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96.xml" ContentType="application/vnd.openxmlformats-officedocument.spreadsheetml.worksheet+xml"/>
  <Override PartName="/xl/worksheets/sheet95.xml" ContentType="application/vnd.openxmlformats-officedocument.spreadsheetml.worksheet+xml"/>
  <Override PartName="/xl/worksheets/sheet94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77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0.xml" ContentType="application/vnd.openxmlformats-officedocument.spreadsheetml.worksheet+xml"/>
  <Override PartName="/xl/drawings/drawing1.xml" ContentType="application/vnd.openxmlformats-officedocument.drawing+xml"/>
  <Override PartName="/xl/worksheets/sheet93.xml" ContentType="application/vnd.openxmlformats-officedocument.spreadsheetml.worksheet+xml"/>
  <Override PartName="/xl/worksheets/sheet9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92.xml" ContentType="application/vnd.openxmlformats-officedocument.spreadsheetml.worksheet+xml"/>
  <Override PartName="/xl/worksheets/sheet47.xml" ContentType="application/vnd.openxmlformats-officedocument.spreadsheetml.worksheet+xml"/>
  <Override PartName="/xl/worksheets/sheet49.xml" ContentType="application/vnd.openxmlformats-officedocument.spreadsheetml.worksheet+xml"/>
  <Override PartName="/xl/worksheets/sheet79.xml" ContentType="application/vnd.openxmlformats-officedocument.spreadsheetml.worksheet+xml"/>
  <Override PartName="/xl/worksheets/sheet78.xml" ContentType="application/vnd.openxmlformats-officedocument.spreadsheetml.worksheet+xml"/>
  <Override PartName="/xl/worksheets/sheet77.xml" ContentType="application/vnd.openxmlformats-officedocument.spreadsheetml.worksheet+xml"/>
  <Override PartName="/xl/worksheets/sheet76.xml" ContentType="application/vnd.openxmlformats-officedocument.spreadsheetml.worksheet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90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86.xml" ContentType="application/vnd.openxmlformats-officedocument.spreadsheetml.worksheet+xml"/>
  <Override PartName="/xl/worksheets/sheet85.xml" ContentType="application/vnd.openxmlformats-officedocument.spreadsheetml.worksheet+xml"/>
  <Override PartName="/xl/worksheets/sheet84.xml" ContentType="application/vnd.openxmlformats-officedocument.spreadsheetml.worksheet+xml"/>
  <Override PartName="/xl/worksheets/sheet83.xml" ContentType="application/vnd.openxmlformats-officedocument.spreadsheetml.worksheet+xml"/>
  <Override PartName="/xl/worksheets/sheet48.xml" ContentType="application/vnd.openxmlformats-officedocument.spreadsheetml.worksheet+xml"/>
  <Override PartName="/xl/worksheets/sheet71.xml" ContentType="application/vnd.openxmlformats-officedocument.spreadsheetml.worksheet+xml"/>
  <Override PartName="/xl/worksheets/sheet69.xml" ContentType="application/vnd.openxmlformats-officedocument.spreadsheetml.worksheet+xml"/>
  <Override PartName="/xl/worksheets/sheet57.xml" ContentType="application/vnd.openxmlformats-officedocument.spreadsheetml.worksheet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70.xml" ContentType="application/vnd.openxmlformats-officedocument.spreadsheetml.worksheet+xml"/>
  <Override PartName="/xl/worksheets/sheet58.xml" ContentType="application/vnd.openxmlformats-officedocument.spreadsheetml.worksheet+xml"/>
  <Override PartName="/xl/worksheets/sheet60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59.xml" ContentType="application/vnd.openxmlformats-officedocument.spreadsheetml.worksheet+xml"/>
  <Override PartName="/xl/worksheets/sheet65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NL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PPRD" sheetId="2" r:id="rId3"/>
    <sheet name="RCV_RCY" sheetId="3" r:id="rId4"/>
    <sheet name="IMP" sheetId="4" r:id="rId5"/>
    <sheet name="EXP" sheetId="5" r:id="rId6"/>
    <sheet name="STK_CHG" sheetId="6" r:id="rId7"/>
    <sheet name="GAE" sheetId="7" r:id="rId8"/>
    <sheet name="INTMARB" sheetId="8" r:id="rId9"/>
    <sheet name="INTMARB_IN" sheetId="160" r:id="rId10"/>
    <sheet name="INTMARB_EX" sheetId="161" r:id="rId11"/>
    <sheet name="GIC" sheetId="9" r:id="rId12"/>
    <sheet name="INTAVI" sheetId="10" r:id="rId13"/>
    <sheet name="INTAVI_PA_IN" sheetId="151" r:id="rId14"/>
    <sheet name="INTAVI_PA_EX" sheetId="152" r:id="rId15"/>
    <sheet name="INTAVI_FR_IN" sheetId="153" r:id="rId16"/>
    <sheet name="INTAVI_FR_EX" sheetId="154" r:id="rId17"/>
    <sheet name="NRGSUP" sheetId="11" r:id="rId18"/>
    <sheet name="GIC2020-2030" sheetId="12" r:id="rId19"/>
    <sheet name="PEC2020-2030" sheetId="13" r:id="rId20"/>
    <sheet name="FEC2020-2030" sheetId="14" r:id="rId21"/>
    <sheet name="TI_E" sheetId="15" r:id="rId22"/>
    <sheet name="TI_EHG_E" sheetId="16" r:id="rId23"/>
    <sheet name="TI_EHG_E_E" sheetId="17" r:id="rId24"/>
    <sheet name="TI_EHG_CHP_E" sheetId="18" r:id="rId25"/>
    <sheet name="TI_EHG_H_E" sheetId="19" r:id="rId26"/>
    <sheet name="TI_EHG_EDHP" sheetId="23" r:id="rId27"/>
    <sheet name="TI_EHG_EB" sheetId="24" r:id="rId28"/>
    <sheet name="TI_EHG_EPS" sheetId="25" r:id="rId29"/>
    <sheet name="TI_EHG_DHEP" sheetId="26" r:id="rId30"/>
    <sheet name="TI_CO_E" sheetId="27" r:id="rId31"/>
    <sheet name="TI_BF_E" sheetId="28" r:id="rId32"/>
    <sheet name="TI_GW_E" sheetId="29" r:id="rId33"/>
    <sheet name="TI_RPI_E" sheetId="30" r:id="rId34"/>
    <sheet name="TI_RPI_RI_E" sheetId="31" r:id="rId35"/>
    <sheet name="TI_RPI_BPI_E" sheetId="32" r:id="rId36"/>
    <sheet name="TI_RPI_PT_E" sheetId="33" r:id="rId37"/>
    <sheet name="TI_RPI_IT_E" sheetId="34" r:id="rId38"/>
    <sheet name="TI_RPI_DU_E" sheetId="35" r:id="rId39"/>
    <sheet name="TI_RPI_PII_E" sheetId="36" r:id="rId40"/>
    <sheet name="TI_PF_E" sheetId="37" r:id="rId41"/>
    <sheet name="TI_BKBPB_E" sheetId="38" r:id="rId42"/>
    <sheet name="TI_CL_E" sheetId="39" r:id="rId43"/>
    <sheet name="TI_BNG_E" sheetId="40" r:id="rId44"/>
    <sheet name="TI_LBB_E" sheetId="41" r:id="rId45"/>
    <sheet name="TI_CPP_E" sheetId="42" r:id="rId46"/>
    <sheet name="TI_GTL_E" sheetId="43" r:id="rId47"/>
    <sheet name="TI_NSP_E" sheetId="44" r:id="rId48"/>
    <sheet name="TO" sheetId="45" r:id="rId49"/>
    <sheet name="TO_EHG" sheetId="46" r:id="rId50"/>
    <sheet name="TO_EHG_E" sheetId="47" r:id="rId51"/>
    <sheet name="TO_EHG_CHP" sheetId="48" r:id="rId52"/>
    <sheet name="TO_EHG_H" sheetId="49" r:id="rId53"/>
    <sheet name="TO_EHG_EDHP" sheetId="53" r:id="rId54"/>
    <sheet name="TO_EHG_EB" sheetId="54" r:id="rId55"/>
    <sheet name="TO_EHG_PH" sheetId="55" r:id="rId56"/>
    <sheet name="TO_CO" sheetId="57" r:id="rId57"/>
    <sheet name="TO_BF" sheetId="58" r:id="rId58"/>
    <sheet name="TO_GW" sheetId="59" r:id="rId59"/>
    <sheet name="TO_RPI" sheetId="60" r:id="rId60"/>
    <sheet name="TO_RPI_RO" sheetId="61" r:id="rId61"/>
    <sheet name="TO_RPI_BKFLOW" sheetId="62" r:id="rId62"/>
    <sheet name="TO_RPI_PT" sheetId="63" r:id="rId63"/>
    <sheet name="TO_RPI_IT" sheetId="64" r:id="rId64"/>
    <sheet name="TO_RPI_PPR" sheetId="65" r:id="rId65"/>
    <sheet name="TO_RPI_PIR" sheetId="66" r:id="rId66"/>
    <sheet name="TO_PF" sheetId="67" r:id="rId67"/>
    <sheet name="TO_BKBPB" sheetId="68" r:id="rId68"/>
    <sheet name="TO_CL" sheetId="69" r:id="rId69"/>
    <sheet name="TO_BNG" sheetId="70" r:id="rId70"/>
    <sheet name="TO_LBB" sheetId="71" r:id="rId71"/>
    <sheet name="TO_CPP" sheetId="72" r:id="rId72"/>
    <sheet name="TO_GTL" sheetId="73" r:id="rId73"/>
    <sheet name="TO_NSP" sheetId="74" r:id="rId74"/>
    <sheet name="NRG_E" sheetId="75" r:id="rId75"/>
    <sheet name="NRG_EHG_E" sheetId="76" r:id="rId76"/>
    <sheet name="NRG_CM_E" sheetId="77" r:id="rId77"/>
    <sheet name="NRG_OIL_NG_E" sheetId="78" r:id="rId78"/>
    <sheet name="NRG_PF_E" sheetId="79" r:id="rId79"/>
    <sheet name="NRG_CO_E" sheetId="80" r:id="rId80"/>
    <sheet name="NRG_BKBPB_E" sheetId="81" r:id="rId81"/>
    <sheet name="NRG_GW_E" sheetId="82" r:id="rId82"/>
    <sheet name="NRG_BF_E" sheetId="83" r:id="rId83"/>
    <sheet name="NRG_PR_E" sheetId="84" r:id="rId84"/>
    <sheet name="NRG_NI_E" sheetId="85" r:id="rId85"/>
    <sheet name="NRG_CL_E" sheetId="86" r:id="rId86"/>
    <sheet name="NRG_LNG_E" sheetId="87" r:id="rId87"/>
    <sheet name="NRG_BIOG_E" sheetId="88" r:id="rId88"/>
    <sheet name="NRG_GTL_E" sheetId="89" r:id="rId89"/>
    <sheet name="NRG_CPP_E" sheetId="90" r:id="rId90"/>
    <sheet name="NRG_NSP_E" sheetId="91" r:id="rId91"/>
    <sheet name="DL" sheetId="92" r:id="rId92"/>
    <sheet name="AFC" sheetId="93" r:id="rId93"/>
    <sheet name="FC_NE" sheetId="94" r:id="rId94"/>
    <sheet name="TI_NRG_FC_IND_NE" sheetId="95" r:id="rId95"/>
    <sheet name="TI_NE" sheetId="96" r:id="rId96"/>
    <sheet name="NRG_NE" sheetId="97" r:id="rId97"/>
    <sheet name="FC_IND_NE" sheetId="98" r:id="rId98"/>
    <sheet name="FC_IND_CPC_NE" sheetId="184" r:id="rId99"/>
    <sheet name="FC_TRA_NE" sheetId="99" r:id="rId100"/>
    <sheet name="FC_OTH_NE" sheetId="100" r:id="rId101"/>
    <sheet name="FC_E" sheetId="101" r:id="rId102"/>
    <sheet name="FC_IND_E" sheetId="102" r:id="rId103"/>
    <sheet name="FC_IND_IS_E" sheetId="103" r:id="rId104"/>
    <sheet name="FC_IND_IS_BF_E" sheetId="185" r:id="rId105"/>
    <sheet name="FC_IND_IS_EA_E" sheetId="186" r:id="rId106"/>
    <sheet name="FC_IND_NFM_E" sheetId="105" r:id="rId107"/>
    <sheet name="FC_IND_NFM_AM_E" sheetId="187" r:id="rId108"/>
    <sheet name="FC_IND_NFM_PA_E" sheetId="188" r:id="rId109"/>
    <sheet name="FC_IND_NFM_SA_E" sheetId="189" r:id="rId110"/>
    <sheet name="FC_IND_NFM_OM_E" sheetId="190" r:id="rId111"/>
    <sheet name="FC_IND_CPC_E" sheetId="104" r:id="rId112"/>
    <sheet name="FC_IND_CPC_BC_E" sheetId="191" r:id="rId113"/>
    <sheet name="FC_IND_CPC_OC_E" sheetId="192" r:id="rId114"/>
    <sheet name="FC_IND_CPC_PH_E" sheetId="193" r:id="rId115"/>
    <sheet name="FC_IND_NMM_E" sheetId="106" r:id="rId116"/>
    <sheet name="FC_IND_NMM_CM_E" sheetId="194" r:id="rId117"/>
    <sheet name="FC_IND_NMM_CR_E" sheetId="195" r:id="rId118"/>
    <sheet name="FC_IND_NMM_GL_E" sheetId="196" r:id="rId119"/>
    <sheet name="FC_IND_PPP_E" sheetId="111" r:id="rId120"/>
    <sheet name="FC_IND_PPP_PU_E" sheetId="197" r:id="rId121"/>
    <sheet name="FC_IND_PPP_PA_E" sheetId="198" r:id="rId122"/>
    <sheet name="FC_IND_PPP_PR_E" sheetId="199" r:id="rId123"/>
    <sheet name="FC_IND_FBT_E" sheetId="110" r:id="rId124"/>
    <sheet name="FC_IND_TE_E" sheetId="107" r:id="rId125"/>
    <sheet name="FC_IND_MAC_E" sheetId="108" r:id="rId126"/>
    <sheet name="FC_IND_TL_E" sheetId="114" r:id="rId127"/>
    <sheet name="FC_IND_WP_E" sheetId="112" r:id="rId128"/>
    <sheet name="FC_IND_MQ_E" sheetId="109" r:id="rId129"/>
    <sheet name="FC_IND_CON_E" sheetId="113" r:id="rId130"/>
    <sheet name="FC_IND_NSP_E" sheetId="115" r:id="rId131"/>
    <sheet name="FC_TRA_E" sheetId="116" r:id="rId132"/>
    <sheet name="FC_TRA_RAIL_E" sheetId="117" r:id="rId133"/>
    <sheet name="FC_TRA_RAIL_MTU_E" sheetId="162" r:id="rId134"/>
    <sheet name="FC_TRA_RAIL_CPT_E" sheetId="163" r:id="rId135"/>
    <sheet name="FC_TRA_RAIL_HST_E" sheetId="164" r:id="rId136"/>
    <sheet name="FC_TRA_RAIL_FRT_E" sheetId="165" r:id="rId137"/>
    <sheet name="FC_TRA_ROAD_E" sheetId="118" r:id="rId138"/>
    <sheet name="FC_TRA_ROAD_P2W_E" sheetId="166" r:id="rId139"/>
    <sheet name="FC_TRA_ROAD_CAR_E" sheetId="167" r:id="rId140"/>
    <sheet name="FC_TRA_ROAD_BUS_E" sheetId="168" r:id="rId141"/>
    <sheet name="FC_TRA_ROAD_LCV_E" sheetId="169" r:id="rId142"/>
    <sheet name="FC_TRA_ROAD_HGV_E" sheetId="170" r:id="rId143"/>
    <sheet name="FC_TRA_DAVI_E" sheetId="119" r:id="rId144"/>
    <sheet name="FC_TRA_DAVI_PA_E" sheetId="155" r:id="rId145"/>
    <sheet name="FC_TRA_DAVI_FR_E" sheetId="156" r:id="rId146"/>
    <sheet name="FC_TRA_DNAVI_E" sheetId="120" r:id="rId147"/>
    <sheet name="FC_TRA_DNAVI_DCS_E" sheetId="158" r:id="rId148"/>
    <sheet name="FC_TRA_DNAVI_IWW_E" sheetId="159" r:id="rId149"/>
    <sheet name="FC_TRA_PIPE_E" sheetId="121" r:id="rId150"/>
    <sheet name="FC_OTH_E" sheetId="123" r:id="rId151"/>
    <sheet name="FC_OTH_CP_E" sheetId="124" r:id="rId152"/>
    <sheet name="FC_OTH_CP_SH_E" sheetId="201" r:id="rId153"/>
    <sheet name="FC_OTH_CP_SC_E" sheetId="202" r:id="rId154"/>
    <sheet name="FC_OTH_CP_HW_E" sheetId="203" r:id="rId155"/>
    <sheet name="FC_OTH_CP_CA_E" sheetId="204" r:id="rId156"/>
    <sheet name="FC_OTH_CP_VE_E" sheetId="205" r:id="rId157"/>
    <sheet name="FC_OTH_CP_SL_E" sheetId="206" r:id="rId158"/>
    <sheet name="FC_OTH_CP_BL_E" sheetId="207" r:id="rId159"/>
    <sheet name="FC_OTH_CP_CR_E" sheetId="208" r:id="rId160"/>
    <sheet name="FC_OTH_CP_BT_E" sheetId="209" r:id="rId161"/>
    <sheet name="FC_OTH_CP_IT_E" sheetId="210" r:id="rId162"/>
    <sheet name="FC_OTH_HH_E" sheetId="125" r:id="rId163"/>
    <sheet name="FC_OTH_HH_SH_E" sheetId="171" r:id="rId164"/>
    <sheet name="FC_OTH_HH_SC_E" sheetId="172" r:id="rId165"/>
    <sheet name="FC_OTH_HH_WH_E" sheetId="173" r:id="rId166"/>
    <sheet name="FC_OTH_HH_CO_E" sheetId="174" r:id="rId167"/>
    <sheet name="FC_OTH_HH_RF_E" sheetId="175" r:id="rId168"/>
    <sheet name="FC_OTH_HH_WM_E" sheetId="176" r:id="rId169"/>
    <sheet name="FC_OTH_HH_DR_E" sheetId="177" r:id="rId170"/>
    <sheet name="FC_OTH_HH_DW_E" sheetId="178" r:id="rId171"/>
    <sheet name="FC_OTH_HH_TV_E" sheetId="179" r:id="rId172"/>
    <sheet name="FC_OTH_HH_IT_E" sheetId="180" r:id="rId173"/>
    <sheet name="FC_OTH_HH_LI_E" sheetId="181" r:id="rId174"/>
    <sheet name="FC_OTH_HH_OA_E" sheetId="182" r:id="rId175"/>
    <sheet name="FC_OTH_AFF_E" sheetId="183" r:id="rId176"/>
    <sheet name="STATDIFF" sheetId="129" r:id="rId177"/>
  </sheets>
  <calcPr calcId="162913"/>
</workbook>
</file>

<file path=xl/calcChain.xml><?xml version="1.0" encoding="utf-8"?>
<calcChain xmlns="http://schemas.openxmlformats.org/spreadsheetml/2006/main">
  <c r="U71" i="199" l="1"/>
  <c r="M71" i="199"/>
  <c r="E71" i="199"/>
  <c r="U52" i="199"/>
  <c r="R52" i="199"/>
  <c r="Q52" i="199"/>
  <c r="J52" i="199"/>
  <c r="I52" i="199"/>
  <c r="J33" i="199"/>
  <c r="R27" i="199"/>
  <c r="M22" i="199"/>
  <c r="E22" i="199"/>
  <c r="V8" i="199"/>
  <c r="N8" i="199"/>
  <c r="V71" i="198"/>
  <c r="W52" i="198"/>
  <c r="O52" i="198"/>
  <c r="G52" i="198"/>
  <c r="X8" i="198"/>
  <c r="H8" i="198"/>
  <c r="D71" i="198"/>
  <c r="D22" i="198"/>
  <c r="C22" i="199"/>
  <c r="Q8" i="195"/>
  <c r="I8" i="195"/>
  <c r="C22" i="195"/>
  <c r="R8" i="194"/>
  <c r="J8" i="194"/>
  <c r="O22" i="193"/>
  <c r="G22" i="193"/>
  <c r="K22" i="190"/>
  <c r="B66" i="149"/>
  <c r="B119" i="149"/>
  <c r="B13" i="149"/>
  <c r="B178" i="149"/>
  <c r="B154" i="149"/>
  <c r="B75" i="149"/>
  <c r="B114" i="149"/>
  <c r="B72" i="149"/>
  <c r="B14" i="149"/>
  <c r="B159" i="149"/>
  <c r="B142" i="149"/>
  <c r="B62" i="149"/>
  <c r="B156" i="149"/>
  <c r="B7" i="149"/>
  <c r="B167" i="149"/>
  <c r="B170" i="149"/>
  <c r="B133" i="149"/>
  <c r="B36" i="149"/>
  <c r="B74" i="149"/>
  <c r="B25" i="149"/>
  <c r="B158" i="149"/>
  <c r="B34" i="149"/>
  <c r="B33" i="149"/>
  <c r="B40" i="149"/>
  <c r="B51" i="149"/>
  <c r="B96" i="149"/>
  <c r="B163" i="149"/>
  <c r="B121" i="149"/>
  <c r="B61" i="149"/>
  <c r="B130" i="149"/>
  <c r="B94" i="149"/>
  <c r="B22" i="149"/>
  <c r="B24" i="149"/>
  <c r="B120" i="149"/>
  <c r="B9" i="149"/>
  <c r="B91" i="149"/>
  <c r="B68" i="149"/>
  <c r="B77" i="149"/>
  <c r="B106" i="149"/>
  <c r="B173" i="149"/>
  <c r="B165" i="149"/>
  <c r="B145" i="149"/>
  <c r="B104" i="149"/>
  <c r="B6" i="149"/>
  <c r="B17" i="149"/>
  <c r="B111" i="149"/>
  <c r="B137" i="149"/>
  <c r="B95" i="149"/>
  <c r="B82" i="149"/>
  <c r="B55" i="149"/>
  <c r="B71" i="149"/>
  <c r="B65" i="149"/>
  <c r="B32" i="149"/>
  <c r="B87" i="149"/>
  <c r="B35" i="149"/>
  <c r="B124" i="149"/>
  <c r="B43" i="149"/>
  <c r="B29" i="149"/>
  <c r="B172" i="149"/>
  <c r="B57" i="149"/>
  <c r="B161" i="149"/>
  <c r="B168" i="149"/>
  <c r="B136" i="149"/>
  <c r="B92" i="149"/>
  <c r="B83" i="149"/>
  <c r="B69" i="149"/>
  <c r="B160" i="149"/>
  <c r="B23" i="149"/>
  <c r="B16" i="149"/>
  <c r="B143" i="149"/>
  <c r="B60" i="149"/>
  <c r="B67" i="149"/>
  <c r="B59" i="149"/>
  <c r="B128" i="149"/>
  <c r="B157" i="149"/>
  <c r="B125" i="149"/>
  <c r="B132" i="149"/>
  <c r="B174" i="149"/>
  <c r="B117" i="149"/>
  <c r="B148" i="149"/>
  <c r="B139" i="149"/>
  <c r="B107" i="149"/>
  <c r="B39" i="149"/>
  <c r="B140" i="149"/>
  <c r="B110" i="149"/>
  <c r="B4" i="149"/>
  <c r="B166" i="149"/>
  <c r="B11" i="149"/>
  <c r="B108" i="149"/>
  <c r="B58" i="149"/>
  <c r="B81" i="149"/>
  <c r="B105" i="149"/>
  <c r="B54" i="149"/>
  <c r="B147" i="149"/>
  <c r="B102" i="149"/>
  <c r="B45" i="149"/>
  <c r="B27" i="149"/>
  <c r="B76" i="149"/>
  <c r="B18" i="149"/>
  <c r="B30" i="149"/>
  <c r="B26" i="149"/>
  <c r="B162" i="149"/>
  <c r="B5" i="149"/>
  <c r="B155" i="149"/>
  <c r="B176" i="149"/>
  <c r="B93" i="149"/>
  <c r="B73" i="149"/>
  <c r="B101" i="149"/>
  <c r="B37" i="149"/>
  <c r="B48" i="149"/>
  <c r="B149" i="149"/>
  <c r="B131" i="149"/>
  <c r="B8" i="149"/>
  <c r="B64" i="149"/>
  <c r="B85" i="149"/>
  <c r="B38" i="149"/>
  <c r="B41" i="149"/>
  <c r="B126" i="149"/>
  <c r="B78" i="149"/>
  <c r="B44" i="149"/>
  <c r="B52" i="149"/>
  <c r="B15" i="149"/>
  <c r="B80" i="149"/>
  <c r="B70" i="149"/>
  <c r="B84" i="149"/>
  <c r="B134" i="149"/>
  <c r="B79" i="149"/>
  <c r="B152" i="149"/>
  <c r="B103" i="149"/>
  <c r="B47" i="149"/>
  <c r="B90" i="149"/>
  <c r="B146" i="149"/>
  <c r="B20" i="149"/>
  <c r="B28" i="149"/>
  <c r="B123" i="149"/>
  <c r="B46" i="149"/>
  <c r="B151" i="149"/>
  <c r="B122" i="149"/>
  <c r="B135" i="149"/>
  <c r="B150" i="149"/>
  <c r="B169" i="149"/>
  <c r="B56" i="149"/>
  <c r="B138" i="149"/>
  <c r="B113" i="149"/>
  <c r="B177" i="149"/>
  <c r="B63" i="149"/>
  <c r="B100" i="149"/>
  <c r="B19" i="149"/>
  <c r="B118" i="149"/>
  <c r="B116" i="149"/>
  <c r="B164" i="149"/>
  <c r="B98" i="149"/>
  <c r="B53" i="149"/>
  <c r="B115" i="149"/>
  <c r="B141" i="149"/>
  <c r="B99" i="149"/>
  <c r="B31" i="149"/>
  <c r="B89" i="149"/>
  <c r="B129" i="149"/>
  <c r="B153" i="149"/>
  <c r="B127" i="149"/>
  <c r="B42" i="149"/>
  <c r="B88" i="149"/>
  <c r="B97" i="149"/>
  <c r="B175" i="149"/>
  <c r="B21" i="149"/>
  <c r="B109" i="149"/>
  <c r="B10" i="149"/>
  <c r="B171" i="149"/>
  <c r="B112" i="149"/>
  <c r="B49" i="149"/>
  <c r="B12" i="149"/>
  <c r="B50" i="149"/>
  <c r="B86" i="149"/>
  <c r="B144" i="149"/>
  <c r="E71" i="195" l="1"/>
  <c r="M71" i="195"/>
  <c r="U71" i="195"/>
  <c r="G52" i="199"/>
  <c r="W52" i="199"/>
  <c r="G71" i="199"/>
  <c r="O71" i="199"/>
  <c r="W71" i="199"/>
  <c r="H52" i="199"/>
  <c r="X52" i="199"/>
  <c r="H71" i="199"/>
  <c r="P71" i="199"/>
  <c r="X71" i="199"/>
  <c r="C4" i="190"/>
  <c r="K8" i="198"/>
  <c r="S8" i="198"/>
  <c r="W8" i="198"/>
  <c r="L71" i="198"/>
  <c r="T71" i="198"/>
  <c r="K17" i="199"/>
  <c r="S27" i="199"/>
  <c r="K33" i="199"/>
  <c r="S33" i="199"/>
  <c r="W71" i="198"/>
  <c r="J8" i="199"/>
  <c r="R8" i="199"/>
  <c r="V52" i="199"/>
  <c r="F71" i="199"/>
  <c r="N71" i="199"/>
  <c r="V71" i="199"/>
  <c r="F22" i="198"/>
  <c r="N22" i="198"/>
  <c r="X8" i="199"/>
  <c r="H11" i="199"/>
  <c r="P11" i="199"/>
  <c r="X11" i="199"/>
  <c r="C4" i="189"/>
  <c r="S22" i="194"/>
  <c r="D22" i="192"/>
  <c r="C71" i="195"/>
  <c r="I71" i="196"/>
  <c r="Q71" i="196"/>
  <c r="L8" i="195"/>
  <c r="E22" i="195"/>
  <c r="M22" i="195"/>
  <c r="U22" i="195"/>
  <c r="C22" i="196"/>
  <c r="I8" i="189"/>
  <c r="Q8" i="189"/>
  <c r="L71" i="199"/>
  <c r="S22" i="193"/>
  <c r="P22" i="190"/>
  <c r="X22" i="190"/>
  <c r="H71" i="192"/>
  <c r="P71" i="192"/>
  <c r="H71" i="197"/>
  <c r="P71" i="197"/>
  <c r="X71" i="197"/>
  <c r="L8" i="198"/>
  <c r="T8" i="198"/>
  <c r="P8" i="198"/>
  <c r="T27" i="198"/>
  <c r="H33" i="198"/>
  <c r="P33" i="198"/>
  <c r="X33" i="198"/>
  <c r="H8" i="190"/>
  <c r="P8" i="190"/>
  <c r="X8" i="190"/>
  <c r="L8" i="191"/>
  <c r="T8" i="191"/>
  <c r="E71" i="191"/>
  <c r="M71" i="191"/>
  <c r="U71" i="191"/>
  <c r="D8" i="193"/>
  <c r="L8" i="193"/>
  <c r="T8" i="193"/>
  <c r="E71" i="193"/>
  <c r="M71" i="193"/>
  <c r="U71" i="193"/>
  <c r="G17" i="199"/>
  <c r="T8" i="188"/>
  <c r="E22" i="190"/>
  <c r="M22" i="190"/>
  <c r="E8" i="193"/>
  <c r="E71" i="197"/>
  <c r="M71" i="197"/>
  <c r="U71" i="197"/>
  <c r="F8" i="198"/>
  <c r="N8" i="198"/>
  <c r="V8" i="198"/>
  <c r="V11" i="198"/>
  <c r="I71" i="198"/>
  <c r="Q71" i="198"/>
  <c r="L8" i="199"/>
  <c r="H33" i="199"/>
  <c r="P33" i="199"/>
  <c r="X33" i="199"/>
  <c r="C22" i="197"/>
  <c r="C71" i="197"/>
  <c r="D8" i="198"/>
  <c r="T71" i="199"/>
  <c r="W22" i="189"/>
  <c r="G71" i="189"/>
  <c r="O71" i="189"/>
  <c r="W71" i="189"/>
  <c r="G22" i="191"/>
  <c r="G71" i="191"/>
  <c r="O71" i="191"/>
  <c r="W71" i="191"/>
  <c r="F8" i="193"/>
  <c r="N8" i="193"/>
  <c r="V8" i="193"/>
  <c r="N22" i="193"/>
  <c r="V22" i="193"/>
  <c r="L22" i="192"/>
  <c r="T22" i="192"/>
  <c r="W22" i="193"/>
  <c r="E11" i="198"/>
  <c r="M11" i="198"/>
  <c r="U11" i="198"/>
  <c r="N22" i="199"/>
  <c r="K52" i="199"/>
  <c r="S52" i="199"/>
  <c r="O22" i="196"/>
  <c r="W22" i="196"/>
  <c r="J17" i="198"/>
  <c r="R17" i="198"/>
  <c r="F17" i="198"/>
  <c r="N17" i="198"/>
  <c r="V17" i="198"/>
  <c r="J22" i="198"/>
  <c r="R22" i="198"/>
  <c r="F27" i="198"/>
  <c r="J52" i="198"/>
  <c r="R52" i="198"/>
  <c r="O17" i="199"/>
  <c r="I22" i="192"/>
  <c r="Q22" i="192"/>
  <c r="X22" i="196"/>
  <c r="K71" i="195"/>
  <c r="S71" i="195"/>
  <c r="K22" i="198"/>
  <c r="W22" i="198"/>
  <c r="G27" i="198"/>
  <c r="O27" i="198"/>
  <c r="W27" i="198"/>
  <c r="S33" i="198"/>
  <c r="J71" i="198"/>
  <c r="R71" i="198"/>
  <c r="F22" i="194"/>
  <c r="N22" i="194"/>
  <c r="F71" i="194"/>
  <c r="V71" i="194"/>
  <c r="D8" i="197"/>
  <c r="L8" i="197"/>
  <c r="T8" i="197"/>
  <c r="L17" i="198"/>
  <c r="T17" i="198"/>
  <c r="L22" i="198"/>
  <c r="T22" i="198"/>
  <c r="C22" i="188"/>
  <c r="H22" i="189"/>
  <c r="P22" i="189"/>
  <c r="X22" i="189"/>
  <c r="T27" i="199"/>
  <c r="E52" i="199"/>
  <c r="M52" i="199"/>
  <c r="C8" i="193"/>
  <c r="M11" i="193"/>
  <c r="D8" i="188"/>
  <c r="L8" i="188"/>
  <c r="E22" i="188"/>
  <c r="M22" i="188"/>
  <c r="U22" i="188"/>
  <c r="U71" i="188"/>
  <c r="D71" i="191"/>
  <c r="L71" i="191"/>
  <c r="T71" i="191"/>
  <c r="K22" i="194"/>
  <c r="I71" i="194"/>
  <c r="Q71" i="194"/>
  <c r="O52" i="199"/>
  <c r="D8" i="194"/>
  <c r="T8" i="194"/>
  <c r="O22" i="194"/>
  <c r="I8" i="198"/>
  <c r="Q8" i="198"/>
  <c r="E8" i="198"/>
  <c r="M8" i="198"/>
  <c r="U8" i="198"/>
  <c r="I11" i="198"/>
  <c r="Q11" i="198"/>
  <c r="E33" i="198"/>
  <c r="M33" i="198"/>
  <c r="U33" i="198"/>
  <c r="K71" i="198"/>
  <c r="S71" i="198"/>
  <c r="H22" i="199"/>
  <c r="P22" i="199"/>
  <c r="X22" i="199"/>
  <c r="K27" i="199"/>
  <c r="F22" i="187"/>
  <c r="N22" i="187"/>
  <c r="V22" i="187"/>
  <c r="Q22" i="187"/>
  <c r="I71" i="187"/>
  <c r="N22" i="191"/>
  <c r="V22" i="198"/>
  <c r="X71" i="198"/>
  <c r="L33" i="199"/>
  <c r="I71" i="199"/>
  <c r="Q8" i="194"/>
  <c r="G17" i="198"/>
  <c r="O17" i="198"/>
  <c r="W17" i="198"/>
  <c r="F22" i="188"/>
  <c r="N22" i="188"/>
  <c r="V22" i="188"/>
  <c r="G17" i="191"/>
  <c r="P22" i="191"/>
  <c r="F71" i="193"/>
  <c r="N71" i="193"/>
  <c r="V71" i="193"/>
  <c r="C71" i="194"/>
  <c r="F71" i="196"/>
  <c r="N71" i="196"/>
  <c r="V71" i="196"/>
  <c r="G8" i="195"/>
  <c r="O8" i="195"/>
  <c r="W8" i="195"/>
  <c r="D17" i="195"/>
  <c r="K33" i="198"/>
  <c r="K71" i="199"/>
  <c r="J8" i="188"/>
  <c r="R8" i="188"/>
  <c r="D8" i="191"/>
  <c r="F27" i="192"/>
  <c r="N27" i="192"/>
  <c r="V27" i="192"/>
  <c r="T8" i="195"/>
  <c r="H52" i="198"/>
  <c r="P52" i="198"/>
  <c r="X52" i="198"/>
  <c r="F11" i="199"/>
  <c r="N11" i="199"/>
  <c r="V11" i="199"/>
  <c r="I17" i="199"/>
  <c r="Q17" i="199"/>
  <c r="F22" i="199"/>
  <c r="I27" i="199"/>
  <c r="Q27" i="199"/>
  <c r="L52" i="199"/>
  <c r="T52" i="199"/>
  <c r="E42" i="105"/>
  <c r="C17" i="190"/>
  <c r="S11" i="199"/>
  <c r="G22" i="199"/>
  <c r="O22" i="199"/>
  <c r="E33" i="199"/>
  <c r="M33" i="199"/>
  <c r="U33" i="199"/>
  <c r="I33" i="199"/>
  <c r="P8" i="187"/>
  <c r="X8" i="187"/>
  <c r="Q22" i="189"/>
  <c r="J8" i="192"/>
  <c r="W17" i="192"/>
  <c r="U8" i="194"/>
  <c r="K71" i="194"/>
  <c r="J22" i="196"/>
  <c r="R22" i="196"/>
  <c r="D71" i="195"/>
  <c r="L71" i="195"/>
  <c r="T71" i="195"/>
  <c r="I71" i="197"/>
  <c r="Q71" i="197"/>
  <c r="F52" i="198"/>
  <c r="V52" i="198"/>
  <c r="T11" i="199"/>
  <c r="H8" i="192"/>
  <c r="P8" i="192"/>
  <c r="X8" i="192"/>
  <c r="F11" i="192"/>
  <c r="N11" i="192"/>
  <c r="M22" i="198"/>
  <c r="U22" i="198"/>
  <c r="K52" i="198"/>
  <c r="S52" i="198"/>
  <c r="I11" i="199"/>
  <c r="I22" i="199"/>
  <c r="Q22" i="199"/>
  <c r="G33" i="199"/>
  <c r="O33" i="199"/>
  <c r="W33" i="199"/>
  <c r="T71" i="188"/>
  <c r="C8" i="189"/>
  <c r="G8" i="189"/>
  <c r="O8" i="189"/>
  <c r="J8" i="189"/>
  <c r="E27" i="191"/>
  <c r="F71" i="191"/>
  <c r="N71" i="191"/>
  <c r="V71" i="191"/>
  <c r="I8" i="192"/>
  <c r="Q8" i="192"/>
  <c r="C8" i="195"/>
  <c r="F22" i="195"/>
  <c r="F22" i="197"/>
  <c r="N22" i="197"/>
  <c r="E8" i="192"/>
  <c r="M8" i="192"/>
  <c r="U8" i="192"/>
  <c r="U71" i="192"/>
  <c r="J22" i="195"/>
  <c r="R22" i="195"/>
  <c r="J71" i="195"/>
  <c r="R71" i="195"/>
  <c r="J11" i="198"/>
  <c r="R27" i="198"/>
  <c r="F33" i="198"/>
  <c r="F71" i="198"/>
  <c r="I22" i="187"/>
  <c r="C8" i="188"/>
  <c r="F17" i="188"/>
  <c r="H71" i="189"/>
  <c r="R22" i="190"/>
  <c r="J22" i="191"/>
  <c r="H71" i="191"/>
  <c r="P71" i="191"/>
  <c r="X71" i="191"/>
  <c r="R8" i="192"/>
  <c r="N22" i="192"/>
  <c r="E71" i="192"/>
  <c r="M71" i="192"/>
  <c r="G8" i="194"/>
  <c r="O8" i="194"/>
  <c r="W8" i="194"/>
  <c r="E8" i="196"/>
  <c r="M8" i="196"/>
  <c r="U8" i="196"/>
  <c r="K8" i="195"/>
  <c r="S8" i="195"/>
  <c r="I22" i="195"/>
  <c r="Q22" i="195"/>
  <c r="D71" i="197"/>
  <c r="L71" i="197"/>
  <c r="T71" i="197"/>
  <c r="T8" i="199"/>
  <c r="K8" i="187"/>
  <c r="J22" i="187"/>
  <c r="R71" i="187"/>
  <c r="O4" i="188"/>
  <c r="G8" i="188"/>
  <c r="O8" i="188"/>
  <c r="W8" i="188"/>
  <c r="M11" i="188"/>
  <c r="I22" i="189"/>
  <c r="K27" i="191"/>
  <c r="S27" i="191"/>
  <c r="J33" i="191"/>
  <c r="R33" i="191"/>
  <c r="H33" i="191"/>
  <c r="P33" i="191"/>
  <c r="X33" i="191"/>
  <c r="F71" i="192"/>
  <c r="N71" i="192"/>
  <c r="V71" i="192"/>
  <c r="C71" i="193"/>
  <c r="D8" i="195"/>
  <c r="C71" i="199"/>
  <c r="R11" i="198"/>
  <c r="I17" i="198"/>
  <c r="Q17" i="198"/>
  <c r="G22" i="198"/>
  <c r="O22" i="198"/>
  <c r="E8" i="199"/>
  <c r="L8" i="187"/>
  <c r="S22" i="187"/>
  <c r="J22" i="189"/>
  <c r="R22" i="189"/>
  <c r="G71" i="190"/>
  <c r="W71" i="190"/>
  <c r="U8" i="191"/>
  <c r="W17" i="191"/>
  <c r="D22" i="191"/>
  <c r="L22" i="191"/>
  <c r="T22" i="191"/>
  <c r="G8" i="192"/>
  <c r="O8" i="192"/>
  <c r="G71" i="192"/>
  <c r="I8" i="194"/>
  <c r="I22" i="194"/>
  <c r="Q22" i="194"/>
  <c r="F22" i="196"/>
  <c r="U71" i="196"/>
  <c r="J33" i="198"/>
  <c r="R33" i="198"/>
  <c r="E52" i="198"/>
  <c r="M52" i="198"/>
  <c r="U52" i="198"/>
  <c r="N71" i="198"/>
  <c r="F8" i="199"/>
  <c r="L11" i="199"/>
  <c r="Q33" i="199"/>
  <c r="S8" i="187"/>
  <c r="D8" i="187"/>
  <c r="T8" i="187"/>
  <c r="X11" i="187"/>
  <c r="H4" i="187"/>
  <c r="P4" i="187"/>
  <c r="X4" i="187"/>
  <c r="S4" i="187"/>
  <c r="G22" i="187"/>
  <c r="O22" i="187"/>
  <c r="W22" i="187"/>
  <c r="M27" i="187"/>
  <c r="D71" i="187"/>
  <c r="L71" i="187"/>
  <c r="T71" i="187"/>
  <c r="K22" i="189"/>
  <c r="S22" i="189"/>
  <c r="F22" i="189"/>
  <c r="N22" i="189"/>
  <c r="K71" i="189"/>
  <c r="C8" i="190"/>
  <c r="F8" i="190"/>
  <c r="V8" i="190"/>
  <c r="I8" i="190"/>
  <c r="Q8" i="190"/>
  <c r="O11" i="190"/>
  <c r="E71" i="190"/>
  <c r="M71" i="190"/>
  <c r="U71" i="190"/>
  <c r="K71" i="191"/>
  <c r="S71" i="191"/>
  <c r="P11" i="194"/>
  <c r="K17" i="198"/>
  <c r="S17" i="198"/>
  <c r="I22" i="198"/>
  <c r="Q22" i="198"/>
  <c r="J27" i="198"/>
  <c r="N52" i="198"/>
  <c r="G71" i="198"/>
  <c r="O71" i="198"/>
  <c r="G8" i="199"/>
  <c r="H17" i="199"/>
  <c r="P17" i="199"/>
  <c r="X17" i="199"/>
  <c r="K22" i="199"/>
  <c r="S22" i="199"/>
  <c r="W22" i="199"/>
  <c r="L27" i="199"/>
  <c r="F33" i="199"/>
  <c r="N33" i="199"/>
  <c r="V33" i="199"/>
  <c r="F4" i="187"/>
  <c r="N4" i="187"/>
  <c r="V4" i="187"/>
  <c r="I8" i="187"/>
  <c r="Q8" i="187"/>
  <c r="M8" i="189"/>
  <c r="L22" i="189"/>
  <c r="E11" i="191"/>
  <c r="M11" i="191"/>
  <c r="U11" i="191"/>
  <c r="F8" i="192"/>
  <c r="N8" i="192"/>
  <c r="V8" i="192"/>
  <c r="K27" i="192"/>
  <c r="E27" i="193"/>
  <c r="M27" i="193"/>
  <c r="U27" i="193"/>
  <c r="D8" i="196"/>
  <c r="L8" i="196"/>
  <c r="K4" i="188"/>
  <c r="U27" i="188"/>
  <c r="K27" i="194"/>
  <c r="T33" i="199"/>
  <c r="S4" i="188"/>
  <c r="E27" i="188"/>
  <c r="H11" i="189"/>
  <c r="C71" i="190"/>
  <c r="G11" i="198"/>
  <c r="O11" i="198"/>
  <c r="W11" i="198"/>
  <c r="K11" i="198"/>
  <c r="S17" i="199"/>
  <c r="M8" i="190"/>
  <c r="W27" i="190"/>
  <c r="H4" i="191"/>
  <c r="P4" i="191"/>
  <c r="C8" i="192"/>
  <c r="C17" i="192"/>
  <c r="W8" i="192"/>
  <c r="L8" i="194"/>
  <c r="E17" i="196"/>
  <c r="M17" i="196"/>
  <c r="U17" i="196"/>
  <c r="C11" i="195"/>
  <c r="F11" i="198"/>
  <c r="N11" i="198"/>
  <c r="O8" i="199"/>
  <c r="W8" i="199"/>
  <c r="N52" i="199"/>
  <c r="S71" i="199"/>
  <c r="J4" i="187"/>
  <c r="M11" i="187"/>
  <c r="U11" i="187"/>
  <c r="H27" i="187"/>
  <c r="P27" i="187"/>
  <c r="X27" i="187"/>
  <c r="J71" i="187"/>
  <c r="L4" i="188"/>
  <c r="W4" i="188"/>
  <c r="D71" i="188"/>
  <c r="L71" i="188"/>
  <c r="S71" i="189"/>
  <c r="N17" i="190"/>
  <c r="V17" i="190"/>
  <c r="I22" i="190"/>
  <c r="Q22" i="190"/>
  <c r="E8" i="191"/>
  <c r="M8" i="191"/>
  <c r="H22" i="192"/>
  <c r="P22" i="192"/>
  <c r="X22" i="192"/>
  <c r="M8" i="194"/>
  <c r="C8" i="197"/>
  <c r="C17" i="197"/>
  <c r="U22" i="197"/>
  <c r="S11" i="198"/>
  <c r="I33" i="198"/>
  <c r="E8" i="187"/>
  <c r="M8" i="187"/>
  <c r="U8" i="187"/>
  <c r="O17" i="187"/>
  <c r="P4" i="188"/>
  <c r="J71" i="188"/>
  <c r="R71" i="188"/>
  <c r="E71" i="188"/>
  <c r="O17" i="191"/>
  <c r="C11" i="194"/>
  <c r="K11" i="194"/>
  <c r="S11" i="194"/>
  <c r="G17" i="194"/>
  <c r="O17" i="194"/>
  <c r="W17" i="194"/>
  <c r="J8" i="196"/>
  <c r="R8" i="196"/>
  <c r="E27" i="196"/>
  <c r="U27" i="196"/>
  <c r="T17" i="195"/>
  <c r="L11" i="197"/>
  <c r="P22" i="198"/>
  <c r="X22" i="198"/>
  <c r="L52" i="198"/>
  <c r="T52" i="198"/>
  <c r="J11" i="199"/>
  <c r="R11" i="199"/>
  <c r="F8" i="187"/>
  <c r="N8" i="187"/>
  <c r="V8" i="187"/>
  <c r="O33" i="188"/>
  <c r="N8" i="189"/>
  <c r="V8" i="189"/>
  <c r="E22" i="189"/>
  <c r="M22" i="189"/>
  <c r="U22" i="189"/>
  <c r="F71" i="190"/>
  <c r="X4" i="191"/>
  <c r="R22" i="191"/>
  <c r="C22" i="192"/>
  <c r="C71" i="192"/>
  <c r="X71" i="192"/>
  <c r="C22" i="193"/>
  <c r="D71" i="194"/>
  <c r="L71" i="194"/>
  <c r="T71" i="194"/>
  <c r="D22" i="199"/>
  <c r="O17" i="196"/>
  <c r="W17" i="196"/>
  <c r="J8" i="198"/>
  <c r="R8" i="198"/>
  <c r="H8" i="187"/>
  <c r="U11" i="188"/>
  <c r="F27" i="189"/>
  <c r="D17" i="190"/>
  <c r="C17" i="191"/>
  <c r="J17" i="191"/>
  <c r="R17" i="191"/>
  <c r="O22" i="191"/>
  <c r="W22" i="191"/>
  <c r="D8" i="192"/>
  <c r="T8" i="192"/>
  <c r="N71" i="194"/>
  <c r="D22" i="196"/>
  <c r="L22" i="196"/>
  <c r="T22" i="196"/>
  <c r="V22" i="197"/>
  <c r="H8" i="199"/>
  <c r="P8" i="199"/>
  <c r="G71" i="187"/>
  <c r="O71" i="187"/>
  <c r="W71" i="187"/>
  <c r="P71" i="189"/>
  <c r="K8" i="190"/>
  <c r="S8" i="190"/>
  <c r="C71" i="198"/>
  <c r="G8" i="187"/>
  <c r="O8" i="187"/>
  <c r="W8" i="187"/>
  <c r="G17" i="187"/>
  <c r="W17" i="187"/>
  <c r="R17" i="187"/>
  <c r="E71" i="187"/>
  <c r="M71" i="187"/>
  <c r="U71" i="187"/>
  <c r="H8" i="188"/>
  <c r="P8" i="188"/>
  <c r="X8" i="188"/>
  <c r="W8" i="189"/>
  <c r="E11" i="189"/>
  <c r="P11" i="189"/>
  <c r="S11" i="189"/>
  <c r="O17" i="189"/>
  <c r="J17" i="189"/>
  <c r="E17" i="189"/>
  <c r="F71" i="189"/>
  <c r="N71" i="189"/>
  <c r="V71" i="189"/>
  <c r="C11" i="190"/>
  <c r="C22" i="190"/>
  <c r="O71" i="190"/>
  <c r="H8" i="191"/>
  <c r="P8" i="191"/>
  <c r="X8" i="191"/>
  <c r="F22" i="191"/>
  <c r="V22" i="192"/>
  <c r="J52" i="193"/>
  <c r="R52" i="193"/>
  <c r="P52" i="193"/>
  <c r="E71" i="194"/>
  <c r="M71" i="194"/>
  <c r="U71" i="194"/>
  <c r="H71" i="194"/>
  <c r="P71" i="194"/>
  <c r="X71" i="194"/>
  <c r="K22" i="196"/>
  <c r="E22" i="198"/>
  <c r="N27" i="198"/>
  <c r="V27" i="198"/>
  <c r="G27" i="199"/>
  <c r="O27" i="199"/>
  <c r="W27" i="199"/>
  <c r="J71" i="199"/>
  <c r="H11" i="187"/>
  <c r="P11" i="187"/>
  <c r="E17" i="187"/>
  <c r="M17" i="187"/>
  <c r="U17" i="187"/>
  <c r="H17" i="187"/>
  <c r="P17" i="187"/>
  <c r="X17" i="187"/>
  <c r="K17" i="187"/>
  <c r="S17" i="187"/>
  <c r="E27" i="187"/>
  <c r="C71" i="188"/>
  <c r="E11" i="188"/>
  <c r="D17" i="188"/>
  <c r="L17" i="188"/>
  <c r="T17" i="188"/>
  <c r="M17" i="189"/>
  <c r="U17" i="189"/>
  <c r="H17" i="189"/>
  <c r="P17" i="189"/>
  <c r="X17" i="189"/>
  <c r="Q52" i="189"/>
  <c r="U52" i="190"/>
  <c r="H52" i="190"/>
  <c r="X52" i="190"/>
  <c r="K4" i="191"/>
  <c r="S4" i="191"/>
  <c r="C11" i="193"/>
  <c r="T22" i="187"/>
  <c r="K27" i="187"/>
  <c r="S27" i="187"/>
  <c r="F27" i="187"/>
  <c r="N27" i="187"/>
  <c r="V27" i="187"/>
  <c r="I27" i="187"/>
  <c r="Q27" i="187"/>
  <c r="S52" i="187"/>
  <c r="T4" i="188"/>
  <c r="F11" i="188"/>
  <c r="N11" i="188"/>
  <c r="V11" i="188"/>
  <c r="M27" i="188"/>
  <c r="H52" i="188"/>
  <c r="V11" i="189"/>
  <c r="D22" i="189"/>
  <c r="T22" i="189"/>
  <c r="X71" i="189"/>
  <c r="F17" i="190"/>
  <c r="I17" i="190"/>
  <c r="S22" i="190"/>
  <c r="G27" i="190"/>
  <c r="N71" i="190"/>
  <c r="V71" i="190"/>
  <c r="J8" i="191"/>
  <c r="R8" i="191"/>
  <c r="O71" i="192"/>
  <c r="W71" i="192"/>
  <c r="E8" i="194"/>
  <c r="S8" i="197"/>
  <c r="D27" i="197"/>
  <c r="L27" i="197"/>
  <c r="D22" i="187"/>
  <c r="E22" i="187"/>
  <c r="M22" i="187"/>
  <c r="U22" i="187"/>
  <c r="H71" i="187"/>
  <c r="P71" i="187"/>
  <c r="X71" i="187"/>
  <c r="G4" i="188"/>
  <c r="K8" i="188"/>
  <c r="S8" i="188"/>
  <c r="N17" i="188"/>
  <c r="V17" i="188"/>
  <c r="H27" i="188"/>
  <c r="P27" i="188"/>
  <c r="X27" i="188"/>
  <c r="M71" i="188"/>
  <c r="D11" i="189"/>
  <c r="L11" i="189"/>
  <c r="T11" i="189"/>
  <c r="G11" i="189"/>
  <c r="O11" i="189"/>
  <c r="W11" i="189"/>
  <c r="W17" i="189"/>
  <c r="R17" i="189"/>
  <c r="D33" i="189"/>
  <c r="L33" i="189"/>
  <c r="T33" i="189"/>
  <c r="L17" i="190"/>
  <c r="T17" i="190"/>
  <c r="E17" i="191"/>
  <c r="M17" i="191"/>
  <c r="U17" i="191"/>
  <c r="V22" i="191"/>
  <c r="E11" i="193"/>
  <c r="U11" i="193"/>
  <c r="D22" i="194"/>
  <c r="L22" i="194"/>
  <c r="T22" i="194"/>
  <c r="L22" i="187"/>
  <c r="K11" i="187"/>
  <c r="S11" i="187"/>
  <c r="F11" i="187"/>
  <c r="N11" i="187"/>
  <c r="V11" i="187"/>
  <c r="I11" i="187"/>
  <c r="Q11" i="187"/>
  <c r="Q71" i="187"/>
  <c r="C4" i="188"/>
  <c r="G17" i="188"/>
  <c r="O17" i="188"/>
  <c r="W17" i="188"/>
  <c r="I22" i="188"/>
  <c r="Q22" i="188"/>
  <c r="D22" i="188"/>
  <c r="L22" i="188"/>
  <c r="T22" i="188"/>
  <c r="F71" i="188"/>
  <c r="N71" i="188"/>
  <c r="V71" i="188"/>
  <c r="I71" i="188"/>
  <c r="Q71" i="188"/>
  <c r="C22" i="189"/>
  <c r="C71" i="189"/>
  <c r="D8" i="189"/>
  <c r="L8" i="189"/>
  <c r="T8" i="189"/>
  <c r="V22" i="189"/>
  <c r="J71" i="189"/>
  <c r="R71" i="189"/>
  <c r="E71" i="189"/>
  <c r="M71" i="189"/>
  <c r="U71" i="189"/>
  <c r="N8" i="190"/>
  <c r="U22" i="190"/>
  <c r="H22" i="190"/>
  <c r="H71" i="190"/>
  <c r="P71" i="190"/>
  <c r="X71" i="190"/>
  <c r="K71" i="190"/>
  <c r="S71" i="190"/>
  <c r="F4" i="191"/>
  <c r="N4" i="191"/>
  <c r="V4" i="191"/>
  <c r="I11" i="191"/>
  <c r="Q11" i="191"/>
  <c r="D11" i="191"/>
  <c r="L11" i="191"/>
  <c r="T11" i="191"/>
  <c r="G11" i="191"/>
  <c r="O11" i="191"/>
  <c r="W11" i="191"/>
  <c r="I8" i="193"/>
  <c r="Q8" i="193"/>
  <c r="G71" i="193"/>
  <c r="O71" i="193"/>
  <c r="W71" i="193"/>
  <c r="J17" i="194"/>
  <c r="R17" i="194"/>
  <c r="M17" i="194"/>
  <c r="W33" i="196"/>
  <c r="E22" i="197"/>
  <c r="M22" i="197"/>
  <c r="F52" i="199"/>
  <c r="K4" i="187"/>
  <c r="K52" i="187"/>
  <c r="D4" i="188"/>
  <c r="I33" i="188"/>
  <c r="Q33" i="188"/>
  <c r="G71" i="188"/>
  <c r="O71" i="188"/>
  <c r="W71" i="188"/>
  <c r="G22" i="189"/>
  <c r="O22" i="189"/>
  <c r="D8" i="190"/>
  <c r="L8" i="190"/>
  <c r="T8" i="190"/>
  <c r="H22" i="191"/>
  <c r="X22" i="191"/>
  <c r="R22" i="187"/>
  <c r="E11" i="187"/>
  <c r="J17" i="187"/>
  <c r="K22" i="187"/>
  <c r="U27" i="187"/>
  <c r="F71" i="187"/>
  <c r="N71" i="187"/>
  <c r="V71" i="187"/>
  <c r="J4" i="188"/>
  <c r="R4" i="188"/>
  <c r="H4" i="188"/>
  <c r="X4" i="188"/>
  <c r="P52" i="188"/>
  <c r="X52" i="188"/>
  <c r="H27" i="189"/>
  <c r="P27" i="189"/>
  <c r="X27" i="189"/>
  <c r="E8" i="190"/>
  <c r="U8" i="190"/>
  <c r="G22" i="190"/>
  <c r="O22" i="190"/>
  <c r="W22" i="190"/>
  <c r="J22" i="190"/>
  <c r="J27" i="190"/>
  <c r="R27" i="190"/>
  <c r="J71" i="190"/>
  <c r="R71" i="190"/>
  <c r="F8" i="191"/>
  <c r="N8" i="191"/>
  <c r="V8" i="191"/>
  <c r="M27" i="191"/>
  <c r="G22" i="192"/>
  <c r="O22" i="192"/>
  <c r="W22" i="192"/>
  <c r="X52" i="195"/>
  <c r="J33" i="187"/>
  <c r="R33" i="187"/>
  <c r="G33" i="190"/>
  <c r="O33" i="190"/>
  <c r="W33" i="190"/>
  <c r="T33" i="190"/>
  <c r="C22" i="191"/>
  <c r="O33" i="191"/>
  <c r="H52" i="191"/>
  <c r="P52" i="191"/>
  <c r="X52" i="191"/>
  <c r="I17" i="192"/>
  <c r="D27" i="192"/>
  <c r="C17" i="193"/>
  <c r="C27" i="193"/>
  <c r="C33" i="193"/>
  <c r="C52" i="193"/>
  <c r="G8" i="193"/>
  <c r="O8" i="193"/>
  <c r="W8" i="193"/>
  <c r="J8" i="193"/>
  <c r="R8" i="193"/>
  <c r="F22" i="193"/>
  <c r="H8" i="194"/>
  <c r="P8" i="194"/>
  <c r="X8" i="194"/>
  <c r="K8" i="194"/>
  <c r="S8" i="194"/>
  <c r="C27" i="196"/>
  <c r="G22" i="196"/>
  <c r="E71" i="196"/>
  <c r="M71" i="196"/>
  <c r="F11" i="195"/>
  <c r="N11" i="195"/>
  <c r="F27" i="195"/>
  <c r="N27" i="195"/>
  <c r="V27" i="195"/>
  <c r="C11" i="197"/>
  <c r="C33" i="197"/>
  <c r="C52" i="197"/>
  <c r="C11" i="199"/>
  <c r="C8" i="198"/>
  <c r="C52" i="198"/>
  <c r="D17" i="198"/>
  <c r="T11" i="197"/>
  <c r="U22" i="199"/>
  <c r="R33" i="199"/>
  <c r="R26" i="199" s="1"/>
  <c r="J17" i="192"/>
  <c r="R17" i="192"/>
  <c r="K8" i="193"/>
  <c r="S8" i="193"/>
  <c r="K17" i="193"/>
  <c r="S17" i="193"/>
  <c r="I17" i="194"/>
  <c r="Q17" i="194"/>
  <c r="S27" i="194"/>
  <c r="F27" i="194"/>
  <c r="N27" i="194"/>
  <c r="H52" i="194"/>
  <c r="P52" i="194"/>
  <c r="X52" i="194"/>
  <c r="K52" i="194"/>
  <c r="S52" i="194"/>
  <c r="Q52" i="194"/>
  <c r="G71" i="194"/>
  <c r="O71" i="194"/>
  <c r="W71" i="194"/>
  <c r="J71" i="194"/>
  <c r="R71" i="194"/>
  <c r="I27" i="196"/>
  <c r="Q27" i="196"/>
  <c r="D27" i="196"/>
  <c r="L27" i="196"/>
  <c r="T27" i="196"/>
  <c r="L17" i="195"/>
  <c r="N22" i="195"/>
  <c r="V22" i="195"/>
  <c r="E27" i="195"/>
  <c r="F71" i="195"/>
  <c r="N71" i="195"/>
  <c r="V71" i="195"/>
  <c r="G11" i="197"/>
  <c r="O11" i="197"/>
  <c r="W11" i="197"/>
  <c r="F17" i="197"/>
  <c r="N17" i="197"/>
  <c r="V17" i="197"/>
  <c r="D8" i="199"/>
  <c r="I27" i="198"/>
  <c r="Q27" i="198"/>
  <c r="L17" i="199"/>
  <c r="T17" i="199"/>
  <c r="P52" i="199"/>
  <c r="T8" i="196"/>
  <c r="E11" i="196"/>
  <c r="M11" i="196"/>
  <c r="U11" i="196"/>
  <c r="I22" i="196"/>
  <c r="Q22" i="196"/>
  <c r="J8" i="195"/>
  <c r="R8" i="195"/>
  <c r="D22" i="195"/>
  <c r="L22" i="195"/>
  <c r="T22" i="195"/>
  <c r="K8" i="197"/>
  <c r="T27" i="197"/>
  <c r="I52" i="197"/>
  <c r="Q52" i="197"/>
  <c r="D52" i="197"/>
  <c r="L52" i="197"/>
  <c r="T52" i="197"/>
  <c r="G52" i="197"/>
  <c r="O52" i="197"/>
  <c r="V11" i="192"/>
  <c r="S27" i="192"/>
  <c r="F11" i="194"/>
  <c r="N11" i="194"/>
  <c r="V11" i="194"/>
  <c r="J17" i="196"/>
  <c r="R17" i="196"/>
  <c r="C27" i="197"/>
  <c r="C11" i="198"/>
  <c r="C22" i="198"/>
  <c r="C33" i="198"/>
  <c r="H17" i="197"/>
  <c r="P17" i="197"/>
  <c r="X17" i="197"/>
  <c r="G8" i="198"/>
  <c r="O8" i="198"/>
  <c r="H11" i="198"/>
  <c r="P11" i="198"/>
  <c r="X11" i="198"/>
  <c r="K27" i="198"/>
  <c r="S27" i="198"/>
  <c r="E71" i="198"/>
  <c r="M71" i="198"/>
  <c r="U71" i="198"/>
  <c r="J17" i="199"/>
  <c r="J27" i="199"/>
  <c r="J26" i="199" s="1"/>
  <c r="C4" i="192"/>
  <c r="X11" i="192"/>
  <c r="K11" i="192"/>
  <c r="S11" i="192"/>
  <c r="E17" i="192"/>
  <c r="M17" i="192"/>
  <c r="U17" i="192"/>
  <c r="H17" i="192"/>
  <c r="P17" i="192"/>
  <c r="D71" i="192"/>
  <c r="L71" i="192"/>
  <c r="T71" i="192"/>
  <c r="C17" i="194"/>
  <c r="C27" i="194"/>
  <c r="C33" i="194"/>
  <c r="C52" i="194"/>
  <c r="V22" i="194"/>
  <c r="C11" i="196"/>
  <c r="C71" i="196"/>
  <c r="S22" i="196"/>
  <c r="N22" i="196"/>
  <c r="V22" i="196"/>
  <c r="H52" i="196"/>
  <c r="P52" i="196"/>
  <c r="X52" i="196"/>
  <c r="E11" i="195"/>
  <c r="G17" i="195"/>
  <c r="O17" i="195"/>
  <c r="W17" i="195"/>
  <c r="J27" i="195"/>
  <c r="R27" i="195"/>
  <c r="M27" i="195"/>
  <c r="U27" i="195"/>
  <c r="K52" i="195"/>
  <c r="S52" i="195"/>
  <c r="I71" i="195"/>
  <c r="Q71" i="195"/>
  <c r="H8" i="197"/>
  <c r="P8" i="197"/>
  <c r="X8" i="197"/>
  <c r="J22" i="197"/>
  <c r="R22" i="197"/>
  <c r="K11" i="199"/>
  <c r="I71" i="191"/>
  <c r="Q71" i="191"/>
  <c r="L8" i="192"/>
  <c r="J22" i="192"/>
  <c r="R22" i="192"/>
  <c r="I27" i="192"/>
  <c r="Q27" i="192"/>
  <c r="H33" i="192"/>
  <c r="J71" i="192"/>
  <c r="R71" i="192"/>
  <c r="H11" i="193"/>
  <c r="P11" i="193"/>
  <c r="X11" i="193"/>
  <c r="K11" i="193"/>
  <c r="S11" i="193"/>
  <c r="F11" i="193"/>
  <c r="N11" i="193"/>
  <c r="V11" i="193"/>
  <c r="G17" i="193"/>
  <c r="O17" i="193"/>
  <c r="W17" i="193"/>
  <c r="H22" i="193"/>
  <c r="P22" i="193"/>
  <c r="X22" i="193"/>
  <c r="K22" i="193"/>
  <c r="G33" i="193"/>
  <c r="O33" i="193"/>
  <c r="W33" i="193"/>
  <c r="J71" i="193"/>
  <c r="R71" i="193"/>
  <c r="H11" i="194"/>
  <c r="X11" i="194"/>
  <c r="S71" i="194"/>
  <c r="G8" i="196"/>
  <c r="O8" i="196"/>
  <c r="W8" i="196"/>
  <c r="M27" i="196"/>
  <c r="K33" i="196"/>
  <c r="S33" i="196"/>
  <c r="F33" i="196"/>
  <c r="N33" i="196"/>
  <c r="V33" i="196"/>
  <c r="D33" i="196"/>
  <c r="L33" i="196"/>
  <c r="T33" i="196"/>
  <c r="E8" i="195"/>
  <c r="M8" i="195"/>
  <c r="H8" i="195"/>
  <c r="X8" i="195"/>
  <c r="K11" i="195"/>
  <c r="S11" i="195"/>
  <c r="G22" i="195"/>
  <c r="G71" i="195"/>
  <c r="O71" i="195"/>
  <c r="W71" i="195"/>
  <c r="E17" i="197"/>
  <c r="M17" i="197"/>
  <c r="U17" i="197"/>
  <c r="H22" i="197"/>
  <c r="P22" i="197"/>
  <c r="X22" i="197"/>
  <c r="G27" i="197"/>
  <c r="O27" i="197"/>
  <c r="W27" i="197"/>
  <c r="F33" i="197"/>
  <c r="N33" i="197"/>
  <c r="V33" i="197"/>
  <c r="D71" i="199"/>
  <c r="U27" i="191"/>
  <c r="J71" i="191"/>
  <c r="R71" i="191"/>
  <c r="I11" i="192"/>
  <c r="Q11" i="192"/>
  <c r="G17" i="192"/>
  <c r="O17" i="192"/>
  <c r="M8" i="193"/>
  <c r="U8" i="193"/>
  <c r="I22" i="193"/>
  <c r="Q22" i="193"/>
  <c r="E11" i="194"/>
  <c r="M11" i="194"/>
  <c r="U11" i="194"/>
  <c r="V27" i="194"/>
  <c r="H71" i="196"/>
  <c r="P71" i="196"/>
  <c r="X71" i="196"/>
  <c r="K71" i="196"/>
  <c r="S71" i="196"/>
  <c r="M11" i="195"/>
  <c r="U11" i="195"/>
  <c r="I17" i="195"/>
  <c r="Q17" i="195"/>
  <c r="H22" i="195"/>
  <c r="P22" i="195"/>
  <c r="X22" i="195"/>
  <c r="S22" i="195"/>
  <c r="H33" i="195"/>
  <c r="W33" i="195"/>
  <c r="H71" i="195"/>
  <c r="P71" i="195"/>
  <c r="X71" i="195"/>
  <c r="C8" i="199"/>
  <c r="G8" i="197"/>
  <c r="O8" i="197"/>
  <c r="W8" i="197"/>
  <c r="J8" i="197"/>
  <c r="R8" i="197"/>
  <c r="D11" i="197"/>
  <c r="I22" i="197"/>
  <c r="Q22" i="197"/>
  <c r="G71" i="197"/>
  <c r="O71" i="197"/>
  <c r="W71" i="197"/>
  <c r="J71" i="197"/>
  <c r="R71" i="197"/>
  <c r="H17" i="198"/>
  <c r="L33" i="198"/>
  <c r="T33" i="198"/>
  <c r="T26" i="198" s="1"/>
  <c r="K8" i="199"/>
  <c r="S8" i="199"/>
  <c r="E11" i="199"/>
  <c r="M11" i="199"/>
  <c r="U11" i="199"/>
  <c r="Q11" i="199"/>
  <c r="E17" i="199"/>
  <c r="M17" i="199"/>
  <c r="U17" i="199"/>
  <c r="E27" i="199"/>
  <c r="M27" i="199"/>
  <c r="U27" i="199"/>
  <c r="U26" i="199" s="1"/>
  <c r="I4" i="187"/>
  <c r="Q4" i="187"/>
  <c r="D4" i="187"/>
  <c r="L4" i="187"/>
  <c r="T4" i="187"/>
  <c r="D11" i="187"/>
  <c r="L11" i="187"/>
  <c r="T11" i="187"/>
  <c r="G11" i="187"/>
  <c r="O11" i="187"/>
  <c r="W11" i="187"/>
  <c r="J11" i="187"/>
  <c r="R11" i="187"/>
  <c r="F17" i="187"/>
  <c r="N17" i="187"/>
  <c r="V17" i="187"/>
  <c r="I17" i="187"/>
  <c r="Q17" i="187"/>
  <c r="T17" i="187"/>
  <c r="D27" i="187"/>
  <c r="L27" i="187"/>
  <c r="T27" i="187"/>
  <c r="J27" i="187"/>
  <c r="R27" i="187"/>
  <c r="I33" i="187"/>
  <c r="Q33" i="187"/>
  <c r="C17" i="188"/>
  <c r="C27" i="188"/>
  <c r="C33" i="188"/>
  <c r="C52" i="188"/>
  <c r="F4" i="188"/>
  <c r="N4" i="188"/>
  <c r="V4" i="188"/>
  <c r="G11" i="188"/>
  <c r="O11" i="188"/>
  <c r="W11" i="188"/>
  <c r="H17" i="188"/>
  <c r="P17" i="188"/>
  <c r="X17" i="188"/>
  <c r="K17" i="188"/>
  <c r="S17" i="188"/>
  <c r="J33" i="188"/>
  <c r="R33" i="188"/>
  <c r="E33" i="188"/>
  <c r="M33" i="188"/>
  <c r="U33" i="188"/>
  <c r="F33" i="188"/>
  <c r="N33" i="188"/>
  <c r="V33" i="188"/>
  <c r="G33" i="188"/>
  <c r="W33" i="188"/>
  <c r="E52" i="188"/>
  <c r="M52" i="188"/>
  <c r="U52" i="188"/>
  <c r="N27" i="189"/>
  <c r="V27" i="189"/>
  <c r="W11" i="190"/>
  <c r="R11" i="190"/>
  <c r="L33" i="190"/>
  <c r="G4" i="187"/>
  <c r="O4" i="187"/>
  <c r="W4" i="187"/>
  <c r="R4" i="187"/>
  <c r="E4" i="187"/>
  <c r="M4" i="187"/>
  <c r="U4" i="187"/>
  <c r="F52" i="187"/>
  <c r="N52" i="187"/>
  <c r="V52" i="187"/>
  <c r="I52" i="187"/>
  <c r="Q52" i="187"/>
  <c r="D52" i="187"/>
  <c r="L52" i="187"/>
  <c r="T52" i="187"/>
  <c r="H52" i="187"/>
  <c r="P52" i="187"/>
  <c r="X52" i="187"/>
  <c r="E8" i="188"/>
  <c r="M8" i="188"/>
  <c r="U8" i="188"/>
  <c r="H11" i="188"/>
  <c r="P11" i="188"/>
  <c r="X11" i="188"/>
  <c r="K11" i="188"/>
  <c r="S11" i="188"/>
  <c r="I11" i="188"/>
  <c r="Q11" i="188"/>
  <c r="D11" i="188"/>
  <c r="L11" i="188"/>
  <c r="T11" i="188"/>
  <c r="I17" i="188"/>
  <c r="Q17" i="188"/>
  <c r="G22" i="188"/>
  <c r="O22" i="188"/>
  <c r="W22" i="188"/>
  <c r="J22" i="188"/>
  <c r="R22" i="188"/>
  <c r="H71" i="188"/>
  <c r="P71" i="188"/>
  <c r="X71" i="188"/>
  <c r="K71" i="188"/>
  <c r="S71" i="188"/>
  <c r="U8" i="189"/>
  <c r="D52" i="189"/>
  <c r="D33" i="190"/>
  <c r="G52" i="187"/>
  <c r="O52" i="187"/>
  <c r="W52" i="187"/>
  <c r="E52" i="187"/>
  <c r="M52" i="187"/>
  <c r="U52" i="187"/>
  <c r="E4" i="188"/>
  <c r="M4" i="188"/>
  <c r="U4" i="188"/>
  <c r="F8" i="188"/>
  <c r="N8" i="188"/>
  <c r="V8" i="188"/>
  <c r="J17" i="188"/>
  <c r="R17" i="188"/>
  <c r="E17" i="188"/>
  <c r="M17" i="188"/>
  <c r="U17" i="188"/>
  <c r="H22" i="188"/>
  <c r="P22" i="188"/>
  <c r="X22" i="188"/>
  <c r="F27" i="188"/>
  <c r="N27" i="188"/>
  <c r="V27" i="188"/>
  <c r="I27" i="188"/>
  <c r="Q27" i="188"/>
  <c r="D33" i="188"/>
  <c r="L33" i="188"/>
  <c r="T33" i="188"/>
  <c r="F8" i="189"/>
  <c r="X11" i="189"/>
  <c r="Q17" i="190"/>
  <c r="G27" i="187"/>
  <c r="O27" i="187"/>
  <c r="W27" i="187"/>
  <c r="C11" i="188"/>
  <c r="J11" i="188"/>
  <c r="R11" i="188"/>
  <c r="G27" i="188"/>
  <c r="O27" i="188"/>
  <c r="W27" i="188"/>
  <c r="C17" i="189"/>
  <c r="C27" i="189"/>
  <c r="C33" i="189"/>
  <c r="I11" i="189"/>
  <c r="Q11" i="189"/>
  <c r="J11" i="189"/>
  <c r="R11" i="189"/>
  <c r="M11" i="189"/>
  <c r="U11" i="189"/>
  <c r="H33" i="189"/>
  <c r="P33" i="189"/>
  <c r="X33" i="189"/>
  <c r="X26" i="189" s="1"/>
  <c r="I52" i="189"/>
  <c r="J11" i="190"/>
  <c r="O27" i="190"/>
  <c r="P22" i="187"/>
  <c r="E33" i="187"/>
  <c r="M33" i="187"/>
  <c r="U33" i="187"/>
  <c r="H33" i="187"/>
  <c r="P33" i="187"/>
  <c r="K33" i="187"/>
  <c r="S33" i="187"/>
  <c r="G33" i="187"/>
  <c r="O33" i="187"/>
  <c r="W33" i="187"/>
  <c r="K27" i="188"/>
  <c r="S27" i="188"/>
  <c r="D27" i="188"/>
  <c r="L27" i="188"/>
  <c r="T27" i="188"/>
  <c r="I52" i="188"/>
  <c r="Q52" i="188"/>
  <c r="E44" i="105"/>
  <c r="G33" i="191"/>
  <c r="W33" i="191"/>
  <c r="H22" i="187"/>
  <c r="X22" i="187"/>
  <c r="X33" i="187"/>
  <c r="F33" i="187"/>
  <c r="N33" i="187"/>
  <c r="V33" i="187"/>
  <c r="V26" i="187" s="1"/>
  <c r="D33" i="187"/>
  <c r="L33" i="187"/>
  <c r="T33" i="187"/>
  <c r="J52" i="187"/>
  <c r="R52" i="187"/>
  <c r="I8" i="188"/>
  <c r="Q8" i="188"/>
  <c r="K22" i="188"/>
  <c r="S22" i="188"/>
  <c r="J52" i="188"/>
  <c r="R52" i="188"/>
  <c r="K11" i="189"/>
  <c r="F11" i="189"/>
  <c r="N11" i="189"/>
  <c r="K27" i="189"/>
  <c r="S27" i="189"/>
  <c r="G11" i="190"/>
  <c r="E52" i="190"/>
  <c r="M52" i="190"/>
  <c r="P52" i="190"/>
  <c r="J8" i="187"/>
  <c r="R8" i="187"/>
  <c r="D17" i="187"/>
  <c r="L17" i="187"/>
  <c r="K71" i="187"/>
  <c r="S71" i="187"/>
  <c r="I4" i="188"/>
  <c r="Q4" i="188"/>
  <c r="J27" i="188"/>
  <c r="R27" i="188"/>
  <c r="H33" i="188"/>
  <c r="H26" i="188" s="1"/>
  <c r="P33" i="188"/>
  <c r="X33" i="188"/>
  <c r="K33" i="188"/>
  <c r="S33" i="188"/>
  <c r="K52" i="188"/>
  <c r="S52" i="188"/>
  <c r="F52" i="188"/>
  <c r="N52" i="188"/>
  <c r="V52" i="188"/>
  <c r="D52" i="188"/>
  <c r="L52" i="188"/>
  <c r="T52" i="188"/>
  <c r="G52" i="188"/>
  <c r="O52" i="188"/>
  <c r="W52" i="188"/>
  <c r="C11" i="189"/>
  <c r="R8" i="189"/>
  <c r="G17" i="189"/>
  <c r="H8" i="189"/>
  <c r="P8" i="189"/>
  <c r="X8" i="189"/>
  <c r="K8" i="189"/>
  <c r="S8" i="189"/>
  <c r="I27" i="189"/>
  <c r="Q27" i="189"/>
  <c r="D27" i="189"/>
  <c r="L27" i="189"/>
  <c r="L26" i="189" s="1"/>
  <c r="T27" i="189"/>
  <c r="G27" i="189"/>
  <c r="O27" i="189"/>
  <c r="W27" i="189"/>
  <c r="C27" i="190"/>
  <c r="C33" i="190"/>
  <c r="C52" i="190"/>
  <c r="I71" i="190"/>
  <c r="Q71" i="190"/>
  <c r="D71" i="190"/>
  <c r="L71" i="190"/>
  <c r="T71" i="190"/>
  <c r="G8" i="191"/>
  <c r="O8" i="191"/>
  <c r="W8" i="191"/>
  <c r="J11" i="191"/>
  <c r="R11" i="191"/>
  <c r="I22" i="191"/>
  <c r="Q22" i="191"/>
  <c r="K33" i="191"/>
  <c r="S33" i="191"/>
  <c r="F33" i="191"/>
  <c r="P33" i="192"/>
  <c r="X52" i="193"/>
  <c r="C52" i="189"/>
  <c r="K17" i="189"/>
  <c r="S17" i="189"/>
  <c r="F17" i="189"/>
  <c r="N17" i="189"/>
  <c r="V17" i="189"/>
  <c r="I17" i="189"/>
  <c r="Q17" i="189"/>
  <c r="D17" i="189"/>
  <c r="L17" i="189"/>
  <c r="T17" i="189"/>
  <c r="J27" i="189"/>
  <c r="R27" i="189"/>
  <c r="E27" i="189"/>
  <c r="M27" i="189"/>
  <c r="U27" i="189"/>
  <c r="J52" i="189"/>
  <c r="R52" i="189"/>
  <c r="E52" i="189"/>
  <c r="M52" i="189"/>
  <c r="U52" i="189"/>
  <c r="H52" i="189"/>
  <c r="P52" i="189"/>
  <c r="X52" i="189"/>
  <c r="J17" i="190"/>
  <c r="R17" i="190"/>
  <c r="E17" i="190"/>
  <c r="M17" i="190"/>
  <c r="U17" i="190"/>
  <c r="H17" i="190"/>
  <c r="P17" i="190"/>
  <c r="X17" i="190"/>
  <c r="K17" i="190"/>
  <c r="S17" i="190"/>
  <c r="D22" i="190"/>
  <c r="L22" i="190"/>
  <c r="T22" i="190"/>
  <c r="E27" i="190"/>
  <c r="M27" i="190"/>
  <c r="U27" i="190"/>
  <c r="K8" i="191"/>
  <c r="S8" i="191"/>
  <c r="K11" i="191"/>
  <c r="S11" i="191"/>
  <c r="E22" i="191"/>
  <c r="M22" i="191"/>
  <c r="U22" i="191"/>
  <c r="H27" i="191"/>
  <c r="P27" i="191"/>
  <c r="P26" i="191" s="1"/>
  <c r="X27" i="191"/>
  <c r="F27" i="191"/>
  <c r="N27" i="191"/>
  <c r="V27" i="191"/>
  <c r="D33" i="191"/>
  <c r="L33" i="191"/>
  <c r="T33" i="191"/>
  <c r="G33" i="189"/>
  <c r="O33" i="189"/>
  <c r="W33" i="189"/>
  <c r="J33" i="190"/>
  <c r="R33" i="190"/>
  <c r="E33" i="190"/>
  <c r="M33" i="190"/>
  <c r="U33" i="190"/>
  <c r="H33" i="190"/>
  <c r="P33" i="190"/>
  <c r="X33" i="190"/>
  <c r="I33" i="190"/>
  <c r="Q33" i="190"/>
  <c r="I8" i="191"/>
  <c r="Q8" i="191"/>
  <c r="K22" i="191"/>
  <c r="S22" i="191"/>
  <c r="I27" i="191"/>
  <c r="Q27" i="191"/>
  <c r="D27" i="191"/>
  <c r="L27" i="191"/>
  <c r="T27" i="191"/>
  <c r="G27" i="191"/>
  <c r="O27" i="191"/>
  <c r="W27" i="191"/>
  <c r="E33" i="191"/>
  <c r="E26" i="191" s="1"/>
  <c r="M33" i="191"/>
  <c r="U33" i="191"/>
  <c r="L52" i="189"/>
  <c r="T52" i="189"/>
  <c r="G52" i="189"/>
  <c r="O52" i="189"/>
  <c r="W52" i="189"/>
  <c r="K52" i="189"/>
  <c r="S52" i="189"/>
  <c r="E11" i="190"/>
  <c r="M11" i="190"/>
  <c r="U11" i="190"/>
  <c r="K33" i="190"/>
  <c r="S33" i="190"/>
  <c r="F33" i="190"/>
  <c r="N33" i="190"/>
  <c r="V33" i="190"/>
  <c r="K52" i="190"/>
  <c r="S52" i="190"/>
  <c r="F52" i="190"/>
  <c r="N52" i="190"/>
  <c r="V52" i="190"/>
  <c r="I52" i="190"/>
  <c r="Q52" i="190"/>
  <c r="J52" i="190"/>
  <c r="R52" i="190"/>
  <c r="C8" i="191"/>
  <c r="J27" i="191"/>
  <c r="R27" i="191"/>
  <c r="R26" i="191" s="1"/>
  <c r="H27" i="190"/>
  <c r="P27" i="190"/>
  <c r="X27" i="190"/>
  <c r="K27" i="190"/>
  <c r="S27" i="190"/>
  <c r="F27" i="190"/>
  <c r="N27" i="190"/>
  <c r="V27" i="190"/>
  <c r="I27" i="190"/>
  <c r="Q27" i="190"/>
  <c r="D27" i="190"/>
  <c r="L27" i="190"/>
  <c r="T27" i="190"/>
  <c r="D52" i="190"/>
  <c r="L52" i="190"/>
  <c r="T52" i="190"/>
  <c r="G52" i="190"/>
  <c r="O52" i="190"/>
  <c r="W52" i="190"/>
  <c r="I4" i="191"/>
  <c r="Q4" i="191"/>
  <c r="H17" i="191"/>
  <c r="P17" i="191"/>
  <c r="X17" i="191"/>
  <c r="E52" i="191"/>
  <c r="M52" i="191"/>
  <c r="U52" i="191"/>
  <c r="P33" i="194"/>
  <c r="I52" i="194"/>
  <c r="E8" i="189"/>
  <c r="F52" i="189"/>
  <c r="N52" i="189"/>
  <c r="V52" i="189"/>
  <c r="C11" i="191"/>
  <c r="D4" i="191"/>
  <c r="L4" i="191"/>
  <c r="T4" i="191"/>
  <c r="G4" i="191"/>
  <c r="O4" i="191"/>
  <c r="W4" i="191"/>
  <c r="J4" i="191"/>
  <c r="R4" i="191"/>
  <c r="K17" i="191"/>
  <c r="S17" i="191"/>
  <c r="F17" i="191"/>
  <c r="N17" i="191"/>
  <c r="V17" i="191"/>
  <c r="I17" i="191"/>
  <c r="Q17" i="191"/>
  <c r="K22" i="192"/>
  <c r="S22" i="192"/>
  <c r="H52" i="193"/>
  <c r="E17" i="194"/>
  <c r="U17" i="194"/>
  <c r="H17" i="194"/>
  <c r="P17" i="194"/>
  <c r="X17" i="194"/>
  <c r="G22" i="194"/>
  <c r="W22" i="194"/>
  <c r="K33" i="189"/>
  <c r="S33" i="189"/>
  <c r="F33" i="189"/>
  <c r="N33" i="189"/>
  <c r="V33" i="189"/>
  <c r="I33" i="189"/>
  <c r="Q33" i="189"/>
  <c r="J33" i="189"/>
  <c r="R33" i="189"/>
  <c r="E33" i="189"/>
  <c r="M33" i="189"/>
  <c r="U33" i="189"/>
  <c r="I71" i="189"/>
  <c r="Q71" i="189"/>
  <c r="D71" i="189"/>
  <c r="L71" i="189"/>
  <c r="T71" i="189"/>
  <c r="G8" i="190"/>
  <c r="O8" i="190"/>
  <c r="W8" i="190"/>
  <c r="J8" i="190"/>
  <c r="R8" i="190"/>
  <c r="H11" i="190"/>
  <c r="P11" i="190"/>
  <c r="X11" i="190"/>
  <c r="K11" i="190"/>
  <c r="S11" i="190"/>
  <c r="F11" i="190"/>
  <c r="N11" i="190"/>
  <c r="V11" i="190"/>
  <c r="I11" i="190"/>
  <c r="Q11" i="190"/>
  <c r="D11" i="190"/>
  <c r="L11" i="190"/>
  <c r="T11" i="190"/>
  <c r="G17" i="190"/>
  <c r="O17" i="190"/>
  <c r="W17" i="190"/>
  <c r="F22" i="190"/>
  <c r="N22" i="190"/>
  <c r="V22" i="190"/>
  <c r="C71" i="191"/>
  <c r="E4" i="191"/>
  <c r="M4" i="191"/>
  <c r="U4" i="191"/>
  <c r="H11" i="191"/>
  <c r="P11" i="191"/>
  <c r="P3" i="191" s="1"/>
  <c r="X11" i="191"/>
  <c r="F11" i="191"/>
  <c r="N11" i="191"/>
  <c r="V11" i="191"/>
  <c r="D17" i="191"/>
  <c r="L17" i="191"/>
  <c r="T17" i="191"/>
  <c r="H11" i="192"/>
  <c r="P11" i="192"/>
  <c r="X17" i="192"/>
  <c r="I52" i="192"/>
  <c r="Q52" i="192"/>
  <c r="H33" i="194"/>
  <c r="X33" i="194"/>
  <c r="N33" i="191"/>
  <c r="V33" i="191"/>
  <c r="I33" i="191"/>
  <c r="Q33" i="191"/>
  <c r="F52" i="191"/>
  <c r="N52" i="191"/>
  <c r="V52" i="191"/>
  <c r="K17" i="192"/>
  <c r="S17" i="192"/>
  <c r="F17" i="192"/>
  <c r="N17" i="192"/>
  <c r="V17" i="192"/>
  <c r="Q17" i="192"/>
  <c r="D17" i="192"/>
  <c r="L17" i="192"/>
  <c r="T17" i="192"/>
  <c r="J33" i="192"/>
  <c r="R33" i="192"/>
  <c r="E33" i="192"/>
  <c r="M33" i="192"/>
  <c r="U33" i="192"/>
  <c r="I11" i="193"/>
  <c r="Q11" i="193"/>
  <c r="D11" i="193"/>
  <c r="L11" i="193"/>
  <c r="T11" i="193"/>
  <c r="O11" i="193"/>
  <c r="W11" i="193"/>
  <c r="J11" i="193"/>
  <c r="R11" i="193"/>
  <c r="K52" i="193"/>
  <c r="S52" i="193"/>
  <c r="F52" i="193"/>
  <c r="N52" i="193"/>
  <c r="V52" i="193"/>
  <c r="I52" i="193"/>
  <c r="Q52" i="193"/>
  <c r="C8" i="194"/>
  <c r="G11" i="194"/>
  <c r="O11" i="194"/>
  <c r="W11" i="194"/>
  <c r="J11" i="194"/>
  <c r="K17" i="194"/>
  <c r="S17" i="194"/>
  <c r="F17" i="194"/>
  <c r="N17" i="194"/>
  <c r="V17" i="194"/>
  <c r="I27" i="194"/>
  <c r="Q27" i="194"/>
  <c r="D27" i="194"/>
  <c r="L27" i="194"/>
  <c r="T27" i="194"/>
  <c r="G17" i="196"/>
  <c r="R11" i="195"/>
  <c r="K8" i="192"/>
  <c r="S8" i="192"/>
  <c r="E22" i="192"/>
  <c r="M22" i="192"/>
  <c r="U22" i="192"/>
  <c r="K33" i="192"/>
  <c r="S33" i="192"/>
  <c r="S26" i="192" s="1"/>
  <c r="F33" i="192"/>
  <c r="F26" i="192" s="1"/>
  <c r="N33" i="192"/>
  <c r="V33" i="192"/>
  <c r="I33" i="192"/>
  <c r="Q33" i="192"/>
  <c r="D33" i="192"/>
  <c r="L33" i="192"/>
  <c r="T33" i="192"/>
  <c r="G33" i="192"/>
  <c r="O33" i="192"/>
  <c r="W33" i="192"/>
  <c r="X33" i="192"/>
  <c r="K71" i="192"/>
  <c r="S71" i="192"/>
  <c r="D52" i="193"/>
  <c r="L52" i="193"/>
  <c r="T52" i="193"/>
  <c r="G52" i="193"/>
  <c r="O52" i="193"/>
  <c r="W52" i="193"/>
  <c r="J52" i="194"/>
  <c r="R52" i="194"/>
  <c r="G33" i="195"/>
  <c r="I71" i="192"/>
  <c r="Q71" i="192"/>
  <c r="H8" i="193"/>
  <c r="P8" i="193"/>
  <c r="X8" i="193"/>
  <c r="J33" i="193"/>
  <c r="R33" i="193"/>
  <c r="E33" i="193"/>
  <c r="M33" i="193"/>
  <c r="U33" i="193"/>
  <c r="H33" i="193"/>
  <c r="P33" i="193"/>
  <c r="X33" i="193"/>
  <c r="E52" i="193"/>
  <c r="M52" i="193"/>
  <c r="U52" i="193"/>
  <c r="I11" i="194"/>
  <c r="Q11" i="194"/>
  <c r="D11" i="194"/>
  <c r="L11" i="194"/>
  <c r="T11" i="194"/>
  <c r="R11" i="194"/>
  <c r="G33" i="194"/>
  <c r="O33" i="194"/>
  <c r="W33" i="194"/>
  <c r="J33" i="194"/>
  <c r="R33" i="194"/>
  <c r="P8" i="195"/>
  <c r="H27" i="192"/>
  <c r="P27" i="192"/>
  <c r="X27" i="192"/>
  <c r="D22" i="193"/>
  <c r="L22" i="193"/>
  <c r="T22" i="193"/>
  <c r="K33" i="193"/>
  <c r="S33" i="193"/>
  <c r="F33" i="193"/>
  <c r="N33" i="193"/>
  <c r="V33" i="193"/>
  <c r="I33" i="193"/>
  <c r="Q33" i="193"/>
  <c r="D33" i="193"/>
  <c r="L33" i="193"/>
  <c r="T33" i="193"/>
  <c r="C22" i="194"/>
  <c r="H22" i="194"/>
  <c r="P22" i="194"/>
  <c r="X22" i="194"/>
  <c r="D52" i="194"/>
  <c r="L52" i="194"/>
  <c r="T52" i="194"/>
  <c r="G52" i="194"/>
  <c r="O52" i="194"/>
  <c r="W52" i="194"/>
  <c r="E52" i="194"/>
  <c r="M52" i="194"/>
  <c r="U52" i="194"/>
  <c r="F52" i="194"/>
  <c r="N52" i="194"/>
  <c r="V52" i="194"/>
  <c r="G27" i="196"/>
  <c r="O27" i="196"/>
  <c r="W27" i="196"/>
  <c r="R27" i="196"/>
  <c r="G33" i="196"/>
  <c r="O33" i="196"/>
  <c r="H52" i="195"/>
  <c r="P52" i="195"/>
  <c r="H22" i="198"/>
  <c r="C11" i="192"/>
  <c r="C33" i="192"/>
  <c r="C52" i="192"/>
  <c r="D11" i="192"/>
  <c r="L11" i="192"/>
  <c r="T11" i="192"/>
  <c r="G11" i="192"/>
  <c r="O11" i="192"/>
  <c r="W11" i="192"/>
  <c r="J11" i="192"/>
  <c r="R11" i="192"/>
  <c r="E11" i="192"/>
  <c r="M11" i="192"/>
  <c r="U11" i="192"/>
  <c r="L27" i="192"/>
  <c r="T27" i="192"/>
  <c r="G27" i="192"/>
  <c r="O27" i="192"/>
  <c r="W27" i="192"/>
  <c r="J27" i="192"/>
  <c r="R27" i="192"/>
  <c r="E27" i="192"/>
  <c r="M27" i="192"/>
  <c r="U27" i="192"/>
  <c r="J22" i="193"/>
  <c r="R22" i="193"/>
  <c r="E22" i="193"/>
  <c r="M22" i="193"/>
  <c r="U22" i="193"/>
  <c r="H27" i="193"/>
  <c r="H26" i="193" s="1"/>
  <c r="P27" i="193"/>
  <c r="X27" i="193"/>
  <c r="K27" i="193"/>
  <c r="S27" i="193"/>
  <c r="F27" i="193"/>
  <c r="N27" i="193"/>
  <c r="V27" i="193"/>
  <c r="H71" i="193"/>
  <c r="P71" i="193"/>
  <c r="X71" i="193"/>
  <c r="K71" i="193"/>
  <c r="S71" i="193"/>
  <c r="E27" i="194"/>
  <c r="M27" i="194"/>
  <c r="U27" i="194"/>
  <c r="H27" i="194"/>
  <c r="P27" i="194"/>
  <c r="X27" i="194"/>
  <c r="I33" i="194"/>
  <c r="Q33" i="194"/>
  <c r="D33" i="194"/>
  <c r="L33" i="194"/>
  <c r="T33" i="194"/>
  <c r="L11" i="198"/>
  <c r="T11" i="198"/>
  <c r="T26" i="199"/>
  <c r="L26" i="199"/>
  <c r="K52" i="191"/>
  <c r="S52" i="191"/>
  <c r="I52" i="191"/>
  <c r="Q52" i="191"/>
  <c r="F22" i="192"/>
  <c r="K52" i="192"/>
  <c r="S52" i="192"/>
  <c r="F52" i="192"/>
  <c r="N52" i="192"/>
  <c r="V52" i="192"/>
  <c r="J17" i="193"/>
  <c r="R17" i="193"/>
  <c r="E17" i="193"/>
  <c r="M17" i="193"/>
  <c r="U17" i="193"/>
  <c r="H17" i="193"/>
  <c r="P17" i="193"/>
  <c r="X17" i="193"/>
  <c r="I27" i="193"/>
  <c r="Q27" i="193"/>
  <c r="D27" i="193"/>
  <c r="L27" i="193"/>
  <c r="T27" i="193"/>
  <c r="G27" i="193"/>
  <c r="G26" i="193" s="1"/>
  <c r="O27" i="193"/>
  <c r="W27" i="193"/>
  <c r="J27" i="193"/>
  <c r="R27" i="193"/>
  <c r="I71" i="193"/>
  <c r="Q71" i="193"/>
  <c r="D71" i="193"/>
  <c r="L71" i="193"/>
  <c r="T71" i="193"/>
  <c r="F8" i="194"/>
  <c r="N8" i="194"/>
  <c r="V8" i="194"/>
  <c r="J22" i="194"/>
  <c r="R22" i="194"/>
  <c r="E22" i="194"/>
  <c r="M22" i="194"/>
  <c r="U22" i="194"/>
  <c r="K22" i="195"/>
  <c r="W52" i="197"/>
  <c r="H71" i="198"/>
  <c r="P71" i="198"/>
  <c r="D52" i="191"/>
  <c r="L52" i="191"/>
  <c r="T52" i="191"/>
  <c r="G52" i="191"/>
  <c r="O52" i="191"/>
  <c r="W52" i="191"/>
  <c r="J52" i="191"/>
  <c r="R52" i="191"/>
  <c r="C27" i="192"/>
  <c r="D52" i="192"/>
  <c r="L52" i="192"/>
  <c r="T52" i="192"/>
  <c r="G52" i="192"/>
  <c r="O52" i="192"/>
  <c r="W52" i="192"/>
  <c r="J52" i="192"/>
  <c r="R52" i="192"/>
  <c r="E52" i="192"/>
  <c r="M52" i="192"/>
  <c r="U52" i="192"/>
  <c r="H52" i="192"/>
  <c r="P52" i="192"/>
  <c r="X52" i="192"/>
  <c r="G11" i="193"/>
  <c r="F17" i="193"/>
  <c r="N17" i="193"/>
  <c r="V17" i="193"/>
  <c r="I17" i="193"/>
  <c r="Q17" i="193"/>
  <c r="D17" i="193"/>
  <c r="L17" i="193"/>
  <c r="T17" i="193"/>
  <c r="D17" i="194"/>
  <c r="L17" i="194"/>
  <c r="T17" i="194"/>
  <c r="G27" i="194"/>
  <c r="O27" i="194"/>
  <c r="W27" i="194"/>
  <c r="J27" i="194"/>
  <c r="R27" i="194"/>
  <c r="K33" i="194"/>
  <c r="S33" i="194"/>
  <c r="F33" i="194"/>
  <c r="N33" i="194"/>
  <c r="V33" i="194"/>
  <c r="V26" i="194" s="1"/>
  <c r="E33" i="194"/>
  <c r="M33" i="194"/>
  <c r="U33" i="194"/>
  <c r="J11" i="195"/>
  <c r="O33" i="195"/>
  <c r="N33" i="198"/>
  <c r="V33" i="198"/>
  <c r="I17" i="196"/>
  <c r="Q17" i="196"/>
  <c r="D17" i="196"/>
  <c r="J27" i="196"/>
  <c r="F8" i="195"/>
  <c r="N8" i="195"/>
  <c r="V8" i="195"/>
  <c r="G11" i="195"/>
  <c r="O11" i="195"/>
  <c r="W11" i="195"/>
  <c r="I33" i="195"/>
  <c r="Q33" i="195"/>
  <c r="D27" i="198"/>
  <c r="J52" i="197"/>
  <c r="R52" i="197"/>
  <c r="E52" i="197"/>
  <c r="M52" i="197"/>
  <c r="U52" i="197"/>
  <c r="H52" i="197"/>
  <c r="P52" i="197"/>
  <c r="X52" i="197"/>
  <c r="C33" i="196"/>
  <c r="H17" i="196"/>
  <c r="P17" i="196"/>
  <c r="X17" i="196"/>
  <c r="J52" i="196"/>
  <c r="R52" i="196"/>
  <c r="M52" i="196"/>
  <c r="H11" i="195"/>
  <c r="P11" i="195"/>
  <c r="X11" i="195"/>
  <c r="J33" i="195"/>
  <c r="R33" i="195"/>
  <c r="K17" i="197"/>
  <c r="S17" i="197"/>
  <c r="H33" i="197"/>
  <c r="P33" i="197"/>
  <c r="X33" i="197"/>
  <c r="K33" i="197"/>
  <c r="S33" i="197"/>
  <c r="K52" i="197"/>
  <c r="S52" i="197"/>
  <c r="F52" i="197"/>
  <c r="N52" i="197"/>
  <c r="V52" i="197"/>
  <c r="D17" i="199"/>
  <c r="G11" i="199"/>
  <c r="O11" i="199"/>
  <c r="W11" i="199"/>
  <c r="J22" i="199"/>
  <c r="R22" i="199"/>
  <c r="V22" i="199"/>
  <c r="F27" i="199"/>
  <c r="N27" i="199"/>
  <c r="V27" i="199"/>
  <c r="G11" i="196"/>
  <c r="O11" i="196"/>
  <c r="W11" i="196"/>
  <c r="J11" i="196"/>
  <c r="K17" i="196"/>
  <c r="S17" i="196"/>
  <c r="F17" i="196"/>
  <c r="N17" i="196"/>
  <c r="V17" i="196"/>
  <c r="L17" i="196"/>
  <c r="T17" i="196"/>
  <c r="K52" i="196"/>
  <c r="S52" i="196"/>
  <c r="F52" i="196"/>
  <c r="N52" i="196"/>
  <c r="V52" i="196"/>
  <c r="I52" i="196"/>
  <c r="Q52" i="196"/>
  <c r="G71" i="196"/>
  <c r="O71" i="196"/>
  <c r="W71" i="196"/>
  <c r="J71" i="196"/>
  <c r="R71" i="196"/>
  <c r="J17" i="195"/>
  <c r="R17" i="195"/>
  <c r="G27" i="195"/>
  <c r="G26" i="195" s="1"/>
  <c r="O27" i="195"/>
  <c r="W27" i="195"/>
  <c r="F52" i="195"/>
  <c r="N52" i="195"/>
  <c r="V52" i="195"/>
  <c r="I52" i="195"/>
  <c r="Q52" i="195"/>
  <c r="D52" i="195"/>
  <c r="L52" i="195"/>
  <c r="T52" i="195"/>
  <c r="G52" i="195"/>
  <c r="O52" i="195"/>
  <c r="W52" i="195"/>
  <c r="E52" i="195"/>
  <c r="M52" i="195"/>
  <c r="U52" i="195"/>
  <c r="I17" i="197"/>
  <c r="Q17" i="197"/>
  <c r="L17" i="197"/>
  <c r="T17" i="197"/>
  <c r="G17" i="197"/>
  <c r="O17" i="197"/>
  <c r="W17" i="197"/>
  <c r="G22" i="197"/>
  <c r="O22" i="197"/>
  <c r="W22" i="197"/>
  <c r="I33" i="197"/>
  <c r="Q33" i="197"/>
  <c r="D33" i="197"/>
  <c r="D26" i="197" s="1"/>
  <c r="L33" i="197"/>
  <c r="T33" i="197"/>
  <c r="G33" i="197"/>
  <c r="O33" i="197"/>
  <c r="W33" i="197"/>
  <c r="F71" i="197"/>
  <c r="N71" i="197"/>
  <c r="V71" i="197"/>
  <c r="D11" i="199"/>
  <c r="Q33" i="198"/>
  <c r="H11" i="196"/>
  <c r="P11" i="196"/>
  <c r="X11" i="196"/>
  <c r="K11" i="196"/>
  <c r="S11" i="196"/>
  <c r="F11" i="196"/>
  <c r="N11" i="196"/>
  <c r="V11" i="196"/>
  <c r="I33" i="196"/>
  <c r="Q33" i="196"/>
  <c r="D52" i="196"/>
  <c r="L52" i="196"/>
  <c r="T52" i="196"/>
  <c r="G52" i="196"/>
  <c r="O52" i="196"/>
  <c r="W52" i="196"/>
  <c r="E52" i="196"/>
  <c r="U52" i="196"/>
  <c r="O22" i="195"/>
  <c r="W22" i="195"/>
  <c r="H27" i="195"/>
  <c r="P27" i="195"/>
  <c r="X27" i="195"/>
  <c r="D11" i="198"/>
  <c r="F11" i="197"/>
  <c r="N11" i="197"/>
  <c r="V11" i="197"/>
  <c r="I11" i="197"/>
  <c r="Q11" i="197"/>
  <c r="J17" i="197"/>
  <c r="R17" i="197"/>
  <c r="K22" i="197"/>
  <c r="S22" i="197"/>
  <c r="F27" i="197"/>
  <c r="N27" i="197"/>
  <c r="V27" i="197"/>
  <c r="I27" i="197"/>
  <c r="Q27" i="197"/>
  <c r="J33" i="197"/>
  <c r="R33" i="197"/>
  <c r="E33" i="197"/>
  <c r="M33" i="197"/>
  <c r="U33" i="197"/>
  <c r="E17" i="198"/>
  <c r="M17" i="198"/>
  <c r="U17" i="198"/>
  <c r="E27" i="198"/>
  <c r="E26" i="198" s="1"/>
  <c r="M27" i="198"/>
  <c r="M26" i="198" s="1"/>
  <c r="U27" i="198"/>
  <c r="I52" i="198"/>
  <c r="Q52" i="198"/>
  <c r="I8" i="199"/>
  <c r="Q8" i="199"/>
  <c r="M8" i="199"/>
  <c r="U8" i="199"/>
  <c r="F17" i="199"/>
  <c r="N17" i="199"/>
  <c r="V17" i="199"/>
  <c r="R17" i="199"/>
  <c r="L22" i="199"/>
  <c r="T22" i="199"/>
  <c r="H27" i="199"/>
  <c r="P27" i="199"/>
  <c r="X27" i="199"/>
  <c r="X26" i="199" s="1"/>
  <c r="F8" i="196"/>
  <c r="N8" i="196"/>
  <c r="V8" i="196"/>
  <c r="I8" i="196"/>
  <c r="Q8" i="196"/>
  <c r="I11" i="196"/>
  <c r="Q11" i="196"/>
  <c r="D11" i="196"/>
  <c r="L11" i="196"/>
  <c r="T11" i="196"/>
  <c r="R11" i="196"/>
  <c r="H22" i="196"/>
  <c r="P22" i="196"/>
  <c r="J33" i="196"/>
  <c r="R33" i="196"/>
  <c r="E33" i="196"/>
  <c r="M33" i="196"/>
  <c r="U33" i="196"/>
  <c r="H33" i="196"/>
  <c r="P33" i="196"/>
  <c r="X33" i="196"/>
  <c r="D71" i="196"/>
  <c r="L71" i="196"/>
  <c r="T71" i="196"/>
  <c r="U8" i="195"/>
  <c r="V11" i="195"/>
  <c r="I11" i="195"/>
  <c r="Q11" i="195"/>
  <c r="D11" i="195"/>
  <c r="L11" i="195"/>
  <c r="T11" i="195"/>
  <c r="E33" i="195"/>
  <c r="M33" i="195"/>
  <c r="U33" i="195"/>
  <c r="P33" i="195"/>
  <c r="X33" i="195"/>
  <c r="K33" i="195"/>
  <c r="S33" i="195"/>
  <c r="F33" i="195"/>
  <c r="N33" i="195"/>
  <c r="N26" i="195" s="1"/>
  <c r="V33" i="195"/>
  <c r="D33" i="195"/>
  <c r="L33" i="195"/>
  <c r="T33" i="195"/>
  <c r="J11" i="197"/>
  <c r="R11" i="197"/>
  <c r="E11" i="197"/>
  <c r="M11" i="197"/>
  <c r="U11" i="197"/>
  <c r="D22" i="197"/>
  <c r="L22" i="197"/>
  <c r="T22" i="197"/>
  <c r="J27" i="197"/>
  <c r="R27" i="197"/>
  <c r="E27" i="197"/>
  <c r="M27" i="197"/>
  <c r="U27" i="197"/>
  <c r="K71" i="197"/>
  <c r="S71" i="197"/>
  <c r="D52" i="199"/>
  <c r="G33" i="198"/>
  <c r="O33" i="198"/>
  <c r="W33" i="198"/>
  <c r="W26" i="198" s="1"/>
  <c r="W17" i="199"/>
  <c r="C17" i="195"/>
  <c r="C27" i="195"/>
  <c r="C33" i="195"/>
  <c r="C52" i="195"/>
  <c r="E17" i="195"/>
  <c r="M17" i="195"/>
  <c r="U17" i="195"/>
  <c r="H17" i="195"/>
  <c r="P17" i="195"/>
  <c r="X17" i="195"/>
  <c r="K17" i="195"/>
  <c r="S17" i="195"/>
  <c r="F17" i="195"/>
  <c r="N17" i="195"/>
  <c r="V17" i="195"/>
  <c r="C17" i="198"/>
  <c r="C27" i="198"/>
  <c r="E8" i="197"/>
  <c r="M8" i="197"/>
  <c r="U8" i="197"/>
  <c r="H11" i="197"/>
  <c r="P11" i="197"/>
  <c r="X11" i="197"/>
  <c r="K11" i="197"/>
  <c r="S11" i="197"/>
  <c r="H27" i="197"/>
  <c r="P27" i="197"/>
  <c r="X27" i="197"/>
  <c r="K27" i="197"/>
  <c r="S27" i="197"/>
  <c r="D33" i="199"/>
  <c r="Q71" i="199"/>
  <c r="C8" i="196"/>
  <c r="C17" i="196"/>
  <c r="C52" i="196"/>
  <c r="H8" i="196"/>
  <c r="P8" i="196"/>
  <c r="X8" i="196"/>
  <c r="K8" i="196"/>
  <c r="S8" i="196"/>
  <c r="E22" i="196"/>
  <c r="M22" i="196"/>
  <c r="U22" i="196"/>
  <c r="H27" i="196"/>
  <c r="P27" i="196"/>
  <c r="X27" i="196"/>
  <c r="K27" i="196"/>
  <c r="S27" i="196"/>
  <c r="F27" i="196"/>
  <c r="N27" i="196"/>
  <c r="V27" i="196"/>
  <c r="K27" i="195"/>
  <c r="S27" i="195"/>
  <c r="I27" i="195"/>
  <c r="Q27" i="195"/>
  <c r="D27" i="195"/>
  <c r="L27" i="195"/>
  <c r="T27" i="195"/>
  <c r="J52" i="195"/>
  <c r="R52" i="195"/>
  <c r="C17" i="199"/>
  <c r="C27" i="199"/>
  <c r="C33" i="199"/>
  <c r="C52" i="199"/>
  <c r="D52" i="198"/>
  <c r="F8" i="197"/>
  <c r="N8" i="197"/>
  <c r="V8" i="197"/>
  <c r="I8" i="197"/>
  <c r="Q8" i="197"/>
  <c r="D27" i="199"/>
  <c r="P17" i="198"/>
  <c r="X17" i="198"/>
  <c r="S22" i="198"/>
  <c r="H27" i="198"/>
  <c r="H26" i="198" s="1"/>
  <c r="P27" i="198"/>
  <c r="X27" i="198"/>
  <c r="X26" i="198" s="1"/>
  <c r="L27" i="198"/>
  <c r="R71" i="199"/>
  <c r="O26" i="199"/>
  <c r="D33" i="198"/>
  <c r="D17" i="197"/>
  <c r="C52" i="191"/>
  <c r="C33" i="191"/>
  <c r="C27" i="191"/>
  <c r="V26" i="188"/>
  <c r="E43" i="105"/>
  <c r="K26" i="191" l="1"/>
  <c r="D3" i="188"/>
  <c r="O26" i="190"/>
  <c r="U26" i="188"/>
  <c r="X26" i="193"/>
  <c r="X26" i="191"/>
  <c r="W26" i="194"/>
  <c r="O26" i="194"/>
  <c r="I26" i="192"/>
  <c r="I26" i="198"/>
  <c r="W26" i="190"/>
  <c r="E26" i="192"/>
  <c r="S26" i="187"/>
  <c r="H26" i="194"/>
  <c r="E26" i="196"/>
  <c r="L3" i="191"/>
  <c r="R26" i="195"/>
  <c r="S26" i="199"/>
  <c r="H26" i="199"/>
  <c r="V26" i="192"/>
  <c r="Q26" i="187"/>
  <c r="G26" i="199"/>
  <c r="J26" i="198"/>
  <c r="M26" i="199"/>
  <c r="K26" i="199"/>
  <c r="V26" i="198"/>
  <c r="O26" i="197"/>
  <c r="T3" i="191"/>
  <c r="R26" i="190"/>
  <c r="P3" i="188"/>
  <c r="O26" i="188"/>
  <c r="X26" i="188"/>
  <c r="E26" i="187"/>
  <c r="S26" i="189"/>
  <c r="G26" i="197"/>
  <c r="M26" i="191"/>
  <c r="M3" i="187"/>
  <c r="N3" i="187"/>
  <c r="C3" i="190"/>
  <c r="F26" i="198"/>
  <c r="R26" i="198"/>
  <c r="I26" i="195"/>
  <c r="J3" i="188"/>
  <c r="M26" i="188"/>
  <c r="L26" i="194"/>
  <c r="O26" i="193"/>
  <c r="R26" i="196"/>
  <c r="P26" i="199"/>
  <c r="G26" i="198"/>
  <c r="P26" i="198"/>
  <c r="V26" i="197"/>
  <c r="T26" i="194"/>
  <c r="G3" i="188"/>
  <c r="F26" i="188"/>
  <c r="D26" i="192"/>
  <c r="I26" i="187"/>
  <c r="S3" i="191"/>
  <c r="X3" i="191"/>
  <c r="W3" i="188"/>
  <c r="J3" i="187"/>
  <c r="Q26" i="199"/>
  <c r="L3" i="188"/>
  <c r="F26" i="189"/>
  <c r="V26" i="195"/>
  <c r="U26" i="198"/>
  <c r="L26" i="190"/>
  <c r="Q3" i="187"/>
  <c r="D3" i="191"/>
  <c r="V3" i="187"/>
  <c r="V2" i="187" s="1"/>
  <c r="N26" i="198"/>
  <c r="C26" i="194"/>
  <c r="C26" i="196"/>
  <c r="H3" i="191"/>
  <c r="H26" i="191"/>
  <c r="E26" i="199"/>
  <c r="P26" i="188"/>
  <c r="P26" i="189"/>
  <c r="S26" i="198"/>
  <c r="O26" i="198"/>
  <c r="V26" i="196"/>
  <c r="N26" i="197"/>
  <c r="W26" i="195"/>
  <c r="R26" i="192"/>
  <c r="T26" i="197"/>
  <c r="J26" i="195"/>
  <c r="K26" i="195"/>
  <c r="R3" i="187"/>
  <c r="Q26" i="192"/>
  <c r="D26" i="196"/>
  <c r="K26" i="187"/>
  <c r="N26" i="196"/>
  <c r="L26" i="191"/>
  <c r="C3" i="189"/>
  <c r="K26" i="198"/>
  <c r="T26" i="196"/>
  <c r="Q26" i="198"/>
  <c r="N26" i="194"/>
  <c r="M3" i="188"/>
  <c r="R26" i="187"/>
  <c r="N26" i="192"/>
  <c r="D26" i="189"/>
  <c r="H26" i="187"/>
  <c r="W3" i="187"/>
  <c r="L26" i="196"/>
  <c r="W26" i="199"/>
  <c r="K3" i="187"/>
  <c r="K2" i="187" s="1"/>
  <c r="K26" i="192"/>
  <c r="T3" i="188"/>
  <c r="P3" i="187"/>
  <c r="S26" i="197"/>
  <c r="G26" i="192"/>
  <c r="I26" i="199"/>
  <c r="F26" i="199"/>
  <c r="K26" i="194"/>
  <c r="G26" i="188"/>
  <c r="G26" i="190"/>
  <c r="E26" i="188"/>
  <c r="X3" i="187"/>
  <c r="P26" i="194"/>
  <c r="U3" i="187"/>
  <c r="X26" i="187"/>
  <c r="V26" i="199"/>
  <c r="F3" i="187"/>
  <c r="D26" i="199"/>
  <c r="S26" i="196"/>
  <c r="D26" i="191"/>
  <c r="J26" i="190"/>
  <c r="H26" i="189"/>
  <c r="K3" i="188"/>
  <c r="K26" i="196"/>
  <c r="C26" i="193"/>
  <c r="P26" i="187"/>
  <c r="E26" i="197"/>
  <c r="F26" i="194"/>
  <c r="F26" i="191"/>
  <c r="S3" i="187"/>
  <c r="F26" i="196"/>
  <c r="Q26" i="189"/>
  <c r="H3" i="187"/>
  <c r="S26" i="195"/>
  <c r="K26" i="197"/>
  <c r="J26" i="197"/>
  <c r="I26" i="197"/>
  <c r="C26" i="192"/>
  <c r="U26" i="192"/>
  <c r="T26" i="192"/>
  <c r="H26" i="192"/>
  <c r="P26" i="190"/>
  <c r="T26" i="189"/>
  <c r="S26" i="188"/>
  <c r="I3" i="188"/>
  <c r="H3" i="188"/>
  <c r="H2" i="188" s="1"/>
  <c r="I3" i="187"/>
  <c r="U3" i="191"/>
  <c r="K26" i="188"/>
  <c r="T26" i="195"/>
  <c r="U26" i="197"/>
  <c r="W26" i="197"/>
  <c r="J26" i="194"/>
  <c r="D26" i="193"/>
  <c r="O26" i="192"/>
  <c r="O3" i="191"/>
  <c r="G26" i="191"/>
  <c r="J26" i="187"/>
  <c r="J2" i="187" s="1"/>
  <c r="P26" i="197"/>
  <c r="M3" i="191"/>
  <c r="Q26" i="195"/>
  <c r="H26" i="197"/>
  <c r="U26" i="195"/>
  <c r="U26" i="196"/>
  <c r="M26" i="197"/>
  <c r="Q26" i="196"/>
  <c r="U26" i="193"/>
  <c r="E3" i="191"/>
  <c r="E2" i="191" s="1"/>
  <c r="J26" i="191"/>
  <c r="D26" i="198"/>
  <c r="L26" i="198"/>
  <c r="M26" i="196"/>
  <c r="M26" i="193"/>
  <c r="S26" i="191"/>
  <c r="E3" i="188"/>
  <c r="E26" i="193"/>
  <c r="F3" i="191"/>
  <c r="U26" i="191"/>
  <c r="S3" i="188"/>
  <c r="O3" i="187"/>
  <c r="C26" i="197"/>
  <c r="H26" i="190"/>
  <c r="W26" i="196"/>
  <c r="I3" i="191"/>
  <c r="J26" i="188"/>
  <c r="N26" i="187"/>
  <c r="M26" i="187"/>
  <c r="G3" i="187"/>
  <c r="O26" i="191"/>
  <c r="P26" i="196"/>
  <c r="R26" i="197"/>
  <c r="Q26" i="197"/>
  <c r="N26" i="199"/>
  <c r="S26" i="194"/>
  <c r="K26" i="193"/>
  <c r="C3" i="192"/>
  <c r="P26" i="192"/>
  <c r="P2" i="191"/>
  <c r="R3" i="191"/>
  <c r="R2" i="191" s="1"/>
  <c r="D26" i="190"/>
  <c r="X26" i="190"/>
  <c r="F26" i="187"/>
  <c r="Q26" i="188"/>
  <c r="U3" i="188"/>
  <c r="X3" i="188"/>
  <c r="O3" i="188"/>
  <c r="O26" i="196"/>
  <c r="K26" i="190"/>
  <c r="Q26" i="191"/>
  <c r="C26" i="198"/>
  <c r="I26" i="196"/>
  <c r="N3" i="191"/>
  <c r="K3" i="191"/>
  <c r="K2" i="191" s="1"/>
  <c r="Q26" i="194"/>
  <c r="C26" i="189"/>
  <c r="R26" i="194"/>
  <c r="I26" i="194"/>
  <c r="F26" i="195"/>
  <c r="R3" i="188"/>
  <c r="E3" i="187"/>
  <c r="C3" i="188"/>
  <c r="U26" i="190"/>
  <c r="R26" i="188"/>
  <c r="C26" i="188"/>
  <c r="T26" i="191"/>
  <c r="T26" i="188"/>
  <c r="W26" i="188"/>
  <c r="G26" i="187"/>
  <c r="D26" i="194"/>
  <c r="F26" i="193"/>
  <c r="X26" i="192"/>
  <c r="G26" i="194"/>
  <c r="L26" i="192"/>
  <c r="S26" i="190"/>
  <c r="C26" i="190"/>
  <c r="I26" i="189"/>
  <c r="H26" i="195"/>
  <c r="T26" i="193"/>
  <c r="X26" i="194"/>
  <c r="M26" i="190"/>
  <c r="P26" i="195"/>
  <c r="L26" i="193"/>
  <c r="P26" i="193"/>
  <c r="M26" i="192"/>
  <c r="Q3" i="191"/>
  <c r="T26" i="190"/>
  <c r="E26" i="190"/>
  <c r="O26" i="187"/>
  <c r="L26" i="188"/>
  <c r="I26" i="188"/>
  <c r="D3" i="187"/>
  <c r="V26" i="193"/>
  <c r="M26" i="195"/>
  <c r="W3" i="191"/>
  <c r="W26" i="191"/>
  <c r="O26" i="189"/>
  <c r="D26" i="188"/>
  <c r="D2" i="188" s="1"/>
  <c r="F26" i="197"/>
  <c r="E26" i="195"/>
  <c r="W26" i="193"/>
  <c r="E26" i="194"/>
  <c r="W26" i="192"/>
  <c r="G26" i="189"/>
  <c r="V26" i="189"/>
  <c r="N26" i="188"/>
  <c r="C26" i="199"/>
  <c r="L26" i="197"/>
  <c r="S26" i="193"/>
  <c r="V3" i="191"/>
  <c r="G3" i="191"/>
  <c r="U26" i="187"/>
  <c r="L26" i="195"/>
  <c r="H26" i="196"/>
  <c r="N26" i="189"/>
  <c r="N3" i="188"/>
  <c r="V3" i="188"/>
  <c r="V2" i="188" s="1"/>
  <c r="D26" i="195"/>
  <c r="X26" i="197"/>
  <c r="J26" i="196"/>
  <c r="J3" i="191"/>
  <c r="I26" i="191"/>
  <c r="Q3" i="188"/>
  <c r="F3" i="188"/>
  <c r="C26" i="195"/>
  <c r="O26" i="195"/>
  <c r="G26" i="196"/>
  <c r="I26" i="190"/>
  <c r="M26" i="189"/>
  <c r="Q26" i="190"/>
  <c r="U26" i="189"/>
  <c r="C26" i="191"/>
  <c r="V26" i="190"/>
  <c r="E26" i="189"/>
  <c r="T26" i="187"/>
  <c r="R26" i="193"/>
  <c r="Q26" i="193"/>
  <c r="U26" i="194"/>
  <c r="K26" i="189"/>
  <c r="N26" i="190"/>
  <c r="V26" i="191"/>
  <c r="R26" i="189"/>
  <c r="L26" i="187"/>
  <c r="T3" i="187"/>
  <c r="X26" i="196"/>
  <c r="X26" i="195"/>
  <c r="J26" i="193"/>
  <c r="I26" i="193"/>
  <c r="M26" i="194"/>
  <c r="N26" i="193"/>
  <c r="J26" i="192"/>
  <c r="F26" i="190"/>
  <c r="N26" i="191"/>
  <c r="J26" i="189"/>
  <c r="W26" i="189"/>
  <c r="W26" i="187"/>
  <c r="D26" i="187"/>
  <c r="L3" i="187"/>
  <c r="S2" i="187" l="1"/>
  <c r="L2" i="188"/>
  <c r="J2" i="188"/>
  <c r="R2" i="187"/>
  <c r="U2" i="188"/>
  <c r="X2" i="191"/>
  <c r="W2" i="188"/>
  <c r="L2" i="191"/>
  <c r="T2" i="191"/>
  <c r="W2" i="187"/>
  <c r="S2" i="191"/>
  <c r="P2" i="188"/>
  <c r="M2" i="188"/>
  <c r="H2" i="191"/>
  <c r="F2" i="188"/>
  <c r="C2" i="190"/>
  <c r="I2" i="188"/>
  <c r="Q2" i="187"/>
  <c r="C2" i="192"/>
  <c r="J2" i="191"/>
  <c r="O2" i="188"/>
  <c r="G2" i="188"/>
  <c r="X2" i="188"/>
  <c r="N2" i="187"/>
  <c r="E2" i="187"/>
  <c r="U2" i="187"/>
  <c r="M2" i="187"/>
  <c r="I2" i="187"/>
  <c r="M2" i="191"/>
  <c r="N2" i="191"/>
  <c r="D2" i="191"/>
  <c r="X2" i="187"/>
  <c r="E2" i="188"/>
  <c r="C2" i="189"/>
  <c r="G2" i="187"/>
  <c r="P2" i="187"/>
  <c r="H2" i="187"/>
  <c r="T2" i="188"/>
  <c r="F2" i="187"/>
  <c r="K2" i="188"/>
  <c r="F2" i="191"/>
  <c r="C2" i="188"/>
  <c r="O2" i="191"/>
  <c r="S2" i="188"/>
  <c r="U2" i="191"/>
  <c r="D2" i="187"/>
  <c r="V2" i="191"/>
  <c r="I2" i="191"/>
  <c r="G2" i="191"/>
  <c r="R2" i="188"/>
  <c r="O2" i="187"/>
  <c r="Q2" i="188"/>
  <c r="Q2" i="191"/>
  <c r="N2" i="188"/>
  <c r="W2" i="191"/>
  <c r="L2" i="187"/>
  <c r="T2" i="187"/>
  <c r="M71" i="186" l="1"/>
  <c r="E71" i="186"/>
  <c r="H71" i="186" l="1"/>
  <c r="P71" i="186"/>
  <c r="X71" i="186"/>
  <c r="U71" i="186"/>
  <c r="N71" i="186"/>
  <c r="I71" i="186"/>
  <c r="Q71" i="186"/>
  <c r="V71" i="186"/>
  <c r="C71" i="186"/>
  <c r="H17" i="186"/>
  <c r="P17" i="186"/>
  <c r="X17" i="186"/>
  <c r="U71" i="185"/>
  <c r="D4" i="185"/>
  <c r="L4" i="185"/>
  <c r="T4" i="185"/>
  <c r="E8" i="186"/>
  <c r="M8" i="186"/>
  <c r="U8" i="186"/>
  <c r="F71" i="185"/>
  <c r="N71" i="185"/>
  <c r="V71" i="185"/>
  <c r="R17" i="186"/>
  <c r="U17" i="186"/>
  <c r="W17" i="185"/>
  <c r="K71" i="186"/>
  <c r="P8" i="185"/>
  <c r="I22" i="185"/>
  <c r="Q22" i="185"/>
  <c r="U27" i="185"/>
  <c r="E17" i="186"/>
  <c r="M17" i="186"/>
  <c r="H8" i="185"/>
  <c r="J71" i="185"/>
  <c r="R71" i="185"/>
  <c r="X8" i="185"/>
  <c r="U8" i="185"/>
  <c r="O17" i="185"/>
  <c r="G71" i="186"/>
  <c r="O71" i="186"/>
  <c r="W71" i="186"/>
  <c r="S71" i="186"/>
  <c r="H27" i="185"/>
  <c r="P27" i="185"/>
  <c r="X27" i="185"/>
  <c r="K8" i="185"/>
  <c r="G17" i="185"/>
  <c r="K27" i="185"/>
  <c r="J33" i="185"/>
  <c r="R33" i="185"/>
  <c r="H33" i="185"/>
  <c r="P33" i="185"/>
  <c r="X33" i="185"/>
  <c r="O33" i="185"/>
  <c r="W33" i="185"/>
  <c r="X71" i="185"/>
  <c r="G22" i="185"/>
  <c r="R22" i="185"/>
  <c r="P71" i="185"/>
  <c r="E27" i="185"/>
  <c r="M27" i="185"/>
  <c r="S8" i="185"/>
  <c r="J22" i="185"/>
  <c r="H71" i="185"/>
  <c r="G8" i="185"/>
  <c r="O8" i="185"/>
  <c r="W8" i="185"/>
  <c r="J17" i="185"/>
  <c r="R17" i="185"/>
  <c r="G17" i="186"/>
  <c r="W17" i="186"/>
  <c r="J71" i="186"/>
  <c r="R71" i="186"/>
  <c r="E71" i="185"/>
  <c r="M71" i="185"/>
  <c r="O17" i="186"/>
  <c r="J17" i="186"/>
  <c r="H27" i="186"/>
  <c r="D71" i="186"/>
  <c r="K71" i="185"/>
  <c r="S71" i="185"/>
  <c r="M8" i="185"/>
  <c r="H11" i="185"/>
  <c r="P11" i="185"/>
  <c r="X11" i="185"/>
  <c r="E17" i="185"/>
  <c r="G71" i="185"/>
  <c r="O71" i="185"/>
  <c r="W71" i="185"/>
  <c r="F27" i="186"/>
  <c r="C8" i="186"/>
  <c r="P4" i="185"/>
  <c r="G22" i="186"/>
  <c r="H33" i="186"/>
  <c r="F71" i="186"/>
  <c r="W22" i="185"/>
  <c r="C22" i="186"/>
  <c r="T8" i="185"/>
  <c r="O22" i="185"/>
  <c r="P4" i="186"/>
  <c r="P27" i="186"/>
  <c r="X27" i="186"/>
  <c r="K27" i="186"/>
  <c r="S27" i="186"/>
  <c r="N27" i="186"/>
  <c r="V27" i="186"/>
  <c r="I52" i="186"/>
  <c r="H4" i="186"/>
  <c r="X4" i="186"/>
  <c r="D8" i="186"/>
  <c r="L8" i="186"/>
  <c r="T8" i="186"/>
  <c r="D11" i="186"/>
  <c r="L11" i="186"/>
  <c r="T11" i="186"/>
  <c r="F22" i="186"/>
  <c r="N22" i="186"/>
  <c r="V22" i="186"/>
  <c r="O22" i="186"/>
  <c r="H4" i="185"/>
  <c r="W22" i="186"/>
  <c r="E11" i="185"/>
  <c r="F22" i="185"/>
  <c r="P22" i="186"/>
  <c r="D27" i="186"/>
  <c r="L27" i="186"/>
  <c r="T27" i="186"/>
  <c r="Q52" i="186"/>
  <c r="X4" i="185"/>
  <c r="K4" i="185"/>
  <c r="S4" i="185"/>
  <c r="D8" i="185"/>
  <c r="L8" i="185"/>
  <c r="V22" i="185"/>
  <c r="E22" i="185"/>
  <c r="M22" i="185"/>
  <c r="U22" i="185"/>
  <c r="G33" i="185"/>
  <c r="E52" i="185"/>
  <c r="M52" i="185"/>
  <c r="U52" i="185"/>
  <c r="X52" i="185"/>
  <c r="P33" i="186"/>
  <c r="X33" i="186"/>
  <c r="Q8" i="186"/>
  <c r="Q8" i="185"/>
  <c r="K11" i="186"/>
  <c r="S11" i="186"/>
  <c r="V8" i="186"/>
  <c r="V8" i="185"/>
  <c r="C11" i="186"/>
  <c r="F8" i="185"/>
  <c r="F8" i="186"/>
  <c r="H22" i="185"/>
  <c r="H22" i="186"/>
  <c r="X22" i="186"/>
  <c r="X22" i="185"/>
  <c r="P22" i="185"/>
  <c r="N8" i="186"/>
  <c r="N8" i="185"/>
  <c r="M4" i="185"/>
  <c r="I8" i="185"/>
  <c r="F11" i="186"/>
  <c r="N11" i="186"/>
  <c r="V11" i="186"/>
  <c r="G4" i="185"/>
  <c r="G4" i="186"/>
  <c r="E4" i="185"/>
  <c r="E4" i="186"/>
  <c r="U4" i="185"/>
  <c r="U4" i="186"/>
  <c r="M4" i="186"/>
  <c r="I11" i="185"/>
  <c r="I11" i="186"/>
  <c r="Q11" i="185"/>
  <c r="Q11" i="186"/>
  <c r="G11" i="186"/>
  <c r="O11" i="185"/>
  <c r="O11" i="186"/>
  <c r="W11" i="185"/>
  <c r="W11" i="186"/>
  <c r="J11" i="185"/>
  <c r="J11" i="186"/>
  <c r="R11" i="185"/>
  <c r="R11" i="186"/>
  <c r="E11" i="186"/>
  <c r="M11" i="186"/>
  <c r="U11" i="186"/>
  <c r="U11" i="185"/>
  <c r="H52" i="185"/>
  <c r="P52" i="185"/>
  <c r="J8" i="185"/>
  <c r="R8" i="185"/>
  <c r="M11" i="185"/>
  <c r="D22" i="185"/>
  <c r="L22" i="185"/>
  <c r="T22" i="185"/>
  <c r="K33" i="185"/>
  <c r="S33" i="185"/>
  <c r="F33" i="185"/>
  <c r="N33" i="185"/>
  <c r="V33" i="185"/>
  <c r="I33" i="185"/>
  <c r="Q33" i="185"/>
  <c r="F52" i="185"/>
  <c r="N52" i="185"/>
  <c r="V52" i="185"/>
  <c r="C17" i="186"/>
  <c r="G8" i="186"/>
  <c r="O8" i="186"/>
  <c r="W8" i="186"/>
  <c r="J8" i="186"/>
  <c r="R8" i="186"/>
  <c r="F27" i="185"/>
  <c r="N27" i="185"/>
  <c r="V27" i="185"/>
  <c r="D33" i="185"/>
  <c r="L33" i="185"/>
  <c r="T33" i="185"/>
  <c r="H8" i="186"/>
  <c r="P8" i="186"/>
  <c r="X8" i="186"/>
  <c r="K33" i="186"/>
  <c r="S33" i="186"/>
  <c r="F33" i="186"/>
  <c r="N33" i="186"/>
  <c r="V33" i="186"/>
  <c r="I33" i="186"/>
  <c r="Q33" i="186"/>
  <c r="D33" i="186"/>
  <c r="L33" i="186"/>
  <c r="T33" i="186"/>
  <c r="G33" i="186"/>
  <c r="O33" i="186"/>
  <c r="W33" i="186"/>
  <c r="J33" i="186"/>
  <c r="R33" i="186"/>
  <c r="E33" i="186"/>
  <c r="M33" i="186"/>
  <c r="U33" i="186"/>
  <c r="L71" i="186"/>
  <c r="T71" i="186"/>
  <c r="D11" i="185"/>
  <c r="L11" i="185"/>
  <c r="T11" i="185"/>
  <c r="K22" i="185"/>
  <c r="S22" i="185"/>
  <c r="I27" i="185"/>
  <c r="Q27" i="185"/>
  <c r="D27" i="185"/>
  <c r="L27" i="185"/>
  <c r="T27" i="185"/>
  <c r="G27" i="185"/>
  <c r="O27" i="185"/>
  <c r="W27" i="185"/>
  <c r="E33" i="185"/>
  <c r="M33" i="185"/>
  <c r="U33" i="185"/>
  <c r="I71" i="185"/>
  <c r="Q71" i="185"/>
  <c r="D71" i="185"/>
  <c r="L71" i="185"/>
  <c r="T71" i="185"/>
  <c r="I8" i="186"/>
  <c r="K17" i="186"/>
  <c r="S17" i="186"/>
  <c r="F17" i="186"/>
  <c r="N17" i="186"/>
  <c r="V17" i="186"/>
  <c r="I17" i="186"/>
  <c r="Q17" i="186"/>
  <c r="D17" i="186"/>
  <c r="L17" i="186"/>
  <c r="T17" i="186"/>
  <c r="F4" i="185"/>
  <c r="N4" i="185"/>
  <c r="V4" i="185"/>
  <c r="I4" i="185"/>
  <c r="Q4" i="185"/>
  <c r="J27" i="185"/>
  <c r="R27" i="185"/>
  <c r="H11" i="186"/>
  <c r="P11" i="186"/>
  <c r="X11" i="186"/>
  <c r="I27" i="186"/>
  <c r="Q27" i="186"/>
  <c r="G27" i="186"/>
  <c r="O27" i="186"/>
  <c r="W27" i="186"/>
  <c r="J27" i="186"/>
  <c r="R27" i="186"/>
  <c r="E27" i="186"/>
  <c r="M27" i="186"/>
  <c r="U27" i="186"/>
  <c r="O4" i="185"/>
  <c r="W4" i="185"/>
  <c r="J4" i="185"/>
  <c r="R4" i="185"/>
  <c r="E8" i="185"/>
  <c r="M17" i="185"/>
  <c r="U17" i="185"/>
  <c r="H17" i="185"/>
  <c r="P17" i="185"/>
  <c r="X17" i="185"/>
  <c r="S27" i="185"/>
  <c r="K8" i="186"/>
  <c r="S8" i="186"/>
  <c r="I22" i="186"/>
  <c r="Q22" i="186"/>
  <c r="D22" i="186"/>
  <c r="L22" i="186"/>
  <c r="T22" i="186"/>
  <c r="G11" i="185"/>
  <c r="K17" i="185"/>
  <c r="S17" i="185"/>
  <c r="F17" i="185"/>
  <c r="N17" i="185"/>
  <c r="V17" i="185"/>
  <c r="I17" i="185"/>
  <c r="Q17" i="185"/>
  <c r="N22" i="185"/>
  <c r="K52" i="185"/>
  <c r="S52" i="185"/>
  <c r="I52" i="185"/>
  <c r="Q52" i="185"/>
  <c r="K4" i="186"/>
  <c r="S4" i="186"/>
  <c r="F4" i="186"/>
  <c r="N4" i="186"/>
  <c r="V4" i="186"/>
  <c r="I4" i="186"/>
  <c r="Q4" i="186"/>
  <c r="J22" i="186"/>
  <c r="R22" i="186"/>
  <c r="E22" i="186"/>
  <c r="M22" i="186"/>
  <c r="U22" i="186"/>
  <c r="K11" i="185"/>
  <c r="S11" i="185"/>
  <c r="F11" i="185"/>
  <c r="N11" i="185"/>
  <c r="V11" i="185"/>
  <c r="D17" i="185"/>
  <c r="L17" i="185"/>
  <c r="T17" i="185"/>
  <c r="D52" i="185"/>
  <c r="L52" i="185"/>
  <c r="T52" i="185"/>
  <c r="G52" i="185"/>
  <c r="O52" i="185"/>
  <c r="W52" i="185"/>
  <c r="J52" i="185"/>
  <c r="R52" i="185"/>
  <c r="D4" i="186"/>
  <c r="L4" i="186"/>
  <c r="T4" i="186"/>
  <c r="O4" i="186"/>
  <c r="W4" i="186"/>
  <c r="J4" i="186"/>
  <c r="R4" i="186"/>
  <c r="K22" i="186"/>
  <c r="S22" i="186"/>
  <c r="D52" i="186"/>
  <c r="L52" i="186"/>
  <c r="T52" i="186"/>
  <c r="G52" i="186"/>
  <c r="O52" i="186"/>
  <c r="W52" i="186"/>
  <c r="J52" i="186"/>
  <c r="R52" i="186"/>
  <c r="E52" i="186"/>
  <c r="M52" i="186"/>
  <c r="U52" i="186"/>
  <c r="H52" i="186"/>
  <c r="P52" i="186"/>
  <c r="X52" i="186"/>
  <c r="K52" i="186"/>
  <c r="S52" i="186"/>
  <c r="F52" i="186"/>
  <c r="N52" i="186"/>
  <c r="V52" i="186"/>
  <c r="C52" i="186"/>
  <c r="C33" i="186"/>
  <c r="C27" i="186"/>
  <c r="C4" i="186"/>
  <c r="H26" i="185" l="1"/>
  <c r="H26" i="186"/>
  <c r="W26" i="185"/>
  <c r="O26" i="185"/>
  <c r="X26" i="185"/>
  <c r="K26" i="185"/>
  <c r="L3" i="186"/>
  <c r="V26" i="186"/>
  <c r="K3" i="185"/>
  <c r="U26" i="185"/>
  <c r="V3" i="186"/>
  <c r="P3" i="185"/>
  <c r="R26" i="185"/>
  <c r="F26" i="186"/>
  <c r="I26" i="185"/>
  <c r="V26" i="185"/>
  <c r="C3" i="186"/>
  <c r="P26" i="185"/>
  <c r="E26" i="185"/>
  <c r="O3" i="185"/>
  <c r="O2" i="185" s="1"/>
  <c r="W3" i="186"/>
  <c r="G26" i="185"/>
  <c r="T3" i="185"/>
  <c r="T26" i="185"/>
  <c r="W3" i="185"/>
  <c r="I26" i="186"/>
  <c r="J26" i="186"/>
  <c r="M26" i="185"/>
  <c r="X26" i="186"/>
  <c r="H3" i="185"/>
  <c r="H2" i="185" s="1"/>
  <c r="D26" i="186"/>
  <c r="J3" i="185"/>
  <c r="T3" i="186"/>
  <c r="W26" i="186"/>
  <c r="Q26" i="185"/>
  <c r="T26" i="186"/>
  <c r="X3" i="185"/>
  <c r="X2" i="185" s="1"/>
  <c r="I3" i="186"/>
  <c r="R26" i="186"/>
  <c r="M3" i="186"/>
  <c r="N26" i="186"/>
  <c r="J26" i="185"/>
  <c r="L26" i="186"/>
  <c r="N26" i="185"/>
  <c r="Q26" i="186"/>
  <c r="F26" i="185"/>
  <c r="S3" i="185"/>
  <c r="G3" i="185"/>
  <c r="L3" i="185"/>
  <c r="P26" i="186"/>
  <c r="R3" i="185"/>
  <c r="U3" i="186"/>
  <c r="Q3" i="185"/>
  <c r="K26" i="186"/>
  <c r="S26" i="185"/>
  <c r="E3" i="186"/>
  <c r="D3" i="185"/>
  <c r="Q3" i="186"/>
  <c r="S26" i="186"/>
  <c r="O3" i="186"/>
  <c r="D3" i="186"/>
  <c r="K3" i="186"/>
  <c r="I3" i="185"/>
  <c r="N3" i="186"/>
  <c r="R3" i="186"/>
  <c r="S3" i="186"/>
  <c r="J3" i="186"/>
  <c r="G3" i="186"/>
  <c r="V3" i="185"/>
  <c r="F3" i="186"/>
  <c r="O26" i="186"/>
  <c r="N3" i="185"/>
  <c r="M3" i="185"/>
  <c r="G26" i="186"/>
  <c r="F3" i="185"/>
  <c r="X3" i="186"/>
  <c r="U26" i="186"/>
  <c r="P3" i="186"/>
  <c r="U3" i="185"/>
  <c r="M26" i="186"/>
  <c r="L26" i="185"/>
  <c r="H3" i="186"/>
  <c r="H2" i="186" s="1"/>
  <c r="E26" i="186"/>
  <c r="D26" i="185"/>
  <c r="E3" i="185"/>
  <c r="C26" i="186"/>
  <c r="W2" i="185" l="1"/>
  <c r="K2" i="185"/>
  <c r="I2" i="185"/>
  <c r="V2" i="185"/>
  <c r="L2" i="186"/>
  <c r="V2" i="186"/>
  <c r="S2" i="186"/>
  <c r="C2" i="186"/>
  <c r="U2" i="185"/>
  <c r="F2" i="186"/>
  <c r="R2" i="185"/>
  <c r="P2" i="185"/>
  <c r="F2" i="185"/>
  <c r="J2" i="186"/>
  <c r="E2" i="185"/>
  <c r="P2" i="186"/>
  <c r="Q2" i="186"/>
  <c r="N2" i="185"/>
  <c r="U2" i="186"/>
  <c r="G2" i="185"/>
  <c r="E2" i="186"/>
  <c r="X2" i="186"/>
  <c r="R2" i="186"/>
  <c r="T2" i="185"/>
  <c r="W2" i="186"/>
  <c r="I2" i="186"/>
  <c r="T2" i="186"/>
  <c r="N2" i="186"/>
  <c r="L2" i="185"/>
  <c r="D2" i="186"/>
  <c r="M2" i="185"/>
  <c r="Q2" i="185"/>
  <c r="J2" i="185"/>
  <c r="D2" i="185"/>
  <c r="M2" i="186"/>
  <c r="S2" i="185"/>
  <c r="G2" i="186"/>
  <c r="O2" i="186"/>
  <c r="K2" i="186"/>
  <c r="Q8" i="165" l="1"/>
  <c r="I8" i="165"/>
  <c r="G71" i="165" l="1"/>
  <c r="O71" i="165"/>
  <c r="W71" i="165"/>
  <c r="T8" i="165"/>
  <c r="G8" i="163"/>
  <c r="O8" i="163"/>
  <c r="W8" i="163"/>
  <c r="H22" i="163"/>
  <c r="F22" i="165"/>
  <c r="N22" i="165"/>
  <c r="V22" i="165"/>
  <c r="G8" i="165"/>
  <c r="O8" i="165"/>
  <c r="W8" i="165"/>
  <c r="C71" i="165"/>
  <c r="K71" i="165"/>
  <c r="L71" i="163"/>
  <c r="T71" i="163"/>
  <c r="S8" i="165"/>
  <c r="V22" i="163"/>
  <c r="N22" i="163"/>
  <c r="C22" i="163"/>
  <c r="K22" i="163"/>
  <c r="F22" i="163"/>
  <c r="D71" i="163"/>
  <c r="S71" i="165"/>
  <c r="F17" i="165"/>
  <c r="N17" i="165"/>
  <c r="V17" i="165"/>
  <c r="F8" i="163"/>
  <c r="U71" i="163"/>
  <c r="C4" i="165"/>
  <c r="K4" i="165"/>
  <c r="S4" i="165"/>
  <c r="V8" i="163"/>
  <c r="F8" i="165"/>
  <c r="N8" i="165"/>
  <c r="V8" i="165"/>
  <c r="G22" i="165"/>
  <c r="O22" i="165"/>
  <c r="W22" i="165"/>
  <c r="D8" i="165"/>
  <c r="L8" i="165"/>
  <c r="F71" i="165"/>
  <c r="N71" i="165"/>
  <c r="V71" i="165"/>
  <c r="G17" i="163"/>
  <c r="I17" i="165"/>
  <c r="Q17" i="165"/>
  <c r="M8" i="165"/>
  <c r="U8" i="165"/>
  <c r="J71" i="165"/>
  <c r="R71" i="165"/>
  <c r="G33" i="163"/>
  <c r="K71" i="163"/>
  <c r="G52" i="163"/>
  <c r="Q71" i="165"/>
  <c r="S22" i="163"/>
  <c r="J27" i="165"/>
  <c r="R27" i="165"/>
  <c r="E22" i="165"/>
  <c r="D27" i="165"/>
  <c r="T27" i="165"/>
  <c r="F71" i="163"/>
  <c r="N71" i="163"/>
  <c r="V71" i="163"/>
  <c r="D4" i="165"/>
  <c r="L4" i="165"/>
  <c r="T4" i="165"/>
  <c r="H8" i="165"/>
  <c r="P8" i="165"/>
  <c r="C22" i="165"/>
  <c r="K22" i="165"/>
  <c r="S22" i="165"/>
  <c r="H17" i="163"/>
  <c r="P17" i="163"/>
  <c r="Q52" i="163"/>
  <c r="W17" i="163"/>
  <c r="M4" i="163"/>
  <c r="U4" i="163"/>
  <c r="M11" i="163"/>
  <c r="U11" i="163"/>
  <c r="E17" i="163"/>
  <c r="M17" i="163"/>
  <c r="U17" i="163"/>
  <c r="F33" i="165"/>
  <c r="G52" i="165"/>
  <c r="O52" i="165"/>
  <c r="W52" i="165"/>
  <c r="J8" i="163"/>
  <c r="R8" i="163"/>
  <c r="U27" i="163"/>
  <c r="N33" i="165"/>
  <c r="V33" i="165"/>
  <c r="C52" i="163"/>
  <c r="K52" i="163"/>
  <c r="S52" i="163"/>
  <c r="F52" i="163"/>
  <c r="N52" i="163"/>
  <c r="V52" i="163"/>
  <c r="F4" i="165"/>
  <c r="N4" i="165"/>
  <c r="V4" i="165"/>
  <c r="C52" i="165"/>
  <c r="K52" i="165"/>
  <c r="S52" i="165"/>
  <c r="F52" i="165"/>
  <c r="N52" i="165"/>
  <c r="V52" i="165"/>
  <c r="E11" i="163"/>
  <c r="J17" i="163"/>
  <c r="R17" i="163"/>
  <c r="I27" i="163"/>
  <c r="Q27" i="163"/>
  <c r="W33" i="163"/>
  <c r="L27" i="165"/>
  <c r="H8" i="163"/>
  <c r="P8" i="163"/>
  <c r="F11" i="163"/>
  <c r="N11" i="163"/>
  <c r="V11" i="163"/>
  <c r="J22" i="163"/>
  <c r="R22" i="163"/>
  <c r="E22" i="163"/>
  <c r="M22" i="163"/>
  <c r="U22" i="163"/>
  <c r="E27" i="163"/>
  <c r="M27" i="163"/>
  <c r="H33" i="163"/>
  <c r="P33" i="163"/>
  <c r="I71" i="163"/>
  <c r="Q71" i="163"/>
  <c r="I33" i="165"/>
  <c r="Q33" i="165"/>
  <c r="H4" i="163"/>
  <c r="P4" i="163"/>
  <c r="I8" i="163"/>
  <c r="Q8" i="163"/>
  <c r="D8" i="163"/>
  <c r="L8" i="163"/>
  <c r="T8" i="163"/>
  <c r="J71" i="163"/>
  <c r="R71" i="163"/>
  <c r="E71" i="163"/>
  <c r="M71" i="163"/>
  <c r="C8" i="165"/>
  <c r="K8" i="165"/>
  <c r="M22" i="165"/>
  <c r="U22" i="165"/>
  <c r="D71" i="165"/>
  <c r="L71" i="165"/>
  <c r="T71" i="165"/>
  <c r="C71" i="163"/>
  <c r="S71" i="163"/>
  <c r="J11" i="165"/>
  <c r="R11" i="165"/>
  <c r="H71" i="165"/>
  <c r="P71" i="165"/>
  <c r="E4" i="163"/>
  <c r="N8" i="163"/>
  <c r="P22" i="163"/>
  <c r="G71" i="163"/>
  <c r="O71" i="163"/>
  <c r="W71" i="163"/>
  <c r="I52" i="163"/>
  <c r="T52" i="163"/>
  <c r="M52" i="163"/>
  <c r="G4" i="165"/>
  <c r="O4" i="165"/>
  <c r="W4" i="165"/>
  <c r="D11" i="165"/>
  <c r="L11" i="165"/>
  <c r="T11" i="165"/>
  <c r="J22" i="165"/>
  <c r="R22" i="165"/>
  <c r="I52" i="165"/>
  <c r="Q52" i="165"/>
  <c r="I71" i="165"/>
  <c r="O17" i="163"/>
  <c r="O33" i="163"/>
  <c r="J4" i="165"/>
  <c r="R4" i="165"/>
  <c r="J52" i="165"/>
  <c r="R52" i="165"/>
  <c r="H52" i="165"/>
  <c r="P52" i="165"/>
  <c r="I4" i="163"/>
  <c r="Q4" i="163"/>
  <c r="H4" i="165"/>
  <c r="P4" i="165"/>
  <c r="H17" i="165"/>
  <c r="P17" i="165"/>
  <c r="H33" i="165"/>
  <c r="P33" i="165"/>
  <c r="C33" i="165"/>
  <c r="K33" i="165"/>
  <c r="S33" i="165"/>
  <c r="L52" i="163"/>
  <c r="R52" i="163"/>
  <c r="I4" i="165"/>
  <c r="Q4" i="165"/>
  <c r="G17" i="165"/>
  <c r="O17" i="165"/>
  <c r="W17" i="165"/>
  <c r="G33" i="165"/>
  <c r="O33" i="165"/>
  <c r="W33" i="165"/>
  <c r="C4" i="163"/>
  <c r="S4" i="163"/>
  <c r="N4" i="163"/>
  <c r="C17" i="163"/>
  <c r="K17" i="163"/>
  <c r="S17" i="163"/>
  <c r="F17" i="163"/>
  <c r="N17" i="163"/>
  <c r="V17" i="163"/>
  <c r="I17" i="163"/>
  <c r="Q17" i="163"/>
  <c r="D17" i="163"/>
  <c r="L17" i="163"/>
  <c r="T17" i="163"/>
  <c r="G22" i="163"/>
  <c r="O22" i="163"/>
  <c r="W22" i="163"/>
  <c r="D52" i="163"/>
  <c r="W52" i="163"/>
  <c r="F11" i="165"/>
  <c r="N11" i="165"/>
  <c r="J17" i="165"/>
  <c r="R17" i="165"/>
  <c r="E17" i="165"/>
  <c r="M17" i="165"/>
  <c r="U17" i="165"/>
  <c r="C17" i="165"/>
  <c r="K17" i="165"/>
  <c r="S17" i="165"/>
  <c r="H22" i="165"/>
  <c r="P22" i="165"/>
  <c r="F27" i="165"/>
  <c r="N27" i="165"/>
  <c r="V27" i="165"/>
  <c r="I27" i="165"/>
  <c r="Q27" i="165"/>
  <c r="J33" i="165"/>
  <c r="R33" i="165"/>
  <c r="E33" i="165"/>
  <c r="M33" i="165"/>
  <c r="U33" i="165"/>
  <c r="E52" i="165"/>
  <c r="M52" i="165"/>
  <c r="U52" i="165"/>
  <c r="K4" i="163"/>
  <c r="F4" i="163"/>
  <c r="V4" i="163"/>
  <c r="D4" i="163"/>
  <c r="L4" i="163"/>
  <c r="T4" i="163"/>
  <c r="G4" i="163"/>
  <c r="O4" i="163"/>
  <c r="W4" i="163"/>
  <c r="J4" i="163"/>
  <c r="R4" i="163"/>
  <c r="E8" i="163"/>
  <c r="M8" i="163"/>
  <c r="U8" i="163"/>
  <c r="H11" i="163"/>
  <c r="P11" i="163"/>
  <c r="C11" i="163"/>
  <c r="K11" i="163"/>
  <c r="S11" i="163"/>
  <c r="F27" i="163"/>
  <c r="N27" i="163"/>
  <c r="V27" i="163"/>
  <c r="J33" i="163"/>
  <c r="R33" i="163"/>
  <c r="E33" i="163"/>
  <c r="M33" i="163"/>
  <c r="U33" i="163"/>
  <c r="H71" i="163"/>
  <c r="P71" i="163"/>
  <c r="E52" i="163"/>
  <c r="U52" i="163"/>
  <c r="H52" i="163"/>
  <c r="P52" i="163"/>
  <c r="E4" i="165"/>
  <c r="M4" i="165"/>
  <c r="U4" i="165"/>
  <c r="G11" i="165"/>
  <c r="O11" i="165"/>
  <c r="W11" i="165"/>
  <c r="E11" i="165"/>
  <c r="M11" i="165"/>
  <c r="U11" i="165"/>
  <c r="I22" i="165"/>
  <c r="Q22" i="165"/>
  <c r="D22" i="165"/>
  <c r="L22" i="165"/>
  <c r="T22" i="165"/>
  <c r="G27" i="165"/>
  <c r="O27" i="165"/>
  <c r="W27" i="165"/>
  <c r="E27" i="165"/>
  <c r="M27" i="165"/>
  <c r="U27" i="165"/>
  <c r="I11" i="163"/>
  <c r="Q11" i="163"/>
  <c r="D11" i="163"/>
  <c r="L11" i="163"/>
  <c r="T11" i="163"/>
  <c r="G11" i="163"/>
  <c r="O11" i="163"/>
  <c r="W11" i="163"/>
  <c r="J11" i="163"/>
  <c r="R11" i="163"/>
  <c r="I22" i="163"/>
  <c r="Q22" i="163"/>
  <c r="D22" i="163"/>
  <c r="L22" i="163"/>
  <c r="T22" i="163"/>
  <c r="C33" i="163"/>
  <c r="K33" i="163"/>
  <c r="S33" i="163"/>
  <c r="F33" i="163"/>
  <c r="N33" i="163"/>
  <c r="V33" i="163"/>
  <c r="I33" i="163"/>
  <c r="Q33" i="163"/>
  <c r="D33" i="163"/>
  <c r="L33" i="163"/>
  <c r="T33" i="163"/>
  <c r="E8" i="165"/>
  <c r="H11" i="165"/>
  <c r="P11" i="165"/>
  <c r="C11" i="165"/>
  <c r="K11" i="165"/>
  <c r="S11" i="165"/>
  <c r="V11" i="165"/>
  <c r="I11" i="165"/>
  <c r="Q11" i="165"/>
  <c r="D17" i="165"/>
  <c r="L17" i="165"/>
  <c r="T17" i="165"/>
  <c r="H27" i="165"/>
  <c r="P27" i="165"/>
  <c r="C27" i="165"/>
  <c r="K27" i="165"/>
  <c r="S27" i="165"/>
  <c r="D33" i="165"/>
  <c r="L33" i="165"/>
  <c r="T33" i="165"/>
  <c r="H27" i="163"/>
  <c r="P27" i="163"/>
  <c r="C27" i="163"/>
  <c r="K27" i="163"/>
  <c r="S27" i="163"/>
  <c r="O52" i="163"/>
  <c r="J52" i="163"/>
  <c r="E71" i="165"/>
  <c r="M71" i="165"/>
  <c r="U71" i="165"/>
  <c r="C8" i="163"/>
  <c r="K8" i="163"/>
  <c r="S8" i="163"/>
  <c r="D27" i="163"/>
  <c r="L27" i="163"/>
  <c r="T27" i="163"/>
  <c r="G27" i="163"/>
  <c r="O27" i="163"/>
  <c r="W27" i="163"/>
  <c r="J27" i="163"/>
  <c r="R27" i="163"/>
  <c r="J8" i="165"/>
  <c r="R8" i="165"/>
  <c r="D52" i="165"/>
  <c r="L52" i="165"/>
  <c r="T52" i="165"/>
  <c r="U26" i="165" l="1"/>
  <c r="M26" i="165"/>
  <c r="E26" i="165"/>
  <c r="J26" i="163"/>
  <c r="T3" i="165"/>
  <c r="R26" i="163"/>
  <c r="I26" i="163"/>
  <c r="K26" i="165"/>
  <c r="G3" i="165"/>
  <c r="N26" i="165"/>
  <c r="I26" i="165"/>
  <c r="G26" i="163"/>
  <c r="H26" i="163"/>
  <c r="W26" i="163"/>
  <c r="K3" i="165"/>
  <c r="S26" i="163"/>
  <c r="P26" i="163"/>
  <c r="V3" i="163"/>
  <c r="P26" i="165"/>
  <c r="S3" i="165"/>
  <c r="Q26" i="163"/>
  <c r="J26" i="165"/>
  <c r="L3" i="165"/>
  <c r="C3" i="165"/>
  <c r="F3" i="163"/>
  <c r="P3" i="165"/>
  <c r="T26" i="165"/>
  <c r="W26" i="165"/>
  <c r="M26" i="163"/>
  <c r="D3" i="165"/>
  <c r="Q3" i="165"/>
  <c r="Q3" i="163"/>
  <c r="W3" i="165"/>
  <c r="U26" i="163"/>
  <c r="O26" i="165"/>
  <c r="E26" i="163"/>
  <c r="V3" i="165"/>
  <c r="R3" i="165"/>
  <c r="R26" i="165"/>
  <c r="N3" i="165"/>
  <c r="L26" i="165"/>
  <c r="K26" i="163"/>
  <c r="M3" i="163"/>
  <c r="D26" i="165"/>
  <c r="I3" i="165"/>
  <c r="J3" i="165"/>
  <c r="E3" i="163"/>
  <c r="F26" i="165"/>
  <c r="N3" i="163"/>
  <c r="F3" i="165"/>
  <c r="S3" i="163"/>
  <c r="P3" i="163"/>
  <c r="Q26" i="165"/>
  <c r="I3" i="163"/>
  <c r="T26" i="163"/>
  <c r="G3" i="163"/>
  <c r="K3" i="163"/>
  <c r="C3" i="163"/>
  <c r="C26" i="163"/>
  <c r="O3" i="165"/>
  <c r="U3" i="163"/>
  <c r="V26" i="165"/>
  <c r="H3" i="163"/>
  <c r="H26" i="165"/>
  <c r="O26" i="163"/>
  <c r="C26" i="165"/>
  <c r="L26" i="163"/>
  <c r="J3" i="163"/>
  <c r="J2" i="163" s="1"/>
  <c r="G26" i="165"/>
  <c r="H3" i="165"/>
  <c r="E3" i="165"/>
  <c r="D26" i="163"/>
  <c r="W3" i="163"/>
  <c r="S26" i="165"/>
  <c r="O3" i="163"/>
  <c r="V26" i="163"/>
  <c r="T3" i="163"/>
  <c r="N26" i="163"/>
  <c r="L3" i="163"/>
  <c r="F26" i="163"/>
  <c r="D3" i="163"/>
  <c r="U3" i="165"/>
  <c r="U2" i="165" s="1"/>
  <c r="M3" i="165"/>
  <c r="M2" i="165" s="1"/>
  <c r="R3" i="163"/>
  <c r="E2" i="165" l="1"/>
  <c r="K2" i="165"/>
  <c r="R2" i="163"/>
  <c r="P2" i="163"/>
  <c r="F2" i="163"/>
  <c r="I2" i="163"/>
  <c r="W2" i="165"/>
  <c r="S2" i="163"/>
  <c r="T2" i="165"/>
  <c r="C2" i="165"/>
  <c r="J2" i="165"/>
  <c r="I2" i="165"/>
  <c r="W2" i="163"/>
  <c r="G2" i="163"/>
  <c r="N2" i="165"/>
  <c r="H2" i="163"/>
  <c r="G2" i="165"/>
  <c r="S2" i="165"/>
  <c r="P2" i="165"/>
  <c r="V2" i="163"/>
  <c r="V2" i="165"/>
  <c r="D2" i="165"/>
  <c r="L2" i="165"/>
  <c r="Q2" i="163"/>
  <c r="O2" i="163"/>
  <c r="U2" i="163"/>
  <c r="O2" i="165"/>
  <c r="Q2" i="165"/>
  <c r="M2" i="163"/>
  <c r="K2" i="163"/>
  <c r="L2" i="163"/>
  <c r="E2" i="163"/>
  <c r="R2" i="165"/>
  <c r="H2" i="165"/>
  <c r="C2" i="163"/>
  <c r="F2" i="165"/>
  <c r="N2" i="163"/>
  <c r="T2" i="163"/>
  <c r="D2" i="163"/>
  <c r="X71" i="3" l="1"/>
  <c r="X52" i="3"/>
  <c r="X33" i="3"/>
  <c r="X27" i="3"/>
  <c r="X22" i="3"/>
  <c r="X11" i="3"/>
  <c r="X8" i="3"/>
  <c r="X4" i="3"/>
  <c r="X33" i="4"/>
  <c r="X27" i="4"/>
  <c r="X22" i="4"/>
  <c r="X17" i="4"/>
  <c r="X11" i="4"/>
  <c r="X8" i="4"/>
  <c r="X4" i="4"/>
  <c r="X71" i="5"/>
  <c r="X33" i="5"/>
  <c r="X27" i="5"/>
  <c r="X22" i="5"/>
  <c r="X17" i="5"/>
  <c r="X11" i="5"/>
  <c r="X8" i="5"/>
  <c r="X4" i="5"/>
  <c r="X71" i="6"/>
  <c r="X52" i="6"/>
  <c r="X33" i="6"/>
  <c r="X22" i="6"/>
  <c r="X17" i="6"/>
  <c r="X8" i="6"/>
  <c r="X4" i="6"/>
  <c r="X76" i="8"/>
  <c r="X75" i="8"/>
  <c r="X74" i="8"/>
  <c r="X73" i="8"/>
  <c r="X72" i="8"/>
  <c r="X71" i="8" s="1"/>
  <c r="X70" i="8"/>
  <c r="X68" i="8"/>
  <c r="X62" i="8"/>
  <c r="X61" i="8"/>
  <c r="X60" i="8"/>
  <c r="X59" i="8"/>
  <c r="X58" i="8"/>
  <c r="X57" i="8"/>
  <c r="X56" i="8"/>
  <c r="X55" i="8"/>
  <c r="X54" i="8"/>
  <c r="X53" i="8"/>
  <c r="X50" i="8"/>
  <c r="X45" i="8"/>
  <c r="X42" i="8"/>
  <c r="X39" i="8"/>
  <c r="X37" i="8"/>
  <c r="X34" i="8"/>
  <c r="X32" i="8"/>
  <c r="X31" i="8"/>
  <c r="X30" i="8"/>
  <c r="X29" i="8"/>
  <c r="X28" i="8"/>
  <c r="X25" i="8"/>
  <c r="X24" i="8"/>
  <c r="X23" i="8"/>
  <c r="X22" i="8" s="1"/>
  <c r="X21" i="8"/>
  <c r="X20" i="8"/>
  <c r="X19" i="8"/>
  <c r="X18" i="8"/>
  <c r="X16" i="8"/>
  <c r="X15" i="8"/>
  <c r="X14" i="8"/>
  <c r="X13" i="8"/>
  <c r="X12" i="8"/>
  <c r="X11" i="8" s="1"/>
  <c r="X10" i="8"/>
  <c r="X8" i="8" s="1"/>
  <c r="X9" i="8"/>
  <c r="X7" i="8"/>
  <c r="X4" i="8" s="1"/>
  <c r="X6" i="8"/>
  <c r="X5" i="8"/>
  <c r="X71" i="160"/>
  <c r="X67" i="8"/>
  <c r="X65" i="8"/>
  <c r="X64" i="8"/>
  <c r="X52" i="160"/>
  <c r="X51" i="8"/>
  <c r="X48" i="8"/>
  <c r="X43" i="8"/>
  <c r="X40" i="8"/>
  <c r="X35" i="8"/>
  <c r="X33" i="160"/>
  <c r="X27" i="160"/>
  <c r="X22" i="160"/>
  <c r="X17" i="160"/>
  <c r="X11" i="160"/>
  <c r="X8" i="160"/>
  <c r="X3" i="160" s="1"/>
  <c r="X4" i="160"/>
  <c r="X71" i="161"/>
  <c r="X69" i="8"/>
  <c r="X66" i="8"/>
  <c r="X47" i="8"/>
  <c r="X44" i="8"/>
  <c r="X33" i="161"/>
  <c r="X26" i="161" s="1"/>
  <c r="X36" i="8"/>
  <c r="X27" i="161"/>
  <c r="X22" i="161"/>
  <c r="X17" i="161"/>
  <c r="X11" i="161"/>
  <c r="X3" i="161" s="1"/>
  <c r="X8" i="161"/>
  <c r="X4" i="161"/>
  <c r="X76" i="10"/>
  <c r="X75" i="10"/>
  <c r="X74" i="10"/>
  <c r="X73" i="10"/>
  <c r="X71" i="10" s="1"/>
  <c r="X72" i="10"/>
  <c r="X70" i="10"/>
  <c r="X63" i="10"/>
  <c r="X62" i="10"/>
  <c r="X61" i="10"/>
  <c r="X60" i="10"/>
  <c r="X59" i="10"/>
  <c r="X58" i="10"/>
  <c r="X57" i="10"/>
  <c r="X56" i="10"/>
  <c r="X55" i="10"/>
  <c r="X54" i="10"/>
  <c r="X53" i="10"/>
  <c r="X41" i="10"/>
  <c r="X36" i="10"/>
  <c r="X32" i="10"/>
  <c r="X31" i="10"/>
  <c r="X30" i="10"/>
  <c r="X29" i="10"/>
  <c r="X28" i="10"/>
  <c r="X25" i="10"/>
  <c r="X24" i="10"/>
  <c r="X23" i="10"/>
  <c r="X22" i="10" s="1"/>
  <c r="X21" i="10"/>
  <c r="X20" i="10"/>
  <c r="X17" i="10" s="1"/>
  <c r="X19" i="10"/>
  <c r="X18" i="10"/>
  <c r="X16" i="10"/>
  <c r="X15" i="10"/>
  <c r="X14" i="10"/>
  <c r="X13" i="10"/>
  <c r="X12" i="10"/>
  <c r="X11" i="10" s="1"/>
  <c r="X10" i="10"/>
  <c r="X9" i="10"/>
  <c r="X7" i="10"/>
  <c r="X6" i="10"/>
  <c r="X5" i="10"/>
  <c r="X71" i="151"/>
  <c r="X68" i="10"/>
  <c r="X50" i="10"/>
  <c r="X48" i="10"/>
  <c r="X47" i="10"/>
  <c r="X45" i="10"/>
  <c r="X44" i="10"/>
  <c r="X42" i="10"/>
  <c r="X40" i="10"/>
  <c r="X39" i="10"/>
  <c r="X37" i="10"/>
  <c r="X27" i="151"/>
  <c r="X22" i="151"/>
  <c r="X17" i="151"/>
  <c r="X11" i="151"/>
  <c r="X8" i="151"/>
  <c r="X4" i="151"/>
  <c r="X3" i="151" s="1"/>
  <c r="X71" i="152"/>
  <c r="X52" i="152"/>
  <c r="X46" i="10"/>
  <c r="X27" i="152"/>
  <c r="X22" i="152"/>
  <c r="X17" i="152"/>
  <c r="X11" i="152"/>
  <c r="X8" i="152"/>
  <c r="X4" i="152"/>
  <c r="X3" i="152"/>
  <c r="X71" i="153"/>
  <c r="X52" i="153"/>
  <c r="X33" i="153"/>
  <c r="X26" i="153" s="1"/>
  <c r="X27" i="153"/>
  <c r="X22" i="153"/>
  <c r="X17" i="153"/>
  <c r="X11" i="153"/>
  <c r="X8" i="153"/>
  <c r="X3" i="153" s="1"/>
  <c r="X4" i="153"/>
  <c r="X71" i="154"/>
  <c r="X52" i="154"/>
  <c r="X33" i="154"/>
  <c r="X27" i="154"/>
  <c r="X22" i="154"/>
  <c r="X17" i="154"/>
  <c r="X11" i="154"/>
  <c r="X8" i="154"/>
  <c r="X4" i="154"/>
  <c r="X53" i="16"/>
  <c r="X40" i="16"/>
  <c r="X37" i="16"/>
  <c r="X31" i="16"/>
  <c r="X56" i="16"/>
  <c r="X48" i="16"/>
  <c r="X33" i="17"/>
  <c r="X28" i="16"/>
  <c r="X27" i="17"/>
  <c r="X22" i="17"/>
  <c r="X50" i="16"/>
  <c r="X45" i="16"/>
  <c r="X42" i="16"/>
  <c r="X34" i="16"/>
  <c r="X27" i="18"/>
  <c r="X24" i="16"/>
  <c r="X21" i="16"/>
  <c r="X8" i="18"/>
  <c r="X4" i="18"/>
  <c r="X33" i="19"/>
  <c r="X22" i="19"/>
  <c r="X17" i="19"/>
  <c r="X8" i="19"/>
  <c r="X7" i="16"/>
  <c r="X76" i="16"/>
  <c r="X75" i="16"/>
  <c r="X71" i="23"/>
  <c r="X55" i="16"/>
  <c r="X52" i="23"/>
  <c r="X33" i="23"/>
  <c r="X27" i="23"/>
  <c r="X22" i="23"/>
  <c r="X17" i="23"/>
  <c r="X11" i="23"/>
  <c r="X4" i="23"/>
  <c r="X71" i="24"/>
  <c r="X52" i="24"/>
  <c r="X33" i="24"/>
  <c r="X22" i="24"/>
  <c r="X15" i="16"/>
  <c r="X8" i="24"/>
  <c r="X4" i="24"/>
  <c r="X71" i="25"/>
  <c r="X69" i="16"/>
  <c r="X22" i="25"/>
  <c r="X17" i="25"/>
  <c r="X8" i="25"/>
  <c r="X4" i="25"/>
  <c r="X71" i="26"/>
  <c r="X52" i="26"/>
  <c r="X47" i="16"/>
  <c r="X27" i="26"/>
  <c r="X22" i="26"/>
  <c r="X17" i="26"/>
  <c r="X11" i="26"/>
  <c r="X8" i="26"/>
  <c r="X4" i="26"/>
  <c r="X71" i="27"/>
  <c r="X52" i="27"/>
  <c r="X33" i="27"/>
  <c r="X27" i="27"/>
  <c r="X22" i="27"/>
  <c r="X17" i="27"/>
  <c r="X11" i="27"/>
  <c r="X8" i="27"/>
  <c r="X4" i="27"/>
  <c r="X71" i="28"/>
  <c r="X52" i="28"/>
  <c r="X33" i="28"/>
  <c r="X27" i="28"/>
  <c r="X22" i="28"/>
  <c r="X17" i="28"/>
  <c r="X8" i="28"/>
  <c r="X4" i="28"/>
  <c r="X71" i="29"/>
  <c r="X52" i="29"/>
  <c r="X33" i="29"/>
  <c r="X27" i="29"/>
  <c r="X22" i="29"/>
  <c r="X17" i="29"/>
  <c r="X11" i="29"/>
  <c r="X8" i="29"/>
  <c r="X4" i="29"/>
  <c r="X66" i="30"/>
  <c r="X58" i="30"/>
  <c r="X53" i="30"/>
  <c r="X23" i="30"/>
  <c r="X15" i="30"/>
  <c r="X10" i="30"/>
  <c r="X74" i="30"/>
  <c r="X69" i="30"/>
  <c r="X65" i="30"/>
  <c r="X61" i="30"/>
  <c r="X57" i="30"/>
  <c r="X52" i="31"/>
  <c r="X51" i="30"/>
  <c r="X50" i="30"/>
  <c r="X43" i="30"/>
  <c r="X42" i="30"/>
  <c r="X35" i="30"/>
  <c r="X27" i="31"/>
  <c r="X25" i="30"/>
  <c r="X21" i="30"/>
  <c r="X18" i="30"/>
  <c r="X9" i="30"/>
  <c r="X8" i="31"/>
  <c r="X4" i="31"/>
  <c r="X71" i="32"/>
  <c r="X45" i="30"/>
  <c r="X37" i="30"/>
  <c r="X27" i="32"/>
  <c r="X22" i="32"/>
  <c r="X11" i="32"/>
  <c r="X8" i="32"/>
  <c r="X4" i="32"/>
  <c r="X71" i="33"/>
  <c r="X70" i="30"/>
  <c r="X62" i="30"/>
  <c r="X30" i="30"/>
  <c r="X22" i="33"/>
  <c r="X17" i="33"/>
  <c r="X11" i="33"/>
  <c r="X8" i="33"/>
  <c r="X71" i="34"/>
  <c r="X52" i="34"/>
  <c r="X33" i="34"/>
  <c r="X27" i="34"/>
  <c r="X22" i="34"/>
  <c r="X17" i="34"/>
  <c r="X11" i="34"/>
  <c r="X8" i="34"/>
  <c r="X4" i="34"/>
  <c r="X71" i="35"/>
  <c r="X52" i="35"/>
  <c r="X33" i="35"/>
  <c r="X27" i="35"/>
  <c r="X22" i="35"/>
  <c r="X17" i="35"/>
  <c r="X8" i="35"/>
  <c r="X4" i="35"/>
  <c r="X71" i="36"/>
  <c r="X63" i="30"/>
  <c r="X55" i="30"/>
  <c r="X52" i="36"/>
  <c r="X47" i="30"/>
  <c r="X39" i="30"/>
  <c r="X33" i="36"/>
  <c r="X31" i="30"/>
  <c r="X27" i="36"/>
  <c r="X22" i="36"/>
  <c r="X17" i="36"/>
  <c r="X11" i="36"/>
  <c r="X8" i="36"/>
  <c r="X71" i="37"/>
  <c r="X52" i="37"/>
  <c r="X33" i="37"/>
  <c r="X22" i="37"/>
  <c r="X17" i="37"/>
  <c r="X11" i="37"/>
  <c r="X8" i="37"/>
  <c r="X4" i="37"/>
  <c r="X71" i="38"/>
  <c r="X27" i="38"/>
  <c r="X22" i="38"/>
  <c r="X17" i="38"/>
  <c r="X8" i="38"/>
  <c r="X4" i="38"/>
  <c r="X71" i="39"/>
  <c r="X33" i="39"/>
  <c r="X27" i="39"/>
  <c r="X22" i="39"/>
  <c r="X8" i="39"/>
  <c r="X4" i="39"/>
  <c r="X71" i="40"/>
  <c r="X52" i="40"/>
  <c r="X27" i="40"/>
  <c r="X22" i="40"/>
  <c r="X17" i="40"/>
  <c r="X11" i="40"/>
  <c r="X8" i="40"/>
  <c r="X4" i="40"/>
  <c r="X71" i="41"/>
  <c r="X27" i="41"/>
  <c r="X22" i="41"/>
  <c r="X17" i="41"/>
  <c r="X11" i="41"/>
  <c r="X8" i="41"/>
  <c r="X71" i="42"/>
  <c r="X52" i="42"/>
  <c r="X33" i="42"/>
  <c r="X27" i="42"/>
  <c r="X22" i="42"/>
  <c r="X17" i="42"/>
  <c r="X11" i="42"/>
  <c r="X8" i="42"/>
  <c r="X4" i="42"/>
  <c r="X71" i="43"/>
  <c r="X52" i="43"/>
  <c r="X33" i="43"/>
  <c r="X22" i="43"/>
  <c r="X17" i="43"/>
  <c r="X11" i="43"/>
  <c r="X8" i="43"/>
  <c r="X4" i="43"/>
  <c r="X71" i="44"/>
  <c r="X52" i="44"/>
  <c r="X33" i="44"/>
  <c r="X27" i="44"/>
  <c r="X22" i="44"/>
  <c r="X17" i="44"/>
  <c r="X11" i="44"/>
  <c r="X8" i="44"/>
  <c r="X4" i="44"/>
  <c r="X70" i="46"/>
  <c r="X62" i="46"/>
  <c r="X57" i="46"/>
  <c r="X54" i="46"/>
  <c r="X46" i="46"/>
  <c r="X38" i="46"/>
  <c r="X30" i="46"/>
  <c r="X25" i="46"/>
  <c r="X14" i="46"/>
  <c r="X6" i="46"/>
  <c r="X71" i="47"/>
  <c r="X52" i="47"/>
  <c r="X33" i="47"/>
  <c r="X26" i="47" s="1"/>
  <c r="X27" i="47"/>
  <c r="X22" i="47"/>
  <c r="X17" i="47"/>
  <c r="X11" i="47"/>
  <c r="X8" i="47"/>
  <c r="X3" i="47" s="1"/>
  <c r="X2" i="47" s="1"/>
  <c r="X52" i="149" s="1"/>
  <c r="X4" i="47"/>
  <c r="X75" i="46"/>
  <c r="X71" i="48"/>
  <c r="X52" i="48"/>
  <c r="X33" i="48"/>
  <c r="X27" i="48"/>
  <c r="X26" i="48" s="1"/>
  <c r="X22" i="48"/>
  <c r="X17" i="48"/>
  <c r="X11" i="48"/>
  <c r="X8" i="48"/>
  <c r="X4" i="48"/>
  <c r="X71" i="49"/>
  <c r="X52" i="49"/>
  <c r="X33" i="49"/>
  <c r="X27" i="49"/>
  <c r="X26" i="49" s="1"/>
  <c r="X22" i="49"/>
  <c r="X17" i="49"/>
  <c r="X11" i="49"/>
  <c r="X8" i="49"/>
  <c r="X4" i="49"/>
  <c r="X3" i="49" s="1"/>
  <c r="X69" i="46"/>
  <c r="X67" i="46"/>
  <c r="X65" i="46"/>
  <c r="X61" i="46"/>
  <c r="X59" i="46"/>
  <c r="X52" i="53"/>
  <c r="X53" i="46"/>
  <c r="X51" i="46"/>
  <c r="X49" i="46"/>
  <c r="X45" i="46"/>
  <c r="X43" i="46"/>
  <c r="X41" i="46"/>
  <c r="X37" i="46"/>
  <c r="X35" i="46"/>
  <c r="X33" i="53"/>
  <c r="X29" i="46"/>
  <c r="X22" i="53"/>
  <c r="X21" i="46"/>
  <c r="X19" i="46"/>
  <c r="X17" i="53"/>
  <c r="X13" i="46"/>
  <c r="X8" i="53"/>
  <c r="X5" i="46"/>
  <c r="X4" i="53"/>
  <c r="X72" i="46"/>
  <c r="X71" i="54"/>
  <c r="X64" i="46"/>
  <c r="X56" i="46"/>
  <c r="X52" i="54"/>
  <c r="X48" i="46"/>
  <c r="X40" i="46"/>
  <c r="X32" i="46"/>
  <c r="X24" i="46"/>
  <c r="X22" i="54"/>
  <c r="X16" i="46"/>
  <c r="X8" i="54"/>
  <c r="X4" i="54"/>
  <c r="X71" i="55"/>
  <c r="X33" i="55"/>
  <c r="X22" i="55"/>
  <c r="X17" i="55"/>
  <c r="X11" i="55"/>
  <c r="X8" i="55"/>
  <c r="X71" i="57"/>
  <c r="X33" i="57"/>
  <c r="X22" i="57"/>
  <c r="X8" i="57"/>
  <c r="X4" i="57"/>
  <c r="X71" i="58"/>
  <c r="X33" i="58"/>
  <c r="X22" i="58"/>
  <c r="X17" i="58"/>
  <c r="X11" i="58"/>
  <c r="X8" i="58"/>
  <c r="X4" i="58"/>
  <c r="X71" i="59"/>
  <c r="X33" i="59"/>
  <c r="X27" i="59"/>
  <c r="X22" i="59"/>
  <c r="X17" i="59"/>
  <c r="X11" i="59"/>
  <c r="X8" i="59"/>
  <c r="X4" i="59"/>
  <c r="X67" i="60"/>
  <c r="X65" i="60"/>
  <c r="X43" i="60"/>
  <c r="X35" i="60"/>
  <c r="X76" i="60"/>
  <c r="X64" i="60"/>
  <c r="X56" i="60"/>
  <c r="X52" i="61"/>
  <c r="X49" i="60"/>
  <c r="X48" i="60"/>
  <c r="X41" i="60"/>
  <c r="X40" i="60"/>
  <c r="X33" i="61"/>
  <c r="X32" i="60"/>
  <c r="X22" i="61"/>
  <c r="X17" i="61"/>
  <c r="X14" i="60"/>
  <c r="X8" i="61"/>
  <c r="X7" i="60"/>
  <c r="X4" i="61"/>
  <c r="X71" i="62"/>
  <c r="X52" i="62"/>
  <c r="X33" i="62"/>
  <c r="X22" i="62"/>
  <c r="X21" i="60"/>
  <c r="X17" i="62"/>
  <c r="X13" i="60"/>
  <c r="X11" i="62"/>
  <c r="X8" i="62"/>
  <c r="X4" i="62"/>
  <c r="X71" i="63"/>
  <c r="X46" i="60"/>
  <c r="X38" i="60"/>
  <c r="X33" i="63"/>
  <c r="X22" i="63"/>
  <c r="X17" i="63"/>
  <c r="X11" i="63"/>
  <c r="X8" i="63"/>
  <c r="X4" i="63"/>
  <c r="X75" i="60"/>
  <c r="X71" i="64"/>
  <c r="X59" i="60"/>
  <c r="X52" i="64"/>
  <c r="X51" i="60"/>
  <c r="X27" i="64"/>
  <c r="X22" i="64"/>
  <c r="X17" i="64"/>
  <c r="X19" i="60"/>
  <c r="X11" i="64"/>
  <c r="X8" i="64"/>
  <c r="X4" i="64"/>
  <c r="X71" i="65"/>
  <c r="X52" i="65"/>
  <c r="X27" i="65"/>
  <c r="X22" i="65"/>
  <c r="X17" i="65"/>
  <c r="X11" i="65"/>
  <c r="X8" i="65"/>
  <c r="X4" i="65"/>
  <c r="X71" i="66"/>
  <c r="X57" i="60"/>
  <c r="X33" i="66"/>
  <c r="X27" i="66"/>
  <c r="X22" i="66"/>
  <c r="X17" i="66"/>
  <c r="X11" i="66"/>
  <c r="X8" i="66"/>
  <c r="X4" i="66"/>
  <c r="X52" i="67"/>
  <c r="X33" i="67"/>
  <c r="X27" i="67"/>
  <c r="X22" i="67"/>
  <c r="X17" i="67"/>
  <c r="X11" i="67"/>
  <c r="X8" i="67"/>
  <c r="X4" i="67"/>
  <c r="X71" i="68"/>
  <c r="X52" i="68"/>
  <c r="X33" i="68"/>
  <c r="X27" i="68"/>
  <c r="X22" i="68"/>
  <c r="X17" i="68"/>
  <c r="X8" i="68"/>
  <c r="X4" i="68"/>
  <c r="X71" i="69"/>
  <c r="X52" i="69"/>
  <c r="X27" i="69"/>
  <c r="X22" i="69"/>
  <c r="X17" i="69"/>
  <c r="X11" i="69"/>
  <c r="X8" i="69"/>
  <c r="X4" i="69"/>
  <c r="X71" i="70"/>
  <c r="X33" i="70"/>
  <c r="X27" i="70"/>
  <c r="X22" i="70"/>
  <c r="X11" i="70"/>
  <c r="X8" i="70"/>
  <c r="X4" i="70"/>
  <c r="X71" i="71"/>
  <c r="X52" i="71"/>
  <c r="X33" i="71"/>
  <c r="X22" i="71"/>
  <c r="X17" i="71"/>
  <c r="X11" i="71"/>
  <c r="X8" i="71"/>
  <c r="X4" i="71"/>
  <c r="X71" i="72"/>
  <c r="X33" i="72"/>
  <c r="X27" i="72"/>
  <c r="X22" i="72"/>
  <c r="X17" i="72"/>
  <c r="X11" i="72"/>
  <c r="X8" i="72"/>
  <c r="X4" i="72"/>
  <c r="X71" i="73"/>
  <c r="X27" i="73"/>
  <c r="X22" i="73"/>
  <c r="X17" i="73"/>
  <c r="X11" i="73"/>
  <c r="X8" i="73"/>
  <c r="X4" i="73"/>
  <c r="X71" i="74"/>
  <c r="X52" i="74"/>
  <c r="X33" i="74"/>
  <c r="X27" i="74"/>
  <c r="X22" i="74"/>
  <c r="X17" i="74"/>
  <c r="X11" i="74"/>
  <c r="X8" i="74"/>
  <c r="X4" i="74"/>
  <c r="X60" i="75"/>
  <c r="X76" i="75"/>
  <c r="X72" i="75"/>
  <c r="X71" i="76"/>
  <c r="X68" i="75"/>
  <c r="X64" i="75"/>
  <c r="X56" i="75"/>
  <c r="X52" i="76"/>
  <c r="X48" i="75"/>
  <c r="X44" i="75"/>
  <c r="X40" i="75"/>
  <c r="X33" i="76"/>
  <c r="X14" i="75"/>
  <c r="X10" i="75"/>
  <c r="X8" i="76"/>
  <c r="X4" i="76"/>
  <c r="X71" i="77"/>
  <c r="X52" i="77"/>
  <c r="X33" i="77"/>
  <c r="X27" i="77"/>
  <c r="X22" i="77"/>
  <c r="X17" i="77"/>
  <c r="X11" i="77"/>
  <c r="X8" i="77"/>
  <c r="X4" i="77"/>
  <c r="X71" i="78"/>
  <c r="X69" i="75"/>
  <c r="X61" i="75"/>
  <c r="X22" i="78"/>
  <c r="X17" i="78"/>
  <c r="X8" i="78"/>
  <c r="X71" i="79"/>
  <c r="X22" i="79"/>
  <c r="X17" i="79"/>
  <c r="X11" i="79"/>
  <c r="X8" i="79"/>
  <c r="X4" i="79"/>
  <c r="X71" i="80"/>
  <c r="X27" i="80"/>
  <c r="X22" i="80"/>
  <c r="X17" i="80"/>
  <c r="X11" i="80"/>
  <c r="X8" i="80"/>
  <c r="X4" i="80"/>
  <c r="X71" i="81"/>
  <c r="X52" i="81"/>
  <c r="X33" i="81"/>
  <c r="X27" i="81"/>
  <c r="X22" i="81"/>
  <c r="X17" i="81"/>
  <c r="X11" i="81"/>
  <c r="X8" i="81"/>
  <c r="X4" i="81"/>
  <c r="X71" i="82"/>
  <c r="X33" i="82"/>
  <c r="X22" i="82"/>
  <c r="X17" i="82"/>
  <c r="X11" i="82"/>
  <c r="X8" i="82"/>
  <c r="X4" i="82"/>
  <c r="X71" i="83"/>
  <c r="X52" i="83"/>
  <c r="X33" i="83"/>
  <c r="X27" i="83"/>
  <c r="X22" i="83"/>
  <c r="X17" i="83"/>
  <c r="X11" i="83"/>
  <c r="X8" i="83"/>
  <c r="X4" i="83"/>
  <c r="X71" i="84"/>
  <c r="X52" i="84"/>
  <c r="X27" i="84"/>
  <c r="X22" i="84"/>
  <c r="X17" i="84"/>
  <c r="X11" i="84"/>
  <c r="X8" i="84"/>
  <c r="X4" i="84"/>
  <c r="X71" i="85"/>
  <c r="X33" i="85"/>
  <c r="X27" i="85"/>
  <c r="X22" i="85"/>
  <c r="X17" i="85"/>
  <c r="X11" i="85"/>
  <c r="X4" i="85"/>
  <c r="X71" i="86"/>
  <c r="X52" i="86"/>
  <c r="X33" i="86"/>
  <c r="X27" i="86"/>
  <c r="X22" i="86"/>
  <c r="X17" i="86"/>
  <c r="X8" i="86"/>
  <c r="X4" i="86"/>
  <c r="X71" i="87"/>
  <c r="X52" i="87"/>
  <c r="X33" i="87"/>
  <c r="X27" i="87"/>
  <c r="X22" i="87"/>
  <c r="X17" i="87"/>
  <c r="X8" i="87"/>
  <c r="X4" i="87"/>
  <c r="X71" i="88"/>
  <c r="X33" i="88"/>
  <c r="X27" i="88"/>
  <c r="X22" i="88"/>
  <c r="X17" i="88"/>
  <c r="X11" i="88"/>
  <c r="X8" i="88"/>
  <c r="X4" i="88"/>
  <c r="X71" i="89"/>
  <c r="X27" i="89"/>
  <c r="X22" i="89"/>
  <c r="X17" i="89"/>
  <c r="X8" i="89"/>
  <c r="X4" i="89"/>
  <c r="X71" i="90"/>
  <c r="X52" i="90"/>
  <c r="X33" i="90"/>
  <c r="X27" i="90"/>
  <c r="X22" i="90"/>
  <c r="X17" i="90"/>
  <c r="X11" i="90"/>
  <c r="X4" i="90"/>
  <c r="X71" i="91"/>
  <c r="X52" i="91"/>
  <c r="X33" i="91"/>
  <c r="X27" i="91"/>
  <c r="X22" i="91"/>
  <c r="X17" i="91"/>
  <c r="X8" i="91"/>
  <c r="X4" i="91"/>
  <c r="X71" i="92"/>
  <c r="X52" i="92"/>
  <c r="X33" i="92"/>
  <c r="X22" i="92"/>
  <c r="X17" i="92"/>
  <c r="X8" i="92"/>
  <c r="X4" i="92"/>
  <c r="X72" i="94"/>
  <c r="X34" i="94"/>
  <c r="X30" i="94"/>
  <c r="X74" i="94"/>
  <c r="X73" i="94"/>
  <c r="X69" i="94"/>
  <c r="X64" i="94"/>
  <c r="X61" i="94"/>
  <c r="X56" i="94"/>
  <c r="X48" i="94"/>
  <c r="X45" i="94"/>
  <c r="X40" i="94"/>
  <c r="X38" i="94"/>
  <c r="X32" i="94"/>
  <c r="X24" i="94"/>
  <c r="X16" i="94"/>
  <c r="X15" i="94"/>
  <c r="X14" i="94"/>
  <c r="X8" i="95"/>
  <c r="X6" i="94"/>
  <c r="X4" i="95"/>
  <c r="X71" i="96"/>
  <c r="X52" i="96"/>
  <c r="X27" i="96"/>
  <c r="X22" i="96"/>
  <c r="X11" i="96"/>
  <c r="X8" i="96"/>
  <c r="X4" i="96"/>
  <c r="X71" i="97"/>
  <c r="X33" i="97"/>
  <c r="X27" i="97"/>
  <c r="X22" i="97"/>
  <c r="X17" i="97"/>
  <c r="X11" i="97"/>
  <c r="X8" i="97"/>
  <c r="X33" i="98"/>
  <c r="X27" i="98"/>
  <c r="X22" i="98"/>
  <c r="X17" i="98"/>
  <c r="X11" i="98"/>
  <c r="X8" i="98"/>
  <c r="X4" i="98"/>
  <c r="X71" i="184"/>
  <c r="X52" i="184"/>
  <c r="X33" i="184"/>
  <c r="X27" i="184"/>
  <c r="X22" i="184"/>
  <c r="X17" i="184"/>
  <c r="X11" i="184"/>
  <c r="X8" i="184"/>
  <c r="X4" i="184"/>
  <c r="X71" i="99"/>
  <c r="X70" i="94"/>
  <c r="X62" i="94"/>
  <c r="X54" i="94"/>
  <c r="X52" i="99"/>
  <c r="X47" i="94"/>
  <c r="X46" i="94"/>
  <c r="X33" i="99"/>
  <c r="X22" i="99"/>
  <c r="X17" i="99"/>
  <c r="X18" i="94"/>
  <c r="X11" i="99"/>
  <c r="X8" i="99"/>
  <c r="X4" i="99"/>
  <c r="X71" i="100"/>
  <c r="X52" i="100"/>
  <c r="X42" i="94"/>
  <c r="X33" i="100"/>
  <c r="X27" i="100"/>
  <c r="X22" i="100"/>
  <c r="X17" i="100"/>
  <c r="X11" i="100"/>
  <c r="X4" i="100"/>
  <c r="X74" i="103"/>
  <c r="X56" i="103"/>
  <c r="X55" i="103"/>
  <c r="X54" i="103"/>
  <c r="X53" i="103"/>
  <c r="X48" i="103"/>
  <c r="X32" i="103"/>
  <c r="X21" i="103"/>
  <c r="X5" i="103"/>
  <c r="X74" i="105"/>
  <c r="X56" i="105"/>
  <c r="X55" i="105"/>
  <c r="X54" i="105"/>
  <c r="X53" i="105"/>
  <c r="X4" i="190"/>
  <c r="X74" i="104"/>
  <c r="X56" i="104"/>
  <c r="X55" i="104"/>
  <c r="X54" i="104"/>
  <c r="X53" i="104"/>
  <c r="X4" i="193"/>
  <c r="X74" i="106"/>
  <c r="X56" i="106"/>
  <c r="X55" i="106"/>
  <c r="X54" i="106"/>
  <c r="X53" i="106"/>
  <c r="X74" i="111"/>
  <c r="X56" i="111"/>
  <c r="X55" i="111"/>
  <c r="X54" i="111"/>
  <c r="X53" i="111"/>
  <c r="X71" i="110"/>
  <c r="X52" i="110"/>
  <c r="X33" i="110"/>
  <c r="X22" i="110"/>
  <c r="X17" i="110"/>
  <c r="X11" i="110"/>
  <c r="X8" i="110"/>
  <c r="X52" i="107"/>
  <c r="X33" i="107"/>
  <c r="X27" i="107"/>
  <c r="X22" i="107"/>
  <c r="X17" i="107"/>
  <c r="X8" i="107"/>
  <c r="X4" i="107"/>
  <c r="X71" i="108"/>
  <c r="X52" i="108"/>
  <c r="X17" i="108"/>
  <c r="X8" i="108"/>
  <c r="X4" i="108"/>
  <c r="X71" i="114"/>
  <c r="X33" i="114"/>
  <c r="X27" i="114"/>
  <c r="X22" i="114"/>
  <c r="X11" i="114"/>
  <c r="X4" i="114"/>
  <c r="X71" i="112"/>
  <c r="X33" i="112"/>
  <c r="X27" i="112"/>
  <c r="X22" i="112"/>
  <c r="X17" i="112"/>
  <c r="X8" i="112"/>
  <c r="X4" i="112"/>
  <c r="X52" i="109"/>
  <c r="X33" i="109"/>
  <c r="X27" i="109"/>
  <c r="X22" i="109"/>
  <c r="X17" i="109"/>
  <c r="X11" i="109"/>
  <c r="X8" i="109"/>
  <c r="X4" i="109"/>
  <c r="X71" i="113"/>
  <c r="X52" i="113"/>
  <c r="X33" i="113"/>
  <c r="X27" i="113"/>
  <c r="X11" i="113"/>
  <c r="X8" i="113"/>
  <c r="X4" i="113"/>
  <c r="X71" i="115"/>
  <c r="X52" i="115"/>
  <c r="X27" i="115"/>
  <c r="X22" i="115"/>
  <c r="X17" i="115"/>
  <c r="X11" i="115"/>
  <c r="X8" i="115"/>
  <c r="X65" i="117"/>
  <c r="X57" i="117"/>
  <c r="X45" i="117"/>
  <c r="X41" i="117"/>
  <c r="X25" i="117"/>
  <c r="X13" i="117"/>
  <c r="X76" i="117"/>
  <c r="X71" i="162"/>
  <c r="X52" i="162"/>
  <c r="X33" i="162"/>
  <c r="X27" i="162"/>
  <c r="X22" i="162"/>
  <c r="X17" i="162"/>
  <c r="X11" i="162"/>
  <c r="X3" i="162" s="1"/>
  <c r="X8" i="162"/>
  <c r="X4" i="162"/>
  <c r="X75" i="117"/>
  <c r="X74" i="117"/>
  <c r="X73" i="117"/>
  <c r="X72" i="117"/>
  <c r="X70" i="117"/>
  <c r="X69" i="117"/>
  <c r="X68" i="117"/>
  <c r="X67" i="117"/>
  <c r="X66" i="117"/>
  <c r="X64" i="117"/>
  <c r="X63" i="117"/>
  <c r="X62" i="117"/>
  <c r="X61" i="117"/>
  <c r="X59" i="117"/>
  <c r="X58" i="117"/>
  <c r="X56" i="117"/>
  <c r="X55" i="117"/>
  <c r="X54" i="117"/>
  <c r="X53" i="117"/>
  <c r="X51" i="117"/>
  <c r="X50" i="117"/>
  <c r="X49" i="117"/>
  <c r="X48" i="117"/>
  <c r="X47" i="117"/>
  <c r="X46" i="117"/>
  <c r="X44" i="117"/>
  <c r="X43" i="117"/>
  <c r="X42" i="117"/>
  <c r="X40" i="117"/>
  <c r="X39" i="117"/>
  <c r="X38" i="117"/>
  <c r="X37" i="117"/>
  <c r="X36" i="117"/>
  <c r="X35" i="117"/>
  <c r="X34" i="117"/>
  <c r="X32" i="117"/>
  <c r="X31" i="117"/>
  <c r="X30" i="117"/>
  <c r="X29" i="117"/>
  <c r="X24" i="117"/>
  <c r="X23" i="117"/>
  <c r="X22" i="163"/>
  <c r="X17" i="163"/>
  <c r="X20" i="117"/>
  <c r="X19" i="117"/>
  <c r="X18" i="117"/>
  <c r="X16" i="117"/>
  <c r="X15" i="117"/>
  <c r="X14" i="117"/>
  <c r="X10" i="117"/>
  <c r="X7" i="117"/>
  <c r="X6" i="117"/>
  <c r="X5" i="117"/>
  <c r="X4" i="163"/>
  <c r="X71" i="164"/>
  <c r="X52" i="164"/>
  <c r="X33" i="164"/>
  <c r="X27" i="164"/>
  <c r="X26" i="164" s="1"/>
  <c r="X22" i="164"/>
  <c r="X17" i="164"/>
  <c r="X11" i="164"/>
  <c r="X3" i="164" s="1"/>
  <c r="X2" i="164" s="1"/>
  <c r="X8" i="164"/>
  <c r="X4" i="164"/>
  <c r="X71" i="165"/>
  <c r="X52" i="165"/>
  <c r="X33" i="165"/>
  <c r="X27" i="165"/>
  <c r="X22" i="165"/>
  <c r="X17" i="165"/>
  <c r="X8" i="165"/>
  <c r="X4" i="165"/>
  <c r="X76" i="118"/>
  <c r="X75" i="118"/>
  <c r="X74" i="118"/>
  <c r="X73" i="118"/>
  <c r="X72" i="118"/>
  <c r="X71" i="118" s="1"/>
  <c r="X70" i="118"/>
  <c r="X68" i="118"/>
  <c r="X64" i="118"/>
  <c r="X62" i="118"/>
  <c r="X60" i="118"/>
  <c r="X59" i="118"/>
  <c r="X58" i="118"/>
  <c r="X57" i="118"/>
  <c r="X56" i="118"/>
  <c r="X55" i="118"/>
  <c r="X54" i="118"/>
  <c r="X53" i="118"/>
  <c r="X47" i="118"/>
  <c r="X39" i="118"/>
  <c r="X35" i="118"/>
  <c r="X34" i="118"/>
  <c r="X32" i="118"/>
  <c r="X31" i="118"/>
  <c r="X30" i="118"/>
  <c r="X29" i="118"/>
  <c r="X28" i="118"/>
  <c r="X27" i="118" s="1"/>
  <c r="X25" i="118"/>
  <c r="X24" i="118"/>
  <c r="X23" i="118"/>
  <c r="X22" i="118" s="1"/>
  <c r="X21" i="118"/>
  <c r="X20" i="118"/>
  <c r="X19" i="118"/>
  <c r="X18" i="118"/>
  <c r="X17" i="118" s="1"/>
  <c r="X16" i="118"/>
  <c r="X15" i="118"/>
  <c r="X14" i="118"/>
  <c r="X13" i="118"/>
  <c r="X12" i="118"/>
  <c r="X10" i="118"/>
  <c r="X8" i="118" s="1"/>
  <c r="X9" i="118"/>
  <c r="X7" i="118"/>
  <c r="X6" i="118"/>
  <c r="X5" i="118"/>
  <c r="X4" i="118" s="1"/>
  <c r="X71" i="166"/>
  <c r="X52" i="166"/>
  <c r="X45" i="118"/>
  <c r="X42" i="118"/>
  <c r="X38" i="118"/>
  <c r="X37" i="118"/>
  <c r="X33" i="166"/>
  <c r="X26" i="166" s="1"/>
  <c r="X27" i="166"/>
  <c r="X22" i="166"/>
  <c r="X17" i="166"/>
  <c r="X11" i="166"/>
  <c r="X8" i="166"/>
  <c r="X4" i="166"/>
  <c r="X3" i="166"/>
  <c r="X71" i="167"/>
  <c r="X69" i="118"/>
  <c r="X65" i="118"/>
  <c r="X61" i="118"/>
  <c r="X52" i="167"/>
  <c r="X51" i="118"/>
  <c r="X48" i="118"/>
  <c r="X44" i="118"/>
  <c r="X43" i="118"/>
  <c r="X40" i="118"/>
  <c r="X27" i="167"/>
  <c r="X22" i="167"/>
  <c r="X17" i="167"/>
  <c r="X11" i="167"/>
  <c r="X8" i="167"/>
  <c r="X4" i="167"/>
  <c r="X3" i="167" s="1"/>
  <c r="X71" i="168"/>
  <c r="X27" i="168"/>
  <c r="X22" i="168"/>
  <c r="X17" i="168"/>
  <c r="X11" i="168"/>
  <c r="X8" i="168"/>
  <c r="X3" i="168" s="1"/>
  <c r="X4" i="168"/>
  <c r="X71" i="169"/>
  <c r="X63" i="118"/>
  <c r="X27" i="169"/>
  <c r="X22" i="169"/>
  <c r="X17" i="169"/>
  <c r="X11" i="169"/>
  <c r="X8" i="169"/>
  <c r="X3" i="169" s="1"/>
  <c r="X4" i="169"/>
  <c r="X71" i="170"/>
  <c r="X52" i="170"/>
  <c r="X33" i="170"/>
  <c r="X26" i="170" s="1"/>
  <c r="X27" i="170"/>
  <c r="X22" i="170"/>
  <c r="X17" i="170"/>
  <c r="X11" i="170"/>
  <c r="X8" i="170"/>
  <c r="X4" i="170"/>
  <c r="X76" i="119"/>
  <c r="X75" i="119"/>
  <c r="X74" i="119"/>
  <c r="X73" i="119"/>
  <c r="X72" i="119"/>
  <c r="X71" i="119"/>
  <c r="X70" i="119"/>
  <c r="X63" i="119"/>
  <c r="X62" i="119"/>
  <c r="X61" i="119"/>
  <c r="X60" i="119"/>
  <c r="X59" i="119"/>
  <c r="X58" i="119"/>
  <c r="X57" i="119"/>
  <c r="X56" i="119"/>
  <c r="X55" i="119"/>
  <c r="X54" i="119"/>
  <c r="X53" i="119"/>
  <c r="X35" i="119"/>
  <c r="X32" i="119"/>
  <c r="X31" i="119"/>
  <c r="X30" i="119"/>
  <c r="X29" i="119"/>
  <c r="X28" i="119"/>
  <c r="X27" i="119"/>
  <c r="X25" i="119"/>
  <c r="X24" i="119"/>
  <c r="X23" i="119"/>
  <c r="X22" i="119" s="1"/>
  <c r="X21" i="119"/>
  <c r="X20" i="119"/>
  <c r="X19" i="119"/>
  <c r="X17" i="119" s="1"/>
  <c r="X18" i="119"/>
  <c r="X16" i="119"/>
  <c r="X15" i="119"/>
  <c r="X14" i="119"/>
  <c r="X13" i="119"/>
  <c r="X12" i="119"/>
  <c r="X10" i="119"/>
  <c r="X9" i="119"/>
  <c r="X8" i="119" s="1"/>
  <c r="X7" i="119"/>
  <c r="X6" i="119"/>
  <c r="X5" i="119"/>
  <c r="X71" i="155"/>
  <c r="X69" i="119"/>
  <c r="X68" i="119"/>
  <c r="X67" i="119"/>
  <c r="X66" i="119"/>
  <c r="X65" i="119"/>
  <c r="X50" i="119"/>
  <c r="X49" i="119"/>
  <c r="X48" i="119"/>
  <c r="X46" i="119"/>
  <c r="X45" i="119"/>
  <c r="X44" i="119"/>
  <c r="X42" i="119"/>
  <c r="X41" i="119"/>
  <c r="X40" i="119"/>
  <c r="X37" i="119"/>
  <c r="X36" i="119"/>
  <c r="X34" i="119"/>
  <c r="X27" i="155"/>
  <c r="X22" i="155"/>
  <c r="X17" i="155"/>
  <c r="X11" i="155"/>
  <c r="X8" i="155"/>
  <c r="X4" i="155"/>
  <c r="X3" i="155"/>
  <c r="X71" i="156"/>
  <c r="X52" i="156"/>
  <c r="X51" i="119"/>
  <c r="X47" i="119"/>
  <c r="X43" i="119"/>
  <c r="X39" i="119"/>
  <c r="X33" i="156"/>
  <c r="X26" i="156" s="1"/>
  <c r="X27" i="156"/>
  <c r="X22" i="156"/>
  <c r="X17" i="156"/>
  <c r="X11" i="156"/>
  <c r="X8" i="156"/>
  <c r="X3" i="156" s="1"/>
  <c r="X4" i="156"/>
  <c r="X76" i="120"/>
  <c r="X75" i="120"/>
  <c r="X74" i="120"/>
  <c r="X73" i="120"/>
  <c r="X72" i="120"/>
  <c r="X71" i="120" s="1"/>
  <c r="X70" i="120"/>
  <c r="X68" i="120"/>
  <c r="X67" i="120"/>
  <c r="X60" i="120"/>
  <c r="X59" i="120"/>
  <c r="X58" i="120"/>
  <c r="X57" i="120"/>
  <c r="X56" i="120"/>
  <c r="X55" i="120"/>
  <c r="X54" i="120"/>
  <c r="X53" i="120"/>
  <c r="X51" i="120"/>
  <c r="X44" i="120"/>
  <c r="X40" i="120"/>
  <c r="X36" i="120"/>
  <c r="X32" i="120"/>
  <c r="X31" i="120"/>
  <c r="X30" i="120"/>
  <c r="X29" i="120"/>
  <c r="X28" i="120"/>
  <c r="X27" i="120"/>
  <c r="X25" i="120"/>
  <c r="X24" i="120"/>
  <c r="X22" i="120" s="1"/>
  <c r="X23" i="120"/>
  <c r="X21" i="120"/>
  <c r="X20" i="120"/>
  <c r="X19" i="120"/>
  <c r="X18" i="120"/>
  <c r="X16" i="120"/>
  <c r="X15" i="120"/>
  <c r="X14" i="120"/>
  <c r="X13" i="120"/>
  <c r="X12" i="120"/>
  <c r="X11" i="120" s="1"/>
  <c r="X10" i="120"/>
  <c r="X9" i="120"/>
  <c r="X8" i="120"/>
  <c r="X7" i="120"/>
  <c r="X6" i="120"/>
  <c r="X5" i="120"/>
  <c r="X4" i="120" s="1"/>
  <c r="X71" i="158"/>
  <c r="X69" i="120"/>
  <c r="X66" i="120"/>
  <c r="X64" i="120"/>
  <c r="X63" i="120"/>
  <c r="X50" i="120"/>
  <c r="X49" i="120"/>
  <c r="X47" i="120"/>
  <c r="X46" i="120"/>
  <c r="X45" i="120"/>
  <c r="X43" i="120"/>
  <c r="X42" i="120"/>
  <c r="X41" i="120"/>
  <c r="X39" i="120"/>
  <c r="X38" i="120"/>
  <c r="X37" i="120"/>
  <c r="X35" i="120"/>
  <c r="X27" i="158"/>
  <c r="X22" i="158"/>
  <c r="X17" i="158"/>
  <c r="X11" i="158"/>
  <c r="X8" i="158"/>
  <c r="X4" i="158"/>
  <c r="X71" i="159"/>
  <c r="X52" i="159"/>
  <c r="X48" i="120"/>
  <c r="X33" i="159"/>
  <c r="X27" i="159"/>
  <c r="X22" i="159"/>
  <c r="X17" i="159"/>
  <c r="X11" i="159"/>
  <c r="X8" i="159"/>
  <c r="X4" i="159"/>
  <c r="X33" i="121"/>
  <c r="X17" i="121"/>
  <c r="X8" i="121"/>
  <c r="X4" i="121"/>
  <c r="X74" i="124"/>
  <c r="X56" i="124"/>
  <c r="X55" i="124"/>
  <c r="X54" i="124"/>
  <c r="X53" i="124"/>
  <c r="X70" i="124"/>
  <c r="X58" i="124"/>
  <c r="X71" i="202"/>
  <c r="X33" i="202"/>
  <c r="X27" i="202"/>
  <c r="X22" i="202"/>
  <c r="X11" i="202"/>
  <c r="X8" i="202"/>
  <c r="X4" i="202"/>
  <c r="X3" i="202"/>
  <c r="X57" i="124"/>
  <c r="X27" i="204"/>
  <c r="X22" i="204"/>
  <c r="X11" i="204"/>
  <c r="X8" i="204"/>
  <c r="X4" i="204"/>
  <c r="X3" i="204" s="1"/>
  <c r="X71" i="205"/>
  <c r="X52" i="205"/>
  <c r="X33" i="205"/>
  <c r="X26" i="205" s="1"/>
  <c r="X27" i="205"/>
  <c r="X22" i="205"/>
  <c r="X17" i="205"/>
  <c r="X11" i="205"/>
  <c r="X8" i="205"/>
  <c r="X4" i="205"/>
  <c r="X71" i="206"/>
  <c r="X52" i="206"/>
  <c r="X33" i="206"/>
  <c r="X27" i="206"/>
  <c r="X26" i="206"/>
  <c r="X22" i="206"/>
  <c r="X17" i="206"/>
  <c r="X11" i="206"/>
  <c r="X8" i="206"/>
  <c r="X4" i="206"/>
  <c r="X71" i="207"/>
  <c r="X52" i="207"/>
  <c r="X33" i="207"/>
  <c r="X27" i="207"/>
  <c r="X22" i="207"/>
  <c r="X17" i="207"/>
  <c r="X11" i="207"/>
  <c r="X8" i="207"/>
  <c r="X4" i="207"/>
  <c r="X3" i="207"/>
  <c r="X71" i="208"/>
  <c r="X52" i="208"/>
  <c r="X33" i="208"/>
  <c r="X26" i="208" s="1"/>
  <c r="X27" i="208"/>
  <c r="X22" i="208"/>
  <c r="X17" i="208"/>
  <c r="X11" i="208"/>
  <c r="X8" i="208"/>
  <c r="X4" i="208"/>
  <c r="X3" i="208"/>
  <c r="X71" i="209"/>
  <c r="X52" i="209"/>
  <c r="X33" i="209"/>
  <c r="X27" i="209"/>
  <c r="X26" i="209"/>
  <c r="X22" i="209"/>
  <c r="X17" i="209"/>
  <c r="X11" i="209"/>
  <c r="X8" i="209"/>
  <c r="X4" i="209"/>
  <c r="X71" i="210"/>
  <c r="X52" i="210"/>
  <c r="X33" i="210"/>
  <c r="X27" i="210"/>
  <c r="X26" i="210" s="1"/>
  <c r="X22" i="210"/>
  <c r="X17" i="210"/>
  <c r="X11" i="210"/>
  <c r="X8" i="210"/>
  <c r="X3" i="210" s="1"/>
  <c r="X4" i="210"/>
  <c r="X2" i="210"/>
  <c r="X74" i="125"/>
  <c r="X70" i="125"/>
  <c r="X69" i="125"/>
  <c r="X65" i="125"/>
  <c r="X57" i="125"/>
  <c r="X56" i="125"/>
  <c r="X56" i="123" s="1"/>
  <c r="X55" i="125"/>
  <c r="X54" i="125"/>
  <c r="X53" i="125"/>
  <c r="X49" i="125"/>
  <c r="X48" i="125"/>
  <c r="X45" i="125"/>
  <c r="X41" i="125"/>
  <c r="X40" i="125"/>
  <c r="X37" i="125"/>
  <c r="X32" i="125"/>
  <c r="X29" i="125"/>
  <c r="X25" i="125"/>
  <c r="X24" i="125"/>
  <c r="X21" i="125"/>
  <c r="X16" i="125"/>
  <c r="X13" i="125"/>
  <c r="X9" i="125"/>
  <c r="X5" i="125"/>
  <c r="X75" i="125"/>
  <c r="X71" i="171"/>
  <c r="X68" i="125"/>
  <c r="X67" i="125"/>
  <c r="X66" i="125"/>
  <c r="X63" i="125"/>
  <c r="X60" i="125"/>
  <c r="X59" i="125"/>
  <c r="X58" i="125"/>
  <c r="X51" i="125"/>
  <c r="X50" i="125"/>
  <c r="X47" i="125"/>
  <c r="X46" i="125"/>
  <c r="X43" i="125"/>
  <c r="X42" i="125"/>
  <c r="X39" i="125"/>
  <c r="X38" i="125"/>
  <c r="X35" i="125"/>
  <c r="X31" i="125"/>
  <c r="X30" i="125"/>
  <c r="X27" i="171"/>
  <c r="X23" i="125"/>
  <c r="X22" i="171"/>
  <c r="X20" i="125"/>
  <c r="X19" i="125"/>
  <c r="X15" i="125"/>
  <c r="X14" i="125"/>
  <c r="X11" i="171"/>
  <c r="X12" i="125"/>
  <c r="X8" i="171"/>
  <c r="X7" i="125"/>
  <c r="X6" i="125"/>
  <c r="X4" i="171"/>
  <c r="X71" i="172"/>
  <c r="X52" i="172"/>
  <c r="X33" i="172"/>
  <c r="X27" i="172"/>
  <c r="X26" i="172" s="1"/>
  <c r="X22" i="172"/>
  <c r="X17" i="172"/>
  <c r="X11" i="172"/>
  <c r="X3" i="172" s="1"/>
  <c r="X8" i="172"/>
  <c r="X4" i="172"/>
  <c r="X73" i="125"/>
  <c r="X64" i="125"/>
  <c r="X52" i="173"/>
  <c r="X27" i="173"/>
  <c r="X22" i="173"/>
  <c r="X17" i="173"/>
  <c r="X11" i="173"/>
  <c r="X8" i="173"/>
  <c r="X4" i="173"/>
  <c r="X72" i="125"/>
  <c r="X62" i="125"/>
  <c r="X61" i="125"/>
  <c r="X52" i="174"/>
  <c r="X33" i="174"/>
  <c r="X26" i="174" s="1"/>
  <c r="X27" i="174"/>
  <c r="X22" i="174"/>
  <c r="X17" i="174"/>
  <c r="X11" i="174"/>
  <c r="X8" i="174"/>
  <c r="X4" i="174"/>
  <c r="X71" i="175"/>
  <c r="X52" i="175"/>
  <c r="X33" i="175"/>
  <c r="X27" i="175"/>
  <c r="X26" i="175" s="1"/>
  <c r="X22" i="175"/>
  <c r="X17" i="175"/>
  <c r="X2" i="175" s="1"/>
  <c r="X11" i="175"/>
  <c r="X8" i="175"/>
  <c r="X4" i="175"/>
  <c r="X3" i="175"/>
  <c r="X71" i="176"/>
  <c r="X52" i="176"/>
  <c r="X33" i="176"/>
  <c r="X27" i="176"/>
  <c r="X26" i="176" s="1"/>
  <c r="X22" i="176"/>
  <c r="X17" i="176"/>
  <c r="X11" i="176"/>
  <c r="X8" i="176"/>
  <c r="X4" i="176"/>
  <c r="X3" i="176" s="1"/>
  <c r="X71" i="177"/>
  <c r="X52" i="177"/>
  <c r="X33" i="177"/>
  <c r="X27" i="177"/>
  <c r="X26" i="177" s="1"/>
  <c r="X22" i="177"/>
  <c r="X17" i="177"/>
  <c r="X11" i="177"/>
  <c r="X8" i="177"/>
  <c r="X4" i="177"/>
  <c r="X3" i="177" s="1"/>
  <c r="X71" i="178"/>
  <c r="X52" i="178"/>
  <c r="X33" i="178"/>
  <c r="X27" i="178"/>
  <c r="X26" i="178"/>
  <c r="X22" i="178"/>
  <c r="X17" i="178"/>
  <c r="X11" i="178"/>
  <c r="X8" i="178"/>
  <c r="X4" i="178"/>
  <c r="X71" i="179"/>
  <c r="X52" i="179"/>
  <c r="X33" i="179"/>
  <c r="X26" i="179" s="1"/>
  <c r="X27" i="179"/>
  <c r="X22" i="179"/>
  <c r="X17" i="179"/>
  <c r="X11" i="179"/>
  <c r="X3" i="179" s="1"/>
  <c r="X8" i="179"/>
  <c r="X4" i="179"/>
  <c r="X71" i="180"/>
  <c r="X52" i="180"/>
  <c r="X33" i="180"/>
  <c r="X27" i="180"/>
  <c r="X22" i="180"/>
  <c r="X17" i="180"/>
  <c r="X11" i="180"/>
  <c r="X8" i="180"/>
  <c r="X4" i="180"/>
  <c r="X3" i="180" s="1"/>
  <c r="X71" i="181"/>
  <c r="X52" i="181"/>
  <c r="X33" i="181"/>
  <c r="X26" i="181" s="1"/>
  <c r="X27" i="181"/>
  <c r="X22" i="181"/>
  <c r="X17" i="181"/>
  <c r="X11" i="181"/>
  <c r="X8" i="181"/>
  <c r="X4" i="181"/>
  <c r="X71" i="182"/>
  <c r="X52" i="182"/>
  <c r="X33" i="182"/>
  <c r="X27" i="182"/>
  <c r="X26" i="182" s="1"/>
  <c r="X22" i="182"/>
  <c r="X17" i="182"/>
  <c r="X11" i="182"/>
  <c r="X8" i="182"/>
  <c r="X4" i="182"/>
  <c r="X71" i="183"/>
  <c r="X52" i="183"/>
  <c r="X33" i="183"/>
  <c r="X27" i="183"/>
  <c r="X22" i="183"/>
  <c r="X17" i="183"/>
  <c r="X11" i="183"/>
  <c r="X8" i="183"/>
  <c r="X4" i="183"/>
  <c r="X71" i="2"/>
  <c r="X52" i="2"/>
  <c r="X27" i="2"/>
  <c r="X22" i="2"/>
  <c r="X17" i="2"/>
  <c r="X11" i="2"/>
  <c r="X8" i="2"/>
  <c r="X4" i="2"/>
  <c r="X26" i="39" l="1"/>
  <c r="X8" i="30"/>
  <c r="X3" i="42"/>
  <c r="X2" i="153"/>
  <c r="X31" i="116"/>
  <c r="X25" i="116"/>
  <c r="X3" i="205"/>
  <c r="X3" i="170"/>
  <c r="X20" i="116"/>
  <c r="X3" i="48"/>
  <c r="X26" i="162"/>
  <c r="X2" i="162" s="1"/>
  <c r="X3" i="182"/>
  <c r="X2" i="177"/>
  <c r="X26" i="202"/>
  <c r="X10" i="116"/>
  <c r="X74" i="116"/>
  <c r="X57" i="116"/>
  <c r="X26" i="180"/>
  <c r="X2" i="180" s="1"/>
  <c r="X14" i="116"/>
  <c r="X4" i="10"/>
  <c r="X27" i="8"/>
  <c r="X74" i="123"/>
  <c r="X29" i="116"/>
  <c r="X58" i="116"/>
  <c r="X3" i="154"/>
  <c r="X8" i="10"/>
  <c r="X3" i="8"/>
  <c r="X17" i="8"/>
  <c r="X2" i="182"/>
  <c r="X3" i="206"/>
  <c r="X11" i="119"/>
  <c r="X30" i="116"/>
  <c r="X13" i="116"/>
  <c r="X70" i="116"/>
  <c r="X3" i="44"/>
  <c r="X26" i="90"/>
  <c r="X2" i="166"/>
  <c r="X26" i="77"/>
  <c r="X26" i="70"/>
  <c r="X3" i="59"/>
  <c r="X3" i="32"/>
  <c r="X3" i="65"/>
  <c r="X26" i="23"/>
  <c r="X3" i="77"/>
  <c r="X3" i="26"/>
  <c r="X3" i="113"/>
  <c r="X26" i="114"/>
  <c r="X3" i="29"/>
  <c r="X3" i="5"/>
  <c r="X22" i="125"/>
  <c r="X3" i="80"/>
  <c r="X26" i="74"/>
  <c r="X26" i="72"/>
  <c r="X163" i="149"/>
  <c r="X137" i="149"/>
  <c r="X169" i="149"/>
  <c r="X26" i="165"/>
  <c r="X3" i="69"/>
  <c r="X26" i="100"/>
  <c r="X26" i="88"/>
  <c r="X26" i="86"/>
  <c r="X67" i="45"/>
  <c r="X3" i="81"/>
  <c r="X2" i="170"/>
  <c r="X26" i="66"/>
  <c r="X35" i="45"/>
  <c r="X26" i="29"/>
  <c r="X17" i="149"/>
  <c r="X2" i="206"/>
  <c r="X70" i="111"/>
  <c r="X70" i="106"/>
  <c r="X28" i="111"/>
  <c r="X34" i="103"/>
  <c r="X50" i="103"/>
  <c r="X43" i="103"/>
  <c r="X4" i="195"/>
  <c r="X3" i="195" s="1"/>
  <c r="X31" i="106"/>
  <c r="X76" i="105"/>
  <c r="X4" i="198"/>
  <c r="X20" i="105"/>
  <c r="X31" i="105"/>
  <c r="X63" i="105"/>
  <c r="X20" i="111"/>
  <c r="X69" i="111"/>
  <c r="X23" i="106"/>
  <c r="X63" i="106"/>
  <c r="X39" i="104"/>
  <c r="X15" i="105"/>
  <c r="X36" i="105"/>
  <c r="X16" i="103"/>
  <c r="X76" i="103"/>
  <c r="X12" i="111"/>
  <c r="X21" i="111"/>
  <c r="X15" i="106"/>
  <c r="X24" i="106"/>
  <c r="X59" i="103"/>
  <c r="X13" i="111"/>
  <c r="X60" i="103"/>
  <c r="X68" i="103"/>
  <c r="X7" i="106"/>
  <c r="X76" i="106"/>
  <c r="X18" i="104"/>
  <c r="X39" i="105"/>
  <c r="X47" i="105"/>
  <c r="X10" i="103"/>
  <c r="X25" i="111"/>
  <c r="X36" i="111"/>
  <c r="X44" i="111"/>
  <c r="X57" i="111"/>
  <c r="X10" i="104"/>
  <c r="X47" i="104"/>
  <c r="X70" i="103"/>
  <c r="X39" i="106"/>
  <c r="X47" i="106"/>
  <c r="X60" i="106"/>
  <c r="X68" i="106"/>
  <c r="X60" i="111"/>
  <c r="X68" i="111"/>
  <c r="X32" i="106"/>
  <c r="X59" i="104"/>
  <c r="X34" i="104"/>
  <c r="X42" i="104"/>
  <c r="X50" i="104"/>
  <c r="X75" i="103"/>
  <c r="X32" i="111"/>
  <c r="X41" i="111"/>
  <c r="X49" i="111"/>
  <c r="X58" i="111"/>
  <c r="X66" i="111"/>
  <c r="X75" i="111"/>
  <c r="X35" i="106"/>
  <c r="X43" i="106"/>
  <c r="X51" i="106"/>
  <c r="X19" i="104"/>
  <c r="X38" i="104"/>
  <c r="X46" i="104"/>
  <c r="X67" i="104"/>
  <c r="X13" i="104"/>
  <c r="X21" i="104"/>
  <c r="X32" i="104"/>
  <c r="X42" i="105"/>
  <c r="X50" i="105"/>
  <c r="X31" i="103"/>
  <c r="X40" i="103"/>
  <c r="X72" i="111"/>
  <c r="X19" i="111"/>
  <c r="X38" i="111"/>
  <c r="X46" i="111"/>
  <c r="X59" i="111"/>
  <c r="X67" i="111"/>
  <c r="X76" i="111"/>
  <c r="X16" i="106"/>
  <c r="X36" i="106"/>
  <c r="X44" i="106"/>
  <c r="X64" i="106"/>
  <c r="X21" i="106"/>
  <c r="X61" i="106"/>
  <c r="X69" i="106"/>
  <c r="X30" i="104"/>
  <c r="X19" i="105"/>
  <c r="X73" i="105"/>
  <c r="X62" i="103"/>
  <c r="X24" i="111"/>
  <c r="X64" i="111"/>
  <c r="X73" i="111"/>
  <c r="X30" i="111"/>
  <c r="X39" i="111"/>
  <c r="X47" i="111"/>
  <c r="X28" i="106"/>
  <c r="X13" i="106"/>
  <c r="X41" i="106"/>
  <c r="X49" i="106"/>
  <c r="X62" i="106"/>
  <c r="X31" i="104"/>
  <c r="X24" i="104"/>
  <c r="X40" i="105"/>
  <c r="X48" i="105"/>
  <c r="X68" i="105"/>
  <c r="X25" i="105"/>
  <c r="X65" i="105"/>
  <c r="X23" i="103"/>
  <c r="X42" i="103"/>
  <c r="X63" i="103"/>
  <c r="X16" i="111"/>
  <c r="X65" i="111"/>
  <c r="X19" i="106"/>
  <c r="X62" i="104"/>
  <c r="X70" i="104"/>
  <c r="X16" i="104"/>
  <c r="X36" i="104"/>
  <c r="X44" i="104"/>
  <c r="X65" i="104"/>
  <c r="X12" i="105"/>
  <c r="X32" i="105"/>
  <c r="X37" i="105"/>
  <c r="X45" i="105"/>
  <c r="X58" i="105"/>
  <c r="X66" i="105"/>
  <c r="X15" i="103"/>
  <c r="X24" i="103"/>
  <c r="X35" i="103"/>
  <c r="X51" i="103"/>
  <c r="X64" i="103"/>
  <c r="X72" i="103"/>
  <c r="X45" i="111"/>
  <c r="X62" i="111"/>
  <c r="X20" i="106"/>
  <c r="X59" i="106"/>
  <c r="X67" i="106"/>
  <c r="X73" i="106"/>
  <c r="X14" i="104"/>
  <c r="X63" i="104"/>
  <c r="X29" i="105"/>
  <c r="X38" i="105"/>
  <c r="X46" i="105"/>
  <c r="X6" i="103"/>
  <c r="X36" i="103"/>
  <c r="X44" i="103"/>
  <c r="X9" i="111"/>
  <c r="X29" i="111"/>
  <c r="X42" i="111"/>
  <c r="X50" i="111"/>
  <c r="X12" i="106"/>
  <c r="X40" i="106"/>
  <c r="X48" i="106"/>
  <c r="X65" i="106"/>
  <c r="X15" i="104"/>
  <c r="X35" i="104"/>
  <c r="X43" i="104"/>
  <c r="X51" i="104"/>
  <c r="X24" i="105"/>
  <c r="X35" i="105"/>
  <c r="X43" i="105"/>
  <c r="X51" i="105"/>
  <c r="X23" i="105"/>
  <c r="X7" i="103"/>
  <c r="X58" i="103"/>
  <c r="X66" i="103"/>
  <c r="X35" i="111"/>
  <c r="X43" i="111"/>
  <c r="X51" i="111"/>
  <c r="X37" i="106"/>
  <c r="X45" i="106"/>
  <c r="X58" i="106"/>
  <c r="X66" i="106"/>
  <c r="X6" i="104"/>
  <c r="X60" i="104"/>
  <c r="X68" i="104"/>
  <c r="X7" i="105"/>
  <c r="X44" i="105"/>
  <c r="X64" i="105"/>
  <c r="X21" i="105"/>
  <c r="X72" i="105"/>
  <c r="X19" i="103"/>
  <c r="X38" i="103"/>
  <c r="X46" i="103"/>
  <c r="X67" i="103"/>
  <c r="X40" i="111"/>
  <c r="X48" i="111"/>
  <c r="X61" i="111"/>
  <c r="X7" i="111"/>
  <c r="X29" i="106"/>
  <c r="X7" i="104"/>
  <c r="X58" i="104"/>
  <c r="X66" i="104"/>
  <c r="X75" i="104"/>
  <c r="X20" i="104"/>
  <c r="X40" i="104"/>
  <c r="X48" i="104"/>
  <c r="X23" i="104"/>
  <c r="X4" i="189"/>
  <c r="X16" i="105"/>
  <c r="X28" i="105"/>
  <c r="X13" i="105"/>
  <c r="X13" i="103"/>
  <c r="X30" i="103"/>
  <c r="X39" i="103"/>
  <c r="X47" i="103"/>
  <c r="X76" i="116"/>
  <c r="X68" i="116"/>
  <c r="X37" i="116"/>
  <c r="X55" i="123"/>
  <c r="X11" i="125"/>
  <c r="X3" i="88"/>
  <c r="X3" i="73"/>
  <c r="X49" i="45"/>
  <c r="X46" i="45"/>
  <c r="X42" i="15"/>
  <c r="X50" i="15"/>
  <c r="X26" i="97"/>
  <c r="X26" i="113"/>
  <c r="X26" i="112"/>
  <c r="X3" i="62"/>
  <c r="X3" i="2"/>
  <c r="X3" i="71"/>
  <c r="X3" i="70"/>
  <c r="X41" i="45"/>
  <c r="X14" i="45"/>
  <c r="X3" i="27"/>
  <c r="X3" i="84"/>
  <c r="X3" i="83"/>
  <c r="X3" i="72"/>
  <c r="X17" i="171"/>
  <c r="X18" i="125"/>
  <c r="X17" i="125" s="1"/>
  <c r="X36" i="125"/>
  <c r="X44" i="125"/>
  <c r="X3" i="120"/>
  <c r="X4" i="119"/>
  <c r="X3" i="119" s="1"/>
  <c r="X6" i="116"/>
  <c r="X54" i="116"/>
  <c r="X44" i="116"/>
  <c r="X53" i="116"/>
  <c r="X69" i="116"/>
  <c r="X3" i="174"/>
  <c r="X28" i="125"/>
  <c r="X27" i="125" s="1"/>
  <c r="X76" i="125"/>
  <c r="X52" i="125"/>
  <c r="X2" i="208"/>
  <c r="X33" i="155"/>
  <c r="X26" i="155" s="1"/>
  <c r="X38" i="119"/>
  <c r="X38" i="116" s="1"/>
  <c r="X18" i="116"/>
  <c r="X27" i="163"/>
  <c r="X28" i="117"/>
  <c r="X51" i="12"/>
  <c r="X51" i="7"/>
  <c r="X51" i="9"/>
  <c r="X19" i="12"/>
  <c r="X19" i="7"/>
  <c r="X19" i="9"/>
  <c r="X19" i="11"/>
  <c r="X2" i="179"/>
  <c r="X10" i="125"/>
  <c r="X8" i="125" s="1"/>
  <c r="X4" i="125"/>
  <c r="X26" i="207"/>
  <c r="X2" i="205"/>
  <c r="X8" i="163"/>
  <c r="X9" i="117"/>
  <c r="X43" i="12"/>
  <c r="X43" i="7"/>
  <c r="X43" i="9"/>
  <c r="X33" i="167"/>
  <c r="X36" i="118"/>
  <c r="X73" i="116"/>
  <c r="X3" i="96"/>
  <c r="X3" i="183"/>
  <c r="X71" i="125"/>
  <c r="X3" i="181"/>
  <c r="X2" i="181" s="1"/>
  <c r="X2" i="207"/>
  <c r="X35" i="12"/>
  <c r="X35" i="7"/>
  <c r="X35" i="9"/>
  <c r="X33" i="2"/>
  <c r="X26" i="2" s="1"/>
  <c r="X5" i="116"/>
  <c r="X4" i="117"/>
  <c r="X26" i="183"/>
  <c r="X52" i="163"/>
  <c r="X60" i="117"/>
  <c r="X60" i="116" s="1"/>
  <c r="X2" i="176"/>
  <c r="X3" i="178"/>
  <c r="X2" i="178" s="1"/>
  <c r="X59" i="12"/>
  <c r="X59" i="7"/>
  <c r="X59" i="11"/>
  <c r="X59" i="9"/>
  <c r="X67" i="12"/>
  <c r="X67" i="7"/>
  <c r="X67" i="9"/>
  <c r="X75" i="7"/>
  <c r="X75" i="11"/>
  <c r="X75" i="12"/>
  <c r="X75" i="9"/>
  <c r="X3" i="173"/>
  <c r="X33" i="173"/>
  <c r="X26" i="173" s="1"/>
  <c r="X71" i="173"/>
  <c r="X2" i="172"/>
  <c r="X3" i="171"/>
  <c r="X33" i="171"/>
  <c r="X26" i="171" s="1"/>
  <c r="X34" i="125"/>
  <c r="X3" i="209"/>
  <c r="X2" i="209" s="1"/>
  <c r="X42" i="116"/>
  <c r="X28" i="11"/>
  <c r="X28" i="12"/>
  <c r="X28" i="9"/>
  <c r="X28" i="7"/>
  <c r="X68" i="11"/>
  <c r="X68" i="12"/>
  <c r="X68" i="9"/>
  <c r="X68" i="7"/>
  <c r="X53" i="123"/>
  <c r="X70" i="123"/>
  <c r="X11" i="121"/>
  <c r="X3" i="121" s="1"/>
  <c r="X34" i="120"/>
  <c r="X33" i="120" s="1"/>
  <c r="X26" i="120" s="1"/>
  <c r="X33" i="158"/>
  <c r="X26" i="158" s="1"/>
  <c r="X65" i="120"/>
  <c r="X65" i="116" s="1"/>
  <c r="X19" i="116"/>
  <c r="X27" i="108"/>
  <c r="X27" i="110"/>
  <c r="X26" i="110" s="1"/>
  <c r="X18" i="111"/>
  <c r="X37" i="111"/>
  <c r="X10" i="106"/>
  <c r="X38" i="106"/>
  <c r="X46" i="106"/>
  <c r="X9" i="104"/>
  <c r="X29" i="104"/>
  <c r="X37" i="104"/>
  <c r="X45" i="104"/>
  <c r="X76" i="104"/>
  <c r="X6" i="105"/>
  <c r="X55" i="102"/>
  <c r="X10" i="94"/>
  <c r="X5" i="105"/>
  <c r="X34" i="105"/>
  <c r="X12" i="11"/>
  <c r="X12" i="12"/>
  <c r="X12" i="9"/>
  <c r="X12" i="7"/>
  <c r="X20" i="11"/>
  <c r="X20" i="12"/>
  <c r="X20" i="9"/>
  <c r="X20" i="7"/>
  <c r="X36" i="11"/>
  <c r="X36" i="12"/>
  <c r="X36" i="9"/>
  <c r="X36" i="7"/>
  <c r="X44" i="11"/>
  <c r="X44" i="12"/>
  <c r="X44" i="9"/>
  <c r="X44" i="7"/>
  <c r="X60" i="11"/>
  <c r="X60" i="12"/>
  <c r="X60" i="9"/>
  <c r="X60" i="7"/>
  <c r="X76" i="11"/>
  <c r="X76" i="12"/>
  <c r="X76" i="9"/>
  <c r="X76" i="7"/>
  <c r="X5" i="7"/>
  <c r="X5" i="9"/>
  <c r="X5" i="12"/>
  <c r="X5" i="11"/>
  <c r="X13" i="7"/>
  <c r="X13" i="9"/>
  <c r="X13" i="11"/>
  <c r="X13" i="12"/>
  <c r="X21" i="7"/>
  <c r="X21" i="9"/>
  <c r="X21" i="12"/>
  <c r="X21" i="11"/>
  <c r="X29" i="7"/>
  <c r="X29" i="9"/>
  <c r="X29" i="11"/>
  <c r="X29" i="12"/>
  <c r="X37" i="7"/>
  <c r="X37" i="9"/>
  <c r="X37" i="12"/>
  <c r="X37" i="11"/>
  <c r="X45" i="7"/>
  <c r="X45" i="9"/>
  <c r="X45" i="11"/>
  <c r="X45" i="12"/>
  <c r="X53" i="7"/>
  <c r="X53" i="9"/>
  <c r="X53" i="12"/>
  <c r="X53" i="11"/>
  <c r="X61" i="7"/>
  <c r="X61" i="9"/>
  <c r="X61" i="12"/>
  <c r="X61" i="11"/>
  <c r="X69" i="7"/>
  <c r="X69" i="9"/>
  <c r="X69" i="12"/>
  <c r="X71" i="174"/>
  <c r="X52" i="171"/>
  <c r="X57" i="123"/>
  <c r="X54" i="123"/>
  <c r="X22" i="121"/>
  <c r="X26" i="159"/>
  <c r="X3" i="158"/>
  <c r="X46" i="118"/>
  <c r="X46" i="116" s="1"/>
  <c r="X11" i="165"/>
  <c r="X3" i="165" s="1"/>
  <c r="X11" i="163"/>
  <c r="X22" i="113"/>
  <c r="X71" i="109"/>
  <c r="X52" i="112"/>
  <c r="X4" i="199"/>
  <c r="X3" i="199" s="1"/>
  <c r="X10" i="111"/>
  <c r="X30" i="106"/>
  <c r="X18" i="105"/>
  <c r="X57" i="105"/>
  <c r="X75" i="105"/>
  <c r="X56" i="102"/>
  <c r="X26" i="184"/>
  <c r="X49" i="75"/>
  <c r="X30" i="12"/>
  <c r="X30" i="7"/>
  <c r="X30" i="11"/>
  <c r="X30" i="9"/>
  <c r="X70" i="7"/>
  <c r="X70" i="9"/>
  <c r="X70" i="11"/>
  <c r="X55" i="116"/>
  <c r="X60" i="105"/>
  <c r="X20" i="103"/>
  <c r="X52" i="95"/>
  <c r="X53" i="94"/>
  <c r="X26" i="3"/>
  <c r="X14" i="12"/>
  <c r="X14" i="7"/>
  <c r="X14" i="11"/>
  <c r="X14" i="9"/>
  <c r="X62" i="12"/>
  <c r="X62" i="7"/>
  <c r="X62" i="11"/>
  <c r="X62" i="9"/>
  <c r="X15" i="9"/>
  <c r="X15" i="11"/>
  <c r="X15" i="12"/>
  <c r="X15" i="7"/>
  <c r="X2" i="156"/>
  <c r="X32" i="116"/>
  <c r="X40" i="116"/>
  <c r="X48" i="116"/>
  <c r="X56" i="116"/>
  <c r="X45" i="116"/>
  <c r="X26" i="107"/>
  <c r="X14" i="106"/>
  <c r="X61" i="104"/>
  <c r="X69" i="104"/>
  <c r="X10" i="105"/>
  <c r="X53" i="75"/>
  <c r="X52" i="78"/>
  <c r="X60" i="30"/>
  <c r="X68" i="30"/>
  <c r="X26" i="109"/>
  <c r="X57" i="104"/>
  <c r="X38" i="7"/>
  <c r="X39" i="116"/>
  <c r="X71" i="117"/>
  <c r="X72" i="116"/>
  <c r="X7" i="9"/>
  <c r="X7" i="11"/>
  <c r="X7" i="7"/>
  <c r="X7" i="12"/>
  <c r="X31" i="9"/>
  <c r="X31" i="11"/>
  <c r="X31" i="12"/>
  <c r="X31" i="7"/>
  <c r="X55" i="9"/>
  <c r="X55" i="11"/>
  <c r="X55" i="7"/>
  <c r="X55" i="12"/>
  <c r="X16" i="7"/>
  <c r="X16" i="9"/>
  <c r="X16" i="12"/>
  <c r="X16" i="11"/>
  <c r="X24" i="7"/>
  <c r="X24" i="9"/>
  <c r="X24" i="11"/>
  <c r="X24" i="12"/>
  <c r="X32" i="7"/>
  <c r="X32" i="9"/>
  <c r="X32" i="12"/>
  <c r="X32" i="11"/>
  <c r="X40" i="7"/>
  <c r="X40" i="9"/>
  <c r="X40" i="11"/>
  <c r="X40" i="12"/>
  <c r="X48" i="7"/>
  <c r="X48" i="9"/>
  <c r="X48" i="12"/>
  <c r="X48" i="11"/>
  <c r="X56" i="7"/>
  <c r="X56" i="9"/>
  <c r="X56" i="11"/>
  <c r="X56" i="12"/>
  <c r="X64" i="7"/>
  <c r="X64" i="9"/>
  <c r="X64" i="12"/>
  <c r="X72" i="7"/>
  <c r="X72" i="9"/>
  <c r="X72" i="11"/>
  <c r="X72" i="12"/>
  <c r="X58" i="123"/>
  <c r="X52" i="121"/>
  <c r="X3" i="159"/>
  <c r="X61" i="120"/>
  <c r="X52" i="158"/>
  <c r="X33" i="169"/>
  <c r="X26" i="169" s="1"/>
  <c r="X52" i="169"/>
  <c r="X49" i="118"/>
  <c r="X49" i="116" s="1"/>
  <c r="X66" i="118"/>
  <c r="X66" i="116" s="1"/>
  <c r="X67" i="118"/>
  <c r="X67" i="116" s="1"/>
  <c r="X15" i="116"/>
  <c r="X22" i="117"/>
  <c r="X23" i="116"/>
  <c r="X33" i="163"/>
  <c r="X3" i="109"/>
  <c r="X11" i="112"/>
  <c r="X3" i="112" s="1"/>
  <c r="X11" i="108"/>
  <c r="X3" i="108" s="1"/>
  <c r="X4" i="110"/>
  <c r="X3" i="110" s="1"/>
  <c r="X2" i="110" s="1"/>
  <c r="X23" i="111"/>
  <c r="X31" i="111"/>
  <c r="X5" i="111"/>
  <c r="X4" i="196"/>
  <c r="X4" i="194"/>
  <c r="X3" i="194" s="1"/>
  <c r="X5" i="106"/>
  <c r="X34" i="106"/>
  <c r="X42" i="106"/>
  <c r="X50" i="106"/>
  <c r="X72" i="106"/>
  <c r="X5" i="104"/>
  <c r="X41" i="104"/>
  <c r="X49" i="104"/>
  <c r="X30" i="105"/>
  <c r="X28" i="103"/>
  <c r="X52" i="98"/>
  <c r="X25" i="75"/>
  <c r="X54" i="12"/>
  <c r="X54" i="7"/>
  <c r="X54" i="9"/>
  <c r="X54" i="11"/>
  <c r="X63" i="116"/>
  <c r="X21" i="117"/>
  <c r="X21" i="116" s="1"/>
  <c r="X23" i="9"/>
  <c r="X23" i="11"/>
  <c r="X23" i="7"/>
  <c r="X23" i="12"/>
  <c r="X47" i="9"/>
  <c r="X47" i="11"/>
  <c r="X47" i="12"/>
  <c r="X47" i="7"/>
  <c r="X9" i="11"/>
  <c r="X9" i="12"/>
  <c r="X9" i="7"/>
  <c r="X9" i="9"/>
  <c r="X25" i="11"/>
  <c r="X25" i="12"/>
  <c r="X25" i="7"/>
  <c r="X25" i="9"/>
  <c r="X41" i="7"/>
  <c r="X49" i="7"/>
  <c r="X57" i="11"/>
  <c r="X57" i="12"/>
  <c r="X57" i="7"/>
  <c r="X57" i="9"/>
  <c r="X65" i="12"/>
  <c r="X65" i="9"/>
  <c r="X65" i="7"/>
  <c r="X73" i="11"/>
  <c r="X73" i="7"/>
  <c r="X73" i="12"/>
  <c r="X73" i="9"/>
  <c r="X27" i="121"/>
  <c r="X26" i="121" s="1"/>
  <c r="X62" i="120"/>
  <c r="X62" i="116" s="1"/>
  <c r="X17" i="120"/>
  <c r="X52" i="168"/>
  <c r="X26" i="167"/>
  <c r="X2" i="167" s="1"/>
  <c r="X50" i="118"/>
  <c r="X50" i="116" s="1"/>
  <c r="X16" i="116"/>
  <c r="X24" i="116"/>
  <c r="X75" i="116"/>
  <c r="X4" i="115"/>
  <c r="X3" i="115" s="1"/>
  <c r="X33" i="115"/>
  <c r="X26" i="115" s="1"/>
  <c r="X8" i="114"/>
  <c r="X3" i="114" s="1"/>
  <c r="X17" i="114"/>
  <c r="X22" i="108"/>
  <c r="X4" i="197"/>
  <c r="X14" i="111"/>
  <c r="X6" i="106"/>
  <c r="X25" i="106"/>
  <c r="X59" i="105"/>
  <c r="X67" i="105"/>
  <c r="X61" i="105"/>
  <c r="X69" i="105"/>
  <c r="X29" i="103"/>
  <c r="X3" i="99"/>
  <c r="X27" i="99"/>
  <c r="X26" i="99" s="1"/>
  <c r="X3" i="184"/>
  <c r="X52" i="97"/>
  <c r="X6" i="12"/>
  <c r="X6" i="7"/>
  <c r="X6" i="9"/>
  <c r="X6" i="11"/>
  <c r="X46" i="7"/>
  <c r="X47" i="116"/>
  <c r="X39" i="9"/>
  <c r="X39" i="11"/>
  <c r="X39" i="7"/>
  <c r="X39" i="12"/>
  <c r="X63" i="7"/>
  <c r="X10" i="9"/>
  <c r="X10" i="11"/>
  <c r="X10" i="12"/>
  <c r="X10" i="7"/>
  <c r="X18" i="9"/>
  <c r="X18" i="11"/>
  <c r="X18" i="12"/>
  <c r="X18" i="7"/>
  <c r="X34" i="9"/>
  <c r="X34" i="12"/>
  <c r="X34" i="7"/>
  <c r="X42" i="9"/>
  <c r="X42" i="11"/>
  <c r="X42" i="12"/>
  <c r="X42" i="7"/>
  <c r="X50" i="9"/>
  <c r="X50" i="11"/>
  <c r="X50" i="12"/>
  <c r="X50" i="7"/>
  <c r="X58" i="9"/>
  <c r="X58" i="11"/>
  <c r="X58" i="12"/>
  <c r="X58" i="7"/>
  <c r="X66" i="9"/>
  <c r="X66" i="12"/>
  <c r="X66" i="7"/>
  <c r="X74" i="9"/>
  <c r="X74" i="11"/>
  <c r="X74" i="12"/>
  <c r="X74" i="7"/>
  <c r="X71" i="121"/>
  <c r="X52" i="155"/>
  <c r="X64" i="119"/>
  <c r="X52" i="119" s="1"/>
  <c r="X33" i="168"/>
  <c r="X26" i="168" s="1"/>
  <c r="X41" i="118"/>
  <c r="X41" i="116" s="1"/>
  <c r="X11" i="118"/>
  <c r="X3" i="118" s="1"/>
  <c r="X7" i="116"/>
  <c r="X35" i="116"/>
  <c r="X43" i="116"/>
  <c r="X51" i="116"/>
  <c r="X59" i="116"/>
  <c r="X12" i="117"/>
  <c r="X33" i="117"/>
  <c r="X17" i="113"/>
  <c r="X52" i="114"/>
  <c r="X33" i="108"/>
  <c r="X11" i="107"/>
  <c r="X3" i="107" s="1"/>
  <c r="X71" i="107"/>
  <c r="X6" i="111"/>
  <c r="X15" i="111"/>
  <c r="X34" i="111"/>
  <c r="X63" i="111"/>
  <c r="X18" i="106"/>
  <c r="X57" i="106"/>
  <c r="X75" i="106"/>
  <c r="X4" i="192"/>
  <c r="X25" i="104"/>
  <c r="X64" i="104"/>
  <c r="X73" i="104"/>
  <c r="X14" i="105"/>
  <c r="X41" i="105"/>
  <c r="X49" i="105"/>
  <c r="X62" i="105"/>
  <c r="X70" i="105"/>
  <c r="X53" i="102"/>
  <c r="X12" i="103"/>
  <c r="X31" i="94"/>
  <c r="X11" i="87"/>
  <c r="X3" i="87" s="1"/>
  <c r="X21" i="75"/>
  <c r="X72" i="104"/>
  <c r="X18" i="103"/>
  <c r="X26" i="98"/>
  <c r="X71" i="98"/>
  <c r="X17" i="96"/>
  <c r="X7" i="94"/>
  <c r="X37" i="94"/>
  <c r="X33" i="95"/>
  <c r="X27" i="79"/>
  <c r="X37" i="103"/>
  <c r="X45" i="103"/>
  <c r="X57" i="103"/>
  <c r="X65" i="103"/>
  <c r="X73" i="103"/>
  <c r="X74" i="102"/>
  <c r="X74" i="101" s="1"/>
  <c r="X39" i="94"/>
  <c r="X63" i="94"/>
  <c r="X29" i="94"/>
  <c r="X27" i="95"/>
  <c r="X71" i="94"/>
  <c r="X24" i="75"/>
  <c r="X35" i="75"/>
  <c r="X43" i="75"/>
  <c r="X51" i="75"/>
  <c r="X59" i="75"/>
  <c r="X67" i="75"/>
  <c r="X75" i="75"/>
  <c r="X9" i="106"/>
  <c r="X12" i="104"/>
  <c r="X28" i="104"/>
  <c r="X9" i="105"/>
  <c r="X58" i="94"/>
  <c r="X3" i="98"/>
  <c r="X17" i="95"/>
  <c r="X21" i="94"/>
  <c r="X66" i="94"/>
  <c r="X57" i="75"/>
  <c r="X65" i="75"/>
  <c r="X28" i="75"/>
  <c r="X71" i="163"/>
  <c r="X9" i="103"/>
  <c r="X25" i="103"/>
  <c r="X41" i="103"/>
  <c r="X49" i="103"/>
  <c r="X61" i="103"/>
  <c r="X69" i="103"/>
  <c r="X33" i="96"/>
  <c r="X26" i="96" s="1"/>
  <c r="X11" i="95"/>
  <c r="X3" i="95" s="1"/>
  <c r="X13" i="94"/>
  <c r="X23" i="94"/>
  <c r="X22" i="94" s="1"/>
  <c r="X50" i="94"/>
  <c r="X11" i="89"/>
  <c r="X3" i="89" s="1"/>
  <c r="X26" i="85"/>
  <c r="X26" i="83"/>
  <c r="X41" i="75"/>
  <c r="X25" i="60"/>
  <c r="X25" i="45" s="1"/>
  <c r="X54" i="102"/>
  <c r="X8" i="100"/>
  <c r="X3" i="100" s="1"/>
  <c r="X4" i="97"/>
  <c r="X3" i="97" s="1"/>
  <c r="X5" i="94"/>
  <c r="X55" i="94"/>
  <c r="X20" i="75"/>
  <c r="X31" i="75"/>
  <c r="X22" i="95"/>
  <c r="X27" i="92"/>
  <c r="X26" i="92" s="1"/>
  <c r="X8" i="90"/>
  <c r="X3" i="90" s="1"/>
  <c r="X2" i="90" s="1"/>
  <c r="X26" i="81"/>
  <c r="X52" i="80"/>
  <c r="X27" i="78"/>
  <c r="X37" i="75"/>
  <c r="X45" i="75"/>
  <c r="X11" i="76"/>
  <c r="X3" i="76" s="1"/>
  <c r="X32" i="75"/>
  <c r="X3" i="74"/>
  <c r="X71" i="67"/>
  <c r="X52" i="66"/>
  <c r="X53" i="60"/>
  <c r="X53" i="45" s="1"/>
  <c r="X61" i="60"/>
  <c r="X61" i="45" s="1"/>
  <c r="X69" i="60"/>
  <c r="X69" i="45" s="1"/>
  <c r="X71" i="53"/>
  <c r="X73" i="46"/>
  <c r="X71" i="46" s="1"/>
  <c r="X71" i="95"/>
  <c r="X29" i="75"/>
  <c r="X23" i="75"/>
  <c r="X22" i="76"/>
  <c r="X34" i="75"/>
  <c r="X42" i="75"/>
  <c r="X50" i="75"/>
  <c r="X58" i="75"/>
  <c r="X66" i="75"/>
  <c r="X74" i="75"/>
  <c r="X26" i="68"/>
  <c r="X3" i="67"/>
  <c r="X29" i="60"/>
  <c r="X29" i="45" s="1"/>
  <c r="X37" i="60"/>
  <c r="X37" i="45" s="1"/>
  <c r="X45" i="60"/>
  <c r="X45" i="45" s="1"/>
  <c r="X6" i="60"/>
  <c r="X6" i="45" s="1"/>
  <c r="X13" i="45"/>
  <c r="X21" i="45"/>
  <c r="X65" i="45"/>
  <c r="X75" i="45"/>
  <c r="X14" i="16"/>
  <c r="X11" i="17"/>
  <c r="X9" i="94"/>
  <c r="X25" i="94"/>
  <c r="X41" i="94"/>
  <c r="X49" i="94"/>
  <c r="X57" i="94"/>
  <c r="X65" i="94"/>
  <c r="X33" i="89"/>
  <c r="X26" i="89" s="1"/>
  <c r="X26" i="87"/>
  <c r="X3" i="82"/>
  <c r="X13" i="75"/>
  <c r="X11" i="78"/>
  <c r="X6" i="75"/>
  <c r="X15" i="75"/>
  <c r="X59" i="45"/>
  <c r="X75" i="94"/>
  <c r="X11" i="92"/>
  <c r="X3" i="92" s="1"/>
  <c r="X26" i="91"/>
  <c r="X52" i="88"/>
  <c r="X33" i="80"/>
  <c r="X26" i="80" s="1"/>
  <c r="X3" i="79"/>
  <c r="X7" i="75"/>
  <c r="X16" i="75"/>
  <c r="X27" i="76"/>
  <c r="X26" i="76" s="1"/>
  <c r="X36" i="75"/>
  <c r="X33" i="73"/>
  <c r="X26" i="73" s="1"/>
  <c r="X27" i="71"/>
  <c r="X26" i="71" s="1"/>
  <c r="X2" i="71" s="1"/>
  <c r="X17" i="70"/>
  <c r="X52" i="70"/>
  <c r="X33" i="69"/>
  <c r="X26" i="69" s="1"/>
  <c r="X43" i="45"/>
  <c r="X51" i="45"/>
  <c r="X53" i="15"/>
  <c r="X19" i="94"/>
  <c r="X35" i="94"/>
  <c r="X43" i="94"/>
  <c r="X51" i="94"/>
  <c r="X59" i="94"/>
  <c r="X67" i="94"/>
  <c r="X76" i="94"/>
  <c r="X52" i="89"/>
  <c r="X27" i="82"/>
  <c r="X26" i="82" s="1"/>
  <c r="X52" i="79"/>
  <c r="X5" i="75"/>
  <c r="X4" i="78"/>
  <c r="X33" i="78"/>
  <c r="X17" i="76"/>
  <c r="X38" i="75"/>
  <c r="X46" i="75"/>
  <c r="X54" i="75"/>
  <c r="X62" i="75"/>
  <c r="X70" i="75"/>
  <c r="X9" i="75"/>
  <c r="X8" i="75" s="1"/>
  <c r="X73" i="75"/>
  <c r="X71" i="75" s="1"/>
  <c r="X52" i="72"/>
  <c r="X11" i="68"/>
  <c r="X3" i="68" s="1"/>
  <c r="X26" i="67"/>
  <c r="X3" i="66"/>
  <c r="X3" i="64"/>
  <c r="X52" i="63"/>
  <c r="X30" i="60"/>
  <c r="X30" i="45" s="1"/>
  <c r="X38" i="45"/>
  <c r="X57" i="45"/>
  <c r="X12" i="94"/>
  <c r="X20" i="94"/>
  <c r="X28" i="94"/>
  <c r="X36" i="94"/>
  <c r="X44" i="94"/>
  <c r="X60" i="94"/>
  <c r="X68" i="94"/>
  <c r="X11" i="91"/>
  <c r="X3" i="91" s="1"/>
  <c r="X11" i="86"/>
  <c r="X3" i="86" s="1"/>
  <c r="X2" i="86" s="1"/>
  <c r="X8" i="85"/>
  <c r="X3" i="85" s="1"/>
  <c r="X52" i="85"/>
  <c r="X33" i="84"/>
  <c r="X26" i="84" s="1"/>
  <c r="X52" i="82"/>
  <c r="X33" i="79"/>
  <c r="X19" i="75"/>
  <c r="X30" i="75"/>
  <c r="X39" i="75"/>
  <c r="X47" i="75"/>
  <c r="X55" i="75"/>
  <c r="X63" i="75"/>
  <c r="X12" i="75"/>
  <c r="X52" i="73"/>
  <c r="X33" i="64"/>
  <c r="X26" i="64" s="1"/>
  <c r="X54" i="60"/>
  <c r="X54" i="45" s="1"/>
  <c r="X62" i="60"/>
  <c r="X62" i="45" s="1"/>
  <c r="X70" i="60"/>
  <c r="X70" i="45" s="1"/>
  <c r="X73" i="60"/>
  <c r="X19" i="45"/>
  <c r="X26" i="59"/>
  <c r="X18" i="75"/>
  <c r="X15" i="60"/>
  <c r="X23" i="60"/>
  <c r="X74" i="60"/>
  <c r="X27" i="55"/>
  <c r="X26" i="55" s="1"/>
  <c r="X27" i="54"/>
  <c r="X74" i="46"/>
  <c r="X7" i="30"/>
  <c r="X7" i="15" s="1"/>
  <c r="X4" i="36"/>
  <c r="X3" i="36" s="1"/>
  <c r="X26" i="36"/>
  <c r="X54" i="30"/>
  <c r="X52" i="33"/>
  <c r="X55" i="15"/>
  <c r="X37" i="15"/>
  <c r="X27" i="63"/>
  <c r="X26" i="63" s="1"/>
  <c r="X16" i="60"/>
  <c r="X16" i="45" s="1"/>
  <c r="X24" i="60"/>
  <c r="X24" i="45" s="1"/>
  <c r="X34" i="60"/>
  <c r="X42" i="60"/>
  <c r="X50" i="60"/>
  <c r="X58" i="60"/>
  <c r="X66" i="60"/>
  <c r="X11" i="57"/>
  <c r="X3" i="57" s="1"/>
  <c r="X17" i="54"/>
  <c r="X15" i="46"/>
  <c r="X34" i="46"/>
  <c r="X42" i="46"/>
  <c r="X50" i="46"/>
  <c r="X58" i="46"/>
  <c r="X66" i="46"/>
  <c r="X3" i="63"/>
  <c r="X18" i="60"/>
  <c r="X27" i="61"/>
  <c r="X26" i="61" s="1"/>
  <c r="X28" i="60"/>
  <c r="X36" i="60"/>
  <c r="X44" i="60"/>
  <c r="X60" i="60"/>
  <c r="X68" i="60"/>
  <c r="X3" i="58"/>
  <c r="X40" i="45"/>
  <c r="X48" i="45"/>
  <c r="X56" i="45"/>
  <c r="X64" i="45"/>
  <c r="X7" i="46"/>
  <c r="X7" i="45" s="1"/>
  <c r="X28" i="46"/>
  <c r="X27" i="53"/>
  <c r="X26" i="53" s="1"/>
  <c r="X36" i="46"/>
  <c r="X44" i="46"/>
  <c r="X60" i="46"/>
  <c r="X68" i="46"/>
  <c r="X2" i="49"/>
  <c r="X54" i="149" s="1"/>
  <c r="X26" i="42"/>
  <c r="X2" i="42" s="1"/>
  <c r="X69" i="15"/>
  <c r="X15" i="15"/>
  <c r="X19" i="16"/>
  <c r="X17" i="17"/>
  <c r="X5" i="60"/>
  <c r="X10" i="60"/>
  <c r="X52" i="58"/>
  <c r="X11" i="54"/>
  <c r="X3" i="54" s="1"/>
  <c r="X32" i="45"/>
  <c r="X18" i="46"/>
  <c r="X76" i="46"/>
  <c r="X76" i="45" s="1"/>
  <c r="X33" i="41"/>
  <c r="X26" i="41" s="1"/>
  <c r="X40" i="30"/>
  <c r="X40" i="15" s="1"/>
  <c r="X48" i="30"/>
  <c r="X48" i="15" s="1"/>
  <c r="X47" i="15"/>
  <c r="X33" i="65"/>
  <c r="X26" i="65" s="1"/>
  <c r="X11" i="61"/>
  <c r="X3" i="61" s="1"/>
  <c r="X12" i="60"/>
  <c r="X20" i="60"/>
  <c r="X9" i="60"/>
  <c r="X52" i="59"/>
  <c r="X52" i="57"/>
  <c r="X4" i="55"/>
  <c r="X3" i="55" s="1"/>
  <c r="X33" i="54"/>
  <c r="X10" i="46"/>
  <c r="X3" i="40"/>
  <c r="X3" i="34"/>
  <c r="X12" i="30"/>
  <c r="X63" i="16"/>
  <c r="X63" i="15" s="1"/>
  <c r="X4" i="19"/>
  <c r="X27" i="62"/>
  <c r="X26" i="62" s="1"/>
  <c r="X31" i="60"/>
  <c r="X39" i="60"/>
  <c r="X47" i="60"/>
  <c r="X55" i="60"/>
  <c r="X63" i="60"/>
  <c r="X72" i="60"/>
  <c r="X72" i="45" s="1"/>
  <c r="X27" i="58"/>
  <c r="X26" i="58" s="1"/>
  <c r="X17" i="57"/>
  <c r="X27" i="57"/>
  <c r="X26" i="57" s="1"/>
  <c r="X52" i="55"/>
  <c r="X12" i="46"/>
  <c r="X11" i="53"/>
  <c r="X3" i="53" s="1"/>
  <c r="X20" i="46"/>
  <c r="X31" i="46"/>
  <c r="X39" i="46"/>
  <c r="X47" i="46"/>
  <c r="X55" i="46"/>
  <c r="X63" i="46"/>
  <c r="X2" i="48"/>
  <c r="X53" i="149" s="1"/>
  <c r="X9" i="46"/>
  <c r="X26" i="44"/>
  <c r="X3" i="43"/>
  <c r="X52" i="39"/>
  <c r="X26" i="27"/>
  <c r="X2" i="27" s="1"/>
  <c r="X21" i="15"/>
  <c r="X71" i="61"/>
  <c r="X23" i="46"/>
  <c r="X27" i="43"/>
  <c r="X26" i="43" s="1"/>
  <c r="X17" i="39"/>
  <c r="X52" i="38"/>
  <c r="X38" i="30"/>
  <c r="X46" i="30"/>
  <c r="X33" i="32"/>
  <c r="X26" i="32" s="1"/>
  <c r="X11" i="31"/>
  <c r="X3" i="31" s="1"/>
  <c r="X32" i="30"/>
  <c r="X41" i="30"/>
  <c r="X49" i="30"/>
  <c r="X75" i="30"/>
  <c r="X75" i="15" s="1"/>
  <c r="X11" i="28"/>
  <c r="X3" i="28" s="1"/>
  <c r="X23" i="16"/>
  <c r="X71" i="19"/>
  <c r="X72" i="16"/>
  <c r="X33" i="152"/>
  <c r="X26" i="152" s="1"/>
  <c r="X2" i="152" s="1"/>
  <c r="X38" i="10"/>
  <c r="X52" i="41"/>
  <c r="X3" i="37"/>
  <c r="X26" i="34"/>
  <c r="X52" i="32"/>
  <c r="X24" i="30"/>
  <c r="X22" i="30" s="1"/>
  <c r="X22" i="31"/>
  <c r="X33" i="31"/>
  <c r="X26" i="31" s="1"/>
  <c r="X59" i="30"/>
  <c r="X67" i="30"/>
  <c r="X76" i="30"/>
  <c r="X76" i="15" s="1"/>
  <c r="X13" i="16"/>
  <c r="X64" i="16"/>
  <c r="X73" i="16"/>
  <c r="X52" i="151"/>
  <c r="X65" i="10"/>
  <c r="X65" i="11" s="1"/>
  <c r="X6" i="30"/>
  <c r="X4" i="33"/>
  <c r="X3" i="33" s="1"/>
  <c r="X14" i="30"/>
  <c r="X17" i="32"/>
  <c r="X16" i="30"/>
  <c r="X36" i="30"/>
  <c r="X44" i="30"/>
  <c r="X5" i="30"/>
  <c r="X52" i="25"/>
  <c r="X58" i="16"/>
  <c r="X58" i="15" s="1"/>
  <c r="X52" i="19"/>
  <c r="X66" i="16"/>
  <c r="X66" i="15" s="1"/>
  <c r="X6" i="16"/>
  <c r="X32" i="16"/>
  <c r="X5" i="16"/>
  <c r="X4" i="41"/>
  <c r="X3" i="41" s="1"/>
  <c r="X33" i="40"/>
  <c r="X26" i="40" s="1"/>
  <c r="X11" i="39"/>
  <c r="X3" i="39" s="1"/>
  <c r="X27" i="37"/>
  <c r="X26" i="37" s="1"/>
  <c r="X26" i="35"/>
  <c r="X17" i="31"/>
  <c r="X28" i="30"/>
  <c r="X29" i="30"/>
  <c r="X74" i="16"/>
  <c r="X74" i="15" s="1"/>
  <c r="X52" i="18"/>
  <c r="X16" i="16"/>
  <c r="X59" i="16"/>
  <c r="X67" i="16"/>
  <c r="X49" i="10"/>
  <c r="X3" i="4"/>
  <c r="X11" i="38"/>
  <c r="X3" i="38" s="1"/>
  <c r="X33" i="33"/>
  <c r="X19" i="30"/>
  <c r="X72" i="30"/>
  <c r="X71" i="31"/>
  <c r="X26" i="28"/>
  <c r="X33" i="26"/>
  <c r="X26" i="26" s="1"/>
  <c r="X2" i="26" s="1"/>
  <c r="X11" i="19"/>
  <c r="X39" i="16"/>
  <c r="X39" i="15" s="1"/>
  <c r="X17" i="18"/>
  <c r="X18" i="16"/>
  <c r="X45" i="15"/>
  <c r="X9" i="16"/>
  <c r="X8" i="17"/>
  <c r="X25" i="16"/>
  <c r="X25" i="15" s="1"/>
  <c r="X34" i="10"/>
  <c r="X33" i="151"/>
  <c r="X26" i="151" s="1"/>
  <c r="X2" i="151" s="1"/>
  <c r="X41" i="8"/>
  <c r="X41" i="9" s="1"/>
  <c r="X49" i="8"/>
  <c r="X11" i="6"/>
  <c r="X3" i="6" s="1"/>
  <c r="X52" i="5"/>
  <c r="X3" i="3"/>
  <c r="X33" i="38"/>
  <c r="X26" i="38" s="1"/>
  <c r="X11" i="35"/>
  <c r="X3" i="35" s="1"/>
  <c r="X27" i="33"/>
  <c r="X20" i="30"/>
  <c r="X56" i="30"/>
  <c r="X64" i="30"/>
  <c r="X73" i="30"/>
  <c r="X13" i="30"/>
  <c r="X34" i="30"/>
  <c r="X61" i="16"/>
  <c r="X61" i="15" s="1"/>
  <c r="X29" i="16"/>
  <c r="X36" i="16"/>
  <c r="X31" i="15"/>
  <c r="X52" i="161"/>
  <c r="X2" i="161" s="1"/>
  <c r="X26" i="5"/>
  <c r="X33" i="25"/>
  <c r="X27" i="19"/>
  <c r="X26" i="19" s="1"/>
  <c r="X57" i="16"/>
  <c r="X57" i="15" s="1"/>
  <c r="X65" i="16"/>
  <c r="X65" i="15" s="1"/>
  <c r="X66" i="10"/>
  <c r="X66" i="11" s="1"/>
  <c r="X63" i="8"/>
  <c r="X52" i="8" s="1"/>
  <c r="X11" i="24"/>
  <c r="X3" i="24" s="1"/>
  <c r="X11" i="18"/>
  <c r="X3" i="18" s="1"/>
  <c r="X41" i="16"/>
  <c r="X49" i="16"/>
  <c r="X67" i="10"/>
  <c r="X67" i="11" s="1"/>
  <c r="X27" i="10"/>
  <c r="X17" i="3"/>
  <c r="X27" i="25"/>
  <c r="X8" i="23"/>
  <c r="X3" i="23" s="1"/>
  <c r="X22" i="18"/>
  <c r="X71" i="18"/>
  <c r="X26" i="17"/>
  <c r="X35" i="16"/>
  <c r="X35" i="15" s="1"/>
  <c r="X43" i="16"/>
  <c r="X43" i="15" s="1"/>
  <c r="X51" i="16"/>
  <c r="X51" i="15" s="1"/>
  <c r="X60" i="16"/>
  <c r="X68" i="16"/>
  <c r="X35" i="10"/>
  <c r="X35" i="11" s="1"/>
  <c r="X43" i="10"/>
  <c r="X43" i="11" s="1"/>
  <c r="X51" i="10"/>
  <c r="X51" i="11" s="1"/>
  <c r="X69" i="10"/>
  <c r="X69" i="11" s="1"/>
  <c r="X26" i="4"/>
  <c r="X44" i="16"/>
  <c r="X38" i="8"/>
  <c r="X38" i="12" s="1"/>
  <c r="X46" i="8"/>
  <c r="X46" i="12" s="1"/>
  <c r="X33" i="18"/>
  <c r="X26" i="18" s="1"/>
  <c r="X12" i="16"/>
  <c r="X20" i="16"/>
  <c r="X54" i="16"/>
  <c r="X52" i="17"/>
  <c r="X62" i="16"/>
  <c r="X62" i="15" s="1"/>
  <c r="X70" i="16"/>
  <c r="X70" i="15" s="1"/>
  <c r="X10" i="16"/>
  <c r="X10" i="15" s="1"/>
  <c r="X27" i="6"/>
  <c r="X26" i="6" s="1"/>
  <c r="X52" i="4"/>
  <c r="X11" i="25"/>
  <c r="X3" i="25" s="1"/>
  <c r="X17" i="24"/>
  <c r="X27" i="24"/>
  <c r="X26" i="24" s="1"/>
  <c r="X4" i="17"/>
  <c r="X30" i="16"/>
  <c r="X30" i="15" s="1"/>
  <c r="X38" i="16"/>
  <c r="X46" i="16"/>
  <c r="X71" i="17"/>
  <c r="X26" i="154"/>
  <c r="X2" i="154" s="1"/>
  <c r="X64" i="10"/>
  <c r="X64" i="11" s="1"/>
  <c r="X26" i="160"/>
  <c r="X2" i="160" s="1"/>
  <c r="X71" i="4"/>
  <c r="W74" i="111"/>
  <c r="V74" i="111"/>
  <c r="U74" i="111"/>
  <c r="T74" i="111"/>
  <c r="S74" i="111"/>
  <c r="R74" i="111"/>
  <c r="Q74" i="111"/>
  <c r="P74" i="111"/>
  <c r="O74" i="111"/>
  <c r="N74" i="111"/>
  <c r="M74" i="111"/>
  <c r="L74" i="111"/>
  <c r="K74" i="111"/>
  <c r="J74" i="111"/>
  <c r="I74" i="111"/>
  <c r="H74" i="111"/>
  <c r="G74" i="111"/>
  <c r="F74" i="111"/>
  <c r="E74" i="111"/>
  <c r="D74" i="111"/>
  <c r="W56" i="111"/>
  <c r="V56" i="111"/>
  <c r="U56" i="111"/>
  <c r="T56" i="111"/>
  <c r="S56" i="111"/>
  <c r="R56" i="111"/>
  <c r="Q56" i="111"/>
  <c r="P56" i="111"/>
  <c r="O56" i="111"/>
  <c r="N56" i="111"/>
  <c r="M56" i="111"/>
  <c r="L56" i="111"/>
  <c r="K56" i="111"/>
  <c r="J56" i="111"/>
  <c r="I56" i="111"/>
  <c r="H56" i="111"/>
  <c r="G56" i="111"/>
  <c r="F56" i="111"/>
  <c r="E56" i="111"/>
  <c r="D56" i="111"/>
  <c r="W55" i="111"/>
  <c r="V55" i="111"/>
  <c r="U55" i="111"/>
  <c r="T55" i="111"/>
  <c r="S55" i="111"/>
  <c r="R55" i="111"/>
  <c r="Q55" i="111"/>
  <c r="P55" i="111"/>
  <c r="O55" i="111"/>
  <c r="N55" i="111"/>
  <c r="M55" i="111"/>
  <c r="L55" i="111"/>
  <c r="K55" i="111"/>
  <c r="J55" i="111"/>
  <c r="I55" i="111"/>
  <c r="H55" i="111"/>
  <c r="G55" i="111"/>
  <c r="F55" i="111"/>
  <c r="E55" i="111"/>
  <c r="D55" i="111"/>
  <c r="W54" i="111"/>
  <c r="V54" i="111"/>
  <c r="U54" i="111"/>
  <c r="T54" i="111"/>
  <c r="S54" i="111"/>
  <c r="R54" i="111"/>
  <c r="Q54" i="111"/>
  <c r="P54" i="111"/>
  <c r="O54" i="111"/>
  <c r="N54" i="111"/>
  <c r="M54" i="111"/>
  <c r="L54" i="111"/>
  <c r="K54" i="111"/>
  <c r="J54" i="111"/>
  <c r="I54" i="111"/>
  <c r="H54" i="111"/>
  <c r="G54" i="111"/>
  <c r="F54" i="111"/>
  <c r="E54" i="111"/>
  <c r="D54" i="111"/>
  <c r="W53" i="111"/>
  <c r="V53" i="111"/>
  <c r="U53" i="111"/>
  <c r="T53" i="111"/>
  <c r="S53" i="111"/>
  <c r="R53" i="111"/>
  <c r="Q53" i="111"/>
  <c r="P53" i="111"/>
  <c r="O53" i="111"/>
  <c r="N53" i="111"/>
  <c r="M53" i="111"/>
  <c r="L53" i="111"/>
  <c r="K53" i="111"/>
  <c r="J53" i="111"/>
  <c r="I53" i="111"/>
  <c r="H53" i="111"/>
  <c r="G53" i="111"/>
  <c r="F53" i="111"/>
  <c r="E53" i="111"/>
  <c r="D53" i="111"/>
  <c r="C74" i="111"/>
  <c r="C56" i="111"/>
  <c r="C55" i="111"/>
  <c r="C54" i="111"/>
  <c r="C53" i="111"/>
  <c r="S4" i="199"/>
  <c r="W4" i="199"/>
  <c r="O4" i="199"/>
  <c r="G4" i="199"/>
  <c r="D5" i="111"/>
  <c r="W76" i="111"/>
  <c r="V76" i="111"/>
  <c r="R76" i="111"/>
  <c r="Q76" i="111"/>
  <c r="P76" i="111"/>
  <c r="O76" i="111"/>
  <c r="N76" i="111"/>
  <c r="J76" i="111"/>
  <c r="I76" i="111"/>
  <c r="H76" i="111"/>
  <c r="G76" i="111"/>
  <c r="F76" i="111"/>
  <c r="V75" i="111"/>
  <c r="U75" i="111"/>
  <c r="T75" i="111"/>
  <c r="S75" i="111"/>
  <c r="R75" i="111"/>
  <c r="N75" i="111"/>
  <c r="M75" i="111"/>
  <c r="L75" i="111"/>
  <c r="K75" i="111"/>
  <c r="J75" i="111"/>
  <c r="F75" i="111"/>
  <c r="E75" i="111"/>
  <c r="D75" i="111"/>
  <c r="W73" i="111"/>
  <c r="V73" i="111"/>
  <c r="R73" i="111"/>
  <c r="P73" i="111"/>
  <c r="N73" i="111"/>
  <c r="J73" i="111"/>
  <c r="F73" i="111"/>
  <c r="R72" i="111"/>
  <c r="J72" i="111"/>
  <c r="W70" i="111"/>
  <c r="U70" i="111"/>
  <c r="T70" i="111"/>
  <c r="R70" i="111"/>
  <c r="Q70" i="111"/>
  <c r="P70" i="111"/>
  <c r="O70" i="111"/>
  <c r="M70" i="111"/>
  <c r="L70" i="111"/>
  <c r="J70" i="111"/>
  <c r="I70" i="111"/>
  <c r="H70" i="111"/>
  <c r="G70" i="111"/>
  <c r="E70" i="111"/>
  <c r="D70" i="111"/>
  <c r="W69" i="111"/>
  <c r="V69" i="111"/>
  <c r="T69" i="111"/>
  <c r="R69" i="111"/>
  <c r="Q69" i="111"/>
  <c r="O69" i="111"/>
  <c r="N69" i="111"/>
  <c r="L69" i="111"/>
  <c r="J69" i="111"/>
  <c r="I69" i="111"/>
  <c r="G69" i="111"/>
  <c r="F69" i="111"/>
  <c r="D69" i="111"/>
  <c r="V68" i="111"/>
  <c r="U68" i="111"/>
  <c r="S68" i="111"/>
  <c r="R68" i="111"/>
  <c r="P68" i="111"/>
  <c r="N68" i="111"/>
  <c r="M68" i="111"/>
  <c r="K68" i="111"/>
  <c r="J68" i="111"/>
  <c r="H68" i="111"/>
  <c r="F68" i="111"/>
  <c r="E68" i="111"/>
  <c r="W67" i="111"/>
  <c r="V67" i="111"/>
  <c r="T67" i="111"/>
  <c r="R67" i="111"/>
  <c r="Q67" i="111"/>
  <c r="O67" i="111"/>
  <c r="N67" i="111"/>
  <c r="L67" i="111"/>
  <c r="J67" i="111"/>
  <c r="I67" i="111"/>
  <c r="G67" i="111"/>
  <c r="F67" i="111"/>
  <c r="D67" i="111"/>
  <c r="V66" i="111"/>
  <c r="U66" i="111"/>
  <c r="S66" i="111"/>
  <c r="R66" i="111"/>
  <c r="P66" i="111"/>
  <c r="N66" i="111"/>
  <c r="M66" i="111"/>
  <c r="K66" i="111"/>
  <c r="J66" i="111"/>
  <c r="H66" i="111"/>
  <c r="F66" i="111"/>
  <c r="E66" i="111"/>
  <c r="W65" i="111"/>
  <c r="V65" i="111"/>
  <c r="T65" i="111"/>
  <c r="R65" i="111"/>
  <c r="Q65" i="111"/>
  <c r="O65" i="111"/>
  <c r="N65" i="111"/>
  <c r="L65" i="111"/>
  <c r="J65" i="111"/>
  <c r="I65" i="111"/>
  <c r="G65" i="111"/>
  <c r="F65" i="111"/>
  <c r="D65" i="111"/>
  <c r="V64" i="111"/>
  <c r="U64" i="111"/>
  <c r="S64" i="111"/>
  <c r="R64" i="111"/>
  <c r="P64" i="111"/>
  <c r="N64" i="111"/>
  <c r="M64" i="111"/>
  <c r="K64" i="111"/>
  <c r="J64" i="111"/>
  <c r="H64" i="111"/>
  <c r="F64" i="111"/>
  <c r="E64" i="111"/>
  <c r="W63" i="111"/>
  <c r="V63" i="111"/>
  <c r="T63" i="111"/>
  <c r="R63" i="111"/>
  <c r="Q63" i="111"/>
  <c r="O63" i="111"/>
  <c r="N63" i="111"/>
  <c r="L63" i="111"/>
  <c r="J63" i="111"/>
  <c r="I63" i="111"/>
  <c r="G63" i="111"/>
  <c r="F63" i="111"/>
  <c r="D63" i="111"/>
  <c r="V62" i="111"/>
  <c r="U62" i="111"/>
  <c r="S62" i="111"/>
  <c r="R62" i="111"/>
  <c r="P62" i="111"/>
  <c r="N62" i="111"/>
  <c r="M62" i="111"/>
  <c r="K62" i="111"/>
  <c r="J62" i="111"/>
  <c r="H62" i="111"/>
  <c r="F62" i="111"/>
  <c r="E62" i="111"/>
  <c r="W61" i="111"/>
  <c r="V61" i="111"/>
  <c r="T61" i="111"/>
  <c r="R61" i="111"/>
  <c r="Q61" i="111"/>
  <c r="P61" i="111"/>
  <c r="O61" i="111"/>
  <c r="N61" i="111"/>
  <c r="L61" i="111"/>
  <c r="J61" i="111"/>
  <c r="I61" i="111"/>
  <c r="H61" i="111"/>
  <c r="G61" i="111"/>
  <c r="F61" i="111"/>
  <c r="D61" i="111"/>
  <c r="V60" i="111"/>
  <c r="U60" i="111"/>
  <c r="T60" i="111"/>
  <c r="S60" i="111"/>
  <c r="R60" i="111"/>
  <c r="P60" i="111"/>
  <c r="N60" i="111"/>
  <c r="M60" i="111"/>
  <c r="L60" i="111"/>
  <c r="K60" i="111"/>
  <c r="J60" i="111"/>
  <c r="H60" i="111"/>
  <c r="F60" i="111"/>
  <c r="E60" i="111"/>
  <c r="D60" i="111"/>
  <c r="W59" i="111"/>
  <c r="V59" i="111"/>
  <c r="T59" i="111"/>
  <c r="R59" i="111"/>
  <c r="Q59" i="111"/>
  <c r="P59" i="111"/>
  <c r="O59" i="111"/>
  <c r="N59" i="111"/>
  <c r="L59" i="111"/>
  <c r="J59" i="111"/>
  <c r="I59" i="111"/>
  <c r="H59" i="111"/>
  <c r="G59" i="111"/>
  <c r="F59" i="111"/>
  <c r="D59" i="111"/>
  <c r="V58" i="111"/>
  <c r="U58" i="111"/>
  <c r="T58" i="111"/>
  <c r="S58" i="111"/>
  <c r="R58" i="111"/>
  <c r="P58" i="111"/>
  <c r="N58" i="111"/>
  <c r="M58" i="111"/>
  <c r="K58" i="111"/>
  <c r="J58" i="111"/>
  <c r="H58" i="111"/>
  <c r="F58" i="111"/>
  <c r="W57" i="111"/>
  <c r="V57" i="111"/>
  <c r="T57" i="111"/>
  <c r="O57" i="111"/>
  <c r="N57" i="111"/>
  <c r="L57" i="111"/>
  <c r="G57" i="111"/>
  <c r="F57" i="111"/>
  <c r="D57" i="111"/>
  <c r="W51" i="111"/>
  <c r="V51" i="111"/>
  <c r="T51" i="111"/>
  <c r="S51" i="111"/>
  <c r="O51" i="111"/>
  <c r="N51" i="111"/>
  <c r="L51" i="111"/>
  <c r="K51" i="111"/>
  <c r="G51" i="111"/>
  <c r="F51" i="111"/>
  <c r="D51" i="111"/>
  <c r="W50" i="111"/>
  <c r="S50" i="111"/>
  <c r="R50" i="111"/>
  <c r="P50" i="111"/>
  <c r="O50" i="111"/>
  <c r="K50" i="111"/>
  <c r="J50" i="111"/>
  <c r="H50" i="111"/>
  <c r="G50" i="111"/>
  <c r="W49" i="111"/>
  <c r="V49" i="111"/>
  <c r="T49" i="111"/>
  <c r="S49" i="111"/>
  <c r="O49" i="111"/>
  <c r="N49" i="111"/>
  <c r="L49" i="111"/>
  <c r="K49" i="111"/>
  <c r="G49" i="111"/>
  <c r="F49" i="111"/>
  <c r="D49" i="111"/>
  <c r="W48" i="111"/>
  <c r="S48" i="111"/>
  <c r="R48" i="111"/>
  <c r="P48" i="111"/>
  <c r="O48" i="111"/>
  <c r="K48" i="111"/>
  <c r="J48" i="111"/>
  <c r="H48" i="111"/>
  <c r="G48" i="111"/>
  <c r="W47" i="111"/>
  <c r="V47" i="111"/>
  <c r="T47" i="111"/>
  <c r="S47" i="111"/>
  <c r="O47" i="111"/>
  <c r="N47" i="111"/>
  <c r="L47" i="111"/>
  <c r="K47" i="111"/>
  <c r="G47" i="111"/>
  <c r="F47" i="111"/>
  <c r="D47" i="111"/>
  <c r="W46" i="111"/>
  <c r="R46" i="111"/>
  <c r="P46" i="111"/>
  <c r="O46" i="111"/>
  <c r="J46" i="111"/>
  <c r="H46" i="111"/>
  <c r="G46" i="111"/>
  <c r="V45" i="111"/>
  <c r="T45" i="111"/>
  <c r="S45" i="111"/>
  <c r="N45" i="111"/>
  <c r="L45" i="111"/>
  <c r="K45" i="111"/>
  <c r="F45" i="111"/>
  <c r="D45" i="111"/>
  <c r="W44" i="111"/>
  <c r="R44" i="111"/>
  <c r="P44" i="111"/>
  <c r="O44" i="111"/>
  <c r="J44" i="111"/>
  <c r="H44" i="111"/>
  <c r="G44" i="111"/>
  <c r="V43" i="111"/>
  <c r="T43" i="111"/>
  <c r="S43" i="111"/>
  <c r="N43" i="111"/>
  <c r="L43" i="111"/>
  <c r="K43" i="111"/>
  <c r="F43" i="111"/>
  <c r="D43" i="111"/>
  <c r="W42" i="111"/>
  <c r="R42" i="111"/>
  <c r="P42" i="111"/>
  <c r="O42" i="111"/>
  <c r="J42" i="111"/>
  <c r="H42" i="111"/>
  <c r="G42" i="111"/>
  <c r="V41" i="111"/>
  <c r="T41" i="111"/>
  <c r="S41" i="111"/>
  <c r="N41" i="111"/>
  <c r="L41" i="111"/>
  <c r="K41" i="111"/>
  <c r="J41" i="111"/>
  <c r="F41" i="111"/>
  <c r="D41" i="111"/>
  <c r="W40" i="111"/>
  <c r="V40" i="111"/>
  <c r="R40" i="111"/>
  <c r="P40" i="111"/>
  <c r="O40" i="111"/>
  <c r="N40" i="111"/>
  <c r="J40" i="111"/>
  <c r="H40" i="111"/>
  <c r="G40" i="111"/>
  <c r="F40" i="111"/>
  <c r="V39" i="111"/>
  <c r="T39" i="111"/>
  <c r="S39" i="111"/>
  <c r="R39" i="111"/>
  <c r="O39" i="111"/>
  <c r="N39" i="111"/>
  <c r="L39" i="111"/>
  <c r="K39" i="111"/>
  <c r="J39" i="111"/>
  <c r="G39" i="111"/>
  <c r="F39" i="111"/>
  <c r="D39" i="111"/>
  <c r="W38" i="111"/>
  <c r="V38" i="111"/>
  <c r="S38" i="111"/>
  <c r="R38" i="111"/>
  <c r="P38" i="111"/>
  <c r="O38" i="111"/>
  <c r="N38" i="111"/>
  <c r="K38" i="111"/>
  <c r="J38" i="111"/>
  <c r="H38" i="111"/>
  <c r="G38" i="111"/>
  <c r="F38" i="111"/>
  <c r="W37" i="111"/>
  <c r="V37" i="111"/>
  <c r="T37" i="111"/>
  <c r="S37" i="111"/>
  <c r="R37" i="111"/>
  <c r="O37" i="111"/>
  <c r="N37" i="111"/>
  <c r="L37" i="111"/>
  <c r="K37" i="111"/>
  <c r="J37" i="111"/>
  <c r="G37" i="111"/>
  <c r="F37" i="111"/>
  <c r="D37" i="111"/>
  <c r="W36" i="111"/>
  <c r="V36" i="111"/>
  <c r="S36" i="111"/>
  <c r="R36" i="111"/>
  <c r="P36" i="111"/>
  <c r="O36" i="111"/>
  <c r="N36" i="111"/>
  <c r="K36" i="111"/>
  <c r="J36" i="111"/>
  <c r="H36" i="111"/>
  <c r="G36" i="111"/>
  <c r="F36" i="111"/>
  <c r="W35" i="111"/>
  <c r="V35" i="111"/>
  <c r="T35" i="111"/>
  <c r="S35" i="111"/>
  <c r="R35" i="111"/>
  <c r="O35" i="111"/>
  <c r="N35" i="111"/>
  <c r="L35" i="111"/>
  <c r="K35" i="111"/>
  <c r="J35" i="111"/>
  <c r="G35" i="111"/>
  <c r="F35" i="111"/>
  <c r="D35" i="111"/>
  <c r="W34" i="111"/>
  <c r="R34" i="111"/>
  <c r="P34" i="111"/>
  <c r="O34" i="111"/>
  <c r="J34" i="111"/>
  <c r="H34" i="111"/>
  <c r="G34" i="111"/>
  <c r="W32" i="111"/>
  <c r="U32" i="111"/>
  <c r="S32" i="111"/>
  <c r="Q32" i="111"/>
  <c r="O32" i="111"/>
  <c r="M32" i="111"/>
  <c r="K32" i="111"/>
  <c r="I32" i="111"/>
  <c r="G32" i="111"/>
  <c r="E32" i="111"/>
  <c r="W31" i="111"/>
  <c r="U31" i="111"/>
  <c r="S31" i="111"/>
  <c r="Q31" i="111"/>
  <c r="O31" i="111"/>
  <c r="M31" i="111"/>
  <c r="K31" i="111"/>
  <c r="I31" i="111"/>
  <c r="G31" i="111"/>
  <c r="E31" i="111"/>
  <c r="W30" i="111"/>
  <c r="U30" i="111"/>
  <c r="S30" i="111"/>
  <c r="Q30" i="111"/>
  <c r="O30" i="111"/>
  <c r="M30" i="111"/>
  <c r="K30" i="111"/>
  <c r="I30" i="111"/>
  <c r="G30" i="111"/>
  <c r="E30" i="111"/>
  <c r="W29" i="111"/>
  <c r="U29" i="111"/>
  <c r="S29" i="111"/>
  <c r="O29" i="111"/>
  <c r="M29" i="111"/>
  <c r="K29" i="111"/>
  <c r="I29" i="111"/>
  <c r="G29" i="111"/>
  <c r="E29" i="111"/>
  <c r="W28" i="111"/>
  <c r="Q28" i="111"/>
  <c r="O28" i="111"/>
  <c r="I28" i="111"/>
  <c r="G28" i="111"/>
  <c r="W25" i="111"/>
  <c r="U25" i="111"/>
  <c r="T25" i="111"/>
  <c r="Q25" i="111"/>
  <c r="P25" i="111"/>
  <c r="O25" i="111"/>
  <c r="M25" i="111"/>
  <c r="L25" i="111"/>
  <c r="I25" i="111"/>
  <c r="H25" i="111"/>
  <c r="G25" i="111"/>
  <c r="E25" i="111"/>
  <c r="D25" i="111"/>
  <c r="T24" i="111"/>
  <c r="S24" i="111"/>
  <c r="Q24" i="111"/>
  <c r="P24" i="111"/>
  <c r="M24" i="111"/>
  <c r="K24" i="111"/>
  <c r="I24" i="111"/>
  <c r="H24" i="111"/>
  <c r="D24" i="111"/>
  <c r="U23" i="111"/>
  <c r="T23" i="111"/>
  <c r="M23" i="111"/>
  <c r="L23" i="111"/>
  <c r="E23" i="111"/>
  <c r="D23" i="111"/>
  <c r="W21" i="111"/>
  <c r="U21" i="111"/>
  <c r="T21" i="111"/>
  <c r="S21" i="111"/>
  <c r="Q21" i="111"/>
  <c r="O21" i="111"/>
  <c r="M21" i="111"/>
  <c r="L21" i="111"/>
  <c r="K21" i="111"/>
  <c r="I21" i="111"/>
  <c r="G21" i="111"/>
  <c r="E21" i="111"/>
  <c r="D21" i="111"/>
  <c r="W20" i="111"/>
  <c r="U20" i="111"/>
  <c r="S20" i="111"/>
  <c r="Q20" i="111"/>
  <c r="P20" i="111"/>
  <c r="O20" i="111"/>
  <c r="M20" i="111"/>
  <c r="K20" i="111"/>
  <c r="I20" i="111"/>
  <c r="H20" i="111"/>
  <c r="G20" i="111"/>
  <c r="E20" i="111"/>
  <c r="W19" i="111"/>
  <c r="U19" i="111"/>
  <c r="T19" i="111"/>
  <c r="S19" i="111"/>
  <c r="Q19" i="111"/>
  <c r="O19" i="111"/>
  <c r="M19" i="111"/>
  <c r="L19" i="111"/>
  <c r="K19" i="111"/>
  <c r="I19" i="111"/>
  <c r="G19" i="111"/>
  <c r="E19" i="111"/>
  <c r="D19" i="111"/>
  <c r="W18" i="111"/>
  <c r="Q18" i="111"/>
  <c r="P18" i="111"/>
  <c r="O18" i="111"/>
  <c r="H18" i="111"/>
  <c r="G18" i="111"/>
  <c r="W16" i="111"/>
  <c r="V16" i="111"/>
  <c r="U16" i="111"/>
  <c r="T16" i="111"/>
  <c r="S16" i="111"/>
  <c r="O16" i="111"/>
  <c r="N16" i="111"/>
  <c r="M16" i="111"/>
  <c r="L16" i="111"/>
  <c r="K16" i="111"/>
  <c r="G16" i="111"/>
  <c r="F16" i="111"/>
  <c r="E16" i="111"/>
  <c r="D16" i="111"/>
  <c r="W15" i="111"/>
  <c r="S15" i="111"/>
  <c r="R15" i="111"/>
  <c r="Q15" i="111"/>
  <c r="P15" i="111"/>
  <c r="O15" i="111"/>
  <c r="K15" i="111"/>
  <c r="J15" i="111"/>
  <c r="I15" i="111"/>
  <c r="H15" i="111"/>
  <c r="G15" i="111"/>
  <c r="W14" i="111"/>
  <c r="V14" i="111"/>
  <c r="U14" i="111"/>
  <c r="T14" i="111"/>
  <c r="S14" i="111"/>
  <c r="O14" i="111"/>
  <c r="N14" i="111"/>
  <c r="M14" i="111"/>
  <c r="L14" i="111"/>
  <c r="K14" i="111"/>
  <c r="G14" i="111"/>
  <c r="F14" i="111"/>
  <c r="E14" i="111"/>
  <c r="D14" i="111"/>
  <c r="W13" i="111"/>
  <c r="S13" i="111"/>
  <c r="R13" i="111"/>
  <c r="Q13" i="111"/>
  <c r="P13" i="111"/>
  <c r="O13" i="111"/>
  <c r="K13" i="111"/>
  <c r="J13" i="111"/>
  <c r="I13" i="111"/>
  <c r="H13" i="111"/>
  <c r="G13" i="111"/>
  <c r="W12" i="111"/>
  <c r="U12" i="111"/>
  <c r="T12" i="111"/>
  <c r="O12" i="111"/>
  <c r="E12" i="111"/>
  <c r="D12" i="111"/>
  <c r="W10" i="111"/>
  <c r="V10" i="111"/>
  <c r="S10" i="111"/>
  <c r="R10" i="111"/>
  <c r="P10" i="111"/>
  <c r="O10" i="111"/>
  <c r="N10" i="111"/>
  <c r="L10" i="111"/>
  <c r="K10" i="111"/>
  <c r="J10" i="111"/>
  <c r="H10" i="111"/>
  <c r="G10" i="111"/>
  <c r="F10" i="111"/>
  <c r="D10" i="111"/>
  <c r="V9" i="111"/>
  <c r="T9" i="111"/>
  <c r="S9" i="111"/>
  <c r="N9" i="111"/>
  <c r="K9" i="111"/>
  <c r="H9" i="111"/>
  <c r="F9" i="111"/>
  <c r="D9" i="111"/>
  <c r="W7" i="111"/>
  <c r="U7" i="111"/>
  <c r="T7" i="111"/>
  <c r="S7" i="111"/>
  <c r="R7" i="111"/>
  <c r="Q7" i="111"/>
  <c r="O7" i="111"/>
  <c r="M7" i="111"/>
  <c r="L7" i="111"/>
  <c r="K7" i="111"/>
  <c r="J7" i="111"/>
  <c r="I7" i="111"/>
  <c r="G7" i="111"/>
  <c r="E7" i="111"/>
  <c r="D7" i="111"/>
  <c r="W6" i="111"/>
  <c r="V6" i="111"/>
  <c r="U6" i="111"/>
  <c r="S6" i="111"/>
  <c r="Q6" i="111"/>
  <c r="P6" i="111"/>
  <c r="O6" i="111"/>
  <c r="M6" i="111"/>
  <c r="K6" i="111"/>
  <c r="I6" i="111"/>
  <c r="H6" i="111"/>
  <c r="G6" i="111"/>
  <c r="D4" i="197"/>
  <c r="U5" i="111"/>
  <c r="S5" i="111"/>
  <c r="M5" i="111"/>
  <c r="L5" i="111"/>
  <c r="K5" i="111"/>
  <c r="I5" i="111"/>
  <c r="E5" i="111"/>
  <c r="X38" i="15" l="1"/>
  <c r="X60" i="15"/>
  <c r="X140" i="149"/>
  <c r="X15" i="45"/>
  <c r="X8" i="60"/>
  <c r="X66" i="45"/>
  <c r="X42" i="45"/>
  <c r="X171" i="149"/>
  <c r="X46" i="102"/>
  <c r="X2" i="69"/>
  <c r="X71" i="116"/>
  <c r="X176" i="149"/>
  <c r="X2" i="65"/>
  <c r="X22" i="12"/>
  <c r="X2" i="92"/>
  <c r="X2" i="165"/>
  <c r="X2" i="97"/>
  <c r="X8" i="104"/>
  <c r="X71" i="111"/>
  <c r="X159" i="149"/>
  <c r="X34" i="116"/>
  <c r="X3" i="163"/>
  <c r="X2" i="23"/>
  <c r="X2" i="44"/>
  <c r="X135" i="149"/>
  <c r="X174" i="149"/>
  <c r="X3" i="10"/>
  <c r="X2" i="62"/>
  <c r="X2" i="83"/>
  <c r="X17" i="12"/>
  <c r="X16" i="15"/>
  <c r="X2" i="53"/>
  <c r="X55" i="149" s="1"/>
  <c r="X2" i="81"/>
  <c r="X2" i="29"/>
  <c r="X2" i="77"/>
  <c r="X11" i="94"/>
  <c r="X3" i="17"/>
  <c r="X2" i="84"/>
  <c r="X8" i="111"/>
  <c r="X2" i="39"/>
  <c r="X2" i="113"/>
  <c r="X54" i="101"/>
  <c r="X2" i="184"/>
  <c r="X2" i="68"/>
  <c r="X36" i="15"/>
  <c r="X11" i="60"/>
  <c r="X10" i="45"/>
  <c r="X10" i="93" s="1"/>
  <c r="X36" i="45"/>
  <c r="X22" i="111"/>
  <c r="X15" i="102"/>
  <c r="X47" i="102"/>
  <c r="X22" i="104"/>
  <c r="X71" i="105"/>
  <c r="X70" i="102"/>
  <c r="X70" i="101" s="1"/>
  <c r="F70" i="111"/>
  <c r="F52" i="111" s="1"/>
  <c r="N70" i="111"/>
  <c r="N52" i="111" s="1"/>
  <c r="V70" i="111"/>
  <c r="V52" i="111" s="1"/>
  <c r="X52" i="30"/>
  <c r="X2" i="74"/>
  <c r="X2" i="100"/>
  <c r="X45" i="102"/>
  <c r="X36" i="102"/>
  <c r="X4" i="103"/>
  <c r="X3" i="198"/>
  <c r="X20" i="15"/>
  <c r="X2" i="91"/>
  <c r="K70" i="111"/>
  <c r="S70" i="111"/>
  <c r="X2" i="168"/>
  <c r="X48" i="102"/>
  <c r="X11" i="105"/>
  <c r="X2" i="155"/>
  <c r="X44" i="45"/>
  <c r="X2" i="72"/>
  <c r="X2" i="98"/>
  <c r="X50" i="102"/>
  <c r="X2" i="109"/>
  <c r="X44" i="102"/>
  <c r="X51" i="102"/>
  <c r="X54" i="15"/>
  <c r="X54" i="93" s="1"/>
  <c r="X29" i="15"/>
  <c r="X29" i="93" s="1"/>
  <c r="X27" i="111"/>
  <c r="X43" i="102"/>
  <c r="X76" i="102"/>
  <c r="X8" i="105"/>
  <c r="X33" i="30"/>
  <c r="X32" i="15"/>
  <c r="X4" i="75"/>
  <c r="X2" i="70"/>
  <c r="X2" i="80"/>
  <c r="X27" i="104"/>
  <c r="X67" i="102"/>
  <c r="X2" i="88"/>
  <c r="X4" i="104"/>
  <c r="X7" i="102"/>
  <c r="X67" i="15"/>
  <c r="X2" i="66"/>
  <c r="X8" i="94"/>
  <c r="X8" i="106"/>
  <c r="X3" i="197"/>
  <c r="X2" i="197" s="1"/>
  <c r="X35" i="102"/>
  <c r="X71" i="106"/>
  <c r="X22" i="103"/>
  <c r="X66" i="102"/>
  <c r="X10" i="102"/>
  <c r="X68" i="102"/>
  <c r="X40" i="102"/>
  <c r="X59" i="102"/>
  <c r="X2" i="5"/>
  <c r="X3" i="78"/>
  <c r="X17" i="7"/>
  <c r="X2" i="112"/>
  <c r="X144" i="149"/>
  <c r="X55" i="45"/>
  <c r="X2" i="61"/>
  <c r="X22" i="9"/>
  <c r="X2" i="169"/>
  <c r="X66" i="93"/>
  <c r="X71" i="30"/>
  <c r="X47" i="45"/>
  <c r="X47" i="93" s="1"/>
  <c r="X2" i="85"/>
  <c r="X17" i="9"/>
  <c r="X17" i="30"/>
  <c r="X2" i="76"/>
  <c r="X69" i="93"/>
  <c r="X2" i="107"/>
  <c r="X2" i="159"/>
  <c r="X2" i="2"/>
  <c r="X2" i="35"/>
  <c r="X17" i="75"/>
  <c r="X27" i="30"/>
  <c r="F5" i="111"/>
  <c r="N5" i="111"/>
  <c r="V5" i="111"/>
  <c r="J6" i="111"/>
  <c r="R6" i="111"/>
  <c r="F7" i="111"/>
  <c r="N7" i="111"/>
  <c r="V7" i="111"/>
  <c r="J12" i="111"/>
  <c r="R12" i="111"/>
  <c r="F13" i="111"/>
  <c r="N13" i="111"/>
  <c r="V13" i="111"/>
  <c r="J14" i="111"/>
  <c r="R14" i="111"/>
  <c r="F15" i="111"/>
  <c r="N15" i="111"/>
  <c r="V15" i="111"/>
  <c r="J16" i="111"/>
  <c r="R16" i="111"/>
  <c r="J19" i="111"/>
  <c r="R19" i="111"/>
  <c r="F20" i="111"/>
  <c r="N20" i="111"/>
  <c r="V20" i="111"/>
  <c r="J21" i="111"/>
  <c r="R21" i="111"/>
  <c r="F23" i="111"/>
  <c r="N23" i="111"/>
  <c r="V23" i="111"/>
  <c r="J24" i="111"/>
  <c r="R24" i="111"/>
  <c r="F25" i="111"/>
  <c r="N25" i="111"/>
  <c r="V25" i="111"/>
  <c r="R28" i="111"/>
  <c r="F29" i="111"/>
  <c r="N29" i="111"/>
  <c r="V29" i="111"/>
  <c r="J30" i="111"/>
  <c r="R30" i="111"/>
  <c r="F31" i="111"/>
  <c r="N31" i="111"/>
  <c r="V31" i="111"/>
  <c r="J32" i="111"/>
  <c r="R32" i="111"/>
  <c r="X42" i="102"/>
  <c r="G72" i="111"/>
  <c r="O72" i="111"/>
  <c r="K73" i="111"/>
  <c r="S73" i="111"/>
  <c r="G75" i="111"/>
  <c r="O75" i="111"/>
  <c r="W75" i="111"/>
  <c r="K76" i="111"/>
  <c r="S76" i="111"/>
  <c r="X37" i="102"/>
  <c r="I34" i="111"/>
  <c r="Q34" i="111"/>
  <c r="E35" i="111"/>
  <c r="M35" i="111"/>
  <c r="U35" i="111"/>
  <c r="I36" i="111"/>
  <c r="Q36" i="111"/>
  <c r="E37" i="111"/>
  <c r="M37" i="111"/>
  <c r="U37" i="111"/>
  <c r="I38" i="111"/>
  <c r="Q38" i="111"/>
  <c r="E39" i="111"/>
  <c r="M39" i="111"/>
  <c r="U39" i="111"/>
  <c r="I40" i="111"/>
  <c r="Q40" i="111"/>
  <c r="E41" i="111"/>
  <c r="M41" i="111"/>
  <c r="U41" i="111"/>
  <c r="I42" i="111"/>
  <c r="Q42" i="111"/>
  <c r="E43" i="111"/>
  <c r="M43" i="111"/>
  <c r="U43" i="111"/>
  <c r="I44" i="111"/>
  <c r="Q44" i="111"/>
  <c r="E45" i="111"/>
  <c r="M45" i="111"/>
  <c r="U45" i="111"/>
  <c r="I46" i="111"/>
  <c r="Q46" i="111"/>
  <c r="E47" i="111"/>
  <c r="M47" i="111"/>
  <c r="U47" i="111"/>
  <c r="I48" i="111"/>
  <c r="Q48" i="111"/>
  <c r="E49" i="111"/>
  <c r="M49" i="111"/>
  <c r="U49" i="111"/>
  <c r="I50" i="111"/>
  <c r="Q50" i="111"/>
  <c r="E51" i="111"/>
  <c r="M51" i="111"/>
  <c r="U51" i="111"/>
  <c r="X33" i="111"/>
  <c r="F24" i="111"/>
  <c r="N24" i="111"/>
  <c r="V24" i="111"/>
  <c r="J25" i="111"/>
  <c r="R25" i="111"/>
  <c r="J29" i="111"/>
  <c r="R29" i="111"/>
  <c r="F30" i="111"/>
  <c r="N30" i="111"/>
  <c r="V30" i="111"/>
  <c r="J31" i="111"/>
  <c r="R31" i="111"/>
  <c r="F32" i="111"/>
  <c r="N32" i="111"/>
  <c r="V32" i="111"/>
  <c r="I72" i="111"/>
  <c r="Q72" i="111"/>
  <c r="E73" i="111"/>
  <c r="M73" i="111"/>
  <c r="U73" i="111"/>
  <c r="I75" i="111"/>
  <c r="Q75" i="111"/>
  <c r="E76" i="111"/>
  <c r="M76" i="111"/>
  <c r="U76" i="111"/>
  <c r="X3" i="192"/>
  <c r="K57" i="111"/>
  <c r="S57" i="111"/>
  <c r="G58" i="111"/>
  <c r="O58" i="111"/>
  <c r="W58" i="111"/>
  <c r="K59" i="111"/>
  <c r="S59" i="111"/>
  <c r="G60" i="111"/>
  <c r="O60" i="111"/>
  <c r="W60" i="111"/>
  <c r="K61" i="111"/>
  <c r="S61" i="111"/>
  <c r="G62" i="111"/>
  <c r="O62" i="111"/>
  <c r="W62" i="111"/>
  <c r="K63" i="111"/>
  <c r="S63" i="111"/>
  <c r="G64" i="111"/>
  <c r="O64" i="111"/>
  <c r="W64" i="111"/>
  <c r="K65" i="111"/>
  <c r="S65" i="111"/>
  <c r="G66" i="111"/>
  <c r="O66" i="111"/>
  <c r="W66" i="111"/>
  <c r="K67" i="111"/>
  <c r="S67" i="111"/>
  <c r="G68" i="111"/>
  <c r="O68" i="111"/>
  <c r="W68" i="111"/>
  <c r="K69" i="111"/>
  <c r="S69" i="111"/>
  <c r="X62" i="102"/>
  <c r="X60" i="102"/>
  <c r="H19" i="111"/>
  <c r="D20" i="111"/>
  <c r="L20" i="111"/>
  <c r="T20" i="111"/>
  <c r="H21" i="111"/>
  <c r="P21" i="111"/>
  <c r="H35" i="111"/>
  <c r="P35" i="111"/>
  <c r="D36" i="111"/>
  <c r="L36" i="111"/>
  <c r="T36" i="111"/>
  <c r="H37" i="111"/>
  <c r="P37" i="111"/>
  <c r="D38" i="111"/>
  <c r="L38" i="111"/>
  <c r="T38" i="111"/>
  <c r="H39" i="111"/>
  <c r="P39" i="111"/>
  <c r="D40" i="111"/>
  <c r="L40" i="111"/>
  <c r="T40" i="111"/>
  <c r="H41" i="111"/>
  <c r="P41" i="111"/>
  <c r="D42" i="111"/>
  <c r="L42" i="111"/>
  <c r="T42" i="111"/>
  <c r="H43" i="111"/>
  <c r="P43" i="111"/>
  <c r="D44" i="111"/>
  <c r="L44" i="111"/>
  <c r="T44" i="111"/>
  <c r="H45" i="111"/>
  <c r="P45" i="111"/>
  <c r="D46" i="111"/>
  <c r="L46" i="111"/>
  <c r="T46" i="111"/>
  <c r="H47" i="111"/>
  <c r="P47" i="111"/>
  <c r="D48" i="111"/>
  <c r="L48" i="111"/>
  <c r="T48" i="111"/>
  <c r="H49" i="111"/>
  <c r="P49" i="111"/>
  <c r="D50" i="111"/>
  <c r="L50" i="111"/>
  <c r="T50" i="111"/>
  <c r="H51" i="111"/>
  <c r="P51" i="111"/>
  <c r="T4" i="199"/>
  <c r="T3" i="199" s="1"/>
  <c r="X3" i="193"/>
  <c r="X2" i="193" s="1"/>
  <c r="X3" i="189"/>
  <c r="X2" i="189" s="1"/>
  <c r="X3" i="196"/>
  <c r="X2" i="196" s="1"/>
  <c r="I9" i="111"/>
  <c r="Q9" i="111"/>
  <c r="E10" i="111"/>
  <c r="M10" i="111"/>
  <c r="U10" i="111"/>
  <c r="I12" i="111"/>
  <c r="I27" i="111"/>
  <c r="X58" i="102"/>
  <c r="X58" i="101" s="1"/>
  <c r="X19" i="102"/>
  <c r="X32" i="102"/>
  <c r="X17" i="104"/>
  <c r="X39" i="102"/>
  <c r="X3" i="190"/>
  <c r="X22" i="105"/>
  <c r="X24" i="102"/>
  <c r="C70" i="111"/>
  <c r="I4" i="111"/>
  <c r="G17" i="111"/>
  <c r="O17" i="111"/>
  <c r="W17" i="111"/>
  <c r="X27" i="105"/>
  <c r="X30" i="102"/>
  <c r="C4" i="199"/>
  <c r="C3" i="199" s="1"/>
  <c r="W72" i="111"/>
  <c r="W71" i="111" s="1"/>
  <c r="X52" i="106"/>
  <c r="H4" i="198"/>
  <c r="P4" i="198"/>
  <c r="D4" i="198"/>
  <c r="D3" i="198" s="1"/>
  <c r="L4" i="198"/>
  <c r="X17" i="111"/>
  <c r="F4" i="199"/>
  <c r="F3" i="199" s="1"/>
  <c r="N4" i="199"/>
  <c r="V4" i="199"/>
  <c r="X17" i="106"/>
  <c r="X16" i="102"/>
  <c r="X21" i="102"/>
  <c r="X38" i="102"/>
  <c r="R41" i="111"/>
  <c r="F42" i="111"/>
  <c r="N42" i="111"/>
  <c r="V42" i="111"/>
  <c r="J43" i="111"/>
  <c r="R43" i="111"/>
  <c r="F44" i="111"/>
  <c r="N44" i="111"/>
  <c r="V44" i="111"/>
  <c r="J45" i="111"/>
  <c r="R45" i="111"/>
  <c r="F46" i="111"/>
  <c r="N46" i="111"/>
  <c r="V46" i="111"/>
  <c r="J47" i="111"/>
  <c r="R47" i="111"/>
  <c r="F48" i="111"/>
  <c r="N48" i="111"/>
  <c r="V48" i="111"/>
  <c r="J49" i="111"/>
  <c r="R49" i="111"/>
  <c r="F50" i="111"/>
  <c r="N50" i="111"/>
  <c r="V50" i="111"/>
  <c r="J51" i="111"/>
  <c r="R51" i="111"/>
  <c r="E57" i="111"/>
  <c r="I58" i="111"/>
  <c r="Q58" i="111"/>
  <c r="E59" i="111"/>
  <c r="M59" i="111"/>
  <c r="U59" i="111"/>
  <c r="I60" i="111"/>
  <c r="Q60" i="111"/>
  <c r="E61" i="111"/>
  <c r="M61" i="111"/>
  <c r="U61" i="111"/>
  <c r="I62" i="111"/>
  <c r="Q62" i="111"/>
  <c r="E63" i="111"/>
  <c r="M63" i="111"/>
  <c r="U63" i="111"/>
  <c r="I64" i="111"/>
  <c r="Q64" i="111"/>
  <c r="E65" i="111"/>
  <c r="M65" i="111"/>
  <c r="U65" i="111"/>
  <c r="I66" i="111"/>
  <c r="Q66" i="111"/>
  <c r="E67" i="111"/>
  <c r="M67" i="111"/>
  <c r="U67" i="111"/>
  <c r="I68" i="111"/>
  <c r="Q68" i="111"/>
  <c r="E69" i="111"/>
  <c r="M69" i="111"/>
  <c r="U69" i="111"/>
  <c r="K4" i="198"/>
  <c r="K3" i="198" s="1"/>
  <c r="S4" i="198"/>
  <c r="X64" i="102"/>
  <c r="X52" i="111"/>
  <c r="X11" i="106"/>
  <c r="X69" i="102"/>
  <c r="F4" i="198"/>
  <c r="X11" i="104"/>
  <c r="X65" i="102"/>
  <c r="X75" i="102"/>
  <c r="X29" i="102"/>
  <c r="X17" i="105"/>
  <c r="X20" i="102"/>
  <c r="X27" i="106"/>
  <c r="U4" i="199"/>
  <c r="U3" i="199" s="1"/>
  <c r="H4" i="199"/>
  <c r="H3" i="199" s="1"/>
  <c r="P4" i="199"/>
  <c r="P3" i="199" s="1"/>
  <c r="S3" i="199"/>
  <c r="S2" i="199" s="1"/>
  <c r="K8" i="111"/>
  <c r="S8" i="111"/>
  <c r="G27" i="111"/>
  <c r="O27" i="111"/>
  <c r="W27" i="111"/>
  <c r="X13" i="102"/>
  <c r="M57" i="111"/>
  <c r="U57" i="111"/>
  <c r="H30" i="111"/>
  <c r="L31" i="111"/>
  <c r="H32" i="111"/>
  <c r="P32" i="111"/>
  <c r="D29" i="111"/>
  <c r="P30" i="111"/>
  <c r="I4" i="197"/>
  <c r="F8" i="111"/>
  <c r="N8" i="111"/>
  <c r="V8" i="111"/>
  <c r="H28" i="111"/>
  <c r="T29" i="111"/>
  <c r="D31" i="111"/>
  <c r="K4" i="197"/>
  <c r="K3" i="197" s="1"/>
  <c r="J28" i="111"/>
  <c r="L29" i="111"/>
  <c r="I18" i="111"/>
  <c r="P28" i="111"/>
  <c r="T31" i="111"/>
  <c r="G12" i="111"/>
  <c r="G11" i="111" s="1"/>
  <c r="W39" i="111"/>
  <c r="K40" i="111"/>
  <c r="S40" i="111"/>
  <c r="G41" i="111"/>
  <c r="O41" i="111"/>
  <c r="W41" i="111"/>
  <c r="K42" i="111"/>
  <c r="S42" i="111"/>
  <c r="G43" i="111"/>
  <c r="O43" i="111"/>
  <c r="W43" i="111"/>
  <c r="K44" i="111"/>
  <c r="S44" i="111"/>
  <c r="G45" i="111"/>
  <c r="O45" i="111"/>
  <c r="W45" i="111"/>
  <c r="K46" i="111"/>
  <c r="S46" i="111"/>
  <c r="D6" i="111"/>
  <c r="D4" i="111" s="1"/>
  <c r="T6" i="111"/>
  <c r="H7" i="111"/>
  <c r="P7" i="111"/>
  <c r="D8" i="111"/>
  <c r="H12" i="111"/>
  <c r="P12" i="111"/>
  <c r="L13" i="111"/>
  <c r="T13" i="111"/>
  <c r="H14" i="111"/>
  <c r="P14" i="111"/>
  <c r="D15" i="111"/>
  <c r="L15" i="111"/>
  <c r="T15" i="111"/>
  <c r="H16" i="111"/>
  <c r="P16" i="111"/>
  <c r="J18" i="111"/>
  <c r="R18" i="111"/>
  <c r="F19" i="111"/>
  <c r="N19" i="111"/>
  <c r="V19" i="111"/>
  <c r="J20" i="111"/>
  <c r="R20" i="111"/>
  <c r="F21" i="111"/>
  <c r="N21" i="111"/>
  <c r="V21" i="111"/>
  <c r="E13" i="111"/>
  <c r="M13" i="111"/>
  <c r="I14" i="111"/>
  <c r="Q14" i="111"/>
  <c r="E15" i="111"/>
  <c r="M15" i="111"/>
  <c r="U15" i="111"/>
  <c r="I16" i="111"/>
  <c r="Q16" i="111"/>
  <c r="H29" i="111"/>
  <c r="D30" i="111"/>
  <c r="L30" i="111"/>
  <c r="T30" i="111"/>
  <c r="H31" i="111"/>
  <c r="P31" i="111"/>
  <c r="D32" i="111"/>
  <c r="L32" i="111"/>
  <c r="T32" i="111"/>
  <c r="I35" i="111"/>
  <c r="Q35" i="111"/>
  <c r="E36" i="111"/>
  <c r="M36" i="111"/>
  <c r="U36" i="111"/>
  <c r="I37" i="111"/>
  <c r="Q37" i="111"/>
  <c r="E38" i="111"/>
  <c r="M38" i="111"/>
  <c r="U38" i="111"/>
  <c r="I39" i="111"/>
  <c r="Q39" i="111"/>
  <c r="E40" i="111"/>
  <c r="M40" i="111"/>
  <c r="U40" i="111"/>
  <c r="I41" i="111"/>
  <c r="Q41" i="111"/>
  <c r="E42" i="111"/>
  <c r="M42" i="111"/>
  <c r="U42" i="111"/>
  <c r="I43" i="111"/>
  <c r="Q43" i="111"/>
  <c r="E44" i="111"/>
  <c r="M44" i="111"/>
  <c r="U44" i="111"/>
  <c r="I45" i="111"/>
  <c r="Q45" i="111"/>
  <c r="E46" i="111"/>
  <c r="M46" i="111"/>
  <c r="U46" i="111"/>
  <c r="I47" i="111"/>
  <c r="Q47" i="111"/>
  <c r="E48" i="111"/>
  <c r="M48" i="111"/>
  <c r="U48" i="111"/>
  <c r="I49" i="111"/>
  <c r="Q49" i="111"/>
  <c r="E50" i="111"/>
  <c r="M50" i="111"/>
  <c r="U50" i="111"/>
  <c r="I51" i="111"/>
  <c r="Q51" i="111"/>
  <c r="T4" i="198"/>
  <c r="I4" i="199"/>
  <c r="Q4" i="199"/>
  <c r="K23" i="111"/>
  <c r="K22" i="111" s="1"/>
  <c r="S23" i="111"/>
  <c r="S22" i="111" s="1"/>
  <c r="G24" i="111"/>
  <c r="O24" i="111"/>
  <c r="W24" i="111"/>
  <c r="K25" i="111"/>
  <c r="S25" i="111"/>
  <c r="N4" i="198"/>
  <c r="N3" i="198" s="1"/>
  <c r="V4" i="198"/>
  <c r="X22" i="106"/>
  <c r="C4" i="198"/>
  <c r="M22" i="111"/>
  <c r="M4" i="197"/>
  <c r="X33" i="104"/>
  <c r="X26" i="104" s="1"/>
  <c r="K4" i="199"/>
  <c r="K3" i="199" s="1"/>
  <c r="M4" i="111"/>
  <c r="U4" i="111"/>
  <c r="D4" i="199"/>
  <c r="L4" i="199"/>
  <c r="X162" i="149"/>
  <c r="X160" i="149"/>
  <c r="X158" i="149"/>
  <c r="X161" i="149"/>
  <c r="N18" i="111"/>
  <c r="C9" i="111"/>
  <c r="C19" i="111"/>
  <c r="C30" i="111"/>
  <c r="C39" i="111"/>
  <c r="C47" i="111"/>
  <c r="C60" i="111"/>
  <c r="C68" i="111"/>
  <c r="Q12" i="111"/>
  <c r="U13" i="111"/>
  <c r="E18" i="111"/>
  <c r="E17" i="111" s="1"/>
  <c r="M18" i="111"/>
  <c r="M17" i="111" s="1"/>
  <c r="U18" i="111"/>
  <c r="U17" i="111" s="1"/>
  <c r="K72" i="111"/>
  <c r="S72" i="111"/>
  <c r="G73" i="111"/>
  <c r="O73" i="111"/>
  <c r="C20" i="111"/>
  <c r="G4" i="197"/>
  <c r="G5" i="111"/>
  <c r="G4" i="111" s="1"/>
  <c r="V18" i="111"/>
  <c r="D58" i="111"/>
  <c r="C21" i="111"/>
  <c r="C32" i="111"/>
  <c r="C41" i="111"/>
  <c r="C49" i="111"/>
  <c r="C62" i="111"/>
  <c r="C72" i="111"/>
  <c r="H4" i="197"/>
  <c r="H5" i="111"/>
  <c r="P4" i="197"/>
  <c r="P5" i="111"/>
  <c r="L4" i="197"/>
  <c r="L6" i="111"/>
  <c r="L4" i="111" s="1"/>
  <c r="E9" i="111"/>
  <c r="M9" i="111"/>
  <c r="U9" i="111"/>
  <c r="I10" i="111"/>
  <c r="Q10" i="111"/>
  <c r="K12" i="111"/>
  <c r="K11" i="111" s="1"/>
  <c r="S12" i="111"/>
  <c r="S11" i="111" s="1"/>
  <c r="G23" i="111"/>
  <c r="O23" i="111"/>
  <c r="W23" i="111"/>
  <c r="D34" i="111"/>
  <c r="L34" i="111"/>
  <c r="T34" i="111"/>
  <c r="I57" i="111"/>
  <c r="Q57" i="111"/>
  <c r="E58" i="111"/>
  <c r="C31" i="111"/>
  <c r="L9" i="111"/>
  <c r="L8" i="111" s="1"/>
  <c r="H57" i="111"/>
  <c r="C12" i="111"/>
  <c r="C34" i="111"/>
  <c r="C50" i="111"/>
  <c r="L12" i="111"/>
  <c r="H23" i="111"/>
  <c r="H22" i="111" s="1"/>
  <c r="P23" i="111"/>
  <c r="P22" i="111" s="1"/>
  <c r="L24" i="111"/>
  <c r="L22" i="111" s="1"/>
  <c r="E34" i="111"/>
  <c r="M34" i="111"/>
  <c r="U34" i="111"/>
  <c r="J57" i="111"/>
  <c r="J52" i="111" s="1"/>
  <c r="R57" i="111"/>
  <c r="R52" i="111" s="1"/>
  <c r="C10" i="111"/>
  <c r="C69" i="111"/>
  <c r="O4" i="197"/>
  <c r="O5" i="111"/>
  <c r="O4" i="111" s="1"/>
  <c r="K34" i="111"/>
  <c r="L58" i="111"/>
  <c r="C13" i="111"/>
  <c r="C23" i="111"/>
  <c r="C42" i="111"/>
  <c r="C63" i="111"/>
  <c r="C73" i="111"/>
  <c r="S4" i="197"/>
  <c r="Q4" i="197"/>
  <c r="Q3" i="197" s="1"/>
  <c r="Q5" i="111"/>
  <c r="Q4" i="111" s="1"/>
  <c r="E4" i="197"/>
  <c r="E6" i="111"/>
  <c r="E4" i="111" s="1"/>
  <c r="C5" i="111"/>
  <c r="C14" i="111"/>
  <c r="C24" i="111"/>
  <c r="C35" i="111"/>
  <c r="C43" i="111"/>
  <c r="C51" i="111"/>
  <c r="C64" i="111"/>
  <c r="C75" i="111"/>
  <c r="U4" i="197"/>
  <c r="U3" i="197" s="1"/>
  <c r="J4" i="197"/>
  <c r="J5" i="111"/>
  <c r="R4" i="197"/>
  <c r="R5" i="111"/>
  <c r="F4" i="197"/>
  <c r="F6" i="111"/>
  <c r="N4" i="197"/>
  <c r="N6" i="111"/>
  <c r="G9" i="111"/>
  <c r="G8" i="111" s="1"/>
  <c r="O9" i="111"/>
  <c r="O8" i="111" s="1"/>
  <c r="W9" i="111"/>
  <c r="W8" i="111" s="1"/>
  <c r="M12" i="111"/>
  <c r="I17" i="111"/>
  <c r="Q17" i="111"/>
  <c r="I23" i="111"/>
  <c r="I22" i="111" s="1"/>
  <c r="Q23" i="111"/>
  <c r="Q22" i="111" s="1"/>
  <c r="E24" i="111"/>
  <c r="E22" i="111" s="1"/>
  <c r="U24" i="111"/>
  <c r="U22" i="111" s="1"/>
  <c r="K28" i="111"/>
  <c r="K27" i="111" s="1"/>
  <c r="S28" i="111"/>
  <c r="S27" i="111" s="1"/>
  <c r="F34" i="111"/>
  <c r="N34" i="111"/>
  <c r="V34" i="111"/>
  <c r="C61" i="111"/>
  <c r="W4" i="197"/>
  <c r="W5" i="111"/>
  <c r="W4" i="111" s="1"/>
  <c r="P57" i="111"/>
  <c r="C15" i="111"/>
  <c r="C25" i="111"/>
  <c r="C36" i="111"/>
  <c r="C44" i="111"/>
  <c r="C57" i="111"/>
  <c r="C65" i="111"/>
  <c r="C76" i="111"/>
  <c r="V4" i="197"/>
  <c r="K4" i="111"/>
  <c r="S4" i="111"/>
  <c r="H8" i="111"/>
  <c r="P9" i="111"/>
  <c r="P8" i="111" s="1"/>
  <c r="T10" i="111"/>
  <c r="T8" i="111" s="1"/>
  <c r="F12" i="111"/>
  <c r="N12" i="111"/>
  <c r="V12" i="111"/>
  <c r="J23" i="111"/>
  <c r="R23" i="111"/>
  <c r="D28" i="111"/>
  <c r="L28" i="111"/>
  <c r="T28" i="111"/>
  <c r="P29" i="111"/>
  <c r="C48" i="111"/>
  <c r="S34" i="111"/>
  <c r="C6" i="111"/>
  <c r="C16" i="111"/>
  <c r="C28" i="111"/>
  <c r="C37" i="111"/>
  <c r="C45" i="111"/>
  <c r="C58" i="111"/>
  <c r="C66" i="111"/>
  <c r="T4" i="197"/>
  <c r="T3" i="197" s="1"/>
  <c r="T5" i="111"/>
  <c r="O11" i="111"/>
  <c r="W11" i="111"/>
  <c r="K18" i="111"/>
  <c r="K17" i="111" s="1"/>
  <c r="S18" i="111"/>
  <c r="S17" i="111" s="1"/>
  <c r="E28" i="111"/>
  <c r="E27" i="111" s="1"/>
  <c r="M28" i="111"/>
  <c r="M27" i="111" s="1"/>
  <c r="U28" i="111"/>
  <c r="U27" i="111" s="1"/>
  <c r="Q29" i="111"/>
  <c r="Q27" i="111" s="1"/>
  <c r="C40" i="111"/>
  <c r="F18" i="111"/>
  <c r="C4" i="197"/>
  <c r="C7" i="111"/>
  <c r="C18" i="111"/>
  <c r="C29" i="111"/>
  <c r="C38" i="111"/>
  <c r="C46" i="111"/>
  <c r="C59" i="111"/>
  <c r="C67" i="111"/>
  <c r="J9" i="111"/>
  <c r="J8" i="111" s="1"/>
  <c r="R9" i="111"/>
  <c r="R8" i="111" s="1"/>
  <c r="D13" i="111"/>
  <c r="D18" i="111"/>
  <c r="L18" i="111"/>
  <c r="T18" i="111"/>
  <c r="P19" i="111"/>
  <c r="D22" i="111"/>
  <c r="T22" i="111"/>
  <c r="F28" i="111"/>
  <c r="N28" i="111"/>
  <c r="V28" i="111"/>
  <c r="D72" i="111"/>
  <c r="L72" i="111"/>
  <c r="T72" i="111"/>
  <c r="H73" i="111"/>
  <c r="E72" i="111"/>
  <c r="M72" i="111"/>
  <c r="U72" i="111"/>
  <c r="I73" i="111"/>
  <c r="Q73" i="111"/>
  <c r="F72" i="111"/>
  <c r="F71" i="111" s="1"/>
  <c r="N72" i="111"/>
  <c r="N71" i="111" s="1"/>
  <c r="V72" i="111"/>
  <c r="V71" i="111" s="1"/>
  <c r="E4" i="199"/>
  <c r="M4" i="199"/>
  <c r="M3" i="199" s="1"/>
  <c r="G4" i="198"/>
  <c r="O4" i="198"/>
  <c r="W4" i="198"/>
  <c r="J4" i="199"/>
  <c r="J3" i="199" s="1"/>
  <c r="R4" i="199"/>
  <c r="R3" i="199" s="1"/>
  <c r="H72" i="111"/>
  <c r="P72" i="111"/>
  <c r="P71" i="111" s="1"/>
  <c r="D73" i="111"/>
  <c r="L73" i="111"/>
  <c r="T73" i="111"/>
  <c r="H75" i="111"/>
  <c r="P75" i="111"/>
  <c r="D76" i="111"/>
  <c r="L76" i="111"/>
  <c r="T76" i="111"/>
  <c r="O3" i="199"/>
  <c r="W3" i="199"/>
  <c r="D62" i="111"/>
  <c r="L62" i="111"/>
  <c r="T62" i="111"/>
  <c r="H63" i="111"/>
  <c r="P63" i="111"/>
  <c r="D64" i="111"/>
  <c r="L64" i="111"/>
  <c r="T64" i="111"/>
  <c r="H65" i="111"/>
  <c r="P65" i="111"/>
  <c r="D66" i="111"/>
  <c r="L66" i="111"/>
  <c r="T66" i="111"/>
  <c r="H67" i="111"/>
  <c r="P67" i="111"/>
  <c r="D68" i="111"/>
  <c r="L68" i="111"/>
  <c r="T68" i="111"/>
  <c r="H69" i="111"/>
  <c r="P69" i="111"/>
  <c r="I4" i="198"/>
  <c r="Q4" i="198"/>
  <c r="E4" i="198"/>
  <c r="E3" i="198" s="1"/>
  <c r="M4" i="198"/>
  <c r="M3" i="198" s="1"/>
  <c r="U4" i="198"/>
  <c r="J71" i="111"/>
  <c r="R71" i="111"/>
  <c r="J4" i="198"/>
  <c r="R4" i="198"/>
  <c r="X34" i="102"/>
  <c r="X6" i="102"/>
  <c r="X52" i="105"/>
  <c r="X52" i="104"/>
  <c r="X31" i="102"/>
  <c r="X2" i="195"/>
  <c r="X51" i="93"/>
  <c r="X35" i="93"/>
  <c r="X141" i="149"/>
  <c r="X138" i="149"/>
  <c r="X11" i="149"/>
  <c r="X41" i="11"/>
  <c r="X38" i="9"/>
  <c r="X12" i="149"/>
  <c r="X63" i="12"/>
  <c r="X52" i="12" s="1"/>
  <c r="X18" i="149"/>
  <c r="X49" i="11"/>
  <c r="X16" i="149"/>
  <c r="X52" i="10"/>
  <c r="X15" i="149"/>
  <c r="X147" i="149"/>
  <c r="X52" i="120"/>
  <c r="X2" i="120" s="1"/>
  <c r="X61" i="116"/>
  <c r="X166" i="149"/>
  <c r="X3" i="125"/>
  <c r="X170" i="149"/>
  <c r="X172" i="149"/>
  <c r="X173" i="149"/>
  <c r="X175" i="149"/>
  <c r="X33" i="94"/>
  <c r="X26" i="78"/>
  <c r="X71" i="9"/>
  <c r="X72" i="149"/>
  <c r="X28" i="149"/>
  <c r="X2" i="24"/>
  <c r="X2" i="3"/>
  <c r="X31" i="149"/>
  <c r="X64" i="15"/>
  <c r="X64" i="93" s="1"/>
  <c r="X19" i="15"/>
  <c r="X19" i="93" s="1"/>
  <c r="X87" i="149"/>
  <c r="X17" i="94"/>
  <c r="X2" i="73"/>
  <c r="X2" i="114"/>
  <c r="X57" i="93"/>
  <c r="X8" i="9"/>
  <c r="X2" i="17"/>
  <c r="X2" i="32"/>
  <c r="X56" i="15"/>
  <c r="X56" i="93" s="1"/>
  <c r="X91" i="149"/>
  <c r="X93" i="149"/>
  <c r="X2" i="82"/>
  <c r="X2" i="87"/>
  <c r="X76" i="93"/>
  <c r="X2" i="6"/>
  <c r="X2" i="36"/>
  <c r="X69" i="149"/>
  <c r="X26" i="79"/>
  <c r="X2" i="79" s="1"/>
  <c r="X125" i="149"/>
  <c r="X47" i="149"/>
  <c r="X2" i="28"/>
  <c r="X32" i="149"/>
  <c r="X66" i="149"/>
  <c r="X74" i="45"/>
  <c r="X74" i="93" s="1"/>
  <c r="X74" i="129" s="1"/>
  <c r="X2" i="59"/>
  <c r="X70" i="149"/>
  <c r="X2" i="67"/>
  <c r="X71" i="12"/>
  <c r="X65" i="93"/>
  <c r="X2" i="37"/>
  <c r="X85" i="149"/>
  <c r="X102" i="149"/>
  <c r="X2" i="99"/>
  <c r="X2" i="183"/>
  <c r="X2" i="89"/>
  <c r="X2" i="38"/>
  <c r="X17" i="16"/>
  <c r="X18" i="15"/>
  <c r="X22" i="16"/>
  <c r="X23" i="15"/>
  <c r="X2" i="57"/>
  <c r="X33" i="8"/>
  <c r="X26" i="8" s="1"/>
  <c r="X2" i="8" s="1"/>
  <c r="X41" i="15"/>
  <c r="X33" i="10"/>
  <c r="X26" i="10" s="1"/>
  <c r="X4" i="60"/>
  <c r="X3" i="60" s="1"/>
  <c r="X24" i="15"/>
  <c r="X24" i="93" s="1"/>
  <c r="X27" i="75"/>
  <c r="X12" i="116"/>
  <c r="X11" i="116" s="1"/>
  <c r="X11" i="117"/>
  <c r="X41" i="12"/>
  <c r="X8" i="12"/>
  <c r="X22" i="11"/>
  <c r="X2" i="194"/>
  <c r="X63" i="102"/>
  <c r="X55" i="101"/>
  <c r="X27" i="11"/>
  <c r="X2" i="171"/>
  <c r="X17" i="116"/>
  <c r="X34" i="45"/>
  <c r="X33" i="46"/>
  <c r="X61" i="102"/>
  <c r="X52" i="94"/>
  <c r="X67" i="93"/>
  <c r="X68" i="15"/>
  <c r="X2" i="41"/>
  <c r="X13" i="15"/>
  <c r="X13" i="93" s="1"/>
  <c r="X23" i="45"/>
  <c r="X22" i="45" s="1"/>
  <c r="X22" i="46"/>
  <c r="X39" i="45"/>
  <c r="X39" i="93" s="1"/>
  <c r="X18" i="45"/>
  <c r="X17" i="46"/>
  <c r="X28" i="15"/>
  <c r="X68" i="45"/>
  <c r="X27" i="94"/>
  <c r="X2" i="64"/>
  <c r="X14" i="15"/>
  <c r="X14" i="93" s="1"/>
  <c r="X33" i="16"/>
  <c r="X49" i="102"/>
  <c r="X12" i="102"/>
  <c r="X11" i="111"/>
  <c r="X42" i="93"/>
  <c r="X17" i="11"/>
  <c r="X63" i="11"/>
  <c r="X52" i="11" s="1"/>
  <c r="X46" i="9"/>
  <c r="X2" i="115"/>
  <c r="X53" i="93"/>
  <c r="X37" i="93"/>
  <c r="X21" i="93"/>
  <c r="X4" i="11"/>
  <c r="X11" i="7"/>
  <c r="X33" i="105"/>
  <c r="X23" i="102"/>
  <c r="X33" i="118"/>
  <c r="X26" i="118" s="1"/>
  <c r="X52" i="117"/>
  <c r="X2" i="31"/>
  <c r="X26" i="25"/>
  <c r="X2" i="25" s="1"/>
  <c r="X9" i="15"/>
  <c r="X8" i="15" s="1"/>
  <c r="X8" i="16"/>
  <c r="X2" i="4"/>
  <c r="X72" i="15"/>
  <c r="X72" i="93" s="1"/>
  <c r="X71" i="16"/>
  <c r="X2" i="43"/>
  <c r="X31" i="45"/>
  <c r="X31" i="93" s="1"/>
  <c r="X3" i="19"/>
  <c r="X2" i="19" s="1"/>
  <c r="X27" i="16"/>
  <c r="X60" i="45"/>
  <c r="X60" i="93" s="1"/>
  <c r="X5" i="45"/>
  <c r="X4" i="45" s="1"/>
  <c r="X33" i="60"/>
  <c r="X22" i="60"/>
  <c r="X41" i="102"/>
  <c r="X53" i="101"/>
  <c r="X63" i="9"/>
  <c r="X52" i="9" s="1"/>
  <c r="X46" i="11"/>
  <c r="X49" i="9"/>
  <c r="X28" i="102"/>
  <c r="X27" i="103"/>
  <c r="X64" i="116"/>
  <c r="X33" i="119"/>
  <c r="X26" i="119" s="1"/>
  <c r="X2" i="119" s="1"/>
  <c r="X15" i="93"/>
  <c r="X30" i="93"/>
  <c r="X2" i="199"/>
  <c r="X4" i="12"/>
  <c r="X11" i="9"/>
  <c r="X26" i="108"/>
  <c r="X2" i="108" s="1"/>
  <c r="X2" i="18"/>
  <c r="X2" i="40"/>
  <c r="X52" i="60"/>
  <c r="X34" i="15"/>
  <c r="X8" i="11"/>
  <c r="X43" i="93"/>
  <c r="X44" i="15"/>
  <c r="X4" i="30"/>
  <c r="X20" i="45"/>
  <c r="X71" i="60"/>
  <c r="X2" i="55"/>
  <c r="X27" i="60"/>
  <c r="X4" i="46"/>
  <c r="X4" i="94"/>
  <c r="X25" i="102"/>
  <c r="X73" i="102"/>
  <c r="X2" i="192"/>
  <c r="X33" i="7"/>
  <c r="X49" i="12"/>
  <c r="X4" i="111"/>
  <c r="X71" i="11"/>
  <c r="X40" i="93"/>
  <c r="X38" i="11"/>
  <c r="X38" i="93" s="1"/>
  <c r="X52" i="75"/>
  <c r="X2" i="158"/>
  <c r="X4" i="9"/>
  <c r="X11" i="12"/>
  <c r="X4" i="105"/>
  <c r="X2" i="173"/>
  <c r="X8" i="117"/>
  <c r="X9" i="116"/>
  <c r="X8" i="116" s="1"/>
  <c r="X2" i="174"/>
  <c r="X52" i="7"/>
  <c r="X4" i="7"/>
  <c r="X11" i="11"/>
  <c r="X14" i="103"/>
  <c r="X14" i="102" s="1"/>
  <c r="X27" i="7"/>
  <c r="X2" i="96"/>
  <c r="X28" i="116"/>
  <c r="X27" i="116" s="1"/>
  <c r="X27" i="117"/>
  <c r="X26" i="117" s="1"/>
  <c r="X36" i="116"/>
  <c r="X73" i="45"/>
  <c r="X71" i="45" s="1"/>
  <c r="X18" i="102"/>
  <c r="X17" i="103"/>
  <c r="X25" i="93"/>
  <c r="X46" i="15"/>
  <c r="X11" i="16"/>
  <c r="X12" i="15"/>
  <c r="X59" i="15"/>
  <c r="X11" i="46"/>
  <c r="X12" i="45"/>
  <c r="X11" i="45" s="1"/>
  <c r="X11" i="30"/>
  <c r="X52" i="46"/>
  <c r="X17" i="60"/>
  <c r="X58" i="45"/>
  <c r="X57" i="102"/>
  <c r="X57" i="101" s="1"/>
  <c r="X71" i="104"/>
  <c r="X34" i="11"/>
  <c r="X52" i="103"/>
  <c r="X22" i="116"/>
  <c r="X71" i="7"/>
  <c r="X55" i="93"/>
  <c r="X7" i="93"/>
  <c r="X72" i="102"/>
  <c r="X56" i="101"/>
  <c r="X61" i="93"/>
  <c r="X27" i="9"/>
  <c r="X33" i="125"/>
  <c r="X26" i="125" s="1"/>
  <c r="X26" i="163"/>
  <c r="X2" i="163" s="1"/>
  <c r="X5" i="102"/>
  <c r="X4" i="16"/>
  <c r="X5" i="15"/>
  <c r="X9" i="45"/>
  <c r="X8" i="46"/>
  <c r="X52" i="16"/>
  <c r="X33" i="75"/>
  <c r="X8" i="103"/>
  <c r="X9" i="102"/>
  <c r="X33" i="106"/>
  <c r="X49" i="15"/>
  <c r="X26" i="33"/>
  <c r="X2" i="33" s="1"/>
  <c r="X6" i="15"/>
  <c r="X6" i="93" s="1"/>
  <c r="X73" i="15"/>
  <c r="X63" i="45"/>
  <c r="X2" i="34"/>
  <c r="X27" i="46"/>
  <c r="X28" i="45"/>
  <c r="X2" i="58"/>
  <c r="X2" i="63"/>
  <c r="X50" i="45"/>
  <c r="X50" i="93" s="1"/>
  <c r="X26" i="54"/>
  <c r="X2" i="54" s="1"/>
  <c r="X56" i="149" s="1"/>
  <c r="X11" i="75"/>
  <c r="X22" i="75"/>
  <c r="X26" i="95"/>
  <c r="X2" i="95" s="1"/>
  <c r="X33" i="103"/>
  <c r="X8" i="7"/>
  <c r="X22" i="7"/>
  <c r="X4" i="106"/>
  <c r="X48" i="93"/>
  <c r="X32" i="93"/>
  <c r="X16" i="93"/>
  <c r="X62" i="93"/>
  <c r="X71" i="103"/>
  <c r="X70" i="93"/>
  <c r="X2" i="121"/>
  <c r="X45" i="93"/>
  <c r="X27" i="12"/>
  <c r="X75" i="93"/>
  <c r="X4" i="116"/>
  <c r="X17" i="117"/>
  <c r="X52" i="118"/>
  <c r="X2" i="78" l="1"/>
  <c r="X150" i="149"/>
  <c r="X84" i="149"/>
  <c r="U71" i="111"/>
  <c r="X57" i="129"/>
  <c r="M8" i="111"/>
  <c r="X26" i="30"/>
  <c r="E71" i="111"/>
  <c r="H4" i="111"/>
  <c r="X142" i="149"/>
  <c r="X40" i="149"/>
  <c r="X82" i="149"/>
  <c r="X126" i="149"/>
  <c r="X98" i="149"/>
  <c r="X131" i="149"/>
  <c r="X89" i="149"/>
  <c r="X44" i="93"/>
  <c r="X20" i="93"/>
  <c r="X3" i="75"/>
  <c r="X2" i="125"/>
  <c r="D17" i="111"/>
  <c r="X86" i="149"/>
  <c r="X49" i="149"/>
  <c r="X143" i="149"/>
  <c r="X3" i="106"/>
  <c r="X54" i="129"/>
  <c r="X26" i="149"/>
  <c r="X27" i="149"/>
  <c r="X25" i="149"/>
  <c r="R17" i="111"/>
  <c r="X4" i="149"/>
  <c r="X33" i="9"/>
  <c r="X129" i="149"/>
  <c r="X63" i="149"/>
  <c r="X26" i="106"/>
  <c r="X75" i="149"/>
  <c r="X100" i="149"/>
  <c r="X3" i="111"/>
  <c r="S71" i="111"/>
  <c r="X73" i="149"/>
  <c r="X92" i="149"/>
  <c r="X67" i="149"/>
  <c r="X71" i="149"/>
  <c r="E8" i="111"/>
  <c r="G22" i="111"/>
  <c r="X3" i="105"/>
  <c r="X3" i="104"/>
  <c r="X2" i="104" s="1"/>
  <c r="X8" i="45"/>
  <c r="X3" i="45" s="1"/>
  <c r="X36" i="93"/>
  <c r="X3" i="9"/>
  <c r="X41" i="93"/>
  <c r="X77" i="149"/>
  <c r="X146" i="149"/>
  <c r="X78" i="149"/>
  <c r="X44" i="149"/>
  <c r="X26" i="46"/>
  <c r="X34" i="149"/>
  <c r="F11" i="111"/>
  <c r="X7" i="149"/>
  <c r="X26" i="94"/>
  <c r="T17" i="111"/>
  <c r="R22" i="111"/>
  <c r="G71" i="111"/>
  <c r="P4" i="111"/>
  <c r="R4" i="111"/>
  <c r="J11" i="111"/>
  <c r="D11" i="111"/>
  <c r="D3" i="111" s="1"/>
  <c r="X73" i="93"/>
  <c r="X71" i="93" s="1"/>
  <c r="X116" i="149"/>
  <c r="X2" i="198"/>
  <c r="P11" i="111"/>
  <c r="E11" i="111"/>
  <c r="G52" i="111"/>
  <c r="V22" i="111"/>
  <c r="O22" i="111"/>
  <c r="L11" i="111"/>
  <c r="L3" i="111" s="1"/>
  <c r="O71" i="111"/>
  <c r="W52" i="111"/>
  <c r="F4" i="111"/>
  <c r="Q71" i="111"/>
  <c r="I8" i="111"/>
  <c r="F22" i="111"/>
  <c r="X26" i="111"/>
  <c r="X70" i="129"/>
  <c r="X68" i="93"/>
  <c r="F27" i="111"/>
  <c r="V11" i="111"/>
  <c r="K71" i="111"/>
  <c r="I3" i="198"/>
  <c r="I2" i="198" s="1"/>
  <c r="X81" i="149"/>
  <c r="P3" i="197"/>
  <c r="P2" i="197" s="1"/>
  <c r="X3" i="94"/>
  <c r="X99" i="149"/>
  <c r="X110" i="149"/>
  <c r="M52" i="111"/>
  <c r="V3" i="199"/>
  <c r="V2" i="199" s="1"/>
  <c r="N27" i="111"/>
  <c r="P17" i="111"/>
  <c r="X18" i="93"/>
  <c r="R27" i="111"/>
  <c r="X2" i="118"/>
  <c r="P3" i="198"/>
  <c r="P2" i="198" s="1"/>
  <c r="V33" i="111"/>
  <c r="W22" i="111"/>
  <c r="N22" i="111"/>
  <c r="X2" i="10"/>
  <c r="Q3" i="199"/>
  <c r="J4" i="111"/>
  <c r="T3" i="198"/>
  <c r="T2" i="198" s="1"/>
  <c r="X26" i="105"/>
  <c r="N11" i="111"/>
  <c r="F33" i="111"/>
  <c r="Q8" i="111"/>
  <c r="X26" i="60"/>
  <c r="X2" i="60" s="1"/>
  <c r="X130" i="149"/>
  <c r="R3" i="198"/>
  <c r="R2" i="198" s="1"/>
  <c r="J2" i="199"/>
  <c r="H17" i="111"/>
  <c r="X52" i="15"/>
  <c r="X27" i="15"/>
  <c r="I71" i="111"/>
  <c r="X120" i="149"/>
  <c r="J17" i="111"/>
  <c r="G33" i="111"/>
  <c r="G26" i="111" s="1"/>
  <c r="L3" i="199"/>
  <c r="L2" i="199" s="1"/>
  <c r="X2" i="190"/>
  <c r="P33" i="111"/>
  <c r="H33" i="111"/>
  <c r="S52" i="111"/>
  <c r="O52" i="111"/>
  <c r="K52" i="111"/>
  <c r="L3" i="198"/>
  <c r="L2" i="198" s="1"/>
  <c r="R11" i="111"/>
  <c r="T11" i="111"/>
  <c r="T2" i="199"/>
  <c r="E52" i="111"/>
  <c r="U52" i="111"/>
  <c r="R33" i="111"/>
  <c r="J33" i="111"/>
  <c r="V4" i="111"/>
  <c r="X17" i="45"/>
  <c r="X62" i="149"/>
  <c r="E2" i="198"/>
  <c r="T4" i="111"/>
  <c r="P27" i="111"/>
  <c r="W2" i="199"/>
  <c r="I3" i="199"/>
  <c r="I2" i="199" s="1"/>
  <c r="G3" i="199"/>
  <c r="G2" i="199" s="1"/>
  <c r="C3" i="197"/>
  <c r="K33" i="111"/>
  <c r="K26" i="111" s="1"/>
  <c r="U8" i="111"/>
  <c r="S3" i="198"/>
  <c r="S2" i="198" s="1"/>
  <c r="D3" i="197"/>
  <c r="D2" i="197" s="1"/>
  <c r="F17" i="111"/>
  <c r="J22" i="111"/>
  <c r="T33" i="111"/>
  <c r="F3" i="198"/>
  <c r="F2" i="198" s="1"/>
  <c r="U2" i="199"/>
  <c r="U11" i="111"/>
  <c r="H11" i="111"/>
  <c r="W33" i="111"/>
  <c r="W26" i="111" s="1"/>
  <c r="M2" i="199"/>
  <c r="G3" i="198"/>
  <c r="G2" i="198" s="1"/>
  <c r="M71" i="111"/>
  <c r="L17" i="111"/>
  <c r="N4" i="111"/>
  <c r="L33" i="111"/>
  <c r="R2" i="199"/>
  <c r="V27" i="111"/>
  <c r="J27" i="111"/>
  <c r="H71" i="111"/>
  <c r="U2" i="197"/>
  <c r="D33" i="111"/>
  <c r="M2" i="198"/>
  <c r="V3" i="198"/>
  <c r="V2" i="198" s="1"/>
  <c r="I11" i="111"/>
  <c r="X111" i="149"/>
  <c r="I52" i="111"/>
  <c r="U3" i="198"/>
  <c r="K2" i="199"/>
  <c r="D3" i="199"/>
  <c r="D2" i="199" s="1"/>
  <c r="Q33" i="111"/>
  <c r="Q26" i="111" s="1"/>
  <c r="I33" i="111"/>
  <c r="I26" i="111" s="1"/>
  <c r="F2" i="199"/>
  <c r="S33" i="111"/>
  <c r="S26" i="111" s="1"/>
  <c r="M11" i="111"/>
  <c r="T27" i="111"/>
  <c r="C3" i="198"/>
  <c r="C2" i="198" s="1"/>
  <c r="D2" i="198"/>
  <c r="H3" i="198"/>
  <c r="H2" i="198" s="1"/>
  <c r="N33" i="111"/>
  <c r="W3" i="198"/>
  <c r="W2" i="198" s="1"/>
  <c r="L27" i="111"/>
  <c r="H2" i="199"/>
  <c r="Q52" i="111"/>
  <c r="Q11" i="111"/>
  <c r="J3" i="198"/>
  <c r="J2" i="198" s="1"/>
  <c r="L3" i="197"/>
  <c r="L2" i="197" s="1"/>
  <c r="H27" i="111"/>
  <c r="O33" i="111"/>
  <c r="O26" i="111" s="1"/>
  <c r="D52" i="111"/>
  <c r="E33" i="111"/>
  <c r="E26" i="111" s="1"/>
  <c r="Q3" i="198"/>
  <c r="Q2" i="198" s="1"/>
  <c r="O2" i="199"/>
  <c r="N17" i="111"/>
  <c r="N2" i="198"/>
  <c r="U33" i="111"/>
  <c r="U26" i="111" s="1"/>
  <c r="O3" i="198"/>
  <c r="O2" i="198" s="1"/>
  <c r="S3" i="111"/>
  <c r="D27" i="111"/>
  <c r="K3" i="111"/>
  <c r="M33" i="111"/>
  <c r="M26" i="111" s="1"/>
  <c r="V17" i="111"/>
  <c r="P2" i="199"/>
  <c r="K2" i="197"/>
  <c r="N3" i="199"/>
  <c r="K2" i="198"/>
  <c r="E3" i="199"/>
  <c r="E2" i="199" s="1"/>
  <c r="T52" i="111"/>
  <c r="W3" i="111"/>
  <c r="L52" i="111"/>
  <c r="T71" i="111"/>
  <c r="T2" i="197"/>
  <c r="X115" i="149"/>
  <c r="X26" i="103"/>
  <c r="S3" i="197"/>
  <c r="H3" i="197"/>
  <c r="H2" i="197" s="1"/>
  <c r="X124" i="149"/>
  <c r="D71" i="111"/>
  <c r="J3" i="197"/>
  <c r="J2" i="197" s="1"/>
  <c r="X118" i="149"/>
  <c r="O3" i="111"/>
  <c r="X106" i="149"/>
  <c r="X109" i="149"/>
  <c r="X114" i="149"/>
  <c r="X119" i="149"/>
  <c r="P52" i="111"/>
  <c r="N3" i="197"/>
  <c r="N2" i="197" s="1"/>
  <c r="O3" i="197"/>
  <c r="I3" i="197"/>
  <c r="I2" i="197" s="1"/>
  <c r="G3" i="111"/>
  <c r="Q2" i="197"/>
  <c r="W3" i="197"/>
  <c r="G3" i="197"/>
  <c r="G2" i="197" s="1"/>
  <c r="X122" i="149"/>
  <c r="V3" i="197"/>
  <c r="V2" i="197" s="1"/>
  <c r="F3" i="197"/>
  <c r="F2" i="197" s="1"/>
  <c r="E3" i="197"/>
  <c r="E2" i="197" s="1"/>
  <c r="X107" i="149"/>
  <c r="H52" i="111"/>
  <c r="L71" i="111"/>
  <c r="R3" i="197"/>
  <c r="M3" i="197"/>
  <c r="X4" i="15"/>
  <c r="X11" i="15"/>
  <c r="X3" i="116"/>
  <c r="X55" i="129"/>
  <c r="X3" i="117"/>
  <c r="X2" i="117" s="1"/>
  <c r="X136" i="149"/>
  <c r="X33" i="12"/>
  <c r="X26" i="12" s="1"/>
  <c r="X10" i="149"/>
  <c r="X49" i="93"/>
  <c r="X145" i="149"/>
  <c r="X149" i="149"/>
  <c r="X148" i="149"/>
  <c r="X165" i="149"/>
  <c r="X167" i="149"/>
  <c r="X168" i="149"/>
  <c r="X96" i="149"/>
  <c r="X5" i="93"/>
  <c r="X4" i="93" s="1"/>
  <c r="X65" i="149"/>
  <c r="X90" i="149"/>
  <c r="X83" i="149"/>
  <c r="X29" i="149"/>
  <c r="X3" i="11"/>
  <c r="X58" i="149"/>
  <c r="X97" i="149"/>
  <c r="X57" i="149"/>
  <c r="X127" i="149"/>
  <c r="X30" i="149"/>
  <c r="X132" i="149"/>
  <c r="X46" i="149"/>
  <c r="X177" i="149"/>
  <c r="X128" i="149"/>
  <c r="X79" i="149"/>
  <c r="X68" i="149"/>
  <c r="X52" i="45"/>
  <c r="X26" i="7"/>
  <c r="X3" i="12"/>
  <c r="X48" i="149"/>
  <c r="X17" i="15"/>
  <c r="X42" i="149"/>
  <c r="X33" i="149"/>
  <c r="X151" i="149"/>
  <c r="X64" i="149"/>
  <c r="X38" i="149"/>
  <c r="X36" i="149"/>
  <c r="X101" i="149"/>
  <c r="X41" i="149"/>
  <c r="X88" i="149"/>
  <c r="X74" i="149"/>
  <c r="X45" i="149"/>
  <c r="X60" i="149"/>
  <c r="X8" i="149"/>
  <c r="X37" i="149"/>
  <c r="X39" i="149"/>
  <c r="X59" i="149"/>
  <c r="X59" i="93"/>
  <c r="X6" i="149"/>
  <c r="X80" i="149"/>
  <c r="X43" i="149"/>
  <c r="X5" i="149"/>
  <c r="X33" i="102"/>
  <c r="X3" i="16"/>
  <c r="X71" i="102"/>
  <c r="X56" i="129"/>
  <c r="X27" i="102"/>
  <c r="X33" i="45"/>
  <c r="X4" i="102"/>
  <c r="X12" i="93"/>
  <c r="X3" i="30"/>
  <c r="X33" i="116"/>
  <c r="X26" i="116" s="1"/>
  <c r="X52" i="116"/>
  <c r="X71" i="15"/>
  <c r="X58" i="93"/>
  <c r="X58" i="129" s="1"/>
  <c r="X8" i="102"/>
  <c r="X26" i="9"/>
  <c r="X33" i="11"/>
  <c r="X26" i="11" s="1"/>
  <c r="X34" i="93"/>
  <c r="X9" i="93"/>
  <c r="X46" i="93"/>
  <c r="X53" i="129"/>
  <c r="X22" i="102"/>
  <c r="X28" i="93"/>
  <c r="X26" i="75"/>
  <c r="X22" i="15"/>
  <c r="X17" i="102"/>
  <c r="X3" i="46"/>
  <c r="X26" i="16"/>
  <c r="X11" i="103"/>
  <c r="X3" i="103" s="1"/>
  <c r="X27" i="45"/>
  <c r="X3" i="7"/>
  <c r="X33" i="15"/>
  <c r="X52" i="102"/>
  <c r="X63" i="93"/>
  <c r="X11" i="102"/>
  <c r="X23" i="93"/>
  <c r="C2" i="199"/>
  <c r="X2" i="105" l="1"/>
  <c r="X2" i="75"/>
  <c r="H3" i="111"/>
  <c r="M3" i="111"/>
  <c r="M2" i="111" s="1"/>
  <c r="X2" i="30"/>
  <c r="X2" i="9"/>
  <c r="I3" i="111"/>
  <c r="I2" i="111" s="1"/>
  <c r="X2" i="106"/>
  <c r="X17" i="93"/>
  <c r="X139" i="149"/>
  <c r="X123" i="149"/>
  <c r="P3" i="111"/>
  <c r="D26" i="111"/>
  <c r="D2" i="111" s="1"/>
  <c r="X164" i="149"/>
  <c r="F3" i="111"/>
  <c r="X2" i="11"/>
  <c r="X2" i="94"/>
  <c r="R26" i="111"/>
  <c r="E3" i="111"/>
  <c r="E2" i="111" s="1"/>
  <c r="X2" i="111"/>
  <c r="T3" i="111"/>
  <c r="X26" i="15"/>
  <c r="X2" i="7"/>
  <c r="F26" i="111"/>
  <c r="X14" i="149"/>
  <c r="R3" i="111"/>
  <c r="R2" i="111" s="1"/>
  <c r="J3" i="111"/>
  <c r="X2" i="46"/>
  <c r="X112" i="149"/>
  <c r="J26" i="111"/>
  <c r="V3" i="111"/>
  <c r="S2" i="111"/>
  <c r="V26" i="111"/>
  <c r="H26" i="111"/>
  <c r="O2" i="111"/>
  <c r="N26" i="111"/>
  <c r="P26" i="111"/>
  <c r="X113" i="149"/>
  <c r="N3" i="111"/>
  <c r="G2" i="111"/>
  <c r="X2" i="12"/>
  <c r="W2" i="111"/>
  <c r="Q3" i="111"/>
  <c r="Q2" i="111" s="1"/>
  <c r="Q2" i="199"/>
  <c r="U2" i="198"/>
  <c r="X26" i="102"/>
  <c r="C2" i="197"/>
  <c r="L26" i="111"/>
  <c r="L2" i="111" s="1"/>
  <c r="U3" i="111"/>
  <c r="U2" i="111" s="1"/>
  <c r="M2" i="197"/>
  <c r="T26" i="111"/>
  <c r="N2" i="199"/>
  <c r="R2" i="197"/>
  <c r="K2" i="111"/>
  <c r="W2" i="197"/>
  <c r="X2" i="103"/>
  <c r="O2" i="197"/>
  <c r="S2" i="197"/>
  <c r="X108" i="149"/>
  <c r="X3" i="15"/>
  <c r="X134" i="149"/>
  <c r="X2" i="116"/>
  <c r="X2" i="16"/>
  <c r="X26" i="45"/>
  <c r="X2" i="45" s="1"/>
  <c r="X52" i="93"/>
  <c r="X61" i="149"/>
  <c r="X27" i="93"/>
  <c r="X8" i="93"/>
  <c r="X11" i="93"/>
  <c r="X33" i="93"/>
  <c r="X22" i="93"/>
  <c r="X3" i="102"/>
  <c r="W74" i="106"/>
  <c r="V74" i="106"/>
  <c r="U74" i="106"/>
  <c r="T74" i="106"/>
  <c r="S74" i="106"/>
  <c r="R74" i="106"/>
  <c r="Q74" i="106"/>
  <c r="P74" i="106"/>
  <c r="O74" i="106"/>
  <c r="N74" i="106"/>
  <c r="M74" i="106"/>
  <c r="L74" i="106"/>
  <c r="K74" i="106"/>
  <c r="J74" i="106"/>
  <c r="I74" i="106"/>
  <c r="H74" i="106"/>
  <c r="G74" i="106"/>
  <c r="F74" i="106"/>
  <c r="E74" i="106"/>
  <c r="D74" i="106"/>
  <c r="W56" i="106"/>
  <c r="V56" i="106"/>
  <c r="U56" i="106"/>
  <c r="T56" i="106"/>
  <c r="S56" i="106"/>
  <c r="R56" i="106"/>
  <c r="Q56" i="106"/>
  <c r="P56" i="106"/>
  <c r="O56" i="106"/>
  <c r="N56" i="106"/>
  <c r="M56" i="106"/>
  <c r="L56" i="106"/>
  <c r="K56" i="106"/>
  <c r="J56" i="106"/>
  <c r="I56" i="106"/>
  <c r="H56" i="106"/>
  <c r="G56" i="106"/>
  <c r="F56" i="106"/>
  <c r="E56" i="106"/>
  <c r="D56" i="106"/>
  <c r="W55" i="106"/>
  <c r="V55" i="106"/>
  <c r="U55" i="106"/>
  <c r="T55" i="106"/>
  <c r="S55" i="106"/>
  <c r="R55" i="106"/>
  <c r="Q55" i="106"/>
  <c r="P55" i="106"/>
  <c r="O55" i="106"/>
  <c r="N55" i="106"/>
  <c r="M55" i="106"/>
  <c r="L55" i="106"/>
  <c r="K55" i="106"/>
  <c r="J55" i="106"/>
  <c r="I55" i="106"/>
  <c r="H55" i="106"/>
  <c r="G55" i="106"/>
  <c r="F55" i="106"/>
  <c r="E55" i="106"/>
  <c r="D55" i="106"/>
  <c r="W54" i="106"/>
  <c r="V54" i="106"/>
  <c r="U54" i="106"/>
  <c r="T54" i="106"/>
  <c r="S54" i="106"/>
  <c r="R54" i="106"/>
  <c r="Q54" i="106"/>
  <c r="P54" i="106"/>
  <c r="O54" i="106"/>
  <c r="N54" i="106"/>
  <c r="M54" i="106"/>
  <c r="L54" i="106"/>
  <c r="K54" i="106"/>
  <c r="J54" i="106"/>
  <c r="I54" i="106"/>
  <c r="H54" i="106"/>
  <c r="G54" i="106"/>
  <c r="F54" i="106"/>
  <c r="E54" i="106"/>
  <c r="D54" i="106"/>
  <c r="W53" i="106"/>
  <c r="V53" i="106"/>
  <c r="U53" i="106"/>
  <c r="T53" i="106"/>
  <c r="S53" i="106"/>
  <c r="R53" i="106"/>
  <c r="Q53" i="106"/>
  <c r="P53" i="106"/>
  <c r="O53" i="106"/>
  <c r="N53" i="106"/>
  <c r="M53" i="106"/>
  <c r="L53" i="106"/>
  <c r="K53" i="106"/>
  <c r="J53" i="106"/>
  <c r="I53" i="106"/>
  <c r="H53" i="106"/>
  <c r="G53" i="106"/>
  <c r="F53" i="106"/>
  <c r="E53" i="106"/>
  <c r="D53" i="106"/>
  <c r="C74" i="106"/>
  <c r="C56" i="106"/>
  <c r="C55" i="106"/>
  <c r="C54" i="106"/>
  <c r="C53" i="106"/>
  <c r="C70" i="106"/>
  <c r="X76" i="149" l="1"/>
  <c r="X35" i="149"/>
  <c r="H2" i="111"/>
  <c r="X13" i="149"/>
  <c r="P2" i="111"/>
  <c r="X117" i="149"/>
  <c r="X19" i="149"/>
  <c r="X2" i="15"/>
  <c r="F2" i="111"/>
  <c r="X20" i="149"/>
  <c r="X133" i="149"/>
  <c r="X51" i="149"/>
  <c r="X95" i="149"/>
  <c r="T2" i="111"/>
  <c r="X2" i="102"/>
  <c r="X121" i="149"/>
  <c r="X9" i="149"/>
  <c r="J2" i="111"/>
  <c r="N2" i="111"/>
  <c r="V2" i="111"/>
  <c r="J70" i="106"/>
  <c r="R70" i="106"/>
  <c r="H70" i="106"/>
  <c r="P70" i="106"/>
  <c r="K70" i="106"/>
  <c r="S70" i="106"/>
  <c r="X2" i="13"/>
  <c r="D70" i="106"/>
  <c r="L70" i="106"/>
  <c r="T70" i="106"/>
  <c r="E70" i="106"/>
  <c r="M70" i="106"/>
  <c r="U70" i="106"/>
  <c r="F70" i="106"/>
  <c r="N70" i="106"/>
  <c r="V70" i="106"/>
  <c r="I70" i="106"/>
  <c r="Q70" i="106"/>
  <c r="G70" i="106"/>
  <c r="O70" i="106"/>
  <c r="W70" i="106"/>
  <c r="G4" i="195"/>
  <c r="O4" i="195"/>
  <c r="W4" i="195"/>
  <c r="U4" i="196"/>
  <c r="Q4" i="195"/>
  <c r="Q3" i="195" s="1"/>
  <c r="W4" i="196"/>
  <c r="W3" i="196" s="1"/>
  <c r="U4" i="194"/>
  <c r="Q4" i="194"/>
  <c r="Q3" i="194" s="1"/>
  <c r="J4" i="195"/>
  <c r="N4" i="195"/>
  <c r="V4" i="194"/>
  <c r="V3" i="194" s="1"/>
  <c r="T4" i="196"/>
  <c r="V4" i="196"/>
  <c r="X105" i="149"/>
  <c r="H4" i="196"/>
  <c r="P4" i="196"/>
  <c r="I4" i="196"/>
  <c r="Q4" i="196"/>
  <c r="M4" i="196"/>
  <c r="I4" i="194"/>
  <c r="J4" i="196"/>
  <c r="R4" i="196"/>
  <c r="K4" i="196"/>
  <c r="K3" i="196" s="1"/>
  <c r="S4" i="196"/>
  <c r="S3" i="196" s="1"/>
  <c r="K4" i="194"/>
  <c r="K3" i="194" s="1"/>
  <c r="S4" i="194"/>
  <c r="S3" i="194" s="1"/>
  <c r="C5" i="106"/>
  <c r="N4" i="196"/>
  <c r="C4" i="195"/>
  <c r="C3" i="195" s="1"/>
  <c r="M4" i="194"/>
  <c r="N4" i="194"/>
  <c r="C4" i="196"/>
  <c r="C14" i="106"/>
  <c r="C65" i="106"/>
  <c r="C28" i="106"/>
  <c r="C61" i="106"/>
  <c r="G4" i="196"/>
  <c r="O4" i="196"/>
  <c r="O3" i="196" s="1"/>
  <c r="C73" i="106"/>
  <c r="C6" i="106"/>
  <c r="C34" i="106"/>
  <c r="C69" i="106"/>
  <c r="C30" i="106"/>
  <c r="C38" i="106"/>
  <c r="C21" i="106"/>
  <c r="C57" i="106"/>
  <c r="E4" i="196"/>
  <c r="D4" i="195"/>
  <c r="D3" i="195" s="1"/>
  <c r="C7" i="106"/>
  <c r="C43" i="106"/>
  <c r="C44" i="106"/>
  <c r="C31" i="106"/>
  <c r="C39" i="106"/>
  <c r="C45" i="106"/>
  <c r="C59" i="106"/>
  <c r="F4" i="196"/>
  <c r="E4" i="195"/>
  <c r="E3" i="195" s="1"/>
  <c r="M4" i="195"/>
  <c r="M3" i="195" s="1"/>
  <c r="U4" i="195"/>
  <c r="I4" i="195"/>
  <c r="I3" i="195" s="1"/>
  <c r="F4" i="195"/>
  <c r="V4" i="195"/>
  <c r="R4" i="195"/>
  <c r="X3" i="93"/>
  <c r="X50" i="149"/>
  <c r="X24" i="149"/>
  <c r="X26" i="93"/>
  <c r="J5" i="106"/>
  <c r="R5" i="106"/>
  <c r="F6" i="106"/>
  <c r="I12" i="106"/>
  <c r="Q12" i="106"/>
  <c r="E13" i="106"/>
  <c r="M13" i="106"/>
  <c r="U13" i="106"/>
  <c r="I14" i="106"/>
  <c r="Q14" i="106"/>
  <c r="E15" i="106"/>
  <c r="M15" i="106"/>
  <c r="U15" i="106"/>
  <c r="I16" i="106"/>
  <c r="Q16" i="106"/>
  <c r="J4" i="194"/>
  <c r="K9" i="106"/>
  <c r="S9" i="106"/>
  <c r="G10" i="106"/>
  <c r="O10" i="106"/>
  <c r="W10" i="106"/>
  <c r="E28" i="106"/>
  <c r="M28" i="106"/>
  <c r="U28" i="106"/>
  <c r="I29" i="106"/>
  <c r="Q29" i="106"/>
  <c r="E30" i="106"/>
  <c r="M30" i="106"/>
  <c r="U30" i="106"/>
  <c r="I31" i="106"/>
  <c r="Q31" i="106"/>
  <c r="E32" i="106"/>
  <c r="M32" i="106"/>
  <c r="U32" i="106"/>
  <c r="C12" i="106"/>
  <c r="C63" i="106"/>
  <c r="C32" i="106"/>
  <c r="C40" i="106"/>
  <c r="C46" i="106"/>
  <c r="D5" i="106"/>
  <c r="L5" i="106"/>
  <c r="T5" i="106"/>
  <c r="H6" i="106"/>
  <c r="P6" i="106"/>
  <c r="D7" i="106"/>
  <c r="L7" i="106"/>
  <c r="T7" i="106"/>
  <c r="E23" i="106"/>
  <c r="M23" i="106"/>
  <c r="U23" i="106"/>
  <c r="I24" i="106"/>
  <c r="Q24" i="106"/>
  <c r="E25" i="106"/>
  <c r="M25" i="106"/>
  <c r="U25" i="106"/>
  <c r="C13" i="106"/>
  <c r="C64" i="106"/>
  <c r="C41" i="106"/>
  <c r="C47" i="106"/>
  <c r="H4" i="195"/>
  <c r="P4" i="195"/>
  <c r="L4" i="195"/>
  <c r="T4" i="195"/>
  <c r="L4" i="194"/>
  <c r="E5" i="106"/>
  <c r="M5" i="106"/>
  <c r="G18" i="106"/>
  <c r="O18" i="106"/>
  <c r="W18" i="106"/>
  <c r="K19" i="106"/>
  <c r="S19" i="106"/>
  <c r="G20" i="106"/>
  <c r="O20" i="106"/>
  <c r="W20" i="106"/>
  <c r="K21" i="106"/>
  <c r="S21" i="106"/>
  <c r="D34" i="106"/>
  <c r="L34" i="106"/>
  <c r="T34" i="106"/>
  <c r="H35" i="106"/>
  <c r="E12" i="106"/>
  <c r="M12" i="106"/>
  <c r="U12" i="106"/>
  <c r="I13" i="106"/>
  <c r="Q13" i="106"/>
  <c r="E14" i="106"/>
  <c r="M14" i="106"/>
  <c r="U14" i="106"/>
  <c r="I15" i="106"/>
  <c r="Q15" i="106"/>
  <c r="E16" i="106"/>
  <c r="M16" i="106"/>
  <c r="U16" i="106"/>
  <c r="C4" i="194"/>
  <c r="C42" i="106"/>
  <c r="C15" i="106"/>
  <c r="C23" i="106"/>
  <c r="C35" i="106"/>
  <c r="C66" i="106"/>
  <c r="C49" i="106"/>
  <c r="C18" i="106"/>
  <c r="C58" i="106"/>
  <c r="G9" i="106"/>
  <c r="O9" i="106"/>
  <c r="W9" i="106"/>
  <c r="K10" i="106"/>
  <c r="S10" i="106"/>
  <c r="I28" i="106"/>
  <c r="Q28" i="106"/>
  <c r="E29" i="106"/>
  <c r="M29" i="106"/>
  <c r="U29" i="106"/>
  <c r="I30" i="106"/>
  <c r="Q30" i="106"/>
  <c r="E31" i="106"/>
  <c r="M31" i="106"/>
  <c r="U31" i="106"/>
  <c r="I32" i="106"/>
  <c r="Q32" i="106"/>
  <c r="C62" i="106"/>
  <c r="C48" i="106"/>
  <c r="C9" i="106"/>
  <c r="C16" i="106"/>
  <c r="C24" i="106"/>
  <c r="C36" i="106"/>
  <c r="C67" i="106"/>
  <c r="C50" i="106"/>
  <c r="C19" i="106"/>
  <c r="C60" i="106"/>
  <c r="C72" i="106"/>
  <c r="C75" i="106"/>
  <c r="D4" i="196"/>
  <c r="L4" i="196"/>
  <c r="K4" i="195"/>
  <c r="S4" i="195"/>
  <c r="E4" i="194"/>
  <c r="R4" i="194"/>
  <c r="R3" i="194" s="1"/>
  <c r="H5" i="106"/>
  <c r="P4" i="194"/>
  <c r="P5" i="106"/>
  <c r="D4" i="194"/>
  <c r="D6" i="106"/>
  <c r="L6" i="106"/>
  <c r="T4" i="194"/>
  <c r="T6" i="106"/>
  <c r="H7" i="106"/>
  <c r="P7" i="106"/>
  <c r="I23" i="106"/>
  <c r="Q23" i="106"/>
  <c r="E24" i="106"/>
  <c r="M24" i="106"/>
  <c r="U24" i="106"/>
  <c r="I25" i="106"/>
  <c r="Q25" i="106"/>
  <c r="C10" i="106"/>
  <c r="C25" i="106"/>
  <c r="C68" i="106"/>
  <c r="C29" i="106"/>
  <c r="C37" i="106"/>
  <c r="C51" i="106"/>
  <c r="C20" i="106"/>
  <c r="C76" i="106"/>
  <c r="F4" i="194"/>
  <c r="I5" i="106"/>
  <c r="Q5" i="106"/>
  <c r="E6" i="106"/>
  <c r="K18" i="106"/>
  <c r="S18" i="106"/>
  <c r="G19" i="106"/>
  <c r="O19" i="106"/>
  <c r="W19" i="106"/>
  <c r="K20" i="106"/>
  <c r="S20" i="106"/>
  <c r="G21" i="106"/>
  <c r="O21" i="106"/>
  <c r="W21" i="106"/>
  <c r="H34" i="106"/>
  <c r="P34" i="106"/>
  <c r="D35" i="106"/>
  <c r="L35" i="106"/>
  <c r="U5" i="106"/>
  <c r="I6" i="106"/>
  <c r="Q6" i="106"/>
  <c r="E7" i="106"/>
  <c r="M7" i="106"/>
  <c r="U7" i="106"/>
  <c r="D9" i="106"/>
  <c r="L9" i="106"/>
  <c r="T9" i="106"/>
  <c r="H10" i="106"/>
  <c r="P10" i="106"/>
  <c r="F12" i="106"/>
  <c r="N12" i="106"/>
  <c r="V12" i="106"/>
  <c r="J13" i="106"/>
  <c r="R13" i="106"/>
  <c r="F14" i="106"/>
  <c r="N14" i="106"/>
  <c r="V14" i="106"/>
  <c r="J15" i="106"/>
  <c r="R15" i="106"/>
  <c r="F16" i="106"/>
  <c r="N16" i="106"/>
  <c r="V16" i="106"/>
  <c r="D18" i="106"/>
  <c r="L18" i="106"/>
  <c r="T18" i="106"/>
  <c r="H19" i="106"/>
  <c r="P19" i="106"/>
  <c r="D20" i="106"/>
  <c r="L20" i="106"/>
  <c r="T20" i="106"/>
  <c r="H21" i="106"/>
  <c r="P21" i="106"/>
  <c r="F23" i="106"/>
  <c r="N23" i="106"/>
  <c r="V23" i="106"/>
  <c r="J24" i="106"/>
  <c r="R24" i="106"/>
  <c r="F25" i="106"/>
  <c r="N25" i="106"/>
  <c r="V25" i="106"/>
  <c r="J28" i="106"/>
  <c r="R28" i="106"/>
  <c r="F29" i="106"/>
  <c r="N29" i="106"/>
  <c r="V29" i="106"/>
  <c r="J30" i="106"/>
  <c r="R30" i="106"/>
  <c r="F31" i="106"/>
  <c r="N31" i="106"/>
  <c r="V31" i="106"/>
  <c r="J32" i="106"/>
  <c r="R32" i="106"/>
  <c r="I34" i="106"/>
  <c r="Q34" i="106"/>
  <c r="E35" i="106"/>
  <c r="M35" i="106"/>
  <c r="U35" i="106"/>
  <c r="I36" i="106"/>
  <c r="Q36" i="106"/>
  <c r="E37" i="106"/>
  <c r="M37" i="106"/>
  <c r="U37" i="106"/>
  <c r="I38" i="106"/>
  <c r="Q38" i="106"/>
  <c r="E39" i="106"/>
  <c r="F5" i="106"/>
  <c r="N5" i="106"/>
  <c r="V5" i="106"/>
  <c r="J6" i="106"/>
  <c r="R6" i="106"/>
  <c r="F7" i="106"/>
  <c r="N7" i="106"/>
  <c r="V7" i="106"/>
  <c r="E9" i="106"/>
  <c r="M9" i="106"/>
  <c r="U9" i="106"/>
  <c r="I10" i="106"/>
  <c r="Q10" i="106"/>
  <c r="G12" i="106"/>
  <c r="O12" i="106"/>
  <c r="W12" i="106"/>
  <c r="K13" i="106"/>
  <c r="S13" i="106"/>
  <c r="G14" i="106"/>
  <c r="O14" i="106"/>
  <c r="W14" i="106"/>
  <c r="K15" i="106"/>
  <c r="S15" i="106"/>
  <c r="G16" i="106"/>
  <c r="O16" i="106"/>
  <c r="W16" i="106"/>
  <c r="E18" i="106"/>
  <c r="M18" i="106"/>
  <c r="U18" i="106"/>
  <c r="I19" i="106"/>
  <c r="Q19" i="106"/>
  <c r="E20" i="106"/>
  <c r="M20" i="106"/>
  <c r="U20" i="106"/>
  <c r="I21" i="106"/>
  <c r="Q21" i="106"/>
  <c r="G23" i="106"/>
  <c r="O23" i="106"/>
  <c r="W23" i="106"/>
  <c r="K24" i="106"/>
  <c r="S24" i="106"/>
  <c r="G25" i="106"/>
  <c r="O25" i="106"/>
  <c r="W25" i="106"/>
  <c r="K28" i="106"/>
  <c r="S28" i="106"/>
  <c r="G29" i="106"/>
  <c r="O29" i="106"/>
  <c r="W29" i="106"/>
  <c r="K30" i="106"/>
  <c r="S30" i="106"/>
  <c r="G31" i="106"/>
  <c r="O31" i="106"/>
  <c r="W31" i="106"/>
  <c r="K32" i="106"/>
  <c r="S32" i="106"/>
  <c r="J34" i="106"/>
  <c r="R34" i="106"/>
  <c r="F35" i="106"/>
  <c r="N35" i="106"/>
  <c r="V35" i="106"/>
  <c r="J36" i="106"/>
  <c r="R36" i="106"/>
  <c r="F37" i="106"/>
  <c r="N37" i="106"/>
  <c r="V37" i="106"/>
  <c r="J38" i="106"/>
  <c r="R38" i="106"/>
  <c r="F39" i="106"/>
  <c r="G4" i="194"/>
  <c r="G5" i="106"/>
  <c r="O4" i="194"/>
  <c r="O5" i="106"/>
  <c r="W4" i="194"/>
  <c r="W3" i="194" s="1"/>
  <c r="W5" i="106"/>
  <c r="K6" i="106"/>
  <c r="S6" i="106"/>
  <c r="G7" i="106"/>
  <c r="O7" i="106"/>
  <c r="W7" i="106"/>
  <c r="F9" i="106"/>
  <c r="N9" i="106"/>
  <c r="V9" i="106"/>
  <c r="J10" i="106"/>
  <c r="R10" i="106"/>
  <c r="H12" i="106"/>
  <c r="P12" i="106"/>
  <c r="D13" i="106"/>
  <c r="L13" i="106"/>
  <c r="T13" i="106"/>
  <c r="H14" i="106"/>
  <c r="P14" i="106"/>
  <c r="D15" i="106"/>
  <c r="L15" i="106"/>
  <c r="T15" i="106"/>
  <c r="H16" i="106"/>
  <c r="P16" i="106"/>
  <c r="F18" i="106"/>
  <c r="N18" i="106"/>
  <c r="V18" i="106"/>
  <c r="J19" i="106"/>
  <c r="R19" i="106"/>
  <c r="F20" i="106"/>
  <c r="N20" i="106"/>
  <c r="V20" i="106"/>
  <c r="J21" i="106"/>
  <c r="R21" i="106"/>
  <c r="H23" i="106"/>
  <c r="P23" i="106"/>
  <c r="D24" i="106"/>
  <c r="L24" i="106"/>
  <c r="T24" i="106"/>
  <c r="H25" i="106"/>
  <c r="P25" i="106"/>
  <c r="D28" i="106"/>
  <c r="L28" i="106"/>
  <c r="T28" i="106"/>
  <c r="H29" i="106"/>
  <c r="P29" i="106"/>
  <c r="D30" i="106"/>
  <c r="L30" i="106"/>
  <c r="T30" i="106"/>
  <c r="H31" i="106"/>
  <c r="P31" i="106"/>
  <c r="D32" i="106"/>
  <c r="L32" i="106"/>
  <c r="T32" i="106"/>
  <c r="K34" i="106"/>
  <c r="S34" i="106"/>
  <c r="G35" i="106"/>
  <c r="O35" i="106"/>
  <c r="W35" i="106"/>
  <c r="K36" i="106"/>
  <c r="S36" i="106"/>
  <c r="G37" i="106"/>
  <c r="O37" i="106"/>
  <c r="W37" i="106"/>
  <c r="K38" i="106"/>
  <c r="S38" i="106"/>
  <c r="G39" i="106"/>
  <c r="O39" i="106"/>
  <c r="W39" i="106"/>
  <c r="K40" i="106"/>
  <c r="S40" i="106"/>
  <c r="G41" i="106"/>
  <c r="O41" i="106"/>
  <c r="W41" i="106"/>
  <c r="K42" i="106"/>
  <c r="S42" i="106"/>
  <c r="G43" i="106"/>
  <c r="O43" i="106"/>
  <c r="W43" i="106"/>
  <c r="K44" i="106"/>
  <c r="S44" i="106"/>
  <c r="G45" i="106"/>
  <c r="O45" i="106"/>
  <c r="W45" i="106"/>
  <c r="K46" i="106"/>
  <c r="S46" i="106"/>
  <c r="G47" i="106"/>
  <c r="O47" i="106"/>
  <c r="W47" i="106"/>
  <c r="K48" i="106"/>
  <c r="S48" i="106"/>
  <c r="G49" i="106"/>
  <c r="P35" i="106"/>
  <c r="D36" i="106"/>
  <c r="L36" i="106"/>
  <c r="T36" i="106"/>
  <c r="H37" i="106"/>
  <c r="P37" i="106"/>
  <c r="D38" i="106"/>
  <c r="L38" i="106"/>
  <c r="T38" i="106"/>
  <c r="H39" i="106"/>
  <c r="M6" i="106"/>
  <c r="U6" i="106"/>
  <c r="I7" i="106"/>
  <c r="Q7" i="106"/>
  <c r="H9" i="106"/>
  <c r="P9" i="106"/>
  <c r="D10" i="106"/>
  <c r="L10" i="106"/>
  <c r="T10" i="106"/>
  <c r="J12" i="106"/>
  <c r="R12" i="106"/>
  <c r="F13" i="106"/>
  <c r="N13" i="106"/>
  <c r="V13" i="106"/>
  <c r="J14" i="106"/>
  <c r="R14" i="106"/>
  <c r="F15" i="106"/>
  <c r="N15" i="106"/>
  <c r="V15" i="106"/>
  <c r="J16" i="106"/>
  <c r="R16" i="106"/>
  <c r="H18" i="106"/>
  <c r="P18" i="106"/>
  <c r="D19" i="106"/>
  <c r="L19" i="106"/>
  <c r="T19" i="106"/>
  <c r="H20" i="106"/>
  <c r="P20" i="106"/>
  <c r="D21" i="106"/>
  <c r="L21" i="106"/>
  <c r="T21" i="106"/>
  <c r="J23" i="106"/>
  <c r="R23" i="106"/>
  <c r="F24" i="106"/>
  <c r="N24" i="106"/>
  <c r="V24" i="106"/>
  <c r="J25" i="106"/>
  <c r="R25" i="106"/>
  <c r="F28" i="106"/>
  <c r="N28" i="106"/>
  <c r="V28" i="106"/>
  <c r="J29" i="106"/>
  <c r="R29" i="106"/>
  <c r="F30" i="106"/>
  <c r="N30" i="106"/>
  <c r="V30" i="106"/>
  <c r="J31" i="106"/>
  <c r="R31" i="106"/>
  <c r="F32" i="106"/>
  <c r="N32" i="106"/>
  <c r="V32" i="106"/>
  <c r="E34" i="106"/>
  <c r="M34" i="106"/>
  <c r="U34" i="106"/>
  <c r="I35" i="106"/>
  <c r="Q35" i="106"/>
  <c r="E36" i="106"/>
  <c r="M36" i="106"/>
  <c r="U36" i="106"/>
  <c r="I37" i="106"/>
  <c r="Q37" i="106"/>
  <c r="E38" i="106"/>
  <c r="M38" i="106"/>
  <c r="U38" i="106"/>
  <c r="I39" i="106"/>
  <c r="N6" i="106"/>
  <c r="V6" i="106"/>
  <c r="J7" i="106"/>
  <c r="R7" i="106"/>
  <c r="I9" i="106"/>
  <c r="Q9" i="106"/>
  <c r="E10" i="106"/>
  <c r="M10" i="106"/>
  <c r="U10" i="106"/>
  <c r="K12" i="106"/>
  <c r="S12" i="106"/>
  <c r="G13" i="106"/>
  <c r="O13" i="106"/>
  <c r="W13" i="106"/>
  <c r="K14" i="106"/>
  <c r="S14" i="106"/>
  <c r="G15" i="106"/>
  <c r="O15" i="106"/>
  <c r="W15" i="106"/>
  <c r="K16" i="106"/>
  <c r="S16" i="106"/>
  <c r="I18" i="106"/>
  <c r="Q18" i="106"/>
  <c r="E19" i="106"/>
  <c r="M19" i="106"/>
  <c r="U19" i="106"/>
  <c r="I20" i="106"/>
  <c r="Q20" i="106"/>
  <c r="E21" i="106"/>
  <c r="M21" i="106"/>
  <c r="U21" i="106"/>
  <c r="K23" i="106"/>
  <c r="S23" i="106"/>
  <c r="G24" i="106"/>
  <c r="O24" i="106"/>
  <c r="W24" i="106"/>
  <c r="K25" i="106"/>
  <c r="S25" i="106"/>
  <c r="G28" i="106"/>
  <c r="O28" i="106"/>
  <c r="W28" i="106"/>
  <c r="K29" i="106"/>
  <c r="S29" i="106"/>
  <c r="G30" i="106"/>
  <c r="O30" i="106"/>
  <c r="W30" i="106"/>
  <c r="K31" i="106"/>
  <c r="S31" i="106"/>
  <c r="G32" i="106"/>
  <c r="O32" i="106"/>
  <c r="W32" i="106"/>
  <c r="F34" i="106"/>
  <c r="N34" i="106"/>
  <c r="V34" i="106"/>
  <c r="J35" i="106"/>
  <c r="R35" i="106"/>
  <c r="F36" i="106"/>
  <c r="N36" i="106"/>
  <c r="V36" i="106"/>
  <c r="J37" i="106"/>
  <c r="R37" i="106"/>
  <c r="F38" i="106"/>
  <c r="N38" i="106"/>
  <c r="V38" i="106"/>
  <c r="J39" i="106"/>
  <c r="R39" i="106"/>
  <c r="F40" i="106"/>
  <c r="N40" i="106"/>
  <c r="V40" i="106"/>
  <c r="J41" i="106"/>
  <c r="R41" i="106"/>
  <c r="F42" i="106"/>
  <c r="N42" i="106"/>
  <c r="V42" i="106"/>
  <c r="J43" i="106"/>
  <c r="R43" i="106"/>
  <c r="F44" i="106"/>
  <c r="N44" i="106"/>
  <c r="V44" i="106"/>
  <c r="J45" i="106"/>
  <c r="R45" i="106"/>
  <c r="F46" i="106"/>
  <c r="N46" i="106"/>
  <c r="K5" i="106"/>
  <c r="S5" i="106"/>
  <c r="G6" i="106"/>
  <c r="O6" i="106"/>
  <c r="W6" i="106"/>
  <c r="K7" i="106"/>
  <c r="S7" i="106"/>
  <c r="J9" i="106"/>
  <c r="R9" i="106"/>
  <c r="F10" i="106"/>
  <c r="N10" i="106"/>
  <c r="V10" i="106"/>
  <c r="D12" i="106"/>
  <c r="L12" i="106"/>
  <c r="T12" i="106"/>
  <c r="H13" i="106"/>
  <c r="P13" i="106"/>
  <c r="D14" i="106"/>
  <c r="L14" i="106"/>
  <c r="T14" i="106"/>
  <c r="H15" i="106"/>
  <c r="P15" i="106"/>
  <c r="D16" i="106"/>
  <c r="L16" i="106"/>
  <c r="T16" i="106"/>
  <c r="J18" i="106"/>
  <c r="R18" i="106"/>
  <c r="F19" i="106"/>
  <c r="N19" i="106"/>
  <c r="V19" i="106"/>
  <c r="J20" i="106"/>
  <c r="R20" i="106"/>
  <c r="F21" i="106"/>
  <c r="N21" i="106"/>
  <c r="V21" i="106"/>
  <c r="D23" i="106"/>
  <c r="L23" i="106"/>
  <c r="T23" i="106"/>
  <c r="H24" i="106"/>
  <c r="P24" i="106"/>
  <c r="D25" i="106"/>
  <c r="L25" i="106"/>
  <c r="T25" i="106"/>
  <c r="H28" i="106"/>
  <c r="P28" i="106"/>
  <c r="D29" i="106"/>
  <c r="L29" i="106"/>
  <c r="T29" i="106"/>
  <c r="H30" i="106"/>
  <c r="P30" i="106"/>
  <c r="D31" i="106"/>
  <c r="L31" i="106"/>
  <c r="T31" i="106"/>
  <c r="H32" i="106"/>
  <c r="P32" i="106"/>
  <c r="G34" i="106"/>
  <c r="O34" i="106"/>
  <c r="W34" i="106"/>
  <c r="K35" i="106"/>
  <c r="S35" i="106"/>
  <c r="G36" i="106"/>
  <c r="O36" i="106"/>
  <c r="W36" i="106"/>
  <c r="K37" i="106"/>
  <c r="S37" i="106"/>
  <c r="G38" i="106"/>
  <c r="O38" i="106"/>
  <c r="W38" i="106"/>
  <c r="K39" i="106"/>
  <c r="T35" i="106"/>
  <c r="H36" i="106"/>
  <c r="P36" i="106"/>
  <c r="D37" i="106"/>
  <c r="L37" i="106"/>
  <c r="T37" i="106"/>
  <c r="H38" i="106"/>
  <c r="P38" i="106"/>
  <c r="D39" i="106"/>
  <c r="S39" i="106"/>
  <c r="G40" i="106"/>
  <c r="O40" i="106"/>
  <c r="W40" i="106"/>
  <c r="K41" i="106"/>
  <c r="S41" i="106"/>
  <c r="G42" i="106"/>
  <c r="O42" i="106"/>
  <c r="W42" i="106"/>
  <c r="K43" i="106"/>
  <c r="S43" i="106"/>
  <c r="G44" i="106"/>
  <c r="O44" i="106"/>
  <c r="W44" i="106"/>
  <c r="K45" i="106"/>
  <c r="S45" i="106"/>
  <c r="G46" i="106"/>
  <c r="O46" i="106"/>
  <c r="W46" i="106"/>
  <c r="K47" i="106"/>
  <c r="S47" i="106"/>
  <c r="G48" i="106"/>
  <c r="O48" i="106"/>
  <c r="W48" i="106"/>
  <c r="K49" i="106"/>
  <c r="S49" i="106"/>
  <c r="G50" i="106"/>
  <c r="O50" i="106"/>
  <c r="W50" i="106"/>
  <c r="K51" i="106"/>
  <c r="S51" i="106"/>
  <c r="K57" i="106"/>
  <c r="S57" i="106"/>
  <c r="G58" i="106"/>
  <c r="O58" i="106"/>
  <c r="W58" i="106"/>
  <c r="K59" i="106"/>
  <c r="S59" i="106"/>
  <c r="G60" i="106"/>
  <c r="O60" i="106"/>
  <c r="W60" i="106"/>
  <c r="K61" i="106"/>
  <c r="S61" i="106"/>
  <c r="G62" i="106"/>
  <c r="O62" i="106"/>
  <c r="W62" i="106"/>
  <c r="K63" i="106"/>
  <c r="S63" i="106"/>
  <c r="G64" i="106"/>
  <c r="O64" i="106"/>
  <c r="W64" i="106"/>
  <c r="K65" i="106"/>
  <c r="S65" i="106"/>
  <c r="G66" i="106"/>
  <c r="O66" i="106"/>
  <c r="W66" i="106"/>
  <c r="K67" i="106"/>
  <c r="S67" i="106"/>
  <c r="G68" i="106"/>
  <c r="O68" i="106"/>
  <c r="W68" i="106"/>
  <c r="K69" i="106"/>
  <c r="S69" i="106"/>
  <c r="E72" i="106"/>
  <c r="M72" i="106"/>
  <c r="U72" i="106"/>
  <c r="I73" i="106"/>
  <c r="Q73" i="106"/>
  <c r="E75" i="106"/>
  <c r="M75" i="106"/>
  <c r="U75" i="106"/>
  <c r="I76" i="106"/>
  <c r="Q76" i="106"/>
  <c r="L39" i="106"/>
  <c r="T39" i="106"/>
  <c r="H40" i="106"/>
  <c r="P40" i="106"/>
  <c r="D41" i="106"/>
  <c r="L41" i="106"/>
  <c r="T41" i="106"/>
  <c r="H42" i="106"/>
  <c r="P42" i="106"/>
  <c r="D43" i="106"/>
  <c r="L43" i="106"/>
  <c r="T43" i="106"/>
  <c r="H44" i="106"/>
  <c r="P44" i="106"/>
  <c r="D45" i="106"/>
  <c r="L45" i="106"/>
  <c r="T45" i="106"/>
  <c r="H46" i="106"/>
  <c r="P46" i="106"/>
  <c r="D47" i="106"/>
  <c r="L47" i="106"/>
  <c r="T47" i="106"/>
  <c r="H48" i="106"/>
  <c r="P48" i="106"/>
  <c r="D49" i="106"/>
  <c r="L49" i="106"/>
  <c r="T49" i="106"/>
  <c r="H50" i="106"/>
  <c r="P50" i="106"/>
  <c r="D51" i="106"/>
  <c r="L51" i="106"/>
  <c r="T51" i="106"/>
  <c r="D57" i="106"/>
  <c r="L57" i="106"/>
  <c r="T57" i="106"/>
  <c r="H58" i="106"/>
  <c r="P58" i="106"/>
  <c r="D59" i="106"/>
  <c r="L59" i="106"/>
  <c r="T59" i="106"/>
  <c r="H60" i="106"/>
  <c r="P60" i="106"/>
  <c r="D61" i="106"/>
  <c r="L61" i="106"/>
  <c r="T61" i="106"/>
  <c r="H62" i="106"/>
  <c r="P62" i="106"/>
  <c r="D63" i="106"/>
  <c r="L63" i="106"/>
  <c r="T63" i="106"/>
  <c r="H64" i="106"/>
  <c r="P64" i="106"/>
  <c r="D65" i="106"/>
  <c r="L65" i="106"/>
  <c r="T65" i="106"/>
  <c r="H66" i="106"/>
  <c r="P66" i="106"/>
  <c r="D67" i="106"/>
  <c r="L67" i="106"/>
  <c r="T67" i="106"/>
  <c r="H68" i="106"/>
  <c r="P68" i="106"/>
  <c r="D69" i="106"/>
  <c r="L69" i="106"/>
  <c r="T69" i="106"/>
  <c r="F72" i="106"/>
  <c r="N72" i="106"/>
  <c r="V72" i="106"/>
  <c r="J73" i="106"/>
  <c r="R73" i="106"/>
  <c r="F75" i="106"/>
  <c r="N75" i="106"/>
  <c r="V75" i="106"/>
  <c r="J76" i="106"/>
  <c r="R76" i="106"/>
  <c r="M39" i="106"/>
  <c r="U39" i="106"/>
  <c r="I40" i="106"/>
  <c r="Q40" i="106"/>
  <c r="E41" i="106"/>
  <c r="M41" i="106"/>
  <c r="U41" i="106"/>
  <c r="I42" i="106"/>
  <c r="Q42" i="106"/>
  <c r="E43" i="106"/>
  <c r="M43" i="106"/>
  <c r="U43" i="106"/>
  <c r="I44" i="106"/>
  <c r="Q44" i="106"/>
  <c r="E45" i="106"/>
  <c r="M45" i="106"/>
  <c r="U45" i="106"/>
  <c r="I46" i="106"/>
  <c r="Q46" i="106"/>
  <c r="E47" i="106"/>
  <c r="M47" i="106"/>
  <c r="U47" i="106"/>
  <c r="I48" i="106"/>
  <c r="Q48" i="106"/>
  <c r="E49" i="106"/>
  <c r="M49" i="106"/>
  <c r="U49" i="106"/>
  <c r="I50" i="106"/>
  <c r="Q50" i="106"/>
  <c r="E51" i="106"/>
  <c r="M51" i="106"/>
  <c r="U51" i="106"/>
  <c r="E57" i="106"/>
  <c r="M57" i="106"/>
  <c r="U57" i="106"/>
  <c r="I58" i="106"/>
  <c r="Q58" i="106"/>
  <c r="E59" i="106"/>
  <c r="M59" i="106"/>
  <c r="U59" i="106"/>
  <c r="I60" i="106"/>
  <c r="Q60" i="106"/>
  <c r="E61" i="106"/>
  <c r="M61" i="106"/>
  <c r="U61" i="106"/>
  <c r="I62" i="106"/>
  <c r="Q62" i="106"/>
  <c r="E63" i="106"/>
  <c r="M63" i="106"/>
  <c r="U63" i="106"/>
  <c r="I64" i="106"/>
  <c r="Q64" i="106"/>
  <c r="E65" i="106"/>
  <c r="M65" i="106"/>
  <c r="U65" i="106"/>
  <c r="I66" i="106"/>
  <c r="Q66" i="106"/>
  <c r="E67" i="106"/>
  <c r="M67" i="106"/>
  <c r="U67" i="106"/>
  <c r="I68" i="106"/>
  <c r="Q68" i="106"/>
  <c r="E69" i="106"/>
  <c r="M69" i="106"/>
  <c r="U69" i="106"/>
  <c r="G72" i="106"/>
  <c r="O72" i="106"/>
  <c r="W72" i="106"/>
  <c r="K73" i="106"/>
  <c r="S73" i="106"/>
  <c r="G75" i="106"/>
  <c r="O75" i="106"/>
  <c r="W75" i="106"/>
  <c r="K76" i="106"/>
  <c r="S76" i="106"/>
  <c r="N39" i="106"/>
  <c r="V39" i="106"/>
  <c r="J40" i="106"/>
  <c r="R40" i="106"/>
  <c r="F41" i="106"/>
  <c r="N41" i="106"/>
  <c r="V41" i="106"/>
  <c r="J42" i="106"/>
  <c r="R42" i="106"/>
  <c r="F43" i="106"/>
  <c r="N43" i="106"/>
  <c r="V43" i="106"/>
  <c r="J44" i="106"/>
  <c r="R44" i="106"/>
  <c r="F45" i="106"/>
  <c r="N45" i="106"/>
  <c r="V45" i="106"/>
  <c r="J46" i="106"/>
  <c r="R46" i="106"/>
  <c r="F47" i="106"/>
  <c r="N47" i="106"/>
  <c r="V47" i="106"/>
  <c r="J48" i="106"/>
  <c r="R48" i="106"/>
  <c r="F49" i="106"/>
  <c r="N49" i="106"/>
  <c r="V49" i="106"/>
  <c r="J50" i="106"/>
  <c r="R50" i="106"/>
  <c r="F51" i="106"/>
  <c r="N51" i="106"/>
  <c r="V51" i="106"/>
  <c r="F57" i="106"/>
  <c r="N57" i="106"/>
  <c r="V57" i="106"/>
  <c r="J58" i="106"/>
  <c r="R58" i="106"/>
  <c r="F59" i="106"/>
  <c r="N59" i="106"/>
  <c r="V59" i="106"/>
  <c r="J60" i="106"/>
  <c r="R60" i="106"/>
  <c r="F61" i="106"/>
  <c r="N61" i="106"/>
  <c r="V61" i="106"/>
  <c r="J62" i="106"/>
  <c r="R62" i="106"/>
  <c r="F63" i="106"/>
  <c r="N63" i="106"/>
  <c r="V63" i="106"/>
  <c r="J64" i="106"/>
  <c r="R64" i="106"/>
  <c r="F65" i="106"/>
  <c r="N65" i="106"/>
  <c r="V65" i="106"/>
  <c r="J66" i="106"/>
  <c r="R66" i="106"/>
  <c r="F67" i="106"/>
  <c r="N67" i="106"/>
  <c r="V67" i="106"/>
  <c r="J68" i="106"/>
  <c r="R68" i="106"/>
  <c r="F69" i="106"/>
  <c r="N69" i="106"/>
  <c r="V69" i="106"/>
  <c r="H72" i="106"/>
  <c r="P72" i="106"/>
  <c r="D73" i="106"/>
  <c r="L73" i="106"/>
  <c r="T73" i="106"/>
  <c r="H75" i="106"/>
  <c r="P75" i="106"/>
  <c r="D76" i="106"/>
  <c r="L76" i="106"/>
  <c r="T76" i="106"/>
  <c r="O49" i="106"/>
  <c r="W49" i="106"/>
  <c r="K50" i="106"/>
  <c r="S50" i="106"/>
  <c r="G51" i="106"/>
  <c r="O51" i="106"/>
  <c r="W51" i="106"/>
  <c r="G57" i="106"/>
  <c r="O57" i="106"/>
  <c r="W57" i="106"/>
  <c r="K58" i="106"/>
  <c r="S58" i="106"/>
  <c r="G59" i="106"/>
  <c r="O59" i="106"/>
  <c r="W59" i="106"/>
  <c r="K60" i="106"/>
  <c r="S60" i="106"/>
  <c r="G61" i="106"/>
  <c r="O61" i="106"/>
  <c r="W61" i="106"/>
  <c r="K62" i="106"/>
  <c r="S62" i="106"/>
  <c r="G63" i="106"/>
  <c r="O63" i="106"/>
  <c r="W63" i="106"/>
  <c r="K64" i="106"/>
  <c r="S64" i="106"/>
  <c r="G65" i="106"/>
  <c r="O65" i="106"/>
  <c r="W65" i="106"/>
  <c r="K66" i="106"/>
  <c r="S66" i="106"/>
  <c r="G67" i="106"/>
  <c r="O67" i="106"/>
  <c r="W67" i="106"/>
  <c r="K68" i="106"/>
  <c r="S68" i="106"/>
  <c r="G69" i="106"/>
  <c r="O69" i="106"/>
  <c r="W69" i="106"/>
  <c r="I72" i="106"/>
  <c r="Q72" i="106"/>
  <c r="E73" i="106"/>
  <c r="M73" i="106"/>
  <c r="U73" i="106"/>
  <c r="I75" i="106"/>
  <c r="Q75" i="106"/>
  <c r="E76" i="106"/>
  <c r="M76" i="106"/>
  <c r="U76" i="106"/>
  <c r="P39" i="106"/>
  <c r="D40" i="106"/>
  <c r="L40" i="106"/>
  <c r="T40" i="106"/>
  <c r="H41" i="106"/>
  <c r="P41" i="106"/>
  <c r="D42" i="106"/>
  <c r="L42" i="106"/>
  <c r="T42" i="106"/>
  <c r="H43" i="106"/>
  <c r="P43" i="106"/>
  <c r="D44" i="106"/>
  <c r="L44" i="106"/>
  <c r="T44" i="106"/>
  <c r="H45" i="106"/>
  <c r="P45" i="106"/>
  <c r="D46" i="106"/>
  <c r="L46" i="106"/>
  <c r="T46" i="106"/>
  <c r="H47" i="106"/>
  <c r="P47" i="106"/>
  <c r="D48" i="106"/>
  <c r="L48" i="106"/>
  <c r="T48" i="106"/>
  <c r="H49" i="106"/>
  <c r="P49" i="106"/>
  <c r="D50" i="106"/>
  <c r="L50" i="106"/>
  <c r="T50" i="106"/>
  <c r="H51" i="106"/>
  <c r="P51" i="106"/>
  <c r="H57" i="106"/>
  <c r="P57" i="106"/>
  <c r="D58" i="106"/>
  <c r="L58" i="106"/>
  <c r="T58" i="106"/>
  <c r="H59" i="106"/>
  <c r="P59" i="106"/>
  <c r="D60" i="106"/>
  <c r="L60" i="106"/>
  <c r="T60" i="106"/>
  <c r="H61" i="106"/>
  <c r="P61" i="106"/>
  <c r="D62" i="106"/>
  <c r="L62" i="106"/>
  <c r="T62" i="106"/>
  <c r="H63" i="106"/>
  <c r="P63" i="106"/>
  <c r="D64" i="106"/>
  <c r="L64" i="106"/>
  <c r="T64" i="106"/>
  <c r="H65" i="106"/>
  <c r="P65" i="106"/>
  <c r="D66" i="106"/>
  <c r="L66" i="106"/>
  <c r="T66" i="106"/>
  <c r="H67" i="106"/>
  <c r="P67" i="106"/>
  <c r="D68" i="106"/>
  <c r="L68" i="106"/>
  <c r="T68" i="106"/>
  <c r="H69" i="106"/>
  <c r="P69" i="106"/>
  <c r="J72" i="106"/>
  <c r="R72" i="106"/>
  <c r="F73" i="106"/>
  <c r="N73" i="106"/>
  <c r="V73" i="106"/>
  <c r="J75" i="106"/>
  <c r="R75" i="106"/>
  <c r="F76" i="106"/>
  <c r="N76" i="106"/>
  <c r="V76" i="106"/>
  <c r="Q39" i="106"/>
  <c r="E40" i="106"/>
  <c r="M40" i="106"/>
  <c r="U40" i="106"/>
  <c r="I41" i="106"/>
  <c r="Q41" i="106"/>
  <c r="E42" i="106"/>
  <c r="M42" i="106"/>
  <c r="U42" i="106"/>
  <c r="I43" i="106"/>
  <c r="Q43" i="106"/>
  <c r="E44" i="106"/>
  <c r="M44" i="106"/>
  <c r="U44" i="106"/>
  <c r="I45" i="106"/>
  <c r="Q45" i="106"/>
  <c r="E46" i="106"/>
  <c r="M46" i="106"/>
  <c r="U46" i="106"/>
  <c r="I47" i="106"/>
  <c r="Q47" i="106"/>
  <c r="E48" i="106"/>
  <c r="M48" i="106"/>
  <c r="U48" i="106"/>
  <c r="I49" i="106"/>
  <c r="Q49" i="106"/>
  <c r="E50" i="106"/>
  <c r="M50" i="106"/>
  <c r="U50" i="106"/>
  <c r="I51" i="106"/>
  <c r="Q51" i="106"/>
  <c r="I57" i="106"/>
  <c r="Q57" i="106"/>
  <c r="E58" i="106"/>
  <c r="M58" i="106"/>
  <c r="U58" i="106"/>
  <c r="I59" i="106"/>
  <c r="Q59" i="106"/>
  <c r="E60" i="106"/>
  <c r="M60" i="106"/>
  <c r="U60" i="106"/>
  <c r="I61" i="106"/>
  <c r="Q61" i="106"/>
  <c r="E62" i="106"/>
  <c r="M62" i="106"/>
  <c r="U62" i="106"/>
  <c r="I63" i="106"/>
  <c r="Q63" i="106"/>
  <c r="E64" i="106"/>
  <c r="M64" i="106"/>
  <c r="U64" i="106"/>
  <c r="I65" i="106"/>
  <c r="Q65" i="106"/>
  <c r="E66" i="106"/>
  <c r="M66" i="106"/>
  <c r="U66" i="106"/>
  <c r="I67" i="106"/>
  <c r="Q67" i="106"/>
  <c r="E68" i="106"/>
  <c r="M68" i="106"/>
  <c r="U68" i="106"/>
  <c r="I69" i="106"/>
  <c r="Q69" i="106"/>
  <c r="K72" i="106"/>
  <c r="S72" i="106"/>
  <c r="G73" i="106"/>
  <c r="O73" i="106"/>
  <c r="W73" i="106"/>
  <c r="K75" i="106"/>
  <c r="S75" i="106"/>
  <c r="G76" i="106"/>
  <c r="O76" i="106"/>
  <c r="W76" i="106"/>
  <c r="V46" i="106"/>
  <c r="J47" i="106"/>
  <c r="R47" i="106"/>
  <c r="F48" i="106"/>
  <c r="N48" i="106"/>
  <c r="V48" i="106"/>
  <c r="J49" i="106"/>
  <c r="R49" i="106"/>
  <c r="F50" i="106"/>
  <c r="N50" i="106"/>
  <c r="V50" i="106"/>
  <c r="J51" i="106"/>
  <c r="R51" i="106"/>
  <c r="J57" i="106"/>
  <c r="R57" i="106"/>
  <c r="F58" i="106"/>
  <c r="N58" i="106"/>
  <c r="V58" i="106"/>
  <c r="J59" i="106"/>
  <c r="R59" i="106"/>
  <c r="F60" i="106"/>
  <c r="N60" i="106"/>
  <c r="V60" i="106"/>
  <c r="J61" i="106"/>
  <c r="R61" i="106"/>
  <c r="F62" i="106"/>
  <c r="N62" i="106"/>
  <c r="V62" i="106"/>
  <c r="J63" i="106"/>
  <c r="R63" i="106"/>
  <c r="F64" i="106"/>
  <c r="N64" i="106"/>
  <c r="V64" i="106"/>
  <c r="J65" i="106"/>
  <c r="R65" i="106"/>
  <c r="F66" i="106"/>
  <c r="N66" i="106"/>
  <c r="V66" i="106"/>
  <c r="J67" i="106"/>
  <c r="R67" i="106"/>
  <c r="F68" i="106"/>
  <c r="N68" i="106"/>
  <c r="V68" i="106"/>
  <c r="J69" i="106"/>
  <c r="R69" i="106"/>
  <c r="D72" i="106"/>
  <c r="L72" i="106"/>
  <c r="T72" i="106"/>
  <c r="H73" i="106"/>
  <c r="P73" i="106"/>
  <c r="D75" i="106"/>
  <c r="L75" i="106"/>
  <c r="T75" i="106"/>
  <c r="H76" i="106"/>
  <c r="P76" i="106"/>
  <c r="H4" i="194"/>
  <c r="X104" i="149" l="1"/>
  <c r="X23" i="149"/>
  <c r="I22" i="106"/>
  <c r="R71" i="106"/>
  <c r="X21" i="149"/>
  <c r="S22" i="106"/>
  <c r="J22" i="106"/>
  <c r="Q8" i="106"/>
  <c r="L22" i="106"/>
  <c r="Q22" i="106"/>
  <c r="T71" i="106"/>
  <c r="R22" i="106"/>
  <c r="S71" i="106"/>
  <c r="D22" i="106"/>
  <c r="C3" i="196"/>
  <c r="C2" i="196" s="1"/>
  <c r="U3" i="194"/>
  <c r="U2" i="194" s="1"/>
  <c r="J3" i="196"/>
  <c r="J2" i="196" s="1"/>
  <c r="L3" i="194"/>
  <c r="L2" i="194" s="1"/>
  <c r="I8" i="106"/>
  <c r="J3" i="195"/>
  <c r="V3" i="196"/>
  <c r="V2" i="196" s="1"/>
  <c r="R2" i="194"/>
  <c r="K22" i="106"/>
  <c r="P8" i="106"/>
  <c r="I3" i="196"/>
  <c r="I2" i="196" s="1"/>
  <c r="D3" i="196"/>
  <c r="D2" i="196" s="1"/>
  <c r="I3" i="194"/>
  <c r="I2" i="194" s="1"/>
  <c r="H3" i="194"/>
  <c r="F3" i="196"/>
  <c r="F2" i="196" s="1"/>
  <c r="O3" i="195"/>
  <c r="O2" i="195" s="1"/>
  <c r="Q2" i="195"/>
  <c r="R3" i="196"/>
  <c r="R2" i="196" s="1"/>
  <c r="O2" i="196"/>
  <c r="X2" i="93"/>
  <c r="L3" i="196"/>
  <c r="L2" i="196" s="1"/>
  <c r="W3" i="195"/>
  <c r="W2" i="195" s="1"/>
  <c r="S2" i="196"/>
  <c r="T3" i="196"/>
  <c r="T2" i="196" s="1"/>
  <c r="K2" i="196"/>
  <c r="U3" i="195"/>
  <c r="U2" i="195" s="1"/>
  <c r="G3" i="196"/>
  <c r="G2" i="196" s="1"/>
  <c r="G3" i="194"/>
  <c r="G2" i="194" s="1"/>
  <c r="I71" i="106"/>
  <c r="I2" i="195"/>
  <c r="P3" i="196"/>
  <c r="U3" i="196"/>
  <c r="E3" i="194"/>
  <c r="J3" i="194"/>
  <c r="J2" i="194" s="1"/>
  <c r="H3" i="196"/>
  <c r="H2" i="196" s="1"/>
  <c r="N3" i="196"/>
  <c r="V2" i="194"/>
  <c r="T22" i="106"/>
  <c r="M3" i="196"/>
  <c r="M2" i="196" s="1"/>
  <c r="Q3" i="196"/>
  <c r="Q2" i="196" s="1"/>
  <c r="W8" i="106"/>
  <c r="R3" i="195"/>
  <c r="G3" i="195"/>
  <c r="G2" i="195" s="1"/>
  <c r="O8" i="106"/>
  <c r="L3" i="195"/>
  <c r="F3" i="195"/>
  <c r="F2" i="195" s="1"/>
  <c r="K17" i="106"/>
  <c r="N3" i="194"/>
  <c r="N2" i="194" s="1"/>
  <c r="M2" i="195"/>
  <c r="W27" i="106"/>
  <c r="M17" i="106"/>
  <c r="V3" i="195"/>
  <c r="V2" i="195" s="1"/>
  <c r="D52" i="106"/>
  <c r="M3" i="194"/>
  <c r="M2" i="194" s="1"/>
  <c r="E2" i="195"/>
  <c r="C2" i="195"/>
  <c r="E3" i="196"/>
  <c r="E2" i="196" s="1"/>
  <c r="J8" i="106"/>
  <c r="W2" i="196"/>
  <c r="L52" i="106"/>
  <c r="N8" i="106"/>
  <c r="W2" i="194"/>
  <c r="F22" i="106"/>
  <c r="P4" i="106"/>
  <c r="K2" i="194"/>
  <c r="P71" i="106"/>
  <c r="W17" i="106"/>
  <c r="T4" i="106"/>
  <c r="E27" i="106"/>
  <c r="N3" i="195"/>
  <c r="N2" i="195" s="1"/>
  <c r="C3" i="194"/>
  <c r="E11" i="106"/>
  <c r="I52" i="106"/>
  <c r="G71" i="106"/>
  <c r="M52" i="106"/>
  <c r="K52" i="106"/>
  <c r="S52" i="106"/>
  <c r="F27" i="106"/>
  <c r="H22" i="106"/>
  <c r="S2" i="194"/>
  <c r="U8" i="106"/>
  <c r="V4" i="106"/>
  <c r="E52" i="106"/>
  <c r="V71" i="106"/>
  <c r="P17" i="106"/>
  <c r="O3" i="194"/>
  <c r="O2" i="194" s="1"/>
  <c r="P3" i="195"/>
  <c r="P2" i="195" s="1"/>
  <c r="U52" i="106"/>
  <c r="N71" i="106"/>
  <c r="T52" i="106"/>
  <c r="H17" i="106"/>
  <c r="T27" i="106"/>
  <c r="N17" i="106"/>
  <c r="S3" i="195"/>
  <c r="W22" i="106"/>
  <c r="D17" i="106"/>
  <c r="T3" i="194"/>
  <c r="R4" i="106"/>
  <c r="O52" i="106"/>
  <c r="P27" i="106"/>
  <c r="D11" i="106"/>
  <c r="S11" i="106"/>
  <c r="U33" i="106"/>
  <c r="V17" i="106"/>
  <c r="K27" i="106"/>
  <c r="M8" i="106"/>
  <c r="N4" i="106"/>
  <c r="V22" i="106"/>
  <c r="T8" i="106"/>
  <c r="U4" i="106"/>
  <c r="T3" i="195"/>
  <c r="T2" i="195" s="1"/>
  <c r="E22" i="106"/>
  <c r="L4" i="106"/>
  <c r="J4" i="106"/>
  <c r="W33" i="106"/>
  <c r="H27" i="106"/>
  <c r="M33" i="106"/>
  <c r="V8" i="106"/>
  <c r="W4" i="106"/>
  <c r="O22" i="106"/>
  <c r="W11" i="106"/>
  <c r="E8" i="106"/>
  <c r="F4" i="106"/>
  <c r="R27" i="106"/>
  <c r="N22" i="106"/>
  <c r="L8" i="106"/>
  <c r="Q2" i="194"/>
  <c r="O17" i="106"/>
  <c r="D2" i="195"/>
  <c r="D4" i="106"/>
  <c r="L71" i="106"/>
  <c r="K11" i="106"/>
  <c r="O11" i="106"/>
  <c r="P52" i="106"/>
  <c r="V52" i="106"/>
  <c r="U71" i="106"/>
  <c r="G33" i="106"/>
  <c r="O27" i="106"/>
  <c r="L27" i="106"/>
  <c r="F8" i="106"/>
  <c r="O4" i="106"/>
  <c r="J33" i="106"/>
  <c r="G22" i="106"/>
  <c r="G11" i="106"/>
  <c r="T17" i="106"/>
  <c r="V11" i="106"/>
  <c r="P33" i="106"/>
  <c r="Q4" i="106"/>
  <c r="K3" i="195"/>
  <c r="I27" i="106"/>
  <c r="G8" i="106"/>
  <c r="T33" i="106"/>
  <c r="G17" i="106"/>
  <c r="H3" i="195"/>
  <c r="U27" i="106"/>
  <c r="Q11" i="106"/>
  <c r="E33" i="106"/>
  <c r="S33" i="106"/>
  <c r="F17" i="106"/>
  <c r="J27" i="106"/>
  <c r="D8" i="106"/>
  <c r="D3" i="194"/>
  <c r="D71" i="106"/>
  <c r="H71" i="106"/>
  <c r="N52" i="106"/>
  <c r="M71" i="106"/>
  <c r="T11" i="106"/>
  <c r="S4" i="106"/>
  <c r="V33" i="106"/>
  <c r="G27" i="106"/>
  <c r="Q17" i="106"/>
  <c r="R11" i="106"/>
  <c r="P3" i="194"/>
  <c r="K33" i="106"/>
  <c r="U17" i="106"/>
  <c r="N11" i="106"/>
  <c r="H33" i="106"/>
  <c r="I4" i="106"/>
  <c r="U11" i="106"/>
  <c r="L33" i="106"/>
  <c r="M4" i="106"/>
  <c r="S8" i="106"/>
  <c r="J71" i="106"/>
  <c r="R33" i="106"/>
  <c r="R52" i="106"/>
  <c r="J52" i="106"/>
  <c r="K71" i="106"/>
  <c r="H52" i="106"/>
  <c r="F52" i="106"/>
  <c r="W71" i="106"/>
  <c r="E71" i="106"/>
  <c r="R17" i="106"/>
  <c r="R8" i="106"/>
  <c r="K4" i="106"/>
  <c r="N33" i="106"/>
  <c r="I17" i="106"/>
  <c r="V27" i="106"/>
  <c r="J11" i="106"/>
  <c r="H8" i="106"/>
  <c r="D27" i="106"/>
  <c r="P22" i="106"/>
  <c r="P11" i="106"/>
  <c r="G4" i="106"/>
  <c r="Q33" i="106"/>
  <c r="L17" i="106"/>
  <c r="F11" i="106"/>
  <c r="S17" i="106"/>
  <c r="H4" i="106"/>
  <c r="E4" i="106"/>
  <c r="U22" i="106"/>
  <c r="M27" i="106"/>
  <c r="K8" i="106"/>
  <c r="I11" i="106"/>
  <c r="G52" i="106"/>
  <c r="F71" i="106"/>
  <c r="O33" i="106"/>
  <c r="Q27" i="106"/>
  <c r="Q52" i="106"/>
  <c r="Q71" i="106"/>
  <c r="W52" i="106"/>
  <c r="O71" i="106"/>
  <c r="J17" i="106"/>
  <c r="L11" i="106"/>
  <c r="F33" i="106"/>
  <c r="N27" i="106"/>
  <c r="H11" i="106"/>
  <c r="S27" i="106"/>
  <c r="E17" i="106"/>
  <c r="I33" i="106"/>
  <c r="F3" i="194"/>
  <c r="M11" i="106"/>
  <c r="D33" i="106"/>
  <c r="M22" i="106"/>
  <c r="N26" i="106" l="1"/>
  <c r="X94" i="149"/>
  <c r="E26" i="106"/>
  <c r="Q26" i="106"/>
  <c r="H2" i="194"/>
  <c r="C2" i="194"/>
  <c r="P2" i="196"/>
  <c r="W26" i="106"/>
  <c r="F26" i="106"/>
  <c r="K2" i="195"/>
  <c r="J2" i="195"/>
  <c r="F2" i="194"/>
  <c r="E2" i="194"/>
  <c r="H2" i="195"/>
  <c r="U2" i="196"/>
  <c r="P2" i="194"/>
  <c r="L2" i="195"/>
  <c r="S2" i="195"/>
  <c r="N2" i="196"/>
  <c r="O3" i="106"/>
  <c r="T26" i="106"/>
  <c r="P3" i="106"/>
  <c r="E3" i="106"/>
  <c r="R2" i="195"/>
  <c r="T2" i="194"/>
  <c r="H3" i="106"/>
  <c r="D26" i="106"/>
  <c r="J26" i="106"/>
  <c r="T3" i="106"/>
  <c r="G3" i="106"/>
  <c r="S26" i="106"/>
  <c r="G26" i="106"/>
  <c r="L26" i="106"/>
  <c r="I3" i="106"/>
  <c r="M26" i="106"/>
  <c r="S3" i="106"/>
  <c r="V3" i="106"/>
  <c r="Q3" i="106"/>
  <c r="R26" i="106"/>
  <c r="U3" i="106"/>
  <c r="D2" i="194"/>
  <c r="U26" i="106"/>
  <c r="F3" i="106"/>
  <c r="H26" i="106"/>
  <c r="O26" i="106"/>
  <c r="D3" i="106"/>
  <c r="P26" i="106"/>
  <c r="V26" i="106"/>
  <c r="J3" i="106"/>
  <c r="N3" i="106"/>
  <c r="L3" i="106"/>
  <c r="M3" i="106"/>
  <c r="W3" i="106"/>
  <c r="K26" i="106"/>
  <c r="R3" i="106"/>
  <c r="K3" i="106"/>
  <c r="I26" i="106"/>
  <c r="W74" i="104"/>
  <c r="V74" i="104"/>
  <c r="U74" i="104"/>
  <c r="T74" i="104"/>
  <c r="S74" i="104"/>
  <c r="R74" i="104"/>
  <c r="Q74" i="104"/>
  <c r="P74" i="104"/>
  <c r="O74" i="104"/>
  <c r="N74" i="104"/>
  <c r="M74" i="104"/>
  <c r="L74" i="104"/>
  <c r="K74" i="104"/>
  <c r="J74" i="104"/>
  <c r="I74" i="104"/>
  <c r="H74" i="104"/>
  <c r="G74" i="104"/>
  <c r="F74" i="104"/>
  <c r="E74" i="104"/>
  <c r="D74" i="104"/>
  <c r="W56" i="104"/>
  <c r="V56" i="104"/>
  <c r="U56" i="104"/>
  <c r="T56" i="104"/>
  <c r="S56" i="104"/>
  <c r="R56" i="104"/>
  <c r="Q56" i="104"/>
  <c r="P56" i="104"/>
  <c r="O56" i="104"/>
  <c r="N56" i="104"/>
  <c r="M56" i="104"/>
  <c r="L56" i="104"/>
  <c r="K56" i="104"/>
  <c r="J56" i="104"/>
  <c r="I56" i="104"/>
  <c r="H56" i="104"/>
  <c r="G56" i="104"/>
  <c r="F56" i="104"/>
  <c r="E56" i="104"/>
  <c r="D56" i="104"/>
  <c r="W55" i="104"/>
  <c r="V55" i="104"/>
  <c r="U55" i="104"/>
  <c r="T55" i="104"/>
  <c r="S55" i="104"/>
  <c r="R55" i="104"/>
  <c r="Q55" i="104"/>
  <c r="P55" i="104"/>
  <c r="O55" i="104"/>
  <c r="N55" i="104"/>
  <c r="M55" i="104"/>
  <c r="L55" i="104"/>
  <c r="K55" i="104"/>
  <c r="J55" i="104"/>
  <c r="I55" i="104"/>
  <c r="H55" i="104"/>
  <c r="G55" i="104"/>
  <c r="F55" i="104"/>
  <c r="E55" i="104"/>
  <c r="D55" i="104"/>
  <c r="W54" i="104"/>
  <c r="V54" i="104"/>
  <c r="U54" i="104"/>
  <c r="T54" i="104"/>
  <c r="S54" i="104"/>
  <c r="R54" i="104"/>
  <c r="Q54" i="104"/>
  <c r="P54" i="104"/>
  <c r="O54" i="104"/>
  <c r="N54" i="104"/>
  <c r="M54" i="104"/>
  <c r="L54" i="104"/>
  <c r="K54" i="104"/>
  <c r="J54" i="104"/>
  <c r="I54" i="104"/>
  <c r="H54" i="104"/>
  <c r="G54" i="104"/>
  <c r="F54" i="104"/>
  <c r="E54" i="104"/>
  <c r="D54" i="104"/>
  <c r="W53" i="104"/>
  <c r="V53" i="104"/>
  <c r="U53" i="104"/>
  <c r="T53" i="104"/>
  <c r="S53" i="104"/>
  <c r="R53" i="104"/>
  <c r="Q53" i="104"/>
  <c r="P53" i="104"/>
  <c r="O53" i="104"/>
  <c r="N53" i="104"/>
  <c r="M53" i="104"/>
  <c r="L53" i="104"/>
  <c r="K53" i="104"/>
  <c r="J53" i="104"/>
  <c r="I53" i="104"/>
  <c r="H53" i="104"/>
  <c r="G53" i="104"/>
  <c r="F53" i="104"/>
  <c r="E53" i="104"/>
  <c r="D53" i="104"/>
  <c r="T70" i="104"/>
  <c r="P70" i="104"/>
  <c r="L70" i="104"/>
  <c r="H70" i="104"/>
  <c r="D70" i="104"/>
  <c r="O63" i="104"/>
  <c r="W4" i="193"/>
  <c r="J4" i="193"/>
  <c r="T2" i="106" l="1"/>
  <c r="Q2" i="106"/>
  <c r="O2" i="106"/>
  <c r="P2" i="106"/>
  <c r="N2" i="106"/>
  <c r="E2" i="106"/>
  <c r="E70" i="104"/>
  <c r="M70" i="104"/>
  <c r="U70" i="104"/>
  <c r="F70" i="104"/>
  <c r="N70" i="104"/>
  <c r="V70" i="104"/>
  <c r="W2" i="106"/>
  <c r="I70" i="104"/>
  <c r="Q70" i="104"/>
  <c r="O70" i="104"/>
  <c r="W70" i="104"/>
  <c r="J70" i="104"/>
  <c r="R70" i="104"/>
  <c r="F2" i="106"/>
  <c r="G70" i="104"/>
  <c r="K70" i="104"/>
  <c r="S70" i="104"/>
  <c r="G2" i="106"/>
  <c r="J2" i="106"/>
  <c r="D2" i="106"/>
  <c r="I4" i="193"/>
  <c r="M4" i="193"/>
  <c r="U4" i="193"/>
  <c r="K4" i="193"/>
  <c r="S4" i="193"/>
  <c r="D4" i="193"/>
  <c r="L4" i="193"/>
  <c r="D4" i="192"/>
  <c r="L2" i="106"/>
  <c r="H2" i="106"/>
  <c r="T4" i="193"/>
  <c r="T3" i="193" s="1"/>
  <c r="J4" i="192"/>
  <c r="S3" i="193"/>
  <c r="G4" i="192"/>
  <c r="O4" i="192"/>
  <c r="W4" i="192"/>
  <c r="R2" i="106"/>
  <c r="I2" i="106"/>
  <c r="V2" i="106"/>
  <c r="G4" i="193"/>
  <c r="O4" i="193"/>
  <c r="M2" i="106"/>
  <c r="E4" i="193"/>
  <c r="S2" i="106"/>
  <c r="L4" i="192"/>
  <c r="T4" i="192"/>
  <c r="H4" i="192"/>
  <c r="T24" i="104"/>
  <c r="W3" i="193"/>
  <c r="P4" i="192"/>
  <c r="U2" i="106"/>
  <c r="F4" i="192"/>
  <c r="N4" i="192"/>
  <c r="V4" i="192"/>
  <c r="V3" i="192" s="1"/>
  <c r="R4" i="192"/>
  <c r="R3" i="192" s="1"/>
  <c r="K2" i="106"/>
  <c r="M35" i="104"/>
  <c r="I50" i="104"/>
  <c r="L20" i="104"/>
  <c r="H9" i="104"/>
  <c r="M4" i="192"/>
  <c r="I5" i="104"/>
  <c r="Q5" i="104"/>
  <c r="E6" i="104"/>
  <c r="M6" i="104"/>
  <c r="U6" i="104"/>
  <c r="I7" i="104"/>
  <c r="Q7" i="104"/>
  <c r="E18" i="104"/>
  <c r="Q19" i="104"/>
  <c r="E20" i="104"/>
  <c r="M20" i="104"/>
  <c r="U20" i="104"/>
  <c r="I21" i="104"/>
  <c r="Q21" i="104"/>
  <c r="I23" i="104"/>
  <c r="M24" i="104"/>
  <c r="H4" i="193"/>
  <c r="P4" i="193"/>
  <c r="L6" i="104"/>
  <c r="K10" i="104"/>
  <c r="S10" i="104"/>
  <c r="Q4" i="193"/>
  <c r="G12" i="104"/>
  <c r="K13" i="104"/>
  <c r="S13" i="104"/>
  <c r="G14" i="104"/>
  <c r="O14" i="104"/>
  <c r="W14" i="104"/>
  <c r="K15" i="104"/>
  <c r="S15" i="104"/>
  <c r="G16" i="104"/>
  <c r="O16" i="104"/>
  <c r="W16" i="104"/>
  <c r="S30" i="104"/>
  <c r="E4" i="192"/>
  <c r="U4" i="192"/>
  <c r="I4" i="192"/>
  <c r="Q4" i="192"/>
  <c r="G35" i="104"/>
  <c r="W35" i="104"/>
  <c r="K36" i="104"/>
  <c r="S36" i="104"/>
  <c r="G37" i="104"/>
  <c r="O37" i="104"/>
  <c r="W37" i="104"/>
  <c r="K38" i="104"/>
  <c r="S38" i="104"/>
  <c r="G39" i="104"/>
  <c r="O39" i="104"/>
  <c r="W39" i="104"/>
  <c r="K40" i="104"/>
  <c r="S40" i="104"/>
  <c r="G41" i="104"/>
  <c r="O41" i="104"/>
  <c r="W41" i="104"/>
  <c r="K42" i="104"/>
  <c r="S42" i="104"/>
  <c r="G43" i="104"/>
  <c r="O43" i="104"/>
  <c r="W43" i="104"/>
  <c r="K44" i="104"/>
  <c r="S44" i="104"/>
  <c r="G45" i="104"/>
  <c r="O45" i="104"/>
  <c r="W45" i="104"/>
  <c r="K46" i="104"/>
  <c r="S46" i="104"/>
  <c r="G47" i="104"/>
  <c r="O47" i="104"/>
  <c r="W47" i="104"/>
  <c r="K48" i="104"/>
  <c r="S48" i="104"/>
  <c r="G49" i="104"/>
  <c r="O49" i="104"/>
  <c r="W49" i="104"/>
  <c r="K50" i="104"/>
  <c r="S50" i="104"/>
  <c r="G51" i="104"/>
  <c r="O51" i="104"/>
  <c r="W51" i="104"/>
  <c r="G9" i="104"/>
  <c r="K34" i="104"/>
  <c r="J36" i="104"/>
  <c r="R38" i="104"/>
  <c r="M60" i="104"/>
  <c r="M62" i="104"/>
  <c r="J5" i="104"/>
  <c r="R5" i="104"/>
  <c r="F6" i="104"/>
  <c r="N6" i="104"/>
  <c r="V6" i="104"/>
  <c r="J7" i="104"/>
  <c r="P9" i="104"/>
  <c r="D10" i="104"/>
  <c r="L10" i="104"/>
  <c r="T10" i="104"/>
  <c r="T13" i="104"/>
  <c r="L15" i="104"/>
  <c r="J21" i="104"/>
  <c r="J23" i="104"/>
  <c r="R23" i="104"/>
  <c r="F24" i="104"/>
  <c r="N24" i="104"/>
  <c r="V24" i="104"/>
  <c r="J25" i="104"/>
  <c r="R25" i="104"/>
  <c r="D38" i="104"/>
  <c r="D42" i="104"/>
  <c r="W9" i="104"/>
  <c r="M18" i="104"/>
  <c r="K5" i="104"/>
  <c r="S5" i="104"/>
  <c r="G6" i="104"/>
  <c r="K7" i="104"/>
  <c r="S7" i="104"/>
  <c r="I12" i="104"/>
  <c r="Q12" i="104"/>
  <c r="E13" i="104"/>
  <c r="M13" i="104"/>
  <c r="U13" i="104"/>
  <c r="I14" i="104"/>
  <c r="Q14" i="104"/>
  <c r="E15" i="104"/>
  <c r="M15" i="104"/>
  <c r="U15" i="104"/>
  <c r="I16" i="104"/>
  <c r="Q16" i="104"/>
  <c r="G18" i="104"/>
  <c r="O18" i="104"/>
  <c r="W18" i="104"/>
  <c r="K19" i="104"/>
  <c r="S19" i="104"/>
  <c r="G20" i="104"/>
  <c r="O20" i="104"/>
  <c r="W20" i="104"/>
  <c r="K21" i="104"/>
  <c r="S21" i="104"/>
  <c r="L29" i="104"/>
  <c r="P32" i="104"/>
  <c r="S34" i="104"/>
  <c r="F4" i="193"/>
  <c r="N4" i="193"/>
  <c r="V4" i="193"/>
  <c r="R4" i="193"/>
  <c r="D5" i="104"/>
  <c r="L5" i="104"/>
  <c r="T5" i="104"/>
  <c r="H6" i="104"/>
  <c r="P6" i="104"/>
  <c r="D7" i="104"/>
  <c r="L7" i="104"/>
  <c r="T7" i="104"/>
  <c r="V10" i="104"/>
  <c r="J12" i="104"/>
  <c r="R12" i="104"/>
  <c r="F13" i="104"/>
  <c r="N13" i="104"/>
  <c r="V13" i="104"/>
  <c r="J14" i="104"/>
  <c r="R14" i="104"/>
  <c r="F15" i="104"/>
  <c r="N15" i="104"/>
  <c r="V15" i="104"/>
  <c r="J16" i="104"/>
  <c r="R16" i="104"/>
  <c r="H18" i="104"/>
  <c r="P18" i="104"/>
  <c r="D19" i="104"/>
  <c r="L19" i="104"/>
  <c r="T19" i="104"/>
  <c r="H20" i="104"/>
  <c r="P20" i="104"/>
  <c r="D23" i="104"/>
  <c r="L23" i="104"/>
  <c r="T23" i="104"/>
  <c r="H24" i="104"/>
  <c r="P24" i="104"/>
  <c r="D25" i="104"/>
  <c r="L25" i="104"/>
  <c r="T25" i="104"/>
  <c r="M31" i="104"/>
  <c r="I19" i="104"/>
  <c r="E5" i="104"/>
  <c r="M5" i="104"/>
  <c r="U5" i="104"/>
  <c r="I6" i="104"/>
  <c r="Q6" i="104"/>
  <c r="O15" i="104"/>
  <c r="Q18" i="104"/>
  <c r="I20" i="104"/>
  <c r="V29" i="104"/>
  <c r="R32" i="104"/>
  <c r="M57" i="104"/>
  <c r="O9" i="104"/>
  <c r="U18" i="104"/>
  <c r="O35" i="104"/>
  <c r="F5" i="104"/>
  <c r="N5" i="104"/>
  <c r="V5" i="104"/>
  <c r="J6" i="104"/>
  <c r="R6" i="104"/>
  <c r="F7" i="104"/>
  <c r="N7" i="104"/>
  <c r="V7" i="104"/>
  <c r="V19" i="104"/>
  <c r="N21" i="104"/>
  <c r="V21" i="104"/>
  <c r="F25" i="104"/>
  <c r="K28" i="104"/>
  <c r="S28" i="104"/>
  <c r="G29" i="104"/>
  <c r="O29" i="104"/>
  <c r="W29" i="104"/>
  <c r="K30" i="104"/>
  <c r="G31" i="104"/>
  <c r="O31" i="104"/>
  <c r="W31" i="104"/>
  <c r="K32" i="104"/>
  <c r="S32" i="104"/>
  <c r="D37" i="104"/>
  <c r="P40" i="104"/>
  <c r="O12" i="104"/>
  <c r="W12" i="104"/>
  <c r="K4" i="192"/>
  <c r="S4" i="192"/>
  <c r="S45" i="104"/>
  <c r="W46" i="104"/>
  <c r="O50" i="104"/>
  <c r="G5" i="104"/>
  <c r="O5" i="104"/>
  <c r="W5" i="104"/>
  <c r="K6" i="104"/>
  <c r="S6" i="104"/>
  <c r="G7" i="104"/>
  <c r="O7" i="104"/>
  <c r="W7" i="104"/>
  <c r="E9" i="104"/>
  <c r="M9" i="104"/>
  <c r="U9" i="104"/>
  <c r="I10" i="104"/>
  <c r="Q10" i="104"/>
  <c r="M12" i="104"/>
  <c r="U12" i="104"/>
  <c r="G19" i="104"/>
  <c r="D28" i="104"/>
  <c r="H29" i="104"/>
  <c r="I34" i="104"/>
  <c r="Q34" i="104"/>
  <c r="E35" i="104"/>
  <c r="U35" i="104"/>
  <c r="I36" i="104"/>
  <c r="Q36" i="104"/>
  <c r="E37" i="104"/>
  <c r="M37" i="104"/>
  <c r="U37" i="104"/>
  <c r="I38" i="104"/>
  <c r="Q38" i="104"/>
  <c r="E39" i="104"/>
  <c r="M41" i="104"/>
  <c r="I42" i="104"/>
  <c r="E45" i="104"/>
  <c r="H5" i="104"/>
  <c r="P5" i="104"/>
  <c r="D6" i="104"/>
  <c r="T6" i="104"/>
  <c r="H7" i="104"/>
  <c r="P7" i="104"/>
  <c r="H23" i="104"/>
  <c r="E28" i="104"/>
  <c r="M28" i="104"/>
  <c r="U28" i="104"/>
  <c r="I29" i="104"/>
  <c r="Q29" i="104"/>
  <c r="E30" i="104"/>
  <c r="M30" i="104"/>
  <c r="U30" i="104"/>
  <c r="I31" i="104"/>
  <c r="Q31" i="104"/>
  <c r="E32" i="104"/>
  <c r="M32" i="104"/>
  <c r="U32" i="104"/>
  <c r="R36" i="104"/>
  <c r="V39" i="104"/>
  <c r="H57" i="104"/>
  <c r="P57" i="104"/>
  <c r="D58" i="104"/>
  <c r="L58" i="104"/>
  <c r="T58" i="104"/>
  <c r="H59" i="104"/>
  <c r="P59" i="104"/>
  <c r="D60" i="104"/>
  <c r="L60" i="104"/>
  <c r="T60" i="104"/>
  <c r="H61" i="104"/>
  <c r="P61" i="104"/>
  <c r="D62" i="104"/>
  <c r="L62" i="104"/>
  <c r="T62" i="104"/>
  <c r="H63" i="104"/>
  <c r="P63" i="104"/>
  <c r="H65" i="104"/>
  <c r="P65" i="104"/>
  <c r="H69" i="104"/>
  <c r="P69" i="104"/>
  <c r="E7" i="104"/>
  <c r="M7" i="104"/>
  <c r="U7" i="104"/>
  <c r="F9" i="104"/>
  <c r="N9" i="104"/>
  <c r="V9" i="104"/>
  <c r="J10" i="104"/>
  <c r="R10" i="104"/>
  <c r="H12" i="104"/>
  <c r="P12" i="104"/>
  <c r="D13" i="104"/>
  <c r="L13" i="104"/>
  <c r="H14" i="104"/>
  <c r="P14" i="104"/>
  <c r="D15" i="104"/>
  <c r="T15" i="104"/>
  <c r="H16" i="104"/>
  <c r="P16" i="104"/>
  <c r="F18" i="104"/>
  <c r="N18" i="104"/>
  <c r="V18" i="104"/>
  <c r="J19" i="104"/>
  <c r="R19" i="104"/>
  <c r="F20" i="104"/>
  <c r="N20" i="104"/>
  <c r="V20" i="104"/>
  <c r="R21" i="104"/>
  <c r="K23" i="104"/>
  <c r="S23" i="104"/>
  <c r="G24" i="104"/>
  <c r="O24" i="104"/>
  <c r="W24" i="104"/>
  <c r="K25" i="104"/>
  <c r="S25" i="104"/>
  <c r="L28" i="104"/>
  <c r="T28" i="104"/>
  <c r="P29" i="104"/>
  <c r="D30" i="104"/>
  <c r="L30" i="104"/>
  <c r="T30" i="104"/>
  <c r="H31" i="104"/>
  <c r="P31" i="104"/>
  <c r="D32" i="104"/>
  <c r="L32" i="104"/>
  <c r="T32" i="104"/>
  <c r="J34" i="104"/>
  <c r="R34" i="104"/>
  <c r="F35" i="104"/>
  <c r="N35" i="104"/>
  <c r="V35" i="104"/>
  <c r="F37" i="104"/>
  <c r="N37" i="104"/>
  <c r="V37" i="104"/>
  <c r="J38" i="104"/>
  <c r="F39" i="104"/>
  <c r="N39" i="104"/>
  <c r="J40" i="104"/>
  <c r="R40" i="104"/>
  <c r="F41" i="104"/>
  <c r="N41" i="104"/>
  <c r="V41" i="104"/>
  <c r="J42" i="104"/>
  <c r="R42" i="104"/>
  <c r="K58" i="104"/>
  <c r="O59" i="104"/>
  <c r="T34" i="104"/>
  <c r="D21" i="104"/>
  <c r="L21" i="104"/>
  <c r="T21" i="104"/>
  <c r="E23" i="104"/>
  <c r="M23" i="104"/>
  <c r="U23" i="104"/>
  <c r="I24" i="104"/>
  <c r="Q24" i="104"/>
  <c r="E25" i="104"/>
  <c r="M25" i="104"/>
  <c r="U25" i="104"/>
  <c r="F28" i="104"/>
  <c r="N28" i="104"/>
  <c r="V28" i="104"/>
  <c r="J29" i="104"/>
  <c r="R29" i="104"/>
  <c r="F30" i="104"/>
  <c r="N30" i="104"/>
  <c r="V30" i="104"/>
  <c r="J31" i="104"/>
  <c r="R31" i="104"/>
  <c r="F32" i="104"/>
  <c r="N32" i="104"/>
  <c r="V32" i="104"/>
  <c r="D34" i="104"/>
  <c r="L34" i="104"/>
  <c r="H35" i="104"/>
  <c r="P35" i="104"/>
  <c r="D36" i="104"/>
  <c r="L36" i="104"/>
  <c r="T36" i="104"/>
  <c r="H37" i="104"/>
  <c r="P37" i="104"/>
  <c r="L38" i="104"/>
  <c r="T38" i="104"/>
  <c r="H39" i="104"/>
  <c r="P39" i="104"/>
  <c r="D40" i="104"/>
  <c r="L40" i="104"/>
  <c r="T40" i="104"/>
  <c r="H41" i="104"/>
  <c r="P41" i="104"/>
  <c r="L42" i="104"/>
  <c r="T42" i="104"/>
  <c r="H43" i="104"/>
  <c r="P43" i="104"/>
  <c r="D44" i="104"/>
  <c r="Q57" i="104"/>
  <c r="I9" i="104"/>
  <c r="Q9" i="104"/>
  <c r="E10" i="104"/>
  <c r="M10" i="104"/>
  <c r="U10" i="104"/>
  <c r="K12" i="104"/>
  <c r="S12" i="104"/>
  <c r="G13" i="104"/>
  <c r="O13" i="104"/>
  <c r="W13" i="104"/>
  <c r="K14" i="104"/>
  <c r="S14" i="104"/>
  <c r="G15" i="104"/>
  <c r="W15" i="104"/>
  <c r="K16" i="104"/>
  <c r="S16" i="104"/>
  <c r="I18" i="104"/>
  <c r="E19" i="104"/>
  <c r="M19" i="104"/>
  <c r="U19" i="104"/>
  <c r="Q20" i="104"/>
  <c r="E21" i="104"/>
  <c r="M21" i="104"/>
  <c r="U21" i="104"/>
  <c r="F23" i="104"/>
  <c r="N23" i="104"/>
  <c r="V23" i="104"/>
  <c r="J24" i="104"/>
  <c r="R24" i="104"/>
  <c r="N25" i="104"/>
  <c r="V25" i="104"/>
  <c r="G28" i="104"/>
  <c r="O28" i="104"/>
  <c r="W28" i="104"/>
  <c r="K29" i="104"/>
  <c r="S29" i="104"/>
  <c r="G30" i="104"/>
  <c r="O30" i="104"/>
  <c r="W30" i="104"/>
  <c r="K31" i="104"/>
  <c r="S31" i="104"/>
  <c r="G32" i="104"/>
  <c r="O32" i="104"/>
  <c r="W32" i="104"/>
  <c r="E34" i="104"/>
  <c r="M34" i="104"/>
  <c r="U34" i="104"/>
  <c r="I35" i="104"/>
  <c r="Q35" i="104"/>
  <c r="E36" i="104"/>
  <c r="M36" i="104"/>
  <c r="U36" i="104"/>
  <c r="I37" i="104"/>
  <c r="Q37" i="104"/>
  <c r="E38" i="104"/>
  <c r="M38" i="104"/>
  <c r="U38" i="104"/>
  <c r="I39" i="104"/>
  <c r="Q39" i="104"/>
  <c r="E40" i="104"/>
  <c r="M40" i="104"/>
  <c r="U40" i="104"/>
  <c r="I41" i="104"/>
  <c r="Q41" i="104"/>
  <c r="E42" i="104"/>
  <c r="M42" i="104"/>
  <c r="U42" i="104"/>
  <c r="I43" i="104"/>
  <c r="Q43" i="104"/>
  <c r="U46" i="104"/>
  <c r="I47" i="104"/>
  <c r="M48" i="104"/>
  <c r="I51" i="104"/>
  <c r="J9" i="104"/>
  <c r="R9" i="104"/>
  <c r="F10" i="104"/>
  <c r="N10" i="104"/>
  <c r="D12" i="104"/>
  <c r="L12" i="104"/>
  <c r="T12" i="104"/>
  <c r="H13" i="104"/>
  <c r="P13" i="104"/>
  <c r="D14" i="104"/>
  <c r="L14" i="104"/>
  <c r="T14" i="104"/>
  <c r="H15" i="104"/>
  <c r="P15" i="104"/>
  <c r="D16" i="104"/>
  <c r="L16" i="104"/>
  <c r="T16" i="104"/>
  <c r="J18" i="104"/>
  <c r="F19" i="104"/>
  <c r="N19" i="104"/>
  <c r="J20" i="104"/>
  <c r="R20" i="104"/>
  <c r="F21" i="104"/>
  <c r="G23" i="104"/>
  <c r="O23" i="104"/>
  <c r="W23" i="104"/>
  <c r="K24" i="104"/>
  <c r="S24" i="104"/>
  <c r="G25" i="104"/>
  <c r="O25" i="104"/>
  <c r="W25" i="104"/>
  <c r="H28" i="104"/>
  <c r="P28" i="104"/>
  <c r="D29" i="104"/>
  <c r="T29" i="104"/>
  <c r="H30" i="104"/>
  <c r="P30" i="104"/>
  <c r="D31" i="104"/>
  <c r="L31" i="104"/>
  <c r="T31" i="104"/>
  <c r="H32" i="104"/>
  <c r="F34" i="104"/>
  <c r="N34" i="104"/>
  <c r="V34" i="104"/>
  <c r="J35" i="104"/>
  <c r="R35" i="104"/>
  <c r="F36" i="104"/>
  <c r="N36" i="104"/>
  <c r="V36" i="104"/>
  <c r="J37" i="104"/>
  <c r="R37" i="104"/>
  <c r="F38" i="104"/>
  <c r="N38" i="104"/>
  <c r="V38" i="104"/>
  <c r="J39" i="104"/>
  <c r="R39" i="104"/>
  <c r="F40" i="104"/>
  <c r="N40" i="104"/>
  <c r="V40" i="104"/>
  <c r="J41" i="104"/>
  <c r="R41" i="104"/>
  <c r="F42" i="104"/>
  <c r="N42" i="104"/>
  <c r="V42" i="104"/>
  <c r="K72" i="104"/>
  <c r="S72" i="104"/>
  <c r="G73" i="104"/>
  <c r="O73" i="104"/>
  <c r="W73" i="104"/>
  <c r="K75" i="104"/>
  <c r="S75" i="104"/>
  <c r="G76" i="104"/>
  <c r="O76" i="104"/>
  <c r="W76" i="104"/>
  <c r="R7" i="104"/>
  <c r="K9" i="104"/>
  <c r="S9" i="104"/>
  <c r="G10" i="104"/>
  <c r="O10" i="104"/>
  <c r="W10" i="104"/>
  <c r="E12" i="104"/>
  <c r="I13" i="104"/>
  <c r="Q13" i="104"/>
  <c r="E14" i="104"/>
  <c r="M14" i="104"/>
  <c r="U14" i="104"/>
  <c r="I15" i="104"/>
  <c r="Q15" i="104"/>
  <c r="E16" i="104"/>
  <c r="M16" i="104"/>
  <c r="U16" i="104"/>
  <c r="K18" i="104"/>
  <c r="S18" i="104"/>
  <c r="O19" i="104"/>
  <c r="W19" i="104"/>
  <c r="K20" i="104"/>
  <c r="S20" i="104"/>
  <c r="G21" i="104"/>
  <c r="O21" i="104"/>
  <c r="W21" i="104"/>
  <c r="P23" i="104"/>
  <c r="D24" i="104"/>
  <c r="L24" i="104"/>
  <c r="H25" i="104"/>
  <c r="P25" i="104"/>
  <c r="I28" i="104"/>
  <c r="Q28" i="104"/>
  <c r="E29" i="104"/>
  <c r="M29" i="104"/>
  <c r="U29" i="104"/>
  <c r="I30" i="104"/>
  <c r="Q30" i="104"/>
  <c r="E31" i="104"/>
  <c r="U31" i="104"/>
  <c r="I32" i="104"/>
  <c r="Q32" i="104"/>
  <c r="G34" i="104"/>
  <c r="O34" i="104"/>
  <c r="W34" i="104"/>
  <c r="K35" i="104"/>
  <c r="S35" i="104"/>
  <c r="G36" i="104"/>
  <c r="O36" i="104"/>
  <c r="W36" i="104"/>
  <c r="K37" i="104"/>
  <c r="S37" i="104"/>
  <c r="G38" i="104"/>
  <c r="O38" i="104"/>
  <c r="W38" i="104"/>
  <c r="K39" i="104"/>
  <c r="S39" i="104"/>
  <c r="G40" i="104"/>
  <c r="O40" i="104"/>
  <c r="W40" i="104"/>
  <c r="K41" i="104"/>
  <c r="S41" i="104"/>
  <c r="G42" i="104"/>
  <c r="O42" i="104"/>
  <c r="W44" i="104"/>
  <c r="R18" i="104"/>
  <c r="O6" i="104"/>
  <c r="W6" i="104"/>
  <c r="D9" i="104"/>
  <c r="L9" i="104"/>
  <c r="T9" i="104"/>
  <c r="H10" i="104"/>
  <c r="P10" i="104"/>
  <c r="F12" i="104"/>
  <c r="N12" i="104"/>
  <c r="V12" i="104"/>
  <c r="J13" i="104"/>
  <c r="R13" i="104"/>
  <c r="F14" i="104"/>
  <c r="N14" i="104"/>
  <c r="V14" i="104"/>
  <c r="J15" i="104"/>
  <c r="R15" i="104"/>
  <c r="F16" i="104"/>
  <c r="N16" i="104"/>
  <c r="V16" i="104"/>
  <c r="D18" i="104"/>
  <c r="L18" i="104"/>
  <c r="T18" i="104"/>
  <c r="H19" i="104"/>
  <c r="P19" i="104"/>
  <c r="D20" i="104"/>
  <c r="T20" i="104"/>
  <c r="H21" i="104"/>
  <c r="P21" i="104"/>
  <c r="Q23" i="104"/>
  <c r="E24" i="104"/>
  <c r="U24" i="104"/>
  <c r="I25" i="104"/>
  <c r="Q25" i="104"/>
  <c r="J28" i="104"/>
  <c r="R28" i="104"/>
  <c r="F29" i="104"/>
  <c r="N29" i="104"/>
  <c r="J30" i="104"/>
  <c r="R30" i="104"/>
  <c r="F31" i="104"/>
  <c r="N31" i="104"/>
  <c r="V31" i="104"/>
  <c r="J32" i="104"/>
  <c r="H34" i="104"/>
  <c r="P34" i="104"/>
  <c r="D35" i="104"/>
  <c r="L35" i="104"/>
  <c r="T35" i="104"/>
  <c r="H36" i="104"/>
  <c r="P36" i="104"/>
  <c r="L37" i="104"/>
  <c r="T37" i="104"/>
  <c r="H38" i="104"/>
  <c r="P38" i="104"/>
  <c r="D39" i="104"/>
  <c r="L39" i="104"/>
  <c r="T39" i="104"/>
  <c r="H40" i="104"/>
  <c r="D41" i="104"/>
  <c r="L41" i="104"/>
  <c r="T41" i="104"/>
  <c r="H42" i="104"/>
  <c r="P42" i="104"/>
  <c r="D43" i="104"/>
  <c r="L43" i="104"/>
  <c r="T43" i="104"/>
  <c r="H44" i="104"/>
  <c r="P44" i="104"/>
  <c r="D45" i="104"/>
  <c r="L45" i="104"/>
  <c r="T45" i="104"/>
  <c r="H46" i="104"/>
  <c r="P46" i="104"/>
  <c r="D47" i="104"/>
  <c r="L47" i="104"/>
  <c r="T47" i="104"/>
  <c r="H48" i="104"/>
  <c r="P48" i="104"/>
  <c r="D49" i="104"/>
  <c r="L49" i="104"/>
  <c r="T49" i="104"/>
  <c r="H50" i="104"/>
  <c r="P50" i="104"/>
  <c r="D51" i="104"/>
  <c r="L51" i="104"/>
  <c r="T51" i="104"/>
  <c r="E57" i="104"/>
  <c r="U57" i="104"/>
  <c r="I58" i="104"/>
  <c r="Q58" i="104"/>
  <c r="E59" i="104"/>
  <c r="M59" i="104"/>
  <c r="U59" i="104"/>
  <c r="I60" i="104"/>
  <c r="Q60" i="104"/>
  <c r="E61" i="104"/>
  <c r="M61" i="104"/>
  <c r="U61" i="104"/>
  <c r="I62" i="104"/>
  <c r="Q62" i="104"/>
  <c r="E63" i="104"/>
  <c r="M63" i="104"/>
  <c r="U63" i="104"/>
  <c r="I64" i="104"/>
  <c r="Q64" i="104"/>
  <c r="I66" i="104"/>
  <c r="Q66" i="104"/>
  <c r="E67" i="104"/>
  <c r="M67" i="104"/>
  <c r="U67" i="104"/>
  <c r="I68" i="104"/>
  <c r="Q68" i="104"/>
  <c r="E69" i="104"/>
  <c r="M69" i="104"/>
  <c r="U69" i="104"/>
  <c r="E72" i="104"/>
  <c r="M39" i="104"/>
  <c r="U39" i="104"/>
  <c r="I40" i="104"/>
  <c r="Q40" i="104"/>
  <c r="E41" i="104"/>
  <c r="U41" i="104"/>
  <c r="Q42" i="104"/>
  <c r="E43" i="104"/>
  <c r="M43" i="104"/>
  <c r="U43" i="104"/>
  <c r="I44" i="104"/>
  <c r="Q44" i="104"/>
  <c r="M45" i="104"/>
  <c r="U45" i="104"/>
  <c r="I46" i="104"/>
  <c r="Q46" i="104"/>
  <c r="E47" i="104"/>
  <c r="M47" i="104"/>
  <c r="U47" i="104"/>
  <c r="I48" i="104"/>
  <c r="Q48" i="104"/>
  <c r="E49" i="104"/>
  <c r="M49" i="104"/>
  <c r="U49" i="104"/>
  <c r="Q50" i="104"/>
  <c r="E51" i="104"/>
  <c r="M51" i="104"/>
  <c r="U51" i="104"/>
  <c r="F57" i="104"/>
  <c r="N57" i="104"/>
  <c r="V57" i="104"/>
  <c r="J58" i="104"/>
  <c r="R58" i="104"/>
  <c r="F59" i="104"/>
  <c r="N59" i="104"/>
  <c r="V59" i="104"/>
  <c r="J60" i="104"/>
  <c r="R60" i="104"/>
  <c r="F61" i="104"/>
  <c r="N61" i="104"/>
  <c r="V61" i="104"/>
  <c r="J62" i="104"/>
  <c r="R62" i="104"/>
  <c r="F63" i="104"/>
  <c r="N63" i="104"/>
  <c r="V63" i="104"/>
  <c r="F65" i="104"/>
  <c r="N65" i="104"/>
  <c r="V65" i="104"/>
  <c r="F67" i="104"/>
  <c r="N67" i="104"/>
  <c r="V67" i="104"/>
  <c r="F43" i="104"/>
  <c r="N43" i="104"/>
  <c r="V43" i="104"/>
  <c r="J44" i="104"/>
  <c r="R44" i="104"/>
  <c r="F45" i="104"/>
  <c r="N45" i="104"/>
  <c r="V45" i="104"/>
  <c r="J46" i="104"/>
  <c r="R46" i="104"/>
  <c r="F47" i="104"/>
  <c r="N47" i="104"/>
  <c r="V47" i="104"/>
  <c r="J48" i="104"/>
  <c r="R48" i="104"/>
  <c r="F49" i="104"/>
  <c r="N49" i="104"/>
  <c r="V49" i="104"/>
  <c r="J50" i="104"/>
  <c r="R50" i="104"/>
  <c r="F51" i="104"/>
  <c r="N51" i="104"/>
  <c r="V51" i="104"/>
  <c r="G57" i="104"/>
  <c r="O57" i="104"/>
  <c r="W57" i="104"/>
  <c r="S58" i="104"/>
  <c r="G59" i="104"/>
  <c r="W59" i="104"/>
  <c r="K60" i="104"/>
  <c r="S60" i="104"/>
  <c r="G61" i="104"/>
  <c r="O61" i="104"/>
  <c r="W61" i="104"/>
  <c r="K62" i="104"/>
  <c r="S62" i="104"/>
  <c r="G63" i="104"/>
  <c r="W63" i="104"/>
  <c r="K64" i="104"/>
  <c r="S64" i="104"/>
  <c r="G65" i="104"/>
  <c r="O65" i="104"/>
  <c r="W65" i="104"/>
  <c r="K66" i="104"/>
  <c r="S66" i="104"/>
  <c r="G67" i="104"/>
  <c r="O67" i="104"/>
  <c r="W67" i="104"/>
  <c r="K68" i="104"/>
  <c r="S68" i="104"/>
  <c r="G69" i="104"/>
  <c r="O69" i="104"/>
  <c r="W69" i="104"/>
  <c r="D72" i="104"/>
  <c r="L72" i="104"/>
  <c r="T72" i="104"/>
  <c r="H73" i="104"/>
  <c r="P73" i="104"/>
  <c r="D75" i="104"/>
  <c r="L75" i="104"/>
  <c r="T75" i="104"/>
  <c r="H76" i="104"/>
  <c r="P76" i="104"/>
  <c r="L44" i="104"/>
  <c r="T44" i="104"/>
  <c r="H45" i="104"/>
  <c r="P45" i="104"/>
  <c r="D46" i="104"/>
  <c r="L46" i="104"/>
  <c r="T46" i="104"/>
  <c r="H47" i="104"/>
  <c r="P47" i="104"/>
  <c r="D48" i="104"/>
  <c r="L48" i="104"/>
  <c r="T48" i="104"/>
  <c r="H49" i="104"/>
  <c r="P49" i="104"/>
  <c r="D50" i="104"/>
  <c r="L50" i="104"/>
  <c r="T50" i="104"/>
  <c r="H51" i="104"/>
  <c r="P51" i="104"/>
  <c r="I57" i="104"/>
  <c r="E58" i="104"/>
  <c r="M58" i="104"/>
  <c r="U58" i="104"/>
  <c r="I59" i="104"/>
  <c r="Q59" i="104"/>
  <c r="E60" i="104"/>
  <c r="U60" i="104"/>
  <c r="I61" i="104"/>
  <c r="Q61" i="104"/>
  <c r="E62" i="104"/>
  <c r="U62" i="104"/>
  <c r="I63" i="104"/>
  <c r="Q63" i="104"/>
  <c r="E64" i="104"/>
  <c r="M64" i="104"/>
  <c r="U64" i="104"/>
  <c r="I65" i="104"/>
  <c r="Q65" i="104"/>
  <c r="E66" i="104"/>
  <c r="M66" i="104"/>
  <c r="U66" i="104"/>
  <c r="I67" i="104"/>
  <c r="Q67" i="104"/>
  <c r="E68" i="104"/>
  <c r="M68" i="104"/>
  <c r="U68" i="104"/>
  <c r="F72" i="104"/>
  <c r="N72" i="104"/>
  <c r="V72" i="104"/>
  <c r="J73" i="104"/>
  <c r="R73" i="104"/>
  <c r="F75" i="104"/>
  <c r="N75" i="104"/>
  <c r="V75" i="104"/>
  <c r="J76" i="104"/>
  <c r="R76" i="104"/>
  <c r="E44" i="104"/>
  <c r="M44" i="104"/>
  <c r="U44" i="104"/>
  <c r="I45" i="104"/>
  <c r="Q45" i="104"/>
  <c r="E46" i="104"/>
  <c r="M46" i="104"/>
  <c r="Q47" i="104"/>
  <c r="E48" i="104"/>
  <c r="U48" i="104"/>
  <c r="I49" i="104"/>
  <c r="Q49" i="104"/>
  <c r="E50" i="104"/>
  <c r="M50" i="104"/>
  <c r="U50" i="104"/>
  <c r="Q51" i="104"/>
  <c r="J57" i="104"/>
  <c r="R57" i="104"/>
  <c r="F58" i="104"/>
  <c r="N58" i="104"/>
  <c r="V58" i="104"/>
  <c r="J59" i="104"/>
  <c r="R59" i="104"/>
  <c r="F60" i="104"/>
  <c r="N60" i="104"/>
  <c r="V60" i="104"/>
  <c r="J61" i="104"/>
  <c r="R61" i="104"/>
  <c r="F62" i="104"/>
  <c r="N62" i="104"/>
  <c r="V62" i="104"/>
  <c r="J63" i="104"/>
  <c r="R63" i="104"/>
  <c r="J67" i="104"/>
  <c r="R67" i="104"/>
  <c r="J69" i="104"/>
  <c r="R69" i="104"/>
  <c r="G72" i="104"/>
  <c r="J43" i="104"/>
  <c r="R43" i="104"/>
  <c r="F44" i="104"/>
  <c r="N44" i="104"/>
  <c r="V44" i="104"/>
  <c r="J45" i="104"/>
  <c r="R45" i="104"/>
  <c r="F46" i="104"/>
  <c r="N46" i="104"/>
  <c r="V46" i="104"/>
  <c r="J47" i="104"/>
  <c r="R47" i="104"/>
  <c r="F48" i="104"/>
  <c r="N48" i="104"/>
  <c r="V48" i="104"/>
  <c r="J49" i="104"/>
  <c r="R49" i="104"/>
  <c r="F50" i="104"/>
  <c r="N50" i="104"/>
  <c r="V50" i="104"/>
  <c r="J51" i="104"/>
  <c r="R51" i="104"/>
  <c r="K57" i="104"/>
  <c r="S57" i="104"/>
  <c r="G58" i="104"/>
  <c r="O58" i="104"/>
  <c r="W58" i="104"/>
  <c r="K59" i="104"/>
  <c r="S59" i="104"/>
  <c r="G60" i="104"/>
  <c r="O60" i="104"/>
  <c r="W60" i="104"/>
  <c r="K61" i="104"/>
  <c r="S61" i="104"/>
  <c r="G62" i="104"/>
  <c r="O62" i="104"/>
  <c r="W62" i="104"/>
  <c r="K63" i="104"/>
  <c r="S63" i="104"/>
  <c r="G64" i="104"/>
  <c r="O64" i="104"/>
  <c r="W64" i="104"/>
  <c r="G66" i="104"/>
  <c r="O66" i="104"/>
  <c r="W66" i="104"/>
  <c r="G68" i="104"/>
  <c r="O68" i="104"/>
  <c r="W68" i="104"/>
  <c r="H72" i="104"/>
  <c r="W42" i="104"/>
  <c r="K43" i="104"/>
  <c r="S43" i="104"/>
  <c r="G44" i="104"/>
  <c r="O44" i="104"/>
  <c r="K45" i="104"/>
  <c r="G46" i="104"/>
  <c r="O46" i="104"/>
  <c r="K47" i="104"/>
  <c r="S47" i="104"/>
  <c r="G48" i="104"/>
  <c r="O48" i="104"/>
  <c r="W48" i="104"/>
  <c r="K49" i="104"/>
  <c r="S49" i="104"/>
  <c r="G50" i="104"/>
  <c r="W50" i="104"/>
  <c r="K51" i="104"/>
  <c r="S51" i="104"/>
  <c r="D57" i="104"/>
  <c r="L57" i="104"/>
  <c r="T57" i="104"/>
  <c r="H58" i="104"/>
  <c r="P58" i="104"/>
  <c r="D59" i="104"/>
  <c r="L59" i="104"/>
  <c r="T59" i="104"/>
  <c r="H60" i="104"/>
  <c r="P60" i="104"/>
  <c r="D61" i="104"/>
  <c r="L61" i="104"/>
  <c r="T61" i="104"/>
  <c r="H62" i="104"/>
  <c r="P62" i="104"/>
  <c r="D63" i="104"/>
  <c r="L63" i="104"/>
  <c r="T63" i="104"/>
  <c r="D65" i="104"/>
  <c r="L65" i="104"/>
  <c r="T65" i="104"/>
  <c r="D67" i="104"/>
  <c r="L67" i="104"/>
  <c r="T67" i="104"/>
  <c r="D69" i="104"/>
  <c r="L69" i="104"/>
  <c r="T69" i="104"/>
  <c r="M72" i="104"/>
  <c r="U72" i="104"/>
  <c r="I73" i="104"/>
  <c r="Q73" i="104"/>
  <c r="E75" i="104"/>
  <c r="M75" i="104"/>
  <c r="U75" i="104"/>
  <c r="I76" i="104"/>
  <c r="Q76" i="104"/>
  <c r="O72" i="104"/>
  <c r="W72" i="104"/>
  <c r="K73" i="104"/>
  <c r="S73" i="104"/>
  <c r="G75" i="104"/>
  <c r="O75" i="104"/>
  <c r="W75" i="104"/>
  <c r="K76" i="104"/>
  <c r="S76" i="104"/>
  <c r="P72" i="104"/>
  <c r="D73" i="104"/>
  <c r="L73" i="104"/>
  <c r="T73" i="104"/>
  <c r="H75" i="104"/>
  <c r="P75" i="104"/>
  <c r="D76" i="104"/>
  <c r="L76" i="104"/>
  <c r="T76" i="104"/>
  <c r="I72" i="104"/>
  <c r="Q72" i="104"/>
  <c r="E73" i="104"/>
  <c r="M73" i="104"/>
  <c r="U73" i="104"/>
  <c r="I75" i="104"/>
  <c r="Q75" i="104"/>
  <c r="E76" i="104"/>
  <c r="M76" i="104"/>
  <c r="U76" i="104"/>
  <c r="J72" i="104"/>
  <c r="R72" i="104"/>
  <c r="F73" i="104"/>
  <c r="N73" i="104"/>
  <c r="V73" i="104"/>
  <c r="J75" i="104"/>
  <c r="R75" i="104"/>
  <c r="F76" i="104"/>
  <c r="N76" i="104"/>
  <c r="V76" i="104"/>
  <c r="J64" i="104"/>
  <c r="E65" i="104"/>
  <c r="M65" i="104"/>
  <c r="U65" i="104"/>
  <c r="H66" i="104"/>
  <c r="P66" i="104"/>
  <c r="K67" i="104"/>
  <c r="F68" i="104"/>
  <c r="N68" i="104"/>
  <c r="V68" i="104"/>
  <c r="I69" i="104"/>
  <c r="Q69" i="104"/>
  <c r="D64" i="104"/>
  <c r="L64" i="104"/>
  <c r="T64" i="104"/>
  <c r="J66" i="104"/>
  <c r="R66" i="104"/>
  <c r="H68" i="104"/>
  <c r="P68" i="104"/>
  <c r="K69" i="104"/>
  <c r="S69" i="104"/>
  <c r="F64" i="104"/>
  <c r="N64" i="104"/>
  <c r="V64" i="104"/>
  <c r="D66" i="104"/>
  <c r="L66" i="104"/>
  <c r="T66" i="104"/>
  <c r="J68" i="104"/>
  <c r="R68" i="104"/>
  <c r="J65" i="104"/>
  <c r="R65" i="104"/>
  <c r="H67" i="104"/>
  <c r="P67" i="104"/>
  <c r="F69" i="104"/>
  <c r="N69" i="104"/>
  <c r="V69" i="104"/>
  <c r="H64" i="104"/>
  <c r="P64" i="104"/>
  <c r="K65" i="104"/>
  <c r="S65" i="104"/>
  <c r="F66" i="104"/>
  <c r="N66" i="104"/>
  <c r="V66" i="104"/>
  <c r="D68" i="104"/>
  <c r="L68" i="104"/>
  <c r="T68" i="104"/>
  <c r="R64" i="104"/>
  <c r="S67" i="104"/>
  <c r="F8" i="104" l="1"/>
  <c r="P71" i="104"/>
  <c r="G22" i="104"/>
  <c r="V22" i="104"/>
  <c r="T22" i="104"/>
  <c r="D3" i="192"/>
  <c r="D2" i="192" s="1"/>
  <c r="I3" i="193"/>
  <c r="I2" i="193" s="1"/>
  <c r="U3" i="193"/>
  <c r="U2" i="193" s="1"/>
  <c r="G71" i="104"/>
  <c r="I22" i="104"/>
  <c r="N8" i="104"/>
  <c r="L3" i="193"/>
  <c r="L2" i="193" s="1"/>
  <c r="R3" i="193"/>
  <c r="R2" i="193" s="1"/>
  <c r="M22" i="104"/>
  <c r="Q4" i="104"/>
  <c r="I4" i="104"/>
  <c r="J3" i="192"/>
  <c r="J2" i="192" s="1"/>
  <c r="V3" i="193"/>
  <c r="V2" i="193" s="1"/>
  <c r="L17" i="104"/>
  <c r="O3" i="192"/>
  <c r="O2" i="192" s="1"/>
  <c r="K3" i="193"/>
  <c r="P22" i="104"/>
  <c r="W71" i="104"/>
  <c r="D3" i="193"/>
  <c r="D2" i="193" s="1"/>
  <c r="H3" i="193"/>
  <c r="H2" i="193" s="1"/>
  <c r="S8" i="104"/>
  <c r="S2" i="193"/>
  <c r="V8" i="104"/>
  <c r="W22" i="104"/>
  <c r="G3" i="192"/>
  <c r="G2" i="192" s="1"/>
  <c r="T8" i="104"/>
  <c r="H3" i="192"/>
  <c r="H2" i="192" s="1"/>
  <c r="F4" i="104"/>
  <c r="R8" i="104"/>
  <c r="Q8" i="104"/>
  <c r="N3" i="192"/>
  <c r="G3" i="193"/>
  <c r="G2" i="193" s="1"/>
  <c r="F3" i="192"/>
  <c r="F2" i="192" s="1"/>
  <c r="U3" i="192"/>
  <c r="U2" i="192" s="1"/>
  <c r="T3" i="192"/>
  <c r="T2" i="192" s="1"/>
  <c r="E3" i="193"/>
  <c r="W3" i="192"/>
  <c r="W2" i="192" s="1"/>
  <c r="O22" i="104"/>
  <c r="Q3" i="193"/>
  <c r="L3" i="192"/>
  <c r="L2" i="192" s="1"/>
  <c r="O3" i="193"/>
  <c r="O2" i="193" s="1"/>
  <c r="M3" i="193"/>
  <c r="I8" i="104"/>
  <c r="H52" i="104"/>
  <c r="D8" i="104"/>
  <c r="Q22" i="104"/>
  <c r="T17" i="104"/>
  <c r="T4" i="104"/>
  <c r="E17" i="104"/>
  <c r="J3" i="193"/>
  <c r="H8" i="104"/>
  <c r="P3" i="193"/>
  <c r="P2" i="193" s="1"/>
  <c r="D52" i="104"/>
  <c r="M52" i="104"/>
  <c r="L33" i="104"/>
  <c r="T2" i="193"/>
  <c r="I3" i="192"/>
  <c r="M3" i="192"/>
  <c r="M2" i="192" s="1"/>
  <c r="P3" i="192"/>
  <c r="P2" i="192" s="1"/>
  <c r="G4" i="104"/>
  <c r="U4" i="104"/>
  <c r="I27" i="104"/>
  <c r="U8" i="104"/>
  <c r="E4" i="104"/>
  <c r="E3" i="192"/>
  <c r="E2" i="192" s="1"/>
  <c r="V2" i="192"/>
  <c r="L71" i="104"/>
  <c r="K8" i="104"/>
  <c r="T27" i="104"/>
  <c r="V17" i="104"/>
  <c r="P52" i="104"/>
  <c r="U27" i="104"/>
  <c r="O8" i="104"/>
  <c r="L4" i="104"/>
  <c r="F71" i="104"/>
  <c r="U52" i="104"/>
  <c r="D71" i="104"/>
  <c r="W52" i="104"/>
  <c r="G52" i="104"/>
  <c r="V52" i="104"/>
  <c r="W33" i="104"/>
  <c r="H27" i="104"/>
  <c r="T11" i="104"/>
  <c r="K11" i="104"/>
  <c r="M11" i="104"/>
  <c r="M8" i="104"/>
  <c r="W4" i="104"/>
  <c r="U22" i="104"/>
  <c r="K52" i="104"/>
  <c r="F17" i="104"/>
  <c r="T52" i="104"/>
  <c r="V4" i="104"/>
  <c r="J4" i="104"/>
  <c r="N3" i="193"/>
  <c r="N2" i="193" s="1"/>
  <c r="W2" i="193"/>
  <c r="H71" i="104"/>
  <c r="O52" i="104"/>
  <c r="Q52" i="104"/>
  <c r="E52" i="104"/>
  <c r="N52" i="104"/>
  <c r="D33" i="104"/>
  <c r="D17" i="104"/>
  <c r="M17" i="104"/>
  <c r="L52" i="104"/>
  <c r="J52" i="104"/>
  <c r="J71" i="104"/>
  <c r="I52" i="104"/>
  <c r="F52" i="104"/>
  <c r="P17" i="104"/>
  <c r="I11" i="104"/>
  <c r="J22" i="104"/>
  <c r="Q3" i="192"/>
  <c r="Q71" i="104"/>
  <c r="J27" i="104"/>
  <c r="O33" i="104"/>
  <c r="L11" i="104"/>
  <c r="U17" i="104"/>
  <c r="V27" i="104"/>
  <c r="L27" i="104"/>
  <c r="N17" i="104"/>
  <c r="U11" i="104"/>
  <c r="Q17" i="104"/>
  <c r="M4" i="104"/>
  <c r="J11" i="104"/>
  <c r="W17" i="104"/>
  <c r="Q11" i="104"/>
  <c r="R22" i="104"/>
  <c r="F3" i="193"/>
  <c r="F2" i="193" s="1"/>
  <c r="T33" i="104"/>
  <c r="G33" i="104"/>
  <c r="E11" i="104"/>
  <c r="S71" i="104"/>
  <c r="V33" i="104"/>
  <c r="D11" i="104"/>
  <c r="U33" i="104"/>
  <c r="N27" i="104"/>
  <c r="M27" i="104"/>
  <c r="O27" i="104"/>
  <c r="H17" i="104"/>
  <c r="P8" i="104"/>
  <c r="P33" i="104"/>
  <c r="R17" i="104"/>
  <c r="N33" i="104"/>
  <c r="M33" i="104"/>
  <c r="F27" i="104"/>
  <c r="R33" i="104"/>
  <c r="P11" i="104"/>
  <c r="P4" i="104"/>
  <c r="Q33" i="104"/>
  <c r="O17" i="104"/>
  <c r="E71" i="104"/>
  <c r="S52" i="104"/>
  <c r="R52" i="104"/>
  <c r="I71" i="104"/>
  <c r="L8" i="104"/>
  <c r="S17" i="104"/>
  <c r="K71" i="104"/>
  <c r="F33" i="104"/>
  <c r="J17" i="104"/>
  <c r="E33" i="104"/>
  <c r="I17" i="104"/>
  <c r="O11" i="104"/>
  <c r="E22" i="104"/>
  <c r="E27" i="104"/>
  <c r="H4" i="104"/>
  <c r="E8" i="104"/>
  <c r="O4" i="104"/>
  <c r="G27" i="104"/>
  <c r="G8" i="104"/>
  <c r="R71" i="104"/>
  <c r="O71" i="104"/>
  <c r="U71" i="104"/>
  <c r="V71" i="104"/>
  <c r="H33" i="104"/>
  <c r="V11" i="104"/>
  <c r="Q27" i="104"/>
  <c r="G11" i="104"/>
  <c r="J33" i="104"/>
  <c r="H11" i="104"/>
  <c r="H22" i="104"/>
  <c r="I33" i="104"/>
  <c r="S3" i="192"/>
  <c r="S2" i="192" s="1"/>
  <c r="S27" i="104"/>
  <c r="L22" i="104"/>
  <c r="S33" i="104"/>
  <c r="G17" i="104"/>
  <c r="K22" i="104"/>
  <c r="R2" i="192"/>
  <c r="M71" i="104"/>
  <c r="T71" i="104"/>
  <c r="N11" i="104"/>
  <c r="K17" i="104"/>
  <c r="P27" i="104"/>
  <c r="J8" i="104"/>
  <c r="S11" i="104"/>
  <c r="K3" i="192"/>
  <c r="W11" i="104"/>
  <c r="N4" i="104"/>
  <c r="D4" i="104"/>
  <c r="S4" i="104"/>
  <c r="N22" i="104"/>
  <c r="N71" i="104"/>
  <c r="R27" i="104"/>
  <c r="F11" i="104"/>
  <c r="K33" i="104"/>
  <c r="W27" i="104"/>
  <c r="S22" i="104"/>
  <c r="D27" i="104"/>
  <c r="K27" i="104"/>
  <c r="D22" i="104"/>
  <c r="R11" i="104"/>
  <c r="K4" i="104"/>
  <c r="W8" i="104"/>
  <c r="F22" i="104"/>
  <c r="R4" i="104"/>
  <c r="W26" i="104" l="1"/>
  <c r="K2" i="193"/>
  <c r="V3" i="104"/>
  <c r="N2" i="192"/>
  <c r="K2" i="192"/>
  <c r="E2" i="193"/>
  <c r="T26" i="104"/>
  <c r="Q3" i="104"/>
  <c r="I3" i="104"/>
  <c r="I2" i="192"/>
  <c r="J2" i="193"/>
  <c r="Q2" i="192"/>
  <c r="M2" i="193"/>
  <c r="F3" i="104"/>
  <c r="K26" i="104"/>
  <c r="J3" i="104"/>
  <c r="G3" i="104"/>
  <c r="T3" i="104"/>
  <c r="S3" i="104"/>
  <c r="L26" i="104"/>
  <c r="Q2" i="193"/>
  <c r="R26" i="104"/>
  <c r="U26" i="104"/>
  <c r="R3" i="104"/>
  <c r="O26" i="104"/>
  <c r="M3" i="104"/>
  <c r="U3" i="104"/>
  <c r="N3" i="104"/>
  <c r="W3" i="104"/>
  <c r="H26" i="104"/>
  <c r="V26" i="104"/>
  <c r="I26" i="104"/>
  <c r="D3" i="104"/>
  <c r="G26" i="104"/>
  <c r="M26" i="104"/>
  <c r="D26" i="104"/>
  <c r="K3" i="104"/>
  <c r="O3" i="104"/>
  <c r="P3" i="104"/>
  <c r="E3" i="104"/>
  <c r="N26" i="104"/>
  <c r="J26" i="104"/>
  <c r="H3" i="104"/>
  <c r="Q26" i="104"/>
  <c r="E26" i="104"/>
  <c r="P26" i="104"/>
  <c r="L3" i="104"/>
  <c r="S26" i="104"/>
  <c r="F26" i="104"/>
  <c r="W2" i="104" l="1"/>
  <c r="L2" i="104"/>
  <c r="I2" i="104"/>
  <c r="V2" i="104"/>
  <c r="S2" i="104"/>
  <c r="T2" i="104"/>
  <c r="Q2" i="104"/>
  <c r="F2" i="104"/>
  <c r="O2" i="104"/>
  <c r="K2" i="104"/>
  <c r="U2" i="104"/>
  <c r="J2" i="104"/>
  <c r="N2" i="104"/>
  <c r="G2" i="104"/>
  <c r="P2" i="104"/>
  <c r="R2" i="104"/>
  <c r="M2" i="104"/>
  <c r="H2" i="104"/>
  <c r="E2" i="104"/>
  <c r="D2" i="104"/>
  <c r="C74" i="104"/>
  <c r="C65" i="104"/>
  <c r="C62" i="104"/>
  <c r="C57" i="104"/>
  <c r="C54" i="104"/>
  <c r="C48" i="104"/>
  <c r="C45" i="104"/>
  <c r="C40" i="104"/>
  <c r="C37" i="104"/>
  <c r="C28" i="104"/>
  <c r="C20" i="104"/>
  <c r="C16" i="104"/>
  <c r="C10" i="104"/>
  <c r="C73" i="104"/>
  <c r="C72" i="104"/>
  <c r="C69" i="104"/>
  <c r="C68" i="104"/>
  <c r="C64" i="104"/>
  <c r="C61" i="104"/>
  <c r="C60" i="104"/>
  <c r="C56" i="104"/>
  <c r="C49" i="104"/>
  <c r="C47" i="104"/>
  <c r="C44" i="104"/>
  <c r="C41" i="104"/>
  <c r="C39" i="104"/>
  <c r="C36" i="104"/>
  <c r="C19" i="104"/>
  <c r="C18" i="104"/>
  <c r="C14" i="104"/>
  <c r="C4" i="191"/>
  <c r="C70" i="104"/>
  <c r="C31" i="104"/>
  <c r="C4" i="193"/>
  <c r="W74" i="105"/>
  <c r="V74" i="105"/>
  <c r="U74" i="105"/>
  <c r="T74" i="105"/>
  <c r="S74" i="105"/>
  <c r="R74" i="105"/>
  <c r="Q74" i="105"/>
  <c r="P74" i="105"/>
  <c r="O74" i="105"/>
  <c r="N74" i="105"/>
  <c r="M74" i="105"/>
  <c r="L74" i="105"/>
  <c r="K74" i="105"/>
  <c r="J74" i="105"/>
  <c r="I74" i="105"/>
  <c r="H74" i="105"/>
  <c r="G74" i="105"/>
  <c r="F74" i="105"/>
  <c r="E74" i="105"/>
  <c r="D74" i="105"/>
  <c r="W56" i="105"/>
  <c r="V56" i="105"/>
  <c r="U56" i="105"/>
  <c r="T56" i="105"/>
  <c r="S56" i="105"/>
  <c r="R56" i="105"/>
  <c r="Q56" i="105"/>
  <c r="P56" i="105"/>
  <c r="O56" i="105"/>
  <c r="N56" i="105"/>
  <c r="M56" i="105"/>
  <c r="L56" i="105"/>
  <c r="K56" i="105"/>
  <c r="J56" i="105"/>
  <c r="I56" i="105"/>
  <c r="H56" i="105"/>
  <c r="G56" i="105"/>
  <c r="F56" i="105"/>
  <c r="E56" i="105"/>
  <c r="D56" i="105"/>
  <c r="W55" i="105"/>
  <c r="V55" i="105"/>
  <c r="U55" i="105"/>
  <c r="T55" i="105"/>
  <c r="S55" i="105"/>
  <c r="R55" i="105"/>
  <c r="Q55" i="105"/>
  <c r="P55" i="105"/>
  <c r="O55" i="105"/>
  <c r="N55" i="105"/>
  <c r="M55" i="105"/>
  <c r="L55" i="105"/>
  <c r="K55" i="105"/>
  <c r="J55" i="105"/>
  <c r="I55" i="105"/>
  <c r="H55" i="105"/>
  <c r="G55" i="105"/>
  <c r="F55" i="105"/>
  <c r="E55" i="105"/>
  <c r="D55" i="105"/>
  <c r="W54" i="105"/>
  <c r="V54" i="105"/>
  <c r="U54" i="105"/>
  <c r="T54" i="105"/>
  <c r="S54" i="105"/>
  <c r="R54" i="105"/>
  <c r="Q54" i="105"/>
  <c r="P54" i="105"/>
  <c r="O54" i="105"/>
  <c r="N54" i="105"/>
  <c r="M54" i="105"/>
  <c r="L54" i="105"/>
  <c r="K54" i="105"/>
  <c r="J54" i="105"/>
  <c r="I54" i="105"/>
  <c r="H54" i="105"/>
  <c r="G54" i="105"/>
  <c r="F54" i="105"/>
  <c r="E54" i="105"/>
  <c r="D54" i="105"/>
  <c r="W53" i="105"/>
  <c r="V53" i="105"/>
  <c r="U53" i="105"/>
  <c r="T53" i="105"/>
  <c r="S53" i="105"/>
  <c r="R53" i="105"/>
  <c r="Q53" i="105"/>
  <c r="P53" i="105"/>
  <c r="O53" i="105"/>
  <c r="N53" i="105"/>
  <c r="M53" i="105"/>
  <c r="L53" i="105"/>
  <c r="K53" i="105"/>
  <c r="J53" i="105"/>
  <c r="I53" i="105"/>
  <c r="H53" i="105"/>
  <c r="G53" i="105"/>
  <c r="F53" i="105"/>
  <c r="E53" i="105"/>
  <c r="D53" i="105"/>
  <c r="C74" i="105"/>
  <c r="C56" i="105"/>
  <c r="C55" i="105"/>
  <c r="C54" i="105"/>
  <c r="C53" i="105"/>
  <c r="Q4" i="189"/>
  <c r="O4" i="189"/>
  <c r="I4" i="189"/>
  <c r="S76" i="105"/>
  <c r="Q76" i="105"/>
  <c r="K76" i="105"/>
  <c r="I76" i="105"/>
  <c r="W75" i="105"/>
  <c r="U75" i="105"/>
  <c r="O75" i="105"/>
  <c r="M75" i="105"/>
  <c r="G75" i="105"/>
  <c r="E75" i="105"/>
  <c r="S73" i="105"/>
  <c r="Q73" i="105"/>
  <c r="K73" i="105"/>
  <c r="I73" i="105"/>
  <c r="W72" i="105"/>
  <c r="O72" i="105"/>
  <c r="G72" i="105"/>
  <c r="V70" i="105"/>
  <c r="N70" i="105"/>
  <c r="K70" i="105"/>
  <c r="F70" i="105"/>
  <c r="S51" i="105"/>
  <c r="Q51" i="105"/>
  <c r="K51" i="105"/>
  <c r="I51" i="105"/>
  <c r="W50" i="105"/>
  <c r="U50" i="105"/>
  <c r="O50" i="105"/>
  <c r="M50" i="105"/>
  <c r="G50" i="105"/>
  <c r="E50" i="105"/>
  <c r="S49" i="105"/>
  <c r="Q49" i="105"/>
  <c r="K49" i="105"/>
  <c r="I49" i="105"/>
  <c r="W48" i="105"/>
  <c r="U48" i="105"/>
  <c r="O48" i="105"/>
  <c r="M48" i="105"/>
  <c r="G48" i="105"/>
  <c r="E48" i="105"/>
  <c r="S47" i="105"/>
  <c r="Q47" i="105"/>
  <c r="K47" i="105"/>
  <c r="I47" i="105"/>
  <c r="W46" i="105"/>
  <c r="U46" i="105"/>
  <c r="O46" i="105"/>
  <c r="M46" i="105"/>
  <c r="G46" i="105"/>
  <c r="E46" i="105"/>
  <c r="S45" i="105"/>
  <c r="Q45" i="105"/>
  <c r="K45" i="105"/>
  <c r="I45" i="105"/>
  <c r="W44" i="105"/>
  <c r="U44" i="105"/>
  <c r="O44" i="105"/>
  <c r="M44" i="105"/>
  <c r="G44" i="105"/>
  <c r="S43" i="105"/>
  <c r="Q43" i="105"/>
  <c r="K43" i="105"/>
  <c r="I43" i="105"/>
  <c r="W42" i="105"/>
  <c r="U42" i="105"/>
  <c r="O42" i="105"/>
  <c r="M42" i="105"/>
  <c r="G42" i="105"/>
  <c r="S41" i="105"/>
  <c r="Q41" i="105"/>
  <c r="K41" i="105"/>
  <c r="I41" i="105"/>
  <c r="W40" i="105"/>
  <c r="U40" i="105"/>
  <c r="O40" i="105"/>
  <c r="M40" i="105"/>
  <c r="G40" i="105"/>
  <c r="E40" i="105"/>
  <c r="S39" i="105"/>
  <c r="Q39" i="105"/>
  <c r="K39" i="105"/>
  <c r="I39" i="105"/>
  <c r="W38" i="105"/>
  <c r="U38" i="105"/>
  <c r="O38" i="105"/>
  <c r="M38" i="105"/>
  <c r="G38" i="105"/>
  <c r="E38" i="105"/>
  <c r="S37" i="105"/>
  <c r="Q37" i="105"/>
  <c r="K37" i="105"/>
  <c r="I37" i="105"/>
  <c r="W36" i="105"/>
  <c r="U36" i="105"/>
  <c r="O36" i="105"/>
  <c r="M36" i="105"/>
  <c r="G36" i="105"/>
  <c r="E36" i="105"/>
  <c r="S35" i="105"/>
  <c r="K35" i="105"/>
  <c r="I35" i="105"/>
  <c r="W34" i="105"/>
  <c r="O34" i="105"/>
  <c r="G34" i="105"/>
  <c r="U25" i="105"/>
  <c r="R25" i="105"/>
  <c r="M25" i="105"/>
  <c r="J25" i="105"/>
  <c r="E25" i="105"/>
  <c r="V24" i="105"/>
  <c r="Q24" i="105"/>
  <c r="N24" i="105"/>
  <c r="I24" i="105"/>
  <c r="F24" i="105"/>
  <c r="R23" i="105"/>
  <c r="J23" i="105"/>
  <c r="Q21" i="105"/>
  <c r="I21" i="105"/>
  <c r="U20" i="105"/>
  <c r="R20" i="105"/>
  <c r="M20" i="105"/>
  <c r="E20" i="105"/>
  <c r="Q19" i="105"/>
  <c r="I19" i="105"/>
  <c r="F19" i="105"/>
  <c r="I16" i="105"/>
  <c r="U15" i="105"/>
  <c r="M15" i="105"/>
  <c r="E15" i="105"/>
  <c r="Q14" i="105"/>
  <c r="I14" i="105"/>
  <c r="U13" i="105"/>
  <c r="M13" i="105"/>
  <c r="E13" i="105"/>
  <c r="Q12" i="105"/>
  <c r="I12" i="105"/>
  <c r="W10" i="105"/>
  <c r="U10" i="105"/>
  <c r="O10" i="105"/>
  <c r="M10" i="105"/>
  <c r="G10" i="105"/>
  <c r="E10" i="105"/>
  <c r="S9" i="105"/>
  <c r="T7" i="105"/>
  <c r="L7" i="105"/>
  <c r="D7" i="105"/>
  <c r="P6" i="105"/>
  <c r="H6" i="105"/>
  <c r="T5" i="105"/>
  <c r="L5" i="105"/>
  <c r="D5" i="105"/>
  <c r="G70" i="105" l="1"/>
  <c r="O70" i="105"/>
  <c r="W70" i="105"/>
  <c r="H70" i="105"/>
  <c r="P70" i="105"/>
  <c r="I70" i="105"/>
  <c r="Q70" i="105"/>
  <c r="S70" i="105"/>
  <c r="E9" i="105"/>
  <c r="E8" i="105" s="1"/>
  <c r="M9" i="105"/>
  <c r="U9" i="105"/>
  <c r="U8" i="105" s="1"/>
  <c r="I10" i="105"/>
  <c r="Q10" i="105"/>
  <c r="E70" i="105"/>
  <c r="M70" i="105"/>
  <c r="U70" i="105"/>
  <c r="E4" i="190"/>
  <c r="M4" i="190"/>
  <c r="F18" i="105"/>
  <c r="N18" i="105"/>
  <c r="V18" i="105"/>
  <c r="V23" i="105"/>
  <c r="V22" i="105" s="1"/>
  <c r="J24" i="105"/>
  <c r="J22" i="105" s="1"/>
  <c r="R24" i="105"/>
  <c r="R22" i="105" s="1"/>
  <c r="F25" i="105"/>
  <c r="N25" i="105"/>
  <c r="V25" i="105"/>
  <c r="J28" i="105"/>
  <c r="F29" i="105"/>
  <c r="N29" i="105"/>
  <c r="V29" i="105"/>
  <c r="J30" i="105"/>
  <c r="R30" i="105"/>
  <c r="F31" i="105"/>
  <c r="N31" i="105"/>
  <c r="V31" i="105"/>
  <c r="J32" i="105"/>
  <c r="R32" i="105"/>
  <c r="F34" i="105"/>
  <c r="V34" i="105"/>
  <c r="J35" i="105"/>
  <c r="R35" i="105"/>
  <c r="F36" i="105"/>
  <c r="N36" i="105"/>
  <c r="V36" i="105"/>
  <c r="J37" i="105"/>
  <c r="R37" i="105"/>
  <c r="F38" i="105"/>
  <c r="N38" i="105"/>
  <c r="V38" i="105"/>
  <c r="J39" i="105"/>
  <c r="R39" i="105"/>
  <c r="F40" i="105"/>
  <c r="N40" i="105"/>
  <c r="V40" i="105"/>
  <c r="J41" i="105"/>
  <c r="R41" i="105"/>
  <c r="F42" i="105"/>
  <c r="N42" i="105"/>
  <c r="V42" i="105"/>
  <c r="J43" i="105"/>
  <c r="R43" i="105"/>
  <c r="F44" i="105"/>
  <c r="N44" i="105"/>
  <c r="V44" i="105"/>
  <c r="J45" i="105"/>
  <c r="R45" i="105"/>
  <c r="F46" i="105"/>
  <c r="N46" i="105"/>
  <c r="V46" i="105"/>
  <c r="J47" i="105"/>
  <c r="R47" i="105"/>
  <c r="F48" i="105"/>
  <c r="N48" i="105"/>
  <c r="V48" i="105"/>
  <c r="J49" i="105"/>
  <c r="R49" i="105"/>
  <c r="F50" i="105"/>
  <c r="N50" i="105"/>
  <c r="V50" i="105"/>
  <c r="J51" i="105"/>
  <c r="R51" i="105"/>
  <c r="J70" i="105"/>
  <c r="R70" i="105"/>
  <c r="S6" i="105"/>
  <c r="O7" i="105"/>
  <c r="M4" i="189"/>
  <c r="K6" i="105"/>
  <c r="G7" i="105"/>
  <c r="W7" i="105"/>
  <c r="C70" i="105"/>
  <c r="D39" i="105"/>
  <c r="D41" i="105"/>
  <c r="D58" i="105"/>
  <c r="L58" i="105"/>
  <c r="T58" i="105"/>
  <c r="H59" i="105"/>
  <c r="P59" i="105"/>
  <c r="D60" i="105"/>
  <c r="L60" i="105"/>
  <c r="T60" i="105"/>
  <c r="H61" i="105"/>
  <c r="P61" i="105"/>
  <c r="D62" i="105"/>
  <c r="L62" i="105"/>
  <c r="T62" i="105"/>
  <c r="H63" i="105"/>
  <c r="P63" i="105"/>
  <c r="D64" i="105"/>
  <c r="L64" i="105"/>
  <c r="T64" i="105"/>
  <c r="H65" i="105"/>
  <c r="P65" i="105"/>
  <c r="D66" i="105"/>
  <c r="L66" i="105"/>
  <c r="T66" i="105"/>
  <c r="H67" i="105"/>
  <c r="P67" i="105"/>
  <c r="D68" i="105"/>
  <c r="L68" i="105"/>
  <c r="T68" i="105"/>
  <c r="H69" i="105"/>
  <c r="P69" i="105"/>
  <c r="D70" i="105"/>
  <c r="L70" i="105"/>
  <c r="T70" i="105"/>
  <c r="H19" i="105"/>
  <c r="D20" i="105"/>
  <c r="L20" i="105"/>
  <c r="T20" i="105"/>
  <c r="H21" i="105"/>
  <c r="P21" i="105"/>
  <c r="D23" i="105"/>
  <c r="L23" i="105"/>
  <c r="T23" i="105"/>
  <c r="H24" i="105"/>
  <c r="P24" i="105"/>
  <c r="D25" i="105"/>
  <c r="L25" i="105"/>
  <c r="T25" i="105"/>
  <c r="P28" i="105"/>
  <c r="D29" i="105"/>
  <c r="L29" i="105"/>
  <c r="T29" i="105"/>
  <c r="H30" i="105"/>
  <c r="P30" i="105"/>
  <c r="D31" i="105"/>
  <c r="L31" i="105"/>
  <c r="T31" i="105"/>
  <c r="H32" i="105"/>
  <c r="P32" i="105"/>
  <c r="G58" i="105"/>
  <c r="O58" i="105"/>
  <c r="W58" i="105"/>
  <c r="K59" i="105"/>
  <c r="S59" i="105"/>
  <c r="G60" i="105"/>
  <c r="O60" i="105"/>
  <c r="W60" i="105"/>
  <c r="K61" i="105"/>
  <c r="S61" i="105"/>
  <c r="G62" i="105"/>
  <c r="O62" i="105"/>
  <c r="W62" i="105"/>
  <c r="K63" i="105"/>
  <c r="S63" i="105"/>
  <c r="G64" i="105"/>
  <c r="O64" i="105"/>
  <c r="W64" i="105"/>
  <c r="K65" i="105"/>
  <c r="S65" i="105"/>
  <c r="G66" i="105"/>
  <c r="O66" i="105"/>
  <c r="W66" i="105"/>
  <c r="K67" i="105"/>
  <c r="S67" i="105"/>
  <c r="G68" i="105"/>
  <c r="O68" i="105"/>
  <c r="W68" i="105"/>
  <c r="K69" i="105"/>
  <c r="S69" i="105"/>
  <c r="E4" i="189"/>
  <c r="U4" i="189"/>
  <c r="J9" i="105"/>
  <c r="R9" i="105"/>
  <c r="F10" i="105"/>
  <c r="N10" i="105"/>
  <c r="V10" i="105"/>
  <c r="D57" i="105"/>
  <c r="L57" i="105"/>
  <c r="T57" i="105"/>
  <c r="H58" i="105"/>
  <c r="P58" i="105"/>
  <c r="D59" i="105"/>
  <c r="L59" i="105"/>
  <c r="T59" i="105"/>
  <c r="H60" i="105"/>
  <c r="P60" i="105"/>
  <c r="D61" i="105"/>
  <c r="L61" i="105"/>
  <c r="T61" i="105"/>
  <c r="H62" i="105"/>
  <c r="P62" i="105"/>
  <c r="D63" i="105"/>
  <c r="L63" i="105"/>
  <c r="T63" i="105"/>
  <c r="H64" i="105"/>
  <c r="P64" i="105"/>
  <c r="D65" i="105"/>
  <c r="L65" i="105"/>
  <c r="T65" i="105"/>
  <c r="H66" i="105"/>
  <c r="P66" i="105"/>
  <c r="D67" i="105"/>
  <c r="L67" i="105"/>
  <c r="T67" i="105"/>
  <c r="H68" i="105"/>
  <c r="P68" i="105"/>
  <c r="D69" i="105"/>
  <c r="L69" i="105"/>
  <c r="T69" i="105"/>
  <c r="T4" i="190"/>
  <c r="T3" i="190" s="1"/>
  <c r="D6" i="105"/>
  <c r="D4" i="105" s="1"/>
  <c r="L6" i="105"/>
  <c r="L4" i="105" s="1"/>
  <c r="T6" i="105"/>
  <c r="T4" i="105" s="1"/>
  <c r="H7" i="105"/>
  <c r="P7" i="105"/>
  <c r="H10" i="105"/>
  <c r="P10" i="105"/>
  <c r="H13" i="105"/>
  <c r="P13" i="105"/>
  <c r="D14" i="105"/>
  <c r="L14" i="105"/>
  <c r="T14" i="105"/>
  <c r="H15" i="105"/>
  <c r="P15" i="105"/>
  <c r="D16" i="105"/>
  <c r="L16" i="105"/>
  <c r="T16" i="105"/>
  <c r="G18" i="105"/>
  <c r="O18" i="105"/>
  <c r="W18" i="105"/>
  <c r="K19" i="105"/>
  <c r="S19" i="105"/>
  <c r="G20" i="105"/>
  <c r="O20" i="105"/>
  <c r="W20" i="105"/>
  <c r="K21" i="105"/>
  <c r="S21" i="105"/>
  <c r="J58" i="105"/>
  <c r="R58" i="105"/>
  <c r="F59" i="105"/>
  <c r="N59" i="105"/>
  <c r="V59" i="105"/>
  <c r="J60" i="105"/>
  <c r="R60" i="105"/>
  <c r="F61" i="105"/>
  <c r="N61" i="105"/>
  <c r="V61" i="105"/>
  <c r="J62" i="105"/>
  <c r="R62" i="105"/>
  <c r="F63" i="105"/>
  <c r="N63" i="105"/>
  <c r="V63" i="105"/>
  <c r="J64" i="105"/>
  <c r="R64" i="105"/>
  <c r="F65" i="105"/>
  <c r="N65" i="105"/>
  <c r="V65" i="105"/>
  <c r="J66" i="105"/>
  <c r="R66" i="105"/>
  <c r="F67" i="105"/>
  <c r="N67" i="105"/>
  <c r="V67" i="105"/>
  <c r="J68" i="105"/>
  <c r="R68" i="105"/>
  <c r="F69" i="105"/>
  <c r="N69" i="105"/>
  <c r="V69" i="105"/>
  <c r="E6" i="105"/>
  <c r="M6" i="105"/>
  <c r="U6" i="105"/>
  <c r="I7" i="105"/>
  <c r="Q7" i="105"/>
  <c r="I13" i="105"/>
  <c r="Q13" i="105"/>
  <c r="E14" i="105"/>
  <c r="M14" i="105"/>
  <c r="U14" i="105"/>
  <c r="I15" i="105"/>
  <c r="Q15" i="105"/>
  <c r="E16" i="105"/>
  <c r="M16" i="105"/>
  <c r="U16" i="105"/>
  <c r="H18" i="105"/>
  <c r="P18" i="105"/>
  <c r="D19" i="105"/>
  <c r="L19" i="105"/>
  <c r="T19" i="105"/>
  <c r="H20" i="105"/>
  <c r="P20" i="105"/>
  <c r="H25" i="105"/>
  <c r="I29" i="105"/>
  <c r="E30" i="105"/>
  <c r="M30" i="105"/>
  <c r="U30" i="105"/>
  <c r="I31" i="105"/>
  <c r="Q31" i="105"/>
  <c r="E32" i="105"/>
  <c r="M32" i="105"/>
  <c r="U32" i="105"/>
  <c r="K5" i="105"/>
  <c r="S5" i="105"/>
  <c r="G6" i="105"/>
  <c r="O6" i="105"/>
  <c r="W6" i="105"/>
  <c r="K7" i="105"/>
  <c r="S7" i="105"/>
  <c r="O12" i="105"/>
  <c r="K13" i="105"/>
  <c r="S13" i="105"/>
  <c r="G14" i="105"/>
  <c r="O14" i="105"/>
  <c r="W14" i="105"/>
  <c r="K15" i="105"/>
  <c r="S15" i="105"/>
  <c r="G16" i="105"/>
  <c r="O16" i="105"/>
  <c r="W16" i="105"/>
  <c r="D4" i="189"/>
  <c r="W4" i="189"/>
  <c r="W3" i="189" s="1"/>
  <c r="F4" i="190"/>
  <c r="C18" i="105"/>
  <c r="F28" i="105"/>
  <c r="N28" i="105"/>
  <c r="V28" i="105"/>
  <c r="J29" i="105"/>
  <c r="R29" i="105"/>
  <c r="F30" i="105"/>
  <c r="N30" i="105"/>
  <c r="V30" i="105"/>
  <c r="J31" i="105"/>
  <c r="R31" i="105"/>
  <c r="F32" i="105"/>
  <c r="N32" i="105"/>
  <c r="V32" i="105"/>
  <c r="Q72" i="105"/>
  <c r="Q71" i="105" s="1"/>
  <c r="E73" i="105"/>
  <c r="M73" i="105"/>
  <c r="U73" i="105"/>
  <c r="I75" i="105"/>
  <c r="Q75" i="105"/>
  <c r="E76" i="105"/>
  <c r="M76" i="105"/>
  <c r="U76" i="105"/>
  <c r="C43" i="105"/>
  <c r="C44" i="105"/>
  <c r="C51" i="105"/>
  <c r="C59" i="105"/>
  <c r="G28" i="105"/>
  <c r="O28" i="105"/>
  <c r="W28" i="105"/>
  <c r="K29" i="105"/>
  <c r="S29" i="105"/>
  <c r="G30" i="105"/>
  <c r="O30" i="105"/>
  <c r="W30" i="105"/>
  <c r="K31" i="105"/>
  <c r="S31" i="105"/>
  <c r="G32" i="105"/>
  <c r="O32" i="105"/>
  <c r="W32" i="105"/>
  <c r="F73" i="105"/>
  <c r="N73" i="105"/>
  <c r="V73" i="105"/>
  <c r="J75" i="105"/>
  <c r="R75" i="105"/>
  <c r="F76" i="105"/>
  <c r="N76" i="105"/>
  <c r="V76" i="105"/>
  <c r="J10" i="105"/>
  <c r="R10" i="105"/>
  <c r="F12" i="105"/>
  <c r="N12" i="105"/>
  <c r="V12" i="105"/>
  <c r="J13" i="105"/>
  <c r="R13" i="105"/>
  <c r="F14" i="105"/>
  <c r="N14" i="105"/>
  <c r="V14" i="105"/>
  <c r="J15" i="105"/>
  <c r="R15" i="105"/>
  <c r="F16" i="105"/>
  <c r="N16" i="105"/>
  <c r="V16" i="105"/>
  <c r="U41" i="105"/>
  <c r="I42" i="105"/>
  <c r="Q42" i="105"/>
  <c r="M43" i="105"/>
  <c r="U43" i="105"/>
  <c r="I44" i="105"/>
  <c r="Q44" i="105"/>
  <c r="E45" i="105"/>
  <c r="M45" i="105"/>
  <c r="U45" i="105"/>
  <c r="I46" i="105"/>
  <c r="Q46" i="105"/>
  <c r="E47" i="105"/>
  <c r="M47" i="105"/>
  <c r="U47" i="105"/>
  <c r="I48" i="105"/>
  <c r="Q48" i="105"/>
  <c r="E49" i="105"/>
  <c r="M49" i="105"/>
  <c r="U49" i="105"/>
  <c r="I50" i="105"/>
  <c r="Q50" i="105"/>
  <c r="E51" i="105"/>
  <c r="M51" i="105"/>
  <c r="U51" i="105"/>
  <c r="K10" i="105"/>
  <c r="S10" i="105"/>
  <c r="S8" i="105" s="1"/>
  <c r="F35" i="105"/>
  <c r="N35" i="105"/>
  <c r="V35" i="105"/>
  <c r="J36" i="105"/>
  <c r="R36" i="105"/>
  <c r="F37" i="105"/>
  <c r="N37" i="105"/>
  <c r="V37" i="105"/>
  <c r="J38" i="105"/>
  <c r="R38" i="105"/>
  <c r="F39" i="105"/>
  <c r="N39" i="105"/>
  <c r="V39" i="105"/>
  <c r="J40" i="105"/>
  <c r="R40" i="105"/>
  <c r="F41" i="105"/>
  <c r="N41" i="105"/>
  <c r="V41" i="105"/>
  <c r="J42" i="105"/>
  <c r="R42" i="105"/>
  <c r="F43" i="105"/>
  <c r="N43" i="105"/>
  <c r="V43" i="105"/>
  <c r="J44" i="105"/>
  <c r="R44" i="105"/>
  <c r="F45" i="105"/>
  <c r="N45" i="105"/>
  <c r="V45" i="105"/>
  <c r="J46" i="105"/>
  <c r="R46" i="105"/>
  <c r="F47" i="105"/>
  <c r="N47" i="105"/>
  <c r="V47" i="105"/>
  <c r="J48" i="105"/>
  <c r="R48" i="105"/>
  <c r="F49" i="105"/>
  <c r="N49" i="105"/>
  <c r="V49" i="105"/>
  <c r="J50" i="105"/>
  <c r="R50" i="105"/>
  <c r="F51" i="105"/>
  <c r="N51" i="105"/>
  <c r="V51" i="105"/>
  <c r="J4" i="190"/>
  <c r="R4" i="190"/>
  <c r="N4" i="190"/>
  <c r="R4" i="189"/>
  <c r="C34" i="105"/>
  <c r="C28" i="105"/>
  <c r="C57" i="105"/>
  <c r="M5" i="105"/>
  <c r="I6" i="105"/>
  <c r="Q6" i="105"/>
  <c r="E7" i="105"/>
  <c r="M7" i="105"/>
  <c r="U7" i="105"/>
  <c r="Q18" i="105"/>
  <c r="E19" i="105"/>
  <c r="M19" i="105"/>
  <c r="U19" i="105"/>
  <c r="I20" i="105"/>
  <c r="Q20" i="105"/>
  <c r="E21" i="105"/>
  <c r="M21" i="105"/>
  <c r="U21" i="105"/>
  <c r="K24" i="105"/>
  <c r="S24" i="105"/>
  <c r="G25" i="105"/>
  <c r="O25" i="105"/>
  <c r="W25" i="105"/>
  <c r="C36" i="105"/>
  <c r="C66" i="105"/>
  <c r="J6" i="105"/>
  <c r="R6" i="105"/>
  <c r="F7" i="105"/>
  <c r="N7" i="105"/>
  <c r="V7" i="105"/>
  <c r="G19" i="105"/>
  <c r="O19" i="105"/>
  <c r="W19" i="105"/>
  <c r="K20" i="105"/>
  <c r="S20" i="105"/>
  <c r="G21" i="105"/>
  <c r="O21" i="105"/>
  <c r="W21" i="105"/>
  <c r="J57" i="105"/>
  <c r="R57" i="105"/>
  <c r="F58" i="105"/>
  <c r="N58" i="105"/>
  <c r="V58" i="105"/>
  <c r="J59" i="105"/>
  <c r="R59" i="105"/>
  <c r="F60" i="105"/>
  <c r="N60" i="105"/>
  <c r="V60" i="105"/>
  <c r="J61" i="105"/>
  <c r="R61" i="105"/>
  <c r="F62" i="105"/>
  <c r="N62" i="105"/>
  <c r="V62" i="105"/>
  <c r="J63" i="105"/>
  <c r="R63" i="105"/>
  <c r="F64" i="105"/>
  <c r="N64" i="105"/>
  <c r="V64" i="105"/>
  <c r="J65" i="105"/>
  <c r="R65" i="105"/>
  <c r="F66" i="105"/>
  <c r="N66" i="105"/>
  <c r="V66" i="105"/>
  <c r="J67" i="105"/>
  <c r="R67" i="105"/>
  <c r="F68" i="105"/>
  <c r="N68" i="105"/>
  <c r="V68" i="105"/>
  <c r="J69" i="105"/>
  <c r="R69" i="105"/>
  <c r="U4" i="190"/>
  <c r="C30" i="105"/>
  <c r="F13" i="105"/>
  <c r="N13" i="105"/>
  <c r="V13" i="105"/>
  <c r="J14" i="105"/>
  <c r="R14" i="105"/>
  <c r="F15" i="105"/>
  <c r="N15" i="105"/>
  <c r="V15" i="105"/>
  <c r="J16" i="105"/>
  <c r="R16" i="105"/>
  <c r="Q29" i="105"/>
  <c r="N34" i="105"/>
  <c r="C75" i="105"/>
  <c r="C23" i="105"/>
  <c r="C64" i="105"/>
  <c r="C45" i="105"/>
  <c r="H28" i="105"/>
  <c r="C65" i="105"/>
  <c r="C38" i="105"/>
  <c r="C46" i="105"/>
  <c r="C73" i="105"/>
  <c r="F6" i="105"/>
  <c r="N6" i="105"/>
  <c r="V6" i="105"/>
  <c r="J7" i="105"/>
  <c r="R7" i="105"/>
  <c r="D21" i="105"/>
  <c r="L21" i="105"/>
  <c r="T21" i="105"/>
  <c r="K23" i="105"/>
  <c r="S23" i="105"/>
  <c r="G24" i="105"/>
  <c r="O24" i="105"/>
  <c r="W24" i="105"/>
  <c r="K25" i="105"/>
  <c r="S25" i="105"/>
  <c r="G29" i="105"/>
  <c r="O29" i="105"/>
  <c r="W29" i="105"/>
  <c r="K30" i="105"/>
  <c r="S30" i="105"/>
  <c r="G31" i="105"/>
  <c r="O31" i="105"/>
  <c r="W31" i="105"/>
  <c r="K32" i="105"/>
  <c r="S32" i="105"/>
  <c r="G35" i="105"/>
  <c r="O35" i="105"/>
  <c r="W35" i="105"/>
  <c r="K36" i="105"/>
  <c r="S36" i="105"/>
  <c r="G37" i="105"/>
  <c r="O37" i="105"/>
  <c r="W37" i="105"/>
  <c r="K38" i="105"/>
  <c r="S38" i="105"/>
  <c r="G39" i="105"/>
  <c r="O39" i="105"/>
  <c r="W39" i="105"/>
  <c r="K40" i="105"/>
  <c r="S40" i="105"/>
  <c r="G41" i="105"/>
  <c r="O41" i="105"/>
  <c r="W41" i="105"/>
  <c r="K42" i="105"/>
  <c r="S42" i="105"/>
  <c r="G43" i="105"/>
  <c r="O43" i="105"/>
  <c r="W43" i="105"/>
  <c r="K44" i="105"/>
  <c r="S44" i="105"/>
  <c r="G45" i="105"/>
  <c r="O45" i="105"/>
  <c r="W45" i="105"/>
  <c r="K46" i="105"/>
  <c r="S46" i="105"/>
  <c r="G47" i="105"/>
  <c r="O47" i="105"/>
  <c r="W47" i="105"/>
  <c r="K48" i="105"/>
  <c r="S48" i="105"/>
  <c r="G49" i="105"/>
  <c r="O49" i="105"/>
  <c r="W49" i="105"/>
  <c r="K50" i="105"/>
  <c r="S50" i="105"/>
  <c r="G51" i="105"/>
  <c r="O51" i="105"/>
  <c r="W51" i="105"/>
  <c r="Q16" i="105"/>
  <c r="H35" i="105"/>
  <c r="P35" i="105"/>
  <c r="D36" i="105"/>
  <c r="L36" i="105"/>
  <c r="T36" i="105"/>
  <c r="H37" i="105"/>
  <c r="P37" i="105"/>
  <c r="D38" i="105"/>
  <c r="L38" i="105"/>
  <c r="T38" i="105"/>
  <c r="H39" i="105"/>
  <c r="P39" i="105"/>
  <c r="D40" i="105"/>
  <c r="L40" i="105"/>
  <c r="T40" i="105"/>
  <c r="H41" i="105"/>
  <c r="P41" i="105"/>
  <c r="D42" i="105"/>
  <c r="L42" i="105"/>
  <c r="T42" i="105"/>
  <c r="H43" i="105"/>
  <c r="P43" i="105"/>
  <c r="D44" i="105"/>
  <c r="L44" i="105"/>
  <c r="T44" i="105"/>
  <c r="H45" i="105"/>
  <c r="P45" i="105"/>
  <c r="D46" i="105"/>
  <c r="L46" i="105"/>
  <c r="T46" i="105"/>
  <c r="H47" i="105"/>
  <c r="P47" i="105"/>
  <c r="D48" i="105"/>
  <c r="L48" i="105"/>
  <c r="T48" i="105"/>
  <c r="H49" i="105"/>
  <c r="P49" i="105"/>
  <c r="D50" i="105"/>
  <c r="L50" i="105"/>
  <c r="T50" i="105"/>
  <c r="H51" i="105"/>
  <c r="P51" i="105"/>
  <c r="K58" i="105"/>
  <c r="S58" i="105"/>
  <c r="G59" i="105"/>
  <c r="O59" i="105"/>
  <c r="W59" i="105"/>
  <c r="K60" i="105"/>
  <c r="S60" i="105"/>
  <c r="G61" i="105"/>
  <c r="O61" i="105"/>
  <c r="W61" i="105"/>
  <c r="K62" i="105"/>
  <c r="S62" i="105"/>
  <c r="G63" i="105"/>
  <c r="O63" i="105"/>
  <c r="W63" i="105"/>
  <c r="K64" i="105"/>
  <c r="S64" i="105"/>
  <c r="G65" i="105"/>
  <c r="O65" i="105"/>
  <c r="W65" i="105"/>
  <c r="K66" i="105"/>
  <c r="S66" i="105"/>
  <c r="G67" i="105"/>
  <c r="O67" i="105"/>
  <c r="W67" i="105"/>
  <c r="K68" i="105"/>
  <c r="S68" i="105"/>
  <c r="G69" i="105"/>
  <c r="O69" i="105"/>
  <c r="H73" i="105"/>
  <c r="P73" i="105"/>
  <c r="D75" i="105"/>
  <c r="L75" i="105"/>
  <c r="T75" i="105"/>
  <c r="H76" i="105"/>
  <c r="P76" i="105"/>
  <c r="J19" i="105"/>
  <c r="R19" i="105"/>
  <c r="F20" i="105"/>
  <c r="N20" i="105"/>
  <c r="V20" i="105"/>
  <c r="J21" i="105"/>
  <c r="R21" i="105"/>
  <c r="E24" i="105"/>
  <c r="M24" i="105"/>
  <c r="U24" i="105"/>
  <c r="I25" i="105"/>
  <c r="Q25" i="105"/>
  <c r="I28" i="105"/>
  <c r="Q28" i="105"/>
  <c r="E29" i="105"/>
  <c r="M29" i="105"/>
  <c r="U29" i="105"/>
  <c r="I30" i="105"/>
  <c r="Q30" i="105"/>
  <c r="E31" i="105"/>
  <c r="M31" i="105"/>
  <c r="U31" i="105"/>
  <c r="I32" i="105"/>
  <c r="Q32" i="105"/>
  <c r="V4" i="190"/>
  <c r="C9" i="104"/>
  <c r="C3" i="191"/>
  <c r="C13" i="104"/>
  <c r="C25" i="104"/>
  <c r="C30" i="104"/>
  <c r="C75" i="104"/>
  <c r="C15" i="104"/>
  <c r="C32" i="104"/>
  <c r="C58" i="104"/>
  <c r="C66" i="104"/>
  <c r="W4" i="190"/>
  <c r="C12" i="104"/>
  <c r="C24" i="104"/>
  <c r="C29" i="104"/>
  <c r="C38" i="104"/>
  <c r="C46" i="104"/>
  <c r="C55" i="104"/>
  <c r="C63" i="104"/>
  <c r="H4" i="190"/>
  <c r="P4" i="190"/>
  <c r="L4" i="190"/>
  <c r="U3" i="190"/>
  <c r="C43" i="104"/>
  <c r="C51" i="104"/>
  <c r="H72" i="105"/>
  <c r="P72" i="105"/>
  <c r="D73" i="105"/>
  <c r="L73" i="105"/>
  <c r="T73" i="105"/>
  <c r="H75" i="105"/>
  <c r="P75" i="105"/>
  <c r="D76" i="105"/>
  <c r="L76" i="105"/>
  <c r="T76" i="105"/>
  <c r="L4" i="189"/>
  <c r="T4" i="189"/>
  <c r="T3" i="189" s="1"/>
  <c r="C7" i="104"/>
  <c r="C21" i="104"/>
  <c r="C76" i="104"/>
  <c r="C6" i="104"/>
  <c r="W69" i="105"/>
  <c r="F4" i="189"/>
  <c r="N4" i="189"/>
  <c r="V4" i="189"/>
  <c r="J4" i="189"/>
  <c r="C34" i="104"/>
  <c r="C42" i="104"/>
  <c r="C50" i="104"/>
  <c r="C59" i="104"/>
  <c r="C67" i="104"/>
  <c r="C23" i="104"/>
  <c r="C35" i="104"/>
  <c r="C5" i="104"/>
  <c r="C53" i="104"/>
  <c r="C3" i="193"/>
  <c r="O5" i="105"/>
  <c r="W12" i="105"/>
  <c r="E34" i="105"/>
  <c r="Q35" i="105"/>
  <c r="M12" i="105"/>
  <c r="G5" i="105"/>
  <c r="G4" i="105" s="1"/>
  <c r="T18" i="105"/>
  <c r="C9" i="105"/>
  <c r="G12" i="105"/>
  <c r="C7" i="105"/>
  <c r="C58" i="105"/>
  <c r="I5" i="105"/>
  <c r="Q5" i="105"/>
  <c r="G9" i="105"/>
  <c r="G8" i="105" s="1"/>
  <c r="O9" i="105"/>
  <c r="O8" i="105" s="1"/>
  <c r="W9" i="105"/>
  <c r="W8" i="105" s="1"/>
  <c r="I23" i="105"/>
  <c r="I22" i="105" s="1"/>
  <c r="Q23" i="105"/>
  <c r="Q22" i="105" s="1"/>
  <c r="S72" i="105"/>
  <c r="S71" i="105" s="1"/>
  <c r="P19" i="105"/>
  <c r="I72" i="105"/>
  <c r="I71" i="105" s="1"/>
  <c r="C6" i="105"/>
  <c r="C29" i="105"/>
  <c r="H9" i="105"/>
  <c r="L10" i="105"/>
  <c r="T10" i="105"/>
  <c r="D18" i="105"/>
  <c r="M34" i="105"/>
  <c r="C12" i="105"/>
  <c r="D10" i="105"/>
  <c r="C14" i="105"/>
  <c r="C67" i="105"/>
  <c r="C40" i="105"/>
  <c r="C48" i="105"/>
  <c r="Q9" i="105"/>
  <c r="K57" i="105"/>
  <c r="S57" i="105"/>
  <c r="W5" i="105"/>
  <c r="C37" i="105"/>
  <c r="U34" i="105"/>
  <c r="C8" i="187"/>
  <c r="C10" i="105"/>
  <c r="C35" i="105"/>
  <c r="C62" i="105"/>
  <c r="C13" i="105"/>
  <c r="C47" i="105"/>
  <c r="J5" i="105"/>
  <c r="R5" i="105"/>
  <c r="P9" i="105"/>
  <c r="C19" i="105"/>
  <c r="I9" i="105"/>
  <c r="I8" i="105" s="1"/>
  <c r="J12" i="105"/>
  <c r="R12" i="105"/>
  <c r="I18" i="105"/>
  <c r="L18" i="105"/>
  <c r="C22" i="187"/>
  <c r="C24" i="105"/>
  <c r="C25" i="105"/>
  <c r="C39" i="105"/>
  <c r="C16" i="105"/>
  <c r="C69" i="105"/>
  <c r="C32" i="105"/>
  <c r="C42" i="105"/>
  <c r="C50" i="105"/>
  <c r="C61" i="105"/>
  <c r="C21" i="105"/>
  <c r="C60" i="105"/>
  <c r="U5" i="105"/>
  <c r="K9" i="105"/>
  <c r="E23" i="105"/>
  <c r="M23" i="105"/>
  <c r="U23" i="105"/>
  <c r="K28" i="105"/>
  <c r="S28" i="105"/>
  <c r="M57" i="105"/>
  <c r="Q60" i="105"/>
  <c r="U63" i="105"/>
  <c r="C5" i="105"/>
  <c r="F5" i="105"/>
  <c r="N5" i="105"/>
  <c r="V5" i="105"/>
  <c r="D9" i="105"/>
  <c r="L9" i="105"/>
  <c r="T9" i="105"/>
  <c r="E12" i="105"/>
  <c r="U12" i="105"/>
  <c r="K18" i="105"/>
  <c r="S18" i="105"/>
  <c r="E5" i="105"/>
  <c r="C15" i="105"/>
  <c r="C68" i="105"/>
  <c r="C31" i="105"/>
  <c r="C41" i="105"/>
  <c r="C49" i="105"/>
  <c r="C20" i="105"/>
  <c r="H5" i="105"/>
  <c r="P5" i="105"/>
  <c r="H12" i="105"/>
  <c r="P12" i="105"/>
  <c r="D13" i="105"/>
  <c r="L13" i="105"/>
  <c r="T13" i="105"/>
  <c r="H14" i="105"/>
  <c r="P14" i="105"/>
  <c r="D15" i="105"/>
  <c r="L15" i="105"/>
  <c r="T15" i="105"/>
  <c r="H16" i="105"/>
  <c r="P16" i="105"/>
  <c r="J18" i="105"/>
  <c r="R18" i="105"/>
  <c r="N19" i="105"/>
  <c r="V19" i="105"/>
  <c r="J20" i="105"/>
  <c r="F21" i="105"/>
  <c r="N21" i="105"/>
  <c r="V21" i="105"/>
  <c r="H23" i="105"/>
  <c r="P23" i="105"/>
  <c r="D24" i="105"/>
  <c r="L24" i="105"/>
  <c r="T24" i="105"/>
  <c r="P25" i="105"/>
  <c r="R28" i="105"/>
  <c r="D34" i="105"/>
  <c r="L34" i="105"/>
  <c r="T34" i="105"/>
  <c r="D28" i="105"/>
  <c r="L28" i="105"/>
  <c r="T28" i="105"/>
  <c r="H29" i="105"/>
  <c r="P29" i="105"/>
  <c r="D30" i="105"/>
  <c r="L30" i="105"/>
  <c r="T30" i="105"/>
  <c r="H31" i="105"/>
  <c r="P31" i="105"/>
  <c r="D32" i="105"/>
  <c r="L32" i="105"/>
  <c r="T32" i="105"/>
  <c r="J72" i="105"/>
  <c r="R72" i="105"/>
  <c r="C63" i="105"/>
  <c r="C76" i="105"/>
  <c r="M8" i="105"/>
  <c r="K12" i="105"/>
  <c r="S12" i="105"/>
  <c r="G13" i="105"/>
  <c r="O13" i="105"/>
  <c r="W13" i="105"/>
  <c r="K14" i="105"/>
  <c r="S14" i="105"/>
  <c r="G15" i="105"/>
  <c r="O15" i="105"/>
  <c r="W15" i="105"/>
  <c r="K16" i="105"/>
  <c r="S16" i="105"/>
  <c r="E18" i="105"/>
  <c r="M18" i="105"/>
  <c r="U18" i="105"/>
  <c r="E28" i="105"/>
  <c r="M28" i="105"/>
  <c r="U28" i="105"/>
  <c r="E57" i="105"/>
  <c r="U57" i="105"/>
  <c r="I58" i="105"/>
  <c r="Q58" i="105"/>
  <c r="E59" i="105"/>
  <c r="M59" i="105"/>
  <c r="U59" i="105"/>
  <c r="I60" i="105"/>
  <c r="E61" i="105"/>
  <c r="M61" i="105"/>
  <c r="U61" i="105"/>
  <c r="I62" i="105"/>
  <c r="Q62" i="105"/>
  <c r="E63" i="105"/>
  <c r="M63" i="105"/>
  <c r="I64" i="105"/>
  <c r="Q64" i="105"/>
  <c r="E65" i="105"/>
  <c r="M65" i="105"/>
  <c r="U65" i="105"/>
  <c r="I66" i="105"/>
  <c r="Q66" i="105"/>
  <c r="E67" i="105"/>
  <c r="M67" i="105"/>
  <c r="U67" i="105"/>
  <c r="I68" i="105"/>
  <c r="Q68" i="105"/>
  <c r="E69" i="105"/>
  <c r="M69" i="105"/>
  <c r="U69" i="105"/>
  <c r="K72" i="105"/>
  <c r="K71" i="105" s="1"/>
  <c r="G73" i="105"/>
  <c r="G71" i="105" s="1"/>
  <c r="O73" i="105"/>
  <c r="O71" i="105" s="1"/>
  <c r="W73" i="105"/>
  <c r="W71" i="105" s="1"/>
  <c r="K75" i="105"/>
  <c r="S75" i="105"/>
  <c r="G76" i="105"/>
  <c r="O76" i="105"/>
  <c r="W76" i="105"/>
  <c r="I4" i="190"/>
  <c r="Q4" i="190"/>
  <c r="H4" i="189"/>
  <c r="P4" i="189"/>
  <c r="C71" i="187"/>
  <c r="C72" i="105"/>
  <c r="F9" i="105"/>
  <c r="F8" i="105" s="1"/>
  <c r="N9" i="105"/>
  <c r="V9" i="105"/>
  <c r="D12" i="105"/>
  <c r="L12" i="105"/>
  <c r="T12" i="105"/>
  <c r="H34" i="105"/>
  <c r="P34" i="105"/>
  <c r="D35" i="105"/>
  <c r="L35" i="105"/>
  <c r="T35" i="105"/>
  <c r="H36" i="105"/>
  <c r="P36" i="105"/>
  <c r="D37" i="105"/>
  <c r="L37" i="105"/>
  <c r="T37" i="105"/>
  <c r="H38" i="105"/>
  <c r="P38" i="105"/>
  <c r="L39" i="105"/>
  <c r="T39" i="105"/>
  <c r="H40" i="105"/>
  <c r="P40" i="105"/>
  <c r="L41" i="105"/>
  <c r="T41" i="105"/>
  <c r="H42" i="105"/>
  <c r="P42" i="105"/>
  <c r="D43" i="105"/>
  <c r="L43" i="105"/>
  <c r="T43" i="105"/>
  <c r="H44" i="105"/>
  <c r="P44" i="105"/>
  <c r="D45" i="105"/>
  <c r="L45" i="105"/>
  <c r="T45" i="105"/>
  <c r="H46" i="105"/>
  <c r="P46" i="105"/>
  <c r="D47" i="105"/>
  <c r="L47" i="105"/>
  <c r="T47" i="105"/>
  <c r="H48" i="105"/>
  <c r="P48" i="105"/>
  <c r="D49" i="105"/>
  <c r="L49" i="105"/>
  <c r="T49" i="105"/>
  <c r="H50" i="105"/>
  <c r="P50" i="105"/>
  <c r="D51" i="105"/>
  <c r="L51" i="105"/>
  <c r="T51" i="105"/>
  <c r="F57" i="105"/>
  <c r="N57" i="105"/>
  <c r="V57" i="105"/>
  <c r="D72" i="105"/>
  <c r="L72" i="105"/>
  <c r="T72" i="105"/>
  <c r="O3" i="189"/>
  <c r="I34" i="105"/>
  <c r="Q34" i="105"/>
  <c r="E35" i="105"/>
  <c r="M35" i="105"/>
  <c r="U35" i="105"/>
  <c r="I36" i="105"/>
  <c r="Q36" i="105"/>
  <c r="E37" i="105"/>
  <c r="M37" i="105"/>
  <c r="U37" i="105"/>
  <c r="I38" i="105"/>
  <c r="Q38" i="105"/>
  <c r="E39" i="105"/>
  <c r="M39" i="105"/>
  <c r="U39" i="105"/>
  <c r="I40" i="105"/>
  <c r="Q40" i="105"/>
  <c r="E41" i="105"/>
  <c r="M41" i="105"/>
  <c r="G57" i="105"/>
  <c r="O57" i="105"/>
  <c r="W57" i="105"/>
  <c r="E72" i="105"/>
  <c r="E71" i="105" s="1"/>
  <c r="M72" i="105"/>
  <c r="U72" i="105"/>
  <c r="K4" i="190"/>
  <c r="S4" i="190"/>
  <c r="G4" i="190"/>
  <c r="O4" i="190"/>
  <c r="D3" i="189"/>
  <c r="F23" i="105"/>
  <c r="F22" i="105" s="1"/>
  <c r="N23" i="105"/>
  <c r="N22" i="105" s="1"/>
  <c r="J34" i="105"/>
  <c r="R34" i="105"/>
  <c r="H57" i="105"/>
  <c r="P57" i="105"/>
  <c r="F72" i="105"/>
  <c r="N72" i="105"/>
  <c r="V72" i="105"/>
  <c r="J73" i="105"/>
  <c r="R73" i="105"/>
  <c r="F75" i="105"/>
  <c r="N75" i="105"/>
  <c r="V75" i="105"/>
  <c r="J76" i="105"/>
  <c r="R76" i="105"/>
  <c r="D4" i="190"/>
  <c r="K4" i="189"/>
  <c r="S4" i="189"/>
  <c r="G4" i="189"/>
  <c r="I3" i="189"/>
  <c r="G23" i="105"/>
  <c r="O23" i="105"/>
  <c r="W23" i="105"/>
  <c r="K34" i="105"/>
  <c r="S34" i="105"/>
  <c r="I57" i="105"/>
  <c r="Q57" i="105"/>
  <c r="E58" i="105"/>
  <c r="M58" i="105"/>
  <c r="U58" i="105"/>
  <c r="I59" i="105"/>
  <c r="Q59" i="105"/>
  <c r="E60" i="105"/>
  <c r="M60" i="105"/>
  <c r="U60" i="105"/>
  <c r="I61" i="105"/>
  <c r="Q61" i="105"/>
  <c r="E62" i="105"/>
  <c r="M62" i="105"/>
  <c r="U62" i="105"/>
  <c r="I63" i="105"/>
  <c r="Q63" i="105"/>
  <c r="E64" i="105"/>
  <c r="M64" i="105"/>
  <c r="U64" i="105"/>
  <c r="I65" i="105"/>
  <c r="Q65" i="105"/>
  <c r="E66" i="105"/>
  <c r="M66" i="105"/>
  <c r="U66" i="105"/>
  <c r="I67" i="105"/>
  <c r="Q67" i="105"/>
  <c r="E68" i="105"/>
  <c r="M68" i="105"/>
  <c r="U68" i="105"/>
  <c r="I69" i="105"/>
  <c r="Q69" i="105"/>
  <c r="C33" i="187"/>
  <c r="C4" i="187"/>
  <c r="C11" i="187"/>
  <c r="C52" i="187"/>
  <c r="C27" i="187"/>
  <c r="C17" i="187"/>
  <c r="N71" i="105" l="1"/>
  <c r="L22" i="105"/>
  <c r="P4" i="105"/>
  <c r="P8" i="105"/>
  <c r="K4" i="105"/>
  <c r="Q8" i="105"/>
  <c r="U71" i="105"/>
  <c r="J8" i="105"/>
  <c r="M17" i="105"/>
  <c r="G22" i="105"/>
  <c r="T71" i="105"/>
  <c r="I11" i="105"/>
  <c r="Q4" i="105"/>
  <c r="K17" i="105"/>
  <c r="V8" i="105"/>
  <c r="M22" i="105"/>
  <c r="M71" i="105"/>
  <c r="N3" i="189"/>
  <c r="N2" i="189" s="1"/>
  <c r="R8" i="105"/>
  <c r="W4" i="105"/>
  <c r="V71" i="105"/>
  <c r="K3" i="189"/>
  <c r="K2" i="189" s="1"/>
  <c r="H22" i="105"/>
  <c r="E4" i="105"/>
  <c r="J27" i="105"/>
  <c r="I3" i="190"/>
  <c r="H4" i="105"/>
  <c r="U22" i="105"/>
  <c r="W22" i="105"/>
  <c r="D17" i="105"/>
  <c r="F17" i="105"/>
  <c r="U11" i="105"/>
  <c r="M3" i="190"/>
  <c r="M2" i="190" s="1"/>
  <c r="O4" i="105"/>
  <c r="R27" i="105"/>
  <c r="N27" i="105"/>
  <c r="T52" i="105"/>
  <c r="L52" i="105"/>
  <c r="H17" i="105"/>
  <c r="P22" i="105"/>
  <c r="H3" i="190"/>
  <c r="H2" i="190" s="1"/>
  <c r="E11" i="105"/>
  <c r="R52" i="105"/>
  <c r="R3" i="189"/>
  <c r="M3" i="189"/>
  <c r="M2" i="189" s="1"/>
  <c r="H3" i="189"/>
  <c r="H2" i="189" s="1"/>
  <c r="E17" i="105"/>
  <c r="H27" i="105"/>
  <c r="M11" i="105"/>
  <c r="F3" i="190"/>
  <c r="F2" i="190" s="1"/>
  <c r="P3" i="189"/>
  <c r="P2" i="189" s="1"/>
  <c r="D52" i="105"/>
  <c r="R11" i="105"/>
  <c r="W17" i="105"/>
  <c r="E3" i="189"/>
  <c r="E2" i="189" s="1"/>
  <c r="N8" i="105"/>
  <c r="R17" i="105"/>
  <c r="L17" i="105"/>
  <c r="C2" i="193"/>
  <c r="W27" i="105"/>
  <c r="S22" i="105"/>
  <c r="M4" i="105"/>
  <c r="J3" i="190"/>
  <c r="J2" i="190" s="1"/>
  <c r="F27" i="105"/>
  <c r="S4" i="105"/>
  <c r="L71" i="105"/>
  <c r="J3" i="189"/>
  <c r="J2" i="189" s="1"/>
  <c r="V3" i="190"/>
  <c r="V2" i="190" s="1"/>
  <c r="T22" i="105"/>
  <c r="U4" i="105"/>
  <c r="Q17" i="105"/>
  <c r="J4" i="105"/>
  <c r="P17" i="105"/>
  <c r="I27" i="105"/>
  <c r="P52" i="105"/>
  <c r="V27" i="105"/>
  <c r="R3" i="190"/>
  <c r="R2" i="190" s="1"/>
  <c r="Q27" i="105"/>
  <c r="F71" i="105"/>
  <c r="V52" i="105"/>
  <c r="D22" i="105"/>
  <c r="N3" i="190"/>
  <c r="Q3" i="189"/>
  <c r="H52" i="105"/>
  <c r="Q11" i="105"/>
  <c r="O22" i="105"/>
  <c r="W2" i="189"/>
  <c r="T17" i="105"/>
  <c r="R33" i="105"/>
  <c r="I4" i="105"/>
  <c r="V3" i="189"/>
  <c r="O17" i="105"/>
  <c r="U27" i="105"/>
  <c r="V4" i="105"/>
  <c r="H8" i="105"/>
  <c r="F11" i="105"/>
  <c r="G27" i="105"/>
  <c r="G3" i="189"/>
  <c r="G2" i="189" s="1"/>
  <c r="L3" i="189"/>
  <c r="L2" i="189" s="1"/>
  <c r="R4" i="105"/>
  <c r="V11" i="105"/>
  <c r="S3" i="189"/>
  <c r="S2" i="189" s="1"/>
  <c r="D3" i="190"/>
  <c r="D2" i="190" s="1"/>
  <c r="L3" i="190"/>
  <c r="L2" i="190" s="1"/>
  <c r="V17" i="105"/>
  <c r="O2" i="189"/>
  <c r="O11" i="105"/>
  <c r="K27" i="105"/>
  <c r="I17" i="105"/>
  <c r="E3" i="190"/>
  <c r="E2" i="190" s="1"/>
  <c r="W52" i="105"/>
  <c r="K8" i="105"/>
  <c r="F52" i="105"/>
  <c r="F33" i="105"/>
  <c r="V33" i="105"/>
  <c r="N11" i="105"/>
  <c r="U3" i="189"/>
  <c r="C3" i="187"/>
  <c r="I52" i="105"/>
  <c r="U52" i="105"/>
  <c r="N4" i="105"/>
  <c r="S27" i="105"/>
  <c r="O33" i="105"/>
  <c r="J33" i="105"/>
  <c r="N52" i="105"/>
  <c r="U17" i="105"/>
  <c r="J11" i="105"/>
  <c r="N17" i="105"/>
  <c r="D8" i="105"/>
  <c r="Q3" i="190"/>
  <c r="P27" i="105"/>
  <c r="P11" i="105"/>
  <c r="J52" i="105"/>
  <c r="G17" i="105"/>
  <c r="P3" i="190"/>
  <c r="P2" i="190" s="1"/>
  <c r="S17" i="105"/>
  <c r="D71" i="105"/>
  <c r="N33" i="105"/>
  <c r="E27" i="105"/>
  <c r="G33" i="105"/>
  <c r="W33" i="105"/>
  <c r="O27" i="105"/>
  <c r="K22" i="105"/>
  <c r="C2" i="191"/>
  <c r="I2" i="189"/>
  <c r="S11" i="105"/>
  <c r="K52" i="105"/>
  <c r="P71" i="105"/>
  <c r="Q52" i="105"/>
  <c r="W3" i="190"/>
  <c r="T2" i="190"/>
  <c r="M27" i="105"/>
  <c r="K11" i="105"/>
  <c r="D27" i="105"/>
  <c r="F4" i="105"/>
  <c r="H71" i="105"/>
  <c r="O52" i="105"/>
  <c r="F3" i="189"/>
  <c r="E52" i="105"/>
  <c r="G52" i="105"/>
  <c r="L11" i="105"/>
  <c r="E22" i="105"/>
  <c r="S52" i="105"/>
  <c r="G11" i="105"/>
  <c r="G3" i="105" s="1"/>
  <c r="M52" i="105"/>
  <c r="S33" i="105"/>
  <c r="K33" i="105"/>
  <c r="O3" i="190"/>
  <c r="D2" i="189"/>
  <c r="T11" i="105"/>
  <c r="T33" i="105"/>
  <c r="T8" i="105"/>
  <c r="U33" i="105"/>
  <c r="W11" i="105"/>
  <c r="L33" i="105"/>
  <c r="U2" i="190"/>
  <c r="L8" i="105"/>
  <c r="G3" i="190"/>
  <c r="D33" i="105"/>
  <c r="T27" i="105"/>
  <c r="H11" i="105"/>
  <c r="T2" i="189"/>
  <c r="S3" i="190"/>
  <c r="Q33" i="105"/>
  <c r="P33" i="105"/>
  <c r="D11" i="105"/>
  <c r="R71" i="105"/>
  <c r="J17" i="105"/>
  <c r="M33" i="105"/>
  <c r="K3" i="190"/>
  <c r="K2" i="190" s="1"/>
  <c r="I33" i="105"/>
  <c r="H33" i="105"/>
  <c r="L27" i="105"/>
  <c r="E33" i="105"/>
  <c r="J71" i="105"/>
  <c r="C26" i="187"/>
  <c r="P3" i="105" l="1"/>
  <c r="U3" i="105"/>
  <c r="J26" i="105"/>
  <c r="Q3" i="105"/>
  <c r="N26" i="105"/>
  <c r="I3" i="105"/>
  <c r="E26" i="105"/>
  <c r="M3" i="105"/>
  <c r="J3" i="105"/>
  <c r="R3" i="105"/>
  <c r="F3" i="105"/>
  <c r="W26" i="105"/>
  <c r="O3" i="105"/>
  <c r="E3" i="105"/>
  <c r="H3" i="105"/>
  <c r="S3" i="105"/>
  <c r="H26" i="105"/>
  <c r="W3" i="105"/>
  <c r="I2" i="190"/>
  <c r="U2" i="189"/>
  <c r="Q2" i="189"/>
  <c r="R2" i="189"/>
  <c r="S26" i="105"/>
  <c r="V3" i="105"/>
  <c r="R26" i="105"/>
  <c r="I26" i="105"/>
  <c r="D3" i="105"/>
  <c r="N2" i="190"/>
  <c r="K3" i="105"/>
  <c r="V26" i="105"/>
  <c r="S2" i="190"/>
  <c r="K26" i="105"/>
  <c r="F26" i="105"/>
  <c r="V2" i="189"/>
  <c r="G26" i="105"/>
  <c r="G2" i="105" s="1"/>
  <c r="P26" i="105"/>
  <c r="P2" i="105" s="1"/>
  <c r="Q26" i="105"/>
  <c r="F2" i="189"/>
  <c r="N3" i="105"/>
  <c r="C2" i="187"/>
  <c r="O2" i="190"/>
  <c r="U26" i="105"/>
  <c r="U2" i="105" s="1"/>
  <c r="Q2" i="190"/>
  <c r="M26" i="105"/>
  <c r="O26" i="105"/>
  <c r="D26" i="105"/>
  <c r="G2" i="190"/>
  <c r="L3" i="105"/>
  <c r="T26" i="105"/>
  <c r="W2" i="190"/>
  <c r="L26" i="105"/>
  <c r="T3" i="105"/>
  <c r="J2" i="105" l="1"/>
  <c r="I2" i="105"/>
  <c r="D2" i="105"/>
  <c r="N2" i="105"/>
  <c r="W2" i="105"/>
  <c r="Q2" i="105"/>
  <c r="E2" i="105"/>
  <c r="F2" i="105"/>
  <c r="S2" i="105"/>
  <c r="M2" i="105"/>
  <c r="H2" i="105"/>
  <c r="R2" i="105"/>
  <c r="O2" i="105"/>
  <c r="V2" i="105"/>
  <c r="K2" i="105"/>
  <c r="L2" i="105"/>
  <c r="T2" i="105"/>
  <c r="V14" i="103"/>
  <c r="U14" i="103"/>
  <c r="T14" i="103"/>
  <c r="S14" i="103"/>
  <c r="R14" i="103"/>
  <c r="N14" i="103"/>
  <c r="M14" i="103"/>
  <c r="L14" i="103"/>
  <c r="K14" i="103"/>
  <c r="J14" i="103"/>
  <c r="F14" i="103"/>
  <c r="E14" i="103"/>
  <c r="D14" i="103"/>
  <c r="U13" i="103"/>
  <c r="T13" i="103"/>
  <c r="R13" i="103"/>
  <c r="Q13" i="103"/>
  <c r="P13" i="103"/>
  <c r="O13" i="103"/>
  <c r="J13" i="103"/>
  <c r="I13" i="103"/>
  <c r="H13" i="103"/>
  <c r="F13" i="103"/>
  <c r="E13" i="103"/>
  <c r="C14" i="103"/>
  <c r="C13" i="103"/>
  <c r="W70" i="103"/>
  <c r="U70" i="103"/>
  <c r="O70" i="103"/>
  <c r="M70" i="103"/>
  <c r="G70" i="103"/>
  <c r="T70" i="103"/>
  <c r="L70" i="103"/>
  <c r="J70" i="103"/>
  <c r="I70" i="103"/>
  <c r="S76" i="103"/>
  <c r="K76" i="103"/>
  <c r="W75" i="103"/>
  <c r="O75" i="103"/>
  <c r="G75" i="103"/>
  <c r="S73" i="103"/>
  <c r="K73" i="103"/>
  <c r="V69" i="103"/>
  <c r="S69" i="103"/>
  <c r="N69" i="103"/>
  <c r="K69" i="103"/>
  <c r="F69" i="103"/>
  <c r="D69" i="103"/>
  <c r="W68" i="103"/>
  <c r="R68" i="103"/>
  <c r="O68" i="103"/>
  <c r="J68" i="103"/>
  <c r="H68" i="103"/>
  <c r="V67" i="103"/>
  <c r="S67" i="103"/>
  <c r="N67" i="103"/>
  <c r="K67" i="103"/>
  <c r="F67" i="103"/>
  <c r="W66" i="103"/>
  <c r="R66" i="103"/>
  <c r="O66" i="103"/>
  <c r="J66" i="103"/>
  <c r="G66" i="103"/>
  <c r="V65" i="103"/>
  <c r="T65" i="103"/>
  <c r="S65" i="103"/>
  <c r="N65" i="103"/>
  <c r="K65" i="103"/>
  <c r="F65" i="103"/>
  <c r="W64" i="103"/>
  <c r="R64" i="103"/>
  <c r="O64" i="103"/>
  <c r="J64" i="103"/>
  <c r="G64" i="103"/>
  <c r="V63" i="103"/>
  <c r="S63" i="103"/>
  <c r="N63" i="103"/>
  <c r="K63" i="103"/>
  <c r="F63" i="103"/>
  <c r="D63" i="103"/>
  <c r="W62" i="103"/>
  <c r="R62" i="103"/>
  <c r="O62" i="103"/>
  <c r="J62" i="103"/>
  <c r="H62" i="103"/>
  <c r="G62" i="103"/>
  <c r="V61" i="103"/>
  <c r="T61" i="103"/>
  <c r="S61" i="103"/>
  <c r="N61" i="103"/>
  <c r="K61" i="103"/>
  <c r="F61" i="103"/>
  <c r="W60" i="103"/>
  <c r="R60" i="103"/>
  <c r="O60" i="103"/>
  <c r="J60" i="103"/>
  <c r="G60" i="103"/>
  <c r="V59" i="103"/>
  <c r="S59" i="103"/>
  <c r="N59" i="103"/>
  <c r="L59" i="103"/>
  <c r="K59" i="103"/>
  <c r="F59" i="103"/>
  <c r="W58" i="103"/>
  <c r="R58" i="103"/>
  <c r="O58" i="103"/>
  <c r="J58" i="103"/>
  <c r="G58" i="103"/>
  <c r="T57" i="103"/>
  <c r="Q51" i="103"/>
  <c r="I51" i="103"/>
  <c r="U50" i="103"/>
  <c r="M50" i="103"/>
  <c r="Q49" i="103"/>
  <c r="I49" i="103"/>
  <c r="U48" i="103"/>
  <c r="M48" i="103"/>
  <c r="E48" i="103"/>
  <c r="Q47" i="103"/>
  <c r="I47" i="103"/>
  <c r="U46" i="103"/>
  <c r="E46" i="103"/>
  <c r="Q45" i="103"/>
  <c r="N45" i="103"/>
  <c r="I45" i="103"/>
  <c r="U44" i="103"/>
  <c r="E44" i="103"/>
  <c r="I43" i="103"/>
  <c r="H43" i="103"/>
  <c r="U42" i="103"/>
  <c r="T42" i="103"/>
  <c r="R42" i="103"/>
  <c r="M42" i="103"/>
  <c r="L42" i="103"/>
  <c r="E42" i="103"/>
  <c r="D42" i="103"/>
  <c r="V41" i="103"/>
  <c r="P41" i="103"/>
  <c r="I41" i="103"/>
  <c r="H41" i="103"/>
  <c r="F41" i="103"/>
  <c r="U40" i="103"/>
  <c r="T40" i="103"/>
  <c r="M40" i="103"/>
  <c r="L40" i="103"/>
  <c r="E40" i="103"/>
  <c r="D40" i="103"/>
  <c r="I39" i="103"/>
  <c r="H39" i="103"/>
  <c r="U38" i="103"/>
  <c r="T38" i="103"/>
  <c r="M38" i="103"/>
  <c r="L38" i="103"/>
  <c r="E38" i="103"/>
  <c r="D38" i="103"/>
  <c r="Q37" i="103"/>
  <c r="P37" i="103"/>
  <c r="H37" i="103"/>
  <c r="U36" i="103"/>
  <c r="T36" i="103"/>
  <c r="M36" i="103"/>
  <c r="L36" i="103"/>
  <c r="D36" i="103"/>
  <c r="Q35" i="103"/>
  <c r="P35" i="103"/>
  <c r="I35" i="103"/>
  <c r="U34" i="103"/>
  <c r="M34" i="103"/>
  <c r="E34" i="103"/>
  <c r="W32" i="103"/>
  <c r="S32" i="103"/>
  <c r="O32" i="103"/>
  <c r="K32" i="103"/>
  <c r="H32" i="103"/>
  <c r="G32" i="103"/>
  <c r="W31" i="103"/>
  <c r="T31" i="103"/>
  <c r="S31" i="103"/>
  <c r="O31" i="103"/>
  <c r="L31" i="103"/>
  <c r="K31" i="103"/>
  <c r="G31" i="103"/>
  <c r="D31" i="103"/>
  <c r="W30" i="103"/>
  <c r="S30" i="103"/>
  <c r="P30" i="103"/>
  <c r="O30" i="103"/>
  <c r="H30" i="103"/>
  <c r="G30" i="103"/>
  <c r="W29" i="103"/>
  <c r="T29" i="103"/>
  <c r="O29" i="103"/>
  <c r="L29" i="103"/>
  <c r="G29" i="103"/>
  <c r="D29" i="103"/>
  <c r="U28" i="103"/>
  <c r="S28" i="103"/>
  <c r="P28" i="103"/>
  <c r="K28" i="103"/>
  <c r="H28" i="103"/>
  <c r="V25" i="103"/>
  <c r="Q25" i="103"/>
  <c r="N25" i="103"/>
  <c r="I25" i="103"/>
  <c r="F25" i="103"/>
  <c r="U24" i="103"/>
  <c r="R24" i="103"/>
  <c r="M24" i="103"/>
  <c r="I24" i="103"/>
  <c r="S23" i="103"/>
  <c r="Q23" i="103"/>
  <c r="I23" i="103"/>
  <c r="P21" i="103"/>
  <c r="J21" i="103"/>
  <c r="I21" i="103"/>
  <c r="H21" i="103"/>
  <c r="T20" i="103"/>
  <c r="Q20" i="103"/>
  <c r="L20" i="103"/>
  <c r="I20" i="103"/>
  <c r="D20" i="103"/>
  <c r="R19" i="103"/>
  <c r="J19" i="103"/>
  <c r="H19" i="103"/>
  <c r="I18" i="103"/>
  <c r="R16" i="103"/>
  <c r="P16" i="103"/>
  <c r="M16" i="103"/>
  <c r="J16" i="103"/>
  <c r="H16" i="103"/>
  <c r="E16" i="103"/>
  <c r="V15" i="103"/>
  <c r="T15" i="103"/>
  <c r="N15" i="103"/>
  <c r="L15" i="103"/>
  <c r="I15" i="103"/>
  <c r="F15" i="103"/>
  <c r="D15" i="103"/>
  <c r="W12" i="103"/>
  <c r="P12" i="103"/>
  <c r="M12" i="103"/>
  <c r="H12" i="103"/>
  <c r="E12" i="103"/>
  <c r="V10" i="103"/>
  <c r="T10" i="103"/>
  <c r="Q10" i="103"/>
  <c r="L10" i="103"/>
  <c r="D10" i="103"/>
  <c r="U9" i="103"/>
  <c r="P9" i="103"/>
  <c r="H9" i="103"/>
  <c r="G9" i="103"/>
  <c r="W7" i="103"/>
  <c r="V7" i="103"/>
  <c r="U7" i="103"/>
  <c r="R7" i="103"/>
  <c r="O7" i="103"/>
  <c r="N7" i="103"/>
  <c r="M7" i="103"/>
  <c r="J7" i="103"/>
  <c r="G7" i="103"/>
  <c r="F7" i="103"/>
  <c r="E7" i="103"/>
  <c r="V6" i="103"/>
  <c r="S6" i="103"/>
  <c r="Q6" i="103"/>
  <c r="N6" i="103"/>
  <c r="K6" i="103"/>
  <c r="I6" i="103"/>
  <c r="F6" i="103"/>
  <c r="U5" i="103"/>
  <c r="R5" i="103"/>
  <c r="M5" i="103"/>
  <c r="E5" i="103"/>
  <c r="U76" i="103"/>
  <c r="T76" i="103"/>
  <c r="R76" i="103"/>
  <c r="P76" i="103"/>
  <c r="M76" i="103"/>
  <c r="L76" i="103"/>
  <c r="J76" i="103"/>
  <c r="H76" i="103"/>
  <c r="E76" i="103"/>
  <c r="D76" i="103"/>
  <c r="V75" i="103"/>
  <c r="T75" i="103"/>
  <c r="Q75" i="103"/>
  <c r="P75" i="103"/>
  <c r="N75" i="103"/>
  <c r="L75" i="103"/>
  <c r="I75" i="103"/>
  <c r="H75" i="103"/>
  <c r="F75" i="103"/>
  <c r="D75" i="103"/>
  <c r="W74" i="103"/>
  <c r="V74" i="103"/>
  <c r="U74" i="103"/>
  <c r="T74" i="103"/>
  <c r="S74" i="103"/>
  <c r="R74" i="103"/>
  <c r="Q74" i="103"/>
  <c r="P74" i="103"/>
  <c r="O74" i="103"/>
  <c r="N74" i="103"/>
  <c r="M74" i="103"/>
  <c r="L74" i="103"/>
  <c r="K74" i="103"/>
  <c r="J74" i="103"/>
  <c r="I74" i="103"/>
  <c r="H74" i="103"/>
  <c r="G74" i="103"/>
  <c r="F74" i="103"/>
  <c r="E74" i="103"/>
  <c r="D74" i="103"/>
  <c r="U73" i="103"/>
  <c r="T73" i="103"/>
  <c r="R73" i="103"/>
  <c r="M73" i="103"/>
  <c r="L73" i="103"/>
  <c r="J73" i="103"/>
  <c r="E73" i="103"/>
  <c r="D73" i="103"/>
  <c r="V72" i="103"/>
  <c r="Q72" i="103"/>
  <c r="P72" i="103"/>
  <c r="N72" i="103"/>
  <c r="I72" i="103"/>
  <c r="H72" i="103"/>
  <c r="F72" i="103"/>
  <c r="V70" i="103"/>
  <c r="S70" i="103"/>
  <c r="P70" i="103"/>
  <c r="N70" i="103"/>
  <c r="K70" i="103"/>
  <c r="F70" i="103"/>
  <c r="E70" i="103"/>
  <c r="U69" i="103"/>
  <c r="R69" i="103"/>
  <c r="M69" i="103"/>
  <c r="J69" i="103"/>
  <c r="E69" i="103"/>
  <c r="V68" i="103"/>
  <c r="Q68" i="103"/>
  <c r="N68" i="103"/>
  <c r="I68" i="103"/>
  <c r="G68" i="103"/>
  <c r="F68" i="103"/>
  <c r="U67" i="103"/>
  <c r="R67" i="103"/>
  <c r="M67" i="103"/>
  <c r="J67" i="103"/>
  <c r="E67" i="103"/>
  <c r="V66" i="103"/>
  <c r="Q66" i="103"/>
  <c r="N66" i="103"/>
  <c r="I66" i="103"/>
  <c r="F66" i="103"/>
  <c r="U65" i="103"/>
  <c r="R65" i="103"/>
  <c r="M65" i="103"/>
  <c r="J65" i="103"/>
  <c r="E65" i="103"/>
  <c r="V64" i="103"/>
  <c r="Q64" i="103"/>
  <c r="N64" i="103"/>
  <c r="I64" i="103"/>
  <c r="F64" i="103"/>
  <c r="U63" i="103"/>
  <c r="R63" i="103"/>
  <c r="Q63" i="103"/>
  <c r="M63" i="103"/>
  <c r="J63" i="103"/>
  <c r="E63" i="103"/>
  <c r="V62" i="103"/>
  <c r="Q62" i="103"/>
  <c r="N62" i="103"/>
  <c r="I62" i="103"/>
  <c r="F62" i="103"/>
  <c r="U61" i="103"/>
  <c r="R61" i="103"/>
  <c r="O61" i="103"/>
  <c r="M61" i="103"/>
  <c r="J61" i="103"/>
  <c r="E61" i="103"/>
  <c r="V60" i="103"/>
  <c r="Q60" i="103"/>
  <c r="N60" i="103"/>
  <c r="I60" i="103"/>
  <c r="F60" i="103"/>
  <c r="U59" i="103"/>
  <c r="R59" i="103"/>
  <c r="M59" i="103"/>
  <c r="J59" i="103"/>
  <c r="E59" i="103"/>
  <c r="V58" i="103"/>
  <c r="Q58" i="103"/>
  <c r="N58" i="103"/>
  <c r="I58" i="103"/>
  <c r="F58" i="103"/>
  <c r="U57" i="103"/>
  <c r="R57" i="103"/>
  <c r="M57" i="103"/>
  <c r="J57" i="103"/>
  <c r="E57" i="103"/>
  <c r="W56" i="103"/>
  <c r="V56" i="103"/>
  <c r="U56" i="103"/>
  <c r="T56" i="103"/>
  <c r="S56" i="103"/>
  <c r="R56" i="103"/>
  <c r="Q56" i="103"/>
  <c r="P56" i="103"/>
  <c r="O56" i="103"/>
  <c r="N56" i="103"/>
  <c r="M56" i="103"/>
  <c r="L56" i="103"/>
  <c r="K56" i="103"/>
  <c r="J56" i="103"/>
  <c r="I56" i="103"/>
  <c r="H56" i="103"/>
  <c r="G56" i="103"/>
  <c r="F56" i="103"/>
  <c r="E56" i="103"/>
  <c r="D56" i="103"/>
  <c r="W55" i="103"/>
  <c r="V55" i="103"/>
  <c r="U55" i="103"/>
  <c r="T55" i="103"/>
  <c r="S55" i="103"/>
  <c r="R55" i="103"/>
  <c r="Q55" i="103"/>
  <c r="P55" i="103"/>
  <c r="O55" i="103"/>
  <c r="N55" i="103"/>
  <c r="M55" i="103"/>
  <c r="L55" i="103"/>
  <c r="K55" i="103"/>
  <c r="J55" i="103"/>
  <c r="I55" i="103"/>
  <c r="H55" i="103"/>
  <c r="G55" i="103"/>
  <c r="F55" i="103"/>
  <c r="E55" i="103"/>
  <c r="D55" i="103"/>
  <c r="W54" i="103"/>
  <c r="V54" i="103"/>
  <c r="U54" i="103"/>
  <c r="T54" i="103"/>
  <c r="S54" i="103"/>
  <c r="R54" i="103"/>
  <c r="Q54" i="103"/>
  <c r="P54" i="103"/>
  <c r="O54" i="103"/>
  <c r="N54" i="103"/>
  <c r="M54" i="103"/>
  <c r="L54" i="103"/>
  <c r="K54" i="103"/>
  <c r="J54" i="103"/>
  <c r="I54" i="103"/>
  <c r="H54" i="103"/>
  <c r="G54" i="103"/>
  <c r="F54" i="103"/>
  <c r="E54" i="103"/>
  <c r="D54" i="103"/>
  <c r="W53" i="103"/>
  <c r="V53" i="103"/>
  <c r="U53" i="103"/>
  <c r="T53" i="103"/>
  <c r="S53" i="103"/>
  <c r="R53" i="103"/>
  <c r="Q53" i="103"/>
  <c r="P53" i="103"/>
  <c r="O53" i="103"/>
  <c r="N53" i="103"/>
  <c r="M53" i="103"/>
  <c r="L53" i="103"/>
  <c r="K53" i="103"/>
  <c r="J53" i="103"/>
  <c r="I53" i="103"/>
  <c r="H53" i="103"/>
  <c r="G53" i="103"/>
  <c r="F53" i="103"/>
  <c r="E53" i="103"/>
  <c r="D53" i="103"/>
  <c r="W51" i="103"/>
  <c r="R51" i="103"/>
  <c r="O51" i="103"/>
  <c r="J51" i="103"/>
  <c r="G51" i="103"/>
  <c r="D51" i="103"/>
  <c r="V50" i="103"/>
  <c r="S50" i="103"/>
  <c r="N50" i="103"/>
  <c r="K50" i="103"/>
  <c r="F50" i="103"/>
  <c r="E50" i="103"/>
  <c r="W49" i="103"/>
  <c r="R49" i="103"/>
  <c r="O49" i="103"/>
  <c r="J49" i="103"/>
  <c r="G49" i="103"/>
  <c r="V48" i="103"/>
  <c r="S48" i="103"/>
  <c r="N48" i="103"/>
  <c r="K48" i="103"/>
  <c r="F48" i="103"/>
  <c r="W47" i="103"/>
  <c r="T47" i="103"/>
  <c r="R47" i="103"/>
  <c r="O47" i="103"/>
  <c r="J47" i="103"/>
  <c r="G47" i="103"/>
  <c r="V46" i="103"/>
  <c r="S46" i="103"/>
  <c r="N46" i="103"/>
  <c r="M46" i="103"/>
  <c r="K46" i="103"/>
  <c r="F46" i="103"/>
  <c r="W45" i="103"/>
  <c r="R45" i="103"/>
  <c r="O45" i="103"/>
  <c r="L45" i="103"/>
  <c r="J45" i="103"/>
  <c r="G45" i="103"/>
  <c r="V44" i="103"/>
  <c r="S44" i="103"/>
  <c r="N44" i="103"/>
  <c r="M44" i="103"/>
  <c r="K44" i="103"/>
  <c r="F44" i="103"/>
  <c r="W43" i="103"/>
  <c r="R43" i="103"/>
  <c r="Q43" i="103"/>
  <c r="O43" i="103"/>
  <c r="J43" i="103"/>
  <c r="G43" i="103"/>
  <c r="V42" i="103"/>
  <c r="S42" i="103"/>
  <c r="N42" i="103"/>
  <c r="K42" i="103"/>
  <c r="F42" i="103"/>
  <c r="W41" i="103"/>
  <c r="R41" i="103"/>
  <c r="Q41" i="103"/>
  <c r="O41" i="103"/>
  <c r="J41" i="103"/>
  <c r="G41" i="103"/>
  <c r="V40" i="103"/>
  <c r="S40" i="103"/>
  <c r="N40" i="103"/>
  <c r="K40" i="103"/>
  <c r="F40" i="103"/>
  <c r="W39" i="103"/>
  <c r="R39" i="103"/>
  <c r="Q39" i="103"/>
  <c r="O39" i="103"/>
  <c r="J39" i="103"/>
  <c r="G39" i="103"/>
  <c r="V38" i="103"/>
  <c r="S38" i="103"/>
  <c r="N38" i="103"/>
  <c r="K38" i="103"/>
  <c r="F38" i="103"/>
  <c r="W37" i="103"/>
  <c r="R37" i="103"/>
  <c r="O37" i="103"/>
  <c r="J37" i="103"/>
  <c r="I37" i="103"/>
  <c r="G37" i="103"/>
  <c r="V36" i="103"/>
  <c r="S36" i="103"/>
  <c r="N36" i="103"/>
  <c r="K36" i="103"/>
  <c r="F36" i="103"/>
  <c r="E36" i="103"/>
  <c r="W35" i="103"/>
  <c r="R35" i="103"/>
  <c r="O35" i="103"/>
  <c r="J35" i="103"/>
  <c r="G35" i="103"/>
  <c r="V34" i="103"/>
  <c r="S34" i="103"/>
  <c r="N34" i="103"/>
  <c r="K34" i="103"/>
  <c r="F34" i="103"/>
  <c r="P32" i="103"/>
  <c r="V31" i="103"/>
  <c r="K30" i="103"/>
  <c r="N29" i="103"/>
  <c r="F29" i="103"/>
  <c r="J28" i="103"/>
  <c r="R25" i="103"/>
  <c r="G25" i="103"/>
  <c r="K24" i="103"/>
  <c r="E24" i="103"/>
  <c r="E23" i="103"/>
  <c r="U21" i="103"/>
  <c r="R21" i="103"/>
  <c r="O21" i="103"/>
  <c r="M21" i="103"/>
  <c r="E21" i="103"/>
  <c r="D21" i="103"/>
  <c r="V20" i="103"/>
  <c r="N20" i="103"/>
  <c r="F20" i="103"/>
  <c r="U19" i="103"/>
  <c r="T19" i="103"/>
  <c r="M19" i="103"/>
  <c r="E19" i="103"/>
  <c r="V18" i="103"/>
  <c r="Q18" i="103"/>
  <c r="N18" i="103"/>
  <c r="K18" i="103"/>
  <c r="F18" i="103"/>
  <c r="W16" i="103"/>
  <c r="U16" i="103"/>
  <c r="O16" i="103"/>
  <c r="G16" i="103"/>
  <c r="S15" i="103"/>
  <c r="Q15" i="103"/>
  <c r="K15" i="103"/>
  <c r="U12" i="103"/>
  <c r="O12" i="103"/>
  <c r="G12" i="103"/>
  <c r="S10" i="103"/>
  <c r="K10" i="103"/>
  <c r="I10" i="103"/>
  <c r="W9" i="103"/>
  <c r="M9" i="103"/>
  <c r="E9" i="103"/>
  <c r="J5" i="103"/>
  <c r="C70" i="103"/>
  <c r="C74" i="103"/>
  <c r="C56" i="103"/>
  <c r="C55" i="103"/>
  <c r="C54" i="103"/>
  <c r="C53" i="103"/>
  <c r="P10" i="103" l="1"/>
  <c r="P8" i="103" s="1"/>
  <c r="T12" i="103"/>
  <c r="D16" i="103"/>
  <c r="H18" i="103"/>
  <c r="P18" i="103"/>
  <c r="D19" i="103"/>
  <c r="L19" i="103"/>
  <c r="H20" i="103"/>
  <c r="P20" i="103"/>
  <c r="L21" i="103"/>
  <c r="T21" i="103"/>
  <c r="P23" i="103"/>
  <c r="T30" i="103"/>
  <c r="P34" i="103"/>
  <c r="T37" i="103"/>
  <c r="D41" i="103"/>
  <c r="T43" i="103"/>
  <c r="H70" i="103"/>
  <c r="L9" i="103"/>
  <c r="L8" i="103" s="1"/>
  <c r="H10" i="103"/>
  <c r="H8" i="103" s="1"/>
  <c r="D12" i="103"/>
  <c r="L12" i="103"/>
  <c r="H15" i="103"/>
  <c r="P15" i="103"/>
  <c r="L16" i="103"/>
  <c r="T16" i="103"/>
  <c r="H23" i="103"/>
  <c r="D24" i="103"/>
  <c r="L24" i="103"/>
  <c r="T24" i="103"/>
  <c r="H25" i="103"/>
  <c r="P25" i="103"/>
  <c r="H29" i="103"/>
  <c r="D30" i="103"/>
  <c r="L30" i="103"/>
  <c r="H31" i="103"/>
  <c r="P31" i="103"/>
  <c r="D32" i="103"/>
  <c r="L32" i="103"/>
  <c r="T32" i="103"/>
  <c r="G57" i="103"/>
  <c r="O57" i="103"/>
  <c r="W57" i="103"/>
  <c r="K58" i="103"/>
  <c r="S58" i="103"/>
  <c r="G59" i="103"/>
  <c r="O59" i="103"/>
  <c r="W59" i="103"/>
  <c r="K60" i="103"/>
  <c r="S60" i="103"/>
  <c r="G61" i="103"/>
  <c r="W61" i="103"/>
  <c r="K62" i="103"/>
  <c r="S62" i="103"/>
  <c r="G63" i="103"/>
  <c r="O63" i="103"/>
  <c r="W63" i="103"/>
  <c r="K64" i="103"/>
  <c r="S64" i="103"/>
  <c r="G65" i="103"/>
  <c r="O65" i="103"/>
  <c r="W65" i="103"/>
  <c r="K66" i="103"/>
  <c r="S66" i="103"/>
  <c r="G67" i="103"/>
  <c r="O67" i="103"/>
  <c r="W67" i="103"/>
  <c r="K68" i="103"/>
  <c r="S68" i="103"/>
  <c r="G69" i="103"/>
  <c r="O69" i="103"/>
  <c r="W69" i="103"/>
  <c r="F73" i="103"/>
  <c r="F71" i="103" s="1"/>
  <c r="N73" i="103"/>
  <c r="N71" i="103" s="1"/>
  <c r="V73" i="103"/>
  <c r="V71" i="103" s="1"/>
  <c r="J75" i="103"/>
  <c r="C15" i="103"/>
  <c r="C62" i="103"/>
  <c r="J23" i="103"/>
  <c r="R23" i="103"/>
  <c r="R22" i="103" s="1"/>
  <c r="F24" i="103"/>
  <c r="N24" i="103"/>
  <c r="V24" i="103"/>
  <c r="J25" i="103"/>
  <c r="C47" i="103"/>
  <c r="E10" i="103"/>
  <c r="E8" i="103" s="1"/>
  <c r="M10" i="103"/>
  <c r="M8" i="103" s="1"/>
  <c r="E15" i="103"/>
  <c r="E11" i="103" s="1"/>
  <c r="Q16" i="103"/>
  <c r="Q24" i="103"/>
  <c r="Q22" i="103" s="1"/>
  <c r="E25" i="103"/>
  <c r="M25" i="103"/>
  <c r="U25" i="103"/>
  <c r="I28" i="103"/>
  <c r="Q28" i="103"/>
  <c r="E29" i="103"/>
  <c r="M29" i="103"/>
  <c r="U29" i="103"/>
  <c r="I30" i="103"/>
  <c r="Q30" i="103"/>
  <c r="E31" i="103"/>
  <c r="M31" i="103"/>
  <c r="U31" i="103"/>
  <c r="I32" i="103"/>
  <c r="Q32" i="103"/>
  <c r="H65" i="103"/>
  <c r="H63" i="103"/>
  <c r="C20" i="103"/>
  <c r="M43" i="103"/>
  <c r="W76" i="103"/>
  <c r="C75" i="103"/>
  <c r="C19" i="103"/>
  <c r="Q9" i="103"/>
  <c r="Q8" i="103" s="1"/>
  <c r="I12" i="103"/>
  <c r="Q12" i="103"/>
  <c r="M15" i="103"/>
  <c r="U15" i="103"/>
  <c r="U11" i="103" s="1"/>
  <c r="I16" i="103"/>
  <c r="I34" i="103"/>
  <c r="Q34" i="103"/>
  <c r="E35" i="103"/>
  <c r="M35" i="103"/>
  <c r="U35" i="103"/>
  <c r="I36" i="103"/>
  <c r="Q36" i="103"/>
  <c r="E37" i="103"/>
  <c r="M37" i="103"/>
  <c r="U37" i="103"/>
  <c r="I38" i="103"/>
  <c r="Q38" i="103"/>
  <c r="E39" i="103"/>
  <c r="M39" i="103"/>
  <c r="U39" i="103"/>
  <c r="I40" i="103"/>
  <c r="Q40" i="103"/>
  <c r="E41" i="103"/>
  <c r="M41" i="103"/>
  <c r="U41" i="103"/>
  <c r="I42" i="103"/>
  <c r="Q42" i="103"/>
  <c r="E43" i="103"/>
  <c r="U43" i="103"/>
  <c r="I44" i="103"/>
  <c r="Q44" i="103"/>
  <c r="E45" i="103"/>
  <c r="M45" i="103"/>
  <c r="U45" i="103"/>
  <c r="I46" i="103"/>
  <c r="Q46" i="103"/>
  <c r="E47" i="103"/>
  <c r="M47" i="103"/>
  <c r="U47" i="103"/>
  <c r="I48" i="103"/>
  <c r="Q48" i="103"/>
  <c r="E49" i="103"/>
  <c r="M49" i="103"/>
  <c r="U49" i="103"/>
  <c r="I50" i="103"/>
  <c r="Q50" i="103"/>
  <c r="E51" i="103"/>
  <c r="M51" i="103"/>
  <c r="U51" i="103"/>
  <c r="T23" i="103"/>
  <c r="H24" i="103"/>
  <c r="P24" i="103"/>
  <c r="D25" i="103"/>
  <c r="L25" i="103"/>
  <c r="T25" i="103"/>
  <c r="D58" i="103"/>
  <c r="T58" i="103"/>
  <c r="D60" i="103"/>
  <c r="L60" i="103"/>
  <c r="H61" i="103"/>
  <c r="D62" i="103"/>
  <c r="T62" i="103"/>
  <c r="P63" i="103"/>
  <c r="L64" i="103"/>
  <c r="L66" i="103"/>
  <c r="L68" i="103"/>
  <c r="H69" i="103"/>
  <c r="P69" i="103"/>
  <c r="F35" i="103"/>
  <c r="N35" i="103"/>
  <c r="J36" i="103"/>
  <c r="R36" i="103"/>
  <c r="F37" i="103"/>
  <c r="N37" i="103"/>
  <c r="V37" i="103"/>
  <c r="J38" i="103"/>
  <c r="R38" i="103"/>
  <c r="F39" i="103"/>
  <c r="N39" i="103"/>
  <c r="V39" i="103"/>
  <c r="J40" i="103"/>
  <c r="R40" i="103"/>
  <c r="N41" i="103"/>
  <c r="J42" i="103"/>
  <c r="F43" i="103"/>
  <c r="N43" i="103"/>
  <c r="V43" i="103"/>
  <c r="J44" i="103"/>
  <c r="R44" i="103"/>
  <c r="F45" i="103"/>
  <c r="V45" i="103"/>
  <c r="P59" i="103"/>
  <c r="U10" i="103"/>
  <c r="U8" i="103" s="1"/>
  <c r="M23" i="103"/>
  <c r="M22" i="103" s="1"/>
  <c r="K5" i="103"/>
  <c r="S5" i="103"/>
  <c r="G6" i="103"/>
  <c r="O6" i="103"/>
  <c r="W6" i="103"/>
  <c r="K7" i="103"/>
  <c r="S7" i="103"/>
  <c r="K9" i="103"/>
  <c r="K8" i="103" s="1"/>
  <c r="S9" i="103"/>
  <c r="S8" i="103" s="1"/>
  <c r="G10" i="103"/>
  <c r="G8" i="103" s="1"/>
  <c r="O10" i="103"/>
  <c r="W10" i="103"/>
  <c r="W8" i="103" s="1"/>
  <c r="K12" i="103"/>
  <c r="S12" i="103"/>
  <c r="G15" i="103"/>
  <c r="O15" i="103"/>
  <c r="W15" i="103"/>
  <c r="K16" i="103"/>
  <c r="S16" i="103"/>
  <c r="G18" i="103"/>
  <c r="I5" i="103"/>
  <c r="E6" i="103"/>
  <c r="E4" i="103" s="1"/>
  <c r="U6" i="103"/>
  <c r="U4" i="103" s="1"/>
  <c r="Q7" i="103"/>
  <c r="D66" i="103"/>
  <c r="Q5" i="103"/>
  <c r="M6" i="103"/>
  <c r="M4" i="103" s="1"/>
  <c r="I7" i="103"/>
  <c r="O9" i="103"/>
  <c r="T66" i="103"/>
  <c r="N28" i="103"/>
  <c r="R31" i="103"/>
  <c r="H57" i="103"/>
  <c r="P67" i="103"/>
  <c r="U23" i="103"/>
  <c r="U22" i="103" s="1"/>
  <c r="J34" i="103"/>
  <c r="V35" i="103"/>
  <c r="D5" i="103"/>
  <c r="L5" i="103"/>
  <c r="T5" i="103"/>
  <c r="H6" i="103"/>
  <c r="P6" i="103"/>
  <c r="D7" i="103"/>
  <c r="L7" i="103"/>
  <c r="T7" i="103"/>
  <c r="I57" i="103"/>
  <c r="Q57" i="103"/>
  <c r="I59" i="103"/>
  <c r="Q59" i="103"/>
  <c r="E60" i="103"/>
  <c r="M60" i="103"/>
  <c r="U60" i="103"/>
  <c r="I61" i="103"/>
  <c r="Q61" i="103"/>
  <c r="E62" i="103"/>
  <c r="M62" i="103"/>
  <c r="U62" i="103"/>
  <c r="I63" i="103"/>
  <c r="E64" i="103"/>
  <c r="M64" i="103"/>
  <c r="U64" i="103"/>
  <c r="I65" i="103"/>
  <c r="Q65" i="103"/>
  <c r="E66" i="103"/>
  <c r="M66" i="103"/>
  <c r="U66" i="103"/>
  <c r="I67" i="103"/>
  <c r="Q67" i="103"/>
  <c r="E68" i="103"/>
  <c r="M68" i="103"/>
  <c r="U68" i="103"/>
  <c r="I69" i="103"/>
  <c r="Q69" i="103"/>
  <c r="C48" i="103"/>
  <c r="C34" i="103"/>
  <c r="C51" i="103"/>
  <c r="C59" i="103"/>
  <c r="G20" i="103"/>
  <c r="O20" i="103"/>
  <c r="W20" i="103"/>
  <c r="K21" i="103"/>
  <c r="S21" i="103"/>
  <c r="J46" i="103"/>
  <c r="R46" i="103"/>
  <c r="F47" i="103"/>
  <c r="N47" i="103"/>
  <c r="V47" i="103"/>
  <c r="J48" i="103"/>
  <c r="R48" i="103"/>
  <c r="F49" i="103"/>
  <c r="N49" i="103"/>
  <c r="V49" i="103"/>
  <c r="J50" i="103"/>
  <c r="R50" i="103"/>
  <c r="F51" i="103"/>
  <c r="N51" i="103"/>
  <c r="V51" i="103"/>
  <c r="G23" i="103"/>
  <c r="O23" i="103"/>
  <c r="W23" i="103"/>
  <c r="S24" i="103"/>
  <c r="S22" i="103" s="1"/>
  <c r="O25" i="103"/>
  <c r="W25" i="103"/>
  <c r="T9" i="103"/>
  <c r="T8" i="103" s="1"/>
  <c r="R34" i="103"/>
  <c r="L58" i="103"/>
  <c r="H59" i="103"/>
  <c r="T60" i="103"/>
  <c r="P61" i="103"/>
  <c r="L62" i="103"/>
  <c r="D64" i="103"/>
  <c r="T64" i="103"/>
  <c r="P65" i="103"/>
  <c r="H67" i="103"/>
  <c r="D68" i="103"/>
  <c r="T68" i="103"/>
  <c r="R70" i="103"/>
  <c r="R52" i="103" s="1"/>
  <c r="C76" i="103"/>
  <c r="K72" i="103"/>
  <c r="K71" i="103" s="1"/>
  <c r="S72" i="103"/>
  <c r="S71" i="103" s="1"/>
  <c r="G73" i="103"/>
  <c r="O73" i="103"/>
  <c r="W73" i="103"/>
  <c r="K75" i="103"/>
  <c r="S75" i="103"/>
  <c r="G76" i="103"/>
  <c r="O76" i="103"/>
  <c r="I19" i="103"/>
  <c r="I17" i="103" s="1"/>
  <c r="Q19" i="103"/>
  <c r="E20" i="103"/>
  <c r="M20" i="103"/>
  <c r="U20" i="103"/>
  <c r="Q21" i="103"/>
  <c r="C21" i="103"/>
  <c r="D9" i="103"/>
  <c r="D8" i="103" s="1"/>
  <c r="C36" i="103"/>
  <c r="C57" i="103"/>
  <c r="E30" i="103"/>
  <c r="M30" i="103"/>
  <c r="U30" i="103"/>
  <c r="I31" i="103"/>
  <c r="Q31" i="103"/>
  <c r="E32" i="103"/>
  <c r="M32" i="103"/>
  <c r="U32" i="103"/>
  <c r="E18" i="103"/>
  <c r="M18" i="103"/>
  <c r="U18" i="103"/>
  <c r="T18" i="103"/>
  <c r="E22" i="103"/>
  <c r="E28" i="103"/>
  <c r="M28" i="103"/>
  <c r="I29" i="103"/>
  <c r="Q29" i="103"/>
  <c r="R75" i="103"/>
  <c r="F76" i="103"/>
  <c r="N76" i="103"/>
  <c r="V76" i="103"/>
  <c r="L23" i="103"/>
  <c r="I9" i="103"/>
  <c r="I8" i="103" s="1"/>
  <c r="F12" i="103"/>
  <c r="J15" i="103"/>
  <c r="R15" i="103"/>
  <c r="F16" i="103"/>
  <c r="N16" i="103"/>
  <c r="V16" i="103"/>
  <c r="P39" i="103"/>
  <c r="M72" i="103"/>
  <c r="M71" i="103" s="1"/>
  <c r="I73" i="103"/>
  <c r="I71" i="103" s="1"/>
  <c r="Q73" i="103"/>
  <c r="Q71" i="103" s="1"/>
  <c r="E75" i="103"/>
  <c r="M75" i="103"/>
  <c r="U75" i="103"/>
  <c r="I76" i="103"/>
  <c r="Q76" i="103"/>
  <c r="D23" i="103"/>
  <c r="C49" i="103"/>
  <c r="R28" i="103"/>
  <c r="V29" i="103"/>
  <c r="J30" i="103"/>
  <c r="R30" i="103"/>
  <c r="F31" i="103"/>
  <c r="N31" i="103"/>
  <c r="J32" i="103"/>
  <c r="R32" i="103"/>
  <c r="D57" i="103"/>
  <c r="L57" i="103"/>
  <c r="H58" i="103"/>
  <c r="P58" i="103"/>
  <c r="D59" i="103"/>
  <c r="T59" i="103"/>
  <c r="H60" i="103"/>
  <c r="P60" i="103"/>
  <c r="D61" i="103"/>
  <c r="L61" i="103"/>
  <c r="P62" i="103"/>
  <c r="L63" i="103"/>
  <c r="T63" i="103"/>
  <c r="H64" i="103"/>
  <c r="P64" i="103"/>
  <c r="D65" i="103"/>
  <c r="L65" i="103"/>
  <c r="H66" i="103"/>
  <c r="P66" i="103"/>
  <c r="D67" i="103"/>
  <c r="L67" i="103"/>
  <c r="T67" i="103"/>
  <c r="P68" i="103"/>
  <c r="L69" i="103"/>
  <c r="T69" i="103"/>
  <c r="O18" i="103"/>
  <c r="W18" i="103"/>
  <c r="S19" i="103"/>
  <c r="C9" i="103"/>
  <c r="K19" i="103"/>
  <c r="C5" i="103"/>
  <c r="C64" i="103"/>
  <c r="C37" i="103"/>
  <c r="C73" i="103"/>
  <c r="C16" i="103"/>
  <c r="C63" i="103"/>
  <c r="C58" i="103"/>
  <c r="C72" i="103"/>
  <c r="G19" i="103"/>
  <c r="O19" i="103"/>
  <c r="W19" i="103"/>
  <c r="K20" i="103"/>
  <c r="S20" i="103"/>
  <c r="G21" i="103"/>
  <c r="W21" i="103"/>
  <c r="V28" i="103"/>
  <c r="J29" i="103"/>
  <c r="R29" i="103"/>
  <c r="F30" i="103"/>
  <c r="N30" i="103"/>
  <c r="V30" i="103"/>
  <c r="J31" i="103"/>
  <c r="F32" i="103"/>
  <c r="N32" i="103"/>
  <c r="V32" i="103"/>
  <c r="H34" i="103"/>
  <c r="D35" i="103"/>
  <c r="L35" i="103"/>
  <c r="T35" i="103"/>
  <c r="H36" i="103"/>
  <c r="P36" i="103"/>
  <c r="D37" i="103"/>
  <c r="L37" i="103"/>
  <c r="H38" i="103"/>
  <c r="P38" i="103"/>
  <c r="D39" i="103"/>
  <c r="L39" i="103"/>
  <c r="T39" i="103"/>
  <c r="H40" i="103"/>
  <c r="P40" i="103"/>
  <c r="L41" i="103"/>
  <c r="T41" i="103"/>
  <c r="H42" i="103"/>
  <c r="P42" i="103"/>
  <c r="D43" i="103"/>
  <c r="L43" i="103"/>
  <c r="H44" i="103"/>
  <c r="P44" i="103"/>
  <c r="D45" i="103"/>
  <c r="T45" i="103"/>
  <c r="H46" i="103"/>
  <c r="P46" i="103"/>
  <c r="D47" i="103"/>
  <c r="L47" i="103"/>
  <c r="H48" i="103"/>
  <c r="P48" i="103"/>
  <c r="D49" i="103"/>
  <c r="L49" i="103"/>
  <c r="T49" i="103"/>
  <c r="H50" i="103"/>
  <c r="P50" i="103"/>
  <c r="L51" i="103"/>
  <c r="T51" i="103"/>
  <c r="C12" i="103"/>
  <c r="C23" i="103"/>
  <c r="C67" i="103"/>
  <c r="C39" i="103"/>
  <c r="C60" i="103"/>
  <c r="C6" i="103"/>
  <c r="C24" i="103"/>
  <c r="C40" i="103"/>
  <c r="C45" i="103"/>
  <c r="F19" i="103"/>
  <c r="J20" i="103"/>
  <c r="R20" i="103"/>
  <c r="F21" i="103"/>
  <c r="N21" i="103"/>
  <c r="V21" i="103"/>
  <c r="S35" i="103"/>
  <c r="G36" i="103"/>
  <c r="O36" i="103"/>
  <c r="W36" i="103"/>
  <c r="K37" i="103"/>
  <c r="S37" i="103"/>
  <c r="G38" i="103"/>
  <c r="O38" i="103"/>
  <c r="W38" i="103"/>
  <c r="K39" i="103"/>
  <c r="S39" i="103"/>
  <c r="G40" i="103"/>
  <c r="O40" i="103"/>
  <c r="W40" i="103"/>
  <c r="K41" i="103"/>
  <c r="S41" i="103"/>
  <c r="G42" i="103"/>
  <c r="O42" i="103"/>
  <c r="W42" i="103"/>
  <c r="K43" i="103"/>
  <c r="S43" i="103"/>
  <c r="G44" i="103"/>
  <c r="O44" i="103"/>
  <c r="W44" i="103"/>
  <c r="K45" i="103"/>
  <c r="S45" i="103"/>
  <c r="G46" i="103"/>
  <c r="O46" i="103"/>
  <c r="W46" i="103"/>
  <c r="K47" i="103"/>
  <c r="S47" i="103"/>
  <c r="G48" i="103"/>
  <c r="O48" i="103"/>
  <c r="W48" i="103"/>
  <c r="K49" i="103"/>
  <c r="S49" i="103"/>
  <c r="G50" i="103"/>
  <c r="O50" i="103"/>
  <c r="W50" i="103"/>
  <c r="K51" i="103"/>
  <c r="S51" i="103"/>
  <c r="C25" i="103"/>
  <c r="C41" i="103"/>
  <c r="R9" i="103"/>
  <c r="F10" i="103"/>
  <c r="N10" i="103"/>
  <c r="K25" i="103"/>
  <c r="S25" i="103"/>
  <c r="O5" i="103"/>
  <c r="L18" i="103"/>
  <c r="K23" i="103"/>
  <c r="K22" i="103" s="1"/>
  <c r="I22" i="103"/>
  <c r="F28" i="103"/>
  <c r="U58" i="103"/>
  <c r="D70" i="103"/>
  <c r="E72" i="103"/>
  <c r="E71" i="103" s="1"/>
  <c r="C10" i="103"/>
  <c r="C65" i="103"/>
  <c r="C50" i="103"/>
  <c r="V12" i="103"/>
  <c r="D18" i="103"/>
  <c r="M58" i="103"/>
  <c r="C35" i="103"/>
  <c r="C66" i="103"/>
  <c r="C38" i="103"/>
  <c r="C61" i="103"/>
  <c r="G5" i="103"/>
  <c r="N12" i="103"/>
  <c r="P29" i="103"/>
  <c r="H35" i="103"/>
  <c r="U72" i="103"/>
  <c r="U71" i="103" s="1"/>
  <c r="J9" i="103"/>
  <c r="T34" i="103"/>
  <c r="E58" i="103"/>
  <c r="C68" i="103"/>
  <c r="W24" i="103"/>
  <c r="T28" i="103"/>
  <c r="L34" i="103"/>
  <c r="C7" i="103"/>
  <c r="C69" i="103"/>
  <c r="C46" i="103"/>
  <c r="P19" i="103"/>
  <c r="O24" i="103"/>
  <c r="L28" i="103"/>
  <c r="D34" i="103"/>
  <c r="C18" i="103"/>
  <c r="C28" i="103"/>
  <c r="C43" i="103"/>
  <c r="C44" i="103"/>
  <c r="C42" i="103"/>
  <c r="W5" i="103"/>
  <c r="S18" i="103"/>
  <c r="G24" i="103"/>
  <c r="D28" i="103"/>
  <c r="Q14" i="103"/>
  <c r="P43" i="103"/>
  <c r="D44" i="103"/>
  <c r="L44" i="103"/>
  <c r="T44" i="103"/>
  <c r="H45" i="103"/>
  <c r="P45" i="103"/>
  <c r="D46" i="103"/>
  <c r="L46" i="103"/>
  <c r="T46" i="103"/>
  <c r="H47" i="103"/>
  <c r="P47" i="103"/>
  <c r="D48" i="103"/>
  <c r="L48" i="103"/>
  <c r="T48" i="103"/>
  <c r="H49" i="103"/>
  <c r="P49" i="103"/>
  <c r="D50" i="103"/>
  <c r="L50" i="103"/>
  <c r="T50" i="103"/>
  <c r="H51" i="103"/>
  <c r="P51" i="103"/>
  <c r="H7" i="103"/>
  <c r="P7" i="103"/>
  <c r="W13" i="103"/>
  <c r="G14" i="103"/>
  <c r="O14" i="103"/>
  <c r="W14" i="103"/>
  <c r="J52" i="103"/>
  <c r="D13" i="103"/>
  <c r="L13" i="103"/>
  <c r="H14" i="103"/>
  <c r="P14" i="103"/>
  <c r="M13" i="103"/>
  <c r="Q70" i="103"/>
  <c r="H5" i="103"/>
  <c r="P5" i="103"/>
  <c r="D6" i="103"/>
  <c r="L6" i="103"/>
  <c r="G34" i="103"/>
  <c r="O34" i="103"/>
  <c r="W34" i="103"/>
  <c r="K35" i="103"/>
  <c r="T6" i="103"/>
  <c r="F9" i="103"/>
  <c r="N9" i="103"/>
  <c r="V9" i="103"/>
  <c r="V8" i="103" s="1"/>
  <c r="J10" i="103"/>
  <c r="R10" i="103"/>
  <c r="G28" i="103"/>
  <c r="G27" i="103" s="1"/>
  <c r="O28" i="103"/>
  <c r="O27" i="103" s="1"/>
  <c r="W28" i="103"/>
  <c r="W27" i="103" s="1"/>
  <c r="K29" i="103"/>
  <c r="K27" i="103" s="1"/>
  <c r="S29" i="103"/>
  <c r="S27" i="103" s="1"/>
  <c r="R18" i="103"/>
  <c r="N19" i="103"/>
  <c r="J18" i="103"/>
  <c r="V19" i="103"/>
  <c r="J12" i="103"/>
  <c r="R12" i="103"/>
  <c r="N13" i="103"/>
  <c r="V13" i="103"/>
  <c r="F5" i="103"/>
  <c r="F4" i="103" s="1"/>
  <c r="N5" i="103"/>
  <c r="N4" i="103" s="1"/>
  <c r="V5" i="103"/>
  <c r="V4" i="103" s="1"/>
  <c r="J6" i="103"/>
  <c r="J4" i="103" s="1"/>
  <c r="R6" i="103"/>
  <c r="R4" i="103" s="1"/>
  <c r="F23" i="103"/>
  <c r="N23" i="103"/>
  <c r="V23" i="103"/>
  <c r="J24" i="103"/>
  <c r="P57" i="103"/>
  <c r="D72" i="103"/>
  <c r="D71" i="103" s="1"/>
  <c r="L72" i="103"/>
  <c r="L71" i="103" s="1"/>
  <c r="T72" i="103"/>
  <c r="T71" i="103" s="1"/>
  <c r="H73" i="103"/>
  <c r="H71" i="103" s="1"/>
  <c r="P73" i="103"/>
  <c r="P71" i="103" s="1"/>
  <c r="G72" i="103"/>
  <c r="O72" i="103"/>
  <c r="W72" i="103"/>
  <c r="S57" i="103"/>
  <c r="K57" i="103"/>
  <c r="F57" i="103"/>
  <c r="F52" i="103" s="1"/>
  <c r="N57" i="103"/>
  <c r="N52" i="103" s="1"/>
  <c r="V57" i="103"/>
  <c r="V52" i="103" s="1"/>
  <c r="J72" i="103"/>
  <c r="J71" i="103" s="1"/>
  <c r="R72" i="103"/>
  <c r="R71" i="103" s="1"/>
  <c r="T17" i="103" l="1"/>
  <c r="O22" i="103"/>
  <c r="D11" i="103"/>
  <c r="P27" i="103"/>
  <c r="H17" i="103"/>
  <c r="W4" i="103"/>
  <c r="P22" i="103"/>
  <c r="H11" i="103"/>
  <c r="J17" i="103"/>
  <c r="D17" i="103"/>
  <c r="H27" i="103"/>
  <c r="F8" i="103"/>
  <c r="F22" i="103"/>
  <c r="K52" i="103"/>
  <c r="L27" i="103"/>
  <c r="M33" i="103"/>
  <c r="T27" i="103"/>
  <c r="T11" i="103"/>
  <c r="V17" i="103"/>
  <c r="T22" i="103"/>
  <c r="L22" i="103"/>
  <c r="G52" i="103"/>
  <c r="L17" i="103"/>
  <c r="W22" i="103"/>
  <c r="L4" i="103"/>
  <c r="L11" i="103"/>
  <c r="W71" i="103"/>
  <c r="D27" i="103"/>
  <c r="E17" i="103"/>
  <c r="V33" i="103"/>
  <c r="Q11" i="103"/>
  <c r="V22" i="103"/>
  <c r="P17" i="103"/>
  <c r="T4" i="103"/>
  <c r="O11" i="103"/>
  <c r="D22" i="103"/>
  <c r="N8" i="103"/>
  <c r="H22" i="103"/>
  <c r="R17" i="103"/>
  <c r="I4" i="103"/>
  <c r="F11" i="103"/>
  <c r="U27" i="103"/>
  <c r="S4" i="103"/>
  <c r="U33" i="103"/>
  <c r="O52" i="103"/>
  <c r="W52" i="103"/>
  <c r="Q17" i="103"/>
  <c r="M11" i="103"/>
  <c r="M3" i="103" s="1"/>
  <c r="Q27" i="103"/>
  <c r="P11" i="103"/>
  <c r="S17" i="103"/>
  <c r="K4" i="103"/>
  <c r="E3" i="103"/>
  <c r="S52" i="103"/>
  <c r="U17" i="103"/>
  <c r="O71" i="103"/>
  <c r="E27" i="103"/>
  <c r="M17" i="103"/>
  <c r="I52" i="103"/>
  <c r="Q4" i="103"/>
  <c r="O8" i="103"/>
  <c r="N33" i="103"/>
  <c r="E33" i="103"/>
  <c r="R33" i="103"/>
  <c r="O4" i="103"/>
  <c r="Q33" i="103"/>
  <c r="E52" i="103"/>
  <c r="I33" i="103"/>
  <c r="J22" i="103"/>
  <c r="N17" i="103"/>
  <c r="N22" i="103"/>
  <c r="V27" i="103"/>
  <c r="J11" i="103"/>
  <c r="G22" i="103"/>
  <c r="I27" i="103"/>
  <c r="H52" i="103"/>
  <c r="F33" i="103"/>
  <c r="O17" i="103"/>
  <c r="V11" i="103"/>
  <c r="V3" i="103" s="1"/>
  <c r="D4" i="103"/>
  <c r="D3" i="103" s="1"/>
  <c r="G17" i="103"/>
  <c r="T52" i="103"/>
  <c r="M27" i="103"/>
  <c r="J33" i="103"/>
  <c r="U52" i="103"/>
  <c r="P52" i="103"/>
  <c r="R11" i="103"/>
  <c r="G4" i="103"/>
  <c r="J27" i="103"/>
  <c r="G71" i="103"/>
  <c r="T33" i="103"/>
  <c r="W17" i="103"/>
  <c r="K17" i="103"/>
  <c r="L52" i="103"/>
  <c r="Q52" i="103"/>
  <c r="K33" i="103"/>
  <c r="K26" i="103" s="1"/>
  <c r="F17" i="103"/>
  <c r="P33" i="103"/>
  <c r="N27" i="103"/>
  <c r="D52" i="103"/>
  <c r="R27" i="103"/>
  <c r="F27" i="103"/>
  <c r="S33" i="103"/>
  <c r="S26" i="103" s="1"/>
  <c r="P4" i="103"/>
  <c r="M52" i="103"/>
  <c r="R8" i="103"/>
  <c r="N11" i="103"/>
  <c r="J8" i="103"/>
  <c r="O33" i="103"/>
  <c r="O26" i="103" s="1"/>
  <c r="W11" i="103"/>
  <c r="W3" i="103" s="1"/>
  <c r="W33" i="103"/>
  <c r="W26" i="103" s="1"/>
  <c r="G33" i="103"/>
  <c r="G26" i="103" s="1"/>
  <c r="I14" i="103"/>
  <c r="I11" i="103" s="1"/>
  <c r="H33" i="103"/>
  <c r="L33" i="103"/>
  <c r="K13" i="103"/>
  <c r="K11" i="103" s="1"/>
  <c r="D33" i="103"/>
  <c r="U3" i="103"/>
  <c r="S13" i="103"/>
  <c r="S11" i="103" s="1"/>
  <c r="H4" i="103"/>
  <c r="H3" i="103" s="1"/>
  <c r="G13" i="103"/>
  <c r="G11" i="103" s="1"/>
  <c r="T3" i="103" l="1"/>
  <c r="P26" i="103"/>
  <c r="H26" i="103"/>
  <c r="H2" i="103" s="1"/>
  <c r="F3" i="103"/>
  <c r="L3" i="103"/>
  <c r="L26" i="103"/>
  <c r="L2" i="103" s="1"/>
  <c r="T26" i="103"/>
  <c r="D26" i="103"/>
  <c r="D2" i="103" s="1"/>
  <c r="M26" i="103"/>
  <c r="M2" i="103" s="1"/>
  <c r="V26" i="103"/>
  <c r="V2" i="103" s="1"/>
  <c r="N3" i="103"/>
  <c r="J26" i="103"/>
  <c r="Q3" i="103"/>
  <c r="I26" i="103"/>
  <c r="I3" i="103"/>
  <c r="K3" i="103"/>
  <c r="K2" i="103" s="1"/>
  <c r="P3" i="103"/>
  <c r="S3" i="103"/>
  <c r="S2" i="103" s="1"/>
  <c r="R3" i="103"/>
  <c r="U26" i="103"/>
  <c r="U2" i="103" s="1"/>
  <c r="O3" i="103"/>
  <c r="O2" i="103" s="1"/>
  <c r="E26" i="103"/>
  <c r="E2" i="103" s="1"/>
  <c r="Q26" i="103"/>
  <c r="G3" i="103"/>
  <c r="G2" i="103" s="1"/>
  <c r="J3" i="103"/>
  <c r="R26" i="103"/>
  <c r="N26" i="103"/>
  <c r="F26" i="103"/>
  <c r="W2" i="103"/>
  <c r="T2" i="103" l="1"/>
  <c r="P2" i="103"/>
  <c r="F2" i="103"/>
  <c r="I2" i="103"/>
  <c r="J2" i="103"/>
  <c r="N2" i="103"/>
  <c r="Q2" i="103"/>
  <c r="R2" i="103"/>
  <c r="C52" i="185"/>
  <c r="C29" i="103"/>
  <c r="C22" i="185"/>
  <c r="C17" i="185"/>
  <c r="C8" i="185"/>
  <c r="C4" i="185"/>
  <c r="C30" i="103" l="1"/>
  <c r="C32" i="103"/>
  <c r="C27" i="185"/>
  <c r="C31" i="103"/>
  <c r="C71" i="185"/>
  <c r="C11" i="185"/>
  <c r="C3" i="185" s="1"/>
  <c r="C33" i="185"/>
  <c r="C26" i="185" l="1"/>
  <c r="C2" i="185" s="1"/>
  <c r="W74" i="124"/>
  <c r="V74" i="124"/>
  <c r="U74" i="124"/>
  <c r="T74" i="124"/>
  <c r="S74" i="124"/>
  <c r="R74" i="124"/>
  <c r="Q74" i="124"/>
  <c r="P74" i="124"/>
  <c r="O74" i="124"/>
  <c r="N74" i="124"/>
  <c r="M74" i="124"/>
  <c r="L74" i="124"/>
  <c r="K74" i="124"/>
  <c r="J74" i="124"/>
  <c r="I74" i="124"/>
  <c r="H74" i="124"/>
  <c r="G74" i="124"/>
  <c r="F74" i="124"/>
  <c r="E74" i="124"/>
  <c r="D74" i="124"/>
  <c r="W56" i="124"/>
  <c r="V56" i="124"/>
  <c r="U56" i="124"/>
  <c r="T56" i="124"/>
  <c r="S56" i="124"/>
  <c r="R56" i="124"/>
  <c r="Q56" i="124"/>
  <c r="P56" i="124"/>
  <c r="O56" i="124"/>
  <c r="N56" i="124"/>
  <c r="M56" i="124"/>
  <c r="L56" i="124"/>
  <c r="K56" i="124"/>
  <c r="J56" i="124"/>
  <c r="I56" i="124"/>
  <c r="H56" i="124"/>
  <c r="G56" i="124"/>
  <c r="F56" i="124"/>
  <c r="E56" i="124"/>
  <c r="D56" i="124"/>
  <c r="W55" i="124"/>
  <c r="V55" i="124"/>
  <c r="U55" i="124"/>
  <c r="T55" i="124"/>
  <c r="S55" i="124"/>
  <c r="R55" i="124"/>
  <c r="Q55" i="124"/>
  <c r="P55" i="124"/>
  <c r="O55" i="124"/>
  <c r="N55" i="124"/>
  <c r="M55" i="124"/>
  <c r="L55" i="124"/>
  <c r="K55" i="124"/>
  <c r="J55" i="124"/>
  <c r="I55" i="124"/>
  <c r="H55" i="124"/>
  <c r="G55" i="124"/>
  <c r="F55" i="124"/>
  <c r="E55" i="124"/>
  <c r="D55" i="124"/>
  <c r="W54" i="124"/>
  <c r="V54" i="124"/>
  <c r="U54" i="124"/>
  <c r="T54" i="124"/>
  <c r="S54" i="124"/>
  <c r="R54" i="124"/>
  <c r="Q54" i="124"/>
  <c r="P54" i="124"/>
  <c r="O54" i="124"/>
  <c r="N54" i="124"/>
  <c r="M54" i="124"/>
  <c r="L54" i="124"/>
  <c r="K54" i="124"/>
  <c r="J54" i="124"/>
  <c r="I54" i="124"/>
  <c r="H54" i="124"/>
  <c r="G54" i="124"/>
  <c r="F54" i="124"/>
  <c r="E54" i="124"/>
  <c r="D54" i="124"/>
  <c r="W53" i="124"/>
  <c r="V53" i="124"/>
  <c r="U53" i="124"/>
  <c r="T53" i="124"/>
  <c r="S53" i="124"/>
  <c r="R53" i="124"/>
  <c r="Q53" i="124"/>
  <c r="P53" i="124"/>
  <c r="O53" i="124"/>
  <c r="N53" i="124"/>
  <c r="M53" i="124"/>
  <c r="L53" i="124"/>
  <c r="K53" i="124"/>
  <c r="J53" i="124"/>
  <c r="I53" i="124"/>
  <c r="H53" i="124"/>
  <c r="G53" i="124"/>
  <c r="F53" i="124"/>
  <c r="E53" i="124"/>
  <c r="D53" i="124"/>
  <c r="C74" i="124"/>
  <c r="C56" i="124"/>
  <c r="C55" i="124"/>
  <c r="C54" i="124"/>
  <c r="C53" i="124"/>
  <c r="W58" i="124"/>
  <c r="V58" i="124"/>
  <c r="U58" i="124"/>
  <c r="T58" i="124"/>
  <c r="S58" i="124"/>
  <c r="R58" i="124"/>
  <c r="Q58" i="124"/>
  <c r="P58" i="124"/>
  <c r="O58" i="124"/>
  <c r="N58" i="124"/>
  <c r="M58" i="124"/>
  <c r="L58" i="124"/>
  <c r="K58" i="124"/>
  <c r="J58" i="124"/>
  <c r="I58" i="124"/>
  <c r="H58" i="124"/>
  <c r="G58" i="124"/>
  <c r="F58" i="124"/>
  <c r="E58" i="124"/>
  <c r="D58" i="124"/>
  <c r="W57" i="124"/>
  <c r="V57" i="124"/>
  <c r="U57" i="124"/>
  <c r="T57" i="124"/>
  <c r="S57" i="124"/>
  <c r="R57" i="124"/>
  <c r="Q57" i="124"/>
  <c r="P57" i="124"/>
  <c r="O57" i="124"/>
  <c r="N57" i="124"/>
  <c r="M57" i="124"/>
  <c r="L57" i="124"/>
  <c r="K57" i="124"/>
  <c r="J57" i="124"/>
  <c r="I57" i="124"/>
  <c r="H57" i="124"/>
  <c r="G57" i="124"/>
  <c r="F57" i="124"/>
  <c r="E57" i="124"/>
  <c r="D57" i="124"/>
  <c r="W11" i="204" l="1"/>
  <c r="V11" i="204"/>
  <c r="U11" i="204"/>
  <c r="T11" i="204"/>
  <c r="S11" i="204"/>
  <c r="R11" i="204"/>
  <c r="Q11" i="204"/>
  <c r="P11" i="204"/>
  <c r="O11" i="204"/>
  <c r="N11" i="204"/>
  <c r="M11" i="204"/>
  <c r="L11" i="204"/>
  <c r="K11" i="204"/>
  <c r="J11" i="204"/>
  <c r="I11" i="204"/>
  <c r="H11" i="204"/>
  <c r="G11" i="204"/>
  <c r="F11" i="204"/>
  <c r="E11" i="204"/>
  <c r="D11" i="204"/>
  <c r="W8" i="204"/>
  <c r="V8" i="204"/>
  <c r="V3" i="204" s="1"/>
  <c r="U8" i="204"/>
  <c r="T8" i="204"/>
  <c r="S8" i="204"/>
  <c r="R8" i="204"/>
  <c r="Q8" i="204"/>
  <c r="P8" i="204"/>
  <c r="O8" i="204"/>
  <c r="N8" i="204"/>
  <c r="N3" i="204" s="1"/>
  <c r="M8" i="204"/>
  <c r="L8" i="204"/>
  <c r="K8" i="204"/>
  <c r="J8" i="204"/>
  <c r="I8" i="204"/>
  <c r="H8" i="204"/>
  <c r="G8" i="204"/>
  <c r="F8" i="204"/>
  <c r="F3" i="204" s="1"/>
  <c r="E8" i="204"/>
  <c r="D8" i="204"/>
  <c r="W4" i="204"/>
  <c r="V4" i="204"/>
  <c r="U4" i="204"/>
  <c r="T4" i="204"/>
  <c r="T3" i="204" s="1"/>
  <c r="S4" i="204"/>
  <c r="S3" i="204" s="1"/>
  <c r="R4" i="204"/>
  <c r="Q4" i="204"/>
  <c r="Q3" i="204" s="1"/>
  <c r="P4" i="204"/>
  <c r="O4" i="204"/>
  <c r="N4" i="204"/>
  <c r="M4" i="204"/>
  <c r="L4" i="204"/>
  <c r="L3" i="204" s="1"/>
  <c r="K4" i="204"/>
  <c r="K3" i="204" s="1"/>
  <c r="J4" i="204"/>
  <c r="J3" i="204" s="1"/>
  <c r="I4" i="204"/>
  <c r="I3" i="204" s="1"/>
  <c r="H4" i="204"/>
  <c r="G4" i="204"/>
  <c r="F4" i="204"/>
  <c r="E4" i="204"/>
  <c r="D4" i="204"/>
  <c r="D3" i="204" s="1"/>
  <c r="W3" i="204"/>
  <c r="R3" i="204"/>
  <c r="P3" i="204"/>
  <c r="O3" i="204"/>
  <c r="H3" i="204"/>
  <c r="G3" i="204"/>
  <c r="U27" i="204"/>
  <c r="Q27" i="204"/>
  <c r="M27" i="204"/>
  <c r="I27" i="204"/>
  <c r="E27" i="204"/>
  <c r="W27" i="204"/>
  <c r="V27" i="204"/>
  <c r="S27" i="204"/>
  <c r="R27" i="204"/>
  <c r="O27" i="204"/>
  <c r="N27" i="204"/>
  <c r="K27" i="204"/>
  <c r="J27" i="204"/>
  <c r="G27" i="204"/>
  <c r="F27" i="204"/>
  <c r="C27" i="204"/>
  <c r="T27" i="204"/>
  <c r="P27" i="204"/>
  <c r="L27" i="204"/>
  <c r="H27" i="204"/>
  <c r="D27" i="204"/>
  <c r="V22" i="204"/>
  <c r="R22" i="204"/>
  <c r="N22" i="204"/>
  <c r="J22" i="204"/>
  <c r="F22" i="204"/>
  <c r="W22" i="204"/>
  <c r="T22" i="204"/>
  <c r="S22" i="204"/>
  <c r="P22" i="204"/>
  <c r="O22" i="204"/>
  <c r="L22" i="204"/>
  <c r="K22" i="204"/>
  <c r="H22" i="204"/>
  <c r="G22" i="204"/>
  <c r="D22" i="204"/>
  <c r="C22" i="204"/>
  <c r="U22" i="204"/>
  <c r="Q22" i="204"/>
  <c r="M22" i="204"/>
  <c r="I22" i="204"/>
  <c r="E22" i="204"/>
  <c r="C11" i="204"/>
  <c r="C8" i="204"/>
  <c r="C4" i="204"/>
  <c r="C57" i="124"/>
  <c r="W70" i="124"/>
  <c r="V70" i="124"/>
  <c r="U70" i="124"/>
  <c r="T70" i="124"/>
  <c r="S70" i="124"/>
  <c r="R70" i="124"/>
  <c r="Q70" i="124"/>
  <c r="P70" i="124"/>
  <c r="O70" i="124"/>
  <c r="N70" i="124"/>
  <c r="M70" i="124"/>
  <c r="L70" i="124"/>
  <c r="K70" i="124"/>
  <c r="J70" i="124"/>
  <c r="I70" i="124"/>
  <c r="H70" i="124"/>
  <c r="G70" i="124"/>
  <c r="F70" i="124"/>
  <c r="E70" i="124"/>
  <c r="D70" i="124"/>
  <c r="C70" i="124"/>
  <c r="C58" i="124"/>
  <c r="W71" i="202"/>
  <c r="V71" i="202"/>
  <c r="U71" i="202"/>
  <c r="T71" i="202"/>
  <c r="S71" i="202"/>
  <c r="R71" i="202"/>
  <c r="Q71" i="202"/>
  <c r="P71" i="202"/>
  <c r="O71" i="202"/>
  <c r="N71" i="202"/>
  <c r="M71" i="202"/>
  <c r="L71" i="202"/>
  <c r="K71" i="202"/>
  <c r="J71" i="202"/>
  <c r="I71" i="202"/>
  <c r="H71" i="202"/>
  <c r="G71" i="202"/>
  <c r="F71" i="202"/>
  <c r="E71" i="202"/>
  <c r="D71" i="202"/>
  <c r="C71" i="202"/>
  <c r="W33" i="202"/>
  <c r="V33" i="202"/>
  <c r="U33" i="202"/>
  <c r="T33" i="202"/>
  <c r="S33" i="202"/>
  <c r="R33" i="202"/>
  <c r="R26" i="202" s="1"/>
  <c r="Q33" i="202"/>
  <c r="P33" i="202"/>
  <c r="O33" i="202"/>
  <c r="N33" i="202"/>
  <c r="M33" i="202"/>
  <c r="L33" i="202"/>
  <c r="K33" i="202"/>
  <c r="J33" i="202"/>
  <c r="I33" i="202"/>
  <c r="H33" i="202"/>
  <c r="G33" i="202"/>
  <c r="F33" i="202"/>
  <c r="E33" i="202"/>
  <c r="D33" i="202"/>
  <c r="C33" i="202"/>
  <c r="W27" i="202"/>
  <c r="W26" i="202" s="1"/>
  <c r="V27" i="202"/>
  <c r="U27" i="202"/>
  <c r="U26" i="202" s="1"/>
  <c r="T27" i="202"/>
  <c r="T26" i="202" s="1"/>
  <c r="S27" i="202"/>
  <c r="R27" i="202"/>
  <c r="Q27" i="202"/>
  <c r="P27" i="202"/>
  <c r="O27" i="202"/>
  <c r="O26" i="202" s="1"/>
  <c r="N27" i="202"/>
  <c r="M27" i="202"/>
  <c r="M26" i="202" s="1"/>
  <c r="L27" i="202"/>
  <c r="K27" i="202"/>
  <c r="J27" i="202"/>
  <c r="I27" i="202"/>
  <c r="H27" i="202"/>
  <c r="G27" i="202"/>
  <c r="G26" i="202" s="1"/>
  <c r="F27" i="202"/>
  <c r="E27" i="202"/>
  <c r="E26" i="202" s="1"/>
  <c r="D27" i="202"/>
  <c r="D26" i="202" s="1"/>
  <c r="C27" i="202"/>
  <c r="V26" i="202"/>
  <c r="N26" i="202"/>
  <c r="L26" i="202"/>
  <c r="F26" i="202"/>
  <c r="W22" i="202"/>
  <c r="V22" i="202"/>
  <c r="U22" i="202"/>
  <c r="T22" i="202"/>
  <c r="S22" i="202"/>
  <c r="R22" i="202"/>
  <c r="Q22" i="202"/>
  <c r="P22" i="202"/>
  <c r="O22" i="202"/>
  <c r="N22" i="202"/>
  <c r="M22" i="202"/>
  <c r="L22" i="202"/>
  <c r="K22" i="202"/>
  <c r="J22" i="202"/>
  <c r="I22" i="202"/>
  <c r="H22" i="202"/>
  <c r="G22" i="202"/>
  <c r="F22" i="202"/>
  <c r="E22" i="202"/>
  <c r="D22" i="202"/>
  <c r="C22" i="202"/>
  <c r="W11" i="202"/>
  <c r="V11" i="202"/>
  <c r="U11" i="202"/>
  <c r="T11" i="202"/>
  <c r="S11" i="202"/>
  <c r="R11" i="202"/>
  <c r="Q11" i="202"/>
  <c r="P11" i="202"/>
  <c r="O11" i="202"/>
  <c r="N11" i="202"/>
  <c r="M11" i="202"/>
  <c r="L11" i="202"/>
  <c r="K11" i="202"/>
  <c r="J11" i="202"/>
  <c r="I11" i="202"/>
  <c r="H11" i="202"/>
  <c r="G11" i="202"/>
  <c r="F11" i="202"/>
  <c r="E11" i="202"/>
  <c r="D11" i="202"/>
  <c r="C11" i="202"/>
  <c r="W8" i="202"/>
  <c r="V8" i="202"/>
  <c r="U8" i="202"/>
  <c r="T8" i="202"/>
  <c r="T3" i="202" s="1"/>
  <c r="S8" i="202"/>
  <c r="R8" i="202"/>
  <c r="Q8" i="202"/>
  <c r="P8" i="202"/>
  <c r="O8" i="202"/>
  <c r="N8" i="202"/>
  <c r="M8" i="202"/>
  <c r="L8" i="202"/>
  <c r="L3" i="202" s="1"/>
  <c r="K8" i="202"/>
  <c r="J8" i="202"/>
  <c r="I8" i="202"/>
  <c r="H8" i="202"/>
  <c r="G8" i="202"/>
  <c r="F8" i="202"/>
  <c r="E8" i="202"/>
  <c r="D8" i="202"/>
  <c r="D3" i="202" s="1"/>
  <c r="C8" i="202"/>
  <c r="W4" i="202"/>
  <c r="V4" i="202"/>
  <c r="U4" i="202"/>
  <c r="T4" i="202"/>
  <c r="S4" i="202"/>
  <c r="R4" i="202"/>
  <c r="Q4" i="202"/>
  <c r="P4" i="202"/>
  <c r="P3" i="202" s="1"/>
  <c r="O4" i="202"/>
  <c r="N4" i="202"/>
  <c r="M4" i="202"/>
  <c r="L4" i="202"/>
  <c r="K4" i="202"/>
  <c r="J4" i="202"/>
  <c r="I4" i="202"/>
  <c r="H4" i="202"/>
  <c r="H3" i="202" s="1"/>
  <c r="G4" i="202"/>
  <c r="F4" i="202"/>
  <c r="E4" i="202"/>
  <c r="D4" i="202"/>
  <c r="C4" i="202"/>
  <c r="U3" i="202"/>
  <c r="R3" i="202"/>
  <c r="M3" i="202"/>
  <c r="J3" i="202"/>
  <c r="E3" i="202"/>
  <c r="W71" i="210"/>
  <c r="V71" i="210"/>
  <c r="U71" i="210"/>
  <c r="T71" i="210"/>
  <c r="S71" i="210"/>
  <c r="R71" i="210"/>
  <c r="Q71" i="210"/>
  <c r="P71" i="210"/>
  <c r="O71" i="210"/>
  <c r="N71" i="210"/>
  <c r="M71" i="210"/>
  <c r="L71" i="210"/>
  <c r="K71" i="210"/>
  <c r="J71" i="210"/>
  <c r="I71" i="210"/>
  <c r="H71" i="210"/>
  <c r="G71" i="210"/>
  <c r="F71" i="210"/>
  <c r="E71" i="210"/>
  <c r="D71" i="210"/>
  <c r="C71" i="210"/>
  <c r="W52" i="210"/>
  <c r="V52" i="210"/>
  <c r="U52" i="210"/>
  <c r="T52" i="210"/>
  <c r="S52" i="210"/>
  <c r="R52" i="210"/>
  <c r="Q52" i="210"/>
  <c r="P52" i="210"/>
  <c r="O52" i="210"/>
  <c r="N52" i="210"/>
  <c r="M52" i="210"/>
  <c r="L52" i="210"/>
  <c r="K52" i="210"/>
  <c r="J52" i="210"/>
  <c r="I52" i="210"/>
  <c r="H52" i="210"/>
  <c r="G52" i="210"/>
  <c r="F52" i="210"/>
  <c r="E52" i="210"/>
  <c r="D52" i="210"/>
  <c r="C52" i="210"/>
  <c r="W33" i="210"/>
  <c r="W26" i="210" s="1"/>
  <c r="V33" i="210"/>
  <c r="U33" i="210"/>
  <c r="T33" i="210"/>
  <c r="S33" i="210"/>
  <c r="R33" i="210"/>
  <c r="Q33" i="210"/>
  <c r="P33" i="210"/>
  <c r="P26" i="210" s="1"/>
  <c r="O33" i="210"/>
  <c r="O26" i="210" s="1"/>
  <c r="N33" i="210"/>
  <c r="M33" i="210"/>
  <c r="L33" i="210"/>
  <c r="K33" i="210"/>
  <c r="J33" i="210"/>
  <c r="I33" i="210"/>
  <c r="H33" i="210"/>
  <c r="H26" i="210" s="1"/>
  <c r="G33" i="210"/>
  <c r="G26" i="210" s="1"/>
  <c r="F33" i="210"/>
  <c r="E33" i="210"/>
  <c r="D33" i="210"/>
  <c r="C33" i="210"/>
  <c r="W27" i="210"/>
  <c r="V27" i="210"/>
  <c r="U27" i="210"/>
  <c r="T27" i="210"/>
  <c r="T26" i="210" s="1"/>
  <c r="S27" i="210"/>
  <c r="S26" i="210" s="1"/>
  <c r="R27" i="210"/>
  <c r="R26" i="210" s="1"/>
  <c r="Q27" i="210"/>
  <c r="P27" i="210"/>
  <c r="O27" i="210"/>
  <c r="N27" i="210"/>
  <c r="M27" i="210"/>
  <c r="L27" i="210"/>
  <c r="L26" i="210" s="1"/>
  <c r="K27" i="210"/>
  <c r="K26" i="210" s="1"/>
  <c r="J27" i="210"/>
  <c r="J26" i="210" s="1"/>
  <c r="I27" i="210"/>
  <c r="H27" i="210"/>
  <c r="G27" i="210"/>
  <c r="F27" i="210"/>
  <c r="E27" i="210"/>
  <c r="D27" i="210"/>
  <c r="D26" i="210" s="1"/>
  <c r="C27" i="210"/>
  <c r="C26" i="210" s="1"/>
  <c r="V26" i="210"/>
  <c r="Q26" i="210"/>
  <c r="N26" i="210"/>
  <c r="I26" i="210"/>
  <c r="F26" i="210"/>
  <c r="W22" i="210"/>
  <c r="V22" i="210"/>
  <c r="U22" i="210"/>
  <c r="T22" i="210"/>
  <c r="S22" i="210"/>
  <c r="R22" i="210"/>
  <c r="Q22" i="210"/>
  <c r="P22" i="210"/>
  <c r="O22" i="210"/>
  <c r="N22" i="210"/>
  <c r="M22" i="210"/>
  <c r="L22" i="210"/>
  <c r="K22" i="210"/>
  <c r="J22" i="210"/>
  <c r="I22" i="210"/>
  <c r="H22" i="210"/>
  <c r="G22" i="210"/>
  <c r="F22" i="210"/>
  <c r="E22" i="210"/>
  <c r="D22" i="210"/>
  <c r="C22" i="210"/>
  <c r="W17" i="210"/>
  <c r="V17" i="210"/>
  <c r="U17" i="210"/>
  <c r="T17" i="210"/>
  <c r="S17" i="210"/>
  <c r="R17" i="210"/>
  <c r="Q17" i="210"/>
  <c r="P17" i="210"/>
  <c r="O17" i="210"/>
  <c r="N17" i="210"/>
  <c r="M17" i="210"/>
  <c r="L17" i="210"/>
  <c r="K17" i="210"/>
  <c r="J17" i="210"/>
  <c r="I17" i="210"/>
  <c r="H17" i="210"/>
  <c r="G17" i="210"/>
  <c r="F17" i="210"/>
  <c r="E17" i="210"/>
  <c r="D17" i="210"/>
  <c r="C17" i="210"/>
  <c r="W11" i="210"/>
  <c r="V11" i="210"/>
  <c r="V3" i="210" s="1"/>
  <c r="U11" i="210"/>
  <c r="U3" i="210" s="1"/>
  <c r="T11" i="210"/>
  <c r="S11" i="210"/>
  <c r="R11" i="210"/>
  <c r="Q11" i="210"/>
  <c r="P11" i="210"/>
  <c r="O11" i="210"/>
  <c r="N11" i="210"/>
  <c r="N3" i="210" s="1"/>
  <c r="M11" i="210"/>
  <c r="M3" i="210" s="1"/>
  <c r="L11" i="210"/>
  <c r="K11" i="210"/>
  <c r="J11" i="210"/>
  <c r="I11" i="210"/>
  <c r="H11" i="210"/>
  <c r="G11" i="210"/>
  <c r="F11" i="210"/>
  <c r="F3" i="210" s="1"/>
  <c r="E11" i="210"/>
  <c r="E3" i="210" s="1"/>
  <c r="D11" i="210"/>
  <c r="C11" i="210"/>
  <c r="W8" i="210"/>
  <c r="V8" i="210"/>
  <c r="U8" i="210"/>
  <c r="T8" i="210"/>
  <c r="S8" i="210"/>
  <c r="S3" i="210" s="1"/>
  <c r="R8" i="210"/>
  <c r="Q8" i="210"/>
  <c r="P8" i="210"/>
  <c r="O8" i="210"/>
  <c r="N8" i="210"/>
  <c r="M8" i="210"/>
  <c r="L8" i="210"/>
  <c r="K8" i="210"/>
  <c r="K3" i="210" s="1"/>
  <c r="J8" i="210"/>
  <c r="I8" i="210"/>
  <c r="H8" i="210"/>
  <c r="G8" i="210"/>
  <c r="F8" i="210"/>
  <c r="E8" i="210"/>
  <c r="D8" i="210"/>
  <c r="C8" i="210"/>
  <c r="C3" i="210" s="1"/>
  <c r="W4" i="210"/>
  <c r="W3" i="210" s="1"/>
  <c r="V4" i="210"/>
  <c r="U4" i="210"/>
  <c r="T4" i="210"/>
  <c r="S4" i="210"/>
  <c r="R4" i="210"/>
  <c r="Q4" i="210"/>
  <c r="Q3" i="210" s="1"/>
  <c r="P4" i="210"/>
  <c r="P3" i="210" s="1"/>
  <c r="O4" i="210"/>
  <c r="N4" i="210"/>
  <c r="M4" i="210"/>
  <c r="L4" i="210"/>
  <c r="K4" i="210"/>
  <c r="J4" i="210"/>
  <c r="I4" i="210"/>
  <c r="I3" i="210" s="1"/>
  <c r="H4" i="210"/>
  <c r="H3" i="210" s="1"/>
  <c r="G4" i="210"/>
  <c r="G3" i="210" s="1"/>
  <c r="F4" i="210"/>
  <c r="E4" i="210"/>
  <c r="D4" i="210"/>
  <c r="C4" i="210"/>
  <c r="T3" i="210"/>
  <c r="O3" i="210"/>
  <c r="L3" i="210"/>
  <c r="D3" i="210"/>
  <c r="W71" i="209"/>
  <c r="V71" i="209"/>
  <c r="U71" i="209"/>
  <c r="T71" i="209"/>
  <c r="S71" i="209"/>
  <c r="R71" i="209"/>
  <c r="Q71" i="209"/>
  <c r="P71" i="209"/>
  <c r="O71" i="209"/>
  <c r="N71" i="209"/>
  <c r="M71" i="209"/>
  <c r="L71" i="209"/>
  <c r="K71" i="209"/>
  <c r="J71" i="209"/>
  <c r="I71" i="209"/>
  <c r="H71" i="209"/>
  <c r="G71" i="209"/>
  <c r="F71" i="209"/>
  <c r="E71" i="209"/>
  <c r="D71" i="209"/>
  <c r="C71" i="209"/>
  <c r="W52" i="209"/>
  <c r="V52" i="209"/>
  <c r="U52" i="209"/>
  <c r="T52" i="209"/>
  <c r="S52" i="209"/>
  <c r="R52" i="209"/>
  <c r="Q52" i="209"/>
  <c r="P52" i="209"/>
  <c r="O52" i="209"/>
  <c r="N52" i="209"/>
  <c r="M52" i="209"/>
  <c r="L52" i="209"/>
  <c r="K52" i="209"/>
  <c r="J52" i="209"/>
  <c r="I52" i="209"/>
  <c r="H52" i="209"/>
  <c r="G52" i="209"/>
  <c r="F52" i="209"/>
  <c r="E52" i="209"/>
  <c r="D52" i="209"/>
  <c r="C52" i="209"/>
  <c r="W33" i="209"/>
  <c r="V33" i="209"/>
  <c r="U33" i="209"/>
  <c r="T33" i="209"/>
  <c r="S33" i="209"/>
  <c r="R33" i="209"/>
  <c r="Q33" i="209"/>
  <c r="P33" i="209"/>
  <c r="O33" i="209"/>
  <c r="N33" i="209"/>
  <c r="M33" i="209"/>
  <c r="L33" i="209"/>
  <c r="K33" i="209"/>
  <c r="K26" i="209" s="1"/>
  <c r="J33" i="209"/>
  <c r="I33" i="209"/>
  <c r="H33" i="209"/>
  <c r="G33" i="209"/>
  <c r="F33" i="209"/>
  <c r="E33" i="209"/>
  <c r="D33" i="209"/>
  <c r="C33" i="209"/>
  <c r="C26" i="209" s="1"/>
  <c r="W27" i="209"/>
  <c r="V27" i="209"/>
  <c r="U27" i="209"/>
  <c r="U26" i="209" s="1"/>
  <c r="T27" i="209"/>
  <c r="S27" i="209"/>
  <c r="R27" i="209"/>
  <c r="Q27" i="209"/>
  <c r="Q26" i="209" s="1"/>
  <c r="P27" i="209"/>
  <c r="O27" i="209"/>
  <c r="N27" i="209"/>
  <c r="M27" i="209"/>
  <c r="M26" i="209" s="1"/>
  <c r="L27" i="209"/>
  <c r="K27" i="209"/>
  <c r="J27" i="209"/>
  <c r="I27" i="209"/>
  <c r="I26" i="209" s="1"/>
  <c r="H27" i="209"/>
  <c r="G27" i="209"/>
  <c r="F27" i="209"/>
  <c r="E27" i="209"/>
  <c r="E26" i="209" s="1"/>
  <c r="D27" i="209"/>
  <c r="C27" i="209"/>
  <c r="V26" i="209"/>
  <c r="R26" i="209"/>
  <c r="N26" i="209"/>
  <c r="J26" i="209"/>
  <c r="F26" i="209"/>
  <c r="W22" i="209"/>
  <c r="V22" i="209"/>
  <c r="U22" i="209"/>
  <c r="T22" i="209"/>
  <c r="S22" i="209"/>
  <c r="R22" i="209"/>
  <c r="Q22" i="209"/>
  <c r="P22" i="209"/>
  <c r="O22" i="209"/>
  <c r="N22" i="209"/>
  <c r="M22" i="209"/>
  <c r="L22" i="209"/>
  <c r="K22" i="209"/>
  <c r="J22" i="209"/>
  <c r="I22" i="209"/>
  <c r="H22" i="209"/>
  <c r="G22" i="209"/>
  <c r="F22" i="209"/>
  <c r="E22" i="209"/>
  <c r="D22" i="209"/>
  <c r="C22" i="209"/>
  <c r="W17" i="209"/>
  <c r="V17" i="209"/>
  <c r="U17" i="209"/>
  <c r="T17" i="209"/>
  <c r="S17" i="209"/>
  <c r="R17" i="209"/>
  <c r="Q17" i="209"/>
  <c r="P17" i="209"/>
  <c r="O17" i="209"/>
  <c r="N17" i="209"/>
  <c r="M17" i="209"/>
  <c r="L17" i="209"/>
  <c r="K17" i="209"/>
  <c r="J17" i="209"/>
  <c r="I17" i="209"/>
  <c r="H17" i="209"/>
  <c r="G17" i="209"/>
  <c r="F17" i="209"/>
  <c r="E17" i="209"/>
  <c r="D17" i="209"/>
  <c r="C17" i="209"/>
  <c r="W11" i="209"/>
  <c r="V11" i="209"/>
  <c r="U11" i="209"/>
  <c r="T11" i="209"/>
  <c r="S11" i="209"/>
  <c r="R11" i="209"/>
  <c r="Q11" i="209"/>
  <c r="P11" i="209"/>
  <c r="P3" i="209" s="1"/>
  <c r="O11" i="209"/>
  <c r="N11" i="209"/>
  <c r="M11" i="209"/>
  <c r="L11" i="209"/>
  <c r="K11" i="209"/>
  <c r="J11" i="209"/>
  <c r="I11" i="209"/>
  <c r="H11" i="209"/>
  <c r="H3" i="209" s="1"/>
  <c r="G11" i="209"/>
  <c r="F11" i="209"/>
  <c r="E11" i="209"/>
  <c r="D11" i="209"/>
  <c r="D3" i="209" s="1"/>
  <c r="C11" i="209"/>
  <c r="W8" i="209"/>
  <c r="V8" i="209"/>
  <c r="U8" i="209"/>
  <c r="T8" i="209"/>
  <c r="S8" i="209"/>
  <c r="R8" i="209"/>
  <c r="Q8" i="209"/>
  <c r="P8" i="209"/>
  <c r="O8" i="209"/>
  <c r="N8" i="209"/>
  <c r="M8" i="209"/>
  <c r="L8" i="209"/>
  <c r="K8" i="209"/>
  <c r="J8" i="209"/>
  <c r="I8" i="209"/>
  <c r="H8" i="209"/>
  <c r="G8" i="209"/>
  <c r="F8" i="209"/>
  <c r="E8" i="209"/>
  <c r="D8" i="209"/>
  <c r="C8" i="209"/>
  <c r="W4" i="209"/>
  <c r="W3" i="209" s="1"/>
  <c r="V4" i="209"/>
  <c r="U4" i="209"/>
  <c r="T4" i="209"/>
  <c r="S4" i="209"/>
  <c r="S3" i="209" s="1"/>
  <c r="R4" i="209"/>
  <c r="Q4" i="209"/>
  <c r="P4" i="209"/>
  <c r="O4" i="209"/>
  <c r="O3" i="209" s="1"/>
  <c r="N4" i="209"/>
  <c r="M4" i="209"/>
  <c r="L4" i="209"/>
  <c r="K4" i="209"/>
  <c r="K3" i="209" s="1"/>
  <c r="J4" i="209"/>
  <c r="J3" i="209" s="1"/>
  <c r="I4" i="209"/>
  <c r="H4" i="209"/>
  <c r="G4" i="209"/>
  <c r="G3" i="209" s="1"/>
  <c r="F4" i="209"/>
  <c r="E4" i="209"/>
  <c r="D4" i="209"/>
  <c r="C4" i="209"/>
  <c r="C3" i="209" s="1"/>
  <c r="R3" i="209"/>
  <c r="W71" i="208"/>
  <c r="V71" i="208"/>
  <c r="U71" i="208"/>
  <c r="T71" i="208"/>
  <c r="S71" i="208"/>
  <c r="R71" i="208"/>
  <c r="Q71" i="208"/>
  <c r="P71" i="208"/>
  <c r="O71" i="208"/>
  <c r="N71" i="208"/>
  <c r="M71" i="208"/>
  <c r="L71" i="208"/>
  <c r="K71" i="208"/>
  <c r="J71" i="208"/>
  <c r="I71" i="208"/>
  <c r="H71" i="208"/>
  <c r="G71" i="208"/>
  <c r="F71" i="208"/>
  <c r="E71" i="208"/>
  <c r="D71" i="208"/>
  <c r="C71" i="208"/>
  <c r="W52" i="208"/>
  <c r="V52" i="208"/>
  <c r="U52" i="208"/>
  <c r="T52" i="208"/>
  <c r="S52" i="208"/>
  <c r="R52" i="208"/>
  <c r="Q52" i="208"/>
  <c r="P52" i="208"/>
  <c r="O52" i="208"/>
  <c r="N52" i="208"/>
  <c r="M52" i="208"/>
  <c r="L52" i="208"/>
  <c r="K52" i="208"/>
  <c r="J52" i="208"/>
  <c r="I52" i="208"/>
  <c r="H52" i="208"/>
  <c r="G52" i="208"/>
  <c r="F52" i="208"/>
  <c r="E52" i="208"/>
  <c r="D52" i="208"/>
  <c r="C52" i="208"/>
  <c r="W33" i="208"/>
  <c r="V33" i="208"/>
  <c r="V26" i="208" s="1"/>
  <c r="U33" i="208"/>
  <c r="T33" i="208"/>
  <c r="S33" i="208"/>
  <c r="R33" i="208"/>
  <c r="Q33" i="208"/>
  <c r="P33" i="208"/>
  <c r="O33" i="208"/>
  <c r="N33" i="208"/>
  <c r="N26" i="208" s="1"/>
  <c r="M33" i="208"/>
  <c r="L33" i="208"/>
  <c r="K33" i="208"/>
  <c r="J33" i="208"/>
  <c r="I33" i="208"/>
  <c r="H33" i="208"/>
  <c r="G33" i="208"/>
  <c r="F33" i="208"/>
  <c r="E33" i="208"/>
  <c r="D33" i="208"/>
  <c r="C33" i="208"/>
  <c r="W27" i="208"/>
  <c r="V27" i="208"/>
  <c r="U27" i="208"/>
  <c r="T27" i="208"/>
  <c r="S27" i="208"/>
  <c r="S26" i="208" s="1"/>
  <c r="R27" i="208"/>
  <c r="R26" i="208" s="1"/>
  <c r="Q27" i="208"/>
  <c r="Q26" i="208" s="1"/>
  <c r="P27" i="208"/>
  <c r="O27" i="208"/>
  <c r="N27" i="208"/>
  <c r="M27" i="208"/>
  <c r="L27" i="208"/>
  <c r="K27" i="208"/>
  <c r="K26" i="208" s="1"/>
  <c r="J27" i="208"/>
  <c r="J26" i="208" s="1"/>
  <c r="I27" i="208"/>
  <c r="I26" i="208" s="1"/>
  <c r="H27" i="208"/>
  <c r="G27" i="208"/>
  <c r="F27" i="208"/>
  <c r="F26" i="208" s="1"/>
  <c r="E27" i="208"/>
  <c r="D27" i="208"/>
  <c r="C27" i="208"/>
  <c r="C26" i="208" s="1"/>
  <c r="W26" i="208"/>
  <c r="O26" i="208"/>
  <c r="G26" i="208"/>
  <c r="W22" i="208"/>
  <c r="V22" i="208"/>
  <c r="U22" i="208"/>
  <c r="T22" i="208"/>
  <c r="S22" i="208"/>
  <c r="R22" i="208"/>
  <c r="Q22" i="208"/>
  <c r="P22" i="208"/>
  <c r="O22" i="208"/>
  <c r="N22" i="208"/>
  <c r="M22" i="208"/>
  <c r="L22" i="208"/>
  <c r="K22" i="208"/>
  <c r="J22" i="208"/>
  <c r="I22" i="208"/>
  <c r="H22" i="208"/>
  <c r="G22" i="208"/>
  <c r="F22" i="208"/>
  <c r="E22" i="208"/>
  <c r="D22" i="208"/>
  <c r="C22" i="208"/>
  <c r="W17" i="208"/>
  <c r="V17" i="208"/>
  <c r="U17" i="208"/>
  <c r="T17" i="208"/>
  <c r="S17" i="208"/>
  <c r="R17" i="208"/>
  <c r="Q17" i="208"/>
  <c r="P17" i="208"/>
  <c r="O17" i="208"/>
  <c r="N17" i="208"/>
  <c r="M17" i="208"/>
  <c r="L17" i="208"/>
  <c r="K17" i="208"/>
  <c r="J17" i="208"/>
  <c r="I17" i="208"/>
  <c r="H17" i="208"/>
  <c r="G17" i="208"/>
  <c r="F17" i="208"/>
  <c r="E17" i="208"/>
  <c r="D17" i="208"/>
  <c r="C17" i="208"/>
  <c r="W11" i="208"/>
  <c r="V11" i="208"/>
  <c r="U11" i="208"/>
  <c r="T11" i="208"/>
  <c r="S11" i="208"/>
  <c r="R11" i="208"/>
  <c r="Q11" i="208"/>
  <c r="P11" i="208"/>
  <c r="O11" i="208"/>
  <c r="N11" i="208"/>
  <c r="M11" i="208"/>
  <c r="L11" i="208"/>
  <c r="K11" i="208"/>
  <c r="J11" i="208"/>
  <c r="I11" i="208"/>
  <c r="H11" i="208"/>
  <c r="G11" i="208"/>
  <c r="F11" i="208"/>
  <c r="E11" i="208"/>
  <c r="D11" i="208"/>
  <c r="C11" i="208"/>
  <c r="W8" i="208"/>
  <c r="V8" i="208"/>
  <c r="U8" i="208"/>
  <c r="T8" i="208"/>
  <c r="T3" i="208" s="1"/>
  <c r="S8" i="208"/>
  <c r="R8" i="208"/>
  <c r="Q8" i="208"/>
  <c r="P8" i="208"/>
  <c r="O8" i="208"/>
  <c r="N8" i="208"/>
  <c r="M8" i="208"/>
  <c r="L8" i="208"/>
  <c r="K8" i="208"/>
  <c r="J8" i="208"/>
  <c r="I8" i="208"/>
  <c r="H8" i="208"/>
  <c r="G8" i="208"/>
  <c r="F8" i="208"/>
  <c r="E8" i="208"/>
  <c r="D8" i="208"/>
  <c r="D3" i="208" s="1"/>
  <c r="C8" i="208"/>
  <c r="W4" i="208"/>
  <c r="V4" i="208"/>
  <c r="U4" i="208"/>
  <c r="T4" i="208"/>
  <c r="S4" i="208"/>
  <c r="S3" i="208" s="1"/>
  <c r="R4" i="208"/>
  <c r="Q4" i="208"/>
  <c r="Q3" i="208" s="1"/>
  <c r="P4" i="208"/>
  <c r="O4" i="208"/>
  <c r="N4" i="208"/>
  <c r="M4" i="208"/>
  <c r="L4" i="208"/>
  <c r="K4" i="208"/>
  <c r="K3" i="208" s="1"/>
  <c r="J4" i="208"/>
  <c r="I4" i="208"/>
  <c r="I3" i="208" s="1"/>
  <c r="H4" i="208"/>
  <c r="G4" i="208"/>
  <c r="F4" i="208"/>
  <c r="E4" i="208"/>
  <c r="D4" i="208"/>
  <c r="C4" i="208"/>
  <c r="C3" i="208" s="1"/>
  <c r="L3" i="208"/>
  <c r="W71" i="207"/>
  <c r="V71" i="207"/>
  <c r="U71" i="207"/>
  <c r="T71" i="207"/>
  <c r="S71" i="207"/>
  <c r="R71" i="207"/>
  <c r="Q71" i="207"/>
  <c r="P71" i="207"/>
  <c r="O71" i="207"/>
  <c r="N71" i="207"/>
  <c r="M71" i="207"/>
  <c r="L71" i="207"/>
  <c r="K71" i="207"/>
  <c r="J71" i="207"/>
  <c r="I71" i="207"/>
  <c r="H71" i="207"/>
  <c r="G71" i="207"/>
  <c r="F71" i="207"/>
  <c r="E71" i="207"/>
  <c r="D71" i="207"/>
  <c r="C71" i="207"/>
  <c r="W52" i="207"/>
  <c r="V52" i="207"/>
  <c r="U52" i="207"/>
  <c r="T52" i="207"/>
  <c r="S52" i="207"/>
  <c r="R52" i="207"/>
  <c r="Q52" i="207"/>
  <c r="P52" i="207"/>
  <c r="O52" i="207"/>
  <c r="N52" i="207"/>
  <c r="M52" i="207"/>
  <c r="L52" i="207"/>
  <c r="K52" i="207"/>
  <c r="J52" i="207"/>
  <c r="I52" i="207"/>
  <c r="H52" i="207"/>
  <c r="G52" i="207"/>
  <c r="F52" i="207"/>
  <c r="E52" i="207"/>
  <c r="D52" i="207"/>
  <c r="C52" i="207"/>
  <c r="W33" i="207"/>
  <c r="V33" i="207"/>
  <c r="U33" i="207"/>
  <c r="T33" i="207"/>
  <c r="S33" i="207"/>
  <c r="S26" i="207" s="1"/>
  <c r="R33" i="207"/>
  <c r="Q33" i="207"/>
  <c r="P33" i="207"/>
  <c r="O33" i="207"/>
  <c r="N33" i="207"/>
  <c r="M33" i="207"/>
  <c r="L33" i="207"/>
  <c r="L26" i="207" s="1"/>
  <c r="K33" i="207"/>
  <c r="K26" i="207" s="1"/>
  <c r="J33" i="207"/>
  <c r="I33" i="207"/>
  <c r="H33" i="207"/>
  <c r="G33" i="207"/>
  <c r="F33" i="207"/>
  <c r="E33" i="207"/>
  <c r="D33" i="207"/>
  <c r="D26" i="207" s="1"/>
  <c r="C33" i="207"/>
  <c r="C26" i="207" s="1"/>
  <c r="W27" i="207"/>
  <c r="V27" i="207"/>
  <c r="U27" i="207"/>
  <c r="U26" i="207" s="1"/>
  <c r="T27" i="207"/>
  <c r="S27" i="207"/>
  <c r="R27" i="207"/>
  <c r="Q27" i="207"/>
  <c r="Q26" i="207" s="1"/>
  <c r="P27" i="207"/>
  <c r="O27" i="207"/>
  <c r="N27" i="207"/>
  <c r="M27" i="207"/>
  <c r="M26" i="207" s="1"/>
  <c r="L27" i="207"/>
  <c r="K27" i="207"/>
  <c r="J27" i="207"/>
  <c r="I27" i="207"/>
  <c r="I26" i="207" s="1"/>
  <c r="H27" i="207"/>
  <c r="G27" i="207"/>
  <c r="F27" i="207"/>
  <c r="E27" i="207"/>
  <c r="E26" i="207" s="1"/>
  <c r="D27" i="207"/>
  <c r="C27" i="207"/>
  <c r="W26" i="207"/>
  <c r="V26" i="207"/>
  <c r="T26" i="207"/>
  <c r="R26" i="207"/>
  <c r="O26" i="207"/>
  <c r="N26" i="207"/>
  <c r="J26" i="207"/>
  <c r="G26" i="207"/>
  <c r="F26" i="207"/>
  <c r="W22" i="207"/>
  <c r="V22" i="207"/>
  <c r="U22" i="207"/>
  <c r="T22" i="207"/>
  <c r="S22" i="207"/>
  <c r="R22" i="207"/>
  <c r="Q22" i="207"/>
  <c r="P22" i="207"/>
  <c r="O22" i="207"/>
  <c r="N22" i="207"/>
  <c r="M22" i="207"/>
  <c r="L22" i="207"/>
  <c r="K22" i="207"/>
  <c r="J22" i="207"/>
  <c r="I22" i="207"/>
  <c r="H22" i="207"/>
  <c r="G22" i="207"/>
  <c r="F22" i="207"/>
  <c r="E22" i="207"/>
  <c r="D22" i="207"/>
  <c r="C22" i="207"/>
  <c r="W17" i="207"/>
  <c r="V17" i="207"/>
  <c r="U17" i="207"/>
  <c r="T17" i="207"/>
  <c r="S17" i="207"/>
  <c r="R17" i="207"/>
  <c r="Q17" i="207"/>
  <c r="P17" i="207"/>
  <c r="O17" i="207"/>
  <c r="N17" i="207"/>
  <c r="M17" i="207"/>
  <c r="L17" i="207"/>
  <c r="K17" i="207"/>
  <c r="J17" i="207"/>
  <c r="I17" i="207"/>
  <c r="H17" i="207"/>
  <c r="G17" i="207"/>
  <c r="F17" i="207"/>
  <c r="E17" i="207"/>
  <c r="D17" i="207"/>
  <c r="C17" i="207"/>
  <c r="W11" i="207"/>
  <c r="W3" i="207" s="1"/>
  <c r="V11" i="207"/>
  <c r="U11" i="207"/>
  <c r="T11" i="207"/>
  <c r="S11" i="207"/>
  <c r="R11" i="207"/>
  <c r="Q11" i="207"/>
  <c r="P11" i="207"/>
  <c r="P3" i="207" s="1"/>
  <c r="O11" i="207"/>
  <c r="O3" i="207" s="1"/>
  <c r="N11" i="207"/>
  <c r="M11" i="207"/>
  <c r="L11" i="207"/>
  <c r="K11" i="207"/>
  <c r="J11" i="207"/>
  <c r="I11" i="207"/>
  <c r="H11" i="207"/>
  <c r="G11" i="207"/>
  <c r="G3" i="207" s="1"/>
  <c r="F11" i="207"/>
  <c r="E11" i="207"/>
  <c r="D11" i="207"/>
  <c r="C11" i="207"/>
  <c r="W8" i="207"/>
  <c r="V8" i="207"/>
  <c r="U8" i="207"/>
  <c r="T8" i="207"/>
  <c r="T3" i="207" s="1"/>
  <c r="S8" i="207"/>
  <c r="R8" i="207"/>
  <c r="Q8" i="207"/>
  <c r="P8" i="207"/>
  <c r="O8" i="207"/>
  <c r="N8" i="207"/>
  <c r="N3" i="207" s="1"/>
  <c r="M8" i="207"/>
  <c r="M3" i="207" s="1"/>
  <c r="L8" i="207"/>
  <c r="L3" i="207" s="1"/>
  <c r="K8" i="207"/>
  <c r="J8" i="207"/>
  <c r="I8" i="207"/>
  <c r="H8" i="207"/>
  <c r="G8" i="207"/>
  <c r="F8" i="207"/>
  <c r="F3" i="207" s="1"/>
  <c r="E8" i="207"/>
  <c r="E3" i="207" s="1"/>
  <c r="D8" i="207"/>
  <c r="D3" i="207" s="1"/>
  <c r="C8" i="207"/>
  <c r="W4" i="207"/>
  <c r="V4" i="207"/>
  <c r="U4" i="207"/>
  <c r="T4" i="207"/>
  <c r="S4" i="207"/>
  <c r="S3" i="207" s="1"/>
  <c r="R4" i="207"/>
  <c r="R3" i="207" s="1"/>
  <c r="Q4" i="207"/>
  <c r="P4" i="207"/>
  <c r="O4" i="207"/>
  <c r="N4" i="207"/>
  <c r="M4" i="207"/>
  <c r="L4" i="207"/>
  <c r="K4" i="207"/>
  <c r="K3" i="207" s="1"/>
  <c r="J4" i="207"/>
  <c r="I4" i="207"/>
  <c r="H4" i="207"/>
  <c r="G4" i="207"/>
  <c r="F4" i="207"/>
  <c r="E4" i="207"/>
  <c r="D4" i="207"/>
  <c r="C4" i="207"/>
  <c r="C3" i="207" s="1"/>
  <c r="U3" i="207"/>
  <c r="J3" i="207"/>
  <c r="H3" i="207"/>
  <c r="W71" i="206"/>
  <c r="V71" i="206"/>
  <c r="U71" i="206"/>
  <c r="T71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G71" i="206"/>
  <c r="F71" i="206"/>
  <c r="E71" i="206"/>
  <c r="D71" i="206"/>
  <c r="C71" i="206"/>
  <c r="W52" i="206"/>
  <c r="V52" i="206"/>
  <c r="U52" i="206"/>
  <c r="T52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G52" i="206"/>
  <c r="F52" i="206"/>
  <c r="E52" i="206"/>
  <c r="D52" i="206"/>
  <c r="C52" i="206"/>
  <c r="W33" i="206"/>
  <c r="V33" i="206"/>
  <c r="U33" i="206"/>
  <c r="T33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G33" i="206"/>
  <c r="F33" i="206"/>
  <c r="E33" i="206"/>
  <c r="D33" i="206"/>
  <c r="C33" i="206"/>
  <c r="W27" i="206"/>
  <c r="V27" i="206"/>
  <c r="U27" i="206"/>
  <c r="T27" i="206"/>
  <c r="S27" i="206"/>
  <c r="S26" i="206" s="1"/>
  <c r="R27" i="206"/>
  <c r="R26" i="206" s="1"/>
  <c r="Q27" i="206"/>
  <c r="P27" i="206"/>
  <c r="O27" i="206"/>
  <c r="N27" i="206"/>
  <c r="M27" i="206"/>
  <c r="L27" i="206"/>
  <c r="K27" i="206"/>
  <c r="K26" i="206" s="1"/>
  <c r="J27" i="206"/>
  <c r="J26" i="206" s="1"/>
  <c r="I27" i="206"/>
  <c r="H27" i="206"/>
  <c r="G27" i="206"/>
  <c r="F27" i="206"/>
  <c r="E27" i="206"/>
  <c r="D27" i="206"/>
  <c r="C27" i="206"/>
  <c r="C26" i="206" s="1"/>
  <c r="W26" i="206"/>
  <c r="T26" i="206"/>
  <c r="O26" i="206"/>
  <c r="L26" i="206"/>
  <c r="G26" i="206"/>
  <c r="D26" i="206"/>
  <c r="W22" i="206"/>
  <c r="V22" i="206"/>
  <c r="U22" i="206"/>
  <c r="T22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G22" i="206"/>
  <c r="F22" i="206"/>
  <c r="E22" i="206"/>
  <c r="D22" i="206"/>
  <c r="C22" i="206"/>
  <c r="W17" i="206"/>
  <c r="V17" i="206"/>
  <c r="U17" i="206"/>
  <c r="T17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G17" i="206"/>
  <c r="F17" i="206"/>
  <c r="E17" i="206"/>
  <c r="D17" i="206"/>
  <c r="C17" i="206"/>
  <c r="W11" i="206"/>
  <c r="V11" i="206"/>
  <c r="U11" i="206"/>
  <c r="U3" i="206" s="1"/>
  <c r="T11" i="206"/>
  <c r="S11" i="206"/>
  <c r="R11" i="206"/>
  <c r="Q11" i="206"/>
  <c r="P11" i="206"/>
  <c r="O11" i="206"/>
  <c r="N11" i="206"/>
  <c r="M11" i="206"/>
  <c r="M3" i="206" s="1"/>
  <c r="L11" i="206"/>
  <c r="K11" i="206"/>
  <c r="J11" i="206"/>
  <c r="I11" i="206"/>
  <c r="H11" i="206"/>
  <c r="G11" i="206"/>
  <c r="F11" i="206"/>
  <c r="E11" i="206"/>
  <c r="D11" i="206"/>
  <c r="C11" i="206"/>
  <c r="W8" i="206"/>
  <c r="V8" i="206"/>
  <c r="U8" i="206"/>
  <c r="T8" i="206"/>
  <c r="S8" i="206"/>
  <c r="R8" i="206"/>
  <c r="Q8" i="206"/>
  <c r="P8" i="206"/>
  <c r="O8" i="206"/>
  <c r="N8" i="206"/>
  <c r="M8" i="206"/>
  <c r="L8" i="206"/>
  <c r="K8" i="206"/>
  <c r="J8" i="206"/>
  <c r="I8" i="206"/>
  <c r="H8" i="206"/>
  <c r="G8" i="206"/>
  <c r="F8" i="206"/>
  <c r="E8" i="206"/>
  <c r="D8" i="206"/>
  <c r="C8" i="206"/>
  <c r="W4" i="206"/>
  <c r="W3" i="206" s="1"/>
  <c r="V4" i="206"/>
  <c r="U4" i="206"/>
  <c r="T4" i="206"/>
  <c r="S4" i="206"/>
  <c r="S3" i="206" s="1"/>
  <c r="R4" i="206"/>
  <c r="Q4" i="206"/>
  <c r="P4" i="206"/>
  <c r="O4" i="206"/>
  <c r="O3" i="206" s="1"/>
  <c r="N4" i="206"/>
  <c r="M4" i="206"/>
  <c r="L4" i="206"/>
  <c r="K4" i="206"/>
  <c r="K3" i="206" s="1"/>
  <c r="J4" i="206"/>
  <c r="I4" i="206"/>
  <c r="H4" i="206"/>
  <c r="G4" i="206"/>
  <c r="G3" i="206" s="1"/>
  <c r="F4" i="206"/>
  <c r="E4" i="206"/>
  <c r="D4" i="206"/>
  <c r="C4" i="206"/>
  <c r="C3" i="206" s="1"/>
  <c r="P3" i="206"/>
  <c r="H3" i="206"/>
  <c r="E3" i="206"/>
  <c r="V3" i="207" l="1"/>
  <c r="I3" i="207"/>
  <c r="Q3" i="207"/>
  <c r="F3" i="208"/>
  <c r="N3" i="208"/>
  <c r="V3" i="208"/>
  <c r="E26" i="206"/>
  <c r="M26" i="206"/>
  <c r="U26" i="206"/>
  <c r="H26" i="206"/>
  <c r="P26" i="206"/>
  <c r="E26" i="208"/>
  <c r="M26" i="208"/>
  <c r="U26" i="208"/>
  <c r="H26" i="208"/>
  <c r="P26" i="208"/>
  <c r="E3" i="209"/>
  <c r="M3" i="209"/>
  <c r="U3" i="209"/>
  <c r="G26" i="209"/>
  <c r="O26" i="209"/>
  <c r="W26" i="209"/>
  <c r="J3" i="210"/>
  <c r="R3" i="210"/>
  <c r="F26" i="206"/>
  <c r="N26" i="206"/>
  <c r="V26" i="206"/>
  <c r="I26" i="206"/>
  <c r="Q26" i="206"/>
  <c r="F3" i="209"/>
  <c r="N3" i="209"/>
  <c r="V3" i="209"/>
  <c r="I3" i="209"/>
  <c r="Q3" i="209"/>
  <c r="L3" i="209"/>
  <c r="T3" i="209"/>
  <c r="H26" i="209"/>
  <c r="P26" i="209"/>
  <c r="S26" i="209"/>
  <c r="C26" i="202"/>
  <c r="K26" i="202"/>
  <c r="S26" i="202"/>
  <c r="E3" i="204"/>
  <c r="M3" i="204"/>
  <c r="U3" i="204"/>
  <c r="F3" i="206"/>
  <c r="N3" i="206"/>
  <c r="V3" i="206"/>
  <c r="I3" i="206"/>
  <c r="Q3" i="206"/>
  <c r="H26" i="207"/>
  <c r="P26" i="207"/>
  <c r="D26" i="209"/>
  <c r="L26" i="209"/>
  <c r="T26" i="209"/>
  <c r="D3" i="206"/>
  <c r="L3" i="206"/>
  <c r="T3" i="206"/>
  <c r="J3" i="206"/>
  <c r="R3" i="206"/>
  <c r="G3" i="208"/>
  <c r="O3" i="208"/>
  <c r="W3" i="208"/>
  <c r="J3" i="208"/>
  <c r="R3" i="208"/>
  <c r="E3" i="208"/>
  <c r="M3" i="208"/>
  <c r="U3" i="208"/>
  <c r="E26" i="210"/>
  <c r="M26" i="210"/>
  <c r="U26" i="210"/>
  <c r="H26" i="202"/>
  <c r="H3" i="208"/>
  <c r="P3" i="208"/>
  <c r="D26" i="208"/>
  <c r="L26" i="208"/>
  <c r="T26" i="208"/>
  <c r="G3" i="202"/>
  <c r="O3" i="202"/>
  <c r="W3" i="202"/>
  <c r="I26" i="202"/>
  <c r="Q26" i="202"/>
  <c r="J26" i="202"/>
  <c r="P26" i="202"/>
  <c r="C3" i="204"/>
  <c r="I3" i="202"/>
  <c r="Q3" i="202"/>
  <c r="K3" i="202"/>
  <c r="C3" i="202"/>
  <c r="N3" i="202"/>
  <c r="F3" i="202"/>
  <c r="S3" i="202"/>
  <c r="V3" i="202"/>
  <c r="C2" i="207" l="1"/>
  <c r="C2" i="206"/>
  <c r="C2" i="210" l="1"/>
  <c r="C2" i="208"/>
  <c r="C2" i="209"/>
  <c r="D2" i="210" l="1"/>
  <c r="D2" i="208"/>
  <c r="D2" i="207"/>
  <c r="D2" i="206" l="1"/>
  <c r="D2" i="209"/>
  <c r="E2" i="210"/>
  <c r="E2" i="206"/>
  <c r="E2" i="209"/>
  <c r="E2" i="207" l="1"/>
  <c r="E2" i="208"/>
  <c r="F2" i="207"/>
  <c r="F2" i="210"/>
  <c r="F2" i="206"/>
  <c r="F2" i="208" l="1"/>
  <c r="F2" i="209"/>
  <c r="G2" i="210"/>
  <c r="G2" i="209"/>
  <c r="G2" i="206"/>
  <c r="G2" i="208"/>
  <c r="G2" i="207"/>
  <c r="H2" i="210" l="1"/>
  <c r="H2" i="207"/>
  <c r="H2" i="209"/>
  <c r="H2" i="208" l="1"/>
  <c r="H2" i="206"/>
  <c r="I2" i="208"/>
  <c r="I2" i="210"/>
  <c r="I2" i="209"/>
  <c r="I2" i="206" l="1"/>
  <c r="I2" i="207"/>
  <c r="J2" i="208"/>
  <c r="J2" i="206"/>
  <c r="J2" i="210"/>
  <c r="J2" i="209" l="1"/>
  <c r="J2" i="207"/>
  <c r="K2" i="207"/>
  <c r="K2" i="209"/>
  <c r="K2" i="206"/>
  <c r="K2" i="208"/>
  <c r="K2" i="210" l="1"/>
  <c r="L2" i="210"/>
  <c r="L2" i="206"/>
  <c r="L2" i="208"/>
  <c r="L2" i="207" l="1"/>
  <c r="L2" i="209"/>
  <c r="M2" i="206"/>
  <c r="M2" i="209"/>
  <c r="M2" i="208"/>
  <c r="M2" i="207"/>
  <c r="M2" i="210" l="1"/>
  <c r="N2" i="208"/>
  <c r="N2" i="206"/>
  <c r="N2" i="209"/>
  <c r="N2" i="207"/>
  <c r="N2" i="210" l="1"/>
  <c r="O2" i="206"/>
  <c r="O2" i="208"/>
  <c r="O2" i="210"/>
  <c r="O2" i="207" l="1"/>
  <c r="O2" i="209"/>
  <c r="P2" i="209"/>
  <c r="P2" i="207"/>
  <c r="P2" i="206"/>
  <c r="P2" i="208"/>
  <c r="P2" i="210" l="1"/>
  <c r="Q2" i="207"/>
  <c r="Q2" i="206"/>
  <c r="Q2" i="210"/>
  <c r="Q2" i="208"/>
  <c r="Q2" i="209" l="1"/>
  <c r="R2" i="209"/>
  <c r="R2" i="208"/>
  <c r="R2" i="210"/>
  <c r="R2" i="206"/>
  <c r="R2" i="207" l="1"/>
  <c r="S2" i="209"/>
  <c r="S2" i="207"/>
  <c r="S2" i="206"/>
  <c r="S2" i="210"/>
  <c r="S2" i="208" l="1"/>
  <c r="T2" i="206"/>
  <c r="T2" i="209"/>
  <c r="T2" i="208"/>
  <c r="T2" i="207" l="1"/>
  <c r="T2" i="210"/>
  <c r="U2" i="206"/>
  <c r="U2" i="208"/>
  <c r="U2" i="207"/>
  <c r="U2" i="209"/>
  <c r="U2" i="210"/>
  <c r="V2" i="207" l="1"/>
  <c r="V2" i="208"/>
  <c r="V2" i="206"/>
  <c r="V2" i="209" l="1"/>
  <c r="V2" i="210"/>
  <c r="W2" i="208"/>
  <c r="W2" i="206"/>
  <c r="W2" i="209"/>
  <c r="W2" i="207"/>
  <c r="W2" i="210"/>
  <c r="W71" i="205" l="1"/>
  <c r="V71" i="205"/>
  <c r="U71" i="205"/>
  <c r="T71" i="205"/>
  <c r="S71" i="205"/>
  <c r="R71" i="205"/>
  <c r="Q71" i="205"/>
  <c r="P71" i="205"/>
  <c r="O71" i="205"/>
  <c r="N71" i="205"/>
  <c r="M71" i="205"/>
  <c r="L71" i="205"/>
  <c r="K71" i="205"/>
  <c r="J71" i="205"/>
  <c r="I71" i="205"/>
  <c r="H71" i="205"/>
  <c r="G71" i="205"/>
  <c r="F71" i="205"/>
  <c r="E71" i="205"/>
  <c r="D71" i="205"/>
  <c r="W52" i="205"/>
  <c r="V52" i="205"/>
  <c r="U52" i="205"/>
  <c r="T52" i="205"/>
  <c r="S52" i="205"/>
  <c r="R52" i="205"/>
  <c r="Q52" i="205"/>
  <c r="P52" i="205"/>
  <c r="O52" i="205"/>
  <c r="N52" i="205"/>
  <c r="M52" i="205"/>
  <c r="L52" i="205"/>
  <c r="K52" i="205"/>
  <c r="J52" i="205"/>
  <c r="I52" i="205"/>
  <c r="H52" i="205"/>
  <c r="G52" i="205"/>
  <c r="F52" i="205"/>
  <c r="E52" i="205"/>
  <c r="D52" i="205"/>
  <c r="W33" i="205"/>
  <c r="V33" i="205"/>
  <c r="U33" i="205"/>
  <c r="T33" i="205"/>
  <c r="S33" i="205"/>
  <c r="S26" i="205" s="1"/>
  <c r="R33" i="205"/>
  <c r="R26" i="205" s="1"/>
  <c r="Q33" i="205"/>
  <c r="P33" i="205"/>
  <c r="O33" i="205"/>
  <c r="N33" i="205"/>
  <c r="M33" i="205"/>
  <c r="L33" i="205"/>
  <c r="K33" i="205"/>
  <c r="K26" i="205" s="1"/>
  <c r="J33" i="205"/>
  <c r="I33" i="205"/>
  <c r="H33" i="205"/>
  <c r="G33" i="205"/>
  <c r="F33" i="205"/>
  <c r="E33" i="205"/>
  <c r="D33" i="205"/>
  <c r="W27" i="205"/>
  <c r="W26" i="205" s="1"/>
  <c r="V27" i="205"/>
  <c r="V26" i="205" s="1"/>
  <c r="U27" i="205"/>
  <c r="T27" i="205"/>
  <c r="T26" i="205" s="1"/>
  <c r="S27" i="205"/>
  <c r="R27" i="205"/>
  <c r="Q27" i="205"/>
  <c r="Q26" i="205" s="1"/>
  <c r="P27" i="205"/>
  <c r="P26" i="205" s="1"/>
  <c r="O27" i="205"/>
  <c r="O26" i="205" s="1"/>
  <c r="N27" i="205"/>
  <c r="N26" i="205" s="1"/>
  <c r="M27" i="205"/>
  <c r="M26" i="205" s="1"/>
  <c r="L27" i="205"/>
  <c r="L26" i="205" s="1"/>
  <c r="K27" i="205"/>
  <c r="J27" i="205"/>
  <c r="I27" i="205"/>
  <c r="H27" i="205"/>
  <c r="G27" i="205"/>
  <c r="G26" i="205" s="1"/>
  <c r="F27" i="205"/>
  <c r="F26" i="205" s="1"/>
  <c r="E27" i="205"/>
  <c r="E26" i="205" s="1"/>
  <c r="D27" i="205"/>
  <c r="D26" i="205" s="1"/>
  <c r="J26" i="205"/>
  <c r="I26" i="205"/>
  <c r="H26" i="205"/>
  <c r="W22" i="205"/>
  <c r="V22" i="205"/>
  <c r="U22" i="205"/>
  <c r="T22" i="205"/>
  <c r="S22" i="205"/>
  <c r="R22" i="205"/>
  <c r="Q22" i="205"/>
  <c r="P22" i="205"/>
  <c r="O22" i="205"/>
  <c r="N22" i="205"/>
  <c r="M22" i="205"/>
  <c r="L22" i="205"/>
  <c r="K22" i="205"/>
  <c r="J22" i="205"/>
  <c r="I22" i="205"/>
  <c r="H22" i="205"/>
  <c r="G22" i="205"/>
  <c r="F22" i="205"/>
  <c r="E22" i="205"/>
  <c r="D22" i="205"/>
  <c r="W17" i="205"/>
  <c r="V17" i="205"/>
  <c r="U17" i="205"/>
  <c r="T17" i="205"/>
  <c r="S17" i="205"/>
  <c r="R17" i="205"/>
  <c r="Q17" i="205"/>
  <c r="P17" i="205"/>
  <c r="O17" i="205"/>
  <c r="N17" i="205"/>
  <c r="M17" i="205"/>
  <c r="L17" i="205"/>
  <c r="K17" i="205"/>
  <c r="J17" i="205"/>
  <c r="I17" i="205"/>
  <c r="H17" i="205"/>
  <c r="G17" i="205"/>
  <c r="F17" i="205"/>
  <c r="E17" i="205"/>
  <c r="D17" i="205"/>
  <c r="W11" i="205"/>
  <c r="V11" i="205"/>
  <c r="U11" i="205"/>
  <c r="T11" i="205"/>
  <c r="S11" i="205"/>
  <c r="R11" i="205"/>
  <c r="Q11" i="205"/>
  <c r="P11" i="205"/>
  <c r="O11" i="205"/>
  <c r="N11" i="205"/>
  <c r="M11" i="205"/>
  <c r="L11" i="205"/>
  <c r="K11" i="205"/>
  <c r="J11" i="205"/>
  <c r="I11" i="205"/>
  <c r="H11" i="205"/>
  <c r="G11" i="205"/>
  <c r="F11" i="205"/>
  <c r="E11" i="205"/>
  <c r="D11" i="205"/>
  <c r="W8" i="205"/>
  <c r="V8" i="205"/>
  <c r="U8" i="205"/>
  <c r="T8" i="205"/>
  <c r="S8" i="205"/>
  <c r="S3" i="205" s="1"/>
  <c r="R8" i="205"/>
  <c r="Q8" i="205"/>
  <c r="P8" i="205"/>
  <c r="O8" i="205"/>
  <c r="N8" i="205"/>
  <c r="M8" i="205"/>
  <c r="L8" i="205"/>
  <c r="K8" i="205"/>
  <c r="J8" i="205"/>
  <c r="I8" i="205"/>
  <c r="H8" i="205"/>
  <c r="G8" i="205"/>
  <c r="F8" i="205"/>
  <c r="E8" i="205"/>
  <c r="D8" i="205"/>
  <c r="W4" i="205"/>
  <c r="V4" i="205"/>
  <c r="U4" i="205"/>
  <c r="T4" i="205"/>
  <c r="S4" i="205"/>
  <c r="R4" i="205"/>
  <c r="Q4" i="205"/>
  <c r="P4" i="205"/>
  <c r="O4" i="205"/>
  <c r="N4" i="205"/>
  <c r="M4" i="205"/>
  <c r="L4" i="205"/>
  <c r="K4" i="205"/>
  <c r="J4" i="205"/>
  <c r="I4" i="205"/>
  <c r="I3" i="205" s="1"/>
  <c r="H4" i="205"/>
  <c r="H3" i="205" s="1"/>
  <c r="H2" i="205" s="1"/>
  <c r="G4" i="205"/>
  <c r="F4" i="205"/>
  <c r="E4" i="205"/>
  <c r="D4" i="205"/>
  <c r="R3" i="205"/>
  <c r="Q3" i="205"/>
  <c r="P3" i="205"/>
  <c r="J3" i="205"/>
  <c r="J2" i="205" s="1"/>
  <c r="C71" i="205"/>
  <c r="C52" i="205"/>
  <c r="C33" i="205"/>
  <c r="C27" i="205"/>
  <c r="C26" i="205" s="1"/>
  <c r="C22" i="205"/>
  <c r="C17" i="205"/>
  <c r="C11" i="205"/>
  <c r="C8" i="205"/>
  <c r="C4" i="205"/>
  <c r="P2" i="205" l="1"/>
  <c r="K3" i="205"/>
  <c r="K2" i="205" s="1"/>
  <c r="R2" i="205"/>
  <c r="D3" i="205"/>
  <c r="D2" i="205" s="1"/>
  <c r="L3" i="205"/>
  <c r="L2" i="205" s="1"/>
  <c r="T3" i="205"/>
  <c r="T2" i="205" s="1"/>
  <c r="E3" i="205"/>
  <c r="E2" i="205" s="1"/>
  <c r="M3" i="205"/>
  <c r="M2" i="205" s="1"/>
  <c r="U3" i="205"/>
  <c r="Q2" i="205"/>
  <c r="F3" i="205"/>
  <c r="F2" i="205" s="1"/>
  <c r="N3" i="205"/>
  <c r="V3" i="205"/>
  <c r="V2" i="205" s="1"/>
  <c r="G3" i="205"/>
  <c r="O3" i="205"/>
  <c r="O2" i="205" s="1"/>
  <c r="W3" i="205"/>
  <c r="W2" i="205" s="1"/>
  <c r="U26" i="205"/>
  <c r="U2" i="205" s="1"/>
  <c r="S2" i="205"/>
  <c r="I2" i="205"/>
  <c r="N2" i="205"/>
  <c r="G2" i="205"/>
  <c r="C3" i="205"/>
  <c r="C2" i="205" s="1"/>
  <c r="W163" i="149" l="1"/>
  <c r="V163" i="149"/>
  <c r="U163" i="149"/>
  <c r="T163" i="149"/>
  <c r="S163" i="149"/>
  <c r="R163" i="149"/>
  <c r="Q163" i="149"/>
  <c r="P163" i="149"/>
  <c r="O163" i="149"/>
  <c r="N163" i="149"/>
  <c r="M163" i="149"/>
  <c r="L163" i="149"/>
  <c r="K163" i="149"/>
  <c r="J163" i="149"/>
  <c r="I163" i="149"/>
  <c r="H163" i="149"/>
  <c r="G163" i="149"/>
  <c r="F163" i="149"/>
  <c r="E163" i="149"/>
  <c r="D163" i="149"/>
  <c r="C163" i="149"/>
  <c r="W162" i="149"/>
  <c r="V162" i="149"/>
  <c r="U162" i="149"/>
  <c r="T162" i="149"/>
  <c r="S162" i="149"/>
  <c r="R162" i="149"/>
  <c r="Q162" i="149"/>
  <c r="P162" i="149"/>
  <c r="O162" i="149"/>
  <c r="N162" i="149"/>
  <c r="M162" i="149"/>
  <c r="L162" i="149"/>
  <c r="K162" i="149"/>
  <c r="J162" i="149"/>
  <c r="I162" i="149"/>
  <c r="H162" i="149"/>
  <c r="G162" i="149"/>
  <c r="F162" i="149"/>
  <c r="E162" i="149"/>
  <c r="D162" i="149"/>
  <c r="C162" i="149"/>
  <c r="W161" i="149"/>
  <c r="V161" i="149"/>
  <c r="U161" i="149"/>
  <c r="T161" i="149"/>
  <c r="S161" i="149"/>
  <c r="R161" i="149"/>
  <c r="Q161" i="149"/>
  <c r="P161" i="149"/>
  <c r="O161" i="149"/>
  <c r="N161" i="149"/>
  <c r="M161" i="149"/>
  <c r="L161" i="149"/>
  <c r="K161" i="149"/>
  <c r="J161" i="149"/>
  <c r="I161" i="149"/>
  <c r="H161" i="149"/>
  <c r="G161" i="149"/>
  <c r="F161" i="149"/>
  <c r="E161" i="149"/>
  <c r="D161" i="149"/>
  <c r="C161" i="149"/>
  <c r="W160" i="149"/>
  <c r="V160" i="149"/>
  <c r="U160" i="149"/>
  <c r="T160" i="149"/>
  <c r="S160" i="149"/>
  <c r="R160" i="149"/>
  <c r="Q160" i="149"/>
  <c r="P160" i="149"/>
  <c r="O160" i="149"/>
  <c r="N160" i="149"/>
  <c r="M160" i="149"/>
  <c r="L160" i="149"/>
  <c r="K160" i="149"/>
  <c r="J160" i="149"/>
  <c r="I160" i="149"/>
  <c r="H160" i="149"/>
  <c r="G160" i="149"/>
  <c r="F160" i="149"/>
  <c r="E160" i="149"/>
  <c r="D160" i="149"/>
  <c r="C160" i="149"/>
  <c r="W159" i="149"/>
  <c r="V159" i="149"/>
  <c r="U159" i="149"/>
  <c r="T159" i="149"/>
  <c r="S159" i="149"/>
  <c r="R159" i="149"/>
  <c r="Q159" i="149"/>
  <c r="P159" i="149"/>
  <c r="O159" i="149"/>
  <c r="N159" i="149"/>
  <c r="M159" i="149"/>
  <c r="L159" i="149"/>
  <c r="K159" i="149"/>
  <c r="J159" i="149"/>
  <c r="I159" i="149"/>
  <c r="H159" i="149"/>
  <c r="G159" i="149"/>
  <c r="F159" i="149"/>
  <c r="E159" i="149"/>
  <c r="D159" i="149"/>
  <c r="C159" i="149"/>
  <c r="W158" i="149"/>
  <c r="V158" i="149"/>
  <c r="U158" i="149"/>
  <c r="T158" i="149"/>
  <c r="S158" i="149"/>
  <c r="R158" i="149"/>
  <c r="Q158" i="149"/>
  <c r="P158" i="149"/>
  <c r="O158" i="149"/>
  <c r="N158" i="149"/>
  <c r="M158" i="149"/>
  <c r="L158" i="149"/>
  <c r="K158" i="149"/>
  <c r="J158" i="149"/>
  <c r="I158" i="149"/>
  <c r="H158" i="149"/>
  <c r="G158" i="149"/>
  <c r="F158" i="149"/>
  <c r="E158" i="149"/>
  <c r="D158" i="149"/>
  <c r="C158" i="149"/>
  <c r="W124" i="149"/>
  <c r="V124" i="149"/>
  <c r="U124" i="149"/>
  <c r="T124" i="149"/>
  <c r="S124" i="149"/>
  <c r="R124" i="149"/>
  <c r="Q124" i="149"/>
  <c r="P124" i="149"/>
  <c r="O124" i="149"/>
  <c r="N124" i="149"/>
  <c r="M124" i="149"/>
  <c r="L124" i="149"/>
  <c r="K124" i="149"/>
  <c r="J124" i="149"/>
  <c r="I124" i="149"/>
  <c r="H124" i="149"/>
  <c r="G124" i="149"/>
  <c r="F124" i="149"/>
  <c r="E124" i="149"/>
  <c r="D124" i="149"/>
  <c r="C124" i="149"/>
  <c r="W123" i="149"/>
  <c r="V123" i="149"/>
  <c r="U123" i="149"/>
  <c r="T123" i="149"/>
  <c r="S123" i="149"/>
  <c r="R123" i="149"/>
  <c r="Q123" i="149"/>
  <c r="P123" i="149"/>
  <c r="O123" i="149"/>
  <c r="N123" i="149"/>
  <c r="M123" i="149"/>
  <c r="L123" i="149"/>
  <c r="K123" i="149"/>
  <c r="J123" i="149"/>
  <c r="I123" i="149"/>
  <c r="H123" i="149"/>
  <c r="G123" i="149"/>
  <c r="F123" i="149"/>
  <c r="E123" i="149"/>
  <c r="D123" i="149"/>
  <c r="C123" i="149"/>
  <c r="W122" i="149"/>
  <c r="V122" i="149"/>
  <c r="U122" i="149"/>
  <c r="T122" i="149"/>
  <c r="S122" i="149"/>
  <c r="R122" i="149"/>
  <c r="Q122" i="149"/>
  <c r="P122" i="149"/>
  <c r="O122" i="149"/>
  <c r="N122" i="149"/>
  <c r="M122" i="149"/>
  <c r="L122" i="149"/>
  <c r="K122" i="149"/>
  <c r="J122" i="149"/>
  <c r="I122" i="149"/>
  <c r="H122" i="149"/>
  <c r="G122" i="149"/>
  <c r="F122" i="149"/>
  <c r="E122" i="149"/>
  <c r="D122" i="149"/>
  <c r="C122" i="149"/>
  <c r="W120" i="149"/>
  <c r="V120" i="149"/>
  <c r="U120" i="149"/>
  <c r="T120" i="149"/>
  <c r="S120" i="149"/>
  <c r="R120" i="149"/>
  <c r="Q120" i="149"/>
  <c r="P120" i="149"/>
  <c r="O120" i="149"/>
  <c r="N120" i="149"/>
  <c r="M120" i="149"/>
  <c r="L120" i="149"/>
  <c r="K120" i="149"/>
  <c r="J120" i="149"/>
  <c r="I120" i="149"/>
  <c r="H120" i="149"/>
  <c r="G120" i="149"/>
  <c r="F120" i="149"/>
  <c r="E120" i="149"/>
  <c r="D120" i="149"/>
  <c r="C120" i="149"/>
  <c r="W119" i="149"/>
  <c r="V119" i="149"/>
  <c r="U119" i="149"/>
  <c r="T119" i="149"/>
  <c r="S119" i="149"/>
  <c r="R119" i="149"/>
  <c r="Q119" i="149"/>
  <c r="P119" i="149"/>
  <c r="O119" i="149"/>
  <c r="N119" i="149"/>
  <c r="M119" i="149"/>
  <c r="L119" i="149"/>
  <c r="K119" i="149"/>
  <c r="J119" i="149"/>
  <c r="I119" i="149"/>
  <c r="H119" i="149"/>
  <c r="G119" i="149"/>
  <c r="F119" i="149"/>
  <c r="E119" i="149"/>
  <c r="D119" i="149"/>
  <c r="C119" i="149"/>
  <c r="W118" i="149"/>
  <c r="V118" i="149"/>
  <c r="U118" i="149"/>
  <c r="T118" i="149"/>
  <c r="S118" i="149"/>
  <c r="R118" i="149"/>
  <c r="Q118" i="149"/>
  <c r="P118" i="149"/>
  <c r="O118" i="149"/>
  <c r="N118" i="149"/>
  <c r="M118" i="149"/>
  <c r="L118" i="149"/>
  <c r="K118" i="149"/>
  <c r="J118" i="149"/>
  <c r="I118" i="149"/>
  <c r="H118" i="149"/>
  <c r="G118" i="149"/>
  <c r="F118" i="149"/>
  <c r="E118" i="149"/>
  <c r="D118" i="149"/>
  <c r="C118" i="149"/>
  <c r="W116" i="149"/>
  <c r="V116" i="149"/>
  <c r="U116" i="149"/>
  <c r="T116" i="149"/>
  <c r="S116" i="149"/>
  <c r="R116" i="149"/>
  <c r="Q116" i="149"/>
  <c r="P116" i="149"/>
  <c r="O116" i="149"/>
  <c r="N116" i="149"/>
  <c r="M116" i="149"/>
  <c r="L116" i="149"/>
  <c r="K116" i="149"/>
  <c r="J116" i="149"/>
  <c r="I116" i="149"/>
  <c r="H116" i="149"/>
  <c r="G116" i="149"/>
  <c r="F116" i="149"/>
  <c r="E116" i="149"/>
  <c r="D116" i="149"/>
  <c r="C116" i="149"/>
  <c r="W115" i="149"/>
  <c r="V115" i="149"/>
  <c r="U115" i="149"/>
  <c r="T115" i="149"/>
  <c r="S115" i="149"/>
  <c r="R115" i="149"/>
  <c r="Q115" i="149"/>
  <c r="P115" i="149"/>
  <c r="O115" i="149"/>
  <c r="N115" i="149"/>
  <c r="M115" i="149"/>
  <c r="L115" i="149"/>
  <c r="K115" i="149"/>
  <c r="J115" i="149"/>
  <c r="I115" i="149"/>
  <c r="H115" i="149"/>
  <c r="G115" i="149"/>
  <c r="F115" i="149"/>
  <c r="E115" i="149"/>
  <c r="D115" i="149"/>
  <c r="C115" i="149"/>
  <c r="W114" i="149"/>
  <c r="V114" i="149"/>
  <c r="U114" i="149"/>
  <c r="T114" i="149"/>
  <c r="S114" i="149"/>
  <c r="R114" i="149"/>
  <c r="Q114" i="149"/>
  <c r="P114" i="149"/>
  <c r="O114" i="149"/>
  <c r="N114" i="149"/>
  <c r="M114" i="149"/>
  <c r="L114" i="149"/>
  <c r="K114" i="149"/>
  <c r="J114" i="149"/>
  <c r="I114" i="149"/>
  <c r="H114" i="149"/>
  <c r="G114" i="149"/>
  <c r="F114" i="149"/>
  <c r="E114" i="149"/>
  <c r="D114" i="149"/>
  <c r="C114" i="149"/>
  <c r="W112" i="149"/>
  <c r="V112" i="149"/>
  <c r="U112" i="149"/>
  <c r="T112" i="149"/>
  <c r="S112" i="149"/>
  <c r="R112" i="149"/>
  <c r="Q112" i="149"/>
  <c r="P112" i="149"/>
  <c r="O112" i="149"/>
  <c r="N112" i="149"/>
  <c r="M112" i="149"/>
  <c r="L112" i="149"/>
  <c r="K112" i="149"/>
  <c r="J112" i="149"/>
  <c r="I112" i="149"/>
  <c r="H112" i="149"/>
  <c r="G112" i="149"/>
  <c r="F112" i="149"/>
  <c r="E112" i="149"/>
  <c r="D112" i="149"/>
  <c r="C112" i="149"/>
  <c r="W111" i="149"/>
  <c r="V111" i="149"/>
  <c r="U111" i="149"/>
  <c r="T111" i="149"/>
  <c r="S111" i="149"/>
  <c r="R111" i="149"/>
  <c r="Q111" i="149"/>
  <c r="P111" i="149"/>
  <c r="O111" i="149"/>
  <c r="N111" i="149"/>
  <c r="M111" i="149"/>
  <c r="L111" i="149"/>
  <c r="K111" i="149"/>
  <c r="J111" i="149"/>
  <c r="I111" i="149"/>
  <c r="H111" i="149"/>
  <c r="G111" i="149"/>
  <c r="F111" i="149"/>
  <c r="E111" i="149"/>
  <c r="D111" i="149"/>
  <c r="C111" i="149"/>
  <c r="W110" i="149"/>
  <c r="V110" i="149"/>
  <c r="U110" i="149"/>
  <c r="T110" i="149"/>
  <c r="S110" i="149"/>
  <c r="R110" i="149"/>
  <c r="Q110" i="149"/>
  <c r="P110" i="149"/>
  <c r="O110" i="149"/>
  <c r="N110" i="149"/>
  <c r="M110" i="149"/>
  <c r="L110" i="149"/>
  <c r="K110" i="149"/>
  <c r="J110" i="149"/>
  <c r="I110" i="149"/>
  <c r="H110" i="149"/>
  <c r="G110" i="149"/>
  <c r="F110" i="149"/>
  <c r="E110" i="149"/>
  <c r="D110" i="149"/>
  <c r="C110" i="149"/>
  <c r="W109" i="149"/>
  <c r="V109" i="149"/>
  <c r="U109" i="149"/>
  <c r="T109" i="149"/>
  <c r="S109" i="149"/>
  <c r="R109" i="149"/>
  <c r="Q109" i="149"/>
  <c r="P109" i="149"/>
  <c r="O109" i="149"/>
  <c r="N109" i="149"/>
  <c r="M109" i="149"/>
  <c r="L109" i="149"/>
  <c r="K109" i="149"/>
  <c r="J109" i="149"/>
  <c r="I109" i="149"/>
  <c r="H109" i="149"/>
  <c r="G109" i="149"/>
  <c r="F109" i="149"/>
  <c r="E109" i="149"/>
  <c r="D109" i="149"/>
  <c r="C109" i="149"/>
  <c r="W107" i="149"/>
  <c r="V107" i="149"/>
  <c r="U107" i="149"/>
  <c r="T107" i="149"/>
  <c r="S107" i="149"/>
  <c r="R107" i="149"/>
  <c r="Q107" i="149"/>
  <c r="P107" i="149"/>
  <c r="O107" i="149"/>
  <c r="N107" i="149"/>
  <c r="M107" i="149"/>
  <c r="L107" i="149"/>
  <c r="K107" i="149"/>
  <c r="J107" i="149"/>
  <c r="I107" i="149"/>
  <c r="H107" i="149"/>
  <c r="G107" i="149"/>
  <c r="F107" i="149"/>
  <c r="E107" i="149"/>
  <c r="D107" i="149"/>
  <c r="C107" i="149"/>
  <c r="W106" i="149"/>
  <c r="V106" i="149"/>
  <c r="U106" i="149"/>
  <c r="T106" i="149"/>
  <c r="S106" i="149"/>
  <c r="R106" i="149"/>
  <c r="Q106" i="149"/>
  <c r="P106" i="149"/>
  <c r="O106" i="149"/>
  <c r="N106" i="149"/>
  <c r="M106" i="149"/>
  <c r="L106" i="149"/>
  <c r="K106" i="149"/>
  <c r="J106" i="149"/>
  <c r="I106" i="149"/>
  <c r="H106" i="149"/>
  <c r="G106" i="149"/>
  <c r="F106" i="149"/>
  <c r="E106" i="149"/>
  <c r="D106" i="149"/>
  <c r="C106" i="149"/>
  <c r="W71" i="184" l="1"/>
  <c r="T71" i="184"/>
  <c r="M71" i="184"/>
  <c r="L71" i="184"/>
  <c r="D71" i="184"/>
  <c r="Q22" i="184"/>
  <c r="I22" i="184"/>
  <c r="E22" i="184"/>
  <c r="V8" i="184"/>
  <c r="N8" i="184"/>
  <c r="T8" i="184"/>
  <c r="P8" i="184"/>
  <c r="L8" i="184"/>
  <c r="H8" i="184"/>
  <c r="D8" i="184"/>
  <c r="S4" i="184"/>
  <c r="K4" i="184"/>
  <c r="C4" i="184"/>
  <c r="S71" i="184"/>
  <c r="K71" i="184"/>
  <c r="C71" i="184"/>
  <c r="V71" i="184"/>
  <c r="R71" i="184"/>
  <c r="N71" i="184"/>
  <c r="F71" i="184"/>
  <c r="I71" i="184"/>
  <c r="W22" i="184"/>
  <c r="G22" i="184"/>
  <c r="V22" i="184"/>
  <c r="R22" i="184"/>
  <c r="J22" i="184"/>
  <c r="Q8" i="184"/>
  <c r="I8" i="184"/>
  <c r="Q27" i="184" l="1"/>
  <c r="I17" i="184"/>
  <c r="M22" i="184"/>
  <c r="U22" i="184"/>
  <c r="Q17" i="184"/>
  <c r="K17" i="184"/>
  <c r="F17" i="184"/>
  <c r="Q71" i="184"/>
  <c r="J8" i="184"/>
  <c r="R8" i="184"/>
  <c r="C22" i="184"/>
  <c r="K22" i="184"/>
  <c r="S22" i="184"/>
  <c r="J27" i="184"/>
  <c r="F4" i="184"/>
  <c r="N4" i="184"/>
  <c r="V4" i="184"/>
  <c r="G8" i="184"/>
  <c r="O8" i="184"/>
  <c r="W8" i="184"/>
  <c r="E11" i="184"/>
  <c r="M11" i="184"/>
  <c r="U11" i="184"/>
  <c r="D17" i="184"/>
  <c r="L17" i="184"/>
  <c r="T17" i="184"/>
  <c r="H22" i="184"/>
  <c r="P22" i="184"/>
  <c r="I27" i="184"/>
  <c r="D4" i="184"/>
  <c r="I4" i="184"/>
  <c r="T4" i="184"/>
  <c r="E8" i="184"/>
  <c r="M8" i="184"/>
  <c r="U8" i="184"/>
  <c r="H11" i="184"/>
  <c r="P11" i="184"/>
  <c r="C11" i="184"/>
  <c r="K11" i="184"/>
  <c r="S11" i="184"/>
  <c r="G17" i="184"/>
  <c r="O17" i="184"/>
  <c r="W17" i="184"/>
  <c r="J17" i="184"/>
  <c r="R17" i="184"/>
  <c r="F22" i="184"/>
  <c r="N22" i="184"/>
  <c r="D27" i="184"/>
  <c r="L27" i="184"/>
  <c r="T27" i="184"/>
  <c r="G27" i="184"/>
  <c r="O27" i="184"/>
  <c r="W27" i="184"/>
  <c r="M27" i="184"/>
  <c r="S33" i="184"/>
  <c r="M33" i="184"/>
  <c r="H33" i="184"/>
  <c r="M52" i="184"/>
  <c r="N52" i="184"/>
  <c r="G71" i="184"/>
  <c r="O71" i="184"/>
  <c r="J71" i="184"/>
  <c r="Q4" i="184"/>
  <c r="L4" i="184"/>
  <c r="H4" i="184"/>
  <c r="P4" i="184"/>
  <c r="F8" i="184"/>
  <c r="O22" i="184"/>
  <c r="G4" i="184"/>
  <c r="W4" i="184"/>
  <c r="R4" i="184"/>
  <c r="U4" i="184"/>
  <c r="S8" i="184"/>
  <c r="N11" i="184"/>
  <c r="I11" i="184"/>
  <c r="Q11" i="184"/>
  <c r="D11" i="184"/>
  <c r="T11" i="184"/>
  <c r="G11" i="184"/>
  <c r="O11" i="184"/>
  <c r="W11" i="184"/>
  <c r="J11" i="184"/>
  <c r="R11" i="184"/>
  <c r="E17" i="184"/>
  <c r="M17" i="184"/>
  <c r="U17" i="184"/>
  <c r="H17" i="184"/>
  <c r="P17" i="184"/>
  <c r="C17" i="184"/>
  <c r="S17" i="184"/>
  <c r="N17" i="184"/>
  <c r="V17" i="184"/>
  <c r="D22" i="184"/>
  <c r="L22" i="184"/>
  <c r="T22" i="184"/>
  <c r="R27" i="184"/>
  <c r="E27" i="184"/>
  <c r="U27" i="184"/>
  <c r="H27" i="184"/>
  <c r="P27" i="184"/>
  <c r="C27" i="184"/>
  <c r="K27" i="184"/>
  <c r="S27" i="184"/>
  <c r="F27" i="184"/>
  <c r="E71" i="184"/>
  <c r="O4" i="184"/>
  <c r="J4" i="184"/>
  <c r="E4" i="184"/>
  <c r="M4" i="184"/>
  <c r="C8" i="184"/>
  <c r="C3" i="184" s="1"/>
  <c r="K8" i="184"/>
  <c r="K3" i="184" s="1"/>
  <c r="F11" i="184"/>
  <c r="V11" i="184"/>
  <c r="L11" i="184"/>
  <c r="N27" i="184"/>
  <c r="V27" i="184"/>
  <c r="I33" i="184"/>
  <c r="Q33" i="184"/>
  <c r="D33" i="184"/>
  <c r="L33" i="184"/>
  <c r="T33" i="184"/>
  <c r="G33" i="184"/>
  <c r="O33" i="184"/>
  <c r="W33" i="184"/>
  <c r="J33" i="184"/>
  <c r="R33" i="184"/>
  <c r="E33" i="184"/>
  <c r="U33" i="184"/>
  <c r="P33" i="184"/>
  <c r="C33" i="184"/>
  <c r="K33" i="184"/>
  <c r="F33" i="184"/>
  <c r="N33" i="184"/>
  <c r="V33" i="184"/>
  <c r="G52" i="184"/>
  <c r="O52" i="184"/>
  <c r="W52" i="184"/>
  <c r="J52" i="184"/>
  <c r="R52" i="184"/>
  <c r="E52" i="184"/>
  <c r="U52" i="184"/>
  <c r="H52" i="184"/>
  <c r="P52" i="184"/>
  <c r="C52" i="184"/>
  <c r="K52" i="184"/>
  <c r="S52" i="184"/>
  <c r="F52" i="184"/>
  <c r="V52" i="184"/>
  <c r="I52" i="184"/>
  <c r="Q52" i="184"/>
  <c r="D52" i="184"/>
  <c r="L52" i="184"/>
  <c r="T52" i="184"/>
  <c r="U71" i="184"/>
  <c r="H71" i="184"/>
  <c r="P71" i="184"/>
  <c r="W71" i="175"/>
  <c r="V71" i="175"/>
  <c r="U71" i="175"/>
  <c r="T71" i="175"/>
  <c r="S71" i="175"/>
  <c r="R71" i="175"/>
  <c r="Q71" i="175"/>
  <c r="P71" i="175"/>
  <c r="O71" i="175"/>
  <c r="N71" i="175"/>
  <c r="M71" i="175"/>
  <c r="L71" i="175"/>
  <c r="K71" i="175"/>
  <c r="J71" i="175"/>
  <c r="I71" i="175"/>
  <c r="H71" i="175"/>
  <c r="G71" i="175"/>
  <c r="F71" i="175"/>
  <c r="E71" i="175"/>
  <c r="D71" i="175"/>
  <c r="W52" i="175"/>
  <c r="V52" i="175"/>
  <c r="U52" i="175"/>
  <c r="T52" i="175"/>
  <c r="S52" i="175"/>
  <c r="R52" i="175"/>
  <c r="Q52" i="175"/>
  <c r="P52" i="175"/>
  <c r="O52" i="175"/>
  <c r="N52" i="175"/>
  <c r="M52" i="175"/>
  <c r="L52" i="175"/>
  <c r="K52" i="175"/>
  <c r="J52" i="175"/>
  <c r="I52" i="175"/>
  <c r="H52" i="175"/>
  <c r="G52" i="175"/>
  <c r="F52" i="175"/>
  <c r="E52" i="175"/>
  <c r="D52" i="175"/>
  <c r="W33" i="175"/>
  <c r="V33" i="175"/>
  <c r="U33" i="175"/>
  <c r="T33" i="175"/>
  <c r="S33" i="175"/>
  <c r="R33" i="175"/>
  <c r="Q33" i="175"/>
  <c r="P33" i="175"/>
  <c r="O33" i="175"/>
  <c r="N33" i="175"/>
  <c r="M33" i="175"/>
  <c r="L33" i="175"/>
  <c r="K33" i="175"/>
  <c r="J33" i="175"/>
  <c r="I33" i="175"/>
  <c r="H33" i="175"/>
  <c r="G33" i="175"/>
  <c r="F33" i="175"/>
  <c r="E33" i="175"/>
  <c r="D33" i="175"/>
  <c r="W27" i="175"/>
  <c r="V27" i="175"/>
  <c r="U27" i="175"/>
  <c r="T27" i="175"/>
  <c r="S27" i="175"/>
  <c r="R27" i="175"/>
  <c r="R26" i="175" s="1"/>
  <c r="Q27" i="175"/>
  <c r="Q26" i="175" s="1"/>
  <c r="P27" i="175"/>
  <c r="O27" i="175"/>
  <c r="N27" i="175"/>
  <c r="M27" i="175"/>
  <c r="L27" i="175"/>
  <c r="K27" i="175"/>
  <c r="J27" i="175"/>
  <c r="J26" i="175" s="1"/>
  <c r="I27" i="175"/>
  <c r="I26" i="175" s="1"/>
  <c r="H27" i="175"/>
  <c r="G27" i="175"/>
  <c r="F27" i="175"/>
  <c r="E27" i="175"/>
  <c r="D27" i="175"/>
  <c r="W26" i="175"/>
  <c r="V26" i="175"/>
  <c r="U26" i="175"/>
  <c r="T26" i="175"/>
  <c r="S26" i="175"/>
  <c r="P26" i="175"/>
  <c r="O26" i="175"/>
  <c r="N26" i="175"/>
  <c r="M26" i="175"/>
  <c r="L26" i="175"/>
  <c r="K26" i="175"/>
  <c r="H26" i="175"/>
  <c r="G26" i="175"/>
  <c r="F26" i="175"/>
  <c r="E26" i="175"/>
  <c r="D26" i="175"/>
  <c r="W22" i="175"/>
  <c r="V22" i="175"/>
  <c r="U22" i="175"/>
  <c r="T22" i="175"/>
  <c r="S22" i="175"/>
  <c r="R22" i="175"/>
  <c r="Q22" i="175"/>
  <c r="P22" i="175"/>
  <c r="O22" i="175"/>
  <c r="N22" i="175"/>
  <c r="M22" i="175"/>
  <c r="L22" i="175"/>
  <c r="K22" i="175"/>
  <c r="J22" i="175"/>
  <c r="I22" i="175"/>
  <c r="H22" i="175"/>
  <c r="G22" i="175"/>
  <c r="F22" i="175"/>
  <c r="E22" i="175"/>
  <c r="D22" i="175"/>
  <c r="W17" i="175"/>
  <c r="V17" i="175"/>
  <c r="U17" i="175"/>
  <c r="T17" i="175"/>
  <c r="S17" i="175"/>
  <c r="R17" i="175"/>
  <c r="Q17" i="175"/>
  <c r="P17" i="175"/>
  <c r="O17" i="175"/>
  <c r="N17" i="175"/>
  <c r="M17" i="175"/>
  <c r="L17" i="175"/>
  <c r="K17" i="175"/>
  <c r="J17" i="175"/>
  <c r="I17" i="175"/>
  <c r="H17" i="175"/>
  <c r="G17" i="175"/>
  <c r="F17" i="175"/>
  <c r="E17" i="175"/>
  <c r="D17" i="175"/>
  <c r="W11" i="175"/>
  <c r="V11" i="175"/>
  <c r="U11" i="175"/>
  <c r="T11" i="175"/>
  <c r="S11" i="175"/>
  <c r="R11" i="175"/>
  <c r="Q11" i="175"/>
  <c r="P11" i="175"/>
  <c r="O11" i="175"/>
  <c r="N11" i="175"/>
  <c r="M11" i="175"/>
  <c r="L11" i="175"/>
  <c r="K11" i="175"/>
  <c r="J11" i="175"/>
  <c r="I11" i="175"/>
  <c r="H11" i="175"/>
  <c r="G11" i="175"/>
  <c r="F11" i="175"/>
  <c r="E11" i="175"/>
  <c r="D11" i="175"/>
  <c r="W8" i="175"/>
  <c r="V8" i="175"/>
  <c r="U8" i="175"/>
  <c r="T8" i="175"/>
  <c r="S8" i="175"/>
  <c r="R8" i="175"/>
  <c r="Q8" i="175"/>
  <c r="P8" i="175"/>
  <c r="O8" i="175"/>
  <c r="N8" i="175"/>
  <c r="M8" i="175"/>
  <c r="L8" i="175"/>
  <c r="K8" i="175"/>
  <c r="J8" i="175"/>
  <c r="I8" i="175"/>
  <c r="H8" i="175"/>
  <c r="G8" i="175"/>
  <c r="F8" i="175"/>
  <c r="E8" i="175"/>
  <c r="D8" i="175"/>
  <c r="W4" i="175"/>
  <c r="V4" i="175"/>
  <c r="U4" i="175"/>
  <c r="T4" i="175"/>
  <c r="S4" i="175"/>
  <c r="R4" i="175"/>
  <c r="R3" i="175" s="1"/>
  <c r="Q4" i="175"/>
  <c r="Q3" i="175" s="1"/>
  <c r="P4" i="175"/>
  <c r="O4" i="175"/>
  <c r="N4" i="175"/>
  <c r="M4" i="175"/>
  <c r="L4" i="175"/>
  <c r="K4" i="175"/>
  <c r="J4" i="175"/>
  <c r="J3" i="175" s="1"/>
  <c r="I4" i="175"/>
  <c r="I3" i="175" s="1"/>
  <c r="H4" i="175"/>
  <c r="G4" i="175"/>
  <c r="F4" i="175"/>
  <c r="E4" i="175"/>
  <c r="D4" i="175"/>
  <c r="W3" i="175"/>
  <c r="V3" i="175"/>
  <c r="V2" i="175" s="1"/>
  <c r="U3" i="175"/>
  <c r="U2" i="175" s="1"/>
  <c r="T3" i="175"/>
  <c r="T2" i="175" s="1"/>
  <c r="S3" i="175"/>
  <c r="S2" i="175" s="1"/>
  <c r="P3" i="175"/>
  <c r="P2" i="175" s="1"/>
  <c r="O3" i="175"/>
  <c r="N3" i="175"/>
  <c r="M3" i="175"/>
  <c r="L3" i="175"/>
  <c r="L2" i="175" s="1"/>
  <c r="K3" i="175"/>
  <c r="K2" i="175" s="1"/>
  <c r="H3" i="175"/>
  <c r="H2" i="175" s="1"/>
  <c r="G3" i="175"/>
  <c r="G2" i="175" s="1"/>
  <c r="F3" i="175"/>
  <c r="E3" i="175"/>
  <c r="D3" i="175"/>
  <c r="D2" i="175" s="1"/>
  <c r="W2" i="175"/>
  <c r="O2" i="175"/>
  <c r="W71" i="176"/>
  <c r="V71" i="176"/>
  <c r="U71" i="176"/>
  <c r="T71" i="176"/>
  <c r="S71" i="176"/>
  <c r="R71" i="176"/>
  <c r="Q71" i="176"/>
  <c r="P71" i="176"/>
  <c r="O71" i="176"/>
  <c r="N71" i="176"/>
  <c r="M71" i="176"/>
  <c r="L71" i="176"/>
  <c r="K71" i="176"/>
  <c r="J71" i="176"/>
  <c r="I71" i="176"/>
  <c r="H71" i="176"/>
  <c r="G71" i="176"/>
  <c r="F71" i="176"/>
  <c r="E71" i="176"/>
  <c r="D71" i="176"/>
  <c r="W52" i="176"/>
  <c r="V52" i="176"/>
  <c r="U52" i="176"/>
  <c r="T52" i="176"/>
  <c r="S52" i="176"/>
  <c r="R52" i="176"/>
  <c r="Q52" i="176"/>
  <c r="P52" i="176"/>
  <c r="O52" i="176"/>
  <c r="N52" i="176"/>
  <c r="M52" i="176"/>
  <c r="L52" i="176"/>
  <c r="K52" i="176"/>
  <c r="J52" i="176"/>
  <c r="I52" i="176"/>
  <c r="H52" i="176"/>
  <c r="G52" i="176"/>
  <c r="F52" i="176"/>
  <c r="E52" i="176"/>
  <c r="D52" i="176"/>
  <c r="W33" i="176"/>
  <c r="V33" i="176"/>
  <c r="U33" i="176"/>
  <c r="T33" i="176"/>
  <c r="S33" i="176"/>
  <c r="R33" i="176"/>
  <c r="R26" i="176" s="1"/>
  <c r="Q33" i="176"/>
  <c r="P33" i="176"/>
  <c r="O33" i="176"/>
  <c r="N33" i="176"/>
  <c r="M33" i="176"/>
  <c r="L33" i="176"/>
  <c r="K33" i="176"/>
  <c r="J33" i="176"/>
  <c r="J26" i="176" s="1"/>
  <c r="I33" i="176"/>
  <c r="H33" i="176"/>
  <c r="G33" i="176"/>
  <c r="F33" i="176"/>
  <c r="E33" i="176"/>
  <c r="D33" i="176"/>
  <c r="W27" i="176"/>
  <c r="V27" i="176"/>
  <c r="V26" i="176" s="1"/>
  <c r="U27" i="176"/>
  <c r="U26" i="176" s="1"/>
  <c r="T27" i="176"/>
  <c r="S27" i="176"/>
  <c r="R27" i="176"/>
  <c r="Q27" i="176"/>
  <c r="P27" i="176"/>
  <c r="O27" i="176"/>
  <c r="N27" i="176"/>
  <c r="N26" i="176" s="1"/>
  <c r="M27" i="176"/>
  <c r="M26" i="176" s="1"/>
  <c r="L27" i="176"/>
  <c r="K27" i="176"/>
  <c r="J27" i="176"/>
  <c r="I27" i="176"/>
  <c r="H27" i="176"/>
  <c r="G27" i="176"/>
  <c r="F27" i="176"/>
  <c r="F26" i="176" s="1"/>
  <c r="E27" i="176"/>
  <c r="E26" i="176" s="1"/>
  <c r="D27" i="176"/>
  <c r="W26" i="176"/>
  <c r="T26" i="176"/>
  <c r="S26" i="176"/>
  <c r="Q26" i="176"/>
  <c r="P26" i="176"/>
  <c r="O26" i="176"/>
  <c r="L26" i="176"/>
  <c r="K26" i="176"/>
  <c r="I26" i="176"/>
  <c r="H26" i="176"/>
  <c r="G26" i="176"/>
  <c r="D26" i="176"/>
  <c r="W22" i="176"/>
  <c r="V22" i="176"/>
  <c r="U22" i="176"/>
  <c r="T22" i="176"/>
  <c r="S22" i="176"/>
  <c r="R22" i="176"/>
  <c r="Q22" i="176"/>
  <c r="P22" i="176"/>
  <c r="O22" i="176"/>
  <c r="N22" i="176"/>
  <c r="M22" i="176"/>
  <c r="L22" i="176"/>
  <c r="K22" i="176"/>
  <c r="J22" i="176"/>
  <c r="I22" i="176"/>
  <c r="H22" i="176"/>
  <c r="G22" i="176"/>
  <c r="F22" i="176"/>
  <c r="E22" i="176"/>
  <c r="D22" i="176"/>
  <c r="W17" i="176"/>
  <c r="V17" i="176"/>
  <c r="U17" i="176"/>
  <c r="T17" i="176"/>
  <c r="S17" i="176"/>
  <c r="R17" i="176"/>
  <c r="Q17" i="176"/>
  <c r="P17" i="176"/>
  <c r="O17" i="176"/>
  <c r="N17" i="176"/>
  <c r="M17" i="176"/>
  <c r="L17" i="176"/>
  <c r="K17" i="176"/>
  <c r="J17" i="176"/>
  <c r="I17" i="176"/>
  <c r="H17" i="176"/>
  <c r="G17" i="176"/>
  <c r="F17" i="176"/>
  <c r="E17" i="176"/>
  <c r="D17" i="176"/>
  <c r="W11" i="176"/>
  <c r="V11" i="176"/>
  <c r="U11" i="176"/>
  <c r="T11" i="176"/>
  <c r="S11" i="176"/>
  <c r="R11" i="176"/>
  <c r="Q11" i="176"/>
  <c r="P11" i="176"/>
  <c r="O11" i="176"/>
  <c r="N11" i="176"/>
  <c r="M11" i="176"/>
  <c r="L11" i="176"/>
  <c r="K11" i="176"/>
  <c r="J11" i="176"/>
  <c r="I11" i="176"/>
  <c r="H11" i="176"/>
  <c r="G11" i="176"/>
  <c r="F11" i="176"/>
  <c r="E11" i="176"/>
  <c r="D11" i="176"/>
  <c r="W8" i="176"/>
  <c r="V8" i="176"/>
  <c r="U8" i="176"/>
  <c r="T8" i="176"/>
  <c r="T3" i="176" s="1"/>
  <c r="T2" i="176" s="1"/>
  <c r="S8" i="176"/>
  <c r="R8" i="176"/>
  <c r="Q8" i="176"/>
  <c r="P8" i="176"/>
  <c r="O8" i="176"/>
  <c r="N8" i="176"/>
  <c r="M8" i="176"/>
  <c r="L8" i="176"/>
  <c r="L3" i="176" s="1"/>
  <c r="L2" i="176" s="1"/>
  <c r="K8" i="176"/>
  <c r="J8" i="176"/>
  <c r="I8" i="176"/>
  <c r="H8" i="176"/>
  <c r="G8" i="176"/>
  <c r="F8" i="176"/>
  <c r="E8" i="176"/>
  <c r="D8" i="176"/>
  <c r="W4" i="176"/>
  <c r="V4" i="176"/>
  <c r="V3" i="176" s="1"/>
  <c r="U4" i="176"/>
  <c r="U3" i="176" s="1"/>
  <c r="T4" i="176"/>
  <c r="S4" i="176"/>
  <c r="R4" i="176"/>
  <c r="Q4" i="176"/>
  <c r="P4" i="176"/>
  <c r="P3" i="176" s="1"/>
  <c r="P2" i="176" s="1"/>
  <c r="O4" i="176"/>
  <c r="N4" i="176"/>
  <c r="N3" i="176" s="1"/>
  <c r="M4" i="176"/>
  <c r="M3" i="176" s="1"/>
  <c r="L4" i="176"/>
  <c r="K4" i="176"/>
  <c r="J4" i="176"/>
  <c r="I4" i="176"/>
  <c r="H4" i="176"/>
  <c r="G4" i="176"/>
  <c r="F4" i="176"/>
  <c r="F3" i="176" s="1"/>
  <c r="E4" i="176"/>
  <c r="E3" i="176" s="1"/>
  <c r="D4" i="176"/>
  <c r="W3" i="176"/>
  <c r="W2" i="176" s="1"/>
  <c r="S3" i="176"/>
  <c r="S2" i="176" s="1"/>
  <c r="R3" i="176"/>
  <c r="Q3" i="176"/>
  <c r="O3" i="176"/>
  <c r="O2" i="176" s="1"/>
  <c r="K3" i="176"/>
  <c r="K2" i="176" s="1"/>
  <c r="J3" i="176"/>
  <c r="I3" i="176"/>
  <c r="H3" i="176"/>
  <c r="H2" i="176" s="1"/>
  <c r="G3" i="176"/>
  <c r="G2" i="176" s="1"/>
  <c r="D3" i="176"/>
  <c r="D2" i="176" s="1"/>
  <c r="W71" i="177"/>
  <c r="V71" i="177"/>
  <c r="U71" i="177"/>
  <c r="T71" i="177"/>
  <c r="S71" i="177"/>
  <c r="R71" i="177"/>
  <c r="Q71" i="177"/>
  <c r="P71" i="177"/>
  <c r="O71" i="177"/>
  <c r="N71" i="177"/>
  <c r="M71" i="177"/>
  <c r="L71" i="177"/>
  <c r="K71" i="177"/>
  <c r="J71" i="177"/>
  <c r="I71" i="177"/>
  <c r="H71" i="177"/>
  <c r="G71" i="177"/>
  <c r="F71" i="177"/>
  <c r="E71" i="177"/>
  <c r="D71" i="177"/>
  <c r="W52" i="177"/>
  <c r="V52" i="177"/>
  <c r="U52" i="177"/>
  <c r="T52" i="177"/>
  <c r="S52" i="177"/>
  <c r="R52" i="177"/>
  <c r="Q52" i="177"/>
  <c r="P52" i="177"/>
  <c r="O52" i="177"/>
  <c r="N52" i="177"/>
  <c r="M52" i="177"/>
  <c r="L52" i="177"/>
  <c r="K52" i="177"/>
  <c r="J52" i="177"/>
  <c r="I52" i="177"/>
  <c r="H52" i="177"/>
  <c r="G52" i="177"/>
  <c r="F52" i="177"/>
  <c r="E52" i="177"/>
  <c r="D52" i="177"/>
  <c r="W33" i="177"/>
  <c r="V33" i="177"/>
  <c r="U33" i="177"/>
  <c r="T33" i="177"/>
  <c r="S33" i="177"/>
  <c r="R33" i="177"/>
  <c r="Q33" i="177"/>
  <c r="P33" i="177"/>
  <c r="O33" i="177"/>
  <c r="N33" i="177"/>
  <c r="M33" i="177"/>
  <c r="L33" i="177"/>
  <c r="K33" i="177"/>
  <c r="J33" i="177"/>
  <c r="I33" i="177"/>
  <c r="H33" i="177"/>
  <c r="G33" i="177"/>
  <c r="F33" i="177"/>
  <c r="E33" i="177"/>
  <c r="D33" i="177"/>
  <c r="W27" i="177"/>
  <c r="V27" i="177"/>
  <c r="U27" i="177"/>
  <c r="T27" i="177"/>
  <c r="S27" i="177"/>
  <c r="R27" i="177"/>
  <c r="R26" i="177" s="1"/>
  <c r="Q27" i="177"/>
  <c r="Q26" i="177" s="1"/>
  <c r="P27" i="177"/>
  <c r="O27" i="177"/>
  <c r="N27" i="177"/>
  <c r="M27" i="177"/>
  <c r="L27" i="177"/>
  <c r="K27" i="177"/>
  <c r="J27" i="177"/>
  <c r="J26" i="177" s="1"/>
  <c r="I27" i="177"/>
  <c r="I26" i="177" s="1"/>
  <c r="H27" i="177"/>
  <c r="G27" i="177"/>
  <c r="F27" i="177"/>
  <c r="E27" i="177"/>
  <c r="D27" i="177"/>
  <c r="W26" i="177"/>
  <c r="V26" i="177"/>
  <c r="U26" i="177"/>
  <c r="T26" i="177"/>
  <c r="S26" i="177"/>
  <c r="P26" i="177"/>
  <c r="O26" i="177"/>
  <c r="N26" i="177"/>
  <c r="M26" i="177"/>
  <c r="L26" i="177"/>
  <c r="K26" i="177"/>
  <c r="H26" i="177"/>
  <c r="G26" i="177"/>
  <c r="F26" i="177"/>
  <c r="E26" i="177"/>
  <c r="D26" i="177"/>
  <c r="W22" i="177"/>
  <c r="V22" i="177"/>
  <c r="U22" i="177"/>
  <c r="T22" i="177"/>
  <c r="S22" i="177"/>
  <c r="R22" i="177"/>
  <c r="Q22" i="177"/>
  <c r="P22" i="177"/>
  <c r="O22" i="177"/>
  <c r="N22" i="177"/>
  <c r="M22" i="177"/>
  <c r="L22" i="177"/>
  <c r="K22" i="177"/>
  <c r="J22" i="177"/>
  <c r="I22" i="177"/>
  <c r="H22" i="177"/>
  <c r="G22" i="177"/>
  <c r="F22" i="177"/>
  <c r="E22" i="177"/>
  <c r="D22" i="177"/>
  <c r="W17" i="177"/>
  <c r="V17" i="177"/>
  <c r="U17" i="177"/>
  <c r="T17" i="177"/>
  <c r="S17" i="177"/>
  <c r="R17" i="177"/>
  <c r="Q17" i="177"/>
  <c r="P17" i="177"/>
  <c r="O17" i="177"/>
  <c r="N17" i="177"/>
  <c r="M17" i="177"/>
  <c r="L17" i="177"/>
  <c r="K17" i="177"/>
  <c r="J17" i="177"/>
  <c r="I17" i="177"/>
  <c r="H17" i="177"/>
  <c r="G17" i="177"/>
  <c r="F17" i="177"/>
  <c r="E17" i="177"/>
  <c r="D17" i="177"/>
  <c r="W11" i="177"/>
  <c r="V11" i="177"/>
  <c r="U11" i="177"/>
  <c r="T11" i="177"/>
  <c r="S11" i="177"/>
  <c r="R11" i="177"/>
  <c r="Q11" i="177"/>
  <c r="P11" i="177"/>
  <c r="O11" i="177"/>
  <c r="N11" i="177"/>
  <c r="M11" i="177"/>
  <c r="L11" i="177"/>
  <c r="K11" i="177"/>
  <c r="J11" i="177"/>
  <c r="I11" i="177"/>
  <c r="H11" i="177"/>
  <c r="G11" i="177"/>
  <c r="F11" i="177"/>
  <c r="E11" i="177"/>
  <c r="D11" i="177"/>
  <c r="W8" i="177"/>
  <c r="V8" i="177"/>
  <c r="U8" i="177"/>
  <c r="T8" i="177"/>
  <c r="S8" i="177"/>
  <c r="R8" i="177"/>
  <c r="Q8" i="177"/>
  <c r="P8" i="177"/>
  <c r="O8" i="177"/>
  <c r="N8" i="177"/>
  <c r="M8" i="177"/>
  <c r="L8" i="177"/>
  <c r="K8" i="177"/>
  <c r="J8" i="177"/>
  <c r="I8" i="177"/>
  <c r="H8" i="177"/>
  <c r="G8" i="177"/>
  <c r="F8" i="177"/>
  <c r="E8" i="177"/>
  <c r="D8" i="177"/>
  <c r="W4" i="177"/>
  <c r="V4" i="177"/>
  <c r="U4" i="177"/>
  <c r="T4" i="177"/>
  <c r="S4" i="177"/>
  <c r="R4" i="177"/>
  <c r="R3" i="177" s="1"/>
  <c r="Q4" i="177"/>
  <c r="Q3" i="177" s="1"/>
  <c r="P4" i="177"/>
  <c r="O4" i="177"/>
  <c r="N4" i="177"/>
  <c r="M4" i="177"/>
  <c r="L4" i="177"/>
  <c r="K4" i="177"/>
  <c r="J4" i="177"/>
  <c r="J3" i="177" s="1"/>
  <c r="I4" i="177"/>
  <c r="I3" i="177" s="1"/>
  <c r="H4" i="177"/>
  <c r="G4" i="177"/>
  <c r="F4" i="177"/>
  <c r="E4" i="177"/>
  <c r="D4" i="177"/>
  <c r="W3" i="177"/>
  <c r="V3" i="177"/>
  <c r="V2" i="177" s="1"/>
  <c r="U3" i="177"/>
  <c r="U2" i="177" s="1"/>
  <c r="T3" i="177"/>
  <c r="T2" i="177" s="1"/>
  <c r="S3" i="177"/>
  <c r="S2" i="177" s="1"/>
  <c r="P3" i="177"/>
  <c r="P2" i="177" s="1"/>
  <c r="O3" i="177"/>
  <c r="O2" i="177" s="1"/>
  <c r="N3" i="177"/>
  <c r="M3" i="177"/>
  <c r="L3" i="177"/>
  <c r="L2" i="177" s="1"/>
  <c r="K3" i="177"/>
  <c r="K2" i="177" s="1"/>
  <c r="H3" i="177"/>
  <c r="H2" i="177" s="1"/>
  <c r="G3" i="177"/>
  <c r="G2" i="177" s="1"/>
  <c r="F3" i="177"/>
  <c r="E3" i="177"/>
  <c r="D3" i="177"/>
  <c r="D2" i="177" s="1"/>
  <c r="W2" i="177"/>
  <c r="W71" i="178"/>
  <c r="V71" i="178"/>
  <c r="U71" i="178"/>
  <c r="T71" i="178"/>
  <c r="S71" i="178"/>
  <c r="R71" i="178"/>
  <c r="Q71" i="178"/>
  <c r="P71" i="178"/>
  <c r="O71" i="178"/>
  <c r="N71" i="178"/>
  <c r="M71" i="178"/>
  <c r="L71" i="178"/>
  <c r="K71" i="178"/>
  <c r="J71" i="178"/>
  <c r="I71" i="178"/>
  <c r="H71" i="178"/>
  <c r="G71" i="178"/>
  <c r="F71" i="178"/>
  <c r="E71" i="178"/>
  <c r="D71" i="178"/>
  <c r="W52" i="178"/>
  <c r="V52" i="178"/>
  <c r="U52" i="178"/>
  <c r="T52" i="178"/>
  <c r="S52" i="178"/>
  <c r="R52" i="178"/>
  <c r="Q52" i="178"/>
  <c r="P52" i="178"/>
  <c r="O52" i="178"/>
  <c r="N52" i="178"/>
  <c r="M52" i="178"/>
  <c r="L52" i="178"/>
  <c r="K52" i="178"/>
  <c r="J52" i="178"/>
  <c r="I52" i="178"/>
  <c r="H52" i="178"/>
  <c r="G52" i="178"/>
  <c r="F52" i="178"/>
  <c r="E52" i="178"/>
  <c r="D52" i="178"/>
  <c r="W33" i="178"/>
  <c r="V33" i="178"/>
  <c r="U33" i="178"/>
  <c r="T33" i="178"/>
  <c r="S33" i="178"/>
  <c r="R33" i="178"/>
  <c r="Q33" i="178"/>
  <c r="P33" i="178"/>
  <c r="O33" i="178"/>
  <c r="N33" i="178"/>
  <c r="M33" i="178"/>
  <c r="L33" i="178"/>
  <c r="K33" i="178"/>
  <c r="J33" i="178"/>
  <c r="I33" i="178"/>
  <c r="H33" i="178"/>
  <c r="G33" i="178"/>
  <c r="F33" i="178"/>
  <c r="E33" i="178"/>
  <c r="D33" i="178"/>
  <c r="W27" i="178"/>
  <c r="V27" i="178"/>
  <c r="V26" i="178" s="1"/>
  <c r="U27" i="178"/>
  <c r="U26" i="178" s="1"/>
  <c r="T27" i="178"/>
  <c r="S27" i="178"/>
  <c r="R27" i="178"/>
  <c r="Q27" i="178"/>
  <c r="P27" i="178"/>
  <c r="O27" i="178"/>
  <c r="N27" i="178"/>
  <c r="N26" i="178" s="1"/>
  <c r="M27" i="178"/>
  <c r="M26" i="178" s="1"/>
  <c r="L27" i="178"/>
  <c r="K27" i="178"/>
  <c r="J27" i="178"/>
  <c r="I27" i="178"/>
  <c r="H27" i="178"/>
  <c r="G27" i="178"/>
  <c r="F27" i="178"/>
  <c r="F26" i="178" s="1"/>
  <c r="E27" i="178"/>
  <c r="E26" i="178" s="1"/>
  <c r="D27" i="178"/>
  <c r="W26" i="178"/>
  <c r="T26" i="178"/>
  <c r="S26" i="178"/>
  <c r="R26" i="178"/>
  <c r="Q26" i="178"/>
  <c r="P26" i="178"/>
  <c r="O26" i="178"/>
  <c r="L26" i="178"/>
  <c r="K26" i="178"/>
  <c r="J26" i="178"/>
  <c r="I26" i="178"/>
  <c r="H26" i="178"/>
  <c r="G26" i="178"/>
  <c r="D26" i="178"/>
  <c r="W22" i="178"/>
  <c r="V22" i="178"/>
  <c r="U22" i="178"/>
  <c r="T22" i="178"/>
  <c r="S22" i="178"/>
  <c r="R22" i="178"/>
  <c r="Q22" i="178"/>
  <c r="P22" i="178"/>
  <c r="O22" i="178"/>
  <c r="N22" i="178"/>
  <c r="M22" i="178"/>
  <c r="L22" i="178"/>
  <c r="K22" i="178"/>
  <c r="J22" i="178"/>
  <c r="I22" i="178"/>
  <c r="H22" i="178"/>
  <c r="G22" i="178"/>
  <c r="F22" i="178"/>
  <c r="E22" i="178"/>
  <c r="D22" i="178"/>
  <c r="W17" i="178"/>
  <c r="V17" i="178"/>
  <c r="U17" i="178"/>
  <c r="T17" i="178"/>
  <c r="S17" i="178"/>
  <c r="R17" i="178"/>
  <c r="Q17" i="178"/>
  <c r="P17" i="178"/>
  <c r="O17" i="178"/>
  <c r="N17" i="178"/>
  <c r="M17" i="178"/>
  <c r="L17" i="178"/>
  <c r="K17" i="178"/>
  <c r="J17" i="178"/>
  <c r="I17" i="178"/>
  <c r="H17" i="178"/>
  <c r="G17" i="178"/>
  <c r="F17" i="178"/>
  <c r="E17" i="178"/>
  <c r="D17" i="178"/>
  <c r="W11" i="178"/>
  <c r="V11" i="178"/>
  <c r="U11" i="178"/>
  <c r="T11" i="178"/>
  <c r="S11" i="178"/>
  <c r="R11" i="178"/>
  <c r="Q11" i="178"/>
  <c r="P11" i="178"/>
  <c r="O11" i="178"/>
  <c r="N11" i="178"/>
  <c r="M11" i="178"/>
  <c r="L11" i="178"/>
  <c r="K11" i="178"/>
  <c r="J11" i="178"/>
  <c r="I11" i="178"/>
  <c r="H11" i="178"/>
  <c r="G11" i="178"/>
  <c r="F11" i="178"/>
  <c r="E11" i="178"/>
  <c r="D11" i="178"/>
  <c r="W8" i="178"/>
  <c r="V8" i="178"/>
  <c r="U8" i="178"/>
  <c r="T8" i="178"/>
  <c r="S8" i="178"/>
  <c r="R8" i="178"/>
  <c r="Q8" i="178"/>
  <c r="P8" i="178"/>
  <c r="O8" i="178"/>
  <c r="N8" i="178"/>
  <c r="M8" i="178"/>
  <c r="L8" i="178"/>
  <c r="K8" i="178"/>
  <c r="J8" i="178"/>
  <c r="I8" i="178"/>
  <c r="H8" i="178"/>
  <c r="G8" i="178"/>
  <c r="F8" i="178"/>
  <c r="E8" i="178"/>
  <c r="D8" i="178"/>
  <c r="W4" i="178"/>
  <c r="V4" i="178"/>
  <c r="V3" i="178" s="1"/>
  <c r="U4" i="178"/>
  <c r="U3" i="178" s="1"/>
  <c r="T4" i="178"/>
  <c r="S4" i="178"/>
  <c r="R4" i="178"/>
  <c r="Q4" i="178"/>
  <c r="P4" i="178"/>
  <c r="P3" i="178" s="1"/>
  <c r="O4" i="178"/>
  <c r="N4" i="178"/>
  <c r="N3" i="178" s="1"/>
  <c r="M4" i="178"/>
  <c r="M3" i="178" s="1"/>
  <c r="L4" i="178"/>
  <c r="K4" i="178"/>
  <c r="J4" i="178"/>
  <c r="I4" i="178"/>
  <c r="H4" i="178"/>
  <c r="G4" i="178"/>
  <c r="F4" i="178"/>
  <c r="F3" i="178" s="1"/>
  <c r="E4" i="178"/>
  <c r="E3" i="178" s="1"/>
  <c r="D4" i="178"/>
  <c r="W3" i="178"/>
  <c r="T3" i="178"/>
  <c r="T2" i="178" s="1"/>
  <c r="S3" i="178"/>
  <c r="R3" i="178"/>
  <c r="Q3" i="178"/>
  <c r="O3" i="178"/>
  <c r="O2" i="178" s="1"/>
  <c r="L3" i="178"/>
  <c r="L2" i="178" s="1"/>
  <c r="K3" i="178"/>
  <c r="K2" i="178" s="1"/>
  <c r="J3" i="178"/>
  <c r="I3" i="178"/>
  <c r="H3" i="178"/>
  <c r="H2" i="178" s="1"/>
  <c r="G3" i="178"/>
  <c r="G2" i="178" s="1"/>
  <c r="D3" i="178"/>
  <c r="D2" i="178" s="1"/>
  <c r="W2" i="178"/>
  <c r="S2" i="178"/>
  <c r="W71" i="179"/>
  <c r="V71" i="179"/>
  <c r="U71" i="179"/>
  <c r="T71" i="179"/>
  <c r="S71" i="179"/>
  <c r="R71" i="179"/>
  <c r="Q71" i="179"/>
  <c r="P71" i="179"/>
  <c r="O71" i="179"/>
  <c r="N71" i="179"/>
  <c r="M71" i="179"/>
  <c r="L71" i="179"/>
  <c r="K71" i="179"/>
  <c r="J71" i="179"/>
  <c r="I71" i="179"/>
  <c r="H71" i="179"/>
  <c r="G71" i="179"/>
  <c r="F71" i="179"/>
  <c r="E71" i="179"/>
  <c r="D71" i="179"/>
  <c r="W52" i="179"/>
  <c r="V52" i="179"/>
  <c r="U52" i="179"/>
  <c r="T52" i="179"/>
  <c r="S52" i="179"/>
  <c r="R52" i="179"/>
  <c r="Q52" i="179"/>
  <c r="P52" i="179"/>
  <c r="O52" i="179"/>
  <c r="N52" i="179"/>
  <c r="M52" i="179"/>
  <c r="L52" i="179"/>
  <c r="K52" i="179"/>
  <c r="J52" i="179"/>
  <c r="I52" i="179"/>
  <c r="H52" i="179"/>
  <c r="G52" i="179"/>
  <c r="F52" i="179"/>
  <c r="E52" i="179"/>
  <c r="D52" i="179"/>
  <c r="W33" i="179"/>
  <c r="V33" i="179"/>
  <c r="U33" i="179"/>
  <c r="T33" i="179"/>
  <c r="S33" i="179"/>
  <c r="R33" i="179"/>
  <c r="Q33" i="179"/>
  <c r="P33" i="179"/>
  <c r="O33" i="179"/>
  <c r="N33" i="179"/>
  <c r="M33" i="179"/>
  <c r="L33" i="179"/>
  <c r="K33" i="179"/>
  <c r="J33" i="179"/>
  <c r="I33" i="179"/>
  <c r="H33" i="179"/>
  <c r="G33" i="179"/>
  <c r="F33" i="179"/>
  <c r="E33" i="179"/>
  <c r="D33" i="179"/>
  <c r="W27" i="179"/>
  <c r="V27" i="179"/>
  <c r="U27" i="179"/>
  <c r="T27" i="179"/>
  <c r="S27" i="179"/>
  <c r="R27" i="179"/>
  <c r="R26" i="179" s="1"/>
  <c r="Q27" i="179"/>
  <c r="Q26" i="179" s="1"/>
  <c r="P27" i="179"/>
  <c r="O27" i="179"/>
  <c r="N27" i="179"/>
  <c r="M27" i="179"/>
  <c r="M26" i="179" s="1"/>
  <c r="L27" i="179"/>
  <c r="K27" i="179"/>
  <c r="J27" i="179"/>
  <c r="J26" i="179" s="1"/>
  <c r="I27" i="179"/>
  <c r="I26" i="179" s="1"/>
  <c r="H27" i="179"/>
  <c r="G27" i="179"/>
  <c r="F27" i="179"/>
  <c r="E27" i="179"/>
  <c r="D27" i="179"/>
  <c r="W26" i="179"/>
  <c r="V26" i="179"/>
  <c r="U26" i="179"/>
  <c r="T26" i="179"/>
  <c r="S26" i="179"/>
  <c r="P26" i="179"/>
  <c r="O26" i="179"/>
  <c r="N26" i="179"/>
  <c r="L26" i="179"/>
  <c r="K26" i="179"/>
  <c r="H26" i="179"/>
  <c r="G26" i="179"/>
  <c r="F26" i="179"/>
  <c r="E26" i="179"/>
  <c r="D26" i="179"/>
  <c r="W22" i="179"/>
  <c r="V22" i="179"/>
  <c r="U22" i="179"/>
  <c r="T22" i="179"/>
  <c r="S22" i="179"/>
  <c r="R22" i="179"/>
  <c r="Q22" i="179"/>
  <c r="P22" i="179"/>
  <c r="O22" i="179"/>
  <c r="N22" i="179"/>
  <c r="M22" i="179"/>
  <c r="L22" i="179"/>
  <c r="K22" i="179"/>
  <c r="J22" i="179"/>
  <c r="I22" i="179"/>
  <c r="H22" i="179"/>
  <c r="G22" i="179"/>
  <c r="F22" i="179"/>
  <c r="E22" i="179"/>
  <c r="D22" i="179"/>
  <c r="W17" i="179"/>
  <c r="V17" i="179"/>
  <c r="U17" i="179"/>
  <c r="T17" i="179"/>
  <c r="S17" i="179"/>
  <c r="R17" i="179"/>
  <c r="Q17" i="179"/>
  <c r="P17" i="179"/>
  <c r="O17" i="179"/>
  <c r="N17" i="179"/>
  <c r="M17" i="179"/>
  <c r="L17" i="179"/>
  <c r="K17" i="179"/>
  <c r="J17" i="179"/>
  <c r="I17" i="179"/>
  <c r="H17" i="179"/>
  <c r="G17" i="179"/>
  <c r="F17" i="179"/>
  <c r="E17" i="179"/>
  <c r="D17" i="179"/>
  <c r="W11" i="179"/>
  <c r="V11" i="179"/>
  <c r="U11" i="179"/>
  <c r="T11" i="179"/>
  <c r="S11" i="179"/>
  <c r="R11" i="179"/>
  <c r="Q11" i="179"/>
  <c r="P11" i="179"/>
  <c r="O11" i="179"/>
  <c r="N11" i="179"/>
  <c r="M11" i="179"/>
  <c r="L11" i="179"/>
  <c r="K11" i="179"/>
  <c r="J11" i="179"/>
  <c r="I11" i="179"/>
  <c r="H11" i="179"/>
  <c r="G11" i="179"/>
  <c r="F11" i="179"/>
  <c r="E11" i="179"/>
  <c r="D11" i="179"/>
  <c r="W8" i="179"/>
  <c r="V8" i="179"/>
  <c r="U8" i="179"/>
  <c r="T8" i="179"/>
  <c r="S8" i="179"/>
  <c r="R8" i="179"/>
  <c r="Q8" i="179"/>
  <c r="P8" i="179"/>
  <c r="O8" i="179"/>
  <c r="N8" i="179"/>
  <c r="M8" i="179"/>
  <c r="L8" i="179"/>
  <c r="K8" i="179"/>
  <c r="J8" i="179"/>
  <c r="I8" i="179"/>
  <c r="H8" i="179"/>
  <c r="G8" i="179"/>
  <c r="F8" i="179"/>
  <c r="E8" i="179"/>
  <c r="D8" i="179"/>
  <c r="W4" i="179"/>
  <c r="V4" i="179"/>
  <c r="U4" i="179"/>
  <c r="T4" i="179"/>
  <c r="S4" i="179"/>
  <c r="R4" i="179"/>
  <c r="R3" i="179" s="1"/>
  <c r="Q4" i="179"/>
  <c r="Q3" i="179" s="1"/>
  <c r="P4" i="179"/>
  <c r="O4" i="179"/>
  <c r="N4" i="179"/>
  <c r="M4" i="179"/>
  <c r="L4" i="179"/>
  <c r="K4" i="179"/>
  <c r="J4" i="179"/>
  <c r="J3" i="179" s="1"/>
  <c r="I4" i="179"/>
  <c r="I3" i="179" s="1"/>
  <c r="H4" i="179"/>
  <c r="G4" i="179"/>
  <c r="F4" i="179"/>
  <c r="E4" i="179"/>
  <c r="D4" i="179"/>
  <c r="W3" i="179"/>
  <c r="V3" i="179"/>
  <c r="U3" i="179"/>
  <c r="U2" i="179" s="1"/>
  <c r="T3" i="179"/>
  <c r="T2" i="179" s="1"/>
  <c r="S3" i="179"/>
  <c r="S2" i="179" s="1"/>
  <c r="P3" i="179"/>
  <c r="P2" i="179" s="1"/>
  <c r="O3" i="179"/>
  <c r="O2" i="179" s="1"/>
  <c r="N3" i="179"/>
  <c r="M3" i="179"/>
  <c r="L3" i="179"/>
  <c r="L2" i="179" s="1"/>
  <c r="K3" i="179"/>
  <c r="K2" i="179" s="1"/>
  <c r="H3" i="179"/>
  <c r="H2" i="179" s="1"/>
  <c r="G3" i="179"/>
  <c r="G2" i="179" s="1"/>
  <c r="F3" i="179"/>
  <c r="E3" i="179"/>
  <c r="D3" i="179"/>
  <c r="D2" i="179" s="1"/>
  <c r="W2" i="179"/>
  <c r="W71" i="180"/>
  <c r="V71" i="180"/>
  <c r="U71" i="180"/>
  <c r="T71" i="180"/>
  <c r="S71" i="180"/>
  <c r="R71" i="180"/>
  <c r="Q71" i="180"/>
  <c r="P71" i="180"/>
  <c r="O71" i="180"/>
  <c r="N71" i="180"/>
  <c r="M71" i="180"/>
  <c r="L71" i="180"/>
  <c r="K71" i="180"/>
  <c r="J71" i="180"/>
  <c r="I71" i="180"/>
  <c r="H71" i="180"/>
  <c r="G71" i="180"/>
  <c r="F71" i="180"/>
  <c r="E71" i="180"/>
  <c r="D71" i="180"/>
  <c r="W52" i="180"/>
  <c r="V52" i="180"/>
  <c r="U52" i="180"/>
  <c r="T52" i="180"/>
  <c r="S52" i="180"/>
  <c r="R52" i="180"/>
  <c r="Q52" i="180"/>
  <c r="P52" i="180"/>
  <c r="O52" i="180"/>
  <c r="N52" i="180"/>
  <c r="M52" i="180"/>
  <c r="L52" i="180"/>
  <c r="K52" i="180"/>
  <c r="J52" i="180"/>
  <c r="I52" i="180"/>
  <c r="H52" i="180"/>
  <c r="G52" i="180"/>
  <c r="F52" i="180"/>
  <c r="E52" i="180"/>
  <c r="D52" i="180"/>
  <c r="W33" i="180"/>
  <c r="V33" i="180"/>
  <c r="U33" i="180"/>
  <c r="T33" i="180"/>
  <c r="S33" i="180"/>
  <c r="R33" i="180"/>
  <c r="Q33" i="180"/>
  <c r="P33" i="180"/>
  <c r="O33" i="180"/>
  <c r="N33" i="180"/>
  <c r="M33" i="180"/>
  <c r="L33" i="180"/>
  <c r="K33" i="180"/>
  <c r="J33" i="180"/>
  <c r="I33" i="180"/>
  <c r="H33" i="180"/>
  <c r="G33" i="180"/>
  <c r="F33" i="180"/>
  <c r="E33" i="180"/>
  <c r="D33" i="180"/>
  <c r="W27" i="180"/>
  <c r="V27" i="180"/>
  <c r="V26" i="180" s="1"/>
  <c r="U27" i="180"/>
  <c r="U26" i="180" s="1"/>
  <c r="T27" i="180"/>
  <c r="S27" i="180"/>
  <c r="R27" i="180"/>
  <c r="Q27" i="180"/>
  <c r="P27" i="180"/>
  <c r="O27" i="180"/>
  <c r="N27" i="180"/>
  <c r="N26" i="180" s="1"/>
  <c r="M27" i="180"/>
  <c r="M26" i="180" s="1"/>
  <c r="L27" i="180"/>
  <c r="K27" i="180"/>
  <c r="J27" i="180"/>
  <c r="I27" i="180"/>
  <c r="H27" i="180"/>
  <c r="G27" i="180"/>
  <c r="F27" i="180"/>
  <c r="F26" i="180" s="1"/>
  <c r="E27" i="180"/>
  <c r="E26" i="180" s="1"/>
  <c r="D27" i="180"/>
  <c r="W26" i="180"/>
  <c r="T26" i="180"/>
  <c r="S26" i="180"/>
  <c r="R26" i="180"/>
  <c r="Q26" i="180"/>
  <c r="P26" i="180"/>
  <c r="O26" i="180"/>
  <c r="L26" i="180"/>
  <c r="K26" i="180"/>
  <c r="J26" i="180"/>
  <c r="I26" i="180"/>
  <c r="H26" i="180"/>
  <c r="G26" i="180"/>
  <c r="D26" i="180"/>
  <c r="W22" i="180"/>
  <c r="V22" i="180"/>
  <c r="U22" i="180"/>
  <c r="T22" i="180"/>
  <c r="S22" i="180"/>
  <c r="R22" i="180"/>
  <c r="Q22" i="180"/>
  <c r="P22" i="180"/>
  <c r="O22" i="180"/>
  <c r="N22" i="180"/>
  <c r="M22" i="180"/>
  <c r="L22" i="180"/>
  <c r="K22" i="180"/>
  <c r="J22" i="180"/>
  <c r="I22" i="180"/>
  <c r="H22" i="180"/>
  <c r="G22" i="180"/>
  <c r="F22" i="180"/>
  <c r="E22" i="180"/>
  <c r="D22" i="180"/>
  <c r="W17" i="180"/>
  <c r="V17" i="180"/>
  <c r="U17" i="180"/>
  <c r="T17" i="180"/>
  <c r="S17" i="180"/>
  <c r="R17" i="180"/>
  <c r="Q17" i="180"/>
  <c r="P17" i="180"/>
  <c r="O17" i="180"/>
  <c r="N17" i="180"/>
  <c r="M17" i="180"/>
  <c r="L17" i="180"/>
  <c r="K17" i="180"/>
  <c r="J17" i="180"/>
  <c r="I17" i="180"/>
  <c r="H17" i="180"/>
  <c r="G17" i="180"/>
  <c r="F17" i="180"/>
  <c r="E17" i="180"/>
  <c r="D17" i="180"/>
  <c r="W11" i="180"/>
  <c r="V11" i="180"/>
  <c r="U11" i="180"/>
  <c r="T11" i="180"/>
  <c r="S11" i="180"/>
  <c r="R11" i="180"/>
  <c r="Q11" i="180"/>
  <c r="P11" i="180"/>
  <c r="O11" i="180"/>
  <c r="N11" i="180"/>
  <c r="M11" i="180"/>
  <c r="L11" i="180"/>
  <c r="K11" i="180"/>
  <c r="J11" i="180"/>
  <c r="I11" i="180"/>
  <c r="H11" i="180"/>
  <c r="G11" i="180"/>
  <c r="F11" i="180"/>
  <c r="E11" i="180"/>
  <c r="D11" i="180"/>
  <c r="W8" i="180"/>
  <c r="V8" i="180"/>
  <c r="U8" i="180"/>
  <c r="T8" i="180"/>
  <c r="S8" i="180"/>
  <c r="R8" i="180"/>
  <c r="Q8" i="180"/>
  <c r="P8" i="180"/>
  <c r="O8" i="180"/>
  <c r="N8" i="180"/>
  <c r="M8" i="180"/>
  <c r="L8" i="180"/>
  <c r="K8" i="180"/>
  <c r="J8" i="180"/>
  <c r="I8" i="180"/>
  <c r="H8" i="180"/>
  <c r="G8" i="180"/>
  <c r="F8" i="180"/>
  <c r="E8" i="180"/>
  <c r="D8" i="180"/>
  <c r="W4" i="180"/>
  <c r="V4" i="180"/>
  <c r="V3" i="180" s="1"/>
  <c r="U4" i="180"/>
  <c r="U3" i="180" s="1"/>
  <c r="T4" i="180"/>
  <c r="S4" i="180"/>
  <c r="R4" i="180"/>
  <c r="Q4" i="180"/>
  <c r="P4" i="180"/>
  <c r="O4" i="180"/>
  <c r="N4" i="180"/>
  <c r="N3" i="180" s="1"/>
  <c r="M4" i="180"/>
  <c r="M3" i="180" s="1"/>
  <c r="L4" i="180"/>
  <c r="K4" i="180"/>
  <c r="J4" i="180"/>
  <c r="I4" i="180"/>
  <c r="H4" i="180"/>
  <c r="G4" i="180"/>
  <c r="F4" i="180"/>
  <c r="F3" i="180" s="1"/>
  <c r="E4" i="180"/>
  <c r="E3" i="180" s="1"/>
  <c r="D4" i="180"/>
  <c r="W3" i="180"/>
  <c r="W2" i="180" s="1"/>
  <c r="T3" i="180"/>
  <c r="T2" i="180" s="1"/>
  <c r="S3" i="180"/>
  <c r="S2" i="180" s="1"/>
  <c r="R3" i="180"/>
  <c r="Q3" i="180"/>
  <c r="P3" i="180"/>
  <c r="P2" i="180" s="1"/>
  <c r="O3" i="180"/>
  <c r="O2" i="180" s="1"/>
  <c r="L3" i="180"/>
  <c r="L2" i="180" s="1"/>
  <c r="K3" i="180"/>
  <c r="K2" i="180" s="1"/>
  <c r="J3" i="180"/>
  <c r="I3" i="180"/>
  <c r="H3" i="180"/>
  <c r="H2" i="180" s="1"/>
  <c r="G3" i="180"/>
  <c r="G2" i="180" s="1"/>
  <c r="D3" i="180"/>
  <c r="D2" i="180" s="1"/>
  <c r="W71" i="181"/>
  <c r="V71" i="181"/>
  <c r="U71" i="181"/>
  <c r="T71" i="181"/>
  <c r="S71" i="181"/>
  <c r="R71" i="181"/>
  <c r="Q71" i="181"/>
  <c r="P71" i="181"/>
  <c r="O71" i="181"/>
  <c r="N71" i="181"/>
  <c r="M71" i="181"/>
  <c r="L71" i="181"/>
  <c r="K71" i="181"/>
  <c r="J71" i="181"/>
  <c r="I71" i="181"/>
  <c r="H71" i="181"/>
  <c r="G71" i="181"/>
  <c r="F71" i="181"/>
  <c r="E71" i="181"/>
  <c r="D71" i="181"/>
  <c r="W52" i="181"/>
  <c r="V52" i="181"/>
  <c r="U52" i="181"/>
  <c r="T52" i="181"/>
  <c r="S52" i="181"/>
  <c r="R52" i="181"/>
  <c r="Q52" i="181"/>
  <c r="P52" i="181"/>
  <c r="O52" i="181"/>
  <c r="N52" i="181"/>
  <c r="M52" i="181"/>
  <c r="L52" i="181"/>
  <c r="K52" i="181"/>
  <c r="J52" i="181"/>
  <c r="I52" i="181"/>
  <c r="H52" i="181"/>
  <c r="G52" i="181"/>
  <c r="F52" i="181"/>
  <c r="E52" i="181"/>
  <c r="D52" i="181"/>
  <c r="W33" i="181"/>
  <c r="V33" i="181"/>
  <c r="U33" i="181"/>
  <c r="T33" i="181"/>
  <c r="S33" i="181"/>
  <c r="R33" i="181"/>
  <c r="Q33" i="181"/>
  <c r="P33" i="181"/>
  <c r="O33" i="181"/>
  <c r="N33" i="181"/>
  <c r="M33" i="181"/>
  <c r="L33" i="181"/>
  <c r="K33" i="181"/>
  <c r="J33" i="181"/>
  <c r="I33" i="181"/>
  <c r="H33" i="181"/>
  <c r="G33" i="181"/>
  <c r="G26" i="181" s="1"/>
  <c r="F33" i="181"/>
  <c r="E33" i="181"/>
  <c r="D33" i="181"/>
  <c r="W27" i="181"/>
  <c r="V27" i="181"/>
  <c r="U27" i="181"/>
  <c r="T27" i="181"/>
  <c r="S27" i="181"/>
  <c r="S26" i="181" s="1"/>
  <c r="R27" i="181"/>
  <c r="R26" i="181" s="1"/>
  <c r="Q27" i="181"/>
  <c r="Q26" i="181" s="1"/>
  <c r="P27" i="181"/>
  <c r="O27" i="181"/>
  <c r="N27" i="181"/>
  <c r="M27" i="181"/>
  <c r="L27" i="181"/>
  <c r="K27" i="181"/>
  <c r="K26" i="181" s="1"/>
  <c r="J27" i="181"/>
  <c r="J26" i="181" s="1"/>
  <c r="I27" i="181"/>
  <c r="I26" i="181" s="1"/>
  <c r="H27" i="181"/>
  <c r="G27" i="181"/>
  <c r="F27" i="181"/>
  <c r="E27" i="181"/>
  <c r="D27" i="181"/>
  <c r="W26" i="181"/>
  <c r="V26" i="181"/>
  <c r="U26" i="181"/>
  <c r="T26" i="181"/>
  <c r="P26" i="181"/>
  <c r="O26" i="181"/>
  <c r="N26" i="181"/>
  <c r="M26" i="181"/>
  <c r="L26" i="181"/>
  <c r="H26" i="181"/>
  <c r="F26" i="181"/>
  <c r="E26" i="181"/>
  <c r="D26" i="181"/>
  <c r="W22" i="181"/>
  <c r="V22" i="181"/>
  <c r="U22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H22" i="181"/>
  <c r="G22" i="181"/>
  <c r="F22" i="181"/>
  <c r="E22" i="181"/>
  <c r="D22" i="181"/>
  <c r="W17" i="181"/>
  <c r="V17" i="181"/>
  <c r="U17" i="181"/>
  <c r="T17" i="181"/>
  <c r="S17" i="181"/>
  <c r="R17" i="181"/>
  <c r="Q17" i="181"/>
  <c r="P17" i="181"/>
  <c r="O17" i="181"/>
  <c r="N17" i="181"/>
  <c r="M17" i="181"/>
  <c r="L17" i="181"/>
  <c r="K17" i="181"/>
  <c r="J17" i="181"/>
  <c r="I17" i="181"/>
  <c r="H17" i="181"/>
  <c r="G17" i="181"/>
  <c r="F17" i="181"/>
  <c r="E17" i="181"/>
  <c r="D17" i="181"/>
  <c r="W11" i="181"/>
  <c r="V11" i="181"/>
  <c r="U11" i="181"/>
  <c r="T11" i="181"/>
  <c r="S11" i="181"/>
  <c r="R11" i="181"/>
  <c r="Q11" i="181"/>
  <c r="P11" i="181"/>
  <c r="O11" i="181"/>
  <c r="N11" i="181"/>
  <c r="M11" i="181"/>
  <c r="L11" i="181"/>
  <c r="K11" i="181"/>
  <c r="J11" i="181"/>
  <c r="I11" i="181"/>
  <c r="H11" i="181"/>
  <c r="G11" i="181"/>
  <c r="F11" i="181"/>
  <c r="E11" i="181"/>
  <c r="D11" i="181"/>
  <c r="W8" i="181"/>
  <c r="V8" i="181"/>
  <c r="U8" i="181"/>
  <c r="T8" i="181"/>
  <c r="S8" i="181"/>
  <c r="R8" i="181"/>
  <c r="Q8" i="181"/>
  <c r="P8" i="181"/>
  <c r="O8" i="181"/>
  <c r="N8" i="181"/>
  <c r="M8" i="181"/>
  <c r="L8" i="181"/>
  <c r="K8" i="181"/>
  <c r="K3" i="181" s="1"/>
  <c r="K2" i="181" s="1"/>
  <c r="J8" i="181"/>
  <c r="I8" i="181"/>
  <c r="H8" i="181"/>
  <c r="G8" i="181"/>
  <c r="F8" i="181"/>
  <c r="E8" i="181"/>
  <c r="D8" i="181"/>
  <c r="W4" i="181"/>
  <c r="W3" i="181" s="1"/>
  <c r="W2" i="181" s="1"/>
  <c r="V4" i="181"/>
  <c r="U4" i="181"/>
  <c r="T4" i="181"/>
  <c r="S4" i="181"/>
  <c r="R4" i="181"/>
  <c r="R3" i="181" s="1"/>
  <c r="Q4" i="181"/>
  <c r="Q3" i="181" s="1"/>
  <c r="P4" i="181"/>
  <c r="P3" i="181" s="1"/>
  <c r="P2" i="181" s="1"/>
  <c r="O4" i="181"/>
  <c r="O3" i="181" s="1"/>
  <c r="O2" i="181" s="1"/>
  <c r="N4" i="181"/>
  <c r="M4" i="181"/>
  <c r="L4" i="181"/>
  <c r="K4" i="181"/>
  <c r="J4" i="181"/>
  <c r="J3" i="181" s="1"/>
  <c r="I4" i="181"/>
  <c r="I3" i="181" s="1"/>
  <c r="H4" i="181"/>
  <c r="G4" i="181"/>
  <c r="F4" i="181"/>
  <c r="E4" i="181"/>
  <c r="D4" i="181"/>
  <c r="V3" i="181"/>
  <c r="V2" i="181" s="1"/>
  <c r="U3" i="181"/>
  <c r="U2" i="181" s="1"/>
  <c r="T3" i="181"/>
  <c r="T2" i="181" s="1"/>
  <c r="S3" i="181"/>
  <c r="S2" i="181" s="1"/>
  <c r="N3" i="181"/>
  <c r="M3" i="181"/>
  <c r="L3" i="181"/>
  <c r="L2" i="181" s="1"/>
  <c r="H3" i="181"/>
  <c r="H2" i="181" s="1"/>
  <c r="G3" i="181"/>
  <c r="F3" i="181"/>
  <c r="E3" i="181"/>
  <c r="D3" i="181"/>
  <c r="D2" i="181" s="1"/>
  <c r="W71" i="182"/>
  <c r="V71" i="182"/>
  <c r="U71" i="182"/>
  <c r="T71" i="182"/>
  <c r="S71" i="182"/>
  <c r="R71" i="182"/>
  <c r="Q71" i="182"/>
  <c r="P71" i="182"/>
  <c r="O71" i="182"/>
  <c r="N71" i="182"/>
  <c r="M71" i="182"/>
  <c r="L71" i="182"/>
  <c r="K71" i="182"/>
  <c r="J71" i="182"/>
  <c r="I71" i="182"/>
  <c r="H71" i="182"/>
  <c r="G71" i="182"/>
  <c r="F71" i="182"/>
  <c r="E71" i="182"/>
  <c r="D71" i="182"/>
  <c r="W52" i="182"/>
  <c r="V52" i="182"/>
  <c r="U52" i="182"/>
  <c r="T52" i="182"/>
  <c r="S52" i="182"/>
  <c r="R52" i="182"/>
  <c r="Q52" i="182"/>
  <c r="P52" i="182"/>
  <c r="O52" i="182"/>
  <c r="N52" i="182"/>
  <c r="M52" i="182"/>
  <c r="L52" i="182"/>
  <c r="K52" i="182"/>
  <c r="J52" i="182"/>
  <c r="I52" i="182"/>
  <c r="H52" i="182"/>
  <c r="G52" i="182"/>
  <c r="F52" i="182"/>
  <c r="E52" i="182"/>
  <c r="D52" i="182"/>
  <c r="W33" i="182"/>
  <c r="V33" i="182"/>
  <c r="U33" i="182"/>
  <c r="T33" i="182"/>
  <c r="S33" i="182"/>
  <c r="R33" i="182"/>
  <c r="Q33" i="182"/>
  <c r="Q26" i="182" s="1"/>
  <c r="P33" i="182"/>
  <c r="O33" i="182"/>
  <c r="N33" i="182"/>
  <c r="M33" i="182"/>
  <c r="L33" i="182"/>
  <c r="K33" i="182"/>
  <c r="J33" i="182"/>
  <c r="I33" i="182"/>
  <c r="I26" i="182" s="1"/>
  <c r="H33" i="182"/>
  <c r="G33" i="182"/>
  <c r="F33" i="182"/>
  <c r="E33" i="182"/>
  <c r="D33" i="182"/>
  <c r="W27" i="182"/>
  <c r="W26" i="182" s="1"/>
  <c r="V27" i="182"/>
  <c r="V26" i="182" s="1"/>
  <c r="U27" i="182"/>
  <c r="U26" i="182" s="1"/>
  <c r="T27" i="182"/>
  <c r="S27" i="182"/>
  <c r="R27" i="182"/>
  <c r="Q27" i="182"/>
  <c r="P27" i="182"/>
  <c r="O27" i="182"/>
  <c r="N27" i="182"/>
  <c r="N26" i="182" s="1"/>
  <c r="M27" i="182"/>
  <c r="M26" i="182" s="1"/>
  <c r="L27" i="182"/>
  <c r="K27" i="182"/>
  <c r="J27" i="182"/>
  <c r="I27" i="182"/>
  <c r="H27" i="182"/>
  <c r="G27" i="182"/>
  <c r="F27" i="182"/>
  <c r="F26" i="182" s="1"/>
  <c r="E27" i="182"/>
  <c r="E26" i="182" s="1"/>
  <c r="D27" i="182"/>
  <c r="T26" i="182"/>
  <c r="S26" i="182"/>
  <c r="R26" i="182"/>
  <c r="P26" i="182"/>
  <c r="O26" i="182"/>
  <c r="L26" i="182"/>
  <c r="K26" i="182"/>
  <c r="J26" i="182"/>
  <c r="H26" i="182"/>
  <c r="G26" i="182"/>
  <c r="D26" i="182"/>
  <c r="W22" i="182"/>
  <c r="V22" i="182"/>
  <c r="U22" i="182"/>
  <c r="T22" i="182"/>
  <c r="S22" i="182"/>
  <c r="R22" i="182"/>
  <c r="Q22" i="182"/>
  <c r="P22" i="182"/>
  <c r="O22" i="182"/>
  <c r="N22" i="182"/>
  <c r="M22" i="182"/>
  <c r="L22" i="182"/>
  <c r="K22" i="182"/>
  <c r="J22" i="182"/>
  <c r="I22" i="182"/>
  <c r="H22" i="182"/>
  <c r="G22" i="182"/>
  <c r="F22" i="182"/>
  <c r="E22" i="182"/>
  <c r="D22" i="182"/>
  <c r="W17" i="182"/>
  <c r="V17" i="182"/>
  <c r="U17" i="182"/>
  <c r="T17" i="182"/>
  <c r="S17" i="182"/>
  <c r="R17" i="182"/>
  <c r="Q17" i="182"/>
  <c r="P17" i="182"/>
  <c r="O17" i="182"/>
  <c r="N17" i="182"/>
  <c r="M17" i="182"/>
  <c r="L17" i="182"/>
  <c r="K17" i="182"/>
  <c r="J17" i="182"/>
  <c r="I17" i="182"/>
  <c r="H17" i="182"/>
  <c r="G17" i="182"/>
  <c r="F17" i="182"/>
  <c r="E17" i="182"/>
  <c r="D17" i="182"/>
  <c r="W11" i="182"/>
  <c r="V11" i="182"/>
  <c r="U11" i="182"/>
  <c r="T11" i="182"/>
  <c r="S11" i="182"/>
  <c r="R11" i="182"/>
  <c r="Q11" i="182"/>
  <c r="P11" i="182"/>
  <c r="O11" i="182"/>
  <c r="N11" i="182"/>
  <c r="M11" i="182"/>
  <c r="L11" i="182"/>
  <c r="K11" i="182"/>
  <c r="J11" i="182"/>
  <c r="I11" i="182"/>
  <c r="H11" i="182"/>
  <c r="G11" i="182"/>
  <c r="F11" i="182"/>
  <c r="E11" i="182"/>
  <c r="D11" i="182"/>
  <c r="W8" i="182"/>
  <c r="V8" i="182"/>
  <c r="U8" i="182"/>
  <c r="T8" i="182"/>
  <c r="S8" i="182"/>
  <c r="S3" i="182" s="1"/>
  <c r="R8" i="182"/>
  <c r="Q8" i="182"/>
  <c r="P8" i="182"/>
  <c r="O8" i="182"/>
  <c r="N8" i="182"/>
  <c r="M8" i="182"/>
  <c r="L8" i="182"/>
  <c r="K8" i="182"/>
  <c r="K3" i="182" s="1"/>
  <c r="K2" i="182" s="1"/>
  <c r="J8" i="182"/>
  <c r="I8" i="182"/>
  <c r="H8" i="182"/>
  <c r="G8" i="182"/>
  <c r="F8" i="182"/>
  <c r="E8" i="182"/>
  <c r="D8" i="182"/>
  <c r="W4" i="182"/>
  <c r="W3" i="182" s="1"/>
  <c r="V4" i="182"/>
  <c r="V3" i="182" s="1"/>
  <c r="U4" i="182"/>
  <c r="T4" i="182"/>
  <c r="S4" i="182"/>
  <c r="R4" i="182"/>
  <c r="Q4" i="182"/>
  <c r="P4" i="182"/>
  <c r="O4" i="182"/>
  <c r="O3" i="182" s="1"/>
  <c r="N4" i="182"/>
  <c r="N3" i="182" s="1"/>
  <c r="M4" i="182"/>
  <c r="L4" i="182"/>
  <c r="K4" i="182"/>
  <c r="J4" i="182"/>
  <c r="I4" i="182"/>
  <c r="I3" i="182" s="1"/>
  <c r="I2" i="182" s="1"/>
  <c r="H4" i="182"/>
  <c r="H3" i="182" s="1"/>
  <c r="H2" i="182" s="1"/>
  <c r="G4" i="182"/>
  <c r="G3" i="182" s="1"/>
  <c r="F4" i="182"/>
  <c r="F3" i="182" s="1"/>
  <c r="E4" i="182"/>
  <c r="D4" i="182"/>
  <c r="T3" i="182"/>
  <c r="T2" i="182" s="1"/>
  <c r="R3" i="182"/>
  <c r="Q3" i="182"/>
  <c r="P3" i="182"/>
  <c r="P2" i="182" s="1"/>
  <c r="L3" i="182"/>
  <c r="L2" i="182" s="1"/>
  <c r="J3" i="182"/>
  <c r="J2" i="182" s="1"/>
  <c r="D3" i="182"/>
  <c r="D2" i="182" s="1"/>
  <c r="C71" i="176"/>
  <c r="C52" i="176"/>
  <c r="C33" i="176"/>
  <c r="C27" i="176"/>
  <c r="C26" i="176"/>
  <c r="C22" i="176"/>
  <c r="C17" i="176"/>
  <c r="C11" i="176"/>
  <c r="C8" i="176"/>
  <c r="C4" i="176"/>
  <c r="C71" i="177"/>
  <c r="C52" i="177"/>
  <c r="C33" i="177"/>
  <c r="C27" i="177"/>
  <c r="C22" i="177"/>
  <c r="C17" i="177"/>
  <c r="C11" i="177"/>
  <c r="C8" i="177"/>
  <c r="C4" i="177"/>
  <c r="C71" i="178"/>
  <c r="C52" i="178"/>
  <c r="C33" i="178"/>
  <c r="C27" i="178"/>
  <c r="C22" i="178"/>
  <c r="C17" i="178"/>
  <c r="C11" i="178"/>
  <c r="C8" i="178"/>
  <c r="C4" i="178"/>
  <c r="C71" i="179"/>
  <c r="C52" i="179"/>
  <c r="C33" i="179"/>
  <c r="C27" i="179"/>
  <c r="C22" i="179"/>
  <c r="C17" i="179"/>
  <c r="C11" i="179"/>
  <c r="C8" i="179"/>
  <c r="C4" i="179"/>
  <c r="C3" i="179" s="1"/>
  <c r="C71" i="180"/>
  <c r="C52" i="180"/>
  <c r="C33" i="180"/>
  <c r="C27" i="180"/>
  <c r="C26" i="180" s="1"/>
  <c r="C22" i="180"/>
  <c r="C17" i="180"/>
  <c r="C11" i="180"/>
  <c r="C8" i="180"/>
  <c r="C4" i="180"/>
  <c r="C71" i="181"/>
  <c r="C52" i="181"/>
  <c r="C33" i="181"/>
  <c r="C27" i="181"/>
  <c r="C26" i="181" s="1"/>
  <c r="C22" i="181"/>
  <c r="C17" i="181"/>
  <c r="C11" i="181"/>
  <c r="C8" i="181"/>
  <c r="C4" i="181"/>
  <c r="C71" i="182"/>
  <c r="C52" i="182"/>
  <c r="C33" i="182"/>
  <c r="C27" i="182"/>
  <c r="C26" i="182" s="1"/>
  <c r="C22" i="182"/>
  <c r="C17" i="182"/>
  <c r="C11" i="182"/>
  <c r="C8" i="182"/>
  <c r="C4" i="182"/>
  <c r="C3" i="182" s="1"/>
  <c r="C71" i="175"/>
  <c r="C52" i="175"/>
  <c r="C33" i="175"/>
  <c r="C27" i="175"/>
  <c r="C22" i="175"/>
  <c r="C17" i="175"/>
  <c r="C11" i="175"/>
  <c r="C8" i="175"/>
  <c r="C3" i="175" s="1"/>
  <c r="C4" i="175"/>
  <c r="M26" i="184" l="1"/>
  <c r="D3" i="184"/>
  <c r="J26" i="184"/>
  <c r="G26" i="184"/>
  <c r="T26" i="184"/>
  <c r="I26" i="184"/>
  <c r="G2" i="181"/>
  <c r="C3" i="178"/>
  <c r="E3" i="182"/>
  <c r="M3" i="182"/>
  <c r="U3" i="182"/>
  <c r="C3" i="177"/>
  <c r="C3" i="181"/>
  <c r="C26" i="178"/>
  <c r="J3" i="184"/>
  <c r="J2" i="184" s="1"/>
  <c r="Q26" i="184"/>
  <c r="V3" i="184"/>
  <c r="T3" i="184"/>
  <c r="H3" i="184"/>
  <c r="P3" i="184"/>
  <c r="M3" i="184"/>
  <c r="M2" i="184" s="1"/>
  <c r="O3" i="184"/>
  <c r="U3" i="184"/>
  <c r="L3" i="184"/>
  <c r="E26" i="184"/>
  <c r="R3" i="184"/>
  <c r="F3" i="184"/>
  <c r="D26" i="184"/>
  <c r="D2" i="184" s="1"/>
  <c r="S26" i="184"/>
  <c r="W3" i="184"/>
  <c r="G3" i="184"/>
  <c r="F26" i="184"/>
  <c r="K26" i="184"/>
  <c r="K2" i="184" s="1"/>
  <c r="O26" i="184"/>
  <c r="N3" i="184"/>
  <c r="S3" i="184"/>
  <c r="H26" i="184"/>
  <c r="W26" i="184"/>
  <c r="E3" i="184"/>
  <c r="P26" i="184"/>
  <c r="Q3" i="184"/>
  <c r="I3" i="184"/>
  <c r="C26" i="184"/>
  <c r="C2" i="184" s="1"/>
  <c r="L26" i="184"/>
  <c r="E2" i="180"/>
  <c r="M2" i="180"/>
  <c r="I2" i="176"/>
  <c r="J2" i="176"/>
  <c r="E2" i="179"/>
  <c r="N2" i="181"/>
  <c r="V2" i="179"/>
  <c r="M2" i="181"/>
  <c r="N2" i="179"/>
  <c r="Q2" i="180"/>
  <c r="F2" i="179"/>
  <c r="P2" i="178"/>
  <c r="U2" i="180"/>
  <c r="E2" i="181"/>
  <c r="E2" i="182"/>
  <c r="M2" i="182"/>
  <c r="U2" i="182"/>
  <c r="F2" i="181"/>
  <c r="N2" i="177"/>
  <c r="F2" i="177"/>
  <c r="F2" i="182"/>
  <c r="V2" i="182"/>
  <c r="F2" i="180"/>
  <c r="N2" i="180"/>
  <c r="V2" i="180"/>
  <c r="N2" i="182"/>
  <c r="J2" i="178"/>
  <c r="G2" i="182"/>
  <c r="O2" i="182"/>
  <c r="W2" i="182"/>
  <c r="M2" i="179"/>
  <c r="I2" i="180"/>
  <c r="Q2" i="178"/>
  <c r="Q2" i="182"/>
  <c r="J2" i="179"/>
  <c r="R2" i="179"/>
  <c r="R2" i="178"/>
  <c r="J2" i="181"/>
  <c r="R2" i="181"/>
  <c r="Q2" i="176"/>
  <c r="S2" i="182"/>
  <c r="I2" i="178"/>
  <c r="R2" i="176"/>
  <c r="R2" i="180"/>
  <c r="U26" i="184"/>
  <c r="R2" i="182"/>
  <c r="M2" i="177"/>
  <c r="N2" i="175"/>
  <c r="J2" i="180"/>
  <c r="R26" i="184"/>
  <c r="E2" i="177"/>
  <c r="M2" i="175"/>
  <c r="V26" i="184"/>
  <c r="E2" i="175"/>
  <c r="N26" i="184"/>
  <c r="F2" i="175"/>
  <c r="E2" i="178"/>
  <c r="M2" i="178"/>
  <c r="U2" i="178"/>
  <c r="E2" i="176"/>
  <c r="M2" i="176"/>
  <c r="U2" i="176"/>
  <c r="F2" i="178"/>
  <c r="N2" i="178"/>
  <c r="V2" i="178"/>
  <c r="F2" i="176"/>
  <c r="N2" i="176"/>
  <c r="V2" i="176"/>
  <c r="I2" i="177"/>
  <c r="Q2" i="177"/>
  <c r="I2" i="175"/>
  <c r="Q2" i="175"/>
  <c r="J2" i="177"/>
  <c r="R2" i="177"/>
  <c r="J2" i="175"/>
  <c r="R2" i="175"/>
  <c r="I2" i="181"/>
  <c r="Q2" i="181"/>
  <c r="I2" i="179"/>
  <c r="Q2" i="179"/>
  <c r="C2" i="178"/>
  <c r="C26" i="177"/>
  <c r="C2" i="182"/>
  <c r="C26" i="175"/>
  <c r="C2" i="175" s="1"/>
  <c r="C3" i="180"/>
  <c r="C2" i="180" s="1"/>
  <c r="C26" i="179"/>
  <c r="C2" i="179" s="1"/>
  <c r="C3" i="176"/>
  <c r="C2" i="176" s="1"/>
  <c r="C2" i="181"/>
  <c r="C2" i="177"/>
  <c r="G2" i="184" l="1"/>
  <c r="I2" i="184"/>
  <c r="T2" i="184"/>
  <c r="Q2" i="184"/>
  <c r="S2" i="184"/>
  <c r="V2" i="184"/>
  <c r="H2" i="184"/>
  <c r="W2" i="184"/>
  <c r="J100" i="149"/>
  <c r="R2" i="184"/>
  <c r="U2" i="184"/>
  <c r="T100" i="149"/>
  <c r="O2" i="184"/>
  <c r="N2" i="184"/>
  <c r="P2" i="184"/>
  <c r="L2" i="184"/>
  <c r="E2" i="184"/>
  <c r="F2" i="184"/>
  <c r="C100" i="149"/>
  <c r="Q100" i="149"/>
  <c r="G100" i="149"/>
  <c r="M100" i="149"/>
  <c r="I100" i="149"/>
  <c r="K100" i="149"/>
  <c r="R100" i="149"/>
  <c r="D100" i="149"/>
  <c r="W74" i="125"/>
  <c r="V74" i="125"/>
  <c r="U74" i="125"/>
  <c r="T74" i="125"/>
  <c r="S74" i="125"/>
  <c r="R74" i="125"/>
  <c r="Q74" i="125"/>
  <c r="P74" i="125"/>
  <c r="O74" i="125"/>
  <c r="N74" i="125"/>
  <c r="M74" i="125"/>
  <c r="L74" i="125"/>
  <c r="K74" i="125"/>
  <c r="J74" i="125"/>
  <c r="I74" i="125"/>
  <c r="H74" i="125"/>
  <c r="G74" i="125"/>
  <c r="F74" i="125"/>
  <c r="E74" i="125"/>
  <c r="D74" i="125"/>
  <c r="W56" i="125"/>
  <c r="V56" i="125"/>
  <c r="U56" i="125"/>
  <c r="T56" i="125"/>
  <c r="S56" i="125"/>
  <c r="R56" i="125"/>
  <c r="Q56" i="125"/>
  <c r="P56" i="125"/>
  <c r="O56" i="125"/>
  <c r="N56" i="125"/>
  <c r="M56" i="125"/>
  <c r="L56" i="125"/>
  <c r="K56" i="125"/>
  <c r="J56" i="125"/>
  <c r="I56" i="125"/>
  <c r="H56" i="125"/>
  <c r="G56" i="125"/>
  <c r="F56" i="125"/>
  <c r="E56" i="125"/>
  <c r="D56" i="125"/>
  <c r="W55" i="125"/>
  <c r="V55" i="125"/>
  <c r="U55" i="125"/>
  <c r="T55" i="125"/>
  <c r="S55" i="125"/>
  <c r="R55" i="125"/>
  <c r="Q55" i="125"/>
  <c r="P55" i="125"/>
  <c r="O55" i="125"/>
  <c r="N55" i="125"/>
  <c r="M55" i="125"/>
  <c r="L55" i="125"/>
  <c r="K55" i="125"/>
  <c r="J55" i="125"/>
  <c r="I55" i="125"/>
  <c r="H55" i="125"/>
  <c r="G55" i="125"/>
  <c r="F55" i="125"/>
  <c r="E55" i="125"/>
  <c r="D55" i="125"/>
  <c r="W54" i="125"/>
  <c r="V54" i="125"/>
  <c r="U54" i="125"/>
  <c r="T54" i="125"/>
  <c r="S54" i="125"/>
  <c r="R54" i="125"/>
  <c r="Q54" i="125"/>
  <c r="P54" i="125"/>
  <c r="O54" i="125"/>
  <c r="N54" i="125"/>
  <c r="M54" i="125"/>
  <c r="L54" i="125"/>
  <c r="K54" i="125"/>
  <c r="J54" i="125"/>
  <c r="I54" i="125"/>
  <c r="H54" i="125"/>
  <c r="G54" i="125"/>
  <c r="F54" i="125"/>
  <c r="E54" i="125"/>
  <c r="D54" i="125"/>
  <c r="W53" i="125"/>
  <c r="V53" i="125"/>
  <c r="U53" i="125"/>
  <c r="T53" i="125"/>
  <c r="S53" i="125"/>
  <c r="R53" i="125"/>
  <c r="Q53" i="125"/>
  <c r="P53" i="125"/>
  <c r="O53" i="125"/>
  <c r="N53" i="125"/>
  <c r="M53" i="125"/>
  <c r="L53" i="125"/>
  <c r="K53" i="125"/>
  <c r="J53" i="125"/>
  <c r="I53" i="125"/>
  <c r="H53" i="125"/>
  <c r="G53" i="125"/>
  <c r="F53" i="125"/>
  <c r="E53" i="125"/>
  <c r="D53" i="125"/>
  <c r="C74" i="125"/>
  <c r="C56" i="125"/>
  <c r="C55" i="125"/>
  <c r="C54" i="125"/>
  <c r="C53" i="125"/>
  <c r="P69" i="125"/>
  <c r="H69" i="125"/>
  <c r="U68" i="125"/>
  <c r="M68" i="125"/>
  <c r="E68" i="125"/>
  <c r="R67" i="125"/>
  <c r="J67" i="125"/>
  <c r="W66" i="125"/>
  <c r="O66" i="125"/>
  <c r="G66" i="125"/>
  <c r="C66" i="125"/>
  <c r="T65" i="125"/>
  <c r="L65" i="125"/>
  <c r="D65" i="125"/>
  <c r="Q64" i="125"/>
  <c r="I64" i="125"/>
  <c r="V63" i="125"/>
  <c r="N63" i="125"/>
  <c r="F63" i="125"/>
  <c r="W11" i="172"/>
  <c r="V11" i="172"/>
  <c r="U11" i="172"/>
  <c r="T11" i="172"/>
  <c r="S11" i="172"/>
  <c r="R11" i="172"/>
  <c r="Q11" i="172"/>
  <c r="P11" i="172"/>
  <c r="O11" i="172"/>
  <c r="N11" i="172"/>
  <c r="M11" i="172"/>
  <c r="L11" i="172"/>
  <c r="K11" i="172"/>
  <c r="J11" i="172"/>
  <c r="I11" i="172"/>
  <c r="H11" i="172"/>
  <c r="G11" i="172"/>
  <c r="F11" i="172"/>
  <c r="E11" i="172"/>
  <c r="D11" i="172"/>
  <c r="W8" i="172"/>
  <c r="V8" i="172"/>
  <c r="U8" i="172"/>
  <c r="T8" i="172"/>
  <c r="S8" i="172"/>
  <c r="R8" i="172"/>
  <c r="Q8" i="172"/>
  <c r="P8" i="172"/>
  <c r="O8" i="172"/>
  <c r="N8" i="172"/>
  <c r="M8" i="172"/>
  <c r="L8" i="172"/>
  <c r="K8" i="172"/>
  <c r="J8" i="172"/>
  <c r="I8" i="172"/>
  <c r="H8" i="172"/>
  <c r="G8" i="172"/>
  <c r="F8" i="172"/>
  <c r="E8" i="172"/>
  <c r="D8" i="172"/>
  <c r="W4" i="172"/>
  <c r="V4" i="172"/>
  <c r="V3" i="172" s="1"/>
  <c r="U4" i="172"/>
  <c r="U3" i="172" s="1"/>
  <c r="T4" i="172"/>
  <c r="S4" i="172"/>
  <c r="S3" i="172" s="1"/>
  <c r="R4" i="172"/>
  <c r="Q4" i="172"/>
  <c r="P4" i="172"/>
  <c r="O4" i="172"/>
  <c r="N4" i="172"/>
  <c r="N3" i="172" s="1"/>
  <c r="M4" i="172"/>
  <c r="M3" i="172" s="1"/>
  <c r="L4" i="172"/>
  <c r="L3" i="172" s="1"/>
  <c r="K4" i="172"/>
  <c r="K3" i="172" s="1"/>
  <c r="J4" i="172"/>
  <c r="I4" i="172"/>
  <c r="H4" i="172"/>
  <c r="G4" i="172"/>
  <c r="F4" i="172"/>
  <c r="F3" i="172" s="1"/>
  <c r="E4" i="172"/>
  <c r="E3" i="172" s="1"/>
  <c r="D4" i="172"/>
  <c r="T3" i="172"/>
  <c r="R3" i="172"/>
  <c r="Q3" i="172"/>
  <c r="J3" i="172"/>
  <c r="I3" i="172"/>
  <c r="D3" i="172"/>
  <c r="K7" i="125"/>
  <c r="W6" i="125"/>
  <c r="O6" i="125"/>
  <c r="G6" i="125"/>
  <c r="S5" i="125"/>
  <c r="K5" i="125"/>
  <c r="S100" i="149" l="1"/>
  <c r="H100" i="149"/>
  <c r="V100" i="149"/>
  <c r="W100" i="149"/>
  <c r="U100" i="149"/>
  <c r="G3" i="172"/>
  <c r="O3" i="172"/>
  <c r="W3" i="172"/>
  <c r="H3" i="172"/>
  <c r="P3" i="172"/>
  <c r="O100" i="149"/>
  <c r="E100" i="149"/>
  <c r="L100" i="149"/>
  <c r="P100" i="149"/>
  <c r="N100" i="149"/>
  <c r="F100" i="149"/>
  <c r="E69" i="125"/>
  <c r="G43" i="125"/>
  <c r="J58" i="125"/>
  <c r="R58" i="125"/>
  <c r="I4" i="173"/>
  <c r="I8" i="173"/>
  <c r="Q8" i="173"/>
  <c r="J4" i="171"/>
  <c r="V11" i="171"/>
  <c r="F4" i="174"/>
  <c r="C35" i="125"/>
  <c r="W11" i="171"/>
  <c r="W8" i="174"/>
  <c r="G11" i="173"/>
  <c r="O11" i="173"/>
  <c r="W11" i="173"/>
  <c r="J36" i="125"/>
  <c r="R36" i="125"/>
  <c r="C72" i="125"/>
  <c r="M11" i="173"/>
  <c r="K72" i="125"/>
  <c r="K8" i="174"/>
  <c r="I37" i="125"/>
  <c r="D63" i="125"/>
  <c r="L63" i="125"/>
  <c r="T63" i="125"/>
  <c r="G64" i="125"/>
  <c r="O64" i="125"/>
  <c r="W64" i="125"/>
  <c r="J65" i="125"/>
  <c r="R65" i="125"/>
  <c r="E66" i="125"/>
  <c r="M66" i="125"/>
  <c r="U66" i="125"/>
  <c r="H67" i="125"/>
  <c r="P67" i="125"/>
  <c r="C68" i="125"/>
  <c r="K68" i="125"/>
  <c r="S68" i="125"/>
  <c r="F69" i="125"/>
  <c r="N69" i="125"/>
  <c r="V69" i="125"/>
  <c r="K23" i="125"/>
  <c r="K25" i="125"/>
  <c r="W24" i="125"/>
  <c r="Q37" i="125"/>
  <c r="D38" i="125"/>
  <c r="L38" i="125"/>
  <c r="T38" i="125"/>
  <c r="G39" i="125"/>
  <c r="O39" i="125"/>
  <c r="W39" i="125"/>
  <c r="S72" i="125"/>
  <c r="F73" i="125"/>
  <c r="S23" i="125"/>
  <c r="O24" i="125"/>
  <c r="S25" i="125"/>
  <c r="G24" i="125"/>
  <c r="S8" i="174"/>
  <c r="W23" i="125"/>
  <c r="R4" i="171"/>
  <c r="U11" i="171"/>
  <c r="D8" i="174"/>
  <c r="L24" i="125"/>
  <c r="P25" i="125"/>
  <c r="S7" i="125"/>
  <c r="P23" i="125"/>
  <c r="H25" i="125"/>
  <c r="H23" i="125"/>
  <c r="D24" i="125"/>
  <c r="T24" i="125"/>
  <c r="I8" i="171"/>
  <c r="J40" i="125"/>
  <c r="R40" i="125"/>
  <c r="E41" i="125"/>
  <c r="M41" i="125"/>
  <c r="U41" i="125"/>
  <c r="G47" i="125"/>
  <c r="N73" i="125"/>
  <c r="V73" i="125"/>
  <c r="T7" i="125"/>
  <c r="H12" i="125"/>
  <c r="I58" i="125"/>
  <c r="G75" i="125"/>
  <c r="E4" i="174"/>
  <c r="U4" i="174"/>
  <c r="L8" i="173"/>
  <c r="L9" i="125"/>
  <c r="P10" i="125"/>
  <c r="C58" i="125"/>
  <c r="K58" i="125"/>
  <c r="S58" i="125"/>
  <c r="G63" i="125"/>
  <c r="O63" i="125"/>
  <c r="W63" i="125"/>
  <c r="J64" i="125"/>
  <c r="R64" i="125"/>
  <c r="E65" i="125"/>
  <c r="M65" i="125"/>
  <c r="U65" i="125"/>
  <c r="H66" i="125"/>
  <c r="P66" i="125"/>
  <c r="C67" i="125"/>
  <c r="D9" i="125"/>
  <c r="H10" i="125"/>
  <c r="G4" i="174"/>
  <c r="J4" i="173"/>
  <c r="R4" i="173"/>
  <c r="J8" i="173"/>
  <c r="R8" i="173"/>
  <c r="I21" i="125"/>
  <c r="T9" i="125"/>
  <c r="P11" i="171"/>
  <c r="G8" i="174"/>
  <c r="O8" i="174"/>
  <c r="L8" i="174"/>
  <c r="T8" i="174"/>
  <c r="H8" i="174"/>
  <c r="P8" i="174"/>
  <c r="E8" i="174"/>
  <c r="M8" i="174"/>
  <c r="U8" i="174"/>
  <c r="E11" i="171"/>
  <c r="F8" i="174"/>
  <c r="V8" i="174"/>
  <c r="C32" i="125"/>
  <c r="N11" i="171"/>
  <c r="E63" i="125"/>
  <c r="M63" i="125"/>
  <c r="U63" i="125"/>
  <c r="H64" i="125"/>
  <c r="P64" i="125"/>
  <c r="C65" i="125"/>
  <c r="K65" i="125"/>
  <c r="S65" i="125"/>
  <c r="F66" i="125"/>
  <c r="N66" i="125"/>
  <c r="V66" i="125"/>
  <c r="I67" i="125"/>
  <c r="Q67" i="125"/>
  <c r="D68" i="125"/>
  <c r="L68" i="125"/>
  <c r="T68" i="125"/>
  <c r="G69" i="125"/>
  <c r="O69" i="125"/>
  <c r="W69" i="125"/>
  <c r="O75" i="125"/>
  <c r="W75" i="125"/>
  <c r="R43" i="125"/>
  <c r="U73" i="125"/>
  <c r="H75" i="125"/>
  <c r="P75" i="125"/>
  <c r="C75" i="125"/>
  <c r="G18" i="125"/>
  <c r="O18" i="125"/>
  <c r="W18" i="125"/>
  <c r="J19" i="125"/>
  <c r="R19" i="125"/>
  <c r="E20" i="125"/>
  <c r="M20" i="125"/>
  <c r="U20" i="125"/>
  <c r="H21" i="125"/>
  <c r="P21" i="125"/>
  <c r="C51" i="125"/>
  <c r="K51" i="125"/>
  <c r="S51" i="125"/>
  <c r="Q34" i="125"/>
  <c r="G59" i="125"/>
  <c r="O59" i="125"/>
  <c r="W59" i="125"/>
  <c r="J60" i="125"/>
  <c r="R60" i="125"/>
  <c r="M13" i="125"/>
  <c r="F18" i="125"/>
  <c r="N18" i="125"/>
  <c r="V18" i="125"/>
  <c r="I19" i="125"/>
  <c r="Q19" i="125"/>
  <c r="D20" i="125"/>
  <c r="L20" i="125"/>
  <c r="T20" i="125"/>
  <c r="G21" i="125"/>
  <c r="O21" i="125"/>
  <c r="W21" i="125"/>
  <c r="J51" i="125"/>
  <c r="R51" i="125"/>
  <c r="O13" i="125"/>
  <c r="S14" i="125"/>
  <c r="S16" i="125"/>
  <c r="C40" i="125"/>
  <c r="C48" i="125"/>
  <c r="S48" i="125"/>
  <c r="K14" i="125"/>
  <c r="W15" i="125"/>
  <c r="V5" i="125"/>
  <c r="H9" i="125"/>
  <c r="V4" i="174"/>
  <c r="G11" i="174"/>
  <c r="O11" i="174"/>
  <c r="W11" i="174"/>
  <c r="K11" i="174"/>
  <c r="S11" i="174"/>
  <c r="K8" i="173"/>
  <c r="Q76" i="125"/>
  <c r="P6" i="125"/>
  <c r="W13" i="125"/>
  <c r="O15" i="125"/>
  <c r="E23" i="125"/>
  <c r="M23" i="125"/>
  <c r="U23" i="125"/>
  <c r="Q8" i="171"/>
  <c r="M12" i="125"/>
  <c r="Q15" i="125"/>
  <c r="E16" i="125"/>
  <c r="O4" i="174"/>
  <c r="W4" i="174"/>
  <c r="G15" i="125"/>
  <c r="K16" i="125"/>
  <c r="C25" i="125"/>
  <c r="J8" i="171"/>
  <c r="R8" i="171"/>
  <c r="H4" i="174"/>
  <c r="I11" i="174"/>
  <c r="Q11" i="174"/>
  <c r="T30" i="125"/>
  <c r="W31" i="125"/>
  <c r="U75" i="125"/>
  <c r="Q4" i="171"/>
  <c r="T8" i="171"/>
  <c r="K8" i="171"/>
  <c r="S9" i="125"/>
  <c r="G10" i="125"/>
  <c r="O10" i="125"/>
  <c r="W10" i="125"/>
  <c r="J8" i="174"/>
  <c r="R8" i="174"/>
  <c r="N8" i="174"/>
  <c r="J11" i="174"/>
  <c r="R11" i="174"/>
  <c r="K4" i="173"/>
  <c r="S4" i="173"/>
  <c r="F11" i="173"/>
  <c r="N11" i="173"/>
  <c r="V11" i="173"/>
  <c r="F75" i="125"/>
  <c r="N75" i="125"/>
  <c r="V75" i="125"/>
  <c r="E62" i="125"/>
  <c r="M62" i="125"/>
  <c r="U62" i="125"/>
  <c r="C13" i="125"/>
  <c r="C14" i="125"/>
  <c r="F23" i="125"/>
  <c r="N23" i="125"/>
  <c r="V23" i="125"/>
  <c r="J24" i="125"/>
  <c r="R24" i="125"/>
  <c r="F25" i="125"/>
  <c r="N25" i="125"/>
  <c r="V25" i="125"/>
  <c r="D31" i="125"/>
  <c r="I34" i="125"/>
  <c r="C10" i="125"/>
  <c r="O23" i="125"/>
  <c r="O22" i="125" s="1"/>
  <c r="S24" i="125"/>
  <c r="O25" i="125"/>
  <c r="D6" i="125"/>
  <c r="T6" i="125"/>
  <c r="H7" i="125"/>
  <c r="P7" i="125"/>
  <c r="D8" i="171"/>
  <c r="G13" i="125"/>
  <c r="G11" i="171"/>
  <c r="E10" i="125"/>
  <c r="M10" i="125"/>
  <c r="G23" i="125"/>
  <c r="K24" i="125"/>
  <c r="G25" i="125"/>
  <c r="W25" i="125"/>
  <c r="L6" i="125"/>
  <c r="C6" i="125"/>
  <c r="E18" i="125"/>
  <c r="M18" i="125"/>
  <c r="U18" i="125"/>
  <c r="H19" i="125"/>
  <c r="P19" i="125"/>
  <c r="C20" i="125"/>
  <c r="K20" i="125"/>
  <c r="S20" i="125"/>
  <c r="F21" i="125"/>
  <c r="N21" i="125"/>
  <c r="V21" i="125"/>
  <c r="I51" i="125"/>
  <c r="Q51" i="125"/>
  <c r="H28" i="125"/>
  <c r="P28" i="125"/>
  <c r="C29" i="125"/>
  <c r="D32" i="125"/>
  <c r="C41" i="125"/>
  <c r="C49" i="125"/>
  <c r="G34" i="125"/>
  <c r="O34" i="125"/>
  <c r="W34" i="125"/>
  <c r="K35" i="125"/>
  <c r="S35" i="125"/>
  <c r="H37" i="125"/>
  <c r="P37" i="125"/>
  <c r="C38" i="125"/>
  <c r="K38" i="125"/>
  <c r="S38" i="125"/>
  <c r="F39" i="125"/>
  <c r="N39" i="125"/>
  <c r="V39" i="125"/>
  <c r="I40" i="125"/>
  <c r="Q40" i="125"/>
  <c r="D41" i="125"/>
  <c r="L41" i="125"/>
  <c r="T41" i="125"/>
  <c r="G42" i="125"/>
  <c r="O42" i="125"/>
  <c r="W42" i="125"/>
  <c r="J43" i="125"/>
  <c r="E44" i="125"/>
  <c r="M44" i="125"/>
  <c r="U44" i="125"/>
  <c r="H45" i="125"/>
  <c r="P45" i="125"/>
  <c r="C46" i="125"/>
  <c r="K46" i="125"/>
  <c r="S46" i="125"/>
  <c r="F47" i="125"/>
  <c r="N47" i="125"/>
  <c r="V47" i="125"/>
  <c r="I48" i="125"/>
  <c r="Q48" i="125"/>
  <c r="D49" i="125"/>
  <c r="L49" i="125"/>
  <c r="T49" i="125"/>
  <c r="G50" i="125"/>
  <c r="O50" i="125"/>
  <c r="W50" i="125"/>
  <c r="F59" i="125"/>
  <c r="N59" i="125"/>
  <c r="V59" i="125"/>
  <c r="I60" i="125"/>
  <c r="Q60" i="125"/>
  <c r="J72" i="125"/>
  <c r="R72" i="125"/>
  <c r="E73" i="125"/>
  <c r="M73" i="125"/>
  <c r="D62" i="125"/>
  <c r="L62" i="125"/>
  <c r="T62" i="125"/>
  <c r="E61" i="125"/>
  <c r="M61" i="125"/>
  <c r="U61" i="125"/>
  <c r="F76" i="125"/>
  <c r="N76" i="125"/>
  <c r="V76" i="125"/>
  <c r="I4" i="174"/>
  <c r="Q4" i="174"/>
  <c r="M4" i="174"/>
  <c r="D4" i="173"/>
  <c r="L4" i="173"/>
  <c r="T4" i="173"/>
  <c r="D7" i="125"/>
  <c r="U36" i="125"/>
  <c r="R75" i="125"/>
  <c r="C24" i="125"/>
  <c r="F11" i="171"/>
  <c r="J4" i="174"/>
  <c r="R4" i="174"/>
  <c r="N4" i="174"/>
  <c r="D11" i="174"/>
  <c r="L11" i="174"/>
  <c r="T11" i="174"/>
  <c r="E4" i="173"/>
  <c r="M4" i="173"/>
  <c r="U4" i="173"/>
  <c r="Q4" i="173"/>
  <c r="J21" i="125"/>
  <c r="D28" i="125"/>
  <c r="L28" i="125"/>
  <c r="T28" i="125"/>
  <c r="G29" i="125"/>
  <c r="O29" i="125"/>
  <c r="W29" i="125"/>
  <c r="J30" i="125"/>
  <c r="R30" i="125"/>
  <c r="E31" i="125"/>
  <c r="M31" i="125"/>
  <c r="U31" i="125"/>
  <c r="H32" i="125"/>
  <c r="P32" i="125"/>
  <c r="J34" i="125"/>
  <c r="R34" i="125"/>
  <c r="F35" i="125"/>
  <c r="N35" i="125"/>
  <c r="V35" i="125"/>
  <c r="C59" i="125"/>
  <c r="I59" i="125"/>
  <c r="Q59" i="125"/>
  <c r="D60" i="125"/>
  <c r="L60" i="125"/>
  <c r="T60" i="125"/>
  <c r="E72" i="125"/>
  <c r="D64" i="125"/>
  <c r="M67" i="125"/>
  <c r="C69" i="125"/>
  <c r="I24" i="125"/>
  <c r="Q24" i="125"/>
  <c r="E25" i="125"/>
  <c r="M25" i="125"/>
  <c r="U25" i="125"/>
  <c r="N4" i="171"/>
  <c r="V4" i="171"/>
  <c r="R6" i="125"/>
  <c r="J10" i="125"/>
  <c r="R10" i="125"/>
  <c r="K4" i="174"/>
  <c r="S4" i="174"/>
  <c r="F4" i="173"/>
  <c r="N4" i="173"/>
  <c r="V4" i="173"/>
  <c r="G8" i="173"/>
  <c r="O8" i="173"/>
  <c r="W8" i="173"/>
  <c r="S8" i="173"/>
  <c r="D11" i="173"/>
  <c r="L11" i="173"/>
  <c r="T11" i="173"/>
  <c r="H11" i="173"/>
  <c r="P11" i="173"/>
  <c r="J18" i="125"/>
  <c r="R18" i="125"/>
  <c r="E19" i="125"/>
  <c r="M19" i="125"/>
  <c r="U19" i="125"/>
  <c r="H20" i="125"/>
  <c r="P20" i="125"/>
  <c r="C21" i="125"/>
  <c r="K21" i="125"/>
  <c r="S21" i="125"/>
  <c r="F51" i="125"/>
  <c r="N51" i="125"/>
  <c r="V51" i="125"/>
  <c r="G36" i="125"/>
  <c r="O36" i="125"/>
  <c r="W36" i="125"/>
  <c r="E28" i="125"/>
  <c r="M28" i="125"/>
  <c r="U28" i="125"/>
  <c r="H29" i="125"/>
  <c r="P29" i="125"/>
  <c r="C30" i="125"/>
  <c r="K30" i="125"/>
  <c r="S30" i="125"/>
  <c r="F31" i="125"/>
  <c r="N31" i="125"/>
  <c r="V31" i="125"/>
  <c r="I32" i="125"/>
  <c r="Q32" i="125"/>
  <c r="C34" i="125"/>
  <c r="K34" i="125"/>
  <c r="S34" i="125"/>
  <c r="G35" i="125"/>
  <c r="O35" i="125"/>
  <c r="W35" i="125"/>
  <c r="J63" i="125"/>
  <c r="R63" i="125"/>
  <c r="E64" i="125"/>
  <c r="M64" i="125"/>
  <c r="U64" i="125"/>
  <c r="H65" i="125"/>
  <c r="P65" i="125"/>
  <c r="K66" i="125"/>
  <c r="S66" i="125"/>
  <c r="F67" i="125"/>
  <c r="N67" i="125"/>
  <c r="V67" i="125"/>
  <c r="I68" i="125"/>
  <c r="Q68" i="125"/>
  <c r="D69" i="125"/>
  <c r="L69" i="125"/>
  <c r="T69" i="125"/>
  <c r="D75" i="125"/>
  <c r="L75" i="125"/>
  <c r="T75" i="125"/>
  <c r="P12" i="125"/>
  <c r="D13" i="125"/>
  <c r="L13" i="125"/>
  <c r="T13" i="125"/>
  <c r="H14" i="125"/>
  <c r="P14" i="125"/>
  <c r="D15" i="125"/>
  <c r="L15" i="125"/>
  <c r="T15" i="125"/>
  <c r="H16" i="125"/>
  <c r="P16" i="125"/>
  <c r="D4" i="174"/>
  <c r="L4" i="174"/>
  <c r="P4" i="174"/>
  <c r="G4" i="173"/>
  <c r="O4" i="173"/>
  <c r="W4" i="173"/>
  <c r="H8" i="173"/>
  <c r="P8" i="173"/>
  <c r="D8" i="173"/>
  <c r="T8" i="173"/>
  <c r="E11" i="173"/>
  <c r="U11" i="173"/>
  <c r="H36" i="125"/>
  <c r="P36" i="125"/>
  <c r="E37" i="125"/>
  <c r="M37" i="125"/>
  <c r="U37" i="125"/>
  <c r="H38" i="125"/>
  <c r="P38" i="125"/>
  <c r="C39" i="125"/>
  <c r="K39" i="125"/>
  <c r="S39" i="125"/>
  <c r="F40" i="125"/>
  <c r="N40" i="125"/>
  <c r="V40" i="125"/>
  <c r="I41" i="125"/>
  <c r="Q41" i="125"/>
  <c r="D42" i="125"/>
  <c r="L42" i="125"/>
  <c r="T42" i="125"/>
  <c r="O43" i="125"/>
  <c r="W43" i="125"/>
  <c r="J44" i="125"/>
  <c r="R44" i="125"/>
  <c r="E45" i="125"/>
  <c r="M45" i="125"/>
  <c r="U45" i="125"/>
  <c r="H46" i="125"/>
  <c r="P46" i="125"/>
  <c r="C47" i="125"/>
  <c r="K47" i="125"/>
  <c r="S47" i="125"/>
  <c r="F48" i="125"/>
  <c r="N48" i="125"/>
  <c r="V48" i="125"/>
  <c r="I49" i="125"/>
  <c r="Q49" i="125"/>
  <c r="D50" i="125"/>
  <c r="L50" i="125"/>
  <c r="T50" i="125"/>
  <c r="G58" i="125"/>
  <c r="O58" i="125"/>
  <c r="W58" i="125"/>
  <c r="J73" i="125"/>
  <c r="I62" i="125"/>
  <c r="Q62" i="125"/>
  <c r="J61" i="125"/>
  <c r="R61" i="125"/>
  <c r="E75" i="125"/>
  <c r="M75" i="125"/>
  <c r="C76" i="125"/>
  <c r="K76" i="125"/>
  <c r="S76" i="125"/>
  <c r="Q5" i="125"/>
  <c r="M6" i="125"/>
  <c r="U6" i="125"/>
  <c r="I7" i="125"/>
  <c r="Q7" i="125"/>
  <c r="Q11" i="171"/>
  <c r="Q12" i="125"/>
  <c r="U13" i="125"/>
  <c r="Q14" i="125"/>
  <c r="M15" i="125"/>
  <c r="I16" i="125"/>
  <c r="C18" i="125"/>
  <c r="S18" i="125"/>
  <c r="N19" i="125"/>
  <c r="I20" i="125"/>
  <c r="L21" i="125"/>
  <c r="C9" i="125"/>
  <c r="I5" i="125"/>
  <c r="E6" i="125"/>
  <c r="I11" i="171"/>
  <c r="I12" i="125"/>
  <c r="E13" i="125"/>
  <c r="I14" i="125"/>
  <c r="E15" i="125"/>
  <c r="U15" i="125"/>
  <c r="Q16" i="125"/>
  <c r="K18" i="125"/>
  <c r="F19" i="125"/>
  <c r="V19" i="125"/>
  <c r="Q20" i="125"/>
  <c r="D21" i="125"/>
  <c r="T21" i="125"/>
  <c r="G51" i="125"/>
  <c r="O51" i="125"/>
  <c r="W51" i="125"/>
  <c r="F28" i="125"/>
  <c r="N28" i="125"/>
  <c r="V28" i="125"/>
  <c r="I29" i="125"/>
  <c r="Q29" i="125"/>
  <c r="D30" i="125"/>
  <c r="L30" i="125"/>
  <c r="G31" i="125"/>
  <c r="O31" i="125"/>
  <c r="J32" i="125"/>
  <c r="R32" i="125"/>
  <c r="D34" i="125"/>
  <c r="L34" i="125"/>
  <c r="T34" i="125"/>
  <c r="H35" i="125"/>
  <c r="P35" i="125"/>
  <c r="K9" i="125"/>
  <c r="C15" i="125"/>
  <c r="S4" i="171"/>
  <c r="J5" i="125"/>
  <c r="R5" i="125"/>
  <c r="F6" i="125"/>
  <c r="N6" i="125"/>
  <c r="V6" i="125"/>
  <c r="J7" i="125"/>
  <c r="R7" i="125"/>
  <c r="E8" i="171"/>
  <c r="E9" i="125"/>
  <c r="M8" i="171"/>
  <c r="M9" i="125"/>
  <c r="U8" i="171"/>
  <c r="U9" i="125"/>
  <c r="I10" i="125"/>
  <c r="Q10" i="125"/>
  <c r="J11" i="171"/>
  <c r="J12" i="125"/>
  <c r="R11" i="171"/>
  <c r="R12" i="125"/>
  <c r="F13" i="125"/>
  <c r="N13" i="125"/>
  <c r="V13" i="125"/>
  <c r="J14" i="125"/>
  <c r="R14" i="125"/>
  <c r="F15" i="125"/>
  <c r="N15" i="125"/>
  <c r="V15" i="125"/>
  <c r="J16" i="125"/>
  <c r="R16" i="125"/>
  <c r="D18" i="125"/>
  <c r="L18" i="125"/>
  <c r="T18" i="125"/>
  <c r="G19" i="125"/>
  <c r="O19" i="125"/>
  <c r="W19" i="125"/>
  <c r="J20" i="125"/>
  <c r="R20" i="125"/>
  <c r="E21" i="125"/>
  <c r="M21" i="125"/>
  <c r="U21" i="125"/>
  <c r="H51" i="125"/>
  <c r="P51" i="125"/>
  <c r="I36" i="125"/>
  <c r="Q36" i="125"/>
  <c r="G28" i="125"/>
  <c r="O28" i="125"/>
  <c r="W28" i="125"/>
  <c r="J29" i="125"/>
  <c r="R29" i="125"/>
  <c r="E30" i="125"/>
  <c r="M30" i="125"/>
  <c r="U30" i="125"/>
  <c r="H31" i="125"/>
  <c r="P31" i="125"/>
  <c r="K32" i="125"/>
  <c r="S32" i="125"/>
  <c r="E34" i="125"/>
  <c r="M34" i="125"/>
  <c r="U34" i="125"/>
  <c r="I35" i="125"/>
  <c r="Q35" i="125"/>
  <c r="F37" i="125"/>
  <c r="N37" i="125"/>
  <c r="V37" i="125"/>
  <c r="I38" i="125"/>
  <c r="S44" i="125"/>
  <c r="P4" i="171"/>
  <c r="P5" i="125"/>
  <c r="D4" i="171"/>
  <c r="T4" i="171"/>
  <c r="K11" i="171"/>
  <c r="K12" i="125"/>
  <c r="T4" i="174"/>
  <c r="E24" i="125"/>
  <c r="I25" i="125"/>
  <c r="H6" i="125"/>
  <c r="L7" i="125"/>
  <c r="O8" i="171"/>
  <c r="O9" i="125"/>
  <c r="S10" i="125"/>
  <c r="L11" i="171"/>
  <c r="L12" i="125"/>
  <c r="P13" i="125"/>
  <c r="T14" i="125"/>
  <c r="T16" i="125"/>
  <c r="U11" i="174"/>
  <c r="K36" i="125"/>
  <c r="Q28" i="125"/>
  <c r="T29" i="125"/>
  <c r="W30" i="125"/>
  <c r="R31" i="125"/>
  <c r="M32" i="125"/>
  <c r="J23" i="125"/>
  <c r="N24" i="125"/>
  <c r="J25" i="125"/>
  <c r="E4" i="171"/>
  <c r="E5" i="125"/>
  <c r="U4" i="171"/>
  <c r="U5" i="125"/>
  <c r="Q6" i="125"/>
  <c r="M7" i="125"/>
  <c r="P8" i="171"/>
  <c r="P9" i="125"/>
  <c r="T10" i="125"/>
  <c r="M11" i="171"/>
  <c r="I13" i="125"/>
  <c r="E14" i="125"/>
  <c r="U14" i="125"/>
  <c r="M16" i="125"/>
  <c r="V11" i="174"/>
  <c r="I11" i="173"/>
  <c r="D36" i="125"/>
  <c r="L36" i="125"/>
  <c r="T36" i="125"/>
  <c r="J28" i="125"/>
  <c r="R28" i="125"/>
  <c r="E29" i="125"/>
  <c r="M29" i="125"/>
  <c r="U29" i="125"/>
  <c r="H30" i="125"/>
  <c r="P30" i="125"/>
  <c r="C31" i="125"/>
  <c r="K31" i="125"/>
  <c r="S31" i="125"/>
  <c r="F32" i="125"/>
  <c r="N32" i="125"/>
  <c r="V32" i="125"/>
  <c r="H34" i="125"/>
  <c r="P34" i="125"/>
  <c r="D35" i="125"/>
  <c r="L35" i="125"/>
  <c r="T35" i="125"/>
  <c r="H42" i="125"/>
  <c r="P42" i="125"/>
  <c r="C43" i="125"/>
  <c r="K43" i="125"/>
  <c r="S43" i="125"/>
  <c r="F44" i="125"/>
  <c r="N44" i="125"/>
  <c r="V44" i="125"/>
  <c r="I45" i="125"/>
  <c r="Q45" i="125"/>
  <c r="D46" i="125"/>
  <c r="L46" i="125"/>
  <c r="T46" i="125"/>
  <c r="O47" i="125"/>
  <c r="W47" i="125"/>
  <c r="J48" i="125"/>
  <c r="R48" i="125"/>
  <c r="E49" i="125"/>
  <c r="M49" i="125"/>
  <c r="U49" i="125"/>
  <c r="H50" i="125"/>
  <c r="P50" i="125"/>
  <c r="F8" i="171"/>
  <c r="F9" i="125"/>
  <c r="V8" i="171"/>
  <c r="V9" i="125"/>
  <c r="C7" i="125"/>
  <c r="Q23" i="125"/>
  <c r="U24" i="125"/>
  <c r="D5" i="125"/>
  <c r="T5" i="125"/>
  <c r="L8" i="171"/>
  <c r="K10" i="125"/>
  <c r="H11" i="171"/>
  <c r="T11" i="171"/>
  <c r="T12" i="125"/>
  <c r="D14" i="125"/>
  <c r="H15" i="125"/>
  <c r="D16" i="125"/>
  <c r="E11" i="174"/>
  <c r="P4" i="173"/>
  <c r="C36" i="125"/>
  <c r="I28" i="125"/>
  <c r="L29" i="125"/>
  <c r="O30" i="125"/>
  <c r="J31" i="125"/>
  <c r="U32" i="125"/>
  <c r="R23" i="125"/>
  <c r="F24" i="125"/>
  <c r="V24" i="125"/>
  <c r="R25" i="125"/>
  <c r="M4" i="171"/>
  <c r="M5" i="125"/>
  <c r="I6" i="125"/>
  <c r="E7" i="125"/>
  <c r="U7" i="125"/>
  <c r="H8" i="171"/>
  <c r="D10" i="125"/>
  <c r="L10" i="125"/>
  <c r="E12" i="125"/>
  <c r="U12" i="125"/>
  <c r="Q13" i="125"/>
  <c r="M14" i="125"/>
  <c r="I15" i="125"/>
  <c r="U16" i="125"/>
  <c r="F11" i="174"/>
  <c r="N11" i="174"/>
  <c r="Q11" i="173"/>
  <c r="C23" i="125"/>
  <c r="K4" i="171"/>
  <c r="F4" i="171"/>
  <c r="F5" i="125"/>
  <c r="J6" i="125"/>
  <c r="F7" i="125"/>
  <c r="N7" i="125"/>
  <c r="V7" i="125"/>
  <c r="I9" i="125"/>
  <c r="Q9" i="125"/>
  <c r="U10" i="125"/>
  <c r="F12" i="125"/>
  <c r="N12" i="125"/>
  <c r="V12" i="125"/>
  <c r="J13" i="125"/>
  <c r="R13" i="125"/>
  <c r="F14" i="125"/>
  <c r="N14" i="125"/>
  <c r="V14" i="125"/>
  <c r="J15" i="125"/>
  <c r="R15" i="125"/>
  <c r="F16" i="125"/>
  <c r="N16" i="125"/>
  <c r="V16" i="125"/>
  <c r="E8" i="173"/>
  <c r="M8" i="173"/>
  <c r="U8" i="173"/>
  <c r="J11" i="173"/>
  <c r="R11" i="173"/>
  <c r="H18" i="125"/>
  <c r="P18" i="125"/>
  <c r="C19" i="125"/>
  <c r="K19" i="125"/>
  <c r="S19" i="125"/>
  <c r="F20" i="125"/>
  <c r="N20" i="125"/>
  <c r="V20" i="125"/>
  <c r="Q21" i="125"/>
  <c r="D51" i="125"/>
  <c r="L51" i="125"/>
  <c r="T51" i="125"/>
  <c r="E36" i="125"/>
  <c r="M36" i="125"/>
  <c r="C28" i="125"/>
  <c r="K28" i="125"/>
  <c r="S28" i="125"/>
  <c r="M35" i="125"/>
  <c r="C60" i="125"/>
  <c r="N5" i="125"/>
  <c r="H4" i="171"/>
  <c r="H5" i="125"/>
  <c r="C16" i="125"/>
  <c r="N8" i="171"/>
  <c r="N9" i="125"/>
  <c r="S11" i="171"/>
  <c r="S12" i="125"/>
  <c r="I23" i="125"/>
  <c r="I22" i="125" s="1"/>
  <c r="M24" i="125"/>
  <c r="Q25" i="125"/>
  <c r="I4" i="171"/>
  <c r="L5" i="125"/>
  <c r="G8" i="171"/>
  <c r="G9" i="125"/>
  <c r="W8" i="171"/>
  <c r="W9" i="125"/>
  <c r="D11" i="171"/>
  <c r="D12" i="125"/>
  <c r="H13" i="125"/>
  <c r="L14" i="125"/>
  <c r="P15" i="125"/>
  <c r="L16" i="125"/>
  <c r="M11" i="174"/>
  <c r="H4" i="173"/>
  <c r="S36" i="125"/>
  <c r="D29" i="125"/>
  <c r="G30" i="125"/>
  <c r="E32" i="125"/>
  <c r="C12" i="125"/>
  <c r="D23" i="125"/>
  <c r="L23" i="125"/>
  <c r="T23" i="125"/>
  <c r="H24" i="125"/>
  <c r="P24" i="125"/>
  <c r="D25" i="125"/>
  <c r="L25" i="125"/>
  <c r="T25" i="125"/>
  <c r="L4" i="171"/>
  <c r="G4" i="171"/>
  <c r="G5" i="125"/>
  <c r="O4" i="171"/>
  <c r="O5" i="125"/>
  <c r="W4" i="171"/>
  <c r="W5" i="125"/>
  <c r="K6" i="125"/>
  <c r="K4" i="125" s="1"/>
  <c r="S6" i="125"/>
  <c r="G7" i="125"/>
  <c r="O7" i="125"/>
  <c r="W7" i="125"/>
  <c r="S8" i="171"/>
  <c r="J9" i="125"/>
  <c r="R9" i="125"/>
  <c r="F10" i="125"/>
  <c r="N10" i="125"/>
  <c r="V10" i="125"/>
  <c r="O11" i="171"/>
  <c r="G12" i="125"/>
  <c r="O12" i="125"/>
  <c r="W12" i="125"/>
  <c r="K13" i="125"/>
  <c r="S13" i="125"/>
  <c r="G14" i="125"/>
  <c r="O14" i="125"/>
  <c r="W14" i="125"/>
  <c r="K15" i="125"/>
  <c r="S15" i="125"/>
  <c r="G16" i="125"/>
  <c r="O16" i="125"/>
  <c r="W16" i="125"/>
  <c r="I8" i="174"/>
  <c r="Q8" i="174"/>
  <c r="H11" i="174"/>
  <c r="P11" i="174"/>
  <c r="F8" i="173"/>
  <c r="N8" i="173"/>
  <c r="V8" i="173"/>
  <c r="K11" i="173"/>
  <c r="S11" i="173"/>
  <c r="I18" i="125"/>
  <c r="Q18" i="125"/>
  <c r="D19" i="125"/>
  <c r="L19" i="125"/>
  <c r="T19" i="125"/>
  <c r="G20" i="125"/>
  <c r="O20" i="125"/>
  <c r="W20" i="125"/>
  <c r="R21" i="125"/>
  <c r="E51" i="125"/>
  <c r="M51" i="125"/>
  <c r="U51" i="125"/>
  <c r="F36" i="125"/>
  <c r="N36" i="125"/>
  <c r="V36" i="125"/>
  <c r="C37" i="125"/>
  <c r="K37" i="125"/>
  <c r="S37" i="125"/>
  <c r="F38" i="125"/>
  <c r="N38" i="125"/>
  <c r="V38" i="125"/>
  <c r="I39" i="125"/>
  <c r="Q39" i="125"/>
  <c r="D40" i="125"/>
  <c r="L40" i="125"/>
  <c r="T40" i="125"/>
  <c r="G41" i="125"/>
  <c r="O41" i="125"/>
  <c r="W41" i="125"/>
  <c r="J42" i="125"/>
  <c r="R42" i="125"/>
  <c r="E43" i="125"/>
  <c r="M43" i="125"/>
  <c r="U43" i="125"/>
  <c r="H44" i="125"/>
  <c r="P44" i="125"/>
  <c r="C45" i="125"/>
  <c r="K45" i="125"/>
  <c r="S45" i="125"/>
  <c r="F46" i="125"/>
  <c r="N46" i="125"/>
  <c r="V46" i="125"/>
  <c r="I47" i="125"/>
  <c r="Q47" i="125"/>
  <c r="D48" i="125"/>
  <c r="L48" i="125"/>
  <c r="T48" i="125"/>
  <c r="G49" i="125"/>
  <c r="O49" i="125"/>
  <c r="W49" i="125"/>
  <c r="J50" i="125"/>
  <c r="R50" i="125"/>
  <c r="E58" i="125"/>
  <c r="M58" i="125"/>
  <c r="U58" i="125"/>
  <c r="F29" i="125"/>
  <c r="N29" i="125"/>
  <c r="V29" i="125"/>
  <c r="I30" i="125"/>
  <c r="Q30" i="125"/>
  <c r="L31" i="125"/>
  <c r="T31" i="125"/>
  <c r="G32" i="125"/>
  <c r="O32" i="125"/>
  <c r="W32" i="125"/>
  <c r="E35" i="125"/>
  <c r="U35" i="125"/>
  <c r="J37" i="125"/>
  <c r="R37" i="125"/>
  <c r="E38" i="125"/>
  <c r="M38" i="125"/>
  <c r="U38" i="125"/>
  <c r="H39" i="125"/>
  <c r="P39" i="125"/>
  <c r="K40" i="125"/>
  <c r="S40" i="125"/>
  <c r="F41" i="125"/>
  <c r="N41" i="125"/>
  <c r="V41" i="125"/>
  <c r="I42" i="125"/>
  <c r="Q42" i="125"/>
  <c r="D43" i="125"/>
  <c r="L43" i="125"/>
  <c r="T43" i="125"/>
  <c r="G44" i="125"/>
  <c r="O44" i="125"/>
  <c r="W44" i="125"/>
  <c r="J45" i="125"/>
  <c r="R45" i="125"/>
  <c r="E46" i="125"/>
  <c r="M46" i="125"/>
  <c r="U46" i="125"/>
  <c r="H47" i="125"/>
  <c r="P47" i="125"/>
  <c r="K48" i="125"/>
  <c r="F49" i="125"/>
  <c r="N49" i="125"/>
  <c r="V49" i="125"/>
  <c r="I50" i="125"/>
  <c r="Q50" i="125"/>
  <c r="D58" i="125"/>
  <c r="L58" i="125"/>
  <c r="T58" i="125"/>
  <c r="H59" i="125"/>
  <c r="P59" i="125"/>
  <c r="K60" i="125"/>
  <c r="S60" i="125"/>
  <c r="D72" i="125"/>
  <c r="C64" i="125"/>
  <c r="Q66" i="125"/>
  <c r="D37" i="125"/>
  <c r="L37" i="125"/>
  <c r="T37" i="125"/>
  <c r="G38" i="125"/>
  <c r="O38" i="125"/>
  <c r="W38" i="125"/>
  <c r="J39" i="125"/>
  <c r="R39" i="125"/>
  <c r="E40" i="125"/>
  <c r="M40" i="125"/>
  <c r="U40" i="125"/>
  <c r="H41" i="125"/>
  <c r="P41" i="125"/>
  <c r="C42" i="125"/>
  <c r="K42" i="125"/>
  <c r="S42" i="125"/>
  <c r="F43" i="125"/>
  <c r="N43" i="125"/>
  <c r="V43" i="125"/>
  <c r="I44" i="125"/>
  <c r="Q44" i="125"/>
  <c r="D45" i="125"/>
  <c r="L45" i="125"/>
  <c r="T45" i="125"/>
  <c r="G46" i="125"/>
  <c r="O46" i="125"/>
  <c r="W46" i="125"/>
  <c r="J47" i="125"/>
  <c r="R47" i="125"/>
  <c r="E48" i="125"/>
  <c r="M48" i="125"/>
  <c r="U48" i="125"/>
  <c r="H49" i="125"/>
  <c r="P49" i="125"/>
  <c r="C50" i="125"/>
  <c r="K50" i="125"/>
  <c r="S50" i="125"/>
  <c r="F58" i="125"/>
  <c r="N58" i="125"/>
  <c r="V58" i="125"/>
  <c r="J59" i="125"/>
  <c r="R59" i="125"/>
  <c r="E60" i="125"/>
  <c r="M60" i="125"/>
  <c r="U60" i="125"/>
  <c r="F72" i="125"/>
  <c r="N72" i="125"/>
  <c r="V72" i="125"/>
  <c r="I73" i="125"/>
  <c r="Q73" i="125"/>
  <c r="H62" i="125"/>
  <c r="P62" i="125"/>
  <c r="I61" i="125"/>
  <c r="Q61" i="125"/>
  <c r="K59" i="125"/>
  <c r="S59" i="125"/>
  <c r="F60" i="125"/>
  <c r="N60" i="125"/>
  <c r="V60" i="125"/>
  <c r="G72" i="125"/>
  <c r="O72" i="125"/>
  <c r="W72" i="125"/>
  <c r="R73" i="125"/>
  <c r="C63" i="125"/>
  <c r="K63" i="125"/>
  <c r="S63" i="125"/>
  <c r="F64" i="125"/>
  <c r="N64" i="125"/>
  <c r="V64" i="125"/>
  <c r="I65" i="125"/>
  <c r="Q65" i="125"/>
  <c r="D66" i="125"/>
  <c r="L66" i="125"/>
  <c r="T66" i="125"/>
  <c r="G67" i="125"/>
  <c r="O67" i="125"/>
  <c r="W67" i="125"/>
  <c r="J68" i="125"/>
  <c r="R68" i="125"/>
  <c r="M69" i="125"/>
  <c r="U69" i="125"/>
  <c r="Q38" i="125"/>
  <c r="D39" i="125"/>
  <c r="L39" i="125"/>
  <c r="T39" i="125"/>
  <c r="G40" i="125"/>
  <c r="O40" i="125"/>
  <c r="W40" i="125"/>
  <c r="J41" i="125"/>
  <c r="R41" i="125"/>
  <c r="E42" i="125"/>
  <c r="M42" i="125"/>
  <c r="U42" i="125"/>
  <c r="H43" i="125"/>
  <c r="P43" i="125"/>
  <c r="C44" i="125"/>
  <c r="K44" i="125"/>
  <c r="F45" i="125"/>
  <c r="N45" i="125"/>
  <c r="V45" i="125"/>
  <c r="I46" i="125"/>
  <c r="Q46" i="125"/>
  <c r="D47" i="125"/>
  <c r="L47" i="125"/>
  <c r="T47" i="125"/>
  <c r="G48" i="125"/>
  <c r="O48" i="125"/>
  <c r="W48" i="125"/>
  <c r="J49" i="125"/>
  <c r="R49" i="125"/>
  <c r="E50" i="125"/>
  <c r="M50" i="125"/>
  <c r="U50" i="125"/>
  <c r="H58" i="125"/>
  <c r="P58" i="125"/>
  <c r="D59" i="125"/>
  <c r="L59" i="125"/>
  <c r="T59" i="125"/>
  <c r="G60" i="125"/>
  <c r="O60" i="125"/>
  <c r="W60" i="125"/>
  <c r="H72" i="125"/>
  <c r="P72" i="125"/>
  <c r="C73" i="125"/>
  <c r="K73" i="125"/>
  <c r="S73" i="125"/>
  <c r="J62" i="125"/>
  <c r="R62" i="125"/>
  <c r="C61" i="125"/>
  <c r="K61" i="125"/>
  <c r="S61" i="125"/>
  <c r="D76" i="125"/>
  <c r="L76" i="125"/>
  <c r="T76" i="125"/>
  <c r="K29" i="125"/>
  <c r="S29" i="125"/>
  <c r="F30" i="125"/>
  <c r="N30" i="125"/>
  <c r="V30" i="125"/>
  <c r="I31" i="125"/>
  <c r="Q31" i="125"/>
  <c r="L32" i="125"/>
  <c r="T32" i="125"/>
  <c r="F34" i="125"/>
  <c r="N34" i="125"/>
  <c r="V34" i="125"/>
  <c r="J35" i="125"/>
  <c r="R35" i="125"/>
  <c r="G37" i="125"/>
  <c r="O37" i="125"/>
  <c r="W37" i="125"/>
  <c r="J38" i="125"/>
  <c r="R38" i="125"/>
  <c r="E39" i="125"/>
  <c r="M39" i="125"/>
  <c r="U39" i="125"/>
  <c r="H40" i="125"/>
  <c r="P40" i="125"/>
  <c r="K41" i="125"/>
  <c r="S41" i="125"/>
  <c r="F42" i="125"/>
  <c r="N42" i="125"/>
  <c r="V42" i="125"/>
  <c r="I43" i="125"/>
  <c r="Q43" i="125"/>
  <c r="D44" i="125"/>
  <c r="L44" i="125"/>
  <c r="T44" i="125"/>
  <c r="G45" i="125"/>
  <c r="O45" i="125"/>
  <c r="W45" i="125"/>
  <c r="J46" i="125"/>
  <c r="R46" i="125"/>
  <c r="E47" i="125"/>
  <c r="M47" i="125"/>
  <c r="U47" i="125"/>
  <c r="H48" i="125"/>
  <c r="P48" i="125"/>
  <c r="K49" i="125"/>
  <c r="S49" i="125"/>
  <c r="F50" i="125"/>
  <c r="N50" i="125"/>
  <c r="V50" i="125"/>
  <c r="Q58" i="125"/>
  <c r="E59" i="125"/>
  <c r="M59" i="125"/>
  <c r="U59" i="125"/>
  <c r="H60" i="125"/>
  <c r="P60" i="125"/>
  <c r="I72" i="125"/>
  <c r="Q72" i="125"/>
  <c r="D73" i="125"/>
  <c r="L73" i="125"/>
  <c r="T73" i="125"/>
  <c r="C62" i="125"/>
  <c r="K62" i="125"/>
  <c r="S62" i="125"/>
  <c r="D61" i="125"/>
  <c r="L61" i="125"/>
  <c r="T61" i="125"/>
  <c r="E76" i="125"/>
  <c r="M76" i="125"/>
  <c r="U76" i="125"/>
  <c r="F61" i="125"/>
  <c r="N61" i="125"/>
  <c r="V61" i="125"/>
  <c r="K67" i="125"/>
  <c r="S67" i="125"/>
  <c r="F68" i="125"/>
  <c r="N68" i="125"/>
  <c r="V68" i="125"/>
  <c r="I69" i="125"/>
  <c r="Q69" i="125"/>
  <c r="I75" i="125"/>
  <c r="Q75" i="125"/>
  <c r="G76" i="125"/>
  <c r="O76" i="125"/>
  <c r="W76" i="125"/>
  <c r="L72" i="125"/>
  <c r="T72" i="125"/>
  <c r="G73" i="125"/>
  <c r="O73" i="125"/>
  <c r="W73" i="125"/>
  <c r="F62" i="125"/>
  <c r="N62" i="125"/>
  <c r="V62" i="125"/>
  <c r="G61" i="125"/>
  <c r="O61" i="125"/>
  <c r="W61" i="125"/>
  <c r="H63" i="125"/>
  <c r="P63" i="125"/>
  <c r="K64" i="125"/>
  <c r="S64" i="125"/>
  <c r="F65" i="125"/>
  <c r="N65" i="125"/>
  <c r="V65" i="125"/>
  <c r="I66" i="125"/>
  <c r="D67" i="125"/>
  <c r="L67" i="125"/>
  <c r="T67" i="125"/>
  <c r="G68" i="125"/>
  <c r="O68" i="125"/>
  <c r="W68" i="125"/>
  <c r="J69" i="125"/>
  <c r="R69" i="125"/>
  <c r="J75" i="125"/>
  <c r="H76" i="125"/>
  <c r="P76" i="125"/>
  <c r="M72" i="125"/>
  <c r="U72" i="125"/>
  <c r="H73" i="125"/>
  <c r="P73" i="125"/>
  <c r="G62" i="125"/>
  <c r="O62" i="125"/>
  <c r="W62" i="125"/>
  <c r="H61" i="125"/>
  <c r="P61" i="125"/>
  <c r="I63" i="125"/>
  <c r="Q63" i="125"/>
  <c r="L64" i="125"/>
  <c r="T64" i="125"/>
  <c r="G65" i="125"/>
  <c r="O65" i="125"/>
  <c r="W65" i="125"/>
  <c r="J66" i="125"/>
  <c r="R66" i="125"/>
  <c r="E67" i="125"/>
  <c r="U67" i="125"/>
  <c r="H68" i="125"/>
  <c r="P68" i="125"/>
  <c r="K69" i="125"/>
  <c r="S69" i="125"/>
  <c r="K75" i="125"/>
  <c r="S75" i="125"/>
  <c r="I76" i="125"/>
  <c r="J76" i="125"/>
  <c r="R76" i="125"/>
  <c r="P22" i="125" l="1"/>
  <c r="O3" i="174"/>
  <c r="R3" i="173"/>
  <c r="R71" i="125"/>
  <c r="Q3" i="173"/>
  <c r="U71" i="125"/>
  <c r="D22" i="125"/>
  <c r="F3" i="174"/>
  <c r="G3" i="174"/>
  <c r="W3" i="174"/>
  <c r="K22" i="125"/>
  <c r="V3" i="174"/>
  <c r="K71" i="125"/>
  <c r="H22" i="125"/>
  <c r="W22" i="125"/>
  <c r="J3" i="173"/>
  <c r="F22" i="125"/>
  <c r="J22" i="125"/>
  <c r="S71" i="125"/>
  <c r="E3" i="174"/>
  <c r="M8" i="125"/>
  <c r="R3" i="171"/>
  <c r="K3" i="173"/>
  <c r="I3" i="173"/>
  <c r="V3" i="171"/>
  <c r="H8" i="125"/>
  <c r="S3" i="173"/>
  <c r="H3" i="173"/>
  <c r="I17" i="125"/>
  <c r="L22" i="125"/>
  <c r="E22" i="125"/>
  <c r="R22" i="125"/>
  <c r="G8" i="125"/>
  <c r="P17" i="125"/>
  <c r="T3" i="174"/>
  <c r="T8" i="125"/>
  <c r="M22" i="125"/>
  <c r="V71" i="125"/>
  <c r="L8" i="125"/>
  <c r="P8" i="125"/>
  <c r="O8" i="125"/>
  <c r="D8" i="125"/>
  <c r="I71" i="125"/>
  <c r="U3" i="171"/>
  <c r="K3" i="174"/>
  <c r="K3" i="171"/>
  <c r="I3" i="174"/>
  <c r="L3" i="173"/>
  <c r="D3" i="174"/>
  <c r="M71" i="125"/>
  <c r="N22" i="125"/>
  <c r="J3" i="174"/>
  <c r="F71" i="125"/>
  <c r="P4" i="125"/>
  <c r="H3" i="174"/>
  <c r="O17" i="125"/>
  <c r="S8" i="125"/>
  <c r="T3" i="173"/>
  <c r="L3" i="174"/>
  <c r="N3" i="171"/>
  <c r="N71" i="125"/>
  <c r="N3" i="173"/>
  <c r="P3" i="174"/>
  <c r="D3" i="171"/>
  <c r="S22" i="125"/>
  <c r="T22" i="125"/>
  <c r="F3" i="173"/>
  <c r="W8" i="125"/>
  <c r="S4" i="125"/>
  <c r="U22" i="125"/>
  <c r="H17" i="125"/>
  <c r="H27" i="125"/>
  <c r="S3" i="174"/>
  <c r="E8" i="125"/>
  <c r="I3" i="171"/>
  <c r="U3" i="174"/>
  <c r="G22" i="125"/>
  <c r="L71" i="125"/>
  <c r="G3" i="171"/>
  <c r="W3" i="173"/>
  <c r="V3" i="173"/>
  <c r="R3" i="174"/>
  <c r="Q3" i="171"/>
  <c r="J3" i="171"/>
  <c r="I8" i="125"/>
  <c r="J71" i="125"/>
  <c r="Q22" i="125"/>
  <c r="U17" i="125"/>
  <c r="R8" i="125"/>
  <c r="N17" i="125"/>
  <c r="H4" i="125"/>
  <c r="F17" i="125"/>
  <c r="U3" i="173"/>
  <c r="P3" i="173"/>
  <c r="G4" i="125"/>
  <c r="O3" i="173"/>
  <c r="M3" i="174"/>
  <c r="E17" i="125"/>
  <c r="G3" i="173"/>
  <c r="Q3" i="174"/>
  <c r="W3" i="171"/>
  <c r="D3" i="173"/>
  <c r="E71" i="125"/>
  <c r="D27" i="125"/>
  <c r="D11" i="125"/>
  <c r="V17" i="125"/>
  <c r="N3" i="174"/>
  <c r="M3" i="171"/>
  <c r="J8" i="125"/>
  <c r="H11" i="125"/>
  <c r="E3" i="171"/>
  <c r="V22" i="125"/>
  <c r="T3" i="171"/>
  <c r="M17" i="125"/>
  <c r="L3" i="171"/>
  <c r="E3" i="173"/>
  <c r="Q8" i="125"/>
  <c r="M11" i="125"/>
  <c r="T4" i="125"/>
  <c r="J17" i="125"/>
  <c r="D4" i="125"/>
  <c r="H3" i="171"/>
  <c r="M3" i="173"/>
  <c r="G17" i="125"/>
  <c r="E27" i="125"/>
  <c r="M4" i="125"/>
  <c r="P27" i="125"/>
  <c r="R17" i="125"/>
  <c r="I33" i="125"/>
  <c r="W17" i="125"/>
  <c r="U8" i="125"/>
  <c r="V4" i="125"/>
  <c r="I11" i="125"/>
  <c r="S17" i="125"/>
  <c r="K33" i="125"/>
  <c r="J33" i="125"/>
  <c r="P71" i="125"/>
  <c r="U27" i="125"/>
  <c r="R4" i="125"/>
  <c r="F4" i="125"/>
  <c r="F33" i="125"/>
  <c r="W33" i="125"/>
  <c r="R33" i="125"/>
  <c r="I4" i="125"/>
  <c r="Q71" i="125"/>
  <c r="L27" i="125"/>
  <c r="N8" i="125"/>
  <c r="Q4" i="125"/>
  <c r="G33" i="125"/>
  <c r="S27" i="125"/>
  <c r="U4" i="125"/>
  <c r="P11" i="125"/>
  <c r="T71" i="125"/>
  <c r="V11" i="125"/>
  <c r="I27" i="125"/>
  <c r="L11" i="125"/>
  <c r="S33" i="125"/>
  <c r="Q17" i="125"/>
  <c r="T11" i="125"/>
  <c r="Q33" i="125"/>
  <c r="T27" i="125"/>
  <c r="U33" i="125"/>
  <c r="K17" i="125"/>
  <c r="N4" i="125"/>
  <c r="O33" i="125"/>
  <c r="M27" i="125"/>
  <c r="W11" i="125"/>
  <c r="T17" i="125"/>
  <c r="L33" i="125"/>
  <c r="V33" i="125"/>
  <c r="H71" i="125"/>
  <c r="O11" i="125"/>
  <c r="O4" i="125"/>
  <c r="F3" i="171"/>
  <c r="P33" i="125"/>
  <c r="M33" i="125"/>
  <c r="N33" i="125"/>
  <c r="G11" i="125"/>
  <c r="O3" i="171"/>
  <c r="H33" i="125"/>
  <c r="E4" i="125"/>
  <c r="E33" i="125"/>
  <c r="R11" i="125"/>
  <c r="T33" i="125"/>
  <c r="K27" i="125"/>
  <c r="Q27" i="125"/>
  <c r="W27" i="125"/>
  <c r="L17" i="125"/>
  <c r="J11" i="125"/>
  <c r="J4" i="125"/>
  <c r="D33" i="125"/>
  <c r="Q11" i="125"/>
  <c r="W71" i="125"/>
  <c r="D71" i="125"/>
  <c r="N11" i="125"/>
  <c r="U11" i="125"/>
  <c r="V8" i="125"/>
  <c r="P3" i="171"/>
  <c r="O27" i="125"/>
  <c r="D17" i="125"/>
  <c r="S3" i="171"/>
  <c r="V27" i="125"/>
  <c r="O71" i="125"/>
  <c r="S11" i="125"/>
  <c r="F11" i="125"/>
  <c r="E11" i="125"/>
  <c r="R27" i="125"/>
  <c r="K11" i="125"/>
  <c r="G27" i="125"/>
  <c r="N27" i="125"/>
  <c r="G71" i="125"/>
  <c r="W4" i="125"/>
  <c r="L4" i="125"/>
  <c r="F8" i="125"/>
  <c r="J27" i="125"/>
  <c r="K8" i="125"/>
  <c r="K3" i="125" s="1"/>
  <c r="F27" i="125"/>
  <c r="M3" i="125" l="1"/>
  <c r="P3" i="125"/>
  <c r="U26" i="125"/>
  <c r="D3" i="125"/>
  <c r="S3" i="125"/>
  <c r="D26" i="125"/>
  <c r="H26" i="125"/>
  <c r="F3" i="125"/>
  <c r="J3" i="125"/>
  <c r="E26" i="125"/>
  <c r="S26" i="125"/>
  <c r="H3" i="125"/>
  <c r="G3" i="125"/>
  <c r="I26" i="125"/>
  <c r="K26" i="125"/>
  <c r="U3" i="125"/>
  <c r="J26" i="125"/>
  <c r="R26" i="125"/>
  <c r="O26" i="125"/>
  <c r="P26" i="125"/>
  <c r="R3" i="125"/>
  <c r="T3" i="125"/>
  <c r="G26" i="125"/>
  <c r="W26" i="125"/>
  <c r="I3" i="125"/>
  <c r="F26" i="125"/>
  <c r="E3" i="125"/>
  <c r="N3" i="125"/>
  <c r="Q3" i="125"/>
  <c r="L3" i="125"/>
  <c r="V3" i="125"/>
  <c r="L26" i="125"/>
  <c r="Q26" i="125"/>
  <c r="M26" i="125"/>
  <c r="T26" i="125"/>
  <c r="N26" i="125"/>
  <c r="V26" i="125"/>
  <c r="W3" i="125"/>
  <c r="O3" i="125"/>
  <c r="C4" i="174" l="1"/>
  <c r="U71" i="174"/>
  <c r="M71" i="174"/>
  <c r="E71" i="174"/>
  <c r="W71" i="174"/>
  <c r="V71" i="174"/>
  <c r="T71" i="174"/>
  <c r="S71" i="174"/>
  <c r="R71" i="174"/>
  <c r="O71" i="174"/>
  <c r="N71" i="174"/>
  <c r="L71" i="174"/>
  <c r="K71" i="174"/>
  <c r="J71" i="174"/>
  <c r="G71" i="174"/>
  <c r="F71" i="174"/>
  <c r="D71" i="174"/>
  <c r="C71" i="174"/>
  <c r="Q71" i="174"/>
  <c r="P71" i="174"/>
  <c r="I71" i="174"/>
  <c r="H71" i="174"/>
  <c r="W52" i="174"/>
  <c r="O52" i="174"/>
  <c r="G52" i="174"/>
  <c r="T52" i="174"/>
  <c r="L52" i="174"/>
  <c r="D52" i="174"/>
  <c r="V52" i="174"/>
  <c r="U52" i="174"/>
  <c r="S52" i="174"/>
  <c r="R52" i="174"/>
  <c r="Q52" i="174"/>
  <c r="N52" i="174"/>
  <c r="M52" i="174"/>
  <c r="K52" i="174"/>
  <c r="J52" i="174"/>
  <c r="I52" i="174"/>
  <c r="F52" i="174"/>
  <c r="E52" i="174"/>
  <c r="C52" i="174"/>
  <c r="P52" i="174"/>
  <c r="H52" i="174"/>
  <c r="V33" i="174"/>
  <c r="N33" i="174"/>
  <c r="F33" i="174"/>
  <c r="S33" i="174"/>
  <c r="K33" i="174"/>
  <c r="C33" i="174"/>
  <c r="U33" i="174"/>
  <c r="T33" i="174"/>
  <c r="R33" i="174"/>
  <c r="Q33" i="174"/>
  <c r="P33" i="174"/>
  <c r="M33" i="174"/>
  <c r="L33" i="174"/>
  <c r="J33" i="174"/>
  <c r="I33" i="174"/>
  <c r="H33" i="174"/>
  <c r="E33" i="174"/>
  <c r="D33" i="174"/>
  <c r="W33" i="174"/>
  <c r="O33" i="174"/>
  <c r="G33" i="174"/>
  <c r="T27" i="174"/>
  <c r="L27" i="174"/>
  <c r="D27" i="174"/>
  <c r="Q27" i="174"/>
  <c r="I27" i="174"/>
  <c r="W27" i="174"/>
  <c r="V27" i="174"/>
  <c r="S27" i="174"/>
  <c r="R27" i="174"/>
  <c r="P27" i="174"/>
  <c r="O27" i="174"/>
  <c r="N27" i="174"/>
  <c r="K27" i="174"/>
  <c r="J27" i="174"/>
  <c r="H27" i="174"/>
  <c r="G27" i="174"/>
  <c r="F27" i="174"/>
  <c r="C27" i="174"/>
  <c r="U27" i="174"/>
  <c r="M27" i="174"/>
  <c r="E27" i="174"/>
  <c r="R22" i="174"/>
  <c r="J22" i="174"/>
  <c r="W22" i="174"/>
  <c r="T22" i="174"/>
  <c r="S22" i="174"/>
  <c r="Q22" i="174"/>
  <c r="P22" i="174"/>
  <c r="O22" i="174"/>
  <c r="L22" i="174"/>
  <c r="K22" i="174"/>
  <c r="I22" i="174"/>
  <c r="H22" i="174"/>
  <c r="G22" i="174"/>
  <c r="D22" i="174"/>
  <c r="C22" i="174"/>
  <c r="V22" i="174"/>
  <c r="U22" i="174"/>
  <c r="N22" i="174"/>
  <c r="M22" i="174"/>
  <c r="F22" i="174"/>
  <c r="E22" i="174"/>
  <c r="S17" i="174"/>
  <c r="K17" i="174"/>
  <c r="C17" i="174"/>
  <c r="U17" i="174"/>
  <c r="T17" i="174"/>
  <c r="R17" i="174"/>
  <c r="Q17" i="174"/>
  <c r="P17" i="174"/>
  <c r="M17" i="174"/>
  <c r="L17" i="174"/>
  <c r="J17" i="174"/>
  <c r="I17" i="174"/>
  <c r="H17" i="174"/>
  <c r="E17" i="174"/>
  <c r="D17" i="174"/>
  <c r="W17" i="174"/>
  <c r="V17" i="174"/>
  <c r="O17" i="174"/>
  <c r="N17" i="174"/>
  <c r="G17" i="174"/>
  <c r="F17" i="174"/>
  <c r="C11" i="174"/>
  <c r="C8" i="174"/>
  <c r="Q71" i="173"/>
  <c r="P71" i="173"/>
  <c r="I71" i="173"/>
  <c r="H71" i="173"/>
  <c r="V71" i="173"/>
  <c r="U71" i="173"/>
  <c r="N71" i="173"/>
  <c r="M71" i="173"/>
  <c r="F71" i="173"/>
  <c r="E71" i="173"/>
  <c r="W71" i="173"/>
  <c r="T71" i="173"/>
  <c r="S71" i="173"/>
  <c r="R71" i="173"/>
  <c r="O71" i="173"/>
  <c r="L71" i="173"/>
  <c r="K71" i="173"/>
  <c r="J71" i="173"/>
  <c r="G71" i="173"/>
  <c r="D71" i="173"/>
  <c r="C71" i="173"/>
  <c r="W57" i="125"/>
  <c r="V57" i="125"/>
  <c r="U57" i="125"/>
  <c r="T57" i="125"/>
  <c r="S57" i="125"/>
  <c r="R57" i="125"/>
  <c r="Q57" i="125"/>
  <c r="P57" i="125"/>
  <c r="O57" i="125"/>
  <c r="N57" i="125"/>
  <c r="M57" i="125"/>
  <c r="L57" i="125"/>
  <c r="K57" i="125"/>
  <c r="J57" i="125"/>
  <c r="I57" i="125"/>
  <c r="H57" i="125"/>
  <c r="G57" i="125"/>
  <c r="F57" i="125"/>
  <c r="E57" i="125"/>
  <c r="D57" i="125"/>
  <c r="C57" i="125"/>
  <c r="R52" i="173"/>
  <c r="U52" i="173"/>
  <c r="T52" i="173"/>
  <c r="U33" i="173"/>
  <c r="M33" i="173"/>
  <c r="E33" i="173"/>
  <c r="R33" i="173"/>
  <c r="Q33" i="173"/>
  <c r="J33" i="173"/>
  <c r="I33" i="173"/>
  <c r="W33" i="173"/>
  <c r="V33" i="173"/>
  <c r="O33" i="173"/>
  <c r="N33" i="173"/>
  <c r="G33" i="173"/>
  <c r="F33" i="173"/>
  <c r="T33" i="173"/>
  <c r="S33" i="173"/>
  <c r="L33" i="173"/>
  <c r="K33" i="173"/>
  <c r="D33" i="173"/>
  <c r="C33" i="173"/>
  <c r="P33" i="173"/>
  <c r="H33" i="173"/>
  <c r="W27" i="173"/>
  <c r="P27" i="173"/>
  <c r="O27" i="173"/>
  <c r="H27" i="173"/>
  <c r="G27" i="173"/>
  <c r="U27" i="173"/>
  <c r="T27" i="173"/>
  <c r="M27" i="173"/>
  <c r="L27" i="173"/>
  <c r="E27" i="173"/>
  <c r="D27" i="173"/>
  <c r="R27" i="173"/>
  <c r="Q27" i="173"/>
  <c r="J27" i="173"/>
  <c r="I27" i="173"/>
  <c r="V27" i="173"/>
  <c r="S27" i="173"/>
  <c r="N27" i="173"/>
  <c r="K27" i="173"/>
  <c r="F27" i="173"/>
  <c r="C27" i="173"/>
  <c r="V22" i="173"/>
  <c r="U22" i="173"/>
  <c r="N22" i="173"/>
  <c r="M22" i="173"/>
  <c r="F22" i="173"/>
  <c r="E22" i="173"/>
  <c r="S22" i="173"/>
  <c r="R22" i="173"/>
  <c r="K22" i="173"/>
  <c r="J22" i="173"/>
  <c r="C22" i="173"/>
  <c r="W22" i="173"/>
  <c r="T22" i="173"/>
  <c r="Q22" i="173"/>
  <c r="P22" i="173"/>
  <c r="O22" i="173"/>
  <c r="L22" i="173"/>
  <c r="I22" i="173"/>
  <c r="H22" i="173"/>
  <c r="G22" i="173"/>
  <c r="D22" i="173"/>
  <c r="R17" i="173"/>
  <c r="Q17" i="173"/>
  <c r="J17" i="173"/>
  <c r="I17" i="173"/>
  <c r="W17" i="173"/>
  <c r="V17" i="173"/>
  <c r="O17" i="173"/>
  <c r="N17" i="173"/>
  <c r="G17" i="173"/>
  <c r="F17" i="173"/>
  <c r="T17" i="173"/>
  <c r="S17" i="173"/>
  <c r="L17" i="173"/>
  <c r="K17" i="173"/>
  <c r="D17" i="173"/>
  <c r="C17" i="173"/>
  <c r="U17" i="173"/>
  <c r="P17" i="173"/>
  <c r="M17" i="173"/>
  <c r="H17" i="173"/>
  <c r="E17" i="173"/>
  <c r="C11" i="173"/>
  <c r="C8" i="173"/>
  <c r="C4" i="173"/>
  <c r="U71" i="172"/>
  <c r="Q71" i="172"/>
  <c r="M71" i="172"/>
  <c r="I71" i="172"/>
  <c r="E71" i="172"/>
  <c r="V71" i="172"/>
  <c r="R71" i="172"/>
  <c r="N71" i="172"/>
  <c r="J71" i="172"/>
  <c r="F71" i="172"/>
  <c r="W71" i="172"/>
  <c r="T71" i="172"/>
  <c r="S71" i="172"/>
  <c r="P71" i="172"/>
  <c r="O71" i="172"/>
  <c r="L71" i="172"/>
  <c r="K71" i="172"/>
  <c r="H71" i="172"/>
  <c r="G71" i="172"/>
  <c r="D71" i="172"/>
  <c r="C71" i="172"/>
  <c r="W52" i="172"/>
  <c r="S52" i="172"/>
  <c r="O52" i="172"/>
  <c r="K52" i="172"/>
  <c r="G52" i="172"/>
  <c r="C52" i="172"/>
  <c r="T52" i="172"/>
  <c r="P52" i="172"/>
  <c r="L52" i="172"/>
  <c r="H52" i="172"/>
  <c r="D52" i="172"/>
  <c r="U52" i="172"/>
  <c r="Q52" i="172"/>
  <c r="M52" i="172"/>
  <c r="I52" i="172"/>
  <c r="E52" i="172"/>
  <c r="V52" i="172"/>
  <c r="R52" i="172"/>
  <c r="N52" i="172"/>
  <c r="J52" i="172"/>
  <c r="F52" i="172"/>
  <c r="V33" i="172"/>
  <c r="R33" i="172"/>
  <c r="N33" i="172"/>
  <c r="J33" i="172"/>
  <c r="F33" i="172"/>
  <c r="W33" i="172"/>
  <c r="S33" i="172"/>
  <c r="O33" i="172"/>
  <c r="K33" i="172"/>
  <c r="G33" i="172"/>
  <c r="C33" i="172"/>
  <c r="T33" i="172"/>
  <c r="P33" i="172"/>
  <c r="L33" i="172"/>
  <c r="H33" i="172"/>
  <c r="D33" i="172"/>
  <c r="U33" i="172"/>
  <c r="Q33" i="172"/>
  <c r="M33" i="172"/>
  <c r="I33" i="172"/>
  <c r="E33" i="172"/>
  <c r="T27" i="172"/>
  <c r="P27" i="172"/>
  <c r="P26" i="172" s="1"/>
  <c r="L27" i="172"/>
  <c r="H27" i="172"/>
  <c r="H26" i="172" s="1"/>
  <c r="D27" i="172"/>
  <c r="U27" i="172"/>
  <c r="Q27" i="172"/>
  <c r="M27" i="172"/>
  <c r="M26" i="172" s="1"/>
  <c r="I27" i="172"/>
  <c r="I26" i="172" s="1"/>
  <c r="E27" i="172"/>
  <c r="E26" i="172" s="1"/>
  <c r="V27" i="172"/>
  <c r="R27" i="172"/>
  <c r="N27" i="172"/>
  <c r="N26" i="172" s="1"/>
  <c r="J27" i="172"/>
  <c r="J26" i="172" s="1"/>
  <c r="F27" i="172"/>
  <c r="F26" i="172" s="1"/>
  <c r="W27" i="172"/>
  <c r="W26" i="172" s="1"/>
  <c r="S27" i="172"/>
  <c r="O27" i="172"/>
  <c r="K27" i="172"/>
  <c r="G27" i="172"/>
  <c r="C27" i="172"/>
  <c r="V22" i="172"/>
  <c r="R22" i="172"/>
  <c r="N22" i="172"/>
  <c r="J22" i="172"/>
  <c r="F22" i="172"/>
  <c r="W22" i="172"/>
  <c r="S22" i="172"/>
  <c r="O22" i="172"/>
  <c r="K22" i="172"/>
  <c r="G22" i="172"/>
  <c r="C22" i="172"/>
  <c r="U22" i="172"/>
  <c r="T22" i="172"/>
  <c r="Q22" i="172"/>
  <c r="P22" i="172"/>
  <c r="M22" i="172"/>
  <c r="L22" i="172"/>
  <c r="I22" i="172"/>
  <c r="H22" i="172"/>
  <c r="E22" i="172"/>
  <c r="D22" i="172"/>
  <c r="V17" i="172"/>
  <c r="R17" i="172"/>
  <c r="N17" i="172"/>
  <c r="J17" i="172"/>
  <c r="F17" i="172"/>
  <c r="W17" i="172"/>
  <c r="S17" i="172"/>
  <c r="O17" i="172"/>
  <c r="K17" i="172"/>
  <c r="G17" i="172"/>
  <c r="C17" i="172"/>
  <c r="T17" i="172"/>
  <c r="P17" i="172"/>
  <c r="L17" i="172"/>
  <c r="H17" i="172"/>
  <c r="D17" i="172"/>
  <c r="U17" i="172"/>
  <c r="Q17" i="172"/>
  <c r="M17" i="172"/>
  <c r="M2" i="172" s="1"/>
  <c r="I17" i="172"/>
  <c r="E17" i="172"/>
  <c r="C11" i="172"/>
  <c r="C8" i="172"/>
  <c r="C4" i="172"/>
  <c r="V71" i="171"/>
  <c r="R71" i="171"/>
  <c r="N71" i="171"/>
  <c r="J71" i="171"/>
  <c r="F71" i="171"/>
  <c r="W71" i="171"/>
  <c r="U71" i="171"/>
  <c r="S71" i="171"/>
  <c r="O71" i="171"/>
  <c r="M71" i="171"/>
  <c r="K71" i="171"/>
  <c r="G71" i="171"/>
  <c r="E71" i="171"/>
  <c r="C71" i="171"/>
  <c r="T71" i="171"/>
  <c r="Q71" i="171"/>
  <c r="P71" i="171"/>
  <c r="L71" i="171"/>
  <c r="I71" i="171"/>
  <c r="H71" i="171"/>
  <c r="D71" i="171"/>
  <c r="W70" i="125"/>
  <c r="V70" i="125"/>
  <c r="U70" i="125"/>
  <c r="T70" i="125"/>
  <c r="S70" i="125"/>
  <c r="R70" i="125"/>
  <c r="Q70" i="125"/>
  <c r="P70" i="125"/>
  <c r="O70" i="125"/>
  <c r="N70" i="125"/>
  <c r="M70" i="125"/>
  <c r="L70" i="125"/>
  <c r="K70" i="125"/>
  <c r="J70" i="125"/>
  <c r="I70" i="125"/>
  <c r="H70" i="125"/>
  <c r="G70" i="125"/>
  <c r="F70" i="125"/>
  <c r="E70" i="125"/>
  <c r="D70" i="125"/>
  <c r="C70" i="125"/>
  <c r="W33" i="171"/>
  <c r="S33" i="171"/>
  <c r="O33" i="171"/>
  <c r="K33" i="171"/>
  <c r="G33" i="171"/>
  <c r="C33" i="171"/>
  <c r="U33" i="171"/>
  <c r="T33" i="171"/>
  <c r="Q33" i="171"/>
  <c r="P33" i="171"/>
  <c r="M33" i="171"/>
  <c r="L33" i="171"/>
  <c r="I33" i="171"/>
  <c r="H33" i="171"/>
  <c r="E33" i="171"/>
  <c r="D33" i="171"/>
  <c r="V33" i="171"/>
  <c r="R33" i="171"/>
  <c r="N33" i="171"/>
  <c r="J33" i="171"/>
  <c r="F33" i="171"/>
  <c r="U27" i="171"/>
  <c r="Q27" i="171"/>
  <c r="M27" i="171"/>
  <c r="I27" i="171"/>
  <c r="E27" i="171"/>
  <c r="V27" i="171"/>
  <c r="N27" i="171"/>
  <c r="F27" i="171"/>
  <c r="W27" i="171"/>
  <c r="S27" i="171"/>
  <c r="R27" i="171"/>
  <c r="O27" i="171"/>
  <c r="K27" i="171"/>
  <c r="J27" i="171"/>
  <c r="G27" i="171"/>
  <c r="C27" i="171"/>
  <c r="T27" i="171"/>
  <c r="P27" i="171"/>
  <c r="L27" i="171"/>
  <c r="H27" i="171"/>
  <c r="D27" i="171"/>
  <c r="W22" i="171"/>
  <c r="S22" i="171"/>
  <c r="O22" i="171"/>
  <c r="K22" i="171"/>
  <c r="G22" i="171"/>
  <c r="C22" i="171"/>
  <c r="T22" i="171"/>
  <c r="P22" i="171"/>
  <c r="L22" i="171"/>
  <c r="H22" i="171"/>
  <c r="D22" i="171"/>
  <c r="V22" i="171"/>
  <c r="U22" i="171"/>
  <c r="R22" i="171"/>
  <c r="Q22" i="171"/>
  <c r="N22" i="171"/>
  <c r="M22" i="171"/>
  <c r="J22" i="171"/>
  <c r="I22" i="171"/>
  <c r="F22" i="171"/>
  <c r="E22" i="171"/>
  <c r="W17" i="171"/>
  <c r="S17" i="171"/>
  <c r="O17" i="171"/>
  <c r="K17" i="171"/>
  <c r="G17" i="171"/>
  <c r="C17" i="171"/>
  <c r="T17" i="171"/>
  <c r="P17" i="171"/>
  <c r="L17" i="171"/>
  <c r="H17" i="171"/>
  <c r="D17" i="171"/>
  <c r="U17" i="171"/>
  <c r="Q17" i="171"/>
  <c r="M17" i="171"/>
  <c r="I17" i="171"/>
  <c r="E17" i="171"/>
  <c r="V17" i="171"/>
  <c r="R17" i="171"/>
  <c r="N17" i="171"/>
  <c r="J17" i="171"/>
  <c r="F17" i="171"/>
  <c r="C11" i="171"/>
  <c r="C8" i="171"/>
  <c r="C3" i="172" l="1"/>
  <c r="W2" i="172"/>
  <c r="P52" i="173"/>
  <c r="V52" i="171"/>
  <c r="E52" i="173"/>
  <c r="M52" i="173"/>
  <c r="O52" i="173"/>
  <c r="J52" i="173"/>
  <c r="L26" i="174"/>
  <c r="L2" i="174" s="1"/>
  <c r="F26" i="171"/>
  <c r="J26" i="171"/>
  <c r="K26" i="171"/>
  <c r="I26" i="171"/>
  <c r="G52" i="171"/>
  <c r="K52" i="171"/>
  <c r="N52" i="171"/>
  <c r="J52" i="171"/>
  <c r="R52" i="171"/>
  <c r="C52" i="171"/>
  <c r="O26" i="171"/>
  <c r="E52" i="171"/>
  <c r="O52" i="171"/>
  <c r="M52" i="171"/>
  <c r="N26" i="171"/>
  <c r="N2" i="171" s="1"/>
  <c r="W52" i="171"/>
  <c r="U52" i="171"/>
  <c r="H52" i="173"/>
  <c r="F52" i="171"/>
  <c r="L52" i="171"/>
  <c r="L52" i="173"/>
  <c r="K52" i="125"/>
  <c r="E26" i="174"/>
  <c r="E2" i="174" s="1"/>
  <c r="F26" i="173"/>
  <c r="H26" i="173"/>
  <c r="G26" i="171"/>
  <c r="S52" i="171"/>
  <c r="I52" i="171"/>
  <c r="I52" i="173"/>
  <c r="Q52" i="173"/>
  <c r="Q52" i="171"/>
  <c r="D52" i="173"/>
  <c r="V52" i="173"/>
  <c r="S52" i="125"/>
  <c r="G52" i="125"/>
  <c r="O52" i="125"/>
  <c r="W52" i="125"/>
  <c r="T52" i="171"/>
  <c r="W52" i="173"/>
  <c r="E52" i="125"/>
  <c r="M52" i="125"/>
  <c r="U52" i="125"/>
  <c r="J26" i="173"/>
  <c r="C52" i="173"/>
  <c r="F52" i="125"/>
  <c r="N52" i="125"/>
  <c r="V52" i="125"/>
  <c r="M26" i="174"/>
  <c r="M2" i="174" s="1"/>
  <c r="C4" i="171"/>
  <c r="C5" i="125"/>
  <c r="K52" i="173"/>
  <c r="H52" i="125"/>
  <c r="P52" i="125"/>
  <c r="F52" i="173"/>
  <c r="D52" i="171"/>
  <c r="G52" i="173"/>
  <c r="I52" i="125"/>
  <c r="Q52" i="125"/>
  <c r="N52" i="173"/>
  <c r="T26" i="174"/>
  <c r="T2" i="174" s="1"/>
  <c r="H52" i="171"/>
  <c r="C3" i="173"/>
  <c r="S52" i="173"/>
  <c r="J52" i="125"/>
  <c r="R52" i="125"/>
  <c r="C26" i="171"/>
  <c r="P52" i="171"/>
  <c r="D52" i="125"/>
  <c r="L52" i="125"/>
  <c r="T52" i="125"/>
  <c r="I2" i="172"/>
  <c r="E2" i="172"/>
  <c r="P2" i="172"/>
  <c r="V26" i="172"/>
  <c r="P26" i="171"/>
  <c r="S26" i="171"/>
  <c r="Q26" i="171"/>
  <c r="O26" i="172"/>
  <c r="O2" i="172" s="1"/>
  <c r="R26" i="173"/>
  <c r="R2" i="173" s="1"/>
  <c r="D26" i="174"/>
  <c r="D2" i="174" s="1"/>
  <c r="R26" i="171"/>
  <c r="N26" i="174"/>
  <c r="N2" i="174" s="1"/>
  <c r="T26" i="171"/>
  <c r="W26" i="171"/>
  <c r="H2" i="172"/>
  <c r="N26" i="173"/>
  <c r="P26" i="173"/>
  <c r="P2" i="173" s="1"/>
  <c r="F26" i="174"/>
  <c r="F2" i="174" s="1"/>
  <c r="Q26" i="172"/>
  <c r="Q2" i="172" s="1"/>
  <c r="R26" i="172"/>
  <c r="R2" i="172" s="1"/>
  <c r="V26" i="171"/>
  <c r="V2" i="171" s="1"/>
  <c r="U26" i="172"/>
  <c r="U2" i="172" s="1"/>
  <c r="V26" i="174"/>
  <c r="V2" i="174" s="1"/>
  <c r="K26" i="173"/>
  <c r="S26" i="173"/>
  <c r="C26" i="173"/>
  <c r="G26" i="174"/>
  <c r="G2" i="174" s="1"/>
  <c r="O26" i="174"/>
  <c r="O2" i="174" s="1"/>
  <c r="W26" i="174"/>
  <c r="W2" i="174" s="1"/>
  <c r="J26" i="174"/>
  <c r="J2" i="174" s="1"/>
  <c r="R26" i="174"/>
  <c r="R2" i="174" s="1"/>
  <c r="K26" i="174"/>
  <c r="K2" i="174" s="1"/>
  <c r="S26" i="174"/>
  <c r="S2" i="174" s="1"/>
  <c r="F2" i="172"/>
  <c r="J2" i="172"/>
  <c r="N2" i="172"/>
  <c r="V2" i="172"/>
  <c r="C26" i="174"/>
  <c r="C26" i="172"/>
  <c r="C2" i="172" s="1"/>
  <c r="H26" i="174"/>
  <c r="H2" i="174" s="1"/>
  <c r="P26" i="174"/>
  <c r="P2" i="174" s="1"/>
  <c r="U26" i="174"/>
  <c r="U2" i="174" s="1"/>
  <c r="C3" i="174"/>
  <c r="I26" i="174"/>
  <c r="I2" i="174" s="1"/>
  <c r="Q26" i="174"/>
  <c r="Q2" i="174" s="1"/>
  <c r="I26" i="173"/>
  <c r="Q26" i="173"/>
  <c r="D26" i="173"/>
  <c r="L26" i="173"/>
  <c r="T26" i="173"/>
  <c r="T2" i="173" s="1"/>
  <c r="G26" i="173"/>
  <c r="O26" i="173"/>
  <c r="O2" i="173" s="1"/>
  <c r="W26" i="173"/>
  <c r="V26" i="173"/>
  <c r="E26" i="173"/>
  <c r="E2" i="173" s="1"/>
  <c r="U26" i="173"/>
  <c r="U2" i="173" s="1"/>
  <c r="M26" i="173"/>
  <c r="M2" i="173" s="1"/>
  <c r="G26" i="172"/>
  <c r="G2" i="172" s="1"/>
  <c r="D26" i="172"/>
  <c r="D2" i="172" s="1"/>
  <c r="L26" i="172"/>
  <c r="L2" i="172" s="1"/>
  <c r="T26" i="172"/>
  <c r="T2" i="172" s="1"/>
  <c r="K26" i="172"/>
  <c r="K2" i="172" s="1"/>
  <c r="S26" i="172"/>
  <c r="S2" i="172" s="1"/>
  <c r="C3" i="171"/>
  <c r="M26" i="171"/>
  <c r="U26" i="171"/>
  <c r="D26" i="171"/>
  <c r="H26" i="171"/>
  <c r="E26" i="171"/>
  <c r="L26" i="171"/>
  <c r="L2" i="171" s="1"/>
  <c r="I2" i="171" l="1"/>
  <c r="E2" i="171"/>
  <c r="V2" i="173"/>
  <c r="J2" i="173"/>
  <c r="F2" i="171"/>
  <c r="I2" i="173"/>
  <c r="K2" i="171"/>
  <c r="J2" i="171"/>
  <c r="L2" i="173"/>
  <c r="M2" i="171"/>
  <c r="D2" i="171"/>
  <c r="G2" i="173"/>
  <c r="K2" i="173"/>
  <c r="R2" i="171"/>
  <c r="O2" i="171"/>
  <c r="G2" i="171"/>
  <c r="S2" i="171"/>
  <c r="W2" i="171"/>
  <c r="C2" i="173"/>
  <c r="F2" i="173"/>
  <c r="H2" i="171"/>
  <c r="T2" i="171"/>
  <c r="Q2" i="171"/>
  <c r="U2" i="171"/>
  <c r="H2" i="173"/>
  <c r="S2" i="173"/>
  <c r="W2" i="173"/>
  <c r="C2" i="171"/>
  <c r="D2" i="173"/>
  <c r="Q2" i="173"/>
  <c r="N2" i="173"/>
  <c r="P2" i="171"/>
  <c r="C2" i="174"/>
  <c r="N8" i="183" l="1"/>
  <c r="M8" i="183"/>
  <c r="L8" i="183" l="1"/>
  <c r="C22" i="183"/>
  <c r="C4" i="183"/>
  <c r="C8" i="183"/>
  <c r="C11" i="183"/>
  <c r="P8" i="183"/>
  <c r="L22" i="183"/>
  <c r="C71" i="183"/>
  <c r="S8" i="183"/>
  <c r="C33" i="183"/>
  <c r="O8" i="183"/>
  <c r="Q8" i="183"/>
  <c r="M22" i="183"/>
  <c r="R8" i="183"/>
  <c r="N22" i="183"/>
  <c r="L71" i="183"/>
  <c r="M71" i="183"/>
  <c r="N71" i="183"/>
  <c r="O71" i="183"/>
  <c r="I4" i="183"/>
  <c r="P71" i="183"/>
  <c r="K4" i="183"/>
  <c r="Q71" i="183"/>
  <c r="C17" i="183"/>
  <c r="J4" i="183"/>
  <c r="L4" i="183"/>
  <c r="R71" i="183"/>
  <c r="M4" i="183"/>
  <c r="S71" i="183"/>
  <c r="N4" i="183"/>
  <c r="O4" i="183"/>
  <c r="C27" i="183"/>
  <c r="T71" i="183"/>
  <c r="V71" i="183"/>
  <c r="W71" i="183"/>
  <c r="C52" i="183"/>
  <c r="K27" i="183"/>
  <c r="Q22" i="183"/>
  <c r="N27" i="183"/>
  <c r="U71" i="183"/>
  <c r="M27" i="183"/>
  <c r="G11" i="183"/>
  <c r="S17" i="183"/>
  <c r="T22" i="183"/>
  <c r="O22" i="183"/>
  <c r="S22" i="183"/>
  <c r="U22" i="183"/>
  <c r="R22" i="183"/>
  <c r="H11" i="183"/>
  <c r="I11" i="183"/>
  <c r="U17" i="183"/>
  <c r="V22" i="183"/>
  <c r="P22" i="183"/>
  <c r="T17" i="183"/>
  <c r="V17" i="183"/>
  <c r="S33" i="183"/>
  <c r="L27" i="183"/>
  <c r="J11" i="183"/>
  <c r="G4" i="183"/>
  <c r="W8" i="183"/>
  <c r="K11" i="183"/>
  <c r="W17" i="183"/>
  <c r="R33" i="183"/>
  <c r="Q33" i="183"/>
  <c r="H4" i="183"/>
  <c r="P33" i="183"/>
  <c r="O27" i="183"/>
  <c r="U33" i="183"/>
  <c r="T33" i="183"/>
  <c r="V33" i="183"/>
  <c r="R27" i="183"/>
  <c r="W33" i="183"/>
  <c r="W22" i="183"/>
  <c r="S27" i="183"/>
  <c r="E8" i="183"/>
  <c r="P27" i="183"/>
  <c r="P4" i="183"/>
  <c r="N11" i="183"/>
  <c r="H52" i="183"/>
  <c r="D52" i="183"/>
  <c r="D71" i="183"/>
  <c r="T27" i="183"/>
  <c r="I52" i="183"/>
  <c r="E52" i="183"/>
  <c r="E71" i="183"/>
  <c r="F8" i="183"/>
  <c r="U4" i="183"/>
  <c r="J52" i="183"/>
  <c r="F52" i="183"/>
  <c r="F71" i="183"/>
  <c r="P11" i="183"/>
  <c r="U11" i="183"/>
  <c r="G71" i="183"/>
  <c r="E33" i="183"/>
  <c r="L52" i="183"/>
  <c r="H71" i="183"/>
  <c r="Q11" i="183"/>
  <c r="T4" i="183"/>
  <c r="F33" i="183"/>
  <c r="J8" i="183"/>
  <c r="K8" i="183"/>
  <c r="D22" i="183"/>
  <c r="I33" i="183"/>
  <c r="M52" i="183"/>
  <c r="I71" i="183"/>
  <c r="R4" i="183"/>
  <c r="W27" i="183"/>
  <c r="V11" i="183"/>
  <c r="E17" i="183"/>
  <c r="N52" i="183"/>
  <c r="J71" i="183"/>
  <c r="I8" i="183"/>
  <c r="G33" i="183"/>
  <c r="K52" i="183"/>
  <c r="O52" i="183"/>
  <c r="K71" i="183"/>
  <c r="Q4" i="183"/>
  <c r="O11" i="183"/>
  <c r="W4" i="183"/>
  <c r="D17" i="183"/>
  <c r="F17" i="183"/>
  <c r="P52" i="183"/>
  <c r="K33" i="183"/>
  <c r="M33" i="183"/>
  <c r="Q52" i="183"/>
  <c r="V27" i="183"/>
  <c r="V26" i="183" s="1"/>
  <c r="S4" i="183"/>
  <c r="H8" i="183"/>
  <c r="H33" i="183"/>
  <c r="J33" i="183"/>
  <c r="F22" i="183"/>
  <c r="H22" i="183"/>
  <c r="N33" i="183"/>
  <c r="R52" i="183"/>
  <c r="G8" i="183"/>
  <c r="G52" i="183"/>
  <c r="L33" i="183"/>
  <c r="N17" i="183"/>
  <c r="J22" i="183"/>
  <c r="F27" i="183"/>
  <c r="O33" i="183"/>
  <c r="S52" i="183"/>
  <c r="Q27" i="183"/>
  <c r="R11" i="183"/>
  <c r="I17" i="183"/>
  <c r="J17" i="183"/>
  <c r="K17" i="183"/>
  <c r="G17" i="183"/>
  <c r="O17" i="183"/>
  <c r="K22" i="183"/>
  <c r="G27" i="183"/>
  <c r="T52" i="183"/>
  <c r="D8" i="183"/>
  <c r="M11" i="183"/>
  <c r="D33" i="183"/>
  <c r="V4" i="183"/>
  <c r="W11" i="183"/>
  <c r="G22" i="183"/>
  <c r="D27" i="183"/>
  <c r="M17" i="183"/>
  <c r="T8" i="183"/>
  <c r="D11" i="183"/>
  <c r="P17" i="183"/>
  <c r="H27" i="183"/>
  <c r="U52" i="183"/>
  <c r="L11" i="183"/>
  <c r="S11" i="183"/>
  <c r="T11" i="183"/>
  <c r="E22" i="183"/>
  <c r="E27" i="183"/>
  <c r="E11" i="183"/>
  <c r="Q17" i="183"/>
  <c r="I27" i="183"/>
  <c r="V52" i="183"/>
  <c r="U27" i="183"/>
  <c r="H17" i="183"/>
  <c r="L17" i="183"/>
  <c r="I22" i="183"/>
  <c r="D4" i="183"/>
  <c r="E4" i="183"/>
  <c r="U8" i="183"/>
  <c r="F4" i="183"/>
  <c r="V8" i="183"/>
  <c r="F11" i="183"/>
  <c r="R17" i="183"/>
  <c r="J27" i="183"/>
  <c r="W52" i="183"/>
  <c r="W176" i="149"/>
  <c r="V176" i="149"/>
  <c r="U176" i="149"/>
  <c r="T176" i="149"/>
  <c r="S176" i="149"/>
  <c r="R176" i="149"/>
  <c r="Q176" i="149"/>
  <c r="P176" i="149"/>
  <c r="O176" i="149"/>
  <c r="N176" i="149"/>
  <c r="M176" i="149"/>
  <c r="L176" i="149"/>
  <c r="K176" i="149"/>
  <c r="J176" i="149"/>
  <c r="I176" i="149"/>
  <c r="H176" i="149"/>
  <c r="G176" i="149"/>
  <c r="F176" i="149"/>
  <c r="E176" i="149"/>
  <c r="D176" i="149"/>
  <c r="C176" i="149"/>
  <c r="W175" i="149"/>
  <c r="V175" i="149"/>
  <c r="U175" i="149"/>
  <c r="T175" i="149"/>
  <c r="S175" i="149"/>
  <c r="R175" i="149"/>
  <c r="Q175" i="149"/>
  <c r="P175" i="149"/>
  <c r="O175" i="149"/>
  <c r="N175" i="149"/>
  <c r="M175" i="149"/>
  <c r="L175" i="149"/>
  <c r="K175" i="149"/>
  <c r="J175" i="149"/>
  <c r="I175" i="149"/>
  <c r="H175" i="149"/>
  <c r="G175" i="149"/>
  <c r="F175" i="149"/>
  <c r="E175" i="149"/>
  <c r="D175" i="149"/>
  <c r="C175" i="149"/>
  <c r="W174" i="149"/>
  <c r="V174" i="149"/>
  <c r="U174" i="149"/>
  <c r="T174" i="149"/>
  <c r="S174" i="149"/>
  <c r="R174" i="149"/>
  <c r="Q174" i="149"/>
  <c r="P174" i="149"/>
  <c r="O174" i="149"/>
  <c r="N174" i="149"/>
  <c r="M174" i="149"/>
  <c r="L174" i="149"/>
  <c r="K174" i="149"/>
  <c r="J174" i="149"/>
  <c r="I174" i="149"/>
  <c r="H174" i="149"/>
  <c r="G174" i="149"/>
  <c r="F174" i="149"/>
  <c r="E174" i="149"/>
  <c r="D174" i="149"/>
  <c r="C174" i="149"/>
  <c r="W173" i="149"/>
  <c r="V173" i="149"/>
  <c r="U173" i="149"/>
  <c r="T173" i="149"/>
  <c r="S173" i="149"/>
  <c r="R173" i="149"/>
  <c r="Q173" i="149"/>
  <c r="P173" i="149"/>
  <c r="O173" i="149"/>
  <c r="N173" i="149"/>
  <c r="M173" i="149"/>
  <c r="L173" i="149"/>
  <c r="K173" i="149"/>
  <c r="J173" i="149"/>
  <c r="I173" i="149"/>
  <c r="H173" i="149"/>
  <c r="G173" i="149"/>
  <c r="F173" i="149"/>
  <c r="E173" i="149"/>
  <c r="D173" i="149"/>
  <c r="C173" i="149"/>
  <c r="W172" i="149"/>
  <c r="V172" i="149"/>
  <c r="U172" i="149"/>
  <c r="T172" i="149"/>
  <c r="S172" i="149"/>
  <c r="R172" i="149"/>
  <c r="Q172" i="149"/>
  <c r="P172" i="149"/>
  <c r="O172" i="149"/>
  <c r="N172" i="149"/>
  <c r="M172" i="149"/>
  <c r="L172" i="149"/>
  <c r="K172" i="149"/>
  <c r="J172" i="149"/>
  <c r="I172" i="149"/>
  <c r="H172" i="149"/>
  <c r="G172" i="149"/>
  <c r="F172" i="149"/>
  <c r="E172" i="149"/>
  <c r="D172" i="149"/>
  <c r="C172" i="149"/>
  <c r="W171" i="149"/>
  <c r="V171" i="149"/>
  <c r="U171" i="149"/>
  <c r="T171" i="149"/>
  <c r="S171" i="149"/>
  <c r="R171" i="149"/>
  <c r="Q171" i="149"/>
  <c r="P171" i="149"/>
  <c r="O171" i="149"/>
  <c r="N171" i="149"/>
  <c r="M171" i="149"/>
  <c r="L171" i="149"/>
  <c r="K171" i="149"/>
  <c r="J171" i="149"/>
  <c r="I171" i="149"/>
  <c r="H171" i="149"/>
  <c r="G171" i="149"/>
  <c r="F171" i="149"/>
  <c r="E171" i="149"/>
  <c r="D171" i="149"/>
  <c r="C171" i="149"/>
  <c r="W170" i="149"/>
  <c r="V170" i="149"/>
  <c r="U170" i="149"/>
  <c r="T170" i="149"/>
  <c r="S170" i="149"/>
  <c r="R170" i="149"/>
  <c r="Q170" i="149"/>
  <c r="P170" i="149"/>
  <c r="O170" i="149"/>
  <c r="N170" i="149"/>
  <c r="M170" i="149"/>
  <c r="L170" i="149"/>
  <c r="K170" i="149"/>
  <c r="J170" i="149"/>
  <c r="I170" i="149"/>
  <c r="H170" i="149"/>
  <c r="G170" i="149"/>
  <c r="F170" i="149"/>
  <c r="E170" i="149"/>
  <c r="D170" i="149"/>
  <c r="C170" i="149"/>
  <c r="W169" i="149"/>
  <c r="V169" i="149"/>
  <c r="U169" i="149"/>
  <c r="T169" i="149"/>
  <c r="S169" i="149"/>
  <c r="R169" i="149"/>
  <c r="Q169" i="149"/>
  <c r="P169" i="149"/>
  <c r="O169" i="149"/>
  <c r="N169" i="149"/>
  <c r="M169" i="149"/>
  <c r="L169" i="149"/>
  <c r="K169" i="149"/>
  <c r="J169" i="149"/>
  <c r="I169" i="149"/>
  <c r="H169" i="149"/>
  <c r="G169" i="149"/>
  <c r="F169" i="149"/>
  <c r="E169" i="149"/>
  <c r="D169" i="149"/>
  <c r="C169" i="149"/>
  <c r="W168" i="149"/>
  <c r="V168" i="149"/>
  <c r="U168" i="149"/>
  <c r="T168" i="149"/>
  <c r="S168" i="149"/>
  <c r="R168" i="149"/>
  <c r="Q168" i="149"/>
  <c r="P168" i="149"/>
  <c r="O168" i="149"/>
  <c r="N168" i="149"/>
  <c r="M168" i="149"/>
  <c r="L168" i="149"/>
  <c r="K168" i="149"/>
  <c r="J168" i="149"/>
  <c r="I168" i="149"/>
  <c r="H168" i="149"/>
  <c r="G168" i="149"/>
  <c r="F168" i="149"/>
  <c r="E168" i="149"/>
  <c r="D168" i="149"/>
  <c r="C168" i="149"/>
  <c r="W167" i="149"/>
  <c r="V167" i="149"/>
  <c r="U167" i="149"/>
  <c r="T167" i="149"/>
  <c r="S167" i="149"/>
  <c r="R167" i="149"/>
  <c r="Q167" i="149"/>
  <c r="P167" i="149"/>
  <c r="O167" i="149"/>
  <c r="N167" i="149"/>
  <c r="M167" i="149"/>
  <c r="L167" i="149"/>
  <c r="K167" i="149"/>
  <c r="J167" i="149"/>
  <c r="I167" i="149"/>
  <c r="H167" i="149"/>
  <c r="G167" i="149"/>
  <c r="F167" i="149"/>
  <c r="E167" i="149"/>
  <c r="D167" i="149"/>
  <c r="C167" i="149"/>
  <c r="W166" i="149"/>
  <c r="V166" i="149"/>
  <c r="U166" i="149"/>
  <c r="T166" i="149"/>
  <c r="S166" i="149"/>
  <c r="R166" i="149"/>
  <c r="Q166" i="149"/>
  <c r="P166" i="149"/>
  <c r="O166" i="149"/>
  <c r="N166" i="149"/>
  <c r="M166" i="149"/>
  <c r="L166" i="149"/>
  <c r="K166" i="149"/>
  <c r="J166" i="149"/>
  <c r="I166" i="149"/>
  <c r="H166" i="149"/>
  <c r="G166" i="149"/>
  <c r="F166" i="149"/>
  <c r="E166" i="149"/>
  <c r="D166" i="149"/>
  <c r="C166" i="149"/>
  <c r="W165" i="149"/>
  <c r="V165" i="149"/>
  <c r="U165" i="149"/>
  <c r="T165" i="149"/>
  <c r="S165" i="149"/>
  <c r="R165" i="149"/>
  <c r="Q165" i="149"/>
  <c r="P165" i="149"/>
  <c r="O165" i="149"/>
  <c r="N165" i="149"/>
  <c r="M165" i="149"/>
  <c r="L165" i="149"/>
  <c r="K165" i="149"/>
  <c r="J165" i="149"/>
  <c r="I165" i="149"/>
  <c r="H165" i="149"/>
  <c r="G165" i="149"/>
  <c r="F165" i="149"/>
  <c r="E165" i="149"/>
  <c r="D165" i="149"/>
  <c r="C165" i="149"/>
  <c r="C3" i="183" l="1"/>
  <c r="J26" i="183"/>
  <c r="K26" i="183"/>
  <c r="C26" i="183"/>
  <c r="C2" i="183" s="1"/>
  <c r="L3" i="183"/>
  <c r="W26" i="183"/>
  <c r="H3" i="183"/>
  <c r="H26" i="183"/>
  <c r="F26" i="183"/>
  <c r="I3" i="183"/>
  <c r="U26" i="183"/>
  <c r="D26" i="183"/>
  <c r="W3" i="183"/>
  <c r="O3" i="183"/>
  <c r="F3" i="183"/>
  <c r="I26" i="183"/>
  <c r="K3" i="183"/>
  <c r="G3" i="183"/>
  <c r="T26" i="183"/>
  <c r="P26" i="183"/>
  <c r="E26" i="183"/>
  <c r="U3" i="183"/>
  <c r="G26" i="183"/>
  <c r="D3" i="183"/>
  <c r="N26" i="183"/>
  <c r="M3" i="183"/>
  <c r="N3" i="183"/>
  <c r="P3" i="183"/>
  <c r="P2" i="183" s="1"/>
  <c r="R26" i="183"/>
  <c r="L26" i="183"/>
  <c r="R3" i="183"/>
  <c r="Q3" i="183"/>
  <c r="S26" i="183"/>
  <c r="J3" i="183"/>
  <c r="J2" i="183" s="1"/>
  <c r="M26" i="183"/>
  <c r="E3" i="183"/>
  <c r="Q26" i="183"/>
  <c r="S3" i="183"/>
  <c r="V3" i="183"/>
  <c r="V2" i="183" s="1"/>
  <c r="O26" i="183"/>
  <c r="T3" i="183"/>
  <c r="V76" i="118"/>
  <c r="N76" i="118"/>
  <c r="F76" i="118"/>
  <c r="W21" i="118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R17" i="118" s="1"/>
  <c r="Q18" i="118"/>
  <c r="P18" i="118"/>
  <c r="O18" i="118"/>
  <c r="N18" i="118"/>
  <c r="M18" i="118"/>
  <c r="L18" i="118"/>
  <c r="K18" i="118"/>
  <c r="J18" i="118"/>
  <c r="J17" i="118" s="1"/>
  <c r="I18" i="118"/>
  <c r="H18" i="118"/>
  <c r="G18" i="118"/>
  <c r="G17" i="118" s="1"/>
  <c r="F18" i="118"/>
  <c r="E18" i="118"/>
  <c r="D18" i="118"/>
  <c r="N17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S11" i="118" s="1"/>
  <c r="R12" i="118"/>
  <c r="R11" i="118" s="1"/>
  <c r="Q12" i="118"/>
  <c r="Q11" i="118" s="1"/>
  <c r="P12" i="118"/>
  <c r="O12" i="118"/>
  <c r="N12" i="118"/>
  <c r="M12" i="118"/>
  <c r="L12" i="118"/>
  <c r="K12" i="118"/>
  <c r="K11" i="118" s="1"/>
  <c r="J12" i="118"/>
  <c r="J11" i="118" s="1"/>
  <c r="I12" i="118"/>
  <c r="I11" i="118" s="1"/>
  <c r="H12" i="118"/>
  <c r="G12" i="118"/>
  <c r="F12" i="118"/>
  <c r="E12" i="118"/>
  <c r="D12" i="118"/>
  <c r="W11" i="118"/>
  <c r="V11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W8" i="118" s="1"/>
  <c r="V9" i="118"/>
  <c r="V8" i="118" s="1"/>
  <c r="U9" i="118"/>
  <c r="T9" i="118"/>
  <c r="S9" i="118"/>
  <c r="R9" i="118"/>
  <c r="Q9" i="118"/>
  <c r="P9" i="118"/>
  <c r="O9" i="118"/>
  <c r="O8" i="118" s="1"/>
  <c r="N9" i="118"/>
  <c r="N8" i="118" s="1"/>
  <c r="M9" i="118"/>
  <c r="L9" i="118"/>
  <c r="K9" i="118"/>
  <c r="J9" i="118"/>
  <c r="I9" i="118"/>
  <c r="H9" i="118"/>
  <c r="H8" i="118" s="1"/>
  <c r="G9" i="118"/>
  <c r="G8" i="118" s="1"/>
  <c r="F9" i="118"/>
  <c r="F8" i="118" s="1"/>
  <c r="E9" i="118"/>
  <c r="D9" i="118"/>
  <c r="R8" i="118"/>
  <c r="J8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V4" i="118" s="1"/>
  <c r="U5" i="118"/>
  <c r="T5" i="118"/>
  <c r="S5" i="118"/>
  <c r="R5" i="118"/>
  <c r="Q5" i="118"/>
  <c r="Q4" i="118" s="1"/>
  <c r="P5" i="118"/>
  <c r="P4" i="118" s="1"/>
  <c r="O5" i="118"/>
  <c r="N5" i="118"/>
  <c r="N4" i="118" s="1"/>
  <c r="M5" i="118"/>
  <c r="L5" i="118"/>
  <c r="K5" i="118"/>
  <c r="J5" i="118"/>
  <c r="I5" i="118"/>
  <c r="I4" i="118" s="1"/>
  <c r="H5" i="118"/>
  <c r="H4" i="118" s="1"/>
  <c r="G5" i="118"/>
  <c r="F5" i="118"/>
  <c r="F4" i="118" s="1"/>
  <c r="E5" i="118"/>
  <c r="D5" i="118"/>
  <c r="W70" i="118"/>
  <c r="V70" i="118"/>
  <c r="U70" i="118"/>
  <c r="T70" i="118"/>
  <c r="S70" i="118"/>
  <c r="R70" i="118"/>
  <c r="Q70" i="118"/>
  <c r="P70" i="118"/>
  <c r="O70" i="118"/>
  <c r="N70" i="118"/>
  <c r="M70" i="118"/>
  <c r="L70" i="118"/>
  <c r="K70" i="118"/>
  <c r="J70" i="118"/>
  <c r="I70" i="118"/>
  <c r="H70" i="118"/>
  <c r="G70" i="118"/>
  <c r="F70" i="118"/>
  <c r="E70" i="118"/>
  <c r="D70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60" i="118"/>
  <c r="V60" i="118"/>
  <c r="U60" i="118"/>
  <c r="T60" i="118"/>
  <c r="S60" i="118"/>
  <c r="R60" i="118"/>
  <c r="Q60" i="118"/>
  <c r="P60" i="118"/>
  <c r="O60" i="118"/>
  <c r="N60" i="118"/>
  <c r="M60" i="118"/>
  <c r="L60" i="118"/>
  <c r="K60" i="118"/>
  <c r="J60" i="118"/>
  <c r="I60" i="118"/>
  <c r="H60" i="118"/>
  <c r="G60" i="118"/>
  <c r="F60" i="118"/>
  <c r="E60" i="118"/>
  <c r="D60" i="118"/>
  <c r="W59" i="118"/>
  <c r="V59" i="118"/>
  <c r="U59" i="118"/>
  <c r="T59" i="118"/>
  <c r="S59" i="118"/>
  <c r="R59" i="118"/>
  <c r="Q59" i="118"/>
  <c r="P59" i="118"/>
  <c r="O59" i="118"/>
  <c r="N59" i="118"/>
  <c r="M59" i="118"/>
  <c r="L59" i="118"/>
  <c r="K59" i="118"/>
  <c r="J59" i="118"/>
  <c r="I59" i="118"/>
  <c r="H59" i="118"/>
  <c r="G59" i="118"/>
  <c r="F59" i="118"/>
  <c r="E59" i="118"/>
  <c r="D59" i="118"/>
  <c r="W58" i="118"/>
  <c r="V58" i="118"/>
  <c r="U58" i="118"/>
  <c r="T58" i="118"/>
  <c r="S58" i="118"/>
  <c r="R58" i="118"/>
  <c r="Q58" i="118"/>
  <c r="P58" i="118"/>
  <c r="O58" i="118"/>
  <c r="N58" i="118"/>
  <c r="M58" i="118"/>
  <c r="L58" i="118"/>
  <c r="K58" i="118"/>
  <c r="J58" i="118"/>
  <c r="I58" i="118"/>
  <c r="H58" i="118"/>
  <c r="G58" i="118"/>
  <c r="F58" i="118"/>
  <c r="E58" i="118"/>
  <c r="D58" i="118"/>
  <c r="W57" i="118"/>
  <c r="V57" i="118"/>
  <c r="U57" i="118"/>
  <c r="T57" i="118"/>
  <c r="S57" i="118"/>
  <c r="R57" i="118"/>
  <c r="Q57" i="118"/>
  <c r="P57" i="118"/>
  <c r="O57" i="118"/>
  <c r="N57" i="118"/>
  <c r="M57" i="118"/>
  <c r="L57" i="118"/>
  <c r="K57" i="118"/>
  <c r="J57" i="118"/>
  <c r="I57" i="118"/>
  <c r="H57" i="118"/>
  <c r="G57" i="118"/>
  <c r="F57" i="118"/>
  <c r="E57" i="118"/>
  <c r="D57" i="118"/>
  <c r="W56" i="118"/>
  <c r="V56" i="118"/>
  <c r="U56" i="118"/>
  <c r="T56" i="118"/>
  <c r="S56" i="118"/>
  <c r="R56" i="118"/>
  <c r="Q56" i="118"/>
  <c r="P56" i="118"/>
  <c r="O56" i="118"/>
  <c r="N56" i="118"/>
  <c r="M56" i="118"/>
  <c r="L56" i="118"/>
  <c r="K56" i="118"/>
  <c r="J56" i="118"/>
  <c r="I56" i="118"/>
  <c r="H56" i="118"/>
  <c r="G56" i="118"/>
  <c r="F56" i="118"/>
  <c r="E56" i="118"/>
  <c r="D56" i="118"/>
  <c r="W55" i="118"/>
  <c r="V55" i="118"/>
  <c r="U55" i="118"/>
  <c r="T55" i="118"/>
  <c r="S55" i="118"/>
  <c r="R55" i="118"/>
  <c r="Q55" i="118"/>
  <c r="P55" i="118"/>
  <c r="O55" i="118"/>
  <c r="N55" i="118"/>
  <c r="M55" i="118"/>
  <c r="L55" i="118"/>
  <c r="K55" i="118"/>
  <c r="J55" i="118"/>
  <c r="I55" i="118"/>
  <c r="H55" i="118"/>
  <c r="G55" i="118"/>
  <c r="F55" i="118"/>
  <c r="E55" i="118"/>
  <c r="D55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U27" i="118" s="1"/>
  <c r="T28" i="118"/>
  <c r="S28" i="118"/>
  <c r="S27" i="118" s="1"/>
  <c r="R28" i="118"/>
  <c r="R27" i="118" s="1"/>
  <c r="Q28" i="118"/>
  <c r="P28" i="118"/>
  <c r="P27" i="118" s="1"/>
  <c r="O28" i="118"/>
  <c r="N28" i="118"/>
  <c r="M28" i="118"/>
  <c r="M27" i="118" s="1"/>
  <c r="L28" i="118"/>
  <c r="K28" i="118"/>
  <c r="K27" i="118" s="1"/>
  <c r="J28" i="118"/>
  <c r="J27" i="118" s="1"/>
  <c r="I28" i="118"/>
  <c r="H28" i="118"/>
  <c r="H27" i="118" s="1"/>
  <c r="G28" i="118"/>
  <c r="F28" i="118"/>
  <c r="E28" i="118"/>
  <c r="E27" i="118" s="1"/>
  <c r="D28" i="118"/>
  <c r="W27" i="118"/>
  <c r="Q27" i="118"/>
  <c r="I27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75" i="118"/>
  <c r="V75" i="118"/>
  <c r="U75" i="118"/>
  <c r="T75" i="118"/>
  <c r="S75" i="118"/>
  <c r="R75" i="118"/>
  <c r="Q75" i="118"/>
  <c r="P75" i="118"/>
  <c r="O75" i="118"/>
  <c r="N75" i="118"/>
  <c r="M75" i="118"/>
  <c r="L75" i="118"/>
  <c r="K75" i="118"/>
  <c r="J75" i="118"/>
  <c r="I75" i="118"/>
  <c r="H75" i="118"/>
  <c r="G75" i="118"/>
  <c r="F75" i="118"/>
  <c r="E75" i="118"/>
  <c r="D75" i="118"/>
  <c r="W74" i="118"/>
  <c r="V74" i="118"/>
  <c r="U74" i="118"/>
  <c r="T74" i="118"/>
  <c r="S74" i="118"/>
  <c r="R74" i="118"/>
  <c r="Q74" i="118"/>
  <c r="P74" i="118"/>
  <c r="O74" i="118"/>
  <c r="N74" i="118"/>
  <c r="M74" i="118"/>
  <c r="L74" i="118"/>
  <c r="K74" i="118"/>
  <c r="J74" i="118"/>
  <c r="I74" i="118"/>
  <c r="H74" i="118"/>
  <c r="G74" i="118"/>
  <c r="F74" i="118"/>
  <c r="E74" i="118"/>
  <c r="D74" i="118"/>
  <c r="W73" i="118"/>
  <c r="V73" i="118"/>
  <c r="U73" i="118"/>
  <c r="T73" i="118"/>
  <c r="S73" i="118"/>
  <c r="R73" i="118"/>
  <c r="Q73" i="118"/>
  <c r="P73" i="118"/>
  <c r="O73" i="118"/>
  <c r="N73" i="118"/>
  <c r="M73" i="118"/>
  <c r="L73" i="118"/>
  <c r="K73" i="118"/>
  <c r="J73" i="118"/>
  <c r="I73" i="118"/>
  <c r="H73" i="118"/>
  <c r="G73" i="118"/>
  <c r="F73" i="118"/>
  <c r="E73" i="118"/>
  <c r="D73" i="118"/>
  <c r="W72" i="118"/>
  <c r="V72" i="118"/>
  <c r="U72" i="118"/>
  <c r="T72" i="118"/>
  <c r="S72" i="118"/>
  <c r="R72" i="118"/>
  <c r="Q72" i="118"/>
  <c r="P72" i="118"/>
  <c r="O72" i="118"/>
  <c r="N72" i="118"/>
  <c r="M72" i="118"/>
  <c r="L72" i="118"/>
  <c r="K72" i="118"/>
  <c r="J72" i="118"/>
  <c r="I72" i="118"/>
  <c r="H72" i="118"/>
  <c r="G72" i="118"/>
  <c r="F72" i="118"/>
  <c r="E72" i="118"/>
  <c r="D72" i="118"/>
  <c r="C75" i="118"/>
  <c r="C74" i="118"/>
  <c r="C73" i="118"/>
  <c r="C72" i="118"/>
  <c r="C70" i="118"/>
  <c r="C62" i="118"/>
  <c r="C60" i="118"/>
  <c r="C59" i="118"/>
  <c r="C58" i="118"/>
  <c r="C57" i="118"/>
  <c r="C56" i="118"/>
  <c r="C55" i="118"/>
  <c r="C54" i="118"/>
  <c r="C53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71" i="166"/>
  <c r="V71" i="166"/>
  <c r="U71" i="166"/>
  <c r="T71" i="166"/>
  <c r="S71" i="166"/>
  <c r="R71" i="166"/>
  <c r="Q71" i="166"/>
  <c r="P71" i="166"/>
  <c r="O71" i="166"/>
  <c r="N71" i="166"/>
  <c r="M71" i="166"/>
  <c r="L71" i="166"/>
  <c r="K71" i="166"/>
  <c r="J71" i="166"/>
  <c r="I71" i="166"/>
  <c r="H71" i="166"/>
  <c r="G71" i="166"/>
  <c r="F71" i="166"/>
  <c r="E71" i="166"/>
  <c r="D71" i="166"/>
  <c r="W27" i="166"/>
  <c r="V27" i="166"/>
  <c r="U27" i="166"/>
  <c r="T27" i="166"/>
  <c r="S27" i="166"/>
  <c r="R27" i="166"/>
  <c r="Q27" i="166"/>
  <c r="P27" i="166"/>
  <c r="O27" i="166"/>
  <c r="N27" i="166"/>
  <c r="M27" i="166"/>
  <c r="L27" i="166"/>
  <c r="K27" i="166"/>
  <c r="J27" i="166"/>
  <c r="I27" i="166"/>
  <c r="H27" i="166"/>
  <c r="G27" i="166"/>
  <c r="F27" i="166"/>
  <c r="E27" i="166"/>
  <c r="D27" i="166"/>
  <c r="W22" i="166"/>
  <c r="V22" i="166"/>
  <c r="U22" i="166"/>
  <c r="T22" i="166"/>
  <c r="S22" i="166"/>
  <c r="R22" i="166"/>
  <c r="Q22" i="166"/>
  <c r="P22" i="166"/>
  <c r="O22" i="166"/>
  <c r="N22" i="166"/>
  <c r="M22" i="166"/>
  <c r="L22" i="166"/>
  <c r="K22" i="166"/>
  <c r="J22" i="166"/>
  <c r="I22" i="166"/>
  <c r="H22" i="166"/>
  <c r="G22" i="166"/>
  <c r="F22" i="166"/>
  <c r="E22" i="166"/>
  <c r="D22" i="166"/>
  <c r="W17" i="166"/>
  <c r="V17" i="166"/>
  <c r="U17" i="166"/>
  <c r="T17" i="166"/>
  <c r="S17" i="166"/>
  <c r="R17" i="166"/>
  <c r="Q17" i="166"/>
  <c r="P17" i="166"/>
  <c r="O17" i="166"/>
  <c r="N17" i="166"/>
  <c r="M17" i="166"/>
  <c r="L17" i="166"/>
  <c r="K17" i="166"/>
  <c r="J17" i="166"/>
  <c r="I17" i="166"/>
  <c r="H17" i="166"/>
  <c r="G17" i="166"/>
  <c r="F17" i="166"/>
  <c r="E17" i="166"/>
  <c r="D17" i="166"/>
  <c r="W11" i="166"/>
  <c r="V11" i="166"/>
  <c r="U11" i="166"/>
  <c r="T11" i="166"/>
  <c r="S11" i="166"/>
  <c r="R11" i="166"/>
  <c r="Q11" i="166"/>
  <c r="P11" i="166"/>
  <c r="O11" i="166"/>
  <c r="N11" i="166"/>
  <c r="M11" i="166"/>
  <c r="L11" i="166"/>
  <c r="K11" i="166"/>
  <c r="J11" i="166"/>
  <c r="I11" i="166"/>
  <c r="H11" i="166"/>
  <c r="G11" i="166"/>
  <c r="F11" i="166"/>
  <c r="E11" i="166"/>
  <c r="D11" i="166"/>
  <c r="W8" i="166"/>
  <c r="V8" i="166"/>
  <c r="U8" i="166"/>
  <c r="T8" i="166"/>
  <c r="S8" i="166"/>
  <c r="R8" i="166"/>
  <c r="Q8" i="166"/>
  <c r="P8" i="166"/>
  <c r="O8" i="166"/>
  <c r="N8" i="166"/>
  <c r="M8" i="166"/>
  <c r="L8" i="166"/>
  <c r="K8" i="166"/>
  <c r="J8" i="166"/>
  <c r="I8" i="166"/>
  <c r="H8" i="166"/>
  <c r="G8" i="166"/>
  <c r="F8" i="166"/>
  <c r="E8" i="166"/>
  <c r="D8" i="166"/>
  <c r="W4" i="166"/>
  <c r="V4" i="166"/>
  <c r="U4" i="166"/>
  <c r="T4" i="166"/>
  <c r="S4" i="166"/>
  <c r="R4" i="166"/>
  <c r="Q4" i="166"/>
  <c r="P4" i="166"/>
  <c r="O4" i="166"/>
  <c r="N4" i="166"/>
  <c r="M4" i="166"/>
  <c r="L4" i="166"/>
  <c r="K4" i="166"/>
  <c r="J4" i="166"/>
  <c r="I4" i="166"/>
  <c r="H4" i="166"/>
  <c r="G4" i="166"/>
  <c r="F4" i="166"/>
  <c r="E4" i="166"/>
  <c r="D4" i="166"/>
  <c r="W3" i="166"/>
  <c r="V3" i="166"/>
  <c r="U3" i="166"/>
  <c r="T3" i="166"/>
  <c r="S3" i="166"/>
  <c r="R3" i="166"/>
  <c r="Q3" i="166"/>
  <c r="P3" i="166"/>
  <c r="O3" i="166"/>
  <c r="N3" i="166"/>
  <c r="M3" i="166"/>
  <c r="L3" i="166"/>
  <c r="K3" i="166"/>
  <c r="J3" i="166"/>
  <c r="I3" i="166"/>
  <c r="H3" i="166"/>
  <c r="G3" i="166"/>
  <c r="F3" i="166"/>
  <c r="E3" i="166"/>
  <c r="D3" i="166"/>
  <c r="W71" i="168"/>
  <c r="V71" i="168"/>
  <c r="U71" i="168"/>
  <c r="T71" i="168"/>
  <c r="S71" i="168"/>
  <c r="R71" i="168"/>
  <c r="Q71" i="168"/>
  <c r="P71" i="168"/>
  <c r="O71" i="168"/>
  <c r="N71" i="168"/>
  <c r="M71" i="168"/>
  <c r="L71" i="168"/>
  <c r="K71" i="168"/>
  <c r="J71" i="168"/>
  <c r="I71" i="168"/>
  <c r="H71" i="168"/>
  <c r="G71" i="168"/>
  <c r="F71" i="168"/>
  <c r="E71" i="168"/>
  <c r="D71" i="168"/>
  <c r="W27" i="168"/>
  <c r="V27" i="168"/>
  <c r="U27" i="168"/>
  <c r="T27" i="168"/>
  <c r="S27" i="168"/>
  <c r="R27" i="168"/>
  <c r="Q27" i="168"/>
  <c r="P27" i="168"/>
  <c r="O27" i="168"/>
  <c r="N27" i="168"/>
  <c r="M27" i="168"/>
  <c r="L27" i="168"/>
  <c r="K27" i="168"/>
  <c r="J27" i="168"/>
  <c r="I27" i="168"/>
  <c r="H27" i="168"/>
  <c r="G27" i="168"/>
  <c r="F27" i="168"/>
  <c r="E27" i="168"/>
  <c r="D27" i="168"/>
  <c r="W22" i="168"/>
  <c r="V22" i="168"/>
  <c r="U22" i="168"/>
  <c r="T22" i="168"/>
  <c r="S22" i="168"/>
  <c r="R22" i="168"/>
  <c r="Q22" i="168"/>
  <c r="P22" i="168"/>
  <c r="O22" i="168"/>
  <c r="N22" i="168"/>
  <c r="M22" i="168"/>
  <c r="L22" i="168"/>
  <c r="K22" i="168"/>
  <c r="J22" i="168"/>
  <c r="I22" i="168"/>
  <c r="H22" i="168"/>
  <c r="G22" i="168"/>
  <c r="F22" i="168"/>
  <c r="E22" i="168"/>
  <c r="D22" i="168"/>
  <c r="W17" i="168"/>
  <c r="V17" i="168"/>
  <c r="U17" i="168"/>
  <c r="T17" i="168"/>
  <c r="S17" i="168"/>
  <c r="R17" i="168"/>
  <c r="Q17" i="168"/>
  <c r="P17" i="168"/>
  <c r="O17" i="168"/>
  <c r="N17" i="168"/>
  <c r="M17" i="168"/>
  <c r="L17" i="168"/>
  <c r="K17" i="168"/>
  <c r="J17" i="168"/>
  <c r="I17" i="168"/>
  <c r="H17" i="168"/>
  <c r="G17" i="168"/>
  <c r="F17" i="168"/>
  <c r="E17" i="168"/>
  <c r="D17" i="168"/>
  <c r="W11" i="168"/>
  <c r="V11" i="168"/>
  <c r="U11" i="168"/>
  <c r="T11" i="168"/>
  <c r="S11" i="168"/>
  <c r="R11" i="168"/>
  <c r="Q11" i="168"/>
  <c r="P11" i="168"/>
  <c r="O11" i="168"/>
  <c r="N11" i="168"/>
  <c r="M11" i="168"/>
  <c r="L11" i="168"/>
  <c r="K11" i="168"/>
  <c r="J11" i="168"/>
  <c r="I11" i="168"/>
  <c r="H11" i="168"/>
  <c r="G11" i="168"/>
  <c r="F11" i="168"/>
  <c r="E11" i="168"/>
  <c r="D11" i="168"/>
  <c r="W8" i="168"/>
  <c r="V8" i="168"/>
  <c r="U8" i="168"/>
  <c r="T8" i="168"/>
  <c r="S8" i="168"/>
  <c r="R8" i="168"/>
  <c r="Q8" i="168"/>
  <c r="P8" i="168"/>
  <c r="O8" i="168"/>
  <c r="N8" i="168"/>
  <c r="M8" i="168"/>
  <c r="L8" i="168"/>
  <c r="K8" i="168"/>
  <c r="J8" i="168"/>
  <c r="I8" i="168"/>
  <c r="H8" i="168"/>
  <c r="G8" i="168"/>
  <c r="F8" i="168"/>
  <c r="E8" i="168"/>
  <c r="D8" i="168"/>
  <c r="W4" i="168"/>
  <c r="V4" i="168"/>
  <c r="U4" i="168"/>
  <c r="U3" i="168" s="1"/>
  <c r="T4" i="168"/>
  <c r="T3" i="168" s="1"/>
  <c r="S4" i="168"/>
  <c r="R4" i="168"/>
  <c r="Q4" i="168"/>
  <c r="P4" i="168"/>
  <c r="O4" i="168"/>
  <c r="N4" i="168"/>
  <c r="M4" i="168"/>
  <c r="L4" i="168"/>
  <c r="L3" i="168" s="1"/>
  <c r="K4" i="168"/>
  <c r="J4" i="168"/>
  <c r="I4" i="168"/>
  <c r="H4" i="168"/>
  <c r="G4" i="168"/>
  <c r="F4" i="168"/>
  <c r="E4" i="168"/>
  <c r="D4" i="168"/>
  <c r="D3" i="168" s="1"/>
  <c r="W3" i="168"/>
  <c r="V3" i="168"/>
  <c r="S3" i="168"/>
  <c r="R3" i="168"/>
  <c r="Q3" i="168"/>
  <c r="P3" i="168"/>
  <c r="O3" i="168"/>
  <c r="N3" i="168"/>
  <c r="M3" i="168"/>
  <c r="K3" i="168"/>
  <c r="J3" i="168"/>
  <c r="I3" i="168"/>
  <c r="H3" i="168"/>
  <c r="G3" i="168"/>
  <c r="F3" i="168"/>
  <c r="E3" i="168"/>
  <c r="W71" i="169"/>
  <c r="V71" i="169"/>
  <c r="U71" i="169"/>
  <c r="T71" i="169"/>
  <c r="S71" i="169"/>
  <c r="R71" i="169"/>
  <c r="Q71" i="169"/>
  <c r="P71" i="169"/>
  <c r="O71" i="169"/>
  <c r="N71" i="169"/>
  <c r="M71" i="169"/>
  <c r="L71" i="169"/>
  <c r="K71" i="169"/>
  <c r="J71" i="169"/>
  <c r="I71" i="169"/>
  <c r="H71" i="169"/>
  <c r="G71" i="169"/>
  <c r="F71" i="169"/>
  <c r="E71" i="169"/>
  <c r="D71" i="169"/>
  <c r="W27" i="169"/>
  <c r="V27" i="169"/>
  <c r="U27" i="169"/>
  <c r="T27" i="169"/>
  <c r="S27" i="169"/>
  <c r="R27" i="169"/>
  <c r="Q27" i="169"/>
  <c r="P27" i="169"/>
  <c r="O27" i="169"/>
  <c r="N27" i="169"/>
  <c r="M27" i="169"/>
  <c r="L27" i="169"/>
  <c r="K27" i="169"/>
  <c r="J27" i="169"/>
  <c r="I27" i="169"/>
  <c r="H27" i="169"/>
  <c r="G27" i="169"/>
  <c r="F27" i="169"/>
  <c r="E27" i="169"/>
  <c r="D27" i="169"/>
  <c r="W22" i="169"/>
  <c r="V22" i="169"/>
  <c r="U22" i="169"/>
  <c r="T22" i="169"/>
  <c r="S22" i="169"/>
  <c r="R22" i="169"/>
  <c r="Q22" i="169"/>
  <c r="P22" i="169"/>
  <c r="O22" i="169"/>
  <c r="N22" i="169"/>
  <c r="M22" i="169"/>
  <c r="L22" i="169"/>
  <c r="K22" i="169"/>
  <c r="J22" i="169"/>
  <c r="I22" i="169"/>
  <c r="H22" i="169"/>
  <c r="G22" i="169"/>
  <c r="F22" i="169"/>
  <c r="E22" i="169"/>
  <c r="D22" i="169"/>
  <c r="W17" i="169"/>
  <c r="V17" i="169"/>
  <c r="U17" i="169"/>
  <c r="T17" i="169"/>
  <c r="S17" i="169"/>
  <c r="R17" i="169"/>
  <c r="Q17" i="169"/>
  <c r="P17" i="169"/>
  <c r="O17" i="169"/>
  <c r="N17" i="169"/>
  <c r="M17" i="169"/>
  <c r="L17" i="169"/>
  <c r="K17" i="169"/>
  <c r="J17" i="169"/>
  <c r="I17" i="169"/>
  <c r="H17" i="169"/>
  <c r="G17" i="169"/>
  <c r="F17" i="169"/>
  <c r="E17" i="169"/>
  <c r="D17" i="169"/>
  <c r="W11" i="169"/>
  <c r="V11" i="169"/>
  <c r="U11" i="169"/>
  <c r="T11" i="169"/>
  <c r="S11" i="169"/>
  <c r="R11" i="169"/>
  <c r="Q11" i="169"/>
  <c r="P11" i="169"/>
  <c r="O11" i="169"/>
  <c r="N11" i="169"/>
  <c r="M11" i="169"/>
  <c r="L11" i="169"/>
  <c r="K11" i="169"/>
  <c r="J11" i="169"/>
  <c r="I11" i="169"/>
  <c r="H11" i="169"/>
  <c r="G11" i="169"/>
  <c r="F11" i="169"/>
  <c r="E11" i="169"/>
  <c r="D11" i="169"/>
  <c r="W8" i="169"/>
  <c r="V8" i="169"/>
  <c r="U8" i="169"/>
  <c r="T8" i="169"/>
  <c r="S8" i="169"/>
  <c r="R8" i="169"/>
  <c r="Q8" i="169"/>
  <c r="P8" i="169"/>
  <c r="O8" i="169"/>
  <c r="N8" i="169"/>
  <c r="M8" i="169"/>
  <c r="L8" i="169"/>
  <c r="K8" i="169"/>
  <c r="J8" i="169"/>
  <c r="I8" i="169"/>
  <c r="H8" i="169"/>
  <c r="G8" i="169"/>
  <c r="F8" i="169"/>
  <c r="E8" i="169"/>
  <c r="D8" i="169"/>
  <c r="W4" i="169"/>
  <c r="V4" i="169"/>
  <c r="U4" i="169"/>
  <c r="U3" i="169" s="1"/>
  <c r="T4" i="169"/>
  <c r="T3" i="169" s="1"/>
  <c r="S4" i="169"/>
  <c r="R4" i="169"/>
  <c r="R3" i="169" s="1"/>
  <c r="Q4" i="169"/>
  <c r="P4" i="169"/>
  <c r="O4" i="169"/>
  <c r="N4" i="169"/>
  <c r="M4" i="169"/>
  <c r="M3" i="169" s="1"/>
  <c r="L4" i="169"/>
  <c r="L3" i="169" s="1"/>
  <c r="K4" i="169"/>
  <c r="J4" i="169"/>
  <c r="J3" i="169" s="1"/>
  <c r="I4" i="169"/>
  <c r="H4" i="169"/>
  <c r="G4" i="169"/>
  <c r="F4" i="169"/>
  <c r="E4" i="169"/>
  <c r="E3" i="169" s="1"/>
  <c r="D4" i="169"/>
  <c r="D3" i="169" s="1"/>
  <c r="W3" i="169"/>
  <c r="V3" i="169"/>
  <c r="S3" i="169"/>
  <c r="Q3" i="169"/>
  <c r="P3" i="169"/>
  <c r="O3" i="169"/>
  <c r="N3" i="169"/>
  <c r="K3" i="169"/>
  <c r="I3" i="169"/>
  <c r="H3" i="169"/>
  <c r="G3" i="169"/>
  <c r="F3" i="169"/>
  <c r="W71" i="170"/>
  <c r="V71" i="170"/>
  <c r="U71" i="170"/>
  <c r="T71" i="170"/>
  <c r="S71" i="170"/>
  <c r="R71" i="170"/>
  <c r="Q71" i="170"/>
  <c r="P71" i="170"/>
  <c r="O71" i="170"/>
  <c r="N71" i="170"/>
  <c r="M71" i="170"/>
  <c r="L71" i="170"/>
  <c r="K71" i="170"/>
  <c r="J71" i="170"/>
  <c r="I71" i="170"/>
  <c r="H71" i="170"/>
  <c r="G71" i="170"/>
  <c r="F71" i="170"/>
  <c r="E71" i="170"/>
  <c r="D71" i="170"/>
  <c r="W27" i="170"/>
  <c r="V27" i="170"/>
  <c r="U27" i="170"/>
  <c r="T27" i="170"/>
  <c r="S27" i="170"/>
  <c r="R27" i="170"/>
  <c r="Q27" i="170"/>
  <c r="P27" i="170"/>
  <c r="O27" i="170"/>
  <c r="N27" i="170"/>
  <c r="M27" i="170"/>
  <c r="L27" i="170"/>
  <c r="K27" i="170"/>
  <c r="J27" i="170"/>
  <c r="I27" i="170"/>
  <c r="H27" i="170"/>
  <c r="G27" i="170"/>
  <c r="F27" i="170"/>
  <c r="E27" i="170"/>
  <c r="D27" i="170"/>
  <c r="W22" i="170"/>
  <c r="V22" i="170"/>
  <c r="U22" i="170"/>
  <c r="T22" i="170"/>
  <c r="S22" i="170"/>
  <c r="R22" i="170"/>
  <c r="Q22" i="170"/>
  <c r="P22" i="170"/>
  <c r="O22" i="170"/>
  <c r="N22" i="170"/>
  <c r="M22" i="170"/>
  <c r="L22" i="170"/>
  <c r="K22" i="170"/>
  <c r="J22" i="170"/>
  <c r="I22" i="170"/>
  <c r="H22" i="170"/>
  <c r="G22" i="170"/>
  <c r="F22" i="170"/>
  <c r="E22" i="170"/>
  <c r="D22" i="170"/>
  <c r="W17" i="170"/>
  <c r="V17" i="170"/>
  <c r="U17" i="170"/>
  <c r="T17" i="170"/>
  <c r="S17" i="170"/>
  <c r="R17" i="170"/>
  <c r="Q17" i="170"/>
  <c r="P17" i="170"/>
  <c r="O17" i="170"/>
  <c r="N17" i="170"/>
  <c r="M17" i="170"/>
  <c r="L17" i="170"/>
  <c r="K17" i="170"/>
  <c r="J17" i="170"/>
  <c r="I17" i="170"/>
  <c r="H17" i="170"/>
  <c r="G17" i="170"/>
  <c r="F17" i="170"/>
  <c r="E17" i="170"/>
  <c r="D17" i="170"/>
  <c r="W11" i="170"/>
  <c r="V11" i="170"/>
  <c r="U11" i="170"/>
  <c r="T11" i="170"/>
  <c r="S11" i="170"/>
  <c r="R11" i="170"/>
  <c r="Q11" i="170"/>
  <c r="P11" i="170"/>
  <c r="O11" i="170"/>
  <c r="N11" i="170"/>
  <c r="M11" i="170"/>
  <c r="L11" i="170"/>
  <c r="K11" i="170"/>
  <c r="J11" i="170"/>
  <c r="I11" i="170"/>
  <c r="H11" i="170"/>
  <c r="G11" i="170"/>
  <c r="F11" i="170"/>
  <c r="E11" i="170"/>
  <c r="D11" i="170"/>
  <c r="W8" i="170"/>
  <c r="V8" i="170"/>
  <c r="U8" i="170"/>
  <c r="T8" i="170"/>
  <c r="S8" i="170"/>
  <c r="R8" i="170"/>
  <c r="Q8" i="170"/>
  <c r="Q3" i="170" s="1"/>
  <c r="P8" i="170"/>
  <c r="O8" i="170"/>
  <c r="N8" i="170"/>
  <c r="M8" i="170"/>
  <c r="L8" i="170"/>
  <c r="K8" i="170"/>
  <c r="J8" i="170"/>
  <c r="I8" i="170"/>
  <c r="I3" i="170" s="1"/>
  <c r="H8" i="170"/>
  <c r="G8" i="170"/>
  <c r="F8" i="170"/>
  <c r="E8" i="170"/>
  <c r="D8" i="170"/>
  <c r="W4" i="170"/>
  <c r="V4" i="170"/>
  <c r="U4" i="170"/>
  <c r="U3" i="170" s="1"/>
  <c r="T4" i="170"/>
  <c r="T3" i="170" s="1"/>
  <c r="S4" i="170"/>
  <c r="S3" i="170" s="1"/>
  <c r="R4" i="170"/>
  <c r="Q4" i="170"/>
  <c r="P4" i="170"/>
  <c r="O4" i="170"/>
  <c r="N4" i="170"/>
  <c r="M4" i="170"/>
  <c r="M3" i="170" s="1"/>
  <c r="L4" i="170"/>
  <c r="L3" i="170" s="1"/>
  <c r="K4" i="170"/>
  <c r="K3" i="170" s="1"/>
  <c r="J4" i="170"/>
  <c r="I4" i="170"/>
  <c r="H4" i="170"/>
  <c r="G4" i="170"/>
  <c r="F4" i="170"/>
  <c r="E4" i="170"/>
  <c r="E3" i="170" s="1"/>
  <c r="D4" i="170"/>
  <c r="D3" i="170" s="1"/>
  <c r="W3" i="170"/>
  <c r="V3" i="170"/>
  <c r="R3" i="170"/>
  <c r="P3" i="170"/>
  <c r="O3" i="170"/>
  <c r="N3" i="170"/>
  <c r="J3" i="170"/>
  <c r="H3" i="170"/>
  <c r="G3" i="170"/>
  <c r="F3" i="170"/>
  <c r="U76" i="118"/>
  <c r="M76" i="118"/>
  <c r="E76" i="118"/>
  <c r="W71" i="167"/>
  <c r="V71" i="167"/>
  <c r="U71" i="167"/>
  <c r="T71" i="167"/>
  <c r="S71" i="167"/>
  <c r="R71" i="167"/>
  <c r="Q71" i="167"/>
  <c r="P71" i="167"/>
  <c r="O71" i="167"/>
  <c r="N71" i="167"/>
  <c r="M71" i="167"/>
  <c r="L71" i="167"/>
  <c r="K71" i="167"/>
  <c r="J71" i="167"/>
  <c r="I71" i="167"/>
  <c r="H71" i="167"/>
  <c r="G71" i="167"/>
  <c r="F71" i="167"/>
  <c r="E71" i="167"/>
  <c r="D71" i="167"/>
  <c r="T69" i="118"/>
  <c r="Q69" i="118"/>
  <c r="V68" i="118"/>
  <c r="U68" i="118"/>
  <c r="T68" i="118"/>
  <c r="N68" i="118"/>
  <c r="M68" i="118"/>
  <c r="L68" i="118"/>
  <c r="H68" i="118"/>
  <c r="R67" i="118"/>
  <c r="L67" i="118"/>
  <c r="J67" i="118"/>
  <c r="I67" i="118"/>
  <c r="D67" i="118"/>
  <c r="U66" i="118"/>
  <c r="Q65" i="118"/>
  <c r="L65" i="118"/>
  <c r="P64" i="118"/>
  <c r="H64" i="118"/>
  <c r="E64" i="118"/>
  <c r="D64" i="118"/>
  <c r="T63" i="118"/>
  <c r="R63" i="118"/>
  <c r="J63" i="118"/>
  <c r="I63" i="118"/>
  <c r="V61" i="118"/>
  <c r="U61" i="118"/>
  <c r="P61" i="118"/>
  <c r="N61" i="118"/>
  <c r="M61" i="118"/>
  <c r="F61" i="118"/>
  <c r="P51" i="118"/>
  <c r="I51" i="118"/>
  <c r="H51" i="118"/>
  <c r="D51" i="118"/>
  <c r="H50" i="118"/>
  <c r="T49" i="118"/>
  <c r="M48" i="118"/>
  <c r="L47" i="118"/>
  <c r="D47" i="118"/>
  <c r="P45" i="118"/>
  <c r="H45" i="118"/>
  <c r="H43" i="118"/>
  <c r="T42" i="118"/>
  <c r="L42" i="118"/>
  <c r="D40" i="118"/>
  <c r="P39" i="118"/>
  <c r="W36" i="118"/>
  <c r="V36" i="118"/>
  <c r="U36" i="118"/>
  <c r="W27" i="167"/>
  <c r="V27" i="167"/>
  <c r="U27" i="167"/>
  <c r="T27" i="167"/>
  <c r="S27" i="167"/>
  <c r="R27" i="167"/>
  <c r="Q27" i="167"/>
  <c r="P27" i="167"/>
  <c r="O27" i="167"/>
  <c r="N27" i="167"/>
  <c r="M27" i="167"/>
  <c r="L27" i="167"/>
  <c r="K27" i="167"/>
  <c r="J27" i="167"/>
  <c r="I27" i="167"/>
  <c r="H27" i="167"/>
  <c r="G27" i="167"/>
  <c r="F27" i="167"/>
  <c r="E27" i="167"/>
  <c r="D27" i="167"/>
  <c r="W22" i="167"/>
  <c r="V22" i="167"/>
  <c r="U22" i="167"/>
  <c r="T22" i="167"/>
  <c r="S22" i="167"/>
  <c r="R22" i="167"/>
  <c r="Q22" i="167"/>
  <c r="P22" i="167"/>
  <c r="O22" i="167"/>
  <c r="N22" i="167"/>
  <c r="M22" i="167"/>
  <c r="L22" i="167"/>
  <c r="K22" i="167"/>
  <c r="J22" i="167"/>
  <c r="I22" i="167"/>
  <c r="H22" i="167"/>
  <c r="G22" i="167"/>
  <c r="F22" i="167"/>
  <c r="E22" i="167"/>
  <c r="D22" i="167"/>
  <c r="W17" i="167"/>
  <c r="V17" i="167"/>
  <c r="U17" i="167"/>
  <c r="T17" i="167"/>
  <c r="S17" i="167"/>
  <c r="R17" i="167"/>
  <c r="Q17" i="167"/>
  <c r="P17" i="167"/>
  <c r="O17" i="167"/>
  <c r="N17" i="167"/>
  <c r="M17" i="167"/>
  <c r="L17" i="167"/>
  <c r="K17" i="167"/>
  <c r="J17" i="167"/>
  <c r="I17" i="167"/>
  <c r="H17" i="167"/>
  <c r="G17" i="167"/>
  <c r="F17" i="167"/>
  <c r="E17" i="167"/>
  <c r="D17" i="167"/>
  <c r="W11" i="167"/>
  <c r="V11" i="167"/>
  <c r="U11" i="167"/>
  <c r="T11" i="167"/>
  <c r="S11" i="167"/>
  <c r="R11" i="167"/>
  <c r="Q11" i="167"/>
  <c r="P11" i="167"/>
  <c r="O11" i="167"/>
  <c r="N11" i="167"/>
  <c r="M11" i="167"/>
  <c r="L11" i="167"/>
  <c r="K11" i="167"/>
  <c r="J11" i="167"/>
  <c r="I11" i="167"/>
  <c r="H11" i="167"/>
  <c r="G11" i="167"/>
  <c r="F11" i="167"/>
  <c r="E11" i="167"/>
  <c r="D11" i="167"/>
  <c r="W8" i="167"/>
  <c r="V8" i="167"/>
  <c r="U8" i="167"/>
  <c r="T8" i="167"/>
  <c r="T3" i="167" s="1"/>
  <c r="S8" i="167"/>
  <c r="R8" i="167"/>
  <c r="Q8" i="167"/>
  <c r="P8" i="167"/>
  <c r="O8" i="167"/>
  <c r="N8" i="167"/>
  <c r="M8" i="167"/>
  <c r="L8" i="167"/>
  <c r="K8" i="167"/>
  <c r="J8" i="167"/>
  <c r="I8" i="167"/>
  <c r="H8" i="167"/>
  <c r="G8" i="167"/>
  <c r="F8" i="167"/>
  <c r="E8" i="167"/>
  <c r="D8" i="167"/>
  <c r="D3" i="167" s="1"/>
  <c r="W4" i="167"/>
  <c r="W3" i="167" s="1"/>
  <c r="V4" i="167"/>
  <c r="U4" i="167"/>
  <c r="U3" i="167" s="1"/>
  <c r="T4" i="167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K4" i="167"/>
  <c r="J4" i="167"/>
  <c r="I4" i="167"/>
  <c r="H4" i="167"/>
  <c r="H3" i="167" s="1"/>
  <c r="G4" i="167"/>
  <c r="F4" i="167"/>
  <c r="E4" i="167"/>
  <c r="E3" i="167" s="1"/>
  <c r="D4" i="167"/>
  <c r="L3" i="167"/>
  <c r="L2" i="183" l="1"/>
  <c r="I3" i="167"/>
  <c r="Q3" i="167"/>
  <c r="D27" i="118"/>
  <c r="L27" i="118"/>
  <c r="V3" i="167"/>
  <c r="K8" i="118"/>
  <c r="S8" i="118"/>
  <c r="J4" i="118"/>
  <c r="J3" i="118" s="1"/>
  <c r="R4" i="118"/>
  <c r="R3" i="118" s="1"/>
  <c r="O27" i="118"/>
  <c r="F17" i="118"/>
  <c r="V17" i="118"/>
  <c r="F11" i="118"/>
  <c r="N11" i="118"/>
  <c r="G11" i="118"/>
  <c r="O11" i="118"/>
  <c r="O2" i="183"/>
  <c r="K2" i="183"/>
  <c r="L33" i="166"/>
  <c r="L26" i="166" s="1"/>
  <c r="H2" i="183"/>
  <c r="I37" i="118"/>
  <c r="Q39" i="118"/>
  <c r="E40" i="118"/>
  <c r="M42" i="118"/>
  <c r="U42" i="118"/>
  <c r="I45" i="118"/>
  <c r="Q45" i="118"/>
  <c r="I38" i="118"/>
  <c r="Q38" i="118"/>
  <c r="E41" i="118"/>
  <c r="M41" i="118"/>
  <c r="U43" i="118"/>
  <c r="I44" i="118"/>
  <c r="E47" i="118"/>
  <c r="U49" i="118"/>
  <c r="E51" i="118"/>
  <c r="Q61" i="118"/>
  <c r="U63" i="118"/>
  <c r="I64" i="118"/>
  <c r="Q64" i="118"/>
  <c r="M65" i="118"/>
  <c r="E67" i="118"/>
  <c r="M67" i="118"/>
  <c r="I68" i="118"/>
  <c r="Q68" i="118"/>
  <c r="G2" i="183"/>
  <c r="I2" i="183"/>
  <c r="G47" i="118"/>
  <c r="S48" i="118"/>
  <c r="W49" i="118"/>
  <c r="G51" i="118"/>
  <c r="O51" i="118"/>
  <c r="K61" i="118"/>
  <c r="S61" i="118"/>
  <c r="W63" i="118"/>
  <c r="O65" i="118"/>
  <c r="O67" i="118"/>
  <c r="K68" i="118"/>
  <c r="S68" i="118"/>
  <c r="G69" i="118"/>
  <c r="F2" i="183"/>
  <c r="O33" i="166"/>
  <c r="O26" i="166" s="1"/>
  <c r="W2" i="183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D46" i="118"/>
  <c r="L48" i="118"/>
  <c r="D52" i="170"/>
  <c r="T48" i="118"/>
  <c r="T66" i="118"/>
  <c r="P69" i="118"/>
  <c r="K37" i="118"/>
  <c r="G38" i="118"/>
  <c r="O38" i="118"/>
  <c r="K39" i="118"/>
  <c r="G40" i="118"/>
  <c r="W40" i="118"/>
  <c r="K41" i="118"/>
  <c r="W42" i="118"/>
  <c r="S43" i="118"/>
  <c r="O44" i="118"/>
  <c r="K45" i="118"/>
  <c r="S45" i="118"/>
  <c r="K47" i="118"/>
  <c r="O48" i="118"/>
  <c r="G50" i="118"/>
  <c r="K51" i="118"/>
  <c r="G61" i="118"/>
  <c r="O61" i="118"/>
  <c r="W61" i="118"/>
  <c r="S63" i="118"/>
  <c r="G64" i="118"/>
  <c r="W66" i="118"/>
  <c r="K67" i="118"/>
  <c r="W68" i="118"/>
  <c r="S69" i="118"/>
  <c r="H37" i="118"/>
  <c r="P65" i="118"/>
  <c r="H38" i="118"/>
  <c r="P38" i="118"/>
  <c r="D41" i="118"/>
  <c r="L41" i="118"/>
  <c r="T41" i="118"/>
  <c r="T43" i="118"/>
  <c r="H44" i="118"/>
  <c r="P44" i="118"/>
  <c r="F38" i="118"/>
  <c r="N38" i="118"/>
  <c r="R39" i="118"/>
  <c r="V40" i="118"/>
  <c r="J41" i="118"/>
  <c r="N42" i="118"/>
  <c r="R43" i="118"/>
  <c r="S2" i="183"/>
  <c r="N2" i="183"/>
  <c r="E2" i="183"/>
  <c r="D2" i="183"/>
  <c r="F37" i="118"/>
  <c r="J38" i="118"/>
  <c r="N39" i="118"/>
  <c r="V39" i="118"/>
  <c r="F41" i="118"/>
  <c r="J42" i="118"/>
  <c r="R42" i="118"/>
  <c r="V43" i="118"/>
  <c r="F45" i="118"/>
  <c r="N45" i="118"/>
  <c r="F51" i="118"/>
  <c r="V63" i="118"/>
  <c r="J64" i="118"/>
  <c r="R64" i="118"/>
  <c r="F67" i="118"/>
  <c r="N67" i="118"/>
  <c r="R68" i="118"/>
  <c r="F69" i="118"/>
  <c r="N69" i="118"/>
  <c r="G37" i="118"/>
  <c r="S38" i="118"/>
  <c r="O39" i="118"/>
  <c r="W39" i="118"/>
  <c r="S40" i="118"/>
  <c r="O41" i="118"/>
  <c r="K42" i="118"/>
  <c r="S42" i="118"/>
  <c r="K44" i="118"/>
  <c r="G45" i="118"/>
  <c r="O45" i="118"/>
  <c r="J52" i="166"/>
  <c r="M2" i="183"/>
  <c r="Q33" i="170"/>
  <c r="Q26" i="170" s="1"/>
  <c r="R2" i="183"/>
  <c r="U2" i="183"/>
  <c r="C51" i="118"/>
  <c r="C61" i="118"/>
  <c r="T2" i="183"/>
  <c r="N33" i="166"/>
  <c r="N26" i="166" s="1"/>
  <c r="K63" i="118"/>
  <c r="S64" i="118"/>
  <c r="D38" i="118"/>
  <c r="L39" i="118"/>
  <c r="T40" i="118"/>
  <c r="H42" i="118"/>
  <c r="P43" i="118"/>
  <c r="D45" i="118"/>
  <c r="E38" i="118"/>
  <c r="M39" i="118"/>
  <c r="U40" i="118"/>
  <c r="I42" i="118"/>
  <c r="Q43" i="118"/>
  <c r="E45" i="118"/>
  <c r="E61" i="118"/>
  <c r="M63" i="118"/>
  <c r="U64" i="118"/>
  <c r="Q67" i="118"/>
  <c r="E69" i="118"/>
  <c r="W37" i="118"/>
  <c r="N63" i="118"/>
  <c r="V64" i="118"/>
  <c r="Q36" i="118"/>
  <c r="O63" i="118"/>
  <c r="W64" i="118"/>
  <c r="O36" i="118"/>
  <c r="D33" i="166"/>
  <c r="D26" i="166" s="1"/>
  <c r="D52" i="166"/>
  <c r="K76" i="118"/>
  <c r="V52" i="170"/>
  <c r="N52" i="169"/>
  <c r="R52" i="168"/>
  <c r="E33" i="166"/>
  <c r="E26" i="166" s="1"/>
  <c r="E52" i="166"/>
  <c r="W33" i="170"/>
  <c r="W26" i="170" s="1"/>
  <c r="O33" i="170"/>
  <c r="O26" i="170" s="1"/>
  <c r="W52" i="170"/>
  <c r="O52" i="169"/>
  <c r="S52" i="168"/>
  <c r="F33" i="166"/>
  <c r="F26" i="166" s="1"/>
  <c r="F52" i="166"/>
  <c r="T33" i="170"/>
  <c r="T26" i="170" s="1"/>
  <c r="P33" i="170"/>
  <c r="P26" i="170" s="1"/>
  <c r="P52" i="169"/>
  <c r="D52" i="169"/>
  <c r="T52" i="168"/>
  <c r="G52" i="166"/>
  <c r="C44" i="118"/>
  <c r="V46" i="118"/>
  <c r="J48" i="118"/>
  <c r="R49" i="118"/>
  <c r="J65" i="118"/>
  <c r="R66" i="118"/>
  <c r="F68" i="118"/>
  <c r="U33" i="170"/>
  <c r="U26" i="170" s="1"/>
  <c r="U52" i="168"/>
  <c r="H52" i="166"/>
  <c r="G44" i="118"/>
  <c r="W46" i="118"/>
  <c r="K48" i="118"/>
  <c r="S49" i="118"/>
  <c r="K65" i="118"/>
  <c r="S66" i="118"/>
  <c r="G68" i="118"/>
  <c r="O69" i="118"/>
  <c r="N33" i="170"/>
  <c r="N26" i="170" s="1"/>
  <c r="V33" i="170"/>
  <c r="V26" i="170" s="1"/>
  <c r="R33" i="170"/>
  <c r="R26" i="170" s="1"/>
  <c r="I52" i="166"/>
  <c r="R45" i="118"/>
  <c r="N48" i="118"/>
  <c r="V49" i="118"/>
  <c r="J51" i="118"/>
  <c r="F64" i="118"/>
  <c r="N65" i="118"/>
  <c r="V66" i="118"/>
  <c r="J68" i="118"/>
  <c r="R69" i="118"/>
  <c r="F52" i="169"/>
  <c r="N33" i="168"/>
  <c r="N26" i="168" s="1"/>
  <c r="G33" i="166"/>
  <c r="G26" i="166" s="1"/>
  <c r="S52" i="169"/>
  <c r="G52" i="169"/>
  <c r="W52" i="168"/>
  <c r="H33" i="166"/>
  <c r="H26" i="166" s="1"/>
  <c r="N41" i="118"/>
  <c r="H33" i="168"/>
  <c r="H26" i="168" s="1"/>
  <c r="I33" i="166"/>
  <c r="I26" i="166" s="1"/>
  <c r="E33" i="169"/>
  <c r="E26" i="169" s="1"/>
  <c r="V177" i="149"/>
  <c r="F33" i="169"/>
  <c r="F26" i="169" s="1"/>
  <c r="V52" i="169"/>
  <c r="K33" i="166"/>
  <c r="K26" i="166" s="1"/>
  <c r="K52" i="166"/>
  <c r="K64" i="118"/>
  <c r="D33" i="170"/>
  <c r="D26" i="170" s="1"/>
  <c r="G33" i="169"/>
  <c r="G26" i="169" s="1"/>
  <c r="W52" i="169"/>
  <c r="K33" i="168"/>
  <c r="K26" i="168" s="1"/>
  <c r="L52" i="166"/>
  <c r="K177" i="149"/>
  <c r="L33" i="168"/>
  <c r="L26" i="168" s="1"/>
  <c r="M52" i="166"/>
  <c r="F33" i="170"/>
  <c r="F26" i="170" s="1"/>
  <c r="E52" i="170"/>
  <c r="I33" i="169"/>
  <c r="I26" i="169" s="1"/>
  <c r="M33" i="168"/>
  <c r="M26" i="168" s="1"/>
  <c r="N52" i="166"/>
  <c r="F52" i="170"/>
  <c r="J33" i="169"/>
  <c r="J26" i="169" s="1"/>
  <c r="O52" i="166"/>
  <c r="C177" i="149"/>
  <c r="W65" i="118"/>
  <c r="K33" i="169"/>
  <c r="K26" i="169" s="1"/>
  <c r="O33" i="168"/>
  <c r="O26" i="168" s="1"/>
  <c r="G33" i="170"/>
  <c r="G26" i="170" s="1"/>
  <c r="H52" i="170"/>
  <c r="D33" i="168"/>
  <c r="D26" i="168" s="1"/>
  <c r="D52" i="168"/>
  <c r="Q52" i="166"/>
  <c r="J177" i="149"/>
  <c r="R38" i="118"/>
  <c r="E66" i="118"/>
  <c r="J33" i="170"/>
  <c r="J26" i="170" s="1"/>
  <c r="I52" i="170"/>
  <c r="M33" i="169"/>
  <c r="M26" i="169" s="1"/>
  <c r="E52" i="168"/>
  <c r="F66" i="118"/>
  <c r="J52" i="170"/>
  <c r="N33" i="169"/>
  <c r="N26" i="169" s="1"/>
  <c r="F52" i="168"/>
  <c r="S52" i="166"/>
  <c r="L76" i="118"/>
  <c r="Q2" i="183"/>
  <c r="W45" i="118"/>
  <c r="V65" i="118"/>
  <c r="G66" i="118"/>
  <c r="L33" i="170"/>
  <c r="L26" i="170" s="1"/>
  <c r="K52" i="170"/>
  <c r="O33" i="169"/>
  <c r="O26" i="169" s="1"/>
  <c r="W33" i="169"/>
  <c r="W26" i="169" s="1"/>
  <c r="S33" i="168"/>
  <c r="S26" i="168" s="1"/>
  <c r="G52" i="168"/>
  <c r="T33" i="166"/>
  <c r="T26" i="166" s="1"/>
  <c r="P33" i="166"/>
  <c r="P26" i="166" s="1"/>
  <c r="T52" i="166"/>
  <c r="F47" i="118"/>
  <c r="M33" i="170"/>
  <c r="M26" i="170" s="1"/>
  <c r="L52" i="170"/>
  <c r="T33" i="168"/>
  <c r="T26" i="168" s="1"/>
  <c r="H52" i="168"/>
  <c r="U33" i="166"/>
  <c r="U26" i="166" s="1"/>
  <c r="Q33" i="166"/>
  <c r="Q26" i="166" s="1"/>
  <c r="M33" i="166"/>
  <c r="M26" i="166" s="1"/>
  <c r="U52" i="166"/>
  <c r="I66" i="118"/>
  <c r="M52" i="170"/>
  <c r="Q33" i="169"/>
  <c r="Q26" i="169" s="1"/>
  <c r="U33" i="168"/>
  <c r="U26" i="168" s="1"/>
  <c r="I52" i="168"/>
  <c r="V33" i="166"/>
  <c r="V26" i="166" s="1"/>
  <c r="R33" i="166"/>
  <c r="R26" i="166" s="1"/>
  <c r="V52" i="166"/>
  <c r="P177" i="149"/>
  <c r="H33" i="170"/>
  <c r="H26" i="170" s="1"/>
  <c r="D66" i="118"/>
  <c r="J66" i="118"/>
  <c r="N52" i="170"/>
  <c r="R33" i="169"/>
  <c r="R26" i="169" s="1"/>
  <c r="V33" i="168"/>
  <c r="V26" i="168" s="1"/>
  <c r="J52" i="168"/>
  <c r="W33" i="166"/>
  <c r="W26" i="166" s="1"/>
  <c r="S33" i="166"/>
  <c r="S26" i="166" s="1"/>
  <c r="W52" i="166"/>
  <c r="K66" i="118"/>
  <c r="S67" i="118"/>
  <c r="O52" i="170"/>
  <c r="S33" i="169"/>
  <c r="S26" i="169" s="1"/>
  <c r="W33" i="168"/>
  <c r="W26" i="168" s="1"/>
  <c r="K52" i="168"/>
  <c r="P46" i="118"/>
  <c r="D48" i="118"/>
  <c r="L49" i="118"/>
  <c r="T50" i="118"/>
  <c r="P52" i="170"/>
  <c r="H52" i="169"/>
  <c r="L52" i="168"/>
  <c r="G177" i="149"/>
  <c r="I33" i="170"/>
  <c r="I26" i="170" s="1"/>
  <c r="Q46" i="118"/>
  <c r="E48" i="118"/>
  <c r="M49" i="118"/>
  <c r="U50" i="118"/>
  <c r="Q52" i="170"/>
  <c r="U33" i="169"/>
  <c r="U26" i="169" s="1"/>
  <c r="M52" i="168"/>
  <c r="J44" i="118"/>
  <c r="G52" i="170"/>
  <c r="R46" i="118"/>
  <c r="F48" i="118"/>
  <c r="N49" i="118"/>
  <c r="V50" i="118"/>
  <c r="V67" i="118"/>
  <c r="J69" i="118"/>
  <c r="R52" i="170"/>
  <c r="V33" i="169"/>
  <c r="V26" i="169" s="1"/>
  <c r="J52" i="169"/>
  <c r="V42" i="118"/>
  <c r="K38" i="118"/>
  <c r="S39" i="118"/>
  <c r="G41" i="118"/>
  <c r="O42" i="118"/>
  <c r="S46" i="118"/>
  <c r="G48" i="118"/>
  <c r="O49" i="118"/>
  <c r="W50" i="118"/>
  <c r="W67" i="118"/>
  <c r="K69" i="118"/>
  <c r="K52" i="169"/>
  <c r="O52" i="168"/>
  <c r="D37" i="118"/>
  <c r="L38" i="118"/>
  <c r="T39" i="118"/>
  <c r="H41" i="118"/>
  <c r="P42" i="118"/>
  <c r="T46" i="118"/>
  <c r="H48" i="118"/>
  <c r="P49" i="118"/>
  <c r="L69" i="118"/>
  <c r="T52" i="170"/>
  <c r="L52" i="169"/>
  <c r="P52" i="168"/>
  <c r="F40" i="118"/>
  <c r="C43" i="118"/>
  <c r="E37" i="118"/>
  <c r="M38" i="118"/>
  <c r="U39" i="118"/>
  <c r="I41" i="118"/>
  <c r="Q42" i="118"/>
  <c r="E44" i="118"/>
  <c r="U46" i="118"/>
  <c r="I48" i="118"/>
  <c r="Q49" i="118"/>
  <c r="I65" i="118"/>
  <c r="Q66" i="118"/>
  <c r="E68" i="118"/>
  <c r="M69" i="118"/>
  <c r="U52" i="170"/>
  <c r="Q52" i="168"/>
  <c r="F42" i="118"/>
  <c r="H69" i="118"/>
  <c r="D44" i="118"/>
  <c r="L45" i="118"/>
  <c r="I61" i="118"/>
  <c r="Q63" i="118"/>
  <c r="E65" i="118"/>
  <c r="M66" i="118"/>
  <c r="U67" i="118"/>
  <c r="I69" i="118"/>
  <c r="I33" i="168"/>
  <c r="I26" i="168" s="1"/>
  <c r="D68" i="118"/>
  <c r="M45" i="118"/>
  <c r="J52" i="167"/>
  <c r="F65" i="118"/>
  <c r="N66" i="118"/>
  <c r="M52" i="169"/>
  <c r="F44" i="118"/>
  <c r="G65" i="118"/>
  <c r="O66" i="118"/>
  <c r="H65" i="118"/>
  <c r="P66" i="118"/>
  <c r="T67" i="118"/>
  <c r="T64" i="118"/>
  <c r="Q52" i="169"/>
  <c r="I52" i="169"/>
  <c r="I33" i="167"/>
  <c r="I26" i="167" s="1"/>
  <c r="E33" i="170"/>
  <c r="E26" i="170" s="1"/>
  <c r="R52" i="169"/>
  <c r="N52" i="168"/>
  <c r="T76" i="118"/>
  <c r="P33" i="168"/>
  <c r="P26" i="168" s="1"/>
  <c r="D36" i="118"/>
  <c r="T45" i="118"/>
  <c r="H47" i="118"/>
  <c r="P48" i="118"/>
  <c r="D50" i="118"/>
  <c r="L51" i="118"/>
  <c r="T52" i="169"/>
  <c r="Q33" i="168"/>
  <c r="Q26" i="168" s="1"/>
  <c r="P52" i="166"/>
  <c r="H61" i="118"/>
  <c r="U45" i="118"/>
  <c r="Q48" i="118"/>
  <c r="E50" i="118"/>
  <c r="M51" i="118"/>
  <c r="R52" i="167"/>
  <c r="U52" i="169"/>
  <c r="H40" i="118"/>
  <c r="R48" i="118"/>
  <c r="N51" i="118"/>
  <c r="S52" i="170"/>
  <c r="R52" i="166"/>
  <c r="J76" i="118"/>
  <c r="I47" i="118"/>
  <c r="W43" i="118"/>
  <c r="F50" i="118"/>
  <c r="K33" i="170"/>
  <c r="K26" i="170" s="1"/>
  <c r="H33" i="169"/>
  <c r="H26" i="169" s="1"/>
  <c r="M44" i="118"/>
  <c r="I36" i="118"/>
  <c r="Q37" i="118"/>
  <c r="E39" i="118"/>
  <c r="M40" i="118"/>
  <c r="U41" i="118"/>
  <c r="I43" i="118"/>
  <c r="Q44" i="118"/>
  <c r="E46" i="118"/>
  <c r="M47" i="118"/>
  <c r="U48" i="118"/>
  <c r="I50" i="118"/>
  <c r="Q51" i="118"/>
  <c r="R65" i="118"/>
  <c r="V69" i="118"/>
  <c r="J33" i="168"/>
  <c r="J26" i="168" s="1"/>
  <c r="T38" i="118"/>
  <c r="J47" i="118"/>
  <c r="S41" i="118"/>
  <c r="R37" i="118"/>
  <c r="F39" i="118"/>
  <c r="V41" i="118"/>
  <c r="J43" i="118"/>
  <c r="R44" i="118"/>
  <c r="F46" i="118"/>
  <c r="N47" i="118"/>
  <c r="V48" i="118"/>
  <c r="J50" i="118"/>
  <c r="R51" i="118"/>
  <c r="S65" i="118"/>
  <c r="G67" i="118"/>
  <c r="O68" i="118"/>
  <c r="W69" i="118"/>
  <c r="V52" i="168"/>
  <c r="J37" i="118"/>
  <c r="L37" i="118"/>
  <c r="E36" i="118"/>
  <c r="J40" i="118"/>
  <c r="G43" i="118"/>
  <c r="L40" i="118"/>
  <c r="S37" i="118"/>
  <c r="G39" i="118"/>
  <c r="O40" i="118"/>
  <c r="W41" i="118"/>
  <c r="K43" i="118"/>
  <c r="S44" i="118"/>
  <c r="G46" i="118"/>
  <c r="O47" i="118"/>
  <c r="W48" i="118"/>
  <c r="K50" i="118"/>
  <c r="S51" i="118"/>
  <c r="D63" i="118"/>
  <c r="L64" i="118"/>
  <c r="T65" i="118"/>
  <c r="H67" i="118"/>
  <c r="P68" i="118"/>
  <c r="D65" i="118"/>
  <c r="U33" i="167"/>
  <c r="U26" i="167" s="1"/>
  <c r="C65" i="118"/>
  <c r="U38" i="118"/>
  <c r="N37" i="118"/>
  <c r="G36" i="118"/>
  <c r="L36" i="118"/>
  <c r="T37" i="118"/>
  <c r="H39" i="118"/>
  <c r="P40" i="118"/>
  <c r="D42" i="118"/>
  <c r="L43" i="118"/>
  <c r="T44" i="118"/>
  <c r="H46" i="118"/>
  <c r="P47" i="118"/>
  <c r="D49" i="118"/>
  <c r="L50" i="118"/>
  <c r="T51" i="118"/>
  <c r="E63" i="118"/>
  <c r="M64" i="118"/>
  <c r="U65" i="118"/>
  <c r="E33" i="168"/>
  <c r="E26" i="168" s="1"/>
  <c r="L44" i="118"/>
  <c r="V45" i="118"/>
  <c r="W38" i="118"/>
  <c r="D39" i="118"/>
  <c r="M36" i="118"/>
  <c r="U37" i="118"/>
  <c r="I39" i="118"/>
  <c r="Q40" i="118"/>
  <c r="E42" i="118"/>
  <c r="M43" i="118"/>
  <c r="U44" i="118"/>
  <c r="I46" i="118"/>
  <c r="Q47" i="118"/>
  <c r="E49" i="118"/>
  <c r="M50" i="118"/>
  <c r="U51" i="118"/>
  <c r="F63" i="118"/>
  <c r="N64" i="118"/>
  <c r="F33" i="168"/>
  <c r="F26" i="168" s="1"/>
  <c r="T33" i="167"/>
  <c r="T26" i="167" s="1"/>
  <c r="L66" i="118"/>
  <c r="M37" i="118"/>
  <c r="R41" i="118"/>
  <c r="U69" i="118"/>
  <c r="V37" i="118"/>
  <c r="J39" i="118"/>
  <c r="R40" i="118"/>
  <c r="N43" i="118"/>
  <c r="V44" i="118"/>
  <c r="J46" i="118"/>
  <c r="R47" i="118"/>
  <c r="F49" i="118"/>
  <c r="N50" i="118"/>
  <c r="V51" i="118"/>
  <c r="G63" i="118"/>
  <c r="O64" i="118"/>
  <c r="G33" i="168"/>
  <c r="G26" i="168" s="1"/>
  <c r="V38" i="118"/>
  <c r="R76" i="118"/>
  <c r="Q41" i="118"/>
  <c r="O37" i="118"/>
  <c r="G42" i="118"/>
  <c r="O43" i="118"/>
  <c r="W44" i="118"/>
  <c r="K46" i="118"/>
  <c r="S47" i="118"/>
  <c r="G49" i="118"/>
  <c r="O50" i="118"/>
  <c r="W51" i="118"/>
  <c r="H52" i="167"/>
  <c r="S76" i="118"/>
  <c r="P41" i="118"/>
  <c r="F43" i="118"/>
  <c r="P37" i="118"/>
  <c r="L46" i="118"/>
  <c r="T47" i="118"/>
  <c r="H49" i="118"/>
  <c r="P50" i="118"/>
  <c r="E52" i="167"/>
  <c r="S33" i="170"/>
  <c r="S26" i="170" s="1"/>
  <c r="P33" i="169"/>
  <c r="P26" i="169" s="1"/>
  <c r="M33" i="167"/>
  <c r="M26" i="167" s="1"/>
  <c r="Q33" i="167"/>
  <c r="Q26" i="167" s="1"/>
  <c r="D43" i="118"/>
  <c r="N44" i="118"/>
  <c r="M46" i="118"/>
  <c r="U47" i="118"/>
  <c r="I49" i="118"/>
  <c r="Q50" i="118"/>
  <c r="U52" i="167"/>
  <c r="E52" i="169"/>
  <c r="R33" i="168"/>
  <c r="R26" i="168" s="1"/>
  <c r="I40" i="118"/>
  <c r="N46" i="118"/>
  <c r="V47" i="118"/>
  <c r="J49" i="118"/>
  <c r="R50" i="118"/>
  <c r="W52" i="167"/>
  <c r="J33" i="166"/>
  <c r="J26" i="166" s="1"/>
  <c r="N40" i="118"/>
  <c r="J45" i="118"/>
  <c r="P63" i="118"/>
  <c r="E43" i="118"/>
  <c r="F36" i="118"/>
  <c r="K40" i="118"/>
  <c r="O46" i="118"/>
  <c r="W47" i="118"/>
  <c r="K49" i="118"/>
  <c r="S50" i="118"/>
  <c r="L63" i="118"/>
  <c r="H66" i="118"/>
  <c r="P67" i="118"/>
  <c r="D69" i="118"/>
  <c r="C39" i="118"/>
  <c r="C47" i="118"/>
  <c r="C40" i="118"/>
  <c r="C48" i="118"/>
  <c r="C66" i="118"/>
  <c r="E33" i="167"/>
  <c r="E26" i="167" s="1"/>
  <c r="N33" i="167"/>
  <c r="N26" i="167" s="1"/>
  <c r="N52" i="167"/>
  <c r="D33" i="169"/>
  <c r="D26" i="169" s="1"/>
  <c r="L33" i="169"/>
  <c r="L26" i="169" s="1"/>
  <c r="T33" i="169"/>
  <c r="T26" i="169" s="1"/>
  <c r="C41" i="118"/>
  <c r="C49" i="118"/>
  <c r="C67" i="118"/>
  <c r="P52" i="167"/>
  <c r="C42" i="118"/>
  <c r="C50" i="118"/>
  <c r="C68" i="118"/>
  <c r="H63" i="118"/>
  <c r="C69" i="118"/>
  <c r="C37" i="118"/>
  <c r="C45" i="118"/>
  <c r="C63" i="118"/>
  <c r="V33" i="167"/>
  <c r="V26" i="167" s="1"/>
  <c r="R61" i="118"/>
  <c r="C38" i="118"/>
  <c r="C46" i="118"/>
  <c r="C64" i="118"/>
  <c r="P76" i="118"/>
  <c r="H76" i="118"/>
  <c r="G76" i="118"/>
  <c r="O76" i="118"/>
  <c r="W76" i="118"/>
  <c r="I76" i="118"/>
  <c r="Q76" i="118"/>
  <c r="D76" i="118"/>
  <c r="L33" i="167"/>
  <c r="L26" i="167" s="1"/>
  <c r="W33" i="167"/>
  <c r="W26" i="167" s="1"/>
  <c r="K33" i="167"/>
  <c r="K26" i="167" s="1"/>
  <c r="K36" i="118"/>
  <c r="S33" i="167"/>
  <c r="S26" i="167" s="1"/>
  <c r="S36" i="118"/>
  <c r="M52" i="167"/>
  <c r="V52" i="167"/>
  <c r="N36" i="118"/>
  <c r="T36" i="118"/>
  <c r="F52" i="167"/>
  <c r="O52" i="167"/>
  <c r="D52" i="167"/>
  <c r="D61" i="118"/>
  <c r="L52" i="167"/>
  <c r="L61" i="118"/>
  <c r="T52" i="167"/>
  <c r="T61" i="118"/>
  <c r="J61" i="118"/>
  <c r="J3" i="167"/>
  <c r="R3" i="167"/>
  <c r="D33" i="167"/>
  <c r="D26" i="167" s="1"/>
  <c r="O33" i="167"/>
  <c r="O26" i="167" s="1"/>
  <c r="G52" i="167"/>
  <c r="Q52" i="167"/>
  <c r="F33" i="167"/>
  <c r="F26" i="167" s="1"/>
  <c r="H33" i="167"/>
  <c r="H26" i="167" s="1"/>
  <c r="H36" i="118"/>
  <c r="P33" i="167"/>
  <c r="P26" i="167" s="1"/>
  <c r="P36" i="118"/>
  <c r="I52" i="167"/>
  <c r="J33" i="167"/>
  <c r="J26" i="167" s="1"/>
  <c r="J36" i="118"/>
  <c r="R33" i="167"/>
  <c r="R26" i="167" s="1"/>
  <c r="R36" i="118"/>
  <c r="G33" i="167"/>
  <c r="G26" i="167" s="1"/>
  <c r="S52" i="167"/>
  <c r="K52" i="167"/>
  <c r="E4" i="118"/>
  <c r="M4" i="118"/>
  <c r="U4" i="118"/>
  <c r="L11" i="118"/>
  <c r="D17" i="118"/>
  <c r="L17" i="118"/>
  <c r="T17" i="118"/>
  <c r="K4" i="118"/>
  <c r="S4" i="118"/>
  <c r="S3" i="118" s="1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I3" i="118" s="1"/>
  <c r="Q8" i="118"/>
  <c r="Q3" i="118" s="1"/>
  <c r="E8" i="118"/>
  <c r="G4" i="118"/>
  <c r="G3" i="118" s="1"/>
  <c r="O4" i="118"/>
  <c r="W4" i="118"/>
  <c r="W3" i="118" s="1"/>
  <c r="H11" i="118"/>
  <c r="H3" i="118" s="1"/>
  <c r="P11" i="118"/>
  <c r="K17" i="118"/>
  <c r="S17" i="118"/>
  <c r="K3" i="118"/>
  <c r="F3" i="118"/>
  <c r="N3" i="118"/>
  <c r="V3" i="118"/>
  <c r="N177" i="149" l="1"/>
  <c r="L2" i="166"/>
  <c r="L177" i="149"/>
  <c r="O177" i="149"/>
  <c r="H177" i="149"/>
  <c r="P2" i="169"/>
  <c r="Q2" i="170"/>
  <c r="M3" i="118"/>
  <c r="U3" i="118"/>
  <c r="O3" i="118"/>
  <c r="P3" i="118"/>
  <c r="F177" i="149"/>
  <c r="I2" i="168"/>
  <c r="R2" i="170"/>
  <c r="O2" i="170"/>
  <c r="M177" i="149"/>
  <c r="E177" i="149"/>
  <c r="W177" i="149"/>
  <c r="I177" i="149"/>
  <c r="S177" i="149"/>
  <c r="R177" i="149"/>
  <c r="K2" i="169"/>
  <c r="D2" i="170"/>
  <c r="R2" i="168"/>
  <c r="J2" i="166"/>
  <c r="O2" i="167"/>
  <c r="D177" i="149"/>
  <c r="N2" i="166"/>
  <c r="U2" i="168"/>
  <c r="O2" i="166"/>
  <c r="T177" i="149"/>
  <c r="L3" i="118"/>
  <c r="E3" i="118"/>
  <c r="D3" i="118"/>
  <c r="T3" i="118"/>
  <c r="R2" i="167"/>
  <c r="N2" i="169"/>
  <c r="V2" i="170"/>
  <c r="S2" i="168"/>
  <c r="I2" i="170"/>
  <c r="T2" i="170"/>
  <c r="V2" i="169"/>
  <c r="H2" i="166"/>
  <c r="N2" i="170"/>
  <c r="D2" i="166"/>
  <c r="G2" i="169"/>
  <c r="M2" i="166"/>
  <c r="S2" i="169"/>
  <c r="H2" i="167"/>
  <c r="I2" i="166"/>
  <c r="W2" i="167"/>
  <c r="S2" i="170"/>
  <c r="H2" i="168"/>
  <c r="O52" i="118"/>
  <c r="S52" i="118"/>
  <c r="F2" i="169"/>
  <c r="W2" i="169"/>
  <c r="P2" i="167"/>
  <c r="Q2" i="168"/>
  <c r="P2" i="168"/>
  <c r="M52" i="118"/>
  <c r="P2" i="170"/>
  <c r="O2" i="169"/>
  <c r="J2" i="169"/>
  <c r="L2" i="168"/>
  <c r="W2" i="168"/>
  <c r="U177" i="149"/>
  <c r="U33" i="118"/>
  <c r="U26" i="118" s="1"/>
  <c r="Q33" i="118"/>
  <c r="Q26" i="118" s="1"/>
  <c r="G2" i="168"/>
  <c r="F2" i="166"/>
  <c r="L33" i="118"/>
  <c r="L26" i="118" s="1"/>
  <c r="J2" i="167"/>
  <c r="G52" i="118"/>
  <c r="H33" i="118"/>
  <c r="H26" i="118" s="1"/>
  <c r="Q2" i="169"/>
  <c r="G2" i="166"/>
  <c r="Q52" i="118"/>
  <c r="J2" i="170"/>
  <c r="K2" i="168"/>
  <c r="W52" i="118"/>
  <c r="F2" i="167"/>
  <c r="W2" i="170"/>
  <c r="E2" i="170"/>
  <c r="I2" i="169"/>
  <c r="M2" i="170"/>
  <c r="E2" i="166"/>
  <c r="R2" i="166"/>
  <c r="S2" i="166"/>
  <c r="K52" i="118"/>
  <c r="Q2" i="166"/>
  <c r="N52" i="118"/>
  <c r="H2" i="169"/>
  <c r="T2" i="168"/>
  <c r="F2" i="168"/>
  <c r="U2" i="170"/>
  <c r="F52" i="118"/>
  <c r="K2" i="170"/>
  <c r="E2" i="168"/>
  <c r="L2" i="169"/>
  <c r="M2" i="169"/>
  <c r="V2" i="168"/>
  <c r="P2" i="166"/>
  <c r="D2" i="168"/>
  <c r="D2" i="169"/>
  <c r="Q144" i="149"/>
  <c r="K2" i="166"/>
  <c r="N2" i="168"/>
  <c r="G2" i="170"/>
  <c r="J52" i="118"/>
  <c r="I33" i="118"/>
  <c r="I26" i="118" s="1"/>
  <c r="F33" i="118"/>
  <c r="F26" i="118" s="1"/>
  <c r="V2" i="166"/>
  <c r="R33" i="118"/>
  <c r="R26" i="118" s="1"/>
  <c r="Q177" i="149"/>
  <c r="R2" i="169"/>
  <c r="T52" i="118"/>
  <c r="M2" i="168"/>
  <c r="Q2" i="167"/>
  <c r="P52" i="118"/>
  <c r="V33" i="118"/>
  <c r="V26" i="118" s="1"/>
  <c r="N33" i="118"/>
  <c r="N26" i="118" s="1"/>
  <c r="O33" i="118"/>
  <c r="O26" i="118" s="1"/>
  <c r="E52" i="118"/>
  <c r="H2" i="170"/>
  <c r="L2" i="170"/>
  <c r="R52" i="118"/>
  <c r="T2" i="166"/>
  <c r="O2" i="168"/>
  <c r="F2" i="170"/>
  <c r="W2" i="166"/>
  <c r="D52" i="118"/>
  <c r="M33" i="118"/>
  <c r="M26" i="118" s="1"/>
  <c r="T2" i="169"/>
  <c r="I52" i="118"/>
  <c r="D33" i="118"/>
  <c r="D26" i="118" s="1"/>
  <c r="U52" i="118"/>
  <c r="U2" i="169"/>
  <c r="J2" i="168"/>
  <c r="G2" i="167"/>
  <c r="E2" i="169"/>
  <c r="L140" i="149"/>
  <c r="M2" i="167"/>
  <c r="N2" i="167"/>
  <c r="E33" i="118"/>
  <c r="E26" i="118" s="1"/>
  <c r="H52" i="118"/>
  <c r="U2" i="166"/>
  <c r="W33" i="118"/>
  <c r="W26" i="118" s="1"/>
  <c r="V52" i="118"/>
  <c r="P143" i="149"/>
  <c r="S33" i="118"/>
  <c r="S26" i="118" s="1"/>
  <c r="I2" i="167"/>
  <c r="T2" i="167"/>
  <c r="E2" i="167"/>
  <c r="G33" i="118"/>
  <c r="G26" i="118" s="1"/>
  <c r="K33" i="118"/>
  <c r="K26" i="118" s="1"/>
  <c r="L52" i="118"/>
  <c r="J33" i="118"/>
  <c r="J26" i="118" s="1"/>
  <c r="T33" i="118"/>
  <c r="T26" i="118" s="1"/>
  <c r="P33" i="118"/>
  <c r="P26" i="118" s="1"/>
  <c r="U2" i="167"/>
  <c r="S2" i="167"/>
  <c r="V2" i="167"/>
  <c r="H140" i="149"/>
  <c r="K2" i="167"/>
  <c r="D2" i="167"/>
  <c r="L2" i="167"/>
  <c r="I142" i="149" l="1"/>
  <c r="R144" i="149"/>
  <c r="J140" i="149"/>
  <c r="O144" i="149"/>
  <c r="P141" i="149"/>
  <c r="F142" i="149"/>
  <c r="H142" i="149"/>
  <c r="K143" i="149"/>
  <c r="R141" i="149"/>
  <c r="D144" i="149"/>
  <c r="R142" i="149"/>
  <c r="I141" i="149"/>
  <c r="E144" i="149"/>
  <c r="P142" i="149"/>
  <c r="S144" i="149"/>
  <c r="Q142" i="149"/>
  <c r="W141" i="149"/>
  <c r="U142" i="149"/>
  <c r="E142" i="149"/>
  <c r="Q141" i="149"/>
  <c r="F141" i="149"/>
  <c r="W142" i="149"/>
  <c r="I140" i="149"/>
  <c r="V141" i="149"/>
  <c r="D143" i="149"/>
  <c r="J141" i="149"/>
  <c r="H141" i="149"/>
  <c r="T144" i="149"/>
  <c r="M144" i="149"/>
  <c r="U143" i="149"/>
  <c r="D142" i="149"/>
  <c r="U144" i="149"/>
  <c r="R140" i="149"/>
  <c r="K142" i="149"/>
  <c r="I144" i="149"/>
  <c r="G141" i="149"/>
  <c r="R143" i="149"/>
  <c r="V144" i="149"/>
  <c r="J144" i="149"/>
  <c r="O143" i="149"/>
  <c r="S142" i="149"/>
  <c r="O140" i="149"/>
  <c r="O141" i="149"/>
  <c r="N140" i="149"/>
  <c r="M140" i="149"/>
  <c r="V143" i="149"/>
  <c r="S143" i="149"/>
  <c r="G143" i="149"/>
  <c r="P144" i="149"/>
  <c r="G142" i="149"/>
  <c r="D140" i="149"/>
  <c r="Q140" i="149"/>
  <c r="N143" i="149"/>
  <c r="T143" i="149"/>
  <c r="N144" i="149"/>
  <c r="W143" i="149"/>
  <c r="S140" i="149"/>
  <c r="L142" i="149"/>
  <c r="F143" i="149"/>
  <c r="H143" i="149"/>
  <c r="T142" i="149"/>
  <c r="J143" i="149"/>
  <c r="W144" i="149"/>
  <c r="G140" i="149"/>
  <c r="P140" i="149"/>
  <c r="I143" i="149"/>
  <c r="F140" i="149"/>
  <c r="T141" i="149"/>
  <c r="M141" i="149"/>
  <c r="V142" i="149"/>
  <c r="M143" i="149"/>
  <c r="K144" i="149"/>
  <c r="L143" i="149"/>
  <c r="Q143" i="149"/>
  <c r="N142" i="149"/>
  <c r="E140" i="149"/>
  <c r="U140" i="149"/>
  <c r="H144" i="149"/>
  <c r="E143" i="149"/>
  <c r="N141" i="149"/>
  <c r="M142" i="149"/>
  <c r="L144" i="149"/>
  <c r="J142" i="149"/>
  <c r="W140" i="149"/>
  <c r="T140" i="149"/>
  <c r="F144" i="149"/>
  <c r="G144" i="149"/>
  <c r="O142" i="149"/>
  <c r="K140" i="149"/>
  <c r="V140" i="149"/>
  <c r="S141" i="149"/>
  <c r="E141" i="149"/>
  <c r="U141" i="149"/>
  <c r="L141" i="149"/>
  <c r="D141" i="149"/>
  <c r="K141" i="149"/>
  <c r="C71" i="170" l="1"/>
  <c r="C27" i="170"/>
  <c r="C22" i="170"/>
  <c r="C17" i="170"/>
  <c r="C8" i="170"/>
  <c r="C4" i="170"/>
  <c r="C71" i="169"/>
  <c r="C27" i="169"/>
  <c r="C22" i="169"/>
  <c r="C17" i="169"/>
  <c r="C11" i="169"/>
  <c r="C8" i="169"/>
  <c r="C4" i="169"/>
  <c r="C71" i="168"/>
  <c r="C27" i="168"/>
  <c r="C22" i="168"/>
  <c r="C11" i="168"/>
  <c r="C8" i="168"/>
  <c r="C4" i="168"/>
  <c r="C76" i="118"/>
  <c r="C71" i="167"/>
  <c r="C17" i="167"/>
  <c r="C8" i="167"/>
  <c r="C4" i="167"/>
  <c r="C71" i="166"/>
  <c r="C52" i="166"/>
  <c r="C27" i="166"/>
  <c r="C22" i="166"/>
  <c r="C17" i="166"/>
  <c r="C11" i="166"/>
  <c r="C8" i="166"/>
  <c r="C4" i="166"/>
  <c r="C3" i="169" l="1"/>
  <c r="C3" i="166"/>
  <c r="C11" i="170"/>
  <c r="C3" i="170" s="1"/>
  <c r="C52" i="170"/>
  <c r="C11" i="167"/>
  <c r="C3" i="167" s="1"/>
  <c r="C27" i="167"/>
  <c r="C3" i="168"/>
  <c r="C17" i="168"/>
  <c r="C22" i="167"/>
  <c r="C52" i="169" l="1"/>
  <c r="C36" i="118" l="1"/>
  <c r="C52" i="167" l="1"/>
  <c r="C52" i="168" l="1"/>
  <c r="C33" i="166" l="1"/>
  <c r="C26" i="166" s="1"/>
  <c r="C2" i="166" s="1"/>
  <c r="C140" i="149" l="1"/>
  <c r="C33" i="168" l="1"/>
  <c r="C26" i="168" s="1"/>
  <c r="C2" i="168" s="1"/>
  <c r="C33" i="170"/>
  <c r="C26" i="170" s="1"/>
  <c r="C2" i="170" s="1"/>
  <c r="C33" i="169"/>
  <c r="C26" i="169" s="1"/>
  <c r="C2" i="169" s="1"/>
  <c r="C33" i="167"/>
  <c r="C26" i="167" s="1"/>
  <c r="C2" i="167" s="1"/>
  <c r="C144" i="149" l="1"/>
  <c r="C143" i="149"/>
  <c r="C142" i="149"/>
  <c r="C141" i="149"/>
  <c r="K75" i="117" l="1"/>
  <c r="J75" i="117"/>
  <c r="I75" i="117"/>
  <c r="H75" i="117"/>
  <c r="W74" i="117"/>
  <c r="G74" i="117"/>
  <c r="F74" i="117"/>
  <c r="E74" i="117"/>
  <c r="D74" i="117"/>
  <c r="S73" i="117"/>
  <c r="Q73" i="117"/>
  <c r="P73" i="117"/>
  <c r="L72" i="117"/>
  <c r="G72" i="117"/>
  <c r="J70" i="117"/>
  <c r="I70" i="117"/>
  <c r="H70" i="117"/>
  <c r="V69" i="117"/>
  <c r="U69" i="117"/>
  <c r="T69" i="117"/>
  <c r="R68" i="117"/>
  <c r="Q68" i="117"/>
  <c r="P68" i="117"/>
  <c r="N67" i="117"/>
  <c r="M67" i="117"/>
  <c r="L67" i="117"/>
  <c r="F67" i="117"/>
  <c r="E67" i="117"/>
  <c r="D67" i="117"/>
  <c r="V65" i="117"/>
  <c r="U65" i="117"/>
  <c r="T65" i="117"/>
  <c r="R64" i="117"/>
  <c r="Q64" i="117"/>
  <c r="P64" i="117"/>
  <c r="J64" i="117"/>
  <c r="I64" i="117"/>
  <c r="H64" i="117"/>
  <c r="F63" i="117"/>
  <c r="E63" i="117"/>
  <c r="D63" i="117"/>
  <c r="V61" i="117"/>
  <c r="U61" i="117"/>
  <c r="T61" i="117"/>
  <c r="N61" i="117"/>
  <c r="M61" i="117"/>
  <c r="L61" i="117"/>
  <c r="J60" i="117"/>
  <c r="I60" i="117"/>
  <c r="H60" i="117"/>
  <c r="F59" i="117"/>
  <c r="E59" i="117"/>
  <c r="D59" i="117"/>
  <c r="R58" i="117"/>
  <c r="Q58" i="117"/>
  <c r="P58" i="117"/>
  <c r="N57" i="117"/>
  <c r="M57" i="117"/>
  <c r="L57" i="117"/>
  <c r="J56" i="117"/>
  <c r="I56" i="117"/>
  <c r="H56" i="117"/>
  <c r="V55" i="117"/>
  <c r="U55" i="117"/>
  <c r="T55" i="117"/>
  <c r="P54" i="117"/>
  <c r="N53" i="117"/>
  <c r="F53" i="117"/>
  <c r="D53" i="117"/>
  <c r="F51" i="117"/>
  <c r="W50" i="117"/>
  <c r="V50" i="117"/>
  <c r="U50" i="117"/>
  <c r="T50" i="117"/>
  <c r="S49" i="117"/>
  <c r="R49" i="117"/>
  <c r="Q49" i="117"/>
  <c r="P49" i="117"/>
  <c r="N49" i="117"/>
  <c r="K49" i="117"/>
  <c r="J48" i="117"/>
  <c r="G48" i="117"/>
  <c r="F48" i="117"/>
  <c r="E48" i="117"/>
  <c r="D48" i="117"/>
  <c r="W46" i="117"/>
  <c r="V46" i="117"/>
  <c r="U46" i="117"/>
  <c r="T46" i="117"/>
  <c r="R46" i="117"/>
  <c r="O46" i="117"/>
  <c r="N45" i="117"/>
  <c r="K45" i="117"/>
  <c r="J45" i="117"/>
  <c r="I45" i="117"/>
  <c r="H45" i="117"/>
  <c r="G44" i="117"/>
  <c r="F44" i="117"/>
  <c r="E44" i="117"/>
  <c r="D44" i="117"/>
  <c r="V43" i="117"/>
  <c r="S43" i="117"/>
  <c r="R42" i="117"/>
  <c r="O42" i="117"/>
  <c r="N42" i="117"/>
  <c r="M42" i="117"/>
  <c r="L42" i="117"/>
  <c r="K41" i="117"/>
  <c r="J41" i="117"/>
  <c r="I41" i="117"/>
  <c r="H41" i="117"/>
  <c r="F41" i="117"/>
  <c r="W40" i="117"/>
  <c r="M40" i="117"/>
  <c r="V39" i="117"/>
  <c r="S39" i="117"/>
  <c r="R39" i="117"/>
  <c r="Q39" i="117"/>
  <c r="P39" i="117"/>
  <c r="O38" i="117"/>
  <c r="N38" i="117"/>
  <c r="M38" i="117"/>
  <c r="L38" i="117"/>
  <c r="J38" i="117"/>
  <c r="G38" i="117"/>
  <c r="Q37" i="117"/>
  <c r="F37" i="117"/>
  <c r="W36" i="117"/>
  <c r="V36" i="117"/>
  <c r="U36" i="117"/>
  <c r="T36" i="117"/>
  <c r="S35" i="117"/>
  <c r="R35" i="117"/>
  <c r="Q35" i="117"/>
  <c r="P35" i="117"/>
  <c r="N35" i="117"/>
  <c r="K35" i="117"/>
  <c r="J34" i="117"/>
  <c r="G34" i="117"/>
  <c r="F34" i="117"/>
  <c r="W31" i="117"/>
  <c r="V31" i="117"/>
  <c r="T31" i="117"/>
  <c r="R31" i="117"/>
  <c r="O31" i="117"/>
  <c r="N30" i="117"/>
  <c r="K30" i="117"/>
  <c r="J30" i="117"/>
  <c r="H30" i="117"/>
  <c r="G29" i="117"/>
  <c r="F29" i="117"/>
  <c r="D29" i="117"/>
  <c r="V28" i="117"/>
  <c r="R25" i="117"/>
  <c r="N25" i="117"/>
  <c r="M25" i="117"/>
  <c r="J25" i="117"/>
  <c r="K24" i="117"/>
  <c r="J24" i="117"/>
  <c r="F24" i="117"/>
  <c r="V23" i="117"/>
  <c r="V21" i="117"/>
  <c r="S21" i="117"/>
  <c r="R21" i="117"/>
  <c r="Q21" i="117"/>
  <c r="P21" i="117"/>
  <c r="N21" i="117"/>
  <c r="O20" i="117"/>
  <c r="N20" i="117"/>
  <c r="M20" i="117"/>
  <c r="J20" i="117"/>
  <c r="G20" i="117"/>
  <c r="F20" i="117"/>
  <c r="E20" i="117"/>
  <c r="F19" i="117"/>
  <c r="T18" i="117"/>
  <c r="R18" i="117"/>
  <c r="T16" i="117"/>
  <c r="S16" i="117"/>
  <c r="R16" i="117"/>
  <c r="Q16" i="117"/>
  <c r="P16" i="117"/>
  <c r="O16" i="117"/>
  <c r="L16" i="117"/>
  <c r="J16" i="117"/>
  <c r="I16" i="117"/>
  <c r="L15" i="117"/>
  <c r="K15" i="117"/>
  <c r="H15" i="117"/>
  <c r="G15" i="117"/>
  <c r="F15" i="117"/>
  <c r="E15" i="117"/>
  <c r="D15" i="117"/>
  <c r="D14" i="117"/>
  <c r="W13" i="117"/>
  <c r="V13" i="117"/>
  <c r="U13" i="117"/>
  <c r="T13" i="117"/>
  <c r="S13" i="117"/>
  <c r="P13" i="117"/>
  <c r="N13" i="117"/>
  <c r="P12" i="117"/>
  <c r="O12" i="117"/>
  <c r="L12" i="117"/>
  <c r="K12" i="117"/>
  <c r="H12" i="117"/>
  <c r="H10" i="117"/>
  <c r="E10" i="117"/>
  <c r="D10" i="117"/>
  <c r="T7" i="117"/>
  <c r="S7" i="117"/>
  <c r="O7" i="117"/>
  <c r="M7" i="117"/>
  <c r="L7" i="117"/>
  <c r="J6" i="117"/>
  <c r="I6" i="117"/>
  <c r="H6" i="117"/>
  <c r="G6" i="117"/>
  <c r="D5" i="117"/>
  <c r="C73" i="117"/>
  <c r="C70" i="117"/>
  <c r="C68" i="117"/>
  <c r="C47" i="117"/>
  <c r="C46" i="117"/>
  <c r="C45" i="117"/>
  <c r="C43" i="117"/>
  <c r="C39" i="117"/>
  <c r="C14" i="117"/>
  <c r="C7" i="117"/>
  <c r="C6" i="117"/>
  <c r="W71" i="164"/>
  <c r="V71" i="164"/>
  <c r="U71" i="164"/>
  <c r="T71" i="164"/>
  <c r="S71" i="164"/>
  <c r="R71" i="164"/>
  <c r="Q71" i="164"/>
  <c r="P71" i="164"/>
  <c r="O71" i="164"/>
  <c r="N71" i="164"/>
  <c r="M71" i="164"/>
  <c r="L71" i="164"/>
  <c r="K71" i="164"/>
  <c r="J71" i="164"/>
  <c r="I71" i="164"/>
  <c r="H71" i="164"/>
  <c r="G71" i="164"/>
  <c r="F71" i="164"/>
  <c r="E71" i="164"/>
  <c r="D71" i="164"/>
  <c r="C71" i="164"/>
  <c r="W52" i="164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33" i="164"/>
  <c r="V33" i="164"/>
  <c r="U33" i="164"/>
  <c r="T33" i="164"/>
  <c r="S33" i="164"/>
  <c r="R33" i="164"/>
  <c r="Q33" i="164"/>
  <c r="Q26" i="164" s="1"/>
  <c r="P33" i="164"/>
  <c r="P26" i="164" s="1"/>
  <c r="O33" i="164"/>
  <c r="N33" i="164"/>
  <c r="M33" i="164"/>
  <c r="L33" i="164"/>
  <c r="K33" i="164"/>
  <c r="J33" i="164"/>
  <c r="J26" i="164" s="1"/>
  <c r="I33" i="164"/>
  <c r="I26" i="164" s="1"/>
  <c r="H33" i="164"/>
  <c r="H26" i="164" s="1"/>
  <c r="G33" i="164"/>
  <c r="F33" i="164"/>
  <c r="E33" i="164"/>
  <c r="D33" i="164"/>
  <c r="C33" i="164"/>
  <c r="W27" i="164"/>
  <c r="W26" i="164" s="1"/>
  <c r="V27" i="164"/>
  <c r="V26" i="164" s="1"/>
  <c r="U27" i="164"/>
  <c r="U26" i="164" s="1"/>
  <c r="T27" i="164"/>
  <c r="S27" i="164"/>
  <c r="R27" i="164"/>
  <c r="Q27" i="164"/>
  <c r="P27" i="164"/>
  <c r="O27" i="164"/>
  <c r="N27" i="164"/>
  <c r="N26" i="164" s="1"/>
  <c r="M27" i="164"/>
  <c r="M26" i="164" s="1"/>
  <c r="L27" i="164"/>
  <c r="K27" i="164"/>
  <c r="J27" i="164"/>
  <c r="I27" i="164"/>
  <c r="H27" i="164"/>
  <c r="G27" i="164"/>
  <c r="G26" i="164" s="1"/>
  <c r="F27" i="164"/>
  <c r="F26" i="164" s="1"/>
  <c r="E27" i="164"/>
  <c r="E26" i="164" s="1"/>
  <c r="D27" i="164"/>
  <c r="C27" i="164"/>
  <c r="T26" i="164"/>
  <c r="S26" i="164"/>
  <c r="R26" i="164"/>
  <c r="O26" i="164"/>
  <c r="L26" i="164"/>
  <c r="K26" i="164"/>
  <c r="D26" i="164"/>
  <c r="C26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H3" i="164" s="1"/>
  <c r="G11" i="164"/>
  <c r="F11" i="164"/>
  <c r="E11" i="164"/>
  <c r="D11" i="164"/>
  <c r="C11" i="164"/>
  <c r="W8" i="164"/>
  <c r="V8" i="164"/>
  <c r="V3" i="164" s="1"/>
  <c r="U8" i="164"/>
  <c r="T8" i="164"/>
  <c r="S8" i="164"/>
  <c r="R8" i="164"/>
  <c r="Q8" i="164"/>
  <c r="P8" i="164"/>
  <c r="O8" i="164"/>
  <c r="N8" i="164"/>
  <c r="N3" i="164" s="1"/>
  <c r="M8" i="164"/>
  <c r="M3" i="164" s="1"/>
  <c r="L8" i="164"/>
  <c r="K8" i="164"/>
  <c r="J8" i="164"/>
  <c r="I8" i="164"/>
  <c r="H8" i="164"/>
  <c r="G8" i="164"/>
  <c r="F8" i="164"/>
  <c r="F3" i="164" s="1"/>
  <c r="E8" i="164"/>
  <c r="E3" i="164" s="1"/>
  <c r="D8" i="164"/>
  <c r="C8" i="164"/>
  <c r="W4" i="164"/>
  <c r="V4" i="164"/>
  <c r="U4" i="164"/>
  <c r="T4" i="164"/>
  <c r="S4" i="164"/>
  <c r="S3" i="164" s="1"/>
  <c r="R4" i="164"/>
  <c r="Q4" i="164"/>
  <c r="P4" i="164"/>
  <c r="O4" i="164"/>
  <c r="N4" i="164"/>
  <c r="M4" i="164"/>
  <c r="L4" i="164"/>
  <c r="K4" i="164"/>
  <c r="K3" i="164" s="1"/>
  <c r="J4" i="164"/>
  <c r="I4" i="164"/>
  <c r="H4" i="164"/>
  <c r="G4" i="164"/>
  <c r="F4" i="164"/>
  <c r="E4" i="164"/>
  <c r="D4" i="164"/>
  <c r="C4" i="164"/>
  <c r="C3" i="164" s="1"/>
  <c r="U3" i="164"/>
  <c r="P3" i="164"/>
  <c r="W71" i="162"/>
  <c r="V71" i="162"/>
  <c r="U71" i="162"/>
  <c r="T71" i="162"/>
  <c r="S71" i="162"/>
  <c r="R71" i="162"/>
  <c r="Q71" i="162"/>
  <c r="P71" i="162"/>
  <c r="O71" i="162"/>
  <c r="N71" i="162"/>
  <c r="M71" i="162"/>
  <c r="L71" i="162"/>
  <c r="K71" i="162"/>
  <c r="J71" i="162"/>
  <c r="I71" i="162"/>
  <c r="H71" i="162"/>
  <c r="G71" i="162"/>
  <c r="F71" i="162"/>
  <c r="E71" i="162"/>
  <c r="D71" i="162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33" i="162"/>
  <c r="V33" i="162"/>
  <c r="U33" i="162"/>
  <c r="T33" i="162"/>
  <c r="S33" i="162"/>
  <c r="R33" i="162"/>
  <c r="Q33" i="162"/>
  <c r="P33" i="162"/>
  <c r="P26" i="162" s="1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U26" i="162" s="1"/>
  <c r="T27" i="162"/>
  <c r="S27" i="162"/>
  <c r="R27" i="162"/>
  <c r="R26" i="162" s="1"/>
  <c r="Q27" i="162"/>
  <c r="P27" i="162"/>
  <c r="O27" i="162"/>
  <c r="N27" i="162"/>
  <c r="M27" i="162"/>
  <c r="M26" i="162" s="1"/>
  <c r="L27" i="162"/>
  <c r="L26" i="162" s="1"/>
  <c r="K27" i="162"/>
  <c r="K26" i="162" s="1"/>
  <c r="J27" i="162"/>
  <c r="J26" i="162" s="1"/>
  <c r="I27" i="162"/>
  <c r="H27" i="162"/>
  <c r="G27" i="162"/>
  <c r="F27" i="162"/>
  <c r="E27" i="162"/>
  <c r="E26" i="162" s="1"/>
  <c r="D27" i="162"/>
  <c r="D26" i="162" s="1"/>
  <c r="T26" i="162"/>
  <c r="S26" i="162"/>
  <c r="Q26" i="162"/>
  <c r="I26" i="162"/>
  <c r="H26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Q3" i="162" s="1"/>
  <c r="P4" i="162"/>
  <c r="O4" i="162"/>
  <c r="N4" i="162"/>
  <c r="M4" i="162"/>
  <c r="L4" i="162"/>
  <c r="K4" i="162"/>
  <c r="K3" i="162" s="1"/>
  <c r="J4" i="162"/>
  <c r="J3" i="162" s="1"/>
  <c r="I4" i="162"/>
  <c r="I3" i="162" s="1"/>
  <c r="H4" i="162"/>
  <c r="G4" i="162"/>
  <c r="F4" i="162"/>
  <c r="E4" i="162"/>
  <c r="D4" i="162"/>
  <c r="T3" i="162"/>
  <c r="T2" i="162" s="1"/>
  <c r="S3" i="162"/>
  <c r="R3" i="162"/>
  <c r="P3" i="162"/>
  <c r="L3" i="162"/>
  <c r="H3" i="162"/>
  <c r="H2" i="162" s="1"/>
  <c r="D3" i="162"/>
  <c r="D2" i="162" s="1"/>
  <c r="C71" i="162"/>
  <c r="C52" i="162"/>
  <c r="C33" i="162"/>
  <c r="C27" i="162"/>
  <c r="C22" i="162"/>
  <c r="C17" i="162"/>
  <c r="C11" i="162"/>
  <c r="C8" i="162"/>
  <c r="C4" i="162"/>
  <c r="D3" i="164" l="1"/>
  <c r="D2" i="164" s="1"/>
  <c r="L3" i="164"/>
  <c r="T3" i="164"/>
  <c r="T2" i="164" s="1"/>
  <c r="G3" i="164"/>
  <c r="O3" i="164"/>
  <c r="W3" i="164"/>
  <c r="W2" i="164" s="1"/>
  <c r="J3" i="164"/>
  <c r="J2" i="164" s="1"/>
  <c r="R3" i="164"/>
  <c r="R2" i="164" s="1"/>
  <c r="C2" i="164"/>
  <c r="I3" i="164"/>
  <c r="E3" i="162"/>
  <c r="M3" i="162"/>
  <c r="U3" i="162"/>
  <c r="F26" i="162"/>
  <c r="F2" i="162" s="1"/>
  <c r="N26" i="162"/>
  <c r="N2" i="162" s="1"/>
  <c r="V26" i="162"/>
  <c r="V2" i="162" s="1"/>
  <c r="F3" i="162"/>
  <c r="N3" i="162"/>
  <c r="V3" i="162"/>
  <c r="G26" i="162"/>
  <c r="O26" i="162"/>
  <c r="W26" i="162"/>
  <c r="W2" i="162" s="1"/>
  <c r="S2" i="164"/>
  <c r="Q3" i="164"/>
  <c r="Q2" i="164" s="1"/>
  <c r="O3" i="162"/>
  <c r="W3" i="162"/>
  <c r="G3" i="162"/>
  <c r="D137" i="149"/>
  <c r="E24" i="117"/>
  <c r="I25" i="117"/>
  <c r="Q25" i="117"/>
  <c r="U28" i="117"/>
  <c r="M30" i="117"/>
  <c r="Q31" i="117"/>
  <c r="M35" i="117"/>
  <c r="I36" i="117"/>
  <c r="E37" i="117"/>
  <c r="I38" i="117"/>
  <c r="E39" i="117"/>
  <c r="U39" i="117"/>
  <c r="E41" i="117"/>
  <c r="Q42" i="117"/>
  <c r="U43" i="117"/>
  <c r="M45" i="117"/>
  <c r="Q46" i="117"/>
  <c r="I48" i="117"/>
  <c r="M49" i="117"/>
  <c r="E51" i="117"/>
  <c r="I53" i="117"/>
  <c r="M54" i="117"/>
  <c r="U54" i="117"/>
  <c r="E56" i="117"/>
  <c r="I57" i="117"/>
  <c r="Q57" i="117"/>
  <c r="U58" i="117"/>
  <c r="E60" i="117"/>
  <c r="M60" i="117"/>
  <c r="Q61" i="117"/>
  <c r="U62" i="117"/>
  <c r="I63" i="117"/>
  <c r="M64" i="117"/>
  <c r="Q65" i="117"/>
  <c r="E66" i="117"/>
  <c r="I67" i="117"/>
  <c r="M68" i="117"/>
  <c r="U68" i="117"/>
  <c r="E70" i="117"/>
  <c r="I72" i="117"/>
  <c r="Q72" i="117"/>
  <c r="U73" i="117"/>
  <c r="E75" i="117"/>
  <c r="M75" i="117"/>
  <c r="C41" i="117"/>
  <c r="C75" i="117"/>
  <c r="V9" i="117"/>
  <c r="N12" i="117"/>
  <c r="S18" i="117"/>
  <c r="G19" i="117"/>
  <c r="K20" i="117"/>
  <c r="O21" i="117"/>
  <c r="W21" i="117"/>
  <c r="K25" i="117"/>
  <c r="S25" i="117"/>
  <c r="W28" i="117"/>
  <c r="G30" i="117"/>
  <c r="O30" i="117"/>
  <c r="S31" i="117"/>
  <c r="W32" i="117"/>
  <c r="K34" i="117"/>
  <c r="O35" i="117"/>
  <c r="S36" i="117"/>
  <c r="G37" i="117"/>
  <c r="K38" i="117"/>
  <c r="O39" i="117"/>
  <c r="W39" i="117"/>
  <c r="G41" i="117"/>
  <c r="K42" i="117"/>
  <c r="S42" i="117"/>
  <c r="W43" i="117"/>
  <c r="G45" i="117"/>
  <c r="O45" i="117"/>
  <c r="S46" i="117"/>
  <c r="W47" i="117"/>
  <c r="K48" i="117"/>
  <c r="O49" i="117"/>
  <c r="S50" i="117"/>
  <c r="G51" i="117"/>
  <c r="K53" i="117"/>
  <c r="O54" i="117"/>
  <c r="W54" i="117"/>
  <c r="S55" i="117"/>
  <c r="G56" i="117"/>
  <c r="K57" i="117"/>
  <c r="S57" i="117"/>
  <c r="O58" i="117"/>
  <c r="W58" i="117"/>
  <c r="G60" i="117"/>
  <c r="O60" i="117"/>
  <c r="K61" i="117"/>
  <c r="S61" i="117"/>
  <c r="W62" i="117"/>
  <c r="K63" i="117"/>
  <c r="G64" i="117"/>
  <c r="O64" i="117"/>
  <c r="S65" i="117"/>
  <c r="G66" i="117"/>
  <c r="W66" i="117"/>
  <c r="K67" i="117"/>
  <c r="O68" i="117"/>
  <c r="W68" i="117"/>
  <c r="S69" i="117"/>
  <c r="G70" i="117"/>
  <c r="H20" i="117"/>
  <c r="D24" i="117"/>
  <c r="P25" i="117"/>
  <c r="L30" i="117"/>
  <c r="P31" i="117"/>
  <c r="H34" i="117"/>
  <c r="L35" i="117"/>
  <c r="D37" i="117"/>
  <c r="H38" i="117"/>
  <c r="T39" i="117"/>
  <c r="D41" i="117"/>
  <c r="P42" i="117"/>
  <c r="T43" i="117"/>
  <c r="L45" i="117"/>
  <c r="P46" i="117"/>
  <c r="H48" i="117"/>
  <c r="L49" i="117"/>
  <c r="D51" i="117"/>
  <c r="H53" i="117"/>
  <c r="L54" i="117"/>
  <c r="T54" i="117"/>
  <c r="D56" i="117"/>
  <c r="H57" i="117"/>
  <c r="P57" i="117"/>
  <c r="T58" i="117"/>
  <c r="D60" i="117"/>
  <c r="L60" i="117"/>
  <c r="P61" i="117"/>
  <c r="T62" i="117"/>
  <c r="H63" i="117"/>
  <c r="L64" i="117"/>
  <c r="P65" i="117"/>
  <c r="D66" i="117"/>
  <c r="H67" i="117"/>
  <c r="L68" i="117"/>
  <c r="T68" i="117"/>
  <c r="D70" i="117"/>
  <c r="H72" i="117"/>
  <c r="P72" i="117"/>
  <c r="P71" i="117" s="1"/>
  <c r="T73" i="117"/>
  <c r="D75" i="117"/>
  <c r="L75" i="117"/>
  <c r="E12" i="117"/>
  <c r="M12" i="117"/>
  <c r="Q13" i="117"/>
  <c r="U14" i="117"/>
  <c r="I15" i="117"/>
  <c r="M16" i="117"/>
  <c r="C76" i="117"/>
  <c r="P20" i="117"/>
  <c r="T35" i="117"/>
  <c r="H37" i="117"/>
  <c r="P38" i="117"/>
  <c r="D40" i="117"/>
  <c r="L41" i="117"/>
  <c r="T42" i="117"/>
  <c r="H44" i="117"/>
  <c r="P45" i="117"/>
  <c r="D47" i="117"/>
  <c r="L48" i="117"/>
  <c r="T49" i="117"/>
  <c r="H51" i="117"/>
  <c r="P53" i="117"/>
  <c r="D55" i="117"/>
  <c r="L56" i="117"/>
  <c r="T57" i="117"/>
  <c r="H59" i="117"/>
  <c r="P60" i="117"/>
  <c r="D62" i="117"/>
  <c r="L63" i="117"/>
  <c r="T64" i="117"/>
  <c r="H66" i="117"/>
  <c r="P67" i="117"/>
  <c r="D69" i="117"/>
  <c r="L70" i="117"/>
  <c r="H19" i="117"/>
  <c r="I10" i="117"/>
  <c r="M24" i="117"/>
  <c r="U35" i="117"/>
  <c r="U42" i="117"/>
  <c r="I44" i="117"/>
  <c r="Q45" i="117"/>
  <c r="E47" i="117"/>
  <c r="M48" i="117"/>
  <c r="U49" i="117"/>
  <c r="I51" i="117"/>
  <c r="Q53" i="117"/>
  <c r="E55" i="117"/>
  <c r="M56" i="117"/>
  <c r="U57" i="117"/>
  <c r="I59" i="117"/>
  <c r="Q60" i="117"/>
  <c r="E62" i="117"/>
  <c r="M63" i="117"/>
  <c r="U64" i="117"/>
  <c r="I66" i="117"/>
  <c r="Q67" i="117"/>
  <c r="E69" i="117"/>
  <c r="M70" i="117"/>
  <c r="U16" i="117"/>
  <c r="C16" i="117"/>
  <c r="J19" i="117"/>
  <c r="J29" i="117"/>
  <c r="R30" i="117"/>
  <c r="F32" i="117"/>
  <c r="V35" i="117"/>
  <c r="J37" i="117"/>
  <c r="R38" i="117"/>
  <c r="F40" i="117"/>
  <c r="N41" i="117"/>
  <c r="V42" i="117"/>
  <c r="J44" i="117"/>
  <c r="R45" i="117"/>
  <c r="F47" i="117"/>
  <c r="N48" i="117"/>
  <c r="V49" i="117"/>
  <c r="J51" i="117"/>
  <c r="P30" i="117"/>
  <c r="I19" i="117"/>
  <c r="I37" i="117"/>
  <c r="C18" i="117"/>
  <c r="O6" i="117"/>
  <c r="W7" i="117"/>
  <c r="G14" i="117"/>
  <c r="O15" i="117"/>
  <c r="W16" i="117"/>
  <c r="E5" i="117"/>
  <c r="E32" i="117"/>
  <c r="C49" i="117"/>
  <c r="R20" i="117"/>
  <c r="U7" i="117"/>
  <c r="M15" i="117"/>
  <c r="Q38" i="117"/>
  <c r="V25" i="117"/>
  <c r="C51" i="117"/>
  <c r="L10" i="117"/>
  <c r="L2" i="164"/>
  <c r="Q6" i="117"/>
  <c r="U12" i="117"/>
  <c r="I14" i="117"/>
  <c r="Q15" i="117"/>
  <c r="D32" i="117"/>
  <c r="U25" i="117"/>
  <c r="E40" i="117"/>
  <c r="N15" i="117"/>
  <c r="F23" i="117"/>
  <c r="F22" i="117" s="1"/>
  <c r="I76" i="117"/>
  <c r="D9" i="117"/>
  <c r="D8" i="117" s="1"/>
  <c r="C21" i="117"/>
  <c r="C54" i="117"/>
  <c r="R6" i="117"/>
  <c r="J14" i="117"/>
  <c r="E14" i="117"/>
  <c r="I29" i="117"/>
  <c r="M41" i="117"/>
  <c r="V7" i="117"/>
  <c r="N24" i="117"/>
  <c r="K2" i="164"/>
  <c r="P6" i="117"/>
  <c r="W12" i="117"/>
  <c r="K14" i="117"/>
  <c r="S15" i="117"/>
  <c r="T72" i="117"/>
  <c r="H74" i="117"/>
  <c r="P75" i="117"/>
  <c r="G32" i="117"/>
  <c r="S45" i="117"/>
  <c r="O48" i="117"/>
  <c r="W49" i="117"/>
  <c r="K51" i="117"/>
  <c r="I74" i="117"/>
  <c r="Q75" i="117"/>
  <c r="K29" i="117"/>
  <c r="D43" i="117"/>
  <c r="N63" i="117"/>
  <c r="J66" i="117"/>
  <c r="F69" i="117"/>
  <c r="R75" i="117"/>
  <c r="K44" i="117"/>
  <c r="D36" i="117"/>
  <c r="L44" i="117"/>
  <c r="Q24" i="117"/>
  <c r="U38" i="117"/>
  <c r="I40" i="117"/>
  <c r="Q41" i="117"/>
  <c r="E43" i="117"/>
  <c r="M44" i="117"/>
  <c r="U45" i="117"/>
  <c r="I47" i="117"/>
  <c r="Q48" i="117"/>
  <c r="E50" i="117"/>
  <c r="M51" i="117"/>
  <c r="S53" i="117"/>
  <c r="O56" i="117"/>
  <c r="K59" i="117"/>
  <c r="G62" i="117"/>
  <c r="W64" i="117"/>
  <c r="S67" i="117"/>
  <c r="O70" i="117"/>
  <c r="S75" i="117"/>
  <c r="W42" i="117"/>
  <c r="L19" i="117"/>
  <c r="T38" i="117"/>
  <c r="L51" i="117"/>
  <c r="N19" i="117"/>
  <c r="V20" i="117"/>
  <c r="R24" i="117"/>
  <c r="N29" i="117"/>
  <c r="V30" i="117"/>
  <c r="J32" i="117"/>
  <c r="R34" i="117"/>
  <c r="F36" i="117"/>
  <c r="N37" i="117"/>
  <c r="V38" i="117"/>
  <c r="J40" i="117"/>
  <c r="R41" i="117"/>
  <c r="F43" i="117"/>
  <c r="N44" i="117"/>
  <c r="V45" i="117"/>
  <c r="J47" i="117"/>
  <c r="R48" i="117"/>
  <c r="F50" i="117"/>
  <c r="N51" i="117"/>
  <c r="H55" i="117"/>
  <c r="P56" i="117"/>
  <c r="D58" i="117"/>
  <c r="L59" i="117"/>
  <c r="T60" i="117"/>
  <c r="H62" i="117"/>
  <c r="P63" i="117"/>
  <c r="D65" i="117"/>
  <c r="L66" i="117"/>
  <c r="T67" i="117"/>
  <c r="H69" i="117"/>
  <c r="P70" i="117"/>
  <c r="D73" i="117"/>
  <c r="L74" i="117"/>
  <c r="T75" i="117"/>
  <c r="K76" i="117"/>
  <c r="S38" i="117"/>
  <c r="L76" i="117"/>
  <c r="T20" i="117"/>
  <c r="P41" i="117"/>
  <c r="H47" i="117"/>
  <c r="C24" i="117"/>
  <c r="E28" i="117"/>
  <c r="C58" i="117"/>
  <c r="O19" i="117"/>
  <c r="W20" i="117"/>
  <c r="K23" i="117"/>
  <c r="K22" i="117" s="1"/>
  <c r="S24" i="117"/>
  <c r="G28" i="117"/>
  <c r="O29" i="117"/>
  <c r="W30" i="117"/>
  <c r="K32" i="117"/>
  <c r="S34" i="117"/>
  <c r="G36" i="117"/>
  <c r="O37" i="117"/>
  <c r="W38" i="117"/>
  <c r="K40" i="117"/>
  <c r="S41" i="117"/>
  <c r="G43" i="117"/>
  <c r="O44" i="117"/>
  <c r="W45" i="117"/>
  <c r="K47" i="117"/>
  <c r="S48" i="117"/>
  <c r="G50" i="117"/>
  <c r="O51" i="117"/>
  <c r="I55" i="117"/>
  <c r="Q56" i="117"/>
  <c r="E58" i="117"/>
  <c r="M59" i="117"/>
  <c r="U60" i="117"/>
  <c r="I62" i="117"/>
  <c r="Q63" i="117"/>
  <c r="E65" i="117"/>
  <c r="M66" i="117"/>
  <c r="U67" i="117"/>
  <c r="I69" i="117"/>
  <c r="Q70" i="117"/>
  <c r="E73" i="117"/>
  <c r="M74" i="117"/>
  <c r="U75" i="117"/>
  <c r="W35" i="117"/>
  <c r="H32" i="117"/>
  <c r="L5" i="117"/>
  <c r="U20" i="117"/>
  <c r="N76" i="117"/>
  <c r="C29" i="117"/>
  <c r="W6" i="117"/>
  <c r="H9" i="117"/>
  <c r="H8" i="117" s="1"/>
  <c r="P10" i="117"/>
  <c r="D13" i="117"/>
  <c r="L14" i="117"/>
  <c r="T15" i="117"/>
  <c r="H18" i="117"/>
  <c r="P19" i="117"/>
  <c r="D21" i="117"/>
  <c r="T24" i="117"/>
  <c r="H28" i="117"/>
  <c r="D31" i="117"/>
  <c r="L32" i="117"/>
  <c r="H36" i="117"/>
  <c r="P37" i="117"/>
  <c r="D39" i="117"/>
  <c r="L40" i="117"/>
  <c r="T41" i="117"/>
  <c r="H43" i="117"/>
  <c r="P44" i="117"/>
  <c r="D46" i="117"/>
  <c r="L47" i="117"/>
  <c r="T48" i="117"/>
  <c r="H50" i="117"/>
  <c r="P51" i="117"/>
  <c r="R56" i="117"/>
  <c r="N59" i="117"/>
  <c r="J62" i="117"/>
  <c r="F65" i="117"/>
  <c r="V67" i="117"/>
  <c r="R70" i="117"/>
  <c r="N74" i="117"/>
  <c r="G47" i="117"/>
  <c r="L37" i="117"/>
  <c r="D50" i="117"/>
  <c r="M37" i="117"/>
  <c r="U24" i="117"/>
  <c r="M32" i="117"/>
  <c r="U41" i="117"/>
  <c r="I43" i="117"/>
  <c r="Q44" i="117"/>
  <c r="E46" i="117"/>
  <c r="M47" i="117"/>
  <c r="U48" i="117"/>
  <c r="I50" i="117"/>
  <c r="Q51" i="117"/>
  <c r="K55" i="117"/>
  <c r="G58" i="117"/>
  <c r="W60" i="117"/>
  <c r="S63" i="117"/>
  <c r="O66" i="117"/>
  <c r="K69" i="117"/>
  <c r="O74" i="117"/>
  <c r="G40" i="117"/>
  <c r="H23" i="117"/>
  <c r="H40" i="117"/>
  <c r="P48" i="117"/>
  <c r="M76" i="117"/>
  <c r="C28" i="117"/>
  <c r="M14" i="117"/>
  <c r="Q29" i="117"/>
  <c r="V15" i="117"/>
  <c r="V24" i="117"/>
  <c r="V22" i="117" s="1"/>
  <c r="F31" i="117"/>
  <c r="F39" i="117"/>
  <c r="N40" i="117"/>
  <c r="V41" i="117"/>
  <c r="J43" i="117"/>
  <c r="R44" i="117"/>
  <c r="F46" i="117"/>
  <c r="N47" i="117"/>
  <c r="V48" i="117"/>
  <c r="J50" i="117"/>
  <c r="R51" i="117"/>
  <c r="D54" i="117"/>
  <c r="L55" i="117"/>
  <c r="T56" i="117"/>
  <c r="H58" i="117"/>
  <c r="P59" i="117"/>
  <c r="D61" i="117"/>
  <c r="L62" i="117"/>
  <c r="T63" i="117"/>
  <c r="H65" i="117"/>
  <c r="P66" i="117"/>
  <c r="D68" i="117"/>
  <c r="L69" i="117"/>
  <c r="T70" i="117"/>
  <c r="S20" i="117"/>
  <c r="K37" i="117"/>
  <c r="T30" i="117"/>
  <c r="F55" i="117"/>
  <c r="E36" i="117"/>
  <c r="R29" i="117"/>
  <c r="C62" i="117"/>
  <c r="K18" i="117"/>
  <c r="G21" i="117"/>
  <c r="O32" i="117"/>
  <c r="W34" i="117"/>
  <c r="K36" i="117"/>
  <c r="S37" i="117"/>
  <c r="G39" i="117"/>
  <c r="O40" i="117"/>
  <c r="W41" i="117"/>
  <c r="K43" i="117"/>
  <c r="S44" i="117"/>
  <c r="G46" i="117"/>
  <c r="O47" i="117"/>
  <c r="W48" i="117"/>
  <c r="K50" i="117"/>
  <c r="S51" i="117"/>
  <c r="E54" i="117"/>
  <c r="M55" i="117"/>
  <c r="U56" i="117"/>
  <c r="I58" i="117"/>
  <c r="Q59" i="117"/>
  <c r="E61" i="117"/>
  <c r="M62" i="117"/>
  <c r="U63" i="117"/>
  <c r="I65" i="117"/>
  <c r="Q66" i="117"/>
  <c r="E68" i="117"/>
  <c r="M69" i="117"/>
  <c r="U70" i="117"/>
  <c r="G23" i="117"/>
  <c r="O41" i="117"/>
  <c r="P34" i="117"/>
  <c r="T45" i="117"/>
  <c r="C56" i="117"/>
  <c r="D7" i="117"/>
  <c r="C32" i="117"/>
  <c r="T19" i="117"/>
  <c r="T29" i="117"/>
  <c r="H31" i="117"/>
  <c r="P32" i="117"/>
  <c r="D35" i="117"/>
  <c r="L36" i="117"/>
  <c r="T37" i="117"/>
  <c r="H39" i="117"/>
  <c r="P40" i="117"/>
  <c r="D42" i="117"/>
  <c r="L43" i="117"/>
  <c r="T44" i="117"/>
  <c r="H46" i="117"/>
  <c r="P47" i="117"/>
  <c r="D49" i="117"/>
  <c r="L50" i="117"/>
  <c r="T51" i="117"/>
  <c r="O34" i="117"/>
  <c r="I23" i="117"/>
  <c r="P76" i="117"/>
  <c r="Q19" i="117"/>
  <c r="R19" i="117"/>
  <c r="N32" i="117"/>
  <c r="K9" i="117"/>
  <c r="S19" i="117"/>
  <c r="G31" i="117"/>
  <c r="L9" i="117"/>
  <c r="D16" i="117"/>
  <c r="U76" i="117"/>
  <c r="C35" i="117"/>
  <c r="C64" i="117"/>
  <c r="T5" i="117"/>
  <c r="U10" i="117"/>
  <c r="I13" i="117"/>
  <c r="Q14" i="117"/>
  <c r="E16" i="117"/>
  <c r="I21" i="117"/>
  <c r="Q23" i="117"/>
  <c r="E25" i="117"/>
  <c r="M28" i="117"/>
  <c r="I31" i="117"/>
  <c r="S30" i="117"/>
  <c r="V57" i="117"/>
  <c r="O76" i="117"/>
  <c r="C60" i="117"/>
  <c r="E7" i="117"/>
  <c r="J18" i="117"/>
  <c r="R37" i="117"/>
  <c r="O14" i="117"/>
  <c r="W24" i="117"/>
  <c r="C63" i="117"/>
  <c r="T10" i="117"/>
  <c r="L28" i="117"/>
  <c r="V76" i="117"/>
  <c r="R14" i="117"/>
  <c r="V19" i="117"/>
  <c r="J21" i="117"/>
  <c r="F25" i="117"/>
  <c r="V29" i="117"/>
  <c r="J31" i="117"/>
  <c r="R32" i="117"/>
  <c r="W25" i="117"/>
  <c r="L29" i="117"/>
  <c r="U15" i="117"/>
  <c r="N23" i="117"/>
  <c r="J36" i="117"/>
  <c r="W15" i="117"/>
  <c r="S5" i="117"/>
  <c r="H13" i="117"/>
  <c r="H21" i="117"/>
  <c r="W76" i="117"/>
  <c r="C37" i="117"/>
  <c r="C66" i="117"/>
  <c r="W10" i="117"/>
  <c r="K13" i="117"/>
  <c r="S14" i="117"/>
  <c r="G16" i="117"/>
  <c r="W19" i="117"/>
  <c r="K21" i="117"/>
  <c r="S23" i="117"/>
  <c r="G25" i="117"/>
  <c r="O28" i="117"/>
  <c r="W29" i="117"/>
  <c r="K31" i="117"/>
  <c r="S32" i="117"/>
  <c r="O24" i="117"/>
  <c r="R60" i="117"/>
  <c r="U30" i="117"/>
  <c r="Q76" i="117"/>
  <c r="Q10" i="117"/>
  <c r="R76" i="117"/>
  <c r="F21" i="117"/>
  <c r="S76" i="117"/>
  <c r="F7" i="117"/>
  <c r="S29" i="117"/>
  <c r="G7" i="117"/>
  <c r="P14" i="117"/>
  <c r="L18" i="117"/>
  <c r="C38" i="117"/>
  <c r="K7" i="117"/>
  <c r="P9" i="117"/>
  <c r="D12" i="117"/>
  <c r="L13" i="117"/>
  <c r="T14" i="117"/>
  <c r="H16" i="117"/>
  <c r="P18" i="117"/>
  <c r="D20" i="117"/>
  <c r="L21" i="117"/>
  <c r="H25" i="117"/>
  <c r="F57" i="117"/>
  <c r="V59" i="117"/>
  <c r="R62" i="117"/>
  <c r="N65" i="117"/>
  <c r="J68" i="117"/>
  <c r="V74" i="117"/>
  <c r="D19" i="117"/>
  <c r="L20" i="117"/>
  <c r="T21" i="117"/>
  <c r="G24" i="117"/>
  <c r="O25" i="117"/>
  <c r="C55" i="117"/>
  <c r="J76" i="117"/>
  <c r="S6" i="117"/>
  <c r="M10" i="117"/>
  <c r="T12" i="117"/>
  <c r="H14" i="117"/>
  <c r="P15" i="117"/>
  <c r="K5" i="117"/>
  <c r="L2" i="162"/>
  <c r="N7" i="117"/>
  <c r="I2" i="162"/>
  <c r="P2" i="162"/>
  <c r="T9" i="117"/>
  <c r="E35" i="117"/>
  <c r="M36" i="117"/>
  <c r="U37" i="117"/>
  <c r="I39" i="117"/>
  <c r="Q40" i="117"/>
  <c r="E42" i="117"/>
  <c r="M43" i="117"/>
  <c r="U44" i="117"/>
  <c r="I46" i="117"/>
  <c r="Q47" i="117"/>
  <c r="E49" i="117"/>
  <c r="M50" i="117"/>
  <c r="U51" i="117"/>
  <c r="H73" i="117"/>
  <c r="P74" i="117"/>
  <c r="W14" i="117"/>
  <c r="K16" i="117"/>
  <c r="F35" i="117"/>
  <c r="N36" i="117"/>
  <c r="V37" i="117"/>
  <c r="J39" i="117"/>
  <c r="R40" i="117"/>
  <c r="F42" i="117"/>
  <c r="N43" i="117"/>
  <c r="V44" i="117"/>
  <c r="J46" i="117"/>
  <c r="R47" i="117"/>
  <c r="F49" i="117"/>
  <c r="N50" i="117"/>
  <c r="V51" i="117"/>
  <c r="I73" i="117"/>
  <c r="Q74" i="117"/>
  <c r="D76" i="117"/>
  <c r="G35" i="117"/>
  <c r="O36" i="117"/>
  <c r="W37" i="117"/>
  <c r="K39" i="117"/>
  <c r="S40" i="117"/>
  <c r="G42" i="117"/>
  <c r="O43" i="117"/>
  <c r="W44" i="117"/>
  <c r="K46" i="117"/>
  <c r="S47" i="117"/>
  <c r="G49" i="117"/>
  <c r="O50" i="117"/>
  <c r="W51" i="117"/>
  <c r="N55" i="117"/>
  <c r="J58" i="117"/>
  <c r="F61" i="117"/>
  <c r="V63" i="117"/>
  <c r="R66" i="117"/>
  <c r="N69" i="117"/>
  <c r="J73" i="117"/>
  <c r="E76" i="117"/>
  <c r="P28" i="117"/>
  <c r="D30" i="117"/>
  <c r="L31" i="117"/>
  <c r="T32" i="117"/>
  <c r="H35" i="117"/>
  <c r="P36" i="117"/>
  <c r="D38" i="117"/>
  <c r="L39" i="117"/>
  <c r="T40" i="117"/>
  <c r="H42" i="117"/>
  <c r="P43" i="117"/>
  <c r="D45" i="117"/>
  <c r="L46" i="117"/>
  <c r="T47" i="117"/>
  <c r="H49" i="117"/>
  <c r="P50" i="117"/>
  <c r="G54" i="117"/>
  <c r="W56" i="117"/>
  <c r="S59" i="117"/>
  <c r="O62" i="117"/>
  <c r="K65" i="117"/>
  <c r="G68" i="117"/>
  <c r="W70" i="117"/>
  <c r="T76" i="117"/>
  <c r="P2" i="164"/>
  <c r="G12" i="117"/>
  <c r="F76" i="117"/>
  <c r="E30" i="117"/>
  <c r="U32" i="117"/>
  <c r="I35" i="117"/>
  <c r="Q36" i="117"/>
  <c r="E38" i="117"/>
  <c r="M39" i="117"/>
  <c r="U40" i="117"/>
  <c r="I42" i="117"/>
  <c r="Q43" i="117"/>
  <c r="E45" i="117"/>
  <c r="M46" i="117"/>
  <c r="U47" i="117"/>
  <c r="I49" i="117"/>
  <c r="Q50" i="117"/>
  <c r="H54" i="117"/>
  <c r="P55" i="117"/>
  <c r="D57" i="117"/>
  <c r="L58" i="117"/>
  <c r="T59" i="117"/>
  <c r="H61" i="117"/>
  <c r="P62" i="117"/>
  <c r="D64" i="117"/>
  <c r="L65" i="117"/>
  <c r="T66" i="117"/>
  <c r="H68" i="117"/>
  <c r="P69" i="117"/>
  <c r="D72" i="117"/>
  <c r="L73" i="117"/>
  <c r="L71" i="117" s="1"/>
  <c r="T74" i="117"/>
  <c r="H135" i="149"/>
  <c r="G76" i="117"/>
  <c r="F30" i="117"/>
  <c r="N31" i="117"/>
  <c r="V32" i="117"/>
  <c r="R36" i="117"/>
  <c r="F38" i="117"/>
  <c r="N39" i="117"/>
  <c r="V40" i="117"/>
  <c r="J42" i="117"/>
  <c r="R43" i="117"/>
  <c r="F45" i="117"/>
  <c r="N46" i="117"/>
  <c r="V47" i="117"/>
  <c r="J49" i="117"/>
  <c r="R50" i="117"/>
  <c r="I54" i="117"/>
  <c r="Q55" i="117"/>
  <c r="E57" i="117"/>
  <c r="M58" i="117"/>
  <c r="U59" i="117"/>
  <c r="I61" i="117"/>
  <c r="Q62" i="117"/>
  <c r="E64" i="117"/>
  <c r="M65" i="117"/>
  <c r="U66" i="117"/>
  <c r="I68" i="117"/>
  <c r="Q69" i="117"/>
  <c r="M73" i="117"/>
  <c r="U74" i="117"/>
  <c r="T135" i="149"/>
  <c r="D135" i="149"/>
  <c r="K2" i="162"/>
  <c r="N10" i="117"/>
  <c r="V10" i="117"/>
  <c r="G53" i="117"/>
  <c r="O53" i="117"/>
  <c r="W53" i="117"/>
  <c r="K54" i="117"/>
  <c r="S54" i="117"/>
  <c r="G55" i="117"/>
  <c r="O55" i="117"/>
  <c r="W55" i="117"/>
  <c r="K56" i="117"/>
  <c r="S56" i="117"/>
  <c r="G57" i="117"/>
  <c r="O57" i="117"/>
  <c r="W57" i="117"/>
  <c r="K58" i="117"/>
  <c r="S58" i="117"/>
  <c r="G59" i="117"/>
  <c r="O59" i="117"/>
  <c r="W59" i="117"/>
  <c r="K60" i="117"/>
  <c r="S60" i="117"/>
  <c r="G61" i="117"/>
  <c r="O61" i="117"/>
  <c r="W61" i="117"/>
  <c r="K62" i="117"/>
  <c r="S62" i="117"/>
  <c r="G63" i="117"/>
  <c r="O63" i="117"/>
  <c r="W63" i="117"/>
  <c r="K64" i="117"/>
  <c r="S64" i="117"/>
  <c r="G65" i="117"/>
  <c r="O65" i="117"/>
  <c r="W65" i="117"/>
  <c r="K66" i="117"/>
  <c r="S66" i="117"/>
  <c r="G67" i="117"/>
  <c r="O67" i="117"/>
  <c r="W67" i="117"/>
  <c r="K68" i="117"/>
  <c r="S68" i="117"/>
  <c r="G69" i="117"/>
  <c r="O69" i="117"/>
  <c r="W69" i="117"/>
  <c r="K70" i="117"/>
  <c r="S70" i="117"/>
  <c r="J13" i="117"/>
  <c r="J15" i="117"/>
  <c r="R15" i="117"/>
  <c r="V12" i="117"/>
  <c r="F14" i="117"/>
  <c r="F16" i="117"/>
  <c r="H76" i="117"/>
  <c r="R13" i="117"/>
  <c r="V16" i="117"/>
  <c r="F12" i="117"/>
  <c r="N14" i="117"/>
  <c r="N16" i="117"/>
  <c r="S2" i="162"/>
  <c r="H2" i="164"/>
  <c r="T23" i="117"/>
  <c r="V14" i="117"/>
  <c r="C5" i="117"/>
  <c r="C15" i="117"/>
  <c r="C25" i="117"/>
  <c r="C44" i="117"/>
  <c r="C61" i="117"/>
  <c r="C69" i="117"/>
  <c r="J5" i="117"/>
  <c r="R5" i="117"/>
  <c r="F6" i="117"/>
  <c r="N6" i="117"/>
  <c r="V6" i="117"/>
  <c r="J7" i="117"/>
  <c r="R7" i="117"/>
  <c r="E19" i="117"/>
  <c r="M19" i="117"/>
  <c r="U19" i="117"/>
  <c r="I20" i="117"/>
  <c r="Q20" i="117"/>
  <c r="E21" i="117"/>
  <c r="M21" i="117"/>
  <c r="U21" i="117"/>
  <c r="N5" i="117"/>
  <c r="J9" i="117"/>
  <c r="J12" i="117"/>
  <c r="G10" i="117"/>
  <c r="S12" i="117"/>
  <c r="K19" i="117"/>
  <c r="C19" i="117"/>
  <c r="J28" i="117"/>
  <c r="R28" i="117"/>
  <c r="N34" i="117"/>
  <c r="V34" i="117"/>
  <c r="J35" i="117"/>
  <c r="C10" i="117"/>
  <c r="C20" i="117"/>
  <c r="C31" i="117"/>
  <c r="C40" i="117"/>
  <c r="C48" i="117"/>
  <c r="C57" i="117"/>
  <c r="C65" i="117"/>
  <c r="C74" i="117"/>
  <c r="K28" i="117"/>
  <c r="S28" i="117"/>
  <c r="C9" i="117"/>
  <c r="E18" i="117"/>
  <c r="R9" i="117"/>
  <c r="R12" i="117"/>
  <c r="O5" i="117"/>
  <c r="C12" i="117"/>
  <c r="D28" i="117"/>
  <c r="T28" i="117"/>
  <c r="P29" i="117"/>
  <c r="G18" i="117"/>
  <c r="I9" i="117"/>
  <c r="Q9" i="117"/>
  <c r="I12" i="117"/>
  <c r="Q12" i="117"/>
  <c r="E13" i="117"/>
  <c r="M13" i="117"/>
  <c r="M18" i="117"/>
  <c r="U18" i="117"/>
  <c r="E72" i="117"/>
  <c r="M72" i="117"/>
  <c r="U72" i="117"/>
  <c r="F10" i="117"/>
  <c r="F13" i="117"/>
  <c r="F18" i="117"/>
  <c r="N18" i="117"/>
  <c r="V18" i="117"/>
  <c r="L53" i="117"/>
  <c r="T53" i="117"/>
  <c r="F72" i="117"/>
  <c r="N72" i="117"/>
  <c r="V72" i="117"/>
  <c r="R73" i="117"/>
  <c r="V5" i="117"/>
  <c r="K6" i="117"/>
  <c r="S9" i="117"/>
  <c r="O10" i="117"/>
  <c r="G13" i="117"/>
  <c r="O18" i="117"/>
  <c r="O23" i="117"/>
  <c r="D34" i="117"/>
  <c r="T34" i="117"/>
  <c r="E53" i="117"/>
  <c r="M53" i="117"/>
  <c r="U53" i="117"/>
  <c r="Q54" i="117"/>
  <c r="H29" i="117"/>
  <c r="H5" i="117"/>
  <c r="P5" i="117"/>
  <c r="D6" i="117"/>
  <c r="L6" i="117"/>
  <c r="T6" i="117"/>
  <c r="H7" i="117"/>
  <c r="P7" i="117"/>
  <c r="P23" i="117"/>
  <c r="L24" i="117"/>
  <c r="E34" i="117"/>
  <c r="M34" i="117"/>
  <c r="U34" i="117"/>
  <c r="V53" i="117"/>
  <c r="J54" i="117"/>
  <c r="R54" i="117"/>
  <c r="F5" i="117"/>
  <c r="G5" i="117"/>
  <c r="W5" i="117"/>
  <c r="O13" i="117"/>
  <c r="W18" i="117"/>
  <c r="W23" i="117"/>
  <c r="L34" i="117"/>
  <c r="C30" i="117"/>
  <c r="C23" i="117"/>
  <c r="C59" i="117"/>
  <c r="Q5" i="117"/>
  <c r="U6" i="117"/>
  <c r="I7" i="117"/>
  <c r="Q7" i="117"/>
  <c r="J23" i="117"/>
  <c r="J22" i="117" s="1"/>
  <c r="R23" i="117"/>
  <c r="O72" i="117"/>
  <c r="W72" i="117"/>
  <c r="K73" i="117"/>
  <c r="C42" i="117"/>
  <c r="I5" i="117"/>
  <c r="I18" i="117"/>
  <c r="Q18" i="117"/>
  <c r="F28" i="117"/>
  <c r="N28" i="117"/>
  <c r="Q71" i="117"/>
  <c r="C34" i="117"/>
  <c r="C67" i="117"/>
  <c r="M6" i="117"/>
  <c r="E9" i="117"/>
  <c r="E8" i="117" s="1"/>
  <c r="C36" i="117"/>
  <c r="C53" i="117"/>
  <c r="F9" i="117"/>
  <c r="R10" i="117"/>
  <c r="L23" i="117"/>
  <c r="P24" i="117"/>
  <c r="L25" i="117"/>
  <c r="I34" i="117"/>
  <c r="G9" i="117"/>
  <c r="O9" i="117"/>
  <c r="W9" i="117"/>
  <c r="K10" i="117"/>
  <c r="S10" i="117"/>
  <c r="E23" i="117"/>
  <c r="E22" i="117" s="1"/>
  <c r="M23" i="117"/>
  <c r="U23" i="117"/>
  <c r="I24" i="117"/>
  <c r="J53" i="117"/>
  <c r="R53" i="117"/>
  <c r="F54" i="117"/>
  <c r="N54" i="117"/>
  <c r="V54" i="117"/>
  <c r="J55" i="117"/>
  <c r="R55" i="117"/>
  <c r="F56" i="117"/>
  <c r="N56" i="117"/>
  <c r="C13" i="117"/>
  <c r="C50" i="117"/>
  <c r="E6" i="117"/>
  <c r="M9" i="117"/>
  <c r="U9" i="117"/>
  <c r="N9" i="117"/>
  <c r="J10" i="117"/>
  <c r="D23" i="117"/>
  <c r="H24" i="117"/>
  <c r="D25" i="117"/>
  <c r="T25" i="117"/>
  <c r="Q34" i="117"/>
  <c r="C72" i="117"/>
  <c r="M5" i="117"/>
  <c r="U5" i="117"/>
  <c r="I28" i="117"/>
  <c r="Q28" i="117"/>
  <c r="E29" i="117"/>
  <c r="M29" i="117"/>
  <c r="U29" i="117"/>
  <c r="I30" i="117"/>
  <c r="Q30" i="117"/>
  <c r="E31" i="117"/>
  <c r="M31" i="117"/>
  <c r="U31" i="117"/>
  <c r="I32" i="117"/>
  <c r="Q32" i="117"/>
  <c r="D18" i="117"/>
  <c r="V56" i="117"/>
  <c r="J57" i="117"/>
  <c r="R57" i="117"/>
  <c r="F58" i="117"/>
  <c r="N58" i="117"/>
  <c r="V58" i="117"/>
  <c r="J59" i="117"/>
  <c r="R59" i="117"/>
  <c r="F60" i="117"/>
  <c r="N60" i="117"/>
  <c r="V60" i="117"/>
  <c r="J61" i="117"/>
  <c r="R61" i="117"/>
  <c r="F62" i="117"/>
  <c r="N62" i="117"/>
  <c r="V62" i="117"/>
  <c r="J63" i="117"/>
  <c r="R63" i="117"/>
  <c r="F64" i="117"/>
  <c r="N64" i="117"/>
  <c r="V64" i="117"/>
  <c r="J65" i="117"/>
  <c r="R65" i="117"/>
  <c r="F66" i="117"/>
  <c r="N66" i="117"/>
  <c r="V66" i="117"/>
  <c r="J67" i="117"/>
  <c r="R67" i="117"/>
  <c r="F68" i="117"/>
  <c r="N68" i="117"/>
  <c r="V68" i="117"/>
  <c r="J69" i="117"/>
  <c r="R69" i="117"/>
  <c r="F70" i="117"/>
  <c r="N70" i="117"/>
  <c r="V70" i="117"/>
  <c r="J72" i="117"/>
  <c r="R72" i="117"/>
  <c r="F73" i="117"/>
  <c r="N73" i="117"/>
  <c r="V73" i="117"/>
  <c r="J74" i="117"/>
  <c r="R74" i="117"/>
  <c r="F75" i="117"/>
  <c r="N75" i="117"/>
  <c r="V75" i="117"/>
  <c r="K72" i="117"/>
  <c r="S72" i="117"/>
  <c r="S71" i="117" s="1"/>
  <c r="G73" i="117"/>
  <c r="G71" i="117" s="1"/>
  <c r="O73" i="117"/>
  <c r="W73" i="117"/>
  <c r="K74" i="117"/>
  <c r="S74" i="117"/>
  <c r="G75" i="117"/>
  <c r="O75" i="117"/>
  <c r="W75" i="117"/>
  <c r="F2" i="164"/>
  <c r="N2" i="164"/>
  <c r="V2" i="164"/>
  <c r="I2" i="164"/>
  <c r="E2" i="164"/>
  <c r="M2" i="164"/>
  <c r="U2" i="164"/>
  <c r="G2" i="164"/>
  <c r="O2" i="164"/>
  <c r="Q2" i="162"/>
  <c r="R2" i="162"/>
  <c r="J2" i="162"/>
  <c r="G2" i="162"/>
  <c r="O2" i="162"/>
  <c r="E2" i="162"/>
  <c r="M2" i="162"/>
  <c r="U2" i="162"/>
  <c r="C26" i="162"/>
  <c r="C3" i="162"/>
  <c r="C2" i="162" s="1"/>
  <c r="O22" i="117" l="1"/>
  <c r="S137" i="149"/>
  <c r="C137" i="149"/>
  <c r="T137" i="149"/>
  <c r="D22" i="117"/>
  <c r="U71" i="117"/>
  <c r="P8" i="117"/>
  <c r="W22" i="117"/>
  <c r="R17" i="117"/>
  <c r="L11" i="117"/>
  <c r="Q22" i="117"/>
  <c r="K137" i="149"/>
  <c r="L137" i="149"/>
  <c r="F17" i="117"/>
  <c r="T71" i="117"/>
  <c r="D11" i="117"/>
  <c r="L8" i="117"/>
  <c r="W4" i="117"/>
  <c r="M22" i="117"/>
  <c r="V8" i="117"/>
  <c r="K17" i="117"/>
  <c r="I8" i="117"/>
  <c r="N17" i="117"/>
  <c r="O27" i="117"/>
  <c r="N11" i="117"/>
  <c r="O17" i="117"/>
  <c r="I71" i="117"/>
  <c r="K11" i="117"/>
  <c r="W27" i="117"/>
  <c r="G22" i="117"/>
  <c r="U4" i="117"/>
  <c r="W17" i="117"/>
  <c r="E71" i="117"/>
  <c r="Q8" i="117"/>
  <c r="R71" i="117"/>
  <c r="O11" i="117"/>
  <c r="S11" i="117"/>
  <c r="G17" i="117"/>
  <c r="T8" i="117"/>
  <c r="I22" i="117"/>
  <c r="K27" i="117"/>
  <c r="H71" i="117"/>
  <c r="R22" i="117"/>
  <c r="T4" i="117"/>
  <c r="H52" i="117"/>
  <c r="V11" i="117"/>
  <c r="R138" i="149"/>
  <c r="M27" i="117"/>
  <c r="J4" i="117"/>
  <c r="F11" i="117"/>
  <c r="P52" i="117"/>
  <c r="P17" i="117"/>
  <c r="L27" i="117"/>
  <c r="S17" i="117"/>
  <c r="T17" i="117"/>
  <c r="U22" i="117"/>
  <c r="J17" i="117"/>
  <c r="L17" i="117"/>
  <c r="H22" i="117"/>
  <c r="O4" i="117"/>
  <c r="P11" i="117"/>
  <c r="D71" i="117"/>
  <c r="H17" i="117"/>
  <c r="S33" i="117"/>
  <c r="U8" i="117"/>
  <c r="R27" i="117"/>
  <c r="T22" i="117"/>
  <c r="L135" i="149"/>
  <c r="I52" i="117"/>
  <c r="S4" i="117"/>
  <c r="K33" i="117"/>
  <c r="P27" i="117"/>
  <c r="W11" i="117"/>
  <c r="E17" i="117"/>
  <c r="J27" i="117"/>
  <c r="O33" i="117"/>
  <c r="G27" i="117"/>
  <c r="T33" i="117"/>
  <c r="Q11" i="117"/>
  <c r="N22" i="117"/>
  <c r="S22" i="117"/>
  <c r="U11" i="117"/>
  <c r="L33" i="117"/>
  <c r="D33" i="117"/>
  <c r="V17" i="117"/>
  <c r="I11" i="117"/>
  <c r="S27" i="117"/>
  <c r="W33" i="117"/>
  <c r="G33" i="117"/>
  <c r="D52" i="117"/>
  <c r="D4" i="117"/>
  <c r="G11" i="117"/>
  <c r="P22" i="117"/>
  <c r="F4" i="117"/>
  <c r="M8" i="117"/>
  <c r="F33" i="117"/>
  <c r="R33" i="117"/>
  <c r="E4" i="117"/>
  <c r="V27" i="117"/>
  <c r="K8" i="117"/>
  <c r="J33" i="117"/>
  <c r="L52" i="117"/>
  <c r="H27" i="117"/>
  <c r="S52" i="117"/>
  <c r="N8" i="117"/>
  <c r="D17" i="117"/>
  <c r="K52" i="117"/>
  <c r="M71" i="117"/>
  <c r="L4" i="117"/>
  <c r="G4" i="117"/>
  <c r="W8" i="117"/>
  <c r="P137" i="149"/>
  <c r="H11" i="117"/>
  <c r="M11" i="117"/>
  <c r="T11" i="117"/>
  <c r="Q52" i="117"/>
  <c r="G8" i="117"/>
  <c r="P33" i="117"/>
  <c r="J71" i="117"/>
  <c r="E11" i="117"/>
  <c r="H33" i="117"/>
  <c r="P135" i="149"/>
  <c r="I135" i="149"/>
  <c r="E27" i="117"/>
  <c r="M4" i="117"/>
  <c r="O8" i="117"/>
  <c r="D27" i="117"/>
  <c r="K4" i="117"/>
  <c r="R4" i="117"/>
  <c r="V4" i="117"/>
  <c r="M52" i="117"/>
  <c r="N4" i="117"/>
  <c r="Q17" i="117"/>
  <c r="U33" i="117"/>
  <c r="U17" i="117"/>
  <c r="I33" i="117"/>
  <c r="E52" i="117"/>
  <c r="Q33" i="117"/>
  <c r="I27" i="117"/>
  <c r="I17" i="117"/>
  <c r="M33" i="117"/>
  <c r="V33" i="117"/>
  <c r="F27" i="117"/>
  <c r="U27" i="117"/>
  <c r="F8" i="117"/>
  <c r="T27" i="117"/>
  <c r="N27" i="117"/>
  <c r="U52" i="117"/>
  <c r="E33" i="117"/>
  <c r="T52" i="117"/>
  <c r="R11" i="117"/>
  <c r="N33" i="117"/>
  <c r="F52" i="117"/>
  <c r="W135" i="149"/>
  <c r="V135" i="149"/>
  <c r="N135" i="149"/>
  <c r="O135" i="149"/>
  <c r="G137" i="149"/>
  <c r="J135" i="149"/>
  <c r="W52" i="117"/>
  <c r="F135" i="149"/>
  <c r="N137" i="149"/>
  <c r="G135" i="149"/>
  <c r="U137" i="149"/>
  <c r="R135" i="149"/>
  <c r="M137" i="149"/>
  <c r="N52" i="117"/>
  <c r="H137" i="149"/>
  <c r="O52" i="117"/>
  <c r="V137" i="149"/>
  <c r="Q135" i="149"/>
  <c r="S135" i="149"/>
  <c r="G52" i="117"/>
  <c r="O137" i="149"/>
  <c r="E137" i="149"/>
  <c r="M135" i="149"/>
  <c r="R137" i="149"/>
  <c r="Q137" i="149"/>
  <c r="M17" i="117"/>
  <c r="J11" i="117"/>
  <c r="W137" i="149"/>
  <c r="F137" i="149"/>
  <c r="C135" i="149"/>
  <c r="U135" i="149"/>
  <c r="E135" i="149"/>
  <c r="J137" i="149"/>
  <c r="I137" i="149"/>
  <c r="H4" i="117"/>
  <c r="K135" i="149"/>
  <c r="L22" i="117"/>
  <c r="I4" i="117"/>
  <c r="W71" i="117"/>
  <c r="V71" i="117"/>
  <c r="J8" i="117"/>
  <c r="O71" i="117"/>
  <c r="N71" i="117"/>
  <c r="Q4" i="117"/>
  <c r="Q27" i="117"/>
  <c r="R52" i="117"/>
  <c r="V52" i="117"/>
  <c r="S8" i="117"/>
  <c r="F71" i="117"/>
  <c r="R8" i="117"/>
  <c r="K71" i="117"/>
  <c r="J52" i="117"/>
  <c r="P4" i="117"/>
  <c r="L3" i="117" l="1"/>
  <c r="D3" i="117"/>
  <c r="J26" i="117"/>
  <c r="H3" i="117"/>
  <c r="W26" i="117"/>
  <c r="G138" i="149"/>
  <c r="T3" i="117"/>
  <c r="O26" i="117"/>
  <c r="D26" i="117"/>
  <c r="V138" i="149"/>
  <c r="I3" i="117"/>
  <c r="M26" i="117"/>
  <c r="N138" i="149"/>
  <c r="L136" i="149"/>
  <c r="W3" i="117"/>
  <c r="G26" i="117"/>
  <c r="K26" i="117"/>
  <c r="V3" i="117"/>
  <c r="S26" i="117"/>
  <c r="D136" i="149"/>
  <c r="T26" i="117"/>
  <c r="O3" i="117"/>
  <c r="P26" i="117"/>
  <c r="Q3" i="117"/>
  <c r="F3" i="117"/>
  <c r="I138" i="149"/>
  <c r="M136" i="149"/>
  <c r="L26" i="117"/>
  <c r="L2" i="117" s="1"/>
  <c r="U3" i="117"/>
  <c r="J3" i="117"/>
  <c r="I26" i="117"/>
  <c r="F26" i="117"/>
  <c r="N26" i="117"/>
  <c r="Q26" i="117"/>
  <c r="S3" i="117"/>
  <c r="D138" i="149"/>
  <c r="G3" i="117"/>
  <c r="W136" i="149"/>
  <c r="U26" i="117"/>
  <c r="U136" i="149"/>
  <c r="J138" i="149"/>
  <c r="T138" i="149"/>
  <c r="R26" i="117"/>
  <c r="M3" i="117"/>
  <c r="E3" i="117"/>
  <c r="P3" i="117"/>
  <c r="H26" i="117"/>
  <c r="H2" i="117" s="1"/>
  <c r="R3" i="117"/>
  <c r="C138" i="149"/>
  <c r="N3" i="117"/>
  <c r="K3" i="117"/>
  <c r="V26" i="117"/>
  <c r="E26" i="117"/>
  <c r="I136" i="149"/>
  <c r="S138" i="149"/>
  <c r="U138" i="149"/>
  <c r="P138" i="149"/>
  <c r="Q136" i="149"/>
  <c r="M138" i="149"/>
  <c r="O138" i="149"/>
  <c r="G136" i="149"/>
  <c r="C136" i="149"/>
  <c r="W71" i="49"/>
  <c r="V71" i="49"/>
  <c r="U71" i="49"/>
  <c r="T71" i="49"/>
  <c r="S71" i="49"/>
  <c r="R71" i="49"/>
  <c r="Q71" i="49"/>
  <c r="P71" i="49"/>
  <c r="O71" i="49"/>
  <c r="N71" i="49"/>
  <c r="M71" i="49"/>
  <c r="L71" i="49"/>
  <c r="K71" i="49"/>
  <c r="J71" i="49"/>
  <c r="I71" i="49"/>
  <c r="H71" i="49"/>
  <c r="G71" i="49"/>
  <c r="F71" i="49"/>
  <c r="E71" i="49"/>
  <c r="D71" i="49"/>
  <c r="C71" i="49"/>
  <c r="W52" i="49"/>
  <c r="V52" i="49"/>
  <c r="U52" i="49"/>
  <c r="T52" i="49"/>
  <c r="S52" i="49"/>
  <c r="R52" i="49"/>
  <c r="Q52" i="49"/>
  <c r="P52" i="49"/>
  <c r="O52" i="49"/>
  <c r="N52" i="49"/>
  <c r="M52" i="49"/>
  <c r="L52" i="49"/>
  <c r="K52" i="49"/>
  <c r="J52" i="49"/>
  <c r="I52" i="49"/>
  <c r="H52" i="49"/>
  <c r="G52" i="49"/>
  <c r="F52" i="49"/>
  <c r="E52" i="49"/>
  <c r="D52" i="49"/>
  <c r="C52" i="49"/>
  <c r="W33" i="49"/>
  <c r="V33" i="49"/>
  <c r="U33" i="49"/>
  <c r="T33" i="49"/>
  <c r="S33" i="49"/>
  <c r="R33" i="49"/>
  <c r="Q33" i="49"/>
  <c r="P33" i="49"/>
  <c r="P26" i="49" s="1"/>
  <c r="O33" i="49"/>
  <c r="N33" i="49"/>
  <c r="M33" i="49"/>
  <c r="L33" i="49"/>
  <c r="K33" i="49"/>
  <c r="J33" i="49"/>
  <c r="I33" i="49"/>
  <c r="H33" i="49"/>
  <c r="G33" i="49"/>
  <c r="F33" i="49"/>
  <c r="E33" i="49"/>
  <c r="D33" i="49"/>
  <c r="C33" i="49"/>
  <c r="W27" i="49"/>
  <c r="W26" i="49" s="1"/>
  <c r="V27" i="49"/>
  <c r="V26" i="49" s="1"/>
  <c r="U27" i="49"/>
  <c r="U26" i="49" s="1"/>
  <c r="T27" i="49"/>
  <c r="S27" i="49"/>
  <c r="S26" i="49" s="1"/>
  <c r="R27" i="49"/>
  <c r="Q27" i="49"/>
  <c r="P27" i="49"/>
  <c r="O27" i="49"/>
  <c r="O26" i="49" s="1"/>
  <c r="N27" i="49"/>
  <c r="N26" i="49" s="1"/>
  <c r="M27" i="49"/>
  <c r="M26" i="49" s="1"/>
  <c r="L27" i="49"/>
  <c r="K27" i="49"/>
  <c r="J27" i="49"/>
  <c r="J26" i="49" s="1"/>
  <c r="I27" i="49"/>
  <c r="H27" i="49"/>
  <c r="G27" i="49"/>
  <c r="G26" i="49" s="1"/>
  <c r="F27" i="49"/>
  <c r="F26" i="49" s="1"/>
  <c r="E27" i="49"/>
  <c r="E26" i="49" s="1"/>
  <c r="D27" i="49"/>
  <c r="C27" i="49"/>
  <c r="C26" i="49" s="1"/>
  <c r="L26" i="49"/>
  <c r="K26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C22" i="49"/>
  <c r="W17" i="49"/>
  <c r="V17" i="49"/>
  <c r="U17" i="49"/>
  <c r="T17" i="49"/>
  <c r="S17" i="49"/>
  <c r="R17" i="49"/>
  <c r="Q17" i="49"/>
  <c r="P17" i="49"/>
  <c r="O17" i="49"/>
  <c r="N17" i="49"/>
  <c r="M17" i="49"/>
  <c r="L17" i="49"/>
  <c r="K17" i="49"/>
  <c r="J17" i="49"/>
  <c r="I17" i="49"/>
  <c r="H17" i="49"/>
  <c r="G17" i="49"/>
  <c r="F17" i="49"/>
  <c r="E17" i="49"/>
  <c r="D17" i="49"/>
  <c r="C17" i="49"/>
  <c r="W11" i="49"/>
  <c r="V11" i="49"/>
  <c r="U11" i="49"/>
  <c r="T11" i="49"/>
  <c r="S11" i="49"/>
  <c r="R11" i="49"/>
  <c r="Q11" i="49"/>
  <c r="P11" i="49"/>
  <c r="O11" i="49"/>
  <c r="N11" i="49"/>
  <c r="M11" i="49"/>
  <c r="L11" i="49"/>
  <c r="K11" i="49"/>
  <c r="J11" i="49"/>
  <c r="I11" i="49"/>
  <c r="H11" i="49"/>
  <c r="G11" i="49"/>
  <c r="F11" i="49"/>
  <c r="E11" i="49"/>
  <c r="D11" i="49"/>
  <c r="C11" i="49"/>
  <c r="W8" i="49"/>
  <c r="V8" i="49"/>
  <c r="U8" i="49"/>
  <c r="T8" i="49"/>
  <c r="S8" i="49"/>
  <c r="R8" i="49"/>
  <c r="Q8" i="49"/>
  <c r="P8" i="49"/>
  <c r="O8" i="49"/>
  <c r="N8" i="49"/>
  <c r="M8" i="49"/>
  <c r="L8" i="49"/>
  <c r="K8" i="49"/>
  <c r="J8" i="49"/>
  <c r="I8" i="49"/>
  <c r="H8" i="49"/>
  <c r="G8" i="49"/>
  <c r="F8" i="49"/>
  <c r="E8" i="49"/>
  <c r="D8" i="49"/>
  <c r="C8" i="49"/>
  <c r="W4" i="49"/>
  <c r="W3" i="49" s="1"/>
  <c r="V4" i="49"/>
  <c r="V3" i="49" s="1"/>
  <c r="U4" i="49"/>
  <c r="U3" i="49" s="1"/>
  <c r="T4" i="49"/>
  <c r="S4" i="49"/>
  <c r="R4" i="49"/>
  <c r="Q4" i="49"/>
  <c r="P4" i="49"/>
  <c r="O4" i="49"/>
  <c r="O3" i="49" s="1"/>
  <c r="N4" i="49"/>
  <c r="N3" i="49" s="1"/>
  <c r="M4" i="49"/>
  <c r="M3" i="49" s="1"/>
  <c r="L4" i="49"/>
  <c r="K4" i="49"/>
  <c r="J4" i="49"/>
  <c r="I4" i="49"/>
  <c r="H4" i="49"/>
  <c r="G4" i="49"/>
  <c r="G3" i="49" s="1"/>
  <c r="F4" i="49"/>
  <c r="F3" i="49" s="1"/>
  <c r="E4" i="49"/>
  <c r="E3" i="49" s="1"/>
  <c r="D4" i="49"/>
  <c r="C4" i="49"/>
  <c r="W71" i="48"/>
  <c r="V71" i="48"/>
  <c r="U71" i="48"/>
  <c r="T71" i="48"/>
  <c r="S71" i="48"/>
  <c r="R71" i="48"/>
  <c r="Q71" i="48"/>
  <c r="P71" i="48"/>
  <c r="O71" i="48"/>
  <c r="N71" i="48"/>
  <c r="M71" i="48"/>
  <c r="L71" i="48"/>
  <c r="K71" i="48"/>
  <c r="J71" i="48"/>
  <c r="I71" i="48"/>
  <c r="H71" i="48"/>
  <c r="G71" i="48"/>
  <c r="F71" i="48"/>
  <c r="E71" i="48"/>
  <c r="D71" i="48"/>
  <c r="W52" i="48"/>
  <c r="V52" i="48"/>
  <c r="U52" i="48"/>
  <c r="T52" i="48"/>
  <c r="S52" i="48"/>
  <c r="R52" i="48"/>
  <c r="Q52" i="48"/>
  <c r="P52" i="48"/>
  <c r="O52" i="48"/>
  <c r="N52" i="48"/>
  <c r="M52" i="48"/>
  <c r="L52" i="48"/>
  <c r="K52" i="48"/>
  <c r="J52" i="48"/>
  <c r="I52" i="48"/>
  <c r="H52" i="48"/>
  <c r="G52" i="48"/>
  <c r="F52" i="48"/>
  <c r="E52" i="48"/>
  <c r="D52" i="48"/>
  <c r="W33" i="48"/>
  <c r="V33" i="48"/>
  <c r="U33" i="48"/>
  <c r="T33" i="48"/>
  <c r="S33" i="48"/>
  <c r="R33" i="48"/>
  <c r="Q33" i="48"/>
  <c r="P33" i="48"/>
  <c r="O33" i="48"/>
  <c r="N33" i="48"/>
  <c r="M33" i="48"/>
  <c r="L33" i="48"/>
  <c r="K33" i="48"/>
  <c r="K26" i="48" s="1"/>
  <c r="J33" i="48"/>
  <c r="J26" i="48" s="1"/>
  <c r="I33" i="48"/>
  <c r="H33" i="48"/>
  <c r="G33" i="48"/>
  <c r="F33" i="48"/>
  <c r="E33" i="48"/>
  <c r="D33" i="48"/>
  <c r="D26" i="48" s="1"/>
  <c r="W27" i="48"/>
  <c r="W26" i="48" s="1"/>
  <c r="V27" i="48"/>
  <c r="V26" i="48" s="1"/>
  <c r="U27" i="48"/>
  <c r="U26" i="48" s="1"/>
  <c r="T27" i="48"/>
  <c r="S27" i="48"/>
  <c r="R27" i="48"/>
  <c r="Q27" i="48"/>
  <c r="Q26" i="48" s="1"/>
  <c r="P27" i="48"/>
  <c r="P26" i="48" s="1"/>
  <c r="O27" i="48"/>
  <c r="O26" i="48" s="1"/>
  <c r="N27" i="48"/>
  <c r="N26" i="48" s="1"/>
  <c r="M27" i="48"/>
  <c r="M26" i="48" s="1"/>
  <c r="L27" i="48"/>
  <c r="K27" i="48"/>
  <c r="J27" i="48"/>
  <c r="I27" i="48"/>
  <c r="H27" i="48"/>
  <c r="G27" i="48"/>
  <c r="F27" i="48"/>
  <c r="F26" i="48" s="1"/>
  <c r="E27" i="48"/>
  <c r="D27" i="48"/>
  <c r="I26" i="48"/>
  <c r="H26" i="48"/>
  <c r="G26" i="48"/>
  <c r="E26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W17" i="48"/>
  <c r="V17" i="48"/>
  <c r="U17" i="48"/>
  <c r="T17" i="48"/>
  <c r="S17" i="48"/>
  <c r="R17" i="48"/>
  <c r="Q17" i="48"/>
  <c r="P17" i="48"/>
  <c r="O17" i="48"/>
  <c r="N17" i="48"/>
  <c r="M17" i="48"/>
  <c r="L17" i="48"/>
  <c r="K17" i="48"/>
  <c r="J17" i="48"/>
  <c r="I17" i="48"/>
  <c r="H17" i="48"/>
  <c r="G17" i="48"/>
  <c r="F17" i="48"/>
  <c r="E17" i="48"/>
  <c r="D17" i="48"/>
  <c r="W11" i="48"/>
  <c r="V11" i="48"/>
  <c r="U11" i="48"/>
  <c r="T11" i="48"/>
  <c r="S11" i="48"/>
  <c r="R11" i="48"/>
  <c r="Q11" i="48"/>
  <c r="P11" i="48"/>
  <c r="O11" i="48"/>
  <c r="N11" i="48"/>
  <c r="M11" i="48"/>
  <c r="L11" i="48"/>
  <c r="K11" i="48"/>
  <c r="J11" i="48"/>
  <c r="I11" i="48"/>
  <c r="H11" i="48"/>
  <c r="G11" i="48"/>
  <c r="F11" i="48"/>
  <c r="E11" i="48"/>
  <c r="D11" i="48"/>
  <c r="W8" i="48"/>
  <c r="V8" i="48"/>
  <c r="U8" i="48"/>
  <c r="T8" i="48"/>
  <c r="S8" i="48"/>
  <c r="R8" i="48"/>
  <c r="Q8" i="48"/>
  <c r="P8" i="48"/>
  <c r="P3" i="48" s="1"/>
  <c r="O8" i="48"/>
  <c r="O3" i="48" s="1"/>
  <c r="N8" i="48"/>
  <c r="N3" i="48" s="1"/>
  <c r="M8" i="48"/>
  <c r="L8" i="48"/>
  <c r="K8" i="48"/>
  <c r="J8" i="48"/>
  <c r="I8" i="48"/>
  <c r="H8" i="48"/>
  <c r="G8" i="48"/>
  <c r="F8" i="48"/>
  <c r="E8" i="48"/>
  <c r="D8" i="48"/>
  <c r="W4" i="48"/>
  <c r="V4" i="48"/>
  <c r="U4" i="48"/>
  <c r="U3" i="48" s="1"/>
  <c r="T4" i="48"/>
  <c r="T3" i="48" s="1"/>
  <c r="S4" i="48"/>
  <c r="R4" i="48"/>
  <c r="Q4" i="48"/>
  <c r="P4" i="48"/>
  <c r="O4" i="48"/>
  <c r="N4" i="48"/>
  <c r="M4" i="48"/>
  <c r="L4" i="48"/>
  <c r="K4" i="48"/>
  <c r="K3" i="48" s="1"/>
  <c r="J4" i="48"/>
  <c r="J3" i="48" s="1"/>
  <c r="I4" i="48"/>
  <c r="I3" i="48" s="1"/>
  <c r="H4" i="48"/>
  <c r="G4" i="48"/>
  <c r="F4" i="48"/>
  <c r="E4" i="48"/>
  <c r="E3" i="48" s="1"/>
  <c r="D4" i="48"/>
  <c r="D3" i="48" s="1"/>
  <c r="S3" i="48"/>
  <c r="R3" i="48"/>
  <c r="Q3" i="48"/>
  <c r="M3" i="48"/>
  <c r="L3" i="48"/>
  <c r="C71" i="48"/>
  <c r="C52" i="48"/>
  <c r="C33" i="48"/>
  <c r="C27" i="48"/>
  <c r="C26" i="48"/>
  <c r="C22" i="48"/>
  <c r="C17" i="48"/>
  <c r="C11" i="48"/>
  <c r="C8" i="48"/>
  <c r="C4" i="48"/>
  <c r="C3" i="48" s="1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W52" i="47"/>
  <c r="V52" i="47"/>
  <c r="U52" i="47"/>
  <c r="T52" i="47"/>
  <c r="S52" i="47"/>
  <c r="R52" i="47"/>
  <c r="Q52" i="47"/>
  <c r="P52" i="47"/>
  <c r="O52" i="47"/>
  <c r="N52" i="47"/>
  <c r="M52" i="47"/>
  <c r="L52" i="47"/>
  <c r="K52" i="47"/>
  <c r="J52" i="47"/>
  <c r="I52" i="47"/>
  <c r="H52" i="47"/>
  <c r="G52" i="47"/>
  <c r="F52" i="47"/>
  <c r="E52" i="47"/>
  <c r="D52" i="47"/>
  <c r="W33" i="47"/>
  <c r="V33" i="47"/>
  <c r="U33" i="47"/>
  <c r="T33" i="47"/>
  <c r="S33" i="47"/>
  <c r="R33" i="47"/>
  <c r="R26" i="47" s="1"/>
  <c r="Q33" i="47"/>
  <c r="Q26" i="47" s="1"/>
  <c r="P33" i="47"/>
  <c r="P26" i="47" s="1"/>
  <c r="O33" i="47"/>
  <c r="N33" i="47"/>
  <c r="M33" i="47"/>
  <c r="L33" i="47"/>
  <c r="K33" i="47"/>
  <c r="J33" i="47"/>
  <c r="I33" i="47"/>
  <c r="H33" i="47"/>
  <c r="G33" i="47"/>
  <c r="F33" i="47"/>
  <c r="E33" i="47"/>
  <c r="D33" i="47"/>
  <c r="W27" i="47"/>
  <c r="W26" i="47" s="1"/>
  <c r="V27" i="47"/>
  <c r="V26" i="47" s="1"/>
  <c r="U27" i="47"/>
  <c r="U26" i="47" s="1"/>
  <c r="T27" i="47"/>
  <c r="T26" i="47" s="1"/>
  <c r="S27" i="47"/>
  <c r="R27" i="47"/>
  <c r="Q27" i="47"/>
  <c r="P27" i="47"/>
  <c r="O27" i="47"/>
  <c r="N27" i="47"/>
  <c r="N26" i="47" s="1"/>
  <c r="M27" i="47"/>
  <c r="M26" i="47" s="1"/>
  <c r="L27" i="47"/>
  <c r="K27" i="47"/>
  <c r="K26" i="47" s="1"/>
  <c r="J27" i="47"/>
  <c r="I27" i="47"/>
  <c r="H27" i="47"/>
  <c r="G27" i="47"/>
  <c r="G26" i="47" s="1"/>
  <c r="F27" i="47"/>
  <c r="F26" i="47" s="1"/>
  <c r="E27" i="47"/>
  <c r="E26" i="47" s="1"/>
  <c r="D27" i="47"/>
  <c r="D26" i="47" s="1"/>
  <c r="S26" i="47"/>
  <c r="O26" i="47"/>
  <c r="L26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W17" i="47"/>
  <c r="V17" i="47"/>
  <c r="U17" i="47"/>
  <c r="T17" i="47"/>
  <c r="S17" i="47"/>
  <c r="R17" i="47"/>
  <c r="Q17" i="47"/>
  <c r="P17" i="47"/>
  <c r="O17" i="47"/>
  <c r="N17" i="47"/>
  <c r="M17" i="47"/>
  <c r="L17" i="47"/>
  <c r="K17" i="47"/>
  <c r="J17" i="47"/>
  <c r="I17" i="47"/>
  <c r="H17" i="47"/>
  <c r="G17" i="47"/>
  <c r="F17" i="47"/>
  <c r="E17" i="47"/>
  <c r="D17" i="47"/>
  <c r="W11" i="47"/>
  <c r="V11" i="47"/>
  <c r="U11" i="47"/>
  <c r="T11" i="47"/>
  <c r="S11" i="47"/>
  <c r="R11" i="47"/>
  <c r="Q11" i="47"/>
  <c r="P11" i="47"/>
  <c r="O11" i="47"/>
  <c r="N11" i="47"/>
  <c r="M11" i="47"/>
  <c r="L11" i="47"/>
  <c r="K11" i="47"/>
  <c r="J11" i="47"/>
  <c r="I11" i="47"/>
  <c r="H11" i="47"/>
  <c r="G11" i="47"/>
  <c r="F11" i="47"/>
  <c r="E11" i="47"/>
  <c r="D11" i="47"/>
  <c r="W8" i="47"/>
  <c r="V8" i="47"/>
  <c r="U8" i="47"/>
  <c r="T8" i="47"/>
  <c r="S8" i="47"/>
  <c r="R8" i="47"/>
  <c r="Q8" i="47"/>
  <c r="P8" i="47"/>
  <c r="O8" i="47"/>
  <c r="N8" i="47"/>
  <c r="M8" i="47"/>
  <c r="L8" i="47"/>
  <c r="K8" i="47"/>
  <c r="J8" i="47"/>
  <c r="I8" i="47"/>
  <c r="H8" i="47"/>
  <c r="G8" i="47"/>
  <c r="F8" i="47"/>
  <c r="E8" i="47"/>
  <c r="D8" i="47"/>
  <c r="W4" i="47"/>
  <c r="V4" i="47"/>
  <c r="U4" i="47"/>
  <c r="T4" i="47"/>
  <c r="S4" i="47"/>
  <c r="S3" i="47" s="1"/>
  <c r="R4" i="47"/>
  <c r="R3" i="47" s="1"/>
  <c r="Q4" i="47"/>
  <c r="Q3" i="47" s="1"/>
  <c r="P4" i="47"/>
  <c r="P3" i="47" s="1"/>
  <c r="O4" i="47"/>
  <c r="O3" i="47" s="1"/>
  <c r="N4" i="47"/>
  <c r="M4" i="47"/>
  <c r="L4" i="47"/>
  <c r="K4" i="47"/>
  <c r="K3" i="47" s="1"/>
  <c r="J4" i="47"/>
  <c r="J3" i="47" s="1"/>
  <c r="I4" i="47"/>
  <c r="I3" i="47" s="1"/>
  <c r="H4" i="47"/>
  <c r="H3" i="47" s="1"/>
  <c r="G4" i="47"/>
  <c r="G3" i="47" s="1"/>
  <c r="F4" i="47"/>
  <c r="E4" i="47"/>
  <c r="D4" i="47"/>
  <c r="W3" i="47"/>
  <c r="V3" i="47"/>
  <c r="U3" i="47"/>
  <c r="T3" i="47"/>
  <c r="J2" i="117" l="1"/>
  <c r="W2" i="49"/>
  <c r="H3" i="49"/>
  <c r="P3" i="49"/>
  <c r="P2" i="49" s="1"/>
  <c r="H26" i="49"/>
  <c r="O2" i="49"/>
  <c r="D3" i="47"/>
  <c r="L3" i="47"/>
  <c r="L2" i="47" s="1"/>
  <c r="H26" i="47"/>
  <c r="H2" i="47" s="1"/>
  <c r="F3" i="48"/>
  <c r="V3" i="48"/>
  <c r="R26" i="48"/>
  <c r="I3" i="49"/>
  <c r="Q3" i="49"/>
  <c r="I26" i="49"/>
  <c r="I2" i="49" s="1"/>
  <c r="Q26" i="49"/>
  <c r="Q2" i="49" s="1"/>
  <c r="G2" i="49"/>
  <c r="E3" i="47"/>
  <c r="M3" i="47"/>
  <c r="I26" i="47"/>
  <c r="G3" i="48"/>
  <c r="W3" i="48"/>
  <c r="S26" i="48"/>
  <c r="S2" i="48" s="1"/>
  <c r="J3" i="49"/>
  <c r="J2" i="49" s="1"/>
  <c r="R3" i="49"/>
  <c r="R2" i="49" s="1"/>
  <c r="R26" i="49"/>
  <c r="F3" i="47"/>
  <c r="N3" i="47"/>
  <c r="J26" i="47"/>
  <c r="H3" i="48"/>
  <c r="L26" i="48"/>
  <c r="L2" i="48" s="1"/>
  <c r="T26" i="48"/>
  <c r="C3" i="49"/>
  <c r="C2" i="49" s="1"/>
  <c r="K3" i="49"/>
  <c r="S3" i="49"/>
  <c r="D3" i="49"/>
  <c r="L3" i="49"/>
  <c r="L2" i="49" s="1"/>
  <c r="T3" i="49"/>
  <c r="D26" i="49"/>
  <c r="T26" i="49"/>
  <c r="R2" i="117"/>
  <c r="W2" i="117"/>
  <c r="D2" i="117"/>
  <c r="E138" i="149"/>
  <c r="F138" i="149"/>
  <c r="T2" i="117"/>
  <c r="I2" i="117"/>
  <c r="M2" i="117"/>
  <c r="F2" i="49"/>
  <c r="V2" i="49"/>
  <c r="W138" i="149"/>
  <c r="L138" i="149"/>
  <c r="K2" i="117"/>
  <c r="K138" i="149"/>
  <c r="J136" i="149"/>
  <c r="V2" i="117"/>
  <c r="H138" i="149"/>
  <c r="O2" i="117"/>
  <c r="G2" i="117"/>
  <c r="P136" i="149"/>
  <c r="F2" i="117"/>
  <c r="F136" i="149"/>
  <c r="S2" i="117"/>
  <c r="Q2" i="117"/>
  <c r="P2" i="117"/>
  <c r="U2" i="117"/>
  <c r="N2" i="117"/>
  <c r="Q138" i="149"/>
  <c r="H136" i="149"/>
  <c r="S136" i="149"/>
  <c r="O136" i="149"/>
  <c r="E2" i="117"/>
  <c r="N2" i="49"/>
  <c r="K136" i="149"/>
  <c r="D2" i="48"/>
  <c r="E2" i="48"/>
  <c r="E8" i="19"/>
  <c r="E136" i="149"/>
  <c r="F2" i="48"/>
  <c r="M2" i="47"/>
  <c r="I2" i="48"/>
  <c r="O2" i="47"/>
  <c r="K2" i="48"/>
  <c r="P2" i="47"/>
  <c r="Q2" i="47"/>
  <c r="R2" i="47"/>
  <c r="V136" i="149"/>
  <c r="U8" i="19"/>
  <c r="N22" i="19"/>
  <c r="U71" i="19"/>
  <c r="M8" i="19"/>
  <c r="M71" i="19"/>
  <c r="F22" i="19"/>
  <c r="T136" i="149"/>
  <c r="N136" i="149"/>
  <c r="I71" i="19"/>
  <c r="Q71" i="19"/>
  <c r="R136" i="149"/>
  <c r="H22" i="19"/>
  <c r="O71" i="19"/>
  <c r="W71" i="19"/>
  <c r="J8" i="19"/>
  <c r="J71" i="19"/>
  <c r="R71" i="19"/>
  <c r="H17" i="19"/>
  <c r="I8" i="19"/>
  <c r="R8" i="19"/>
  <c r="K22" i="19"/>
  <c r="N2" i="47"/>
  <c r="J2" i="48"/>
  <c r="E2" i="49"/>
  <c r="M2" i="49"/>
  <c r="U2" i="49"/>
  <c r="G8" i="19"/>
  <c r="I22" i="19"/>
  <c r="H71" i="19"/>
  <c r="F8" i="19"/>
  <c r="N8" i="19"/>
  <c r="V8" i="19"/>
  <c r="G22" i="19"/>
  <c r="O22" i="19"/>
  <c r="N71" i="19"/>
  <c r="V71" i="19"/>
  <c r="W4" i="19"/>
  <c r="H8" i="19"/>
  <c r="P8" i="19"/>
  <c r="K8" i="19"/>
  <c r="P17" i="19"/>
  <c r="D22" i="19"/>
  <c r="U27" i="19"/>
  <c r="P71" i="19"/>
  <c r="K71" i="19"/>
  <c r="S71" i="19"/>
  <c r="O8" i="19"/>
  <c r="O17" i="19"/>
  <c r="G27" i="19"/>
  <c r="R27" i="19"/>
  <c r="D11" i="19"/>
  <c r="K17" i="19"/>
  <c r="S17" i="19"/>
  <c r="H27" i="19"/>
  <c r="P27" i="19"/>
  <c r="M17" i="19"/>
  <c r="H2" i="48"/>
  <c r="K2" i="49"/>
  <c r="S2" i="49"/>
  <c r="U17" i="19"/>
  <c r="I11" i="19"/>
  <c r="L22" i="19"/>
  <c r="E27" i="19"/>
  <c r="M27" i="19"/>
  <c r="J17" i="19"/>
  <c r="R17" i="19"/>
  <c r="H4" i="19"/>
  <c r="P4" i="19"/>
  <c r="O11" i="19"/>
  <c r="W11" i="19"/>
  <c r="R22" i="19"/>
  <c r="K27" i="19"/>
  <c r="S27" i="19"/>
  <c r="O33" i="19"/>
  <c r="W33" i="19"/>
  <c r="R33" i="19"/>
  <c r="H33" i="19"/>
  <c r="W8" i="19"/>
  <c r="P22" i="19"/>
  <c r="F11" i="19"/>
  <c r="S2" i="47"/>
  <c r="G2" i="48"/>
  <c r="V52" i="19"/>
  <c r="L8" i="19"/>
  <c r="I17" i="19"/>
  <c r="L17" i="19"/>
  <c r="E22" i="19"/>
  <c r="U22" i="19"/>
  <c r="V27" i="19"/>
  <c r="I27" i="19"/>
  <c r="Q27" i="19"/>
  <c r="T27" i="19"/>
  <c r="W27" i="19"/>
  <c r="D71" i="19"/>
  <c r="L71" i="19"/>
  <c r="T71" i="19"/>
  <c r="C2" i="48"/>
  <c r="S8" i="19"/>
  <c r="W52" i="19"/>
  <c r="I4" i="19"/>
  <c r="Q4" i="19"/>
  <c r="E11" i="19"/>
  <c r="P11" i="19"/>
  <c r="T17" i="19"/>
  <c r="S22" i="19"/>
  <c r="L27" i="19"/>
  <c r="P33" i="19"/>
  <c r="S33" i="19"/>
  <c r="I33" i="19"/>
  <c r="J4" i="19"/>
  <c r="R4" i="19"/>
  <c r="Q11" i="19"/>
  <c r="T22" i="19"/>
  <c r="Q33" i="19"/>
  <c r="T33" i="19"/>
  <c r="R11" i="19"/>
  <c r="J33" i="19"/>
  <c r="D4" i="19"/>
  <c r="L4" i="19"/>
  <c r="T4" i="19"/>
  <c r="H11" i="19"/>
  <c r="K11" i="19"/>
  <c r="S11" i="19"/>
  <c r="W17" i="19"/>
  <c r="V22" i="19"/>
  <c r="D27" i="19"/>
  <c r="K33" i="19"/>
  <c r="V33" i="19"/>
  <c r="D33" i="19"/>
  <c r="E71" i="19"/>
  <c r="S4" i="19"/>
  <c r="J11" i="19"/>
  <c r="N17" i="19"/>
  <c r="E4" i="19"/>
  <c r="M4" i="19"/>
  <c r="U4" i="19"/>
  <c r="L11" i="19"/>
  <c r="T11" i="19"/>
  <c r="F17" i="19"/>
  <c r="W22" i="19"/>
  <c r="L33" i="19"/>
  <c r="E33" i="19"/>
  <c r="F71" i="19"/>
  <c r="Q52" i="19"/>
  <c r="Q8" i="19"/>
  <c r="G11" i="19"/>
  <c r="F4" i="19"/>
  <c r="N4" i="19"/>
  <c r="V4" i="19"/>
  <c r="D8" i="19"/>
  <c r="T8" i="19"/>
  <c r="M11" i="19"/>
  <c r="U11" i="19"/>
  <c r="Q17" i="19"/>
  <c r="D17" i="19"/>
  <c r="G17" i="19"/>
  <c r="M22" i="19"/>
  <c r="F27" i="19"/>
  <c r="N27" i="19"/>
  <c r="M33" i="19"/>
  <c r="F33" i="19"/>
  <c r="G71" i="19"/>
  <c r="K4" i="19"/>
  <c r="V17" i="19"/>
  <c r="J22" i="19"/>
  <c r="U33" i="19"/>
  <c r="U52" i="19"/>
  <c r="G4" i="19"/>
  <c r="O4" i="19"/>
  <c r="N11" i="19"/>
  <c r="V11" i="19"/>
  <c r="E17" i="19"/>
  <c r="Q22" i="19"/>
  <c r="O27" i="19"/>
  <c r="J27" i="19"/>
  <c r="N33" i="19"/>
  <c r="G33" i="19"/>
  <c r="G52" i="19"/>
  <c r="T2" i="48"/>
  <c r="U2" i="48"/>
  <c r="V2" i="48"/>
  <c r="W2" i="48"/>
  <c r="M2" i="48"/>
  <c r="N2" i="48"/>
  <c r="O2" i="48"/>
  <c r="P2" i="48"/>
  <c r="Q2" i="48"/>
  <c r="R2" i="48"/>
  <c r="T2" i="47"/>
  <c r="U2" i="47"/>
  <c r="V2" i="47"/>
  <c r="W2" i="47"/>
  <c r="D2" i="47"/>
  <c r="E2" i="47"/>
  <c r="F2" i="47"/>
  <c r="G2" i="47"/>
  <c r="I2" i="47"/>
  <c r="J2" i="47"/>
  <c r="K2" i="47"/>
  <c r="R52" i="19"/>
  <c r="S52" i="19"/>
  <c r="T52" i="19"/>
  <c r="J52" i="19"/>
  <c r="D52" i="19"/>
  <c r="K52" i="19"/>
  <c r="E52" i="19"/>
  <c r="L52" i="19"/>
  <c r="F52" i="19"/>
  <c r="M52" i="19"/>
  <c r="N52" i="19"/>
  <c r="H52" i="19"/>
  <c r="O52" i="19"/>
  <c r="I52" i="19"/>
  <c r="P52" i="19"/>
  <c r="T2" i="49" l="1"/>
  <c r="D2" i="49"/>
  <c r="H2" i="49"/>
  <c r="Q26" i="19"/>
  <c r="H26" i="19"/>
  <c r="E3" i="19"/>
  <c r="P26" i="19"/>
  <c r="O3" i="19"/>
  <c r="L26" i="19"/>
  <c r="N3" i="19"/>
  <c r="K3" i="19"/>
  <c r="I26" i="19"/>
  <c r="W3" i="19"/>
  <c r="U3" i="19"/>
  <c r="V3" i="19"/>
  <c r="J3" i="19"/>
  <c r="T26" i="19"/>
  <c r="I3" i="19"/>
  <c r="U26" i="19"/>
  <c r="R26" i="19"/>
  <c r="G26" i="19"/>
  <c r="E26" i="19"/>
  <c r="E2" i="19" s="1"/>
  <c r="F3" i="19"/>
  <c r="D3" i="19"/>
  <c r="S3" i="19"/>
  <c r="Q3" i="19"/>
  <c r="W26" i="19"/>
  <c r="G3" i="19"/>
  <c r="J26" i="19"/>
  <c r="K26" i="19"/>
  <c r="R3" i="19"/>
  <c r="P3" i="19"/>
  <c r="S26" i="19"/>
  <c r="V26" i="19"/>
  <c r="H3" i="19"/>
  <c r="D26" i="19"/>
  <c r="M26" i="19"/>
  <c r="O26" i="19"/>
  <c r="T3" i="19"/>
  <c r="M3" i="19"/>
  <c r="L3" i="19"/>
  <c r="L2" i="19" s="1"/>
  <c r="N26" i="19"/>
  <c r="N2" i="19" s="1"/>
  <c r="F26" i="19"/>
  <c r="P2" i="19" l="1"/>
  <c r="Q2" i="19"/>
  <c r="H2" i="19"/>
  <c r="J2" i="19"/>
  <c r="V2" i="19"/>
  <c r="O2" i="19"/>
  <c r="K2" i="19"/>
  <c r="U2" i="19"/>
  <c r="I2" i="19"/>
  <c r="W2" i="19"/>
  <c r="R2" i="19"/>
  <c r="T2" i="19"/>
  <c r="F2" i="19"/>
  <c r="S2" i="19"/>
  <c r="D2" i="19"/>
  <c r="G2" i="19"/>
  <c r="M2" i="19"/>
  <c r="W71" i="18"/>
  <c r="V71" i="18"/>
  <c r="U71" i="18"/>
  <c r="T71" i="18"/>
  <c r="S71" i="18"/>
  <c r="R71" i="18"/>
  <c r="Q71" i="18"/>
  <c r="P71" i="18"/>
  <c r="G71" i="18"/>
  <c r="F71" i="18"/>
  <c r="E71" i="18"/>
  <c r="D71" i="18"/>
  <c r="O71" i="18"/>
  <c r="N71" i="18"/>
  <c r="M71" i="18"/>
  <c r="L71" i="18"/>
  <c r="K71" i="18"/>
  <c r="J71" i="18"/>
  <c r="I71" i="18"/>
  <c r="H71" i="18"/>
  <c r="Q52" i="18"/>
  <c r="P52" i="18"/>
  <c r="W52" i="18"/>
  <c r="V52" i="18"/>
  <c r="U52" i="18"/>
  <c r="T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S52" i="18"/>
  <c r="R52" i="18"/>
  <c r="D33" i="18"/>
  <c r="K33" i="18"/>
  <c r="J33" i="18"/>
  <c r="I33" i="18"/>
  <c r="H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G33" i="18"/>
  <c r="F33" i="18"/>
  <c r="E33" i="18"/>
  <c r="S27" i="18"/>
  <c r="R27" i="18"/>
  <c r="Q27" i="18"/>
  <c r="P27" i="18"/>
  <c r="W27" i="18"/>
  <c r="V27" i="18"/>
  <c r="U27" i="18"/>
  <c r="T27" i="18"/>
  <c r="K27" i="18"/>
  <c r="J27" i="18"/>
  <c r="I27" i="18"/>
  <c r="H27" i="18"/>
  <c r="G27" i="18"/>
  <c r="F27" i="18"/>
  <c r="E27" i="18"/>
  <c r="D27" i="18"/>
  <c r="O27" i="18"/>
  <c r="N27" i="18"/>
  <c r="M27" i="18"/>
  <c r="L27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W17" i="18"/>
  <c r="V17" i="18"/>
  <c r="U17" i="18"/>
  <c r="T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S17" i="18"/>
  <c r="R17" i="18"/>
  <c r="Q17" i="18"/>
  <c r="P17" i="18"/>
  <c r="W11" i="18"/>
  <c r="V11" i="18"/>
  <c r="U11" i="18"/>
  <c r="T11" i="18"/>
  <c r="S11" i="18"/>
  <c r="R11" i="18"/>
  <c r="Q11" i="18"/>
  <c r="P11" i="18"/>
  <c r="O11" i="18"/>
  <c r="N11" i="18"/>
  <c r="M11" i="18"/>
  <c r="L11" i="18"/>
  <c r="K11" i="18"/>
  <c r="J11" i="18"/>
  <c r="I11" i="18"/>
  <c r="H11" i="18"/>
  <c r="G11" i="18"/>
  <c r="F11" i="18"/>
  <c r="E11" i="18"/>
  <c r="D11" i="18"/>
  <c r="W8" i="18"/>
  <c r="V8" i="18"/>
  <c r="U8" i="18"/>
  <c r="T8" i="18"/>
  <c r="S8" i="18"/>
  <c r="R8" i="18"/>
  <c r="Q8" i="18"/>
  <c r="P8" i="18"/>
  <c r="O8" i="18"/>
  <c r="N8" i="18"/>
  <c r="M8" i="18"/>
  <c r="L8" i="18"/>
  <c r="K8" i="18"/>
  <c r="J8" i="18"/>
  <c r="I8" i="18"/>
  <c r="H8" i="18"/>
  <c r="G8" i="18"/>
  <c r="F8" i="18"/>
  <c r="E8" i="18"/>
  <c r="D8" i="18"/>
  <c r="W4" i="18"/>
  <c r="V4" i="18"/>
  <c r="U4" i="18"/>
  <c r="T4" i="18"/>
  <c r="S4" i="18"/>
  <c r="R4" i="18"/>
  <c r="Q4" i="18"/>
  <c r="P4" i="18"/>
  <c r="O4" i="18"/>
  <c r="N4" i="18"/>
  <c r="M4" i="18"/>
  <c r="L4" i="18"/>
  <c r="K4" i="18"/>
  <c r="J4" i="18"/>
  <c r="I4" i="18"/>
  <c r="H4" i="18"/>
  <c r="G4" i="18"/>
  <c r="F4" i="18"/>
  <c r="E4" i="18"/>
  <c r="D4" i="18"/>
  <c r="C27" i="18"/>
  <c r="C17" i="18"/>
  <c r="S17" i="17"/>
  <c r="R17" i="17"/>
  <c r="Q17" i="17"/>
  <c r="P17" i="17"/>
  <c r="M17" i="17"/>
  <c r="L17" i="17"/>
  <c r="K17" i="17"/>
  <c r="J17" i="17"/>
  <c r="I17" i="17"/>
  <c r="H17" i="17"/>
  <c r="G17" i="17"/>
  <c r="F17" i="17"/>
  <c r="E17" i="17"/>
  <c r="D17" i="17"/>
  <c r="C71" i="18"/>
  <c r="C22" i="18"/>
  <c r="C11" i="18"/>
  <c r="C8" i="18"/>
  <c r="C4" i="18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W52" i="17"/>
  <c r="V52" i="17"/>
  <c r="U52" i="17"/>
  <c r="T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S52" i="17"/>
  <c r="R52" i="17"/>
  <c r="Q52" i="17"/>
  <c r="P52" i="17"/>
  <c r="D33" i="17"/>
  <c r="K33" i="17"/>
  <c r="J33" i="17"/>
  <c r="I33" i="17"/>
  <c r="H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G33" i="17"/>
  <c r="F33" i="17"/>
  <c r="E33" i="17"/>
  <c r="S27" i="17"/>
  <c r="R27" i="17"/>
  <c r="Q27" i="17"/>
  <c r="P27" i="17"/>
  <c r="W27" i="17"/>
  <c r="V27" i="17"/>
  <c r="U27" i="17"/>
  <c r="T27" i="17"/>
  <c r="K27" i="17"/>
  <c r="J27" i="17"/>
  <c r="I27" i="17"/>
  <c r="H27" i="17"/>
  <c r="G27" i="17"/>
  <c r="F27" i="17"/>
  <c r="E27" i="17"/>
  <c r="D27" i="17"/>
  <c r="O27" i="17"/>
  <c r="N27" i="17"/>
  <c r="M27" i="17"/>
  <c r="L27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W17" i="17"/>
  <c r="V17" i="17"/>
  <c r="U17" i="17"/>
  <c r="T17" i="17"/>
  <c r="O17" i="17"/>
  <c r="N17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D26" i="18" l="1"/>
  <c r="C3" i="18"/>
  <c r="G26" i="17"/>
  <c r="E26" i="18"/>
  <c r="F26" i="17"/>
  <c r="F26" i="18"/>
  <c r="G26" i="18"/>
  <c r="S3" i="17"/>
  <c r="H26" i="18"/>
  <c r="U3" i="17"/>
  <c r="V3" i="17"/>
  <c r="T3" i="17"/>
  <c r="W3" i="17"/>
  <c r="M26" i="17"/>
  <c r="L26" i="17"/>
  <c r="N26" i="17"/>
  <c r="O26" i="17"/>
  <c r="E26" i="17"/>
  <c r="U3" i="18"/>
  <c r="M26" i="18"/>
  <c r="V3" i="18"/>
  <c r="N26" i="18"/>
  <c r="W3" i="18"/>
  <c r="O26" i="18"/>
  <c r="F3" i="18"/>
  <c r="D3" i="18"/>
  <c r="D2" i="18" s="1"/>
  <c r="I3" i="18"/>
  <c r="K3" i="18"/>
  <c r="K26" i="18"/>
  <c r="E3" i="18"/>
  <c r="L3" i="18"/>
  <c r="T26" i="18"/>
  <c r="P26" i="18"/>
  <c r="M3" i="18"/>
  <c r="U26" i="18"/>
  <c r="Q26" i="18"/>
  <c r="N3" i="18"/>
  <c r="V26" i="18"/>
  <c r="R26" i="18"/>
  <c r="S26" i="18"/>
  <c r="I26" i="18"/>
  <c r="W26" i="18"/>
  <c r="P3" i="18"/>
  <c r="J3" i="18"/>
  <c r="J26" i="18"/>
  <c r="G3" i="18"/>
  <c r="O3" i="18"/>
  <c r="R3" i="18"/>
  <c r="H3" i="18"/>
  <c r="H2" i="18" s="1"/>
  <c r="Q3" i="18"/>
  <c r="S3" i="18"/>
  <c r="T3" i="18"/>
  <c r="L26" i="18"/>
  <c r="C52" i="18"/>
  <c r="C33" i="18"/>
  <c r="C26" i="18" s="1"/>
  <c r="D26" i="17"/>
  <c r="F3" i="17"/>
  <c r="I3" i="17"/>
  <c r="K26" i="17"/>
  <c r="E3" i="17"/>
  <c r="P26" i="17"/>
  <c r="Q26" i="17"/>
  <c r="R26" i="17"/>
  <c r="D3" i="17"/>
  <c r="G3" i="17"/>
  <c r="J3" i="17"/>
  <c r="V26" i="17"/>
  <c r="S26" i="17"/>
  <c r="H26" i="17"/>
  <c r="J26" i="17"/>
  <c r="H3" i="17"/>
  <c r="H2" i="17" s="1"/>
  <c r="K3" i="17"/>
  <c r="L3" i="17"/>
  <c r="M3" i="17"/>
  <c r="U26" i="17"/>
  <c r="W26" i="17"/>
  <c r="P3" i="17"/>
  <c r="I26" i="17"/>
  <c r="T26" i="17"/>
  <c r="T2" i="17" s="1"/>
  <c r="N3" i="17"/>
  <c r="O3" i="17"/>
  <c r="Q3" i="17"/>
  <c r="R3" i="17"/>
  <c r="C2" i="18" l="1"/>
  <c r="V2" i="17"/>
  <c r="E2" i="17"/>
  <c r="L2" i="18"/>
  <c r="E2" i="18"/>
  <c r="G2" i="17"/>
  <c r="F2" i="18"/>
  <c r="W2" i="17"/>
  <c r="M2" i="18"/>
  <c r="S2" i="17"/>
  <c r="G2" i="18"/>
  <c r="U2" i="17"/>
  <c r="M2" i="17"/>
  <c r="L2" i="17"/>
  <c r="F2" i="17"/>
  <c r="O2" i="17"/>
  <c r="N2" i="17"/>
  <c r="N2" i="18"/>
  <c r="P2" i="18"/>
  <c r="P2" i="17"/>
  <c r="K2" i="17"/>
  <c r="D2" i="17"/>
  <c r="J2" i="18"/>
  <c r="K2" i="18"/>
  <c r="I2" i="18"/>
  <c r="T2" i="18"/>
  <c r="S2" i="18"/>
  <c r="W2" i="18"/>
  <c r="Q2" i="18"/>
  <c r="V2" i="18"/>
  <c r="R2" i="18"/>
  <c r="O2" i="18"/>
  <c r="U2" i="18"/>
  <c r="J2" i="17"/>
  <c r="I2" i="17"/>
  <c r="R2" i="17"/>
  <c r="Q2" i="17"/>
  <c r="V76" i="8" l="1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V73" i="8"/>
  <c r="U73" i="8"/>
  <c r="T73" i="8"/>
  <c r="S73" i="8"/>
  <c r="R73" i="8"/>
  <c r="Q73" i="8"/>
  <c r="P73" i="8"/>
  <c r="O73" i="8"/>
  <c r="N73" i="8"/>
  <c r="N71" i="8" s="1"/>
  <c r="M73" i="8"/>
  <c r="M71" i="8" s="1"/>
  <c r="L73" i="8"/>
  <c r="L71" i="8" s="1"/>
  <c r="K73" i="8"/>
  <c r="K71" i="8" s="1"/>
  <c r="J73" i="8"/>
  <c r="I73" i="8"/>
  <c r="H73" i="8"/>
  <c r="G73" i="8"/>
  <c r="F73" i="8"/>
  <c r="F71" i="8" s="1"/>
  <c r="E73" i="8"/>
  <c r="D73" i="8"/>
  <c r="C73" i="8"/>
  <c r="V72" i="8"/>
  <c r="U72" i="8"/>
  <c r="T72" i="8"/>
  <c r="S72" i="8"/>
  <c r="R72" i="8"/>
  <c r="R71" i="8" s="1"/>
  <c r="Q72" i="8"/>
  <c r="Q71" i="8" s="1"/>
  <c r="P72" i="8"/>
  <c r="P71" i="8" s="1"/>
  <c r="O72" i="8"/>
  <c r="O71" i="8" s="1"/>
  <c r="N72" i="8"/>
  <c r="M72" i="8"/>
  <c r="L72" i="8"/>
  <c r="K72" i="8"/>
  <c r="J72" i="8"/>
  <c r="J71" i="8" s="1"/>
  <c r="I72" i="8"/>
  <c r="I71" i="8" s="1"/>
  <c r="H72" i="8"/>
  <c r="H71" i="8" s="1"/>
  <c r="G72" i="8"/>
  <c r="G71" i="8" s="1"/>
  <c r="F72" i="8"/>
  <c r="E72" i="8"/>
  <c r="D72" i="8"/>
  <c r="C72" i="8"/>
  <c r="C71" i="8" s="1"/>
  <c r="V71" i="8"/>
  <c r="U71" i="8"/>
  <c r="T71" i="8"/>
  <c r="S71" i="8"/>
  <c r="E71" i="8"/>
  <c r="D71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K27" i="8" s="1"/>
  <c r="J29" i="8"/>
  <c r="I29" i="8"/>
  <c r="H29" i="8"/>
  <c r="G29" i="8"/>
  <c r="F29" i="8"/>
  <c r="E29" i="8"/>
  <c r="D29" i="8"/>
  <c r="C29" i="8"/>
  <c r="C27" i="8" s="1"/>
  <c r="V28" i="8"/>
  <c r="U28" i="8"/>
  <c r="U27" i="8" s="1"/>
  <c r="T28" i="8"/>
  <c r="T27" i="8" s="1"/>
  <c r="S28" i="8"/>
  <c r="R28" i="8"/>
  <c r="Q28" i="8"/>
  <c r="P28" i="8"/>
  <c r="O28" i="8"/>
  <c r="N28" i="8"/>
  <c r="M28" i="8"/>
  <c r="M27" i="8" s="1"/>
  <c r="L28" i="8"/>
  <c r="L27" i="8" s="1"/>
  <c r="K28" i="8"/>
  <c r="J28" i="8"/>
  <c r="I28" i="8"/>
  <c r="H28" i="8"/>
  <c r="G28" i="8"/>
  <c r="F28" i="8"/>
  <c r="E28" i="8"/>
  <c r="D28" i="8"/>
  <c r="C28" i="8"/>
  <c r="V27" i="8"/>
  <c r="S27" i="8"/>
  <c r="R27" i="8"/>
  <c r="O27" i="8"/>
  <c r="N27" i="8"/>
  <c r="J27" i="8"/>
  <c r="G27" i="8"/>
  <c r="F27" i="8"/>
  <c r="E27" i="8"/>
  <c r="D27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O22" i="8" s="1"/>
  <c r="N24" i="8"/>
  <c r="M24" i="8"/>
  <c r="L24" i="8"/>
  <c r="K24" i="8"/>
  <c r="J24" i="8"/>
  <c r="I24" i="8"/>
  <c r="H24" i="8"/>
  <c r="G24" i="8"/>
  <c r="G22" i="8" s="1"/>
  <c r="F24" i="8"/>
  <c r="E24" i="8"/>
  <c r="D24" i="8"/>
  <c r="C24" i="8"/>
  <c r="V23" i="8"/>
  <c r="U23" i="8"/>
  <c r="T23" i="8"/>
  <c r="S23" i="8"/>
  <c r="R23" i="8"/>
  <c r="Q23" i="8"/>
  <c r="Q22" i="8" s="1"/>
  <c r="P23" i="8"/>
  <c r="P22" i="8" s="1"/>
  <c r="O23" i="8"/>
  <c r="N23" i="8"/>
  <c r="M23" i="8"/>
  <c r="L23" i="8"/>
  <c r="K23" i="8"/>
  <c r="K22" i="8" s="1"/>
  <c r="J23" i="8"/>
  <c r="I23" i="8"/>
  <c r="H23" i="8"/>
  <c r="H22" i="8" s="1"/>
  <c r="G23" i="8"/>
  <c r="F23" i="8"/>
  <c r="E23" i="8"/>
  <c r="D23" i="8"/>
  <c r="C23" i="8"/>
  <c r="C22" i="8" s="1"/>
  <c r="V22" i="8"/>
  <c r="S22" i="8"/>
  <c r="R22" i="8"/>
  <c r="N22" i="8"/>
  <c r="J22" i="8"/>
  <c r="I22" i="8"/>
  <c r="F22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R17" i="8" s="1"/>
  <c r="Q19" i="8"/>
  <c r="P19" i="8"/>
  <c r="O19" i="8"/>
  <c r="N19" i="8"/>
  <c r="M19" i="8"/>
  <c r="M17" i="8" s="1"/>
  <c r="L19" i="8"/>
  <c r="K19" i="8"/>
  <c r="J19" i="8"/>
  <c r="J17" i="8" s="1"/>
  <c r="I19" i="8"/>
  <c r="H19" i="8"/>
  <c r="G19" i="8"/>
  <c r="F19" i="8"/>
  <c r="E19" i="8"/>
  <c r="D19" i="8"/>
  <c r="C19" i="8"/>
  <c r="V18" i="8"/>
  <c r="V17" i="8" s="1"/>
  <c r="U18" i="8"/>
  <c r="T18" i="8"/>
  <c r="S18" i="8"/>
  <c r="R18" i="8"/>
  <c r="Q18" i="8"/>
  <c r="Q17" i="8" s="1"/>
  <c r="P18" i="8"/>
  <c r="P17" i="8" s="1"/>
  <c r="O18" i="8"/>
  <c r="N18" i="8"/>
  <c r="N17" i="8" s="1"/>
  <c r="M18" i="8"/>
  <c r="L18" i="8"/>
  <c r="K18" i="8"/>
  <c r="J18" i="8"/>
  <c r="I18" i="8"/>
  <c r="I17" i="8" s="1"/>
  <c r="H18" i="8"/>
  <c r="H17" i="8" s="1"/>
  <c r="G18" i="8"/>
  <c r="G17" i="8" s="1"/>
  <c r="F18" i="8"/>
  <c r="F17" i="8" s="1"/>
  <c r="E18" i="8"/>
  <c r="D18" i="8"/>
  <c r="C18" i="8"/>
  <c r="U17" i="8"/>
  <c r="T17" i="8"/>
  <c r="O17" i="8"/>
  <c r="L17" i="8"/>
  <c r="E17" i="8"/>
  <c r="D17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N11" i="8" s="1"/>
  <c r="N3" i="8" s="1"/>
  <c r="M13" i="8"/>
  <c r="L13" i="8"/>
  <c r="L11" i="8" s="1"/>
  <c r="K13" i="8"/>
  <c r="J13" i="8"/>
  <c r="I13" i="8"/>
  <c r="H13" i="8"/>
  <c r="G13" i="8"/>
  <c r="F13" i="8"/>
  <c r="E13" i="8"/>
  <c r="D13" i="8"/>
  <c r="D11" i="8" s="1"/>
  <c r="C13" i="8"/>
  <c r="V12" i="8"/>
  <c r="U12" i="8"/>
  <c r="T12" i="8"/>
  <c r="S12" i="8"/>
  <c r="R12" i="8"/>
  <c r="Q12" i="8"/>
  <c r="Q11" i="8" s="1"/>
  <c r="P12" i="8"/>
  <c r="P11" i="8" s="1"/>
  <c r="O12" i="8"/>
  <c r="O11" i="8" s="1"/>
  <c r="N12" i="8"/>
  <c r="M12" i="8"/>
  <c r="L12" i="8"/>
  <c r="K12" i="8"/>
  <c r="J12" i="8"/>
  <c r="I12" i="8"/>
  <c r="I11" i="8" s="1"/>
  <c r="H12" i="8"/>
  <c r="H11" i="8" s="1"/>
  <c r="G12" i="8"/>
  <c r="G11" i="8" s="1"/>
  <c r="F12" i="8"/>
  <c r="E12" i="8"/>
  <c r="D12" i="8"/>
  <c r="C12" i="8"/>
  <c r="V11" i="8"/>
  <c r="V3" i="8" s="1"/>
  <c r="U11" i="8"/>
  <c r="T11" i="8"/>
  <c r="R11" i="8"/>
  <c r="R3" i="8" s="1"/>
  <c r="M11" i="8"/>
  <c r="J11" i="8"/>
  <c r="J3" i="8" s="1"/>
  <c r="F11" i="8"/>
  <c r="F3" i="8" s="1"/>
  <c r="E11" i="8"/>
  <c r="V10" i="8"/>
  <c r="U10" i="8"/>
  <c r="T10" i="8"/>
  <c r="S10" i="8"/>
  <c r="S8" i="8" s="1"/>
  <c r="R10" i="8"/>
  <c r="Q10" i="8"/>
  <c r="Q8" i="8" s="1"/>
  <c r="P10" i="8"/>
  <c r="P8" i="8" s="1"/>
  <c r="O10" i="8"/>
  <c r="N10" i="8"/>
  <c r="M10" i="8"/>
  <c r="L10" i="8"/>
  <c r="K10" i="8"/>
  <c r="J10" i="8"/>
  <c r="I10" i="8"/>
  <c r="I8" i="8" s="1"/>
  <c r="H10" i="8"/>
  <c r="H8" i="8" s="1"/>
  <c r="G10" i="8"/>
  <c r="F10" i="8"/>
  <c r="E10" i="8"/>
  <c r="D10" i="8"/>
  <c r="C10" i="8"/>
  <c r="V9" i="8"/>
  <c r="U9" i="8"/>
  <c r="U8" i="8" s="1"/>
  <c r="T9" i="8"/>
  <c r="T8" i="8" s="1"/>
  <c r="S9" i="8"/>
  <c r="R9" i="8"/>
  <c r="Q9" i="8"/>
  <c r="P9" i="8"/>
  <c r="O9" i="8"/>
  <c r="O8" i="8" s="1"/>
  <c r="N9" i="8"/>
  <c r="M9" i="8"/>
  <c r="M8" i="8" s="1"/>
  <c r="L9" i="8"/>
  <c r="L8" i="8" s="1"/>
  <c r="K9" i="8"/>
  <c r="J9" i="8"/>
  <c r="I9" i="8"/>
  <c r="H9" i="8"/>
  <c r="G9" i="8"/>
  <c r="G8" i="8" s="1"/>
  <c r="F9" i="8"/>
  <c r="E9" i="8"/>
  <c r="E8" i="8" s="1"/>
  <c r="D9" i="8"/>
  <c r="D8" i="8" s="1"/>
  <c r="C9" i="8"/>
  <c r="V8" i="8"/>
  <c r="R8" i="8"/>
  <c r="N8" i="8"/>
  <c r="K8" i="8"/>
  <c r="J8" i="8"/>
  <c r="F8" i="8"/>
  <c r="C8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S4" i="8" s="1"/>
  <c r="R6" i="8"/>
  <c r="Q6" i="8"/>
  <c r="Q4" i="8" s="1"/>
  <c r="P6" i="8"/>
  <c r="P4" i="8" s="1"/>
  <c r="O6" i="8"/>
  <c r="N6" i="8"/>
  <c r="M6" i="8"/>
  <c r="L6" i="8"/>
  <c r="K6" i="8"/>
  <c r="J6" i="8"/>
  <c r="I6" i="8"/>
  <c r="I4" i="8" s="1"/>
  <c r="H6" i="8"/>
  <c r="H4" i="8" s="1"/>
  <c r="G6" i="8"/>
  <c r="F6" i="8"/>
  <c r="E6" i="8"/>
  <c r="D6" i="8"/>
  <c r="C6" i="8"/>
  <c r="V5" i="8"/>
  <c r="U5" i="8"/>
  <c r="U4" i="8" s="1"/>
  <c r="U3" i="8" s="1"/>
  <c r="T5" i="8"/>
  <c r="T4" i="8" s="1"/>
  <c r="T3" i="8" s="1"/>
  <c r="S5" i="8"/>
  <c r="R5" i="8"/>
  <c r="Q5" i="8"/>
  <c r="P5" i="8"/>
  <c r="O5" i="8"/>
  <c r="O4" i="8" s="1"/>
  <c r="N5" i="8"/>
  <c r="M5" i="8"/>
  <c r="M4" i="8" s="1"/>
  <c r="L5" i="8"/>
  <c r="L4" i="8" s="1"/>
  <c r="K5" i="8"/>
  <c r="J5" i="8"/>
  <c r="I5" i="8"/>
  <c r="H5" i="8"/>
  <c r="G5" i="8"/>
  <c r="G4" i="8" s="1"/>
  <c r="F5" i="8"/>
  <c r="E5" i="8"/>
  <c r="E4" i="8" s="1"/>
  <c r="D5" i="8"/>
  <c r="D4" i="8" s="1"/>
  <c r="C5" i="8"/>
  <c r="V4" i="8"/>
  <c r="R4" i="8"/>
  <c r="N4" i="8"/>
  <c r="K4" i="8"/>
  <c r="J4" i="8"/>
  <c r="F4" i="8"/>
  <c r="C4" i="8"/>
  <c r="W76" i="8"/>
  <c r="W75" i="8"/>
  <c r="W74" i="8"/>
  <c r="W73" i="8"/>
  <c r="W72" i="8"/>
  <c r="W70" i="8"/>
  <c r="W62" i="8"/>
  <c r="W60" i="8"/>
  <c r="W59" i="8"/>
  <c r="W58" i="8"/>
  <c r="W57" i="8"/>
  <c r="W56" i="8"/>
  <c r="W55" i="8"/>
  <c r="W54" i="8"/>
  <c r="W53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Q3" i="8" l="1"/>
  <c r="H3" i="8"/>
  <c r="I3" i="8"/>
  <c r="L3" i="8"/>
  <c r="C11" i="8"/>
  <c r="K11" i="8"/>
  <c r="S11" i="8"/>
  <c r="D22" i="8"/>
  <c r="L22" i="8"/>
  <c r="T22" i="8"/>
  <c r="H27" i="8"/>
  <c r="P27" i="8"/>
  <c r="O3" i="8"/>
  <c r="C17" i="8"/>
  <c r="K17" i="8"/>
  <c r="S17" i="8"/>
  <c r="E22" i="8"/>
  <c r="M22" i="8"/>
  <c r="U22" i="8"/>
  <c r="I27" i="8"/>
  <c r="Q27" i="8"/>
  <c r="D3" i="8"/>
  <c r="G3" i="8"/>
  <c r="E3" i="8"/>
  <c r="L42" i="8"/>
  <c r="T36" i="8"/>
  <c r="I48" i="8"/>
  <c r="P39" i="8"/>
  <c r="N35" i="8"/>
  <c r="H48" i="8"/>
  <c r="W49" i="8"/>
  <c r="D34" i="8"/>
  <c r="T49" i="8"/>
  <c r="Q48" i="8"/>
  <c r="V35" i="8"/>
  <c r="L38" i="8"/>
  <c r="D47" i="8"/>
  <c r="E47" i="8"/>
  <c r="M47" i="8"/>
  <c r="D40" i="8"/>
  <c r="D49" i="8"/>
  <c r="T42" i="8"/>
  <c r="T38" i="8"/>
  <c r="L40" i="8"/>
  <c r="U49" i="8"/>
  <c r="H37" i="8"/>
  <c r="L47" i="8"/>
  <c r="P37" i="8"/>
  <c r="E49" i="8"/>
  <c r="J36" i="8"/>
  <c r="D36" i="8"/>
  <c r="T47" i="8"/>
  <c r="J34" i="8"/>
  <c r="L36" i="8"/>
  <c r="W41" i="8"/>
  <c r="U47" i="8"/>
  <c r="L34" i="8"/>
  <c r="F35" i="8"/>
  <c r="P35" i="8"/>
  <c r="W40" i="8"/>
  <c r="P41" i="8"/>
  <c r="H45" i="8"/>
  <c r="H35" i="8"/>
  <c r="D38" i="8"/>
  <c r="T40" i="8"/>
  <c r="P45" i="8"/>
  <c r="L49" i="8"/>
  <c r="H41" i="8"/>
  <c r="P48" i="8"/>
  <c r="T34" i="8"/>
  <c r="W38" i="8"/>
  <c r="H39" i="8"/>
  <c r="M49" i="8"/>
  <c r="D42" i="8"/>
  <c r="R36" i="8"/>
  <c r="F37" i="8"/>
  <c r="N37" i="8"/>
  <c r="J38" i="8"/>
  <c r="R38" i="8"/>
  <c r="F39" i="8"/>
  <c r="N39" i="8"/>
  <c r="V39" i="8"/>
  <c r="J40" i="8"/>
  <c r="R40" i="8"/>
  <c r="N41" i="8"/>
  <c r="V41" i="8"/>
  <c r="J42" i="8"/>
  <c r="R42" i="8"/>
  <c r="F45" i="8"/>
  <c r="N45" i="8"/>
  <c r="V45" i="8"/>
  <c r="J47" i="8"/>
  <c r="R47" i="8"/>
  <c r="F48" i="8"/>
  <c r="N48" i="8"/>
  <c r="V48" i="8"/>
  <c r="J49" i="8"/>
  <c r="R49" i="8"/>
  <c r="W47" i="8"/>
  <c r="P34" i="8"/>
  <c r="L35" i="8"/>
  <c r="H36" i="8"/>
  <c r="P36" i="8"/>
  <c r="L37" i="8"/>
  <c r="H38" i="8"/>
  <c r="D39" i="8"/>
  <c r="T39" i="8"/>
  <c r="P40" i="8"/>
  <c r="D41" i="8"/>
  <c r="T41" i="8"/>
  <c r="H42" i="8"/>
  <c r="P42" i="8"/>
  <c r="D45" i="8"/>
  <c r="L45" i="8"/>
  <c r="T45" i="8"/>
  <c r="H47" i="8"/>
  <c r="P47" i="8"/>
  <c r="D48" i="8"/>
  <c r="L48" i="8"/>
  <c r="T48" i="8"/>
  <c r="H49" i="8"/>
  <c r="P49" i="8"/>
  <c r="S50" i="8"/>
  <c r="H34" i="8"/>
  <c r="D35" i="8"/>
  <c r="T35" i="8"/>
  <c r="D37" i="8"/>
  <c r="T37" i="8"/>
  <c r="P38" i="8"/>
  <c r="L39" i="8"/>
  <c r="H40" i="8"/>
  <c r="L41" i="8"/>
  <c r="W37" i="8"/>
  <c r="Q34" i="8"/>
  <c r="U35" i="8"/>
  <c r="I36" i="8"/>
  <c r="Q36" i="8"/>
  <c r="E37" i="8"/>
  <c r="M37" i="8"/>
  <c r="U37" i="8"/>
  <c r="I38" i="8"/>
  <c r="Q38" i="8"/>
  <c r="E39" i="8"/>
  <c r="M39" i="8"/>
  <c r="U39" i="8"/>
  <c r="I40" i="8"/>
  <c r="Q40" i="8"/>
  <c r="E41" i="8"/>
  <c r="M41" i="8"/>
  <c r="U41" i="8"/>
  <c r="I42" i="8"/>
  <c r="Q42" i="8"/>
  <c r="E45" i="8"/>
  <c r="M45" i="8"/>
  <c r="U45" i="8"/>
  <c r="P68" i="8"/>
  <c r="W48" i="8"/>
  <c r="E35" i="8"/>
  <c r="I34" i="8"/>
  <c r="M35" i="8"/>
  <c r="W42" i="8"/>
  <c r="V34" i="8"/>
  <c r="R35" i="8"/>
  <c r="N36" i="8"/>
  <c r="J37" i="8"/>
  <c r="F38" i="8"/>
  <c r="V38" i="8"/>
  <c r="R39" i="8"/>
  <c r="N40" i="8"/>
  <c r="J41" i="8"/>
  <c r="F42" i="8"/>
  <c r="V42" i="8"/>
  <c r="R45" i="8"/>
  <c r="V47" i="8"/>
  <c r="R48" i="8"/>
  <c r="N49" i="8"/>
  <c r="W35" i="8"/>
  <c r="W45" i="8"/>
  <c r="G34" i="8"/>
  <c r="O34" i="8"/>
  <c r="C35" i="8"/>
  <c r="K35" i="8"/>
  <c r="S35" i="8"/>
  <c r="G36" i="8"/>
  <c r="O36" i="8"/>
  <c r="C37" i="8"/>
  <c r="K37" i="8"/>
  <c r="S37" i="8"/>
  <c r="G38" i="8"/>
  <c r="O38" i="8"/>
  <c r="C39" i="8"/>
  <c r="K39" i="8"/>
  <c r="S39" i="8"/>
  <c r="G40" i="8"/>
  <c r="O40" i="8"/>
  <c r="C41" i="8"/>
  <c r="K41" i="8"/>
  <c r="S41" i="8"/>
  <c r="G42" i="8"/>
  <c r="O42" i="8"/>
  <c r="C45" i="8"/>
  <c r="K45" i="8"/>
  <c r="S45" i="8"/>
  <c r="G47" i="8"/>
  <c r="O47" i="8"/>
  <c r="C48" i="8"/>
  <c r="K48" i="8"/>
  <c r="S48" i="8"/>
  <c r="G49" i="8"/>
  <c r="O49" i="8"/>
  <c r="W34" i="8"/>
  <c r="F34" i="8"/>
  <c r="N34" i="8"/>
  <c r="J35" i="8"/>
  <c r="F36" i="8"/>
  <c r="V36" i="8"/>
  <c r="R37" i="8"/>
  <c r="N38" i="8"/>
  <c r="J39" i="8"/>
  <c r="F40" i="8"/>
  <c r="V40" i="8"/>
  <c r="R41" i="8"/>
  <c r="N42" i="8"/>
  <c r="J45" i="8"/>
  <c r="F47" i="8"/>
  <c r="J48" i="8"/>
  <c r="F49" i="8"/>
  <c r="V49" i="8"/>
  <c r="M67" i="8"/>
  <c r="K34" i="8"/>
  <c r="O35" i="8"/>
  <c r="C36" i="8"/>
  <c r="K36" i="8"/>
  <c r="S36" i="8"/>
  <c r="G37" i="8"/>
  <c r="O37" i="8"/>
  <c r="C38" i="8"/>
  <c r="K38" i="8"/>
  <c r="S38" i="8"/>
  <c r="G39" i="8"/>
  <c r="O39" i="8"/>
  <c r="C40" i="8"/>
  <c r="K40" i="8"/>
  <c r="S40" i="8"/>
  <c r="G41" i="8"/>
  <c r="O41" i="8"/>
  <c r="C42" i="8"/>
  <c r="K42" i="8"/>
  <c r="S42" i="8"/>
  <c r="G45" i="8"/>
  <c r="O45" i="8"/>
  <c r="C47" i="8"/>
  <c r="K47" i="8"/>
  <c r="S47" i="8"/>
  <c r="G48" i="8"/>
  <c r="O48" i="8"/>
  <c r="C49" i="8"/>
  <c r="K49" i="8"/>
  <c r="S49" i="8"/>
  <c r="L65" i="8"/>
  <c r="N69" i="8"/>
  <c r="W39" i="8"/>
  <c r="S34" i="8"/>
  <c r="I64" i="8"/>
  <c r="C34" i="8"/>
  <c r="G35" i="8"/>
  <c r="F63" i="8"/>
  <c r="J66" i="8"/>
  <c r="W69" i="8"/>
  <c r="W63" i="8"/>
  <c r="D63" i="8"/>
  <c r="L63" i="8"/>
  <c r="T63" i="8"/>
  <c r="H64" i="8"/>
  <c r="P64" i="8"/>
  <c r="D65" i="8"/>
  <c r="T65" i="8"/>
  <c r="H66" i="8"/>
  <c r="P66" i="8"/>
  <c r="D67" i="8"/>
  <c r="L67" i="8"/>
  <c r="T67" i="8"/>
  <c r="H68" i="8"/>
  <c r="D69" i="8"/>
  <c r="L69" i="8"/>
  <c r="T69" i="8"/>
  <c r="W64" i="8"/>
  <c r="E63" i="8"/>
  <c r="M63" i="8"/>
  <c r="U63" i="8"/>
  <c r="Q64" i="8"/>
  <c r="E65" i="8"/>
  <c r="M65" i="8"/>
  <c r="U65" i="8"/>
  <c r="I66" i="8"/>
  <c r="Q66" i="8"/>
  <c r="E67" i="8"/>
  <c r="U67" i="8"/>
  <c r="I68" i="8"/>
  <c r="Q68" i="8"/>
  <c r="E69" i="8"/>
  <c r="M69" i="8"/>
  <c r="U69" i="8"/>
  <c r="W65" i="8"/>
  <c r="N63" i="8"/>
  <c r="V63" i="8"/>
  <c r="J64" i="8"/>
  <c r="R64" i="8"/>
  <c r="F65" i="8"/>
  <c r="N65" i="8"/>
  <c r="V65" i="8"/>
  <c r="R66" i="8"/>
  <c r="F67" i="8"/>
  <c r="N67" i="8"/>
  <c r="V67" i="8"/>
  <c r="J68" i="8"/>
  <c r="R68" i="8"/>
  <c r="F69" i="8"/>
  <c r="V69" i="8"/>
  <c r="W36" i="8"/>
  <c r="E34" i="8"/>
  <c r="M34" i="8"/>
  <c r="U34" i="8"/>
  <c r="I35" i="8"/>
  <c r="Q35" i="8"/>
  <c r="E36" i="8"/>
  <c r="M36" i="8"/>
  <c r="U36" i="8"/>
  <c r="I37" i="8"/>
  <c r="Q37" i="8"/>
  <c r="E38" i="8"/>
  <c r="M38" i="8"/>
  <c r="U38" i="8"/>
  <c r="I39" i="8"/>
  <c r="Q39" i="8"/>
  <c r="E40" i="8"/>
  <c r="M40" i="8"/>
  <c r="U40" i="8"/>
  <c r="I41" i="8"/>
  <c r="Q41" i="8"/>
  <c r="E42" i="8"/>
  <c r="M42" i="8"/>
  <c r="U42" i="8"/>
  <c r="I45" i="8"/>
  <c r="Q45" i="8"/>
  <c r="I47" i="8"/>
  <c r="Q47" i="8"/>
  <c r="E48" i="8"/>
  <c r="M48" i="8"/>
  <c r="U48" i="8"/>
  <c r="I49" i="8"/>
  <c r="Q49" i="8"/>
  <c r="R34" i="8"/>
  <c r="V37" i="8"/>
  <c r="F41" i="8"/>
  <c r="N47" i="8"/>
  <c r="R50" i="8"/>
  <c r="W67" i="8"/>
  <c r="H63" i="8"/>
  <c r="P63" i="8"/>
  <c r="D64" i="8"/>
  <c r="L64" i="8"/>
  <c r="T64" i="8"/>
  <c r="H65" i="8"/>
  <c r="P65" i="8"/>
  <c r="D66" i="8"/>
  <c r="L66" i="8"/>
  <c r="T66" i="8"/>
  <c r="H67" i="8"/>
  <c r="P67" i="8"/>
  <c r="D68" i="8"/>
  <c r="L68" i="8"/>
  <c r="T68" i="8"/>
  <c r="H69" i="8"/>
  <c r="P69" i="8"/>
  <c r="W68" i="8"/>
  <c r="I63" i="8"/>
  <c r="Q63" i="8"/>
  <c r="E64" i="8"/>
  <c r="M64" i="8"/>
  <c r="U64" i="8"/>
  <c r="I65" i="8"/>
  <c r="Q65" i="8"/>
  <c r="E66" i="8"/>
  <c r="M66" i="8"/>
  <c r="I67" i="8"/>
  <c r="Q67" i="8"/>
  <c r="E68" i="8"/>
  <c r="M68" i="8"/>
  <c r="U68" i="8"/>
  <c r="I69" i="8"/>
  <c r="Q69" i="8"/>
  <c r="J63" i="8"/>
  <c r="R63" i="8"/>
  <c r="F64" i="8"/>
  <c r="N64" i="8"/>
  <c r="V64" i="8"/>
  <c r="J65" i="8"/>
  <c r="R65" i="8"/>
  <c r="F66" i="8"/>
  <c r="N66" i="8"/>
  <c r="J67" i="8"/>
  <c r="R67" i="8"/>
  <c r="F68" i="8"/>
  <c r="N68" i="8"/>
  <c r="V68" i="8"/>
  <c r="J69" i="8"/>
  <c r="R69" i="8"/>
  <c r="C63" i="8"/>
  <c r="K63" i="8"/>
  <c r="S63" i="8"/>
  <c r="G64" i="8"/>
  <c r="O64" i="8"/>
  <c r="C65" i="8"/>
  <c r="K65" i="8"/>
  <c r="S65" i="8"/>
  <c r="G66" i="8"/>
  <c r="O66" i="8"/>
  <c r="C67" i="8"/>
  <c r="K67" i="8"/>
  <c r="S67" i="8"/>
  <c r="G68" i="8"/>
  <c r="O68" i="8"/>
  <c r="C69" i="8"/>
  <c r="K69" i="8"/>
  <c r="S69" i="8"/>
  <c r="G63" i="8"/>
  <c r="O63" i="8"/>
  <c r="C64" i="8"/>
  <c r="K64" i="8"/>
  <c r="S64" i="8"/>
  <c r="G65" i="8"/>
  <c r="O65" i="8"/>
  <c r="C66" i="8"/>
  <c r="K66" i="8"/>
  <c r="S66" i="8"/>
  <c r="G67" i="8"/>
  <c r="O67" i="8"/>
  <c r="C68" i="8"/>
  <c r="K68" i="8"/>
  <c r="S68" i="8"/>
  <c r="G69" i="8"/>
  <c r="O69" i="8"/>
  <c r="S3" i="8"/>
  <c r="K3" i="8"/>
  <c r="M3" i="8"/>
  <c r="P3" i="8"/>
  <c r="C3" i="8"/>
  <c r="V71" i="160"/>
  <c r="U71" i="160"/>
  <c r="T71" i="160"/>
  <c r="S71" i="160"/>
  <c r="R71" i="160"/>
  <c r="Q71" i="160"/>
  <c r="P71" i="160"/>
  <c r="O71" i="160"/>
  <c r="N71" i="160"/>
  <c r="M71" i="160"/>
  <c r="L71" i="160"/>
  <c r="K71" i="160"/>
  <c r="J71" i="160"/>
  <c r="I71" i="160"/>
  <c r="H71" i="160"/>
  <c r="G71" i="160"/>
  <c r="F71" i="160"/>
  <c r="E71" i="160"/>
  <c r="D71" i="160"/>
  <c r="C71" i="160"/>
  <c r="V71" i="161"/>
  <c r="U71" i="161"/>
  <c r="T71" i="161"/>
  <c r="S71" i="161"/>
  <c r="R71" i="161"/>
  <c r="Q71" i="161"/>
  <c r="P71" i="161"/>
  <c r="O71" i="161"/>
  <c r="N71" i="161"/>
  <c r="M71" i="161"/>
  <c r="L71" i="161"/>
  <c r="K71" i="161"/>
  <c r="J71" i="161"/>
  <c r="I71" i="161"/>
  <c r="H71" i="161"/>
  <c r="G71" i="161"/>
  <c r="F71" i="161"/>
  <c r="E71" i="161"/>
  <c r="D71" i="161"/>
  <c r="C71" i="161"/>
  <c r="V22" i="160"/>
  <c r="U22" i="160"/>
  <c r="T22" i="160"/>
  <c r="S22" i="160"/>
  <c r="R22" i="160"/>
  <c r="Q22" i="160"/>
  <c r="P22" i="160"/>
  <c r="O22" i="160"/>
  <c r="N22" i="160"/>
  <c r="M22" i="160"/>
  <c r="L22" i="160"/>
  <c r="K22" i="160"/>
  <c r="J22" i="160"/>
  <c r="I22" i="160"/>
  <c r="H22" i="160"/>
  <c r="G22" i="160"/>
  <c r="F22" i="160"/>
  <c r="E22" i="160"/>
  <c r="D22" i="160"/>
  <c r="C22" i="160"/>
  <c r="V17" i="160"/>
  <c r="U17" i="160"/>
  <c r="T17" i="160"/>
  <c r="S17" i="160"/>
  <c r="R17" i="160"/>
  <c r="Q17" i="160"/>
  <c r="P17" i="160"/>
  <c r="O17" i="160"/>
  <c r="N17" i="160"/>
  <c r="M17" i="160"/>
  <c r="L17" i="160"/>
  <c r="K17" i="160"/>
  <c r="J17" i="160"/>
  <c r="I17" i="160"/>
  <c r="H17" i="160"/>
  <c r="G17" i="160"/>
  <c r="F17" i="160"/>
  <c r="E17" i="160"/>
  <c r="D17" i="160"/>
  <c r="C17" i="160"/>
  <c r="V11" i="160"/>
  <c r="U11" i="160"/>
  <c r="T11" i="160"/>
  <c r="S11" i="160"/>
  <c r="R11" i="160"/>
  <c r="Q11" i="160"/>
  <c r="P11" i="160"/>
  <c r="O11" i="160"/>
  <c r="N11" i="160"/>
  <c r="M11" i="160"/>
  <c r="L11" i="160"/>
  <c r="K11" i="160"/>
  <c r="J11" i="160"/>
  <c r="I11" i="160"/>
  <c r="H11" i="160"/>
  <c r="G11" i="160"/>
  <c r="F11" i="160"/>
  <c r="E11" i="160"/>
  <c r="D11" i="160"/>
  <c r="C11" i="160"/>
  <c r="V8" i="160"/>
  <c r="U8" i="160"/>
  <c r="T8" i="160"/>
  <c r="S8" i="160"/>
  <c r="R8" i="160"/>
  <c r="Q8" i="160"/>
  <c r="P8" i="160"/>
  <c r="O8" i="160"/>
  <c r="N8" i="160"/>
  <c r="N3" i="160" s="1"/>
  <c r="M8" i="160"/>
  <c r="M3" i="160" s="1"/>
  <c r="L8" i="160"/>
  <c r="K8" i="160"/>
  <c r="J8" i="160"/>
  <c r="I8" i="160"/>
  <c r="H8" i="160"/>
  <c r="G8" i="160"/>
  <c r="F8" i="160"/>
  <c r="E8" i="160"/>
  <c r="D8" i="160"/>
  <c r="C8" i="160"/>
  <c r="V4" i="160"/>
  <c r="U4" i="160"/>
  <c r="T4" i="160"/>
  <c r="S4" i="160"/>
  <c r="R4" i="160"/>
  <c r="R3" i="160" s="1"/>
  <c r="Q4" i="160"/>
  <c r="Q3" i="160" s="1"/>
  <c r="P4" i="160"/>
  <c r="P3" i="160" s="1"/>
  <c r="O4" i="160"/>
  <c r="N4" i="160"/>
  <c r="M4" i="160"/>
  <c r="L4" i="160"/>
  <c r="K4" i="160"/>
  <c r="J4" i="160"/>
  <c r="J3" i="160" s="1"/>
  <c r="I4" i="160"/>
  <c r="I3" i="160" s="1"/>
  <c r="H4" i="160"/>
  <c r="H3" i="160" s="1"/>
  <c r="G4" i="160"/>
  <c r="G3" i="160" s="1"/>
  <c r="F4" i="160"/>
  <c r="E4" i="160"/>
  <c r="D4" i="160"/>
  <c r="C4" i="160"/>
  <c r="V3" i="160"/>
  <c r="U3" i="160"/>
  <c r="T3" i="160"/>
  <c r="O3" i="160"/>
  <c r="L3" i="160"/>
  <c r="F3" i="160"/>
  <c r="E3" i="160"/>
  <c r="D3" i="160"/>
  <c r="V22" i="161"/>
  <c r="U22" i="161"/>
  <c r="T22" i="161"/>
  <c r="S22" i="161"/>
  <c r="R22" i="161"/>
  <c r="Q22" i="161"/>
  <c r="P22" i="161"/>
  <c r="O22" i="161"/>
  <c r="N22" i="161"/>
  <c r="M22" i="161"/>
  <c r="L22" i="161"/>
  <c r="K22" i="161"/>
  <c r="J22" i="161"/>
  <c r="I22" i="161"/>
  <c r="H22" i="161"/>
  <c r="G22" i="161"/>
  <c r="F22" i="161"/>
  <c r="E22" i="161"/>
  <c r="D22" i="161"/>
  <c r="C22" i="161"/>
  <c r="V17" i="161"/>
  <c r="U17" i="161"/>
  <c r="T17" i="161"/>
  <c r="S17" i="161"/>
  <c r="R17" i="161"/>
  <c r="Q17" i="161"/>
  <c r="P17" i="161"/>
  <c r="O17" i="161"/>
  <c r="N17" i="161"/>
  <c r="M17" i="161"/>
  <c r="L17" i="161"/>
  <c r="K17" i="161"/>
  <c r="J17" i="161"/>
  <c r="I17" i="161"/>
  <c r="H17" i="161"/>
  <c r="G17" i="161"/>
  <c r="F17" i="161"/>
  <c r="E17" i="161"/>
  <c r="D17" i="161"/>
  <c r="C17" i="161"/>
  <c r="V11" i="161"/>
  <c r="U11" i="161"/>
  <c r="T11" i="161"/>
  <c r="S11" i="161"/>
  <c r="R11" i="161"/>
  <c r="Q11" i="161"/>
  <c r="P11" i="161"/>
  <c r="O11" i="161"/>
  <c r="N11" i="161"/>
  <c r="M11" i="161"/>
  <c r="L11" i="161"/>
  <c r="K11" i="161"/>
  <c r="J11" i="161"/>
  <c r="I11" i="161"/>
  <c r="H11" i="161"/>
  <c r="G11" i="161"/>
  <c r="F11" i="161"/>
  <c r="E11" i="161"/>
  <c r="D11" i="161"/>
  <c r="C11" i="161"/>
  <c r="V8" i="161"/>
  <c r="U8" i="161"/>
  <c r="T8" i="161"/>
  <c r="S8" i="161"/>
  <c r="R8" i="161"/>
  <c r="Q8" i="161"/>
  <c r="P8" i="161"/>
  <c r="O8" i="161"/>
  <c r="N8" i="161"/>
  <c r="M8" i="161"/>
  <c r="M3" i="161" s="1"/>
  <c r="L8" i="161"/>
  <c r="L3" i="161" s="1"/>
  <c r="K8" i="161"/>
  <c r="J8" i="161"/>
  <c r="I8" i="161"/>
  <c r="H8" i="161"/>
  <c r="G8" i="161"/>
  <c r="F8" i="161"/>
  <c r="E8" i="161"/>
  <c r="D8" i="161"/>
  <c r="C8" i="161"/>
  <c r="V4" i="161"/>
  <c r="V3" i="161" s="1"/>
  <c r="U4" i="161"/>
  <c r="T4" i="161"/>
  <c r="S4" i="161"/>
  <c r="S3" i="161" s="1"/>
  <c r="R4" i="161"/>
  <c r="Q4" i="161"/>
  <c r="Q3" i="161" s="1"/>
  <c r="P4" i="161"/>
  <c r="P3" i="161" s="1"/>
  <c r="O4" i="161"/>
  <c r="N4" i="161"/>
  <c r="M4" i="161"/>
  <c r="L4" i="161"/>
  <c r="K4" i="161"/>
  <c r="K3" i="161" s="1"/>
  <c r="J4" i="161"/>
  <c r="I4" i="161"/>
  <c r="I3" i="161" s="1"/>
  <c r="H4" i="161"/>
  <c r="H3" i="161" s="1"/>
  <c r="G4" i="161"/>
  <c r="F4" i="161"/>
  <c r="F3" i="161" s="1"/>
  <c r="E4" i="161"/>
  <c r="D4" i="161"/>
  <c r="C4" i="161"/>
  <c r="C3" i="161" s="1"/>
  <c r="U3" i="161"/>
  <c r="T3" i="161"/>
  <c r="O3" i="161"/>
  <c r="N3" i="161"/>
  <c r="G3" i="161"/>
  <c r="E3" i="161"/>
  <c r="D3" i="161"/>
  <c r="W71" i="161"/>
  <c r="R27" i="161"/>
  <c r="J27" i="161"/>
  <c r="W27" i="161"/>
  <c r="V27" i="161"/>
  <c r="O27" i="161"/>
  <c r="N27" i="161"/>
  <c r="G27" i="161"/>
  <c r="F27" i="161"/>
  <c r="T27" i="161"/>
  <c r="L27" i="161"/>
  <c r="D27" i="161"/>
  <c r="S27" i="161"/>
  <c r="Q27" i="161"/>
  <c r="P27" i="161"/>
  <c r="K27" i="161"/>
  <c r="I27" i="161"/>
  <c r="H27" i="161"/>
  <c r="C27" i="161"/>
  <c r="U27" i="161"/>
  <c r="M27" i="161"/>
  <c r="E27" i="161"/>
  <c r="W22" i="161"/>
  <c r="W17" i="161"/>
  <c r="W11" i="161"/>
  <c r="W8" i="161"/>
  <c r="W4" i="161"/>
  <c r="W71" i="160"/>
  <c r="Q60" i="8"/>
  <c r="M59" i="8"/>
  <c r="E59" i="8"/>
  <c r="U57" i="8"/>
  <c r="Q56" i="8"/>
  <c r="I56" i="8"/>
  <c r="E55" i="8"/>
  <c r="U53" i="8"/>
  <c r="M53" i="8"/>
  <c r="U27" i="160"/>
  <c r="M27" i="160"/>
  <c r="E27" i="160"/>
  <c r="W27" i="160"/>
  <c r="O27" i="160"/>
  <c r="G27" i="160"/>
  <c r="T27" i="160"/>
  <c r="S27" i="160"/>
  <c r="R27" i="160"/>
  <c r="Q27" i="160"/>
  <c r="P27" i="160"/>
  <c r="L27" i="160"/>
  <c r="K27" i="160"/>
  <c r="J27" i="160"/>
  <c r="I27" i="160"/>
  <c r="H27" i="160"/>
  <c r="D27" i="160"/>
  <c r="C27" i="160"/>
  <c r="V27" i="160"/>
  <c r="N27" i="160"/>
  <c r="F27" i="160"/>
  <c r="W22" i="160"/>
  <c r="W17" i="160"/>
  <c r="W11" i="160"/>
  <c r="W8" i="160"/>
  <c r="W4" i="160"/>
  <c r="J3" i="161" l="1"/>
  <c r="R3" i="161"/>
  <c r="C3" i="160"/>
  <c r="K3" i="160"/>
  <c r="S3" i="160"/>
  <c r="W3" i="161"/>
  <c r="T53" i="8"/>
  <c r="D55" i="8"/>
  <c r="P56" i="8"/>
  <c r="T57" i="8"/>
  <c r="L59" i="8"/>
  <c r="P60" i="8"/>
  <c r="G55" i="8"/>
  <c r="K56" i="8"/>
  <c r="C58" i="8"/>
  <c r="O53" i="8"/>
  <c r="G59" i="8"/>
  <c r="S60" i="8"/>
  <c r="C55" i="8"/>
  <c r="O56" i="8"/>
  <c r="S57" i="8"/>
  <c r="K59" i="8"/>
  <c r="O60" i="8"/>
  <c r="S53" i="8"/>
  <c r="H55" i="8"/>
  <c r="L56" i="8"/>
  <c r="D58" i="8"/>
  <c r="H59" i="8"/>
  <c r="T60" i="8"/>
  <c r="P53" i="8"/>
  <c r="N53" i="8"/>
  <c r="F55" i="8"/>
  <c r="J56" i="8"/>
  <c r="V57" i="8"/>
  <c r="F59" i="8"/>
  <c r="R60" i="8"/>
  <c r="I55" i="8"/>
  <c r="E58" i="8"/>
  <c r="M60" i="8"/>
  <c r="U54" i="8"/>
  <c r="I59" i="8"/>
  <c r="U60" i="8"/>
  <c r="R53" i="8"/>
  <c r="V54" i="8"/>
  <c r="N56" i="8"/>
  <c r="R57" i="8"/>
  <c r="J59" i="8"/>
  <c r="N60" i="8"/>
  <c r="Q53" i="8"/>
  <c r="M56" i="8"/>
  <c r="Q57" i="8"/>
  <c r="U55" i="8"/>
  <c r="R58" i="8"/>
  <c r="Q58" i="8"/>
  <c r="C56" i="8"/>
  <c r="J57" i="8"/>
  <c r="G53" i="8"/>
  <c r="H60" i="8"/>
  <c r="E60" i="8"/>
  <c r="F60" i="8"/>
  <c r="G60" i="8"/>
  <c r="P54" i="8"/>
  <c r="T58" i="8"/>
  <c r="M57" i="8"/>
  <c r="U58" i="8"/>
  <c r="I60" i="8"/>
  <c r="M54" i="8"/>
  <c r="N54" i="8"/>
  <c r="K57" i="8"/>
  <c r="L57" i="8"/>
  <c r="E56" i="8"/>
  <c r="J53" i="8"/>
  <c r="R54" i="8"/>
  <c r="F56" i="8"/>
  <c r="N57" i="8"/>
  <c r="V58" i="8"/>
  <c r="J60" i="8"/>
  <c r="I57" i="8"/>
  <c r="F53" i="8"/>
  <c r="S58" i="8"/>
  <c r="D56" i="8"/>
  <c r="Q54" i="8"/>
  <c r="K53" i="8"/>
  <c r="S54" i="8"/>
  <c r="G56" i="8"/>
  <c r="O57" i="8"/>
  <c r="C59" i="8"/>
  <c r="K60" i="8"/>
  <c r="E53" i="8"/>
  <c r="V55" i="8"/>
  <c r="O54" i="8"/>
  <c r="H53" i="8"/>
  <c r="I53" i="8"/>
  <c r="L53" i="8"/>
  <c r="T54" i="8"/>
  <c r="H56" i="8"/>
  <c r="P57" i="8"/>
  <c r="D59" i="8"/>
  <c r="L60" i="8"/>
  <c r="J55" i="8"/>
  <c r="C54" i="8"/>
  <c r="V53" i="8"/>
  <c r="K55" i="8"/>
  <c r="H58" i="8"/>
  <c r="F58" i="8"/>
  <c r="T56" i="8"/>
  <c r="E54" i="8"/>
  <c r="M55" i="8"/>
  <c r="V56" i="8"/>
  <c r="R56" i="8"/>
  <c r="O59" i="8"/>
  <c r="C57" i="8"/>
  <c r="S56" i="8"/>
  <c r="L55" i="8"/>
  <c r="R59" i="8"/>
  <c r="O55" i="8"/>
  <c r="T59" i="8"/>
  <c r="I58" i="8"/>
  <c r="N55" i="8"/>
  <c r="K58" i="8"/>
  <c r="D57" i="8"/>
  <c r="U59" i="8"/>
  <c r="G58" i="8"/>
  <c r="P59" i="8"/>
  <c r="Q59" i="8"/>
  <c r="J58" i="8"/>
  <c r="S59" i="8"/>
  <c r="L58" i="8"/>
  <c r="Q55" i="8"/>
  <c r="R55" i="8"/>
  <c r="V59" i="8"/>
  <c r="V60" i="8"/>
  <c r="D54" i="8"/>
  <c r="F54" i="8"/>
  <c r="P55" i="8"/>
  <c r="I54" i="8"/>
  <c r="M58" i="8"/>
  <c r="J54" i="8"/>
  <c r="F57" i="8"/>
  <c r="K54" i="8"/>
  <c r="S55" i="8"/>
  <c r="G57" i="8"/>
  <c r="O58" i="8"/>
  <c r="C60" i="8"/>
  <c r="N59" i="8"/>
  <c r="U56" i="8"/>
  <c r="G54" i="8"/>
  <c r="H54" i="8"/>
  <c r="E57" i="8"/>
  <c r="N58" i="8"/>
  <c r="C53" i="8"/>
  <c r="D53" i="8"/>
  <c r="L54" i="8"/>
  <c r="T55" i="8"/>
  <c r="H57" i="8"/>
  <c r="P58" i="8"/>
  <c r="D60" i="8"/>
  <c r="E62" i="8"/>
  <c r="M62" i="8"/>
  <c r="U62" i="8"/>
  <c r="G62" i="8"/>
  <c r="O62" i="8"/>
  <c r="F62" i="8"/>
  <c r="N62" i="8"/>
  <c r="V62" i="8"/>
  <c r="Q62" i="8"/>
  <c r="J62" i="8"/>
  <c r="R62" i="8"/>
  <c r="I62" i="8"/>
  <c r="H62" i="8"/>
  <c r="P62" i="8"/>
  <c r="C62" i="8"/>
  <c r="K62" i="8"/>
  <c r="S62" i="8"/>
  <c r="D62" i="8"/>
  <c r="L62" i="8"/>
  <c r="T62" i="8"/>
  <c r="W3" i="160"/>
  <c r="V76" i="120" l="1"/>
  <c r="U76" i="120"/>
  <c r="T76" i="120"/>
  <c r="S76" i="120"/>
  <c r="R76" i="120"/>
  <c r="Q76" i="120"/>
  <c r="P76" i="120"/>
  <c r="O76" i="120"/>
  <c r="N76" i="120"/>
  <c r="M76" i="120"/>
  <c r="L76" i="120"/>
  <c r="K76" i="120"/>
  <c r="J76" i="120"/>
  <c r="I76" i="120"/>
  <c r="H76" i="120"/>
  <c r="G76" i="120"/>
  <c r="F76" i="120"/>
  <c r="E76" i="120"/>
  <c r="D76" i="120"/>
  <c r="C76" i="120"/>
  <c r="V75" i="120"/>
  <c r="U75" i="120"/>
  <c r="T75" i="120"/>
  <c r="S75" i="120"/>
  <c r="R75" i="120"/>
  <c r="Q75" i="120"/>
  <c r="P75" i="120"/>
  <c r="O75" i="120"/>
  <c r="N75" i="120"/>
  <c r="M75" i="120"/>
  <c r="L75" i="120"/>
  <c r="K75" i="120"/>
  <c r="J75" i="120"/>
  <c r="I75" i="120"/>
  <c r="H75" i="120"/>
  <c r="G75" i="120"/>
  <c r="F75" i="120"/>
  <c r="E75" i="120"/>
  <c r="D75" i="120"/>
  <c r="C75" i="120"/>
  <c r="V74" i="120"/>
  <c r="U74" i="120"/>
  <c r="T74" i="120"/>
  <c r="S74" i="120"/>
  <c r="R74" i="120"/>
  <c r="Q74" i="120"/>
  <c r="P74" i="120"/>
  <c r="O74" i="120"/>
  <c r="N74" i="120"/>
  <c r="M74" i="120"/>
  <c r="L74" i="120"/>
  <c r="K74" i="120"/>
  <c r="J74" i="120"/>
  <c r="I74" i="120"/>
  <c r="H74" i="120"/>
  <c r="G74" i="120"/>
  <c r="F74" i="120"/>
  <c r="E74" i="120"/>
  <c r="D74" i="120"/>
  <c r="C74" i="120"/>
  <c r="V73" i="120"/>
  <c r="U73" i="120"/>
  <c r="T73" i="120"/>
  <c r="S73" i="120"/>
  <c r="R73" i="120"/>
  <c r="Q73" i="120"/>
  <c r="P73" i="120"/>
  <c r="O73" i="120"/>
  <c r="N73" i="120"/>
  <c r="N71" i="120" s="1"/>
  <c r="M73" i="120"/>
  <c r="M71" i="120" s="1"/>
  <c r="L73" i="120"/>
  <c r="L71" i="120" s="1"/>
  <c r="K73" i="120"/>
  <c r="K71" i="120" s="1"/>
  <c r="J73" i="120"/>
  <c r="I73" i="120"/>
  <c r="H73" i="120"/>
  <c r="G73" i="120"/>
  <c r="F73" i="120"/>
  <c r="E73" i="120"/>
  <c r="D73" i="120"/>
  <c r="C73" i="120"/>
  <c r="V72" i="120"/>
  <c r="U72" i="120"/>
  <c r="T72" i="120"/>
  <c r="S72" i="120"/>
  <c r="R72" i="120"/>
  <c r="R71" i="120" s="1"/>
  <c r="Q72" i="120"/>
  <c r="Q71" i="120" s="1"/>
  <c r="P72" i="120"/>
  <c r="P71" i="120" s="1"/>
  <c r="O72" i="120"/>
  <c r="O71" i="120" s="1"/>
  <c r="N72" i="120"/>
  <c r="M72" i="120"/>
  <c r="L72" i="120"/>
  <c r="K72" i="120"/>
  <c r="J72" i="120"/>
  <c r="J71" i="120" s="1"/>
  <c r="I72" i="120"/>
  <c r="I71" i="120" s="1"/>
  <c r="H72" i="120"/>
  <c r="H71" i="120" s="1"/>
  <c r="G72" i="120"/>
  <c r="G71" i="120" s="1"/>
  <c r="F72" i="120"/>
  <c r="E72" i="120"/>
  <c r="D72" i="120"/>
  <c r="C72" i="120"/>
  <c r="V71" i="120"/>
  <c r="U71" i="120"/>
  <c r="T71" i="120"/>
  <c r="S71" i="120"/>
  <c r="F71" i="120"/>
  <c r="E71" i="120"/>
  <c r="D71" i="120"/>
  <c r="C71" i="120"/>
  <c r="V70" i="120"/>
  <c r="U70" i="120"/>
  <c r="T70" i="120"/>
  <c r="S70" i="120"/>
  <c r="R70" i="120"/>
  <c r="Q70" i="120"/>
  <c r="P70" i="120"/>
  <c r="O70" i="120"/>
  <c r="N70" i="120"/>
  <c r="M70" i="120"/>
  <c r="L70" i="120"/>
  <c r="K70" i="120"/>
  <c r="J70" i="120"/>
  <c r="I70" i="120"/>
  <c r="H70" i="120"/>
  <c r="G70" i="120"/>
  <c r="F70" i="120"/>
  <c r="E70" i="120"/>
  <c r="D70" i="120"/>
  <c r="C70" i="120"/>
  <c r="V58" i="120"/>
  <c r="U58" i="120"/>
  <c r="T58" i="120"/>
  <c r="S58" i="120"/>
  <c r="R58" i="120"/>
  <c r="Q58" i="120"/>
  <c r="P58" i="120"/>
  <c r="O58" i="120"/>
  <c r="N58" i="120"/>
  <c r="M58" i="120"/>
  <c r="L58" i="120"/>
  <c r="K58" i="120"/>
  <c r="J58" i="120"/>
  <c r="I58" i="120"/>
  <c r="H58" i="120"/>
  <c r="G58" i="120"/>
  <c r="F58" i="120"/>
  <c r="E58" i="120"/>
  <c r="D58" i="120"/>
  <c r="C58" i="120"/>
  <c r="V57" i="120"/>
  <c r="U57" i="120"/>
  <c r="T57" i="120"/>
  <c r="S57" i="120"/>
  <c r="R57" i="120"/>
  <c r="Q57" i="120"/>
  <c r="P57" i="120"/>
  <c r="O57" i="120"/>
  <c r="N57" i="120"/>
  <c r="M57" i="120"/>
  <c r="L57" i="120"/>
  <c r="K57" i="120"/>
  <c r="J57" i="120"/>
  <c r="I57" i="120"/>
  <c r="H57" i="120"/>
  <c r="G57" i="120"/>
  <c r="F57" i="120"/>
  <c r="E57" i="120"/>
  <c r="D57" i="120"/>
  <c r="C57" i="120"/>
  <c r="V56" i="120"/>
  <c r="U56" i="120"/>
  <c r="T56" i="120"/>
  <c r="S56" i="120"/>
  <c r="R56" i="120"/>
  <c r="Q56" i="120"/>
  <c r="P56" i="120"/>
  <c r="O56" i="120"/>
  <c r="N56" i="120"/>
  <c r="M56" i="120"/>
  <c r="L56" i="120"/>
  <c r="K56" i="120"/>
  <c r="J56" i="120"/>
  <c r="I56" i="120"/>
  <c r="H56" i="120"/>
  <c r="G56" i="120"/>
  <c r="F56" i="120"/>
  <c r="E56" i="120"/>
  <c r="D56" i="120"/>
  <c r="C56" i="120"/>
  <c r="V55" i="120"/>
  <c r="U55" i="120"/>
  <c r="T55" i="120"/>
  <c r="S55" i="120"/>
  <c r="R55" i="120"/>
  <c r="Q55" i="120"/>
  <c r="P55" i="120"/>
  <c r="O55" i="120"/>
  <c r="N55" i="120"/>
  <c r="M55" i="120"/>
  <c r="L55" i="120"/>
  <c r="K55" i="120"/>
  <c r="J55" i="120"/>
  <c r="I55" i="120"/>
  <c r="H55" i="120"/>
  <c r="G55" i="120"/>
  <c r="F55" i="120"/>
  <c r="E55" i="120"/>
  <c r="D55" i="120"/>
  <c r="C55" i="120"/>
  <c r="V54" i="120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S27" i="120" s="1"/>
  <c r="R28" i="120"/>
  <c r="Q28" i="120"/>
  <c r="P28" i="120"/>
  <c r="P27" i="120" s="1"/>
  <c r="O28" i="120"/>
  <c r="N28" i="120"/>
  <c r="M28" i="120"/>
  <c r="L28" i="120"/>
  <c r="K28" i="120"/>
  <c r="K27" i="120" s="1"/>
  <c r="J28" i="120"/>
  <c r="I28" i="120"/>
  <c r="H28" i="120"/>
  <c r="H27" i="120" s="1"/>
  <c r="G28" i="120"/>
  <c r="F28" i="120"/>
  <c r="E28" i="120"/>
  <c r="D28" i="120"/>
  <c r="C28" i="120"/>
  <c r="V27" i="120"/>
  <c r="U27" i="120"/>
  <c r="T27" i="120"/>
  <c r="R27" i="120"/>
  <c r="Q27" i="120"/>
  <c r="N27" i="120"/>
  <c r="M27" i="120"/>
  <c r="L27" i="120"/>
  <c r="J27" i="120"/>
  <c r="I27" i="120"/>
  <c r="F27" i="120"/>
  <c r="E27" i="120"/>
  <c r="D27" i="120"/>
  <c r="C27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T22" i="120" s="1"/>
  <c r="S23" i="120"/>
  <c r="R23" i="120"/>
  <c r="Q23" i="120"/>
  <c r="P23" i="120"/>
  <c r="O23" i="120"/>
  <c r="O22" i="120" s="1"/>
  <c r="N23" i="120"/>
  <c r="M23" i="120"/>
  <c r="L23" i="120"/>
  <c r="L22" i="120" s="1"/>
  <c r="K23" i="120"/>
  <c r="J23" i="120"/>
  <c r="I23" i="120"/>
  <c r="H23" i="120"/>
  <c r="G23" i="120"/>
  <c r="G22" i="120" s="1"/>
  <c r="F23" i="120"/>
  <c r="E23" i="120"/>
  <c r="D23" i="120"/>
  <c r="D22" i="120" s="1"/>
  <c r="C23" i="120"/>
  <c r="V22" i="120"/>
  <c r="U22" i="120"/>
  <c r="R22" i="120"/>
  <c r="Q22" i="120"/>
  <c r="P22" i="120"/>
  <c r="N22" i="120"/>
  <c r="M22" i="120"/>
  <c r="J22" i="120"/>
  <c r="I22" i="120"/>
  <c r="H22" i="120"/>
  <c r="F22" i="120"/>
  <c r="E22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Q17" i="120" s="1"/>
  <c r="P19" i="120"/>
  <c r="O19" i="120"/>
  <c r="N19" i="120"/>
  <c r="M19" i="120"/>
  <c r="L19" i="120"/>
  <c r="K19" i="120"/>
  <c r="J19" i="120"/>
  <c r="I19" i="120"/>
  <c r="I17" i="120" s="1"/>
  <c r="H19" i="120"/>
  <c r="G19" i="120"/>
  <c r="F19" i="120"/>
  <c r="E19" i="120"/>
  <c r="D19" i="120"/>
  <c r="C19" i="120"/>
  <c r="V18" i="120"/>
  <c r="U18" i="120"/>
  <c r="U17" i="120" s="1"/>
  <c r="T18" i="120"/>
  <c r="S18" i="120"/>
  <c r="R18" i="120"/>
  <c r="R17" i="120" s="1"/>
  <c r="Q18" i="120"/>
  <c r="P18" i="120"/>
  <c r="P17" i="120" s="1"/>
  <c r="O18" i="120"/>
  <c r="O17" i="120" s="1"/>
  <c r="N18" i="120"/>
  <c r="M18" i="120"/>
  <c r="M17" i="120" s="1"/>
  <c r="L18" i="120"/>
  <c r="K18" i="120"/>
  <c r="J18" i="120"/>
  <c r="J17" i="120" s="1"/>
  <c r="I18" i="120"/>
  <c r="H18" i="120"/>
  <c r="H17" i="120" s="1"/>
  <c r="G18" i="120"/>
  <c r="G17" i="120" s="1"/>
  <c r="F18" i="120"/>
  <c r="E18" i="120"/>
  <c r="E17" i="120" s="1"/>
  <c r="D18" i="120"/>
  <c r="C18" i="120"/>
  <c r="V17" i="120"/>
  <c r="T17" i="120"/>
  <c r="S17" i="120"/>
  <c r="N17" i="120"/>
  <c r="L17" i="120"/>
  <c r="K17" i="120"/>
  <c r="F17" i="120"/>
  <c r="D17" i="120"/>
  <c r="C17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K11" i="120" s="1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R11" i="120" s="1"/>
  <c r="Q12" i="120"/>
  <c r="P12" i="120"/>
  <c r="P11" i="120" s="1"/>
  <c r="O12" i="120"/>
  <c r="O11" i="120" s="1"/>
  <c r="N12" i="120"/>
  <c r="M12" i="120"/>
  <c r="L12" i="120"/>
  <c r="K12" i="120"/>
  <c r="J12" i="120"/>
  <c r="J11" i="120" s="1"/>
  <c r="I12" i="120"/>
  <c r="H12" i="120"/>
  <c r="H11" i="120" s="1"/>
  <c r="G12" i="120"/>
  <c r="G11" i="120" s="1"/>
  <c r="F12" i="120"/>
  <c r="E12" i="120"/>
  <c r="D12" i="120"/>
  <c r="C12" i="120"/>
  <c r="C11" i="120" s="1"/>
  <c r="V11" i="120"/>
  <c r="U11" i="120"/>
  <c r="T11" i="120"/>
  <c r="S11" i="120"/>
  <c r="Q11" i="120"/>
  <c r="N11" i="120"/>
  <c r="M11" i="120"/>
  <c r="L11" i="120"/>
  <c r="I11" i="120"/>
  <c r="F11" i="120"/>
  <c r="E11" i="120"/>
  <c r="D11" i="120"/>
  <c r="V10" i="120"/>
  <c r="U10" i="120"/>
  <c r="T10" i="120"/>
  <c r="S10" i="120"/>
  <c r="R10" i="120"/>
  <c r="Q10" i="120"/>
  <c r="Q8" i="120" s="1"/>
  <c r="Q3" i="120" s="1"/>
  <c r="P10" i="120"/>
  <c r="O10" i="120"/>
  <c r="N10" i="120"/>
  <c r="M10" i="120"/>
  <c r="L10" i="120"/>
  <c r="K10" i="120"/>
  <c r="J10" i="120"/>
  <c r="I10" i="120"/>
  <c r="I8" i="120" s="1"/>
  <c r="I3" i="120" s="1"/>
  <c r="H10" i="120"/>
  <c r="G10" i="120"/>
  <c r="F10" i="120"/>
  <c r="E10" i="120"/>
  <c r="D10" i="120"/>
  <c r="C10" i="120"/>
  <c r="V9" i="120"/>
  <c r="V8" i="120" s="1"/>
  <c r="U9" i="120"/>
  <c r="U8" i="120" s="1"/>
  <c r="T9" i="120"/>
  <c r="S9" i="120"/>
  <c r="S8" i="120" s="1"/>
  <c r="R9" i="120"/>
  <c r="Q9" i="120"/>
  <c r="P9" i="120"/>
  <c r="P8" i="120" s="1"/>
  <c r="O9" i="120"/>
  <c r="N9" i="120"/>
  <c r="N8" i="120" s="1"/>
  <c r="M9" i="120"/>
  <c r="L9" i="120"/>
  <c r="K9" i="120"/>
  <c r="K8" i="120" s="1"/>
  <c r="J9" i="120"/>
  <c r="I9" i="120"/>
  <c r="H9" i="120"/>
  <c r="H8" i="120" s="1"/>
  <c r="G9" i="120"/>
  <c r="F9" i="120"/>
  <c r="F8" i="120" s="1"/>
  <c r="E9" i="120"/>
  <c r="E8" i="120" s="1"/>
  <c r="E3" i="120" s="1"/>
  <c r="D9" i="120"/>
  <c r="C9" i="120"/>
  <c r="C8" i="120" s="1"/>
  <c r="R8" i="120"/>
  <c r="O8" i="120"/>
  <c r="M8" i="120"/>
  <c r="J8" i="120"/>
  <c r="G8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P4" i="120" s="1"/>
  <c r="O6" i="120"/>
  <c r="N6" i="120"/>
  <c r="M6" i="120"/>
  <c r="L6" i="120"/>
  <c r="K6" i="120"/>
  <c r="J6" i="120"/>
  <c r="I6" i="120"/>
  <c r="H6" i="120"/>
  <c r="H4" i="120" s="1"/>
  <c r="G6" i="120"/>
  <c r="F6" i="120"/>
  <c r="E6" i="120"/>
  <c r="D6" i="120"/>
  <c r="C6" i="120"/>
  <c r="V5" i="120"/>
  <c r="U5" i="120"/>
  <c r="U4" i="120" s="1"/>
  <c r="U3" i="120" s="1"/>
  <c r="T5" i="120"/>
  <c r="T4" i="120" s="1"/>
  <c r="S5" i="120"/>
  <c r="S4" i="120" s="1"/>
  <c r="R5" i="120"/>
  <c r="Q5" i="120"/>
  <c r="P5" i="120"/>
  <c r="O5" i="120"/>
  <c r="O4" i="120" s="1"/>
  <c r="O3" i="120" s="1"/>
  <c r="N5" i="120"/>
  <c r="M5" i="120"/>
  <c r="L5" i="120"/>
  <c r="L4" i="120" s="1"/>
  <c r="K5" i="120"/>
  <c r="J5" i="120"/>
  <c r="I5" i="120"/>
  <c r="H5" i="120"/>
  <c r="G5" i="120"/>
  <c r="F5" i="120"/>
  <c r="E5" i="120"/>
  <c r="D5" i="120"/>
  <c r="D4" i="120" s="1"/>
  <c r="C5" i="120"/>
  <c r="C4" i="120" s="1"/>
  <c r="V4" i="120"/>
  <c r="R4" i="120"/>
  <c r="Q4" i="120"/>
  <c r="N4" i="120"/>
  <c r="M4" i="120"/>
  <c r="M3" i="120" s="1"/>
  <c r="J4" i="120"/>
  <c r="I4" i="120"/>
  <c r="G4" i="120"/>
  <c r="F4" i="120"/>
  <c r="E4" i="120"/>
  <c r="W76" i="120"/>
  <c r="W75" i="120"/>
  <c r="W74" i="120"/>
  <c r="W73" i="120"/>
  <c r="W72" i="120"/>
  <c r="W70" i="120"/>
  <c r="W58" i="120"/>
  <c r="W57" i="120"/>
  <c r="W56" i="120"/>
  <c r="W5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V71" i="159"/>
  <c r="U71" i="159"/>
  <c r="T71" i="159"/>
  <c r="S71" i="159"/>
  <c r="R71" i="159"/>
  <c r="Q71" i="159"/>
  <c r="P71" i="159"/>
  <c r="O71" i="159"/>
  <c r="N71" i="159"/>
  <c r="M71" i="159"/>
  <c r="L71" i="159"/>
  <c r="K71" i="159"/>
  <c r="J71" i="159"/>
  <c r="I71" i="159"/>
  <c r="H71" i="159"/>
  <c r="G71" i="159"/>
  <c r="F71" i="159"/>
  <c r="E71" i="159"/>
  <c r="D71" i="159"/>
  <c r="C71" i="159"/>
  <c r="V27" i="159"/>
  <c r="U27" i="159"/>
  <c r="T27" i="159"/>
  <c r="S27" i="159"/>
  <c r="R27" i="159"/>
  <c r="Q27" i="159"/>
  <c r="P27" i="159"/>
  <c r="O27" i="159"/>
  <c r="N27" i="159"/>
  <c r="M27" i="159"/>
  <c r="L27" i="159"/>
  <c r="K27" i="159"/>
  <c r="J27" i="159"/>
  <c r="I27" i="159"/>
  <c r="H27" i="159"/>
  <c r="G27" i="159"/>
  <c r="F27" i="159"/>
  <c r="E27" i="159"/>
  <c r="D27" i="159"/>
  <c r="C27" i="159"/>
  <c r="V71" i="158"/>
  <c r="U71" i="158"/>
  <c r="T71" i="158"/>
  <c r="S71" i="158"/>
  <c r="R71" i="158"/>
  <c r="Q71" i="158"/>
  <c r="P71" i="158"/>
  <c r="O71" i="158"/>
  <c r="N71" i="158"/>
  <c r="M71" i="158"/>
  <c r="L71" i="158"/>
  <c r="K71" i="158"/>
  <c r="J71" i="158"/>
  <c r="I71" i="158"/>
  <c r="H71" i="158"/>
  <c r="G71" i="158"/>
  <c r="F71" i="158"/>
  <c r="E71" i="158"/>
  <c r="D71" i="158"/>
  <c r="C71" i="158"/>
  <c r="P69" i="120"/>
  <c r="H69" i="120"/>
  <c r="T68" i="120"/>
  <c r="L68" i="120"/>
  <c r="D68" i="120"/>
  <c r="P67" i="120"/>
  <c r="H67" i="120"/>
  <c r="J66" i="120"/>
  <c r="H65" i="120"/>
  <c r="T60" i="120"/>
  <c r="L60" i="120"/>
  <c r="D60" i="120"/>
  <c r="P59" i="120"/>
  <c r="H59" i="120"/>
  <c r="Q50" i="120"/>
  <c r="I50" i="120"/>
  <c r="U49" i="120"/>
  <c r="M49" i="120"/>
  <c r="E49" i="120"/>
  <c r="Q48" i="120"/>
  <c r="I48" i="120"/>
  <c r="U47" i="120"/>
  <c r="M47" i="120"/>
  <c r="E47" i="120"/>
  <c r="Q46" i="120"/>
  <c r="I46" i="120"/>
  <c r="U45" i="120"/>
  <c r="M45" i="120"/>
  <c r="E45" i="120"/>
  <c r="Q42" i="120"/>
  <c r="I42" i="120"/>
  <c r="Q40" i="120"/>
  <c r="I40" i="120"/>
  <c r="U39" i="120"/>
  <c r="M39" i="120"/>
  <c r="E39" i="120"/>
  <c r="Q38" i="120"/>
  <c r="I38" i="120"/>
  <c r="U36" i="120"/>
  <c r="M36" i="120"/>
  <c r="L36" i="120"/>
  <c r="V35" i="120"/>
  <c r="U35" i="120"/>
  <c r="N35" i="120"/>
  <c r="M35" i="120"/>
  <c r="F35" i="120"/>
  <c r="E35" i="120"/>
  <c r="R34" i="120"/>
  <c r="Q34" i="120"/>
  <c r="J34" i="120"/>
  <c r="V27" i="158"/>
  <c r="U27" i="158"/>
  <c r="T27" i="158"/>
  <c r="S27" i="158"/>
  <c r="R27" i="158"/>
  <c r="Q27" i="158"/>
  <c r="P27" i="158"/>
  <c r="O27" i="158"/>
  <c r="N27" i="158"/>
  <c r="M27" i="158"/>
  <c r="L27" i="158"/>
  <c r="K27" i="158"/>
  <c r="J27" i="158"/>
  <c r="I27" i="158"/>
  <c r="H27" i="158"/>
  <c r="G27" i="158"/>
  <c r="F27" i="158"/>
  <c r="E27" i="158"/>
  <c r="D27" i="158"/>
  <c r="C27" i="158"/>
  <c r="W62" i="120"/>
  <c r="W60" i="120"/>
  <c r="W48" i="120"/>
  <c r="W36" i="120"/>
  <c r="P3" i="120" l="1"/>
  <c r="H3" i="120"/>
  <c r="F3" i="120"/>
  <c r="N3" i="120"/>
  <c r="V3" i="120"/>
  <c r="G3" i="120"/>
  <c r="J3" i="120"/>
  <c r="R3" i="120"/>
  <c r="C22" i="120"/>
  <c r="K22" i="120"/>
  <c r="S22" i="120"/>
  <c r="G27" i="120"/>
  <c r="O27" i="120"/>
  <c r="K4" i="120"/>
  <c r="D8" i="120"/>
  <c r="D3" i="120" s="1"/>
  <c r="L8" i="120"/>
  <c r="T8" i="120"/>
  <c r="U34" i="120"/>
  <c r="F36" i="120"/>
  <c r="L38" i="120"/>
  <c r="P39" i="120"/>
  <c r="T40" i="120"/>
  <c r="T42" i="120"/>
  <c r="D46" i="120"/>
  <c r="T46" i="120"/>
  <c r="P47" i="120"/>
  <c r="D48" i="120"/>
  <c r="L48" i="120"/>
  <c r="T48" i="120"/>
  <c r="H49" i="120"/>
  <c r="P49" i="120"/>
  <c r="D50" i="120"/>
  <c r="L50" i="120"/>
  <c r="T50" i="120"/>
  <c r="E34" i="120"/>
  <c r="I35" i="120"/>
  <c r="P36" i="120"/>
  <c r="T38" i="120"/>
  <c r="D40" i="120"/>
  <c r="D42" i="120"/>
  <c r="H45" i="120"/>
  <c r="L46" i="120"/>
  <c r="W68" i="120"/>
  <c r="Q35" i="120"/>
  <c r="D38" i="120"/>
  <c r="H39" i="120"/>
  <c r="L40" i="120"/>
  <c r="L42" i="120"/>
  <c r="P45" i="120"/>
  <c r="H47" i="120"/>
  <c r="I34" i="120"/>
  <c r="D34" i="120"/>
  <c r="L34" i="120"/>
  <c r="T34" i="120"/>
  <c r="H35" i="120"/>
  <c r="P35" i="120"/>
  <c r="D36" i="120"/>
  <c r="F60" i="120"/>
  <c r="N60" i="120"/>
  <c r="V60" i="120"/>
  <c r="J62" i="120"/>
  <c r="R62" i="120"/>
  <c r="F63" i="120"/>
  <c r="N63" i="120"/>
  <c r="V63" i="120"/>
  <c r="J64" i="120"/>
  <c r="J65" i="120"/>
  <c r="D66" i="120"/>
  <c r="J67" i="120"/>
  <c r="R67" i="120"/>
  <c r="F68" i="120"/>
  <c r="N68" i="120"/>
  <c r="V68" i="120"/>
  <c r="J69" i="120"/>
  <c r="R69" i="120"/>
  <c r="T36" i="120"/>
  <c r="H38" i="120"/>
  <c r="P38" i="120"/>
  <c r="D39" i="120"/>
  <c r="L39" i="120"/>
  <c r="T39" i="120"/>
  <c r="H40" i="120"/>
  <c r="P40" i="120"/>
  <c r="F41" i="120"/>
  <c r="H42" i="120"/>
  <c r="P42" i="120"/>
  <c r="D45" i="120"/>
  <c r="L45" i="120"/>
  <c r="T45" i="120"/>
  <c r="H46" i="120"/>
  <c r="P46" i="120"/>
  <c r="D47" i="120"/>
  <c r="L47" i="120"/>
  <c r="T47" i="120"/>
  <c r="H48" i="120"/>
  <c r="P48" i="120"/>
  <c r="D49" i="120"/>
  <c r="L49" i="120"/>
  <c r="T49" i="120"/>
  <c r="H50" i="120"/>
  <c r="P50" i="120"/>
  <c r="G59" i="120"/>
  <c r="O59" i="120"/>
  <c r="C60" i="120"/>
  <c r="K60" i="120"/>
  <c r="S60" i="120"/>
  <c r="G62" i="120"/>
  <c r="O62" i="120"/>
  <c r="C63" i="120"/>
  <c r="W38" i="120"/>
  <c r="W49" i="120"/>
  <c r="G60" i="120"/>
  <c r="O60" i="120"/>
  <c r="C62" i="120"/>
  <c r="K62" i="120"/>
  <c r="S62" i="120"/>
  <c r="G63" i="120"/>
  <c r="O63" i="120"/>
  <c r="W69" i="120"/>
  <c r="J35" i="120"/>
  <c r="Q36" i="120"/>
  <c r="E38" i="120"/>
  <c r="M38" i="120"/>
  <c r="U38" i="120"/>
  <c r="I39" i="120"/>
  <c r="Q39" i="120"/>
  <c r="E40" i="120"/>
  <c r="M40" i="120"/>
  <c r="U40" i="120"/>
  <c r="E42" i="120"/>
  <c r="M42" i="120"/>
  <c r="U42" i="120"/>
  <c r="I45" i="120"/>
  <c r="Q45" i="120"/>
  <c r="E46" i="120"/>
  <c r="M46" i="120"/>
  <c r="U46" i="120"/>
  <c r="I47" i="120"/>
  <c r="Q47" i="120"/>
  <c r="E48" i="120"/>
  <c r="M48" i="120"/>
  <c r="U48" i="120"/>
  <c r="I49" i="120"/>
  <c r="Q49" i="120"/>
  <c r="E50" i="120"/>
  <c r="M50" i="120"/>
  <c r="D62" i="120"/>
  <c r="L62" i="120"/>
  <c r="T62" i="120"/>
  <c r="H63" i="120"/>
  <c r="P63" i="120"/>
  <c r="D64" i="120"/>
  <c r="F66" i="120"/>
  <c r="W63" i="120"/>
  <c r="V36" i="120"/>
  <c r="J38" i="120"/>
  <c r="R38" i="120"/>
  <c r="F39" i="120"/>
  <c r="N39" i="120"/>
  <c r="V39" i="120"/>
  <c r="J40" i="120"/>
  <c r="R40" i="120"/>
  <c r="H41" i="120"/>
  <c r="J42" i="120"/>
  <c r="R42" i="120"/>
  <c r="F45" i="120"/>
  <c r="N45" i="120"/>
  <c r="V45" i="120"/>
  <c r="J46" i="120"/>
  <c r="R46" i="120"/>
  <c r="F47" i="120"/>
  <c r="N47" i="120"/>
  <c r="V47" i="120"/>
  <c r="J48" i="120"/>
  <c r="R48" i="120"/>
  <c r="F49" i="120"/>
  <c r="N49" i="120"/>
  <c r="V49" i="120"/>
  <c r="J50" i="120"/>
  <c r="R50" i="120"/>
  <c r="I59" i="120"/>
  <c r="Q59" i="120"/>
  <c r="E60" i="120"/>
  <c r="M60" i="120"/>
  <c r="U60" i="120"/>
  <c r="I65" i="120"/>
  <c r="M68" i="120"/>
  <c r="N36" i="120"/>
  <c r="W39" i="120"/>
  <c r="W40" i="120"/>
  <c r="H36" i="120"/>
  <c r="R36" i="120"/>
  <c r="F38" i="120"/>
  <c r="N38" i="120"/>
  <c r="V38" i="120"/>
  <c r="J39" i="120"/>
  <c r="R39" i="120"/>
  <c r="F40" i="120"/>
  <c r="N40" i="120"/>
  <c r="V40" i="120"/>
  <c r="F42" i="120"/>
  <c r="N42" i="120"/>
  <c r="V42" i="120"/>
  <c r="J45" i="120"/>
  <c r="R45" i="120"/>
  <c r="F46" i="120"/>
  <c r="N46" i="120"/>
  <c r="V46" i="120"/>
  <c r="J47" i="120"/>
  <c r="R47" i="120"/>
  <c r="F48" i="120"/>
  <c r="N48" i="120"/>
  <c r="V48" i="120"/>
  <c r="J49" i="120"/>
  <c r="R49" i="120"/>
  <c r="F50" i="120"/>
  <c r="N50" i="120"/>
  <c r="E62" i="120"/>
  <c r="M62" i="120"/>
  <c r="U62" i="120"/>
  <c r="I63" i="120"/>
  <c r="Q63" i="120"/>
  <c r="E64" i="120"/>
  <c r="W45" i="120"/>
  <c r="W34" i="120"/>
  <c r="W46" i="120"/>
  <c r="W59" i="120"/>
  <c r="H34" i="120"/>
  <c r="P34" i="120"/>
  <c r="D35" i="120"/>
  <c r="L35" i="120"/>
  <c r="T35" i="120"/>
  <c r="I36" i="120"/>
  <c r="E41" i="120"/>
  <c r="F59" i="120"/>
  <c r="N59" i="120"/>
  <c r="V59" i="120"/>
  <c r="J60" i="120"/>
  <c r="R60" i="120"/>
  <c r="F62" i="120"/>
  <c r="N62" i="120"/>
  <c r="V62" i="120"/>
  <c r="J63" i="120"/>
  <c r="R63" i="120"/>
  <c r="F64" i="120"/>
  <c r="F65" i="120"/>
  <c r="F67" i="120"/>
  <c r="N67" i="120"/>
  <c r="V67" i="120"/>
  <c r="J68" i="120"/>
  <c r="R68" i="120"/>
  <c r="F69" i="120"/>
  <c r="N69" i="120"/>
  <c r="V69" i="120"/>
  <c r="W47" i="120"/>
  <c r="W42" i="120"/>
  <c r="W35" i="120"/>
  <c r="C35" i="120"/>
  <c r="G36" i="120"/>
  <c r="O36" i="120"/>
  <c r="G38" i="120"/>
  <c r="O38" i="120"/>
  <c r="C39" i="120"/>
  <c r="K39" i="120"/>
  <c r="S39" i="120"/>
  <c r="G40" i="120"/>
  <c r="O40" i="120"/>
  <c r="G42" i="120"/>
  <c r="O42" i="120"/>
  <c r="C45" i="120"/>
  <c r="K45" i="120"/>
  <c r="S45" i="120"/>
  <c r="G46" i="120"/>
  <c r="O46" i="120"/>
  <c r="C47" i="120"/>
  <c r="K47" i="120"/>
  <c r="S47" i="120"/>
  <c r="G48" i="120"/>
  <c r="O48" i="120"/>
  <c r="C49" i="120"/>
  <c r="K49" i="120"/>
  <c r="S49" i="120"/>
  <c r="G50" i="120"/>
  <c r="O50" i="120"/>
  <c r="W67" i="120"/>
  <c r="M59" i="120"/>
  <c r="U59" i="120"/>
  <c r="I60" i="120"/>
  <c r="Q60" i="120"/>
  <c r="I62" i="120"/>
  <c r="Q62" i="120"/>
  <c r="E63" i="120"/>
  <c r="M63" i="120"/>
  <c r="U63" i="120"/>
  <c r="I64" i="120"/>
  <c r="E65" i="120"/>
  <c r="M65" i="120"/>
  <c r="U65" i="120"/>
  <c r="I66" i="120"/>
  <c r="E67" i="120"/>
  <c r="M67" i="120"/>
  <c r="U67" i="120"/>
  <c r="I68" i="120"/>
  <c r="Q68" i="120"/>
  <c r="E69" i="120"/>
  <c r="M69" i="120"/>
  <c r="U69" i="120"/>
  <c r="C34" i="120"/>
  <c r="K34" i="120"/>
  <c r="S34" i="120"/>
  <c r="G35" i="120"/>
  <c r="O35" i="120"/>
  <c r="C36" i="120"/>
  <c r="S36" i="120"/>
  <c r="C38" i="120"/>
  <c r="K38" i="120"/>
  <c r="S38" i="120"/>
  <c r="G39" i="120"/>
  <c r="O39" i="120"/>
  <c r="C40" i="120"/>
  <c r="K40" i="120"/>
  <c r="S40" i="120"/>
  <c r="G41" i="120"/>
  <c r="C42" i="120"/>
  <c r="K42" i="120"/>
  <c r="S42" i="120"/>
  <c r="M34" i="120"/>
  <c r="R35" i="120"/>
  <c r="E66" i="120"/>
  <c r="M66" i="120"/>
  <c r="I67" i="120"/>
  <c r="Q67" i="120"/>
  <c r="E68" i="120"/>
  <c r="U68" i="120"/>
  <c r="I69" i="120"/>
  <c r="Q69" i="120"/>
  <c r="K63" i="120"/>
  <c r="S63" i="120"/>
  <c r="G64" i="120"/>
  <c r="C65" i="120"/>
  <c r="K65" i="120"/>
  <c r="S65" i="120"/>
  <c r="G66" i="120"/>
  <c r="C67" i="120"/>
  <c r="K67" i="120"/>
  <c r="S67" i="120"/>
  <c r="G68" i="120"/>
  <c r="O68" i="120"/>
  <c r="C69" i="120"/>
  <c r="K69" i="120"/>
  <c r="S69" i="120"/>
  <c r="C64" i="120"/>
  <c r="G65" i="120"/>
  <c r="C66" i="120"/>
  <c r="K66" i="120"/>
  <c r="G67" i="120"/>
  <c r="O67" i="120"/>
  <c r="C68" i="120"/>
  <c r="K68" i="120"/>
  <c r="S68" i="120"/>
  <c r="G69" i="120"/>
  <c r="O69" i="120"/>
  <c r="G34" i="120"/>
  <c r="O34" i="120"/>
  <c r="K35" i="120"/>
  <c r="S35" i="120"/>
  <c r="J59" i="120"/>
  <c r="R59" i="120"/>
  <c r="C59" i="120"/>
  <c r="K59" i="120"/>
  <c r="S59" i="120"/>
  <c r="G45" i="120"/>
  <c r="O45" i="120"/>
  <c r="C46" i="120"/>
  <c r="K46" i="120"/>
  <c r="S46" i="120"/>
  <c r="G47" i="120"/>
  <c r="O47" i="120"/>
  <c r="C48" i="120"/>
  <c r="K48" i="120"/>
  <c r="S48" i="120"/>
  <c r="G49" i="120"/>
  <c r="O49" i="120"/>
  <c r="C50" i="120"/>
  <c r="K50" i="120"/>
  <c r="S50" i="120"/>
  <c r="D59" i="120"/>
  <c r="L59" i="120"/>
  <c r="T59" i="120"/>
  <c r="H60" i="120"/>
  <c r="P60" i="120"/>
  <c r="H62" i="120"/>
  <c r="P62" i="120"/>
  <c r="D63" i="120"/>
  <c r="L63" i="120"/>
  <c r="T63" i="120"/>
  <c r="H64" i="120"/>
  <c r="D65" i="120"/>
  <c r="L65" i="120"/>
  <c r="T65" i="120"/>
  <c r="H66" i="120"/>
  <c r="D67" i="120"/>
  <c r="L67" i="120"/>
  <c r="T67" i="120"/>
  <c r="H68" i="120"/>
  <c r="P68" i="120"/>
  <c r="D69" i="120"/>
  <c r="L69" i="120"/>
  <c r="T69" i="120"/>
  <c r="F34" i="120"/>
  <c r="N34" i="120"/>
  <c r="V34" i="120"/>
  <c r="K3" i="120"/>
  <c r="S3" i="120"/>
  <c r="C3" i="120"/>
  <c r="L3" i="120"/>
  <c r="T3" i="120"/>
  <c r="V22" i="159" l="1"/>
  <c r="U22" i="159"/>
  <c r="T22" i="159"/>
  <c r="S22" i="159"/>
  <c r="R22" i="159"/>
  <c r="Q22" i="159"/>
  <c r="P22" i="159"/>
  <c r="O22" i="159"/>
  <c r="N22" i="159"/>
  <c r="M22" i="159"/>
  <c r="L22" i="159"/>
  <c r="K22" i="159"/>
  <c r="J22" i="159"/>
  <c r="I22" i="159"/>
  <c r="H22" i="159"/>
  <c r="G22" i="159"/>
  <c r="F22" i="159"/>
  <c r="E22" i="159"/>
  <c r="D22" i="159"/>
  <c r="C22" i="159"/>
  <c r="V17" i="159"/>
  <c r="U17" i="159"/>
  <c r="T17" i="159"/>
  <c r="S17" i="159"/>
  <c r="R17" i="159"/>
  <c r="Q17" i="159"/>
  <c r="P17" i="159"/>
  <c r="O17" i="159"/>
  <c r="N17" i="159"/>
  <c r="M17" i="159"/>
  <c r="L17" i="159"/>
  <c r="K17" i="159"/>
  <c r="J17" i="159"/>
  <c r="I17" i="159"/>
  <c r="H17" i="159"/>
  <c r="G17" i="159"/>
  <c r="F17" i="159"/>
  <c r="E17" i="159"/>
  <c r="D17" i="159"/>
  <c r="C17" i="159"/>
  <c r="V11" i="159"/>
  <c r="U11" i="159"/>
  <c r="T11" i="159"/>
  <c r="S11" i="159"/>
  <c r="R11" i="159"/>
  <c r="Q11" i="159"/>
  <c r="P11" i="159"/>
  <c r="O11" i="159"/>
  <c r="N11" i="159"/>
  <c r="M11" i="159"/>
  <c r="L11" i="159"/>
  <c r="K11" i="159"/>
  <c r="J11" i="159"/>
  <c r="I11" i="159"/>
  <c r="H11" i="159"/>
  <c r="G11" i="159"/>
  <c r="F11" i="159"/>
  <c r="E11" i="159"/>
  <c r="D11" i="159"/>
  <c r="C11" i="159"/>
  <c r="V8" i="159"/>
  <c r="U8" i="159"/>
  <c r="T8" i="159"/>
  <c r="T3" i="159" s="1"/>
  <c r="S8" i="159"/>
  <c r="S3" i="159" s="1"/>
  <c r="R8" i="159"/>
  <c r="Q8" i="159"/>
  <c r="P8" i="159"/>
  <c r="O8" i="159"/>
  <c r="N8" i="159"/>
  <c r="M8" i="159"/>
  <c r="L8" i="159"/>
  <c r="K8" i="159"/>
  <c r="J8" i="159"/>
  <c r="I8" i="159"/>
  <c r="H8" i="159"/>
  <c r="G8" i="159"/>
  <c r="F8" i="159"/>
  <c r="E8" i="159"/>
  <c r="D8" i="159"/>
  <c r="C8" i="159"/>
  <c r="C3" i="159" s="1"/>
  <c r="V4" i="159"/>
  <c r="U4" i="159"/>
  <c r="T4" i="159"/>
  <c r="S4" i="159"/>
  <c r="R4" i="159"/>
  <c r="Q4" i="159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C4" i="159"/>
  <c r="R3" i="159"/>
  <c r="Q3" i="159"/>
  <c r="D3" i="159"/>
  <c r="V22" i="158"/>
  <c r="U22" i="158"/>
  <c r="T22" i="158"/>
  <c r="S22" i="158"/>
  <c r="R22" i="158"/>
  <c r="Q22" i="158"/>
  <c r="P22" i="158"/>
  <c r="O22" i="158"/>
  <c r="N22" i="158"/>
  <c r="M22" i="158"/>
  <c r="L22" i="158"/>
  <c r="K22" i="158"/>
  <c r="J22" i="158"/>
  <c r="I22" i="158"/>
  <c r="H22" i="158"/>
  <c r="G22" i="158"/>
  <c r="F22" i="158"/>
  <c r="E22" i="158"/>
  <c r="D22" i="158"/>
  <c r="C22" i="158"/>
  <c r="V17" i="158"/>
  <c r="U17" i="158"/>
  <c r="T17" i="158"/>
  <c r="S17" i="158"/>
  <c r="R17" i="158"/>
  <c r="Q17" i="158"/>
  <c r="P17" i="158"/>
  <c r="O17" i="158"/>
  <c r="N17" i="158"/>
  <c r="M17" i="158"/>
  <c r="L17" i="158"/>
  <c r="K17" i="158"/>
  <c r="J17" i="158"/>
  <c r="I17" i="158"/>
  <c r="H17" i="158"/>
  <c r="G17" i="158"/>
  <c r="F17" i="158"/>
  <c r="E17" i="158"/>
  <c r="D17" i="158"/>
  <c r="C17" i="158"/>
  <c r="V11" i="158"/>
  <c r="U11" i="158"/>
  <c r="T11" i="158"/>
  <c r="S11" i="158"/>
  <c r="R11" i="158"/>
  <c r="Q11" i="158"/>
  <c r="P11" i="158"/>
  <c r="O11" i="158"/>
  <c r="N11" i="158"/>
  <c r="M11" i="158"/>
  <c r="L11" i="158"/>
  <c r="K11" i="158"/>
  <c r="J11" i="158"/>
  <c r="I11" i="158"/>
  <c r="H11" i="158"/>
  <c r="G11" i="158"/>
  <c r="F11" i="158"/>
  <c r="E11" i="158"/>
  <c r="D11" i="158"/>
  <c r="C11" i="158"/>
  <c r="V8" i="158"/>
  <c r="U8" i="158"/>
  <c r="T8" i="158"/>
  <c r="S8" i="158"/>
  <c r="R8" i="158"/>
  <c r="Q8" i="158"/>
  <c r="P8" i="158"/>
  <c r="O8" i="158"/>
  <c r="N8" i="158"/>
  <c r="M8" i="158"/>
  <c r="L8" i="158"/>
  <c r="K8" i="158"/>
  <c r="J8" i="158"/>
  <c r="I8" i="158"/>
  <c r="H8" i="158"/>
  <c r="G8" i="158"/>
  <c r="F8" i="158"/>
  <c r="E8" i="158"/>
  <c r="D8" i="158"/>
  <c r="C8" i="158"/>
  <c r="V4" i="158"/>
  <c r="V3" i="158" s="1"/>
  <c r="U4" i="158"/>
  <c r="U3" i="158" s="1"/>
  <c r="T4" i="158"/>
  <c r="S4" i="158"/>
  <c r="R4" i="158"/>
  <c r="Q4" i="158"/>
  <c r="P4" i="158"/>
  <c r="O4" i="158"/>
  <c r="N4" i="158"/>
  <c r="M4" i="158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P3" i="158"/>
  <c r="O3" i="158"/>
  <c r="N3" i="158"/>
  <c r="M3" i="158"/>
  <c r="W22" i="159"/>
  <c r="W22" i="158"/>
  <c r="W17" i="159"/>
  <c r="W17" i="158"/>
  <c r="W11" i="159"/>
  <c r="W11" i="158"/>
  <c r="W8" i="159"/>
  <c r="W8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71" i="159"/>
  <c r="W27" i="159"/>
  <c r="W4" i="159"/>
  <c r="W3" i="159" s="1"/>
  <c r="W4" i="158"/>
  <c r="W27" i="158" l="1"/>
  <c r="W71" i="158"/>
  <c r="W3" i="158"/>
  <c r="W76" i="119" l="1"/>
  <c r="V76" i="119"/>
  <c r="U76" i="119"/>
  <c r="T76" i="119"/>
  <c r="S76" i="119"/>
  <c r="R76" i="119"/>
  <c r="Q76" i="119"/>
  <c r="P76" i="119"/>
  <c r="O76" i="119"/>
  <c r="N76" i="119"/>
  <c r="M76" i="119"/>
  <c r="L76" i="119"/>
  <c r="K76" i="119"/>
  <c r="J76" i="119"/>
  <c r="I76" i="119"/>
  <c r="H76" i="119"/>
  <c r="G76" i="119"/>
  <c r="F76" i="119"/>
  <c r="E76" i="119"/>
  <c r="D76" i="119"/>
  <c r="C76" i="119"/>
  <c r="W75" i="119"/>
  <c r="V75" i="119"/>
  <c r="U75" i="119"/>
  <c r="T75" i="119"/>
  <c r="S75" i="119"/>
  <c r="R75" i="119"/>
  <c r="Q75" i="119"/>
  <c r="P75" i="119"/>
  <c r="O75" i="119"/>
  <c r="N75" i="119"/>
  <c r="M75" i="119"/>
  <c r="L75" i="119"/>
  <c r="K75" i="119"/>
  <c r="J75" i="119"/>
  <c r="I75" i="119"/>
  <c r="H75" i="119"/>
  <c r="G75" i="119"/>
  <c r="F75" i="119"/>
  <c r="E75" i="119"/>
  <c r="D75" i="119"/>
  <c r="C75" i="119"/>
  <c r="W74" i="119"/>
  <c r="V74" i="119"/>
  <c r="U74" i="119"/>
  <c r="T74" i="119"/>
  <c r="S74" i="119"/>
  <c r="R74" i="119"/>
  <c r="Q74" i="119"/>
  <c r="P74" i="119"/>
  <c r="O74" i="119"/>
  <c r="N74" i="119"/>
  <c r="M74" i="119"/>
  <c r="L74" i="119"/>
  <c r="K74" i="119"/>
  <c r="J74" i="119"/>
  <c r="I74" i="119"/>
  <c r="H74" i="119"/>
  <c r="G74" i="119"/>
  <c r="F74" i="119"/>
  <c r="E74" i="119"/>
  <c r="D74" i="119"/>
  <c r="C74" i="119"/>
  <c r="W73" i="119"/>
  <c r="V73" i="119"/>
  <c r="U73" i="119"/>
  <c r="T73" i="119"/>
  <c r="S73" i="119"/>
  <c r="R73" i="119"/>
  <c r="Q73" i="119"/>
  <c r="P73" i="119"/>
  <c r="O73" i="119"/>
  <c r="N73" i="119"/>
  <c r="M73" i="119"/>
  <c r="L73" i="119"/>
  <c r="K73" i="119"/>
  <c r="J73" i="119"/>
  <c r="I73" i="119"/>
  <c r="H73" i="119"/>
  <c r="G73" i="119"/>
  <c r="F73" i="119"/>
  <c r="E73" i="119"/>
  <c r="D73" i="119"/>
  <c r="C73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C62" i="119"/>
  <c r="W61" i="119"/>
  <c r="V61" i="119"/>
  <c r="U61" i="119"/>
  <c r="T61" i="119"/>
  <c r="S61" i="119"/>
  <c r="R61" i="119"/>
  <c r="Q61" i="119"/>
  <c r="P61" i="119"/>
  <c r="O61" i="119"/>
  <c r="N61" i="119"/>
  <c r="M61" i="119"/>
  <c r="L61" i="119"/>
  <c r="K61" i="119"/>
  <c r="J61" i="119"/>
  <c r="I61" i="119"/>
  <c r="H61" i="119"/>
  <c r="G61" i="119"/>
  <c r="F61" i="119"/>
  <c r="E61" i="119"/>
  <c r="D61" i="119"/>
  <c r="C61" i="119"/>
  <c r="W60" i="119"/>
  <c r="V60" i="119"/>
  <c r="U60" i="119"/>
  <c r="T60" i="119"/>
  <c r="S60" i="119"/>
  <c r="R60" i="119"/>
  <c r="Q60" i="119"/>
  <c r="P60" i="119"/>
  <c r="O60" i="119"/>
  <c r="N60" i="119"/>
  <c r="M60" i="119"/>
  <c r="L60" i="119"/>
  <c r="K60" i="119"/>
  <c r="J60" i="119"/>
  <c r="I60" i="119"/>
  <c r="H60" i="119"/>
  <c r="G60" i="119"/>
  <c r="F60" i="119"/>
  <c r="E60" i="119"/>
  <c r="D60" i="119"/>
  <c r="C60" i="119"/>
  <c r="W59" i="119"/>
  <c r="V59" i="119"/>
  <c r="U59" i="119"/>
  <c r="T59" i="119"/>
  <c r="S59" i="119"/>
  <c r="R59" i="119"/>
  <c r="Q59" i="119"/>
  <c r="P59" i="119"/>
  <c r="O59" i="119"/>
  <c r="N59" i="119"/>
  <c r="M59" i="119"/>
  <c r="L59" i="119"/>
  <c r="K59" i="119"/>
  <c r="J59" i="119"/>
  <c r="I59" i="119"/>
  <c r="H59" i="119"/>
  <c r="G59" i="119"/>
  <c r="F59" i="119"/>
  <c r="E59" i="119"/>
  <c r="D59" i="119"/>
  <c r="C59" i="119"/>
  <c r="W58" i="119"/>
  <c r="V58" i="119"/>
  <c r="U58" i="119"/>
  <c r="T58" i="119"/>
  <c r="S58" i="119"/>
  <c r="R58" i="119"/>
  <c r="Q58" i="119"/>
  <c r="P58" i="119"/>
  <c r="O58" i="119"/>
  <c r="N58" i="119"/>
  <c r="M58" i="119"/>
  <c r="L58" i="119"/>
  <c r="K58" i="119"/>
  <c r="J58" i="119"/>
  <c r="I58" i="119"/>
  <c r="H58" i="119"/>
  <c r="G58" i="119"/>
  <c r="F58" i="119"/>
  <c r="E58" i="119"/>
  <c r="D58" i="119"/>
  <c r="C58" i="119"/>
  <c r="W57" i="119"/>
  <c r="V57" i="119"/>
  <c r="U57" i="119"/>
  <c r="T57" i="119"/>
  <c r="S57" i="119"/>
  <c r="R57" i="119"/>
  <c r="Q57" i="119"/>
  <c r="P57" i="119"/>
  <c r="O57" i="119"/>
  <c r="N57" i="119"/>
  <c r="M57" i="119"/>
  <c r="L57" i="119"/>
  <c r="K57" i="119"/>
  <c r="J57" i="119"/>
  <c r="I57" i="119"/>
  <c r="H57" i="119"/>
  <c r="G57" i="119"/>
  <c r="F57" i="119"/>
  <c r="E57" i="119"/>
  <c r="D57" i="119"/>
  <c r="C57" i="119"/>
  <c r="W56" i="119"/>
  <c r="V56" i="119"/>
  <c r="U56" i="119"/>
  <c r="T56" i="119"/>
  <c r="S56" i="119"/>
  <c r="R56" i="119"/>
  <c r="Q56" i="119"/>
  <c r="P56" i="119"/>
  <c r="O56" i="119"/>
  <c r="N56" i="119"/>
  <c r="M56" i="119"/>
  <c r="L56" i="119"/>
  <c r="K56" i="119"/>
  <c r="J56" i="119"/>
  <c r="I56" i="119"/>
  <c r="H56" i="119"/>
  <c r="G56" i="119"/>
  <c r="F56" i="119"/>
  <c r="E56" i="119"/>
  <c r="D56" i="119"/>
  <c r="C56" i="119"/>
  <c r="W55" i="119"/>
  <c r="V55" i="119"/>
  <c r="U55" i="119"/>
  <c r="T55" i="119"/>
  <c r="S55" i="119"/>
  <c r="R55" i="119"/>
  <c r="Q55" i="119"/>
  <c r="P55" i="119"/>
  <c r="O55" i="119"/>
  <c r="N55" i="119"/>
  <c r="M55" i="119"/>
  <c r="L55" i="119"/>
  <c r="K55" i="119"/>
  <c r="J55" i="119"/>
  <c r="I55" i="119"/>
  <c r="H55" i="119"/>
  <c r="G55" i="119"/>
  <c r="F55" i="119"/>
  <c r="E55" i="119"/>
  <c r="D55" i="119"/>
  <c r="C55" i="119"/>
  <c r="W54" i="119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C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C53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C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C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C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C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C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C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C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C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C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C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C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C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C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C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C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C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C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C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C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C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C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C5" i="119"/>
  <c r="W5" i="119"/>
  <c r="W71" i="156" l="1"/>
  <c r="V71" i="156"/>
  <c r="U71" i="156"/>
  <c r="T71" i="156"/>
  <c r="S71" i="156"/>
  <c r="R71" i="156"/>
  <c r="Q71" i="156"/>
  <c r="P71" i="156"/>
  <c r="O71" i="156"/>
  <c r="N71" i="156"/>
  <c r="M71" i="156"/>
  <c r="L71" i="156"/>
  <c r="K71" i="156"/>
  <c r="J71" i="156"/>
  <c r="I71" i="156"/>
  <c r="H71" i="156"/>
  <c r="G71" i="156"/>
  <c r="F71" i="156"/>
  <c r="E71" i="156"/>
  <c r="D71" i="156"/>
  <c r="C71" i="156"/>
  <c r="W27" i="156"/>
  <c r="V27" i="156"/>
  <c r="U27" i="156"/>
  <c r="T27" i="156"/>
  <c r="S27" i="156"/>
  <c r="R27" i="156"/>
  <c r="Q27" i="156"/>
  <c r="P27" i="156"/>
  <c r="O27" i="156"/>
  <c r="N27" i="156"/>
  <c r="M27" i="156"/>
  <c r="L27" i="156"/>
  <c r="K27" i="156"/>
  <c r="J27" i="156"/>
  <c r="I27" i="156"/>
  <c r="H27" i="156"/>
  <c r="G27" i="156"/>
  <c r="F27" i="156"/>
  <c r="E27" i="156"/>
  <c r="D27" i="156"/>
  <c r="C27" i="156"/>
  <c r="W22" i="156"/>
  <c r="V22" i="156"/>
  <c r="U22" i="156"/>
  <c r="T22" i="156"/>
  <c r="S22" i="156"/>
  <c r="R22" i="156"/>
  <c r="Q22" i="156"/>
  <c r="P22" i="156"/>
  <c r="O22" i="156"/>
  <c r="N22" i="156"/>
  <c r="M22" i="156"/>
  <c r="L22" i="156"/>
  <c r="K22" i="156"/>
  <c r="J22" i="156"/>
  <c r="I22" i="156"/>
  <c r="H22" i="156"/>
  <c r="G22" i="156"/>
  <c r="F22" i="156"/>
  <c r="E22" i="156"/>
  <c r="D22" i="156"/>
  <c r="C22" i="156"/>
  <c r="W17" i="156"/>
  <c r="V17" i="156"/>
  <c r="U17" i="156"/>
  <c r="T17" i="156"/>
  <c r="S17" i="156"/>
  <c r="R17" i="156"/>
  <c r="Q17" i="156"/>
  <c r="P17" i="156"/>
  <c r="O17" i="156"/>
  <c r="N17" i="156"/>
  <c r="M17" i="156"/>
  <c r="L17" i="156"/>
  <c r="K17" i="156"/>
  <c r="J17" i="156"/>
  <c r="I17" i="156"/>
  <c r="H17" i="156"/>
  <c r="G17" i="156"/>
  <c r="F17" i="156"/>
  <c r="E17" i="156"/>
  <c r="D17" i="156"/>
  <c r="C17" i="156"/>
  <c r="W11" i="156"/>
  <c r="V11" i="156"/>
  <c r="U11" i="156"/>
  <c r="T11" i="156"/>
  <c r="S11" i="156"/>
  <c r="R11" i="156"/>
  <c r="Q11" i="156"/>
  <c r="P11" i="156"/>
  <c r="O11" i="156"/>
  <c r="N11" i="156"/>
  <c r="M11" i="156"/>
  <c r="L11" i="156"/>
  <c r="K11" i="156"/>
  <c r="J11" i="156"/>
  <c r="I11" i="156"/>
  <c r="H11" i="156"/>
  <c r="G11" i="156"/>
  <c r="F11" i="156"/>
  <c r="E11" i="156"/>
  <c r="D11" i="156"/>
  <c r="C11" i="156"/>
  <c r="W8" i="156"/>
  <c r="V8" i="156"/>
  <c r="U8" i="156"/>
  <c r="T8" i="156"/>
  <c r="S8" i="156"/>
  <c r="R8" i="156"/>
  <c r="Q8" i="156"/>
  <c r="P8" i="156"/>
  <c r="O8" i="156"/>
  <c r="N8" i="156"/>
  <c r="M8" i="156"/>
  <c r="L8" i="156"/>
  <c r="K8" i="156"/>
  <c r="J8" i="156"/>
  <c r="I8" i="156"/>
  <c r="H8" i="156"/>
  <c r="G8" i="156"/>
  <c r="F8" i="156"/>
  <c r="E8" i="156"/>
  <c r="D8" i="156"/>
  <c r="C8" i="156"/>
  <c r="W4" i="156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T49" i="119"/>
  <c r="L49" i="119"/>
  <c r="I48" i="119"/>
  <c r="V47" i="119"/>
  <c r="F47" i="119"/>
  <c r="S46" i="119"/>
  <c r="P45" i="119"/>
  <c r="H45" i="119"/>
  <c r="M44" i="119"/>
  <c r="E44" i="119"/>
  <c r="U42" i="119"/>
  <c r="M42" i="119"/>
  <c r="R41" i="119"/>
  <c r="J41" i="119"/>
  <c r="S36" i="119"/>
  <c r="K36" i="119"/>
  <c r="P35" i="119"/>
  <c r="H35" i="119"/>
  <c r="E34" i="119"/>
  <c r="U51" i="119"/>
  <c r="W71" i="155"/>
  <c r="V71" i="155"/>
  <c r="U71" i="155"/>
  <c r="T71" i="155"/>
  <c r="S71" i="155"/>
  <c r="R71" i="155"/>
  <c r="Q71" i="155"/>
  <c r="P71" i="155"/>
  <c r="O71" i="155"/>
  <c r="N71" i="155"/>
  <c r="M71" i="155"/>
  <c r="L71" i="155"/>
  <c r="K71" i="155"/>
  <c r="J71" i="155"/>
  <c r="I71" i="155"/>
  <c r="H71" i="155"/>
  <c r="G71" i="155"/>
  <c r="F71" i="155"/>
  <c r="E71" i="155"/>
  <c r="D71" i="155"/>
  <c r="C71" i="155"/>
  <c r="W27" i="155"/>
  <c r="V27" i="155"/>
  <c r="U27" i="155"/>
  <c r="T27" i="155"/>
  <c r="S27" i="155"/>
  <c r="R27" i="155"/>
  <c r="Q27" i="155"/>
  <c r="P27" i="155"/>
  <c r="O27" i="155"/>
  <c r="N27" i="155"/>
  <c r="M27" i="155"/>
  <c r="L27" i="155"/>
  <c r="K27" i="155"/>
  <c r="J27" i="155"/>
  <c r="I27" i="155"/>
  <c r="H27" i="155"/>
  <c r="G27" i="155"/>
  <c r="F27" i="155"/>
  <c r="E27" i="155"/>
  <c r="D27" i="155"/>
  <c r="C27" i="155"/>
  <c r="W22" i="155"/>
  <c r="V22" i="155"/>
  <c r="U22" i="155"/>
  <c r="T22" i="155"/>
  <c r="S22" i="155"/>
  <c r="R22" i="155"/>
  <c r="Q22" i="155"/>
  <c r="P22" i="155"/>
  <c r="O22" i="155"/>
  <c r="N22" i="155"/>
  <c r="M22" i="155"/>
  <c r="L22" i="155"/>
  <c r="K22" i="155"/>
  <c r="J22" i="155"/>
  <c r="I22" i="155"/>
  <c r="H22" i="155"/>
  <c r="G22" i="155"/>
  <c r="F22" i="155"/>
  <c r="E22" i="155"/>
  <c r="D22" i="155"/>
  <c r="C22" i="155"/>
  <c r="W17" i="155"/>
  <c r="V17" i="155"/>
  <c r="U17" i="155"/>
  <c r="T17" i="155"/>
  <c r="S17" i="155"/>
  <c r="R17" i="155"/>
  <c r="Q17" i="155"/>
  <c r="P17" i="155"/>
  <c r="O17" i="155"/>
  <c r="N17" i="155"/>
  <c r="M17" i="155"/>
  <c r="L17" i="155"/>
  <c r="K17" i="155"/>
  <c r="J17" i="155"/>
  <c r="I17" i="155"/>
  <c r="H17" i="155"/>
  <c r="G17" i="155"/>
  <c r="F17" i="155"/>
  <c r="E17" i="155"/>
  <c r="D17" i="155"/>
  <c r="C17" i="155"/>
  <c r="W11" i="155"/>
  <c r="W3" i="155" s="1"/>
  <c r="V11" i="155"/>
  <c r="U11" i="155"/>
  <c r="T11" i="155"/>
  <c r="S11" i="155"/>
  <c r="R11" i="155"/>
  <c r="Q11" i="155"/>
  <c r="P11" i="155"/>
  <c r="O11" i="155"/>
  <c r="N11" i="155"/>
  <c r="M11" i="155"/>
  <c r="L11" i="155"/>
  <c r="K11" i="155"/>
  <c r="J11" i="155"/>
  <c r="I11" i="155"/>
  <c r="H11" i="155"/>
  <c r="G11" i="155"/>
  <c r="G3" i="155" s="1"/>
  <c r="F11" i="155"/>
  <c r="E11" i="155"/>
  <c r="D11" i="155"/>
  <c r="C11" i="155"/>
  <c r="W8" i="155"/>
  <c r="V8" i="155"/>
  <c r="U8" i="155"/>
  <c r="U3" i="155" s="1"/>
  <c r="T8" i="155"/>
  <c r="S8" i="155"/>
  <c r="S3" i="155" s="1"/>
  <c r="R8" i="155"/>
  <c r="Q8" i="155"/>
  <c r="P8" i="155"/>
  <c r="O8" i="155"/>
  <c r="O3" i="155" s="1"/>
  <c r="N8" i="155"/>
  <c r="N3" i="155" s="1"/>
  <c r="M8" i="155"/>
  <c r="M3" i="155" s="1"/>
  <c r="L8" i="155"/>
  <c r="K8" i="155"/>
  <c r="J8" i="155"/>
  <c r="I8" i="155"/>
  <c r="H8" i="155"/>
  <c r="G8" i="155"/>
  <c r="F8" i="155"/>
  <c r="F3" i="155" s="1"/>
  <c r="E8" i="155"/>
  <c r="E3" i="155" s="1"/>
  <c r="D8" i="155"/>
  <c r="C8" i="155"/>
  <c r="C3" i="155" s="1"/>
  <c r="W4" i="155"/>
  <c r="V4" i="155"/>
  <c r="U4" i="155"/>
  <c r="T4" i="155"/>
  <c r="S4" i="155"/>
  <c r="R4" i="155"/>
  <c r="R3" i="155" s="1"/>
  <c r="Q4" i="155"/>
  <c r="P4" i="155"/>
  <c r="P3" i="155" s="1"/>
  <c r="O4" i="155"/>
  <c r="N4" i="155"/>
  <c r="M4" i="155"/>
  <c r="L4" i="155"/>
  <c r="K4" i="155"/>
  <c r="K3" i="155" s="1"/>
  <c r="J4" i="155"/>
  <c r="J3" i="155" s="1"/>
  <c r="I4" i="155"/>
  <c r="I3" i="155" s="1"/>
  <c r="H4" i="155"/>
  <c r="H3" i="155" s="1"/>
  <c r="G4" i="155"/>
  <c r="F4" i="155"/>
  <c r="E4" i="155"/>
  <c r="D4" i="155"/>
  <c r="C4" i="155"/>
  <c r="Q3" i="155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V71" i="154"/>
  <c r="U71" i="154"/>
  <c r="T71" i="154"/>
  <c r="S71" i="154"/>
  <c r="R71" i="154"/>
  <c r="Q71" i="154"/>
  <c r="P71" i="154"/>
  <c r="O71" i="154"/>
  <c r="N71" i="154"/>
  <c r="M71" i="154"/>
  <c r="L71" i="154"/>
  <c r="K71" i="154"/>
  <c r="J71" i="154"/>
  <c r="I71" i="154"/>
  <c r="H71" i="154"/>
  <c r="G71" i="154"/>
  <c r="F71" i="154"/>
  <c r="E71" i="154"/>
  <c r="D71" i="154"/>
  <c r="C71" i="154"/>
  <c r="V27" i="154"/>
  <c r="U27" i="154"/>
  <c r="T27" i="154"/>
  <c r="S27" i="154"/>
  <c r="R27" i="154"/>
  <c r="Q27" i="154"/>
  <c r="P27" i="154"/>
  <c r="O27" i="154"/>
  <c r="N27" i="154"/>
  <c r="M27" i="154"/>
  <c r="L27" i="154"/>
  <c r="K27" i="154"/>
  <c r="J27" i="154"/>
  <c r="I27" i="154"/>
  <c r="H27" i="154"/>
  <c r="G27" i="154"/>
  <c r="F27" i="154"/>
  <c r="E27" i="154"/>
  <c r="D27" i="154"/>
  <c r="C27" i="154"/>
  <c r="V22" i="154"/>
  <c r="U22" i="154"/>
  <c r="T22" i="154"/>
  <c r="S22" i="154"/>
  <c r="R22" i="154"/>
  <c r="Q22" i="154"/>
  <c r="P22" i="154"/>
  <c r="O22" i="154"/>
  <c r="N22" i="154"/>
  <c r="M22" i="154"/>
  <c r="L22" i="154"/>
  <c r="K22" i="154"/>
  <c r="J22" i="154"/>
  <c r="I22" i="154"/>
  <c r="H22" i="154"/>
  <c r="G22" i="154"/>
  <c r="F22" i="154"/>
  <c r="E22" i="154"/>
  <c r="D22" i="154"/>
  <c r="C22" i="154"/>
  <c r="V17" i="154"/>
  <c r="U17" i="154"/>
  <c r="T17" i="154"/>
  <c r="S17" i="154"/>
  <c r="R17" i="154"/>
  <c r="Q17" i="154"/>
  <c r="P17" i="154"/>
  <c r="O17" i="154"/>
  <c r="N17" i="154"/>
  <c r="M17" i="154"/>
  <c r="L17" i="154"/>
  <c r="K17" i="154"/>
  <c r="J17" i="154"/>
  <c r="I17" i="154"/>
  <c r="H17" i="154"/>
  <c r="G17" i="154"/>
  <c r="F17" i="154"/>
  <c r="E17" i="154"/>
  <c r="D17" i="154"/>
  <c r="C17" i="154"/>
  <c r="V11" i="154"/>
  <c r="U11" i="154"/>
  <c r="T11" i="154"/>
  <c r="S11" i="154"/>
  <c r="R11" i="154"/>
  <c r="Q11" i="154"/>
  <c r="P11" i="154"/>
  <c r="O11" i="154"/>
  <c r="N11" i="154"/>
  <c r="M11" i="154"/>
  <c r="L11" i="154"/>
  <c r="K11" i="154"/>
  <c r="J11" i="154"/>
  <c r="I11" i="154"/>
  <c r="H11" i="154"/>
  <c r="G11" i="154"/>
  <c r="F11" i="154"/>
  <c r="E11" i="154"/>
  <c r="D11" i="154"/>
  <c r="C11" i="154"/>
  <c r="V8" i="154"/>
  <c r="U8" i="154"/>
  <c r="T8" i="154"/>
  <c r="S8" i="154"/>
  <c r="R8" i="154"/>
  <c r="Q8" i="154"/>
  <c r="Q3" i="154" s="1"/>
  <c r="P8" i="154"/>
  <c r="P3" i="154" s="1"/>
  <c r="O8" i="154"/>
  <c r="N8" i="154"/>
  <c r="M8" i="154"/>
  <c r="L8" i="154"/>
  <c r="K8" i="154"/>
  <c r="J8" i="154"/>
  <c r="I8" i="154"/>
  <c r="I3" i="154" s="1"/>
  <c r="H8" i="154"/>
  <c r="G8" i="154"/>
  <c r="F8" i="154"/>
  <c r="E8" i="154"/>
  <c r="D8" i="154"/>
  <c r="C8" i="154"/>
  <c r="V4" i="154"/>
  <c r="U4" i="154"/>
  <c r="U3" i="154" s="1"/>
  <c r="T4" i="154"/>
  <c r="T3" i="154" s="1"/>
  <c r="S4" i="154"/>
  <c r="R4" i="154"/>
  <c r="Q4" i="154"/>
  <c r="P4" i="154"/>
  <c r="O4" i="154"/>
  <c r="O3" i="154" s="1"/>
  <c r="N4" i="154"/>
  <c r="M4" i="154"/>
  <c r="M3" i="154" s="1"/>
  <c r="L4" i="154"/>
  <c r="L3" i="154" s="1"/>
  <c r="K4" i="154"/>
  <c r="J4" i="154"/>
  <c r="I4" i="154"/>
  <c r="H4" i="154"/>
  <c r="H3" i="154" s="1"/>
  <c r="G4" i="154"/>
  <c r="G3" i="154" s="1"/>
  <c r="F4" i="154"/>
  <c r="E4" i="154"/>
  <c r="E3" i="154" s="1"/>
  <c r="D4" i="154"/>
  <c r="D3" i="154" s="1"/>
  <c r="C4" i="154"/>
  <c r="V3" i="154"/>
  <c r="S3" i="154"/>
  <c r="R3" i="154"/>
  <c r="N3" i="154"/>
  <c r="K3" i="154"/>
  <c r="J3" i="154"/>
  <c r="F3" i="154"/>
  <c r="C3" i="154"/>
  <c r="V71" i="153"/>
  <c r="U71" i="153"/>
  <c r="T71" i="153"/>
  <c r="S71" i="153"/>
  <c r="R71" i="153"/>
  <c r="Q71" i="153"/>
  <c r="P71" i="153"/>
  <c r="O71" i="153"/>
  <c r="N71" i="153"/>
  <c r="M71" i="153"/>
  <c r="L71" i="153"/>
  <c r="K71" i="153"/>
  <c r="J71" i="153"/>
  <c r="I71" i="153"/>
  <c r="H71" i="153"/>
  <c r="G71" i="153"/>
  <c r="F71" i="153"/>
  <c r="E71" i="153"/>
  <c r="D71" i="153"/>
  <c r="C71" i="153"/>
  <c r="V27" i="153"/>
  <c r="U27" i="153"/>
  <c r="T27" i="153"/>
  <c r="S27" i="153"/>
  <c r="R27" i="153"/>
  <c r="Q27" i="153"/>
  <c r="P27" i="153"/>
  <c r="O27" i="153"/>
  <c r="N27" i="153"/>
  <c r="M27" i="153"/>
  <c r="L27" i="153"/>
  <c r="K27" i="153"/>
  <c r="J27" i="153"/>
  <c r="I27" i="153"/>
  <c r="H27" i="153"/>
  <c r="G27" i="153"/>
  <c r="F27" i="153"/>
  <c r="E27" i="153"/>
  <c r="D27" i="153"/>
  <c r="C27" i="153"/>
  <c r="V22" i="153"/>
  <c r="U22" i="153"/>
  <c r="T22" i="153"/>
  <c r="S22" i="153"/>
  <c r="R22" i="153"/>
  <c r="Q22" i="153"/>
  <c r="P22" i="153"/>
  <c r="O22" i="153"/>
  <c r="N22" i="153"/>
  <c r="M22" i="153"/>
  <c r="L22" i="153"/>
  <c r="K22" i="153"/>
  <c r="J22" i="153"/>
  <c r="I22" i="153"/>
  <c r="H22" i="153"/>
  <c r="G22" i="153"/>
  <c r="F22" i="153"/>
  <c r="E22" i="153"/>
  <c r="D22" i="153"/>
  <c r="C22" i="153"/>
  <c r="V17" i="153"/>
  <c r="U17" i="153"/>
  <c r="T17" i="153"/>
  <c r="S17" i="153"/>
  <c r="R17" i="153"/>
  <c r="Q17" i="153"/>
  <c r="P17" i="153"/>
  <c r="O17" i="153"/>
  <c r="N17" i="153"/>
  <c r="M17" i="153"/>
  <c r="L17" i="153"/>
  <c r="K17" i="153"/>
  <c r="J17" i="153"/>
  <c r="I17" i="153"/>
  <c r="H17" i="153"/>
  <c r="G17" i="153"/>
  <c r="F17" i="153"/>
  <c r="E17" i="153"/>
  <c r="D17" i="153"/>
  <c r="C17" i="153"/>
  <c r="V11" i="153"/>
  <c r="U11" i="153"/>
  <c r="T11" i="153"/>
  <c r="S11" i="153"/>
  <c r="R11" i="153"/>
  <c r="Q11" i="153"/>
  <c r="P11" i="153"/>
  <c r="O11" i="153"/>
  <c r="N11" i="153"/>
  <c r="M11" i="153"/>
  <c r="L11" i="153"/>
  <c r="K11" i="153"/>
  <c r="J11" i="153"/>
  <c r="I11" i="153"/>
  <c r="H11" i="153"/>
  <c r="G11" i="153"/>
  <c r="F11" i="153"/>
  <c r="E11" i="153"/>
  <c r="D11" i="153"/>
  <c r="C11" i="153"/>
  <c r="V8" i="153"/>
  <c r="U8" i="153"/>
  <c r="T8" i="153"/>
  <c r="S8" i="153"/>
  <c r="R8" i="153"/>
  <c r="Q8" i="153"/>
  <c r="P8" i="153"/>
  <c r="O8" i="153"/>
  <c r="N8" i="153"/>
  <c r="M8" i="153"/>
  <c r="L8" i="153"/>
  <c r="L3" i="153" s="1"/>
  <c r="K8" i="153"/>
  <c r="J8" i="153"/>
  <c r="I8" i="153"/>
  <c r="H8" i="153"/>
  <c r="G8" i="153"/>
  <c r="F8" i="153"/>
  <c r="E8" i="153"/>
  <c r="D8" i="153"/>
  <c r="D3" i="153" s="1"/>
  <c r="C8" i="153"/>
  <c r="V4" i="153"/>
  <c r="U4" i="153"/>
  <c r="T4" i="153"/>
  <c r="S4" i="153"/>
  <c r="R4" i="153"/>
  <c r="Q4" i="153"/>
  <c r="Q3" i="153" s="1"/>
  <c r="P4" i="153"/>
  <c r="P3" i="153" s="1"/>
  <c r="O4" i="153"/>
  <c r="O3" i="153" s="1"/>
  <c r="N4" i="153"/>
  <c r="M4" i="153"/>
  <c r="L4" i="153"/>
  <c r="K4" i="153"/>
  <c r="J4" i="153"/>
  <c r="I4" i="153"/>
  <c r="I3" i="153" s="1"/>
  <c r="H4" i="153"/>
  <c r="G4" i="153"/>
  <c r="F4" i="153"/>
  <c r="E4" i="153"/>
  <c r="D4" i="153"/>
  <c r="C4" i="153"/>
  <c r="V3" i="153"/>
  <c r="U3" i="153"/>
  <c r="T3" i="153"/>
  <c r="R3" i="153"/>
  <c r="N3" i="153"/>
  <c r="M3" i="153"/>
  <c r="J3" i="153"/>
  <c r="H3" i="153"/>
  <c r="G3" i="153"/>
  <c r="F3" i="153"/>
  <c r="E3" i="153"/>
  <c r="V71" i="152"/>
  <c r="U71" i="152"/>
  <c r="T71" i="152"/>
  <c r="S71" i="152"/>
  <c r="R71" i="152"/>
  <c r="Q71" i="152"/>
  <c r="P71" i="152"/>
  <c r="O71" i="152"/>
  <c r="N71" i="152"/>
  <c r="M71" i="152"/>
  <c r="L71" i="152"/>
  <c r="K71" i="152"/>
  <c r="J71" i="152"/>
  <c r="I71" i="152"/>
  <c r="H71" i="152"/>
  <c r="G71" i="152"/>
  <c r="F71" i="152"/>
  <c r="E71" i="152"/>
  <c r="D71" i="152"/>
  <c r="C71" i="152"/>
  <c r="V27" i="152"/>
  <c r="U27" i="152"/>
  <c r="T27" i="152"/>
  <c r="S27" i="152"/>
  <c r="R27" i="152"/>
  <c r="Q27" i="152"/>
  <c r="P27" i="152"/>
  <c r="O27" i="152"/>
  <c r="N27" i="152"/>
  <c r="M27" i="152"/>
  <c r="L27" i="152"/>
  <c r="K27" i="152"/>
  <c r="J27" i="152"/>
  <c r="I27" i="152"/>
  <c r="H27" i="152"/>
  <c r="G27" i="152"/>
  <c r="F27" i="152"/>
  <c r="E27" i="152"/>
  <c r="D27" i="152"/>
  <c r="C27" i="152"/>
  <c r="V22" i="152"/>
  <c r="U22" i="152"/>
  <c r="T22" i="152"/>
  <c r="S22" i="152"/>
  <c r="R22" i="152"/>
  <c r="Q22" i="152"/>
  <c r="P22" i="152"/>
  <c r="O22" i="152"/>
  <c r="N22" i="152"/>
  <c r="M22" i="152"/>
  <c r="L22" i="152"/>
  <c r="K22" i="152"/>
  <c r="J22" i="152"/>
  <c r="I22" i="152"/>
  <c r="H22" i="152"/>
  <c r="G22" i="152"/>
  <c r="F22" i="152"/>
  <c r="E22" i="152"/>
  <c r="D22" i="152"/>
  <c r="C22" i="152"/>
  <c r="V17" i="152"/>
  <c r="U17" i="152"/>
  <c r="T17" i="152"/>
  <c r="S17" i="152"/>
  <c r="R17" i="152"/>
  <c r="Q17" i="152"/>
  <c r="P17" i="152"/>
  <c r="O17" i="152"/>
  <c r="N17" i="152"/>
  <c r="M17" i="152"/>
  <c r="L17" i="152"/>
  <c r="K17" i="152"/>
  <c r="J17" i="152"/>
  <c r="I17" i="152"/>
  <c r="H17" i="152"/>
  <c r="G17" i="152"/>
  <c r="F17" i="152"/>
  <c r="E17" i="152"/>
  <c r="D17" i="152"/>
  <c r="C17" i="152"/>
  <c r="V11" i="152"/>
  <c r="U11" i="152"/>
  <c r="T11" i="152"/>
  <c r="S11" i="152"/>
  <c r="R11" i="152"/>
  <c r="Q11" i="152"/>
  <c r="P11" i="152"/>
  <c r="O11" i="152"/>
  <c r="N11" i="152"/>
  <c r="M11" i="152"/>
  <c r="L11" i="152"/>
  <c r="K11" i="152"/>
  <c r="J11" i="152"/>
  <c r="I11" i="152"/>
  <c r="H11" i="152"/>
  <c r="G11" i="152"/>
  <c r="F11" i="152"/>
  <c r="E11" i="152"/>
  <c r="D11" i="152"/>
  <c r="C11" i="152"/>
  <c r="V8" i="152"/>
  <c r="U8" i="152"/>
  <c r="T8" i="152"/>
  <c r="S8" i="152"/>
  <c r="R8" i="152"/>
  <c r="Q8" i="152"/>
  <c r="P8" i="152"/>
  <c r="O8" i="152"/>
  <c r="N8" i="152"/>
  <c r="N3" i="152" s="1"/>
  <c r="M8" i="152"/>
  <c r="L8" i="152"/>
  <c r="K8" i="152"/>
  <c r="J8" i="152"/>
  <c r="I8" i="152"/>
  <c r="H8" i="152"/>
  <c r="G8" i="152"/>
  <c r="F8" i="152"/>
  <c r="E8" i="152"/>
  <c r="D8" i="152"/>
  <c r="C8" i="152"/>
  <c r="V4" i="152"/>
  <c r="U4" i="152"/>
  <c r="U3" i="152" s="1"/>
  <c r="T4" i="152"/>
  <c r="S4" i="152"/>
  <c r="S3" i="152" s="1"/>
  <c r="R4" i="152"/>
  <c r="R3" i="152" s="1"/>
  <c r="Q4" i="152"/>
  <c r="P4" i="152"/>
  <c r="O4" i="152"/>
  <c r="N4" i="152"/>
  <c r="M4" i="152"/>
  <c r="L4" i="152"/>
  <c r="K4" i="152"/>
  <c r="K3" i="152" s="1"/>
  <c r="J4" i="152"/>
  <c r="J3" i="152" s="1"/>
  <c r="I4" i="152"/>
  <c r="H4" i="152"/>
  <c r="G4" i="152"/>
  <c r="F4" i="152"/>
  <c r="F3" i="152" s="1"/>
  <c r="E4" i="152"/>
  <c r="D4" i="152"/>
  <c r="C4" i="152"/>
  <c r="C3" i="152" s="1"/>
  <c r="V3" i="152"/>
  <c r="T3" i="152"/>
  <c r="Q3" i="152"/>
  <c r="P3" i="152"/>
  <c r="M3" i="152"/>
  <c r="L3" i="152"/>
  <c r="I3" i="152"/>
  <c r="H3" i="152"/>
  <c r="E3" i="152"/>
  <c r="D3" i="152"/>
  <c r="W71" i="154"/>
  <c r="W27" i="154"/>
  <c r="W22" i="154"/>
  <c r="W17" i="154"/>
  <c r="W11" i="154"/>
  <c r="W8" i="154"/>
  <c r="W4" i="154"/>
  <c r="W71" i="153"/>
  <c r="W27" i="153"/>
  <c r="W22" i="153"/>
  <c r="W17" i="153"/>
  <c r="W11" i="153"/>
  <c r="W8" i="153"/>
  <c r="W4" i="153"/>
  <c r="W71" i="152"/>
  <c r="W27" i="152"/>
  <c r="W22" i="152"/>
  <c r="W17" i="152"/>
  <c r="W11" i="152"/>
  <c r="W8" i="152"/>
  <c r="W4" i="152"/>
  <c r="V71" i="151"/>
  <c r="U71" i="151"/>
  <c r="T71" i="151"/>
  <c r="S71" i="151"/>
  <c r="R71" i="151"/>
  <c r="Q71" i="151"/>
  <c r="P71" i="151"/>
  <c r="O71" i="151"/>
  <c r="N71" i="151"/>
  <c r="M71" i="151"/>
  <c r="L71" i="151"/>
  <c r="K71" i="151"/>
  <c r="J71" i="151"/>
  <c r="I71" i="151"/>
  <c r="H71" i="151"/>
  <c r="G71" i="151"/>
  <c r="F71" i="151"/>
  <c r="E71" i="151"/>
  <c r="D71" i="151"/>
  <c r="C71" i="151"/>
  <c r="V27" i="151"/>
  <c r="U27" i="151"/>
  <c r="T27" i="151"/>
  <c r="S27" i="151"/>
  <c r="R27" i="151"/>
  <c r="Q27" i="151"/>
  <c r="P27" i="151"/>
  <c r="O27" i="151"/>
  <c r="N27" i="151"/>
  <c r="M27" i="151"/>
  <c r="L27" i="151"/>
  <c r="K27" i="151"/>
  <c r="J27" i="151"/>
  <c r="I27" i="151"/>
  <c r="H27" i="151"/>
  <c r="G27" i="151"/>
  <c r="F27" i="151"/>
  <c r="E27" i="151"/>
  <c r="D27" i="151"/>
  <c r="C27" i="151"/>
  <c r="V22" i="151"/>
  <c r="U22" i="151"/>
  <c r="T22" i="151"/>
  <c r="S22" i="151"/>
  <c r="R22" i="151"/>
  <c r="Q22" i="151"/>
  <c r="P22" i="151"/>
  <c r="O22" i="151"/>
  <c r="N22" i="151"/>
  <c r="M22" i="151"/>
  <c r="L22" i="151"/>
  <c r="K22" i="151"/>
  <c r="J22" i="151"/>
  <c r="I22" i="151"/>
  <c r="H22" i="151"/>
  <c r="G22" i="151"/>
  <c r="F22" i="151"/>
  <c r="E22" i="151"/>
  <c r="D22" i="151"/>
  <c r="C22" i="151"/>
  <c r="V17" i="151"/>
  <c r="U17" i="151"/>
  <c r="T17" i="151"/>
  <c r="S17" i="151"/>
  <c r="R17" i="151"/>
  <c r="Q17" i="151"/>
  <c r="P17" i="151"/>
  <c r="O17" i="151"/>
  <c r="N17" i="151"/>
  <c r="M17" i="151"/>
  <c r="L17" i="151"/>
  <c r="K17" i="151"/>
  <c r="J17" i="151"/>
  <c r="I17" i="151"/>
  <c r="H17" i="151"/>
  <c r="G17" i="151"/>
  <c r="F17" i="151"/>
  <c r="E17" i="151"/>
  <c r="D17" i="151"/>
  <c r="C17" i="151"/>
  <c r="V11" i="151"/>
  <c r="U11" i="151"/>
  <c r="T11" i="151"/>
  <c r="S11" i="151"/>
  <c r="R11" i="151"/>
  <c r="Q11" i="151"/>
  <c r="P11" i="151"/>
  <c r="O11" i="151"/>
  <c r="N11" i="151"/>
  <c r="M11" i="151"/>
  <c r="L11" i="151"/>
  <c r="K11" i="151"/>
  <c r="J11" i="151"/>
  <c r="I11" i="151"/>
  <c r="H11" i="151"/>
  <c r="G11" i="151"/>
  <c r="F11" i="151"/>
  <c r="E11" i="151"/>
  <c r="D11" i="151"/>
  <c r="C11" i="151"/>
  <c r="V8" i="151"/>
  <c r="U8" i="151"/>
  <c r="T8" i="151"/>
  <c r="S8" i="151"/>
  <c r="R8" i="151"/>
  <c r="Q8" i="151"/>
  <c r="P8" i="151"/>
  <c r="O8" i="151"/>
  <c r="N8" i="151"/>
  <c r="M8" i="151"/>
  <c r="L8" i="151"/>
  <c r="L3" i="151" s="1"/>
  <c r="K8" i="151"/>
  <c r="J8" i="151"/>
  <c r="J3" i="151" s="1"/>
  <c r="I8" i="151"/>
  <c r="H8" i="151"/>
  <c r="G8" i="151"/>
  <c r="F8" i="151"/>
  <c r="E8" i="151"/>
  <c r="D8" i="151"/>
  <c r="D3" i="151" s="1"/>
  <c r="C8" i="151"/>
  <c r="V4" i="151"/>
  <c r="V3" i="151" s="1"/>
  <c r="U4" i="151"/>
  <c r="U3" i="151" s="1"/>
  <c r="T4" i="151"/>
  <c r="S4" i="151"/>
  <c r="S3" i="151" s="1"/>
  <c r="R4" i="151"/>
  <c r="Q4" i="151"/>
  <c r="P4" i="151"/>
  <c r="P3" i="151" s="1"/>
  <c r="O4" i="151"/>
  <c r="N4" i="151"/>
  <c r="N3" i="151" s="1"/>
  <c r="M4" i="151"/>
  <c r="M3" i="151" s="1"/>
  <c r="L4" i="151"/>
  <c r="K4" i="151"/>
  <c r="J4" i="151"/>
  <c r="I4" i="151"/>
  <c r="H4" i="151"/>
  <c r="H3" i="151" s="1"/>
  <c r="G4" i="151"/>
  <c r="F4" i="151"/>
  <c r="E4" i="151"/>
  <c r="D4" i="151"/>
  <c r="C4" i="151"/>
  <c r="T3" i="151"/>
  <c r="R3" i="151"/>
  <c r="O3" i="151"/>
  <c r="K3" i="151"/>
  <c r="G3" i="151"/>
  <c r="F3" i="151"/>
  <c r="E3" i="151"/>
  <c r="C3" i="151"/>
  <c r="W71" i="151"/>
  <c r="W27" i="151"/>
  <c r="W22" i="151"/>
  <c r="W17" i="151"/>
  <c r="W11" i="151"/>
  <c r="W8" i="151"/>
  <c r="W4" i="151"/>
  <c r="W3" i="152" l="1"/>
  <c r="I3" i="156"/>
  <c r="Q3" i="156"/>
  <c r="D3" i="156"/>
  <c r="L3" i="156"/>
  <c r="T3" i="156"/>
  <c r="C3" i="153"/>
  <c r="K3" i="153"/>
  <c r="S3" i="153"/>
  <c r="D3" i="155"/>
  <c r="L3" i="155"/>
  <c r="T3" i="155"/>
  <c r="J3" i="156"/>
  <c r="R3" i="156"/>
  <c r="E3" i="156"/>
  <c r="M3" i="156"/>
  <c r="U3" i="156"/>
  <c r="H3" i="156"/>
  <c r="P3" i="156"/>
  <c r="Q3" i="151"/>
  <c r="G3" i="152"/>
  <c r="O3" i="152"/>
  <c r="C3" i="156"/>
  <c r="K3" i="156"/>
  <c r="S3" i="156"/>
  <c r="V3" i="155"/>
  <c r="I3" i="151"/>
  <c r="U36" i="119"/>
  <c r="V39" i="119"/>
  <c r="C44" i="119"/>
  <c r="K44" i="119"/>
  <c r="N45" i="119"/>
  <c r="V45" i="119"/>
  <c r="Q46" i="119"/>
  <c r="D47" i="119"/>
  <c r="G48" i="119"/>
  <c r="O48" i="119"/>
  <c r="J49" i="119"/>
  <c r="R49" i="119"/>
  <c r="U50" i="119"/>
  <c r="H63" i="119"/>
  <c r="C64" i="119"/>
  <c r="K64" i="119"/>
  <c r="N65" i="119"/>
  <c r="V65" i="119"/>
  <c r="Q66" i="119"/>
  <c r="D67" i="119"/>
  <c r="G68" i="119"/>
  <c r="O68" i="119"/>
  <c r="J69" i="119"/>
  <c r="R69" i="119"/>
  <c r="W34" i="119"/>
  <c r="L41" i="119"/>
  <c r="O42" i="119"/>
  <c r="W42" i="119"/>
  <c r="J35" i="119"/>
  <c r="T51" i="10"/>
  <c r="M36" i="119"/>
  <c r="G34" i="119"/>
  <c r="Q51" i="119"/>
  <c r="T39" i="119"/>
  <c r="W51" i="10"/>
  <c r="V52" i="154"/>
  <c r="R35" i="119"/>
  <c r="C46" i="119"/>
  <c r="Q48" i="119"/>
  <c r="E51" i="119"/>
  <c r="T41" i="119"/>
  <c r="M34" i="119"/>
  <c r="F37" i="119"/>
  <c r="S44" i="119"/>
  <c r="L47" i="119"/>
  <c r="E50" i="119"/>
  <c r="S64" i="119"/>
  <c r="L67" i="119"/>
  <c r="O34" i="119"/>
  <c r="L39" i="119"/>
  <c r="U44" i="119"/>
  <c r="N47" i="119"/>
  <c r="I51" i="119"/>
  <c r="L51" i="10"/>
  <c r="C36" i="119"/>
  <c r="N39" i="119"/>
  <c r="P43" i="119"/>
  <c r="I46" i="119"/>
  <c r="W48" i="119"/>
  <c r="P63" i="119"/>
  <c r="I66" i="119"/>
  <c r="W68" i="119"/>
  <c r="D51" i="10"/>
  <c r="E42" i="119"/>
  <c r="E36" i="119"/>
  <c r="R43" i="119"/>
  <c r="K46" i="119"/>
  <c r="D49" i="119"/>
  <c r="M51" i="119"/>
  <c r="G42" i="119"/>
  <c r="U34" i="119"/>
  <c r="F45" i="119"/>
  <c r="T47" i="119"/>
  <c r="M50" i="119"/>
  <c r="F65" i="119"/>
  <c r="T67" i="119"/>
  <c r="C51" i="10"/>
  <c r="K51" i="10"/>
  <c r="S51" i="10"/>
  <c r="D51" i="119"/>
  <c r="L51" i="119"/>
  <c r="T51" i="119"/>
  <c r="H52" i="153"/>
  <c r="T52" i="153"/>
  <c r="G51" i="119"/>
  <c r="O51" i="119"/>
  <c r="W51" i="119"/>
  <c r="G51" i="10"/>
  <c r="O51" i="10"/>
  <c r="H51" i="119"/>
  <c r="P51" i="119"/>
  <c r="J51" i="10"/>
  <c r="R51" i="10"/>
  <c r="H52" i="154"/>
  <c r="P52" i="154"/>
  <c r="D52" i="154"/>
  <c r="H34" i="119"/>
  <c r="P34" i="119"/>
  <c r="C35" i="119"/>
  <c r="K35" i="119"/>
  <c r="S35" i="119"/>
  <c r="F36" i="119"/>
  <c r="N36" i="119"/>
  <c r="V36" i="119"/>
  <c r="O39" i="119"/>
  <c r="W39" i="119"/>
  <c r="M41" i="119"/>
  <c r="U41" i="119"/>
  <c r="H42" i="119"/>
  <c r="P42" i="119"/>
  <c r="C43" i="119"/>
  <c r="S43" i="119"/>
  <c r="F44" i="119"/>
  <c r="N44" i="119"/>
  <c r="V44" i="119"/>
  <c r="I45" i="119"/>
  <c r="Q45" i="119"/>
  <c r="D46" i="119"/>
  <c r="L46" i="119"/>
  <c r="T46" i="119"/>
  <c r="G47" i="119"/>
  <c r="O47" i="119"/>
  <c r="W47" i="119"/>
  <c r="J48" i="119"/>
  <c r="R48" i="119"/>
  <c r="E49" i="119"/>
  <c r="M49" i="119"/>
  <c r="U49" i="119"/>
  <c r="H50" i="119"/>
  <c r="P50" i="119"/>
  <c r="C63" i="119"/>
  <c r="K63" i="119"/>
  <c r="S63" i="119"/>
  <c r="F64" i="119"/>
  <c r="N64" i="119"/>
  <c r="V64" i="119"/>
  <c r="I65" i="119"/>
  <c r="Q65" i="119"/>
  <c r="D66" i="119"/>
  <c r="L66" i="119"/>
  <c r="T66" i="119"/>
  <c r="G67" i="119"/>
  <c r="O67" i="119"/>
  <c r="W67" i="119"/>
  <c r="J68" i="119"/>
  <c r="R68" i="119"/>
  <c r="E69" i="119"/>
  <c r="M69" i="119"/>
  <c r="U69" i="119"/>
  <c r="E51" i="10"/>
  <c r="U51" i="10"/>
  <c r="E64" i="10"/>
  <c r="U64" i="10"/>
  <c r="I65" i="10"/>
  <c r="E66" i="10"/>
  <c r="M66" i="10"/>
  <c r="Q67" i="10"/>
  <c r="E68" i="10"/>
  <c r="M68" i="10"/>
  <c r="U68" i="10"/>
  <c r="I69" i="10"/>
  <c r="Q69" i="10"/>
  <c r="F51" i="119"/>
  <c r="N51" i="119"/>
  <c r="V51" i="119"/>
  <c r="I34" i="119"/>
  <c r="Q34" i="119"/>
  <c r="D35" i="119"/>
  <c r="L35" i="119"/>
  <c r="T35" i="119"/>
  <c r="G36" i="119"/>
  <c r="O36" i="119"/>
  <c r="W36" i="119"/>
  <c r="P39" i="119"/>
  <c r="N41" i="119"/>
  <c r="V41" i="119"/>
  <c r="I42" i="119"/>
  <c r="Q42" i="119"/>
  <c r="D43" i="119"/>
  <c r="T43" i="119"/>
  <c r="G44" i="119"/>
  <c r="O44" i="119"/>
  <c r="W44" i="119"/>
  <c r="J45" i="119"/>
  <c r="R45" i="119"/>
  <c r="E46" i="119"/>
  <c r="M46" i="119"/>
  <c r="U46" i="119"/>
  <c r="H47" i="119"/>
  <c r="P47" i="119"/>
  <c r="C48" i="119"/>
  <c r="K48" i="119"/>
  <c r="S48" i="119"/>
  <c r="F49" i="119"/>
  <c r="N49" i="119"/>
  <c r="V49" i="119"/>
  <c r="I50" i="119"/>
  <c r="Q50" i="119"/>
  <c r="D63" i="119"/>
  <c r="L63" i="119"/>
  <c r="T63" i="119"/>
  <c r="G64" i="119"/>
  <c r="O64" i="119"/>
  <c r="W64" i="119"/>
  <c r="J65" i="119"/>
  <c r="R65" i="119"/>
  <c r="E66" i="119"/>
  <c r="M66" i="119"/>
  <c r="U66" i="119"/>
  <c r="H67" i="119"/>
  <c r="P67" i="119"/>
  <c r="C68" i="119"/>
  <c r="K68" i="119"/>
  <c r="S68" i="119"/>
  <c r="F69" i="119"/>
  <c r="N69" i="119"/>
  <c r="V69" i="119"/>
  <c r="M51" i="10"/>
  <c r="I63" i="10"/>
  <c r="Q63" i="10"/>
  <c r="M64" i="10"/>
  <c r="Q65" i="10"/>
  <c r="I67" i="10"/>
  <c r="F51" i="10"/>
  <c r="N51" i="10"/>
  <c r="V51" i="10"/>
  <c r="I51" i="10"/>
  <c r="Q51" i="10"/>
  <c r="J51" i="119"/>
  <c r="R51" i="119"/>
  <c r="R52" i="152"/>
  <c r="P52" i="153"/>
  <c r="D52" i="153"/>
  <c r="L52" i="153"/>
  <c r="P52" i="152"/>
  <c r="H52" i="152"/>
  <c r="M34" i="10"/>
  <c r="C34" i="119"/>
  <c r="K34" i="119"/>
  <c r="S34" i="119"/>
  <c r="F35" i="119"/>
  <c r="N35" i="119"/>
  <c r="V35" i="119"/>
  <c r="I36" i="119"/>
  <c r="Q36" i="119"/>
  <c r="D37" i="119"/>
  <c r="R39" i="119"/>
  <c r="H41" i="119"/>
  <c r="P41" i="119"/>
  <c r="C42" i="119"/>
  <c r="K42" i="119"/>
  <c r="S42" i="119"/>
  <c r="F43" i="119"/>
  <c r="N43" i="119"/>
  <c r="V43" i="119"/>
  <c r="I44" i="119"/>
  <c r="Q44" i="119"/>
  <c r="D45" i="119"/>
  <c r="L45" i="119"/>
  <c r="T45" i="119"/>
  <c r="G46" i="119"/>
  <c r="O46" i="119"/>
  <c r="W46" i="119"/>
  <c r="J47" i="119"/>
  <c r="R47" i="119"/>
  <c r="E48" i="119"/>
  <c r="M48" i="119"/>
  <c r="U48" i="119"/>
  <c r="H49" i="119"/>
  <c r="P49" i="119"/>
  <c r="C50" i="119"/>
  <c r="K50" i="119"/>
  <c r="S50" i="119"/>
  <c r="F63" i="119"/>
  <c r="N63" i="119"/>
  <c r="V63" i="119"/>
  <c r="I64" i="119"/>
  <c r="Q64" i="119"/>
  <c r="D65" i="119"/>
  <c r="L65" i="119"/>
  <c r="T65" i="119"/>
  <c r="G66" i="119"/>
  <c r="O66" i="119"/>
  <c r="W66" i="119"/>
  <c r="J67" i="119"/>
  <c r="R67" i="119"/>
  <c r="E68" i="119"/>
  <c r="M68" i="119"/>
  <c r="U68" i="119"/>
  <c r="H69" i="119"/>
  <c r="P69" i="119"/>
  <c r="W43" i="10"/>
  <c r="N34" i="10"/>
  <c r="J35" i="10"/>
  <c r="F36" i="10"/>
  <c r="N38" i="10"/>
  <c r="J39" i="10"/>
  <c r="J41" i="10"/>
  <c r="F42" i="10"/>
  <c r="V42" i="10"/>
  <c r="R43" i="10"/>
  <c r="N44" i="10"/>
  <c r="J45" i="10"/>
  <c r="F48" i="10"/>
  <c r="N50" i="10"/>
  <c r="V50" i="10"/>
  <c r="C52" i="153"/>
  <c r="K52" i="153"/>
  <c r="S52" i="153"/>
  <c r="H64" i="10"/>
  <c r="F34" i="10"/>
  <c r="V34" i="10"/>
  <c r="R35" i="10"/>
  <c r="N36" i="10"/>
  <c r="J37" i="10"/>
  <c r="R39" i="10"/>
  <c r="R41" i="10"/>
  <c r="N42" i="10"/>
  <c r="J43" i="10"/>
  <c r="F44" i="10"/>
  <c r="V44" i="10"/>
  <c r="R45" i="10"/>
  <c r="N48" i="10"/>
  <c r="V48" i="10"/>
  <c r="F50" i="10"/>
  <c r="I52" i="153"/>
  <c r="C51" i="119"/>
  <c r="K51" i="119"/>
  <c r="S51" i="119"/>
  <c r="J52" i="152"/>
  <c r="J52" i="154"/>
  <c r="R52" i="154"/>
  <c r="F52" i="154"/>
  <c r="G50" i="119"/>
  <c r="O50" i="119"/>
  <c r="W50" i="119"/>
  <c r="J63" i="119"/>
  <c r="R63" i="119"/>
  <c r="E64" i="119"/>
  <c r="M64" i="119"/>
  <c r="U64" i="119"/>
  <c r="H65" i="119"/>
  <c r="P65" i="119"/>
  <c r="C66" i="119"/>
  <c r="K66" i="119"/>
  <c r="S66" i="119"/>
  <c r="F67" i="119"/>
  <c r="N67" i="119"/>
  <c r="V67" i="119"/>
  <c r="I68" i="119"/>
  <c r="Q68" i="119"/>
  <c r="D69" i="119"/>
  <c r="L69" i="119"/>
  <c r="T69" i="119"/>
  <c r="G68" i="10"/>
  <c r="O68" i="10"/>
  <c r="K69" i="10"/>
  <c r="S69" i="10"/>
  <c r="T50" i="10"/>
  <c r="H51" i="10"/>
  <c r="P51" i="10"/>
  <c r="G52" i="152"/>
  <c r="L52" i="154"/>
  <c r="T52" i="154"/>
  <c r="W41" i="10"/>
  <c r="W49" i="10"/>
  <c r="F35" i="10"/>
  <c r="V35" i="10"/>
  <c r="F37" i="10"/>
  <c r="V37" i="10"/>
  <c r="N39" i="10"/>
  <c r="F41" i="10"/>
  <c r="V41" i="10"/>
  <c r="R42" i="10"/>
  <c r="F43" i="10"/>
  <c r="N43" i="10"/>
  <c r="V43" i="10"/>
  <c r="J44" i="10"/>
  <c r="R44" i="10"/>
  <c r="F45" i="10"/>
  <c r="N45" i="10"/>
  <c r="V45" i="10"/>
  <c r="J46" i="10"/>
  <c r="R46" i="10"/>
  <c r="F47" i="10"/>
  <c r="N47" i="10"/>
  <c r="V47" i="10"/>
  <c r="J48" i="10"/>
  <c r="R48" i="10"/>
  <c r="F49" i="10"/>
  <c r="N49" i="10"/>
  <c r="V49" i="10"/>
  <c r="J50" i="10"/>
  <c r="R50" i="10"/>
  <c r="J63" i="10"/>
  <c r="V64" i="10"/>
  <c r="J65" i="10"/>
  <c r="R65" i="10"/>
  <c r="F66" i="10"/>
  <c r="N66" i="10"/>
  <c r="V66" i="10"/>
  <c r="J67" i="10"/>
  <c r="R67" i="10"/>
  <c r="F68" i="10"/>
  <c r="N68" i="10"/>
  <c r="V68" i="10"/>
  <c r="J69" i="10"/>
  <c r="C42" i="10"/>
  <c r="W69" i="10"/>
  <c r="R34" i="10"/>
  <c r="N35" i="10"/>
  <c r="J36" i="10"/>
  <c r="R36" i="10"/>
  <c r="N37" i="10"/>
  <c r="V39" i="10"/>
  <c r="J42" i="10"/>
  <c r="C34" i="10"/>
  <c r="K34" i="10"/>
  <c r="S34" i="10"/>
  <c r="G35" i="10"/>
  <c r="O35" i="10"/>
  <c r="C36" i="10"/>
  <c r="K36" i="10"/>
  <c r="S36" i="10"/>
  <c r="G37" i="10"/>
  <c r="O37" i="10"/>
  <c r="O39" i="10"/>
  <c r="G41" i="10"/>
  <c r="O41" i="10"/>
  <c r="F34" i="119"/>
  <c r="N34" i="119"/>
  <c r="V34" i="119"/>
  <c r="I35" i="119"/>
  <c r="Q35" i="119"/>
  <c r="D36" i="119"/>
  <c r="L36" i="119"/>
  <c r="T36" i="119"/>
  <c r="G37" i="119"/>
  <c r="M39" i="119"/>
  <c r="U39" i="119"/>
  <c r="K41" i="119"/>
  <c r="S41" i="119"/>
  <c r="F42" i="119"/>
  <c r="N42" i="119"/>
  <c r="V42" i="119"/>
  <c r="I43" i="119"/>
  <c r="Q43" i="119"/>
  <c r="D44" i="119"/>
  <c r="L44" i="119"/>
  <c r="T44" i="119"/>
  <c r="G45" i="119"/>
  <c r="O45" i="119"/>
  <c r="W45" i="119"/>
  <c r="J46" i="119"/>
  <c r="R46" i="119"/>
  <c r="E47" i="119"/>
  <c r="M47" i="119"/>
  <c r="U47" i="119"/>
  <c r="H48" i="119"/>
  <c r="P48" i="119"/>
  <c r="C49" i="119"/>
  <c r="K49" i="119"/>
  <c r="S49" i="119"/>
  <c r="F50" i="119"/>
  <c r="N50" i="119"/>
  <c r="V50" i="119"/>
  <c r="I63" i="119"/>
  <c r="Q63" i="119"/>
  <c r="D64" i="119"/>
  <c r="L64" i="119"/>
  <c r="T64" i="119"/>
  <c r="G65" i="119"/>
  <c r="O65" i="119"/>
  <c r="W65" i="119"/>
  <c r="J66" i="119"/>
  <c r="R66" i="119"/>
  <c r="E67" i="119"/>
  <c r="M67" i="119"/>
  <c r="U67" i="119"/>
  <c r="H68" i="119"/>
  <c r="P68" i="119"/>
  <c r="C69" i="119"/>
  <c r="K69" i="119"/>
  <c r="S69" i="119"/>
  <c r="R69" i="10"/>
  <c r="K42" i="10"/>
  <c r="S42" i="10"/>
  <c r="G43" i="10"/>
  <c r="O43" i="10"/>
  <c r="C44" i="10"/>
  <c r="K44" i="10"/>
  <c r="S44" i="10"/>
  <c r="G45" i="10"/>
  <c r="O45" i="10"/>
  <c r="C46" i="10"/>
  <c r="K46" i="10"/>
  <c r="S46" i="10"/>
  <c r="G47" i="10"/>
  <c r="O47" i="10"/>
  <c r="C48" i="10"/>
  <c r="K48" i="10"/>
  <c r="S48" i="10"/>
  <c r="G49" i="10"/>
  <c r="O49" i="10"/>
  <c r="C50" i="10"/>
  <c r="K50" i="10"/>
  <c r="S50" i="10"/>
  <c r="J34" i="119"/>
  <c r="R34" i="119"/>
  <c r="E35" i="119"/>
  <c r="M35" i="119"/>
  <c r="U35" i="119"/>
  <c r="H36" i="119"/>
  <c r="P36" i="119"/>
  <c r="C37" i="119"/>
  <c r="Q39" i="119"/>
  <c r="G41" i="119"/>
  <c r="O41" i="119"/>
  <c r="W41" i="119"/>
  <c r="J42" i="119"/>
  <c r="R42" i="119"/>
  <c r="E43" i="119"/>
  <c r="M43" i="119"/>
  <c r="U43" i="119"/>
  <c r="H44" i="119"/>
  <c r="P44" i="119"/>
  <c r="C45" i="119"/>
  <c r="K45" i="119"/>
  <c r="S45" i="119"/>
  <c r="F46" i="119"/>
  <c r="N46" i="119"/>
  <c r="V46" i="119"/>
  <c r="I47" i="119"/>
  <c r="Q47" i="119"/>
  <c r="D48" i="119"/>
  <c r="L48" i="119"/>
  <c r="T48" i="119"/>
  <c r="G49" i="119"/>
  <c r="O49" i="119"/>
  <c r="W49" i="119"/>
  <c r="J50" i="119"/>
  <c r="R50" i="119"/>
  <c r="E63" i="119"/>
  <c r="M63" i="119"/>
  <c r="U63" i="119"/>
  <c r="H64" i="119"/>
  <c r="P64" i="119"/>
  <c r="C65" i="119"/>
  <c r="K65" i="119"/>
  <c r="S65" i="119"/>
  <c r="F66" i="119"/>
  <c r="N66" i="119"/>
  <c r="V66" i="119"/>
  <c r="I67" i="119"/>
  <c r="Q67" i="119"/>
  <c r="D68" i="119"/>
  <c r="L68" i="119"/>
  <c r="T68" i="119"/>
  <c r="G69" i="119"/>
  <c r="O69" i="119"/>
  <c r="W69" i="119"/>
  <c r="P64" i="10"/>
  <c r="D65" i="10"/>
  <c r="L65" i="10"/>
  <c r="T65" i="10"/>
  <c r="H66" i="10"/>
  <c r="P66" i="10"/>
  <c r="D67" i="10"/>
  <c r="L67" i="10"/>
  <c r="T67" i="10"/>
  <c r="H68" i="10"/>
  <c r="P68" i="10"/>
  <c r="D69" i="10"/>
  <c r="L69" i="10"/>
  <c r="T69" i="10"/>
  <c r="F52" i="153"/>
  <c r="N52" i="153"/>
  <c r="V52" i="153"/>
  <c r="J52" i="153"/>
  <c r="R52" i="153"/>
  <c r="D34" i="119"/>
  <c r="L34" i="119"/>
  <c r="T34" i="119"/>
  <c r="G35" i="119"/>
  <c r="O35" i="119"/>
  <c r="W35" i="119"/>
  <c r="J36" i="119"/>
  <c r="R36" i="119"/>
  <c r="E37" i="119"/>
  <c r="S39" i="119"/>
  <c r="I41" i="119"/>
  <c r="Q41" i="119"/>
  <c r="D42" i="119"/>
  <c r="L42" i="119"/>
  <c r="T42" i="119"/>
  <c r="O43" i="119"/>
  <c r="W43" i="119"/>
  <c r="J44" i="119"/>
  <c r="R44" i="119"/>
  <c r="E45" i="119"/>
  <c r="M45" i="119"/>
  <c r="U45" i="119"/>
  <c r="H46" i="119"/>
  <c r="P46" i="119"/>
  <c r="C47" i="119"/>
  <c r="K47" i="119"/>
  <c r="S47" i="119"/>
  <c r="F48" i="119"/>
  <c r="N48" i="119"/>
  <c r="V48" i="119"/>
  <c r="I49" i="119"/>
  <c r="Q49" i="119"/>
  <c r="D50" i="119"/>
  <c r="L50" i="119"/>
  <c r="T50" i="119"/>
  <c r="G63" i="119"/>
  <c r="O63" i="119"/>
  <c r="W63" i="119"/>
  <c r="J64" i="119"/>
  <c r="R64" i="119"/>
  <c r="E65" i="119"/>
  <c r="M65" i="119"/>
  <c r="U65" i="119"/>
  <c r="H66" i="119"/>
  <c r="P66" i="119"/>
  <c r="C67" i="119"/>
  <c r="K67" i="119"/>
  <c r="S67" i="119"/>
  <c r="F68" i="119"/>
  <c r="N68" i="119"/>
  <c r="V68" i="119"/>
  <c r="I69" i="119"/>
  <c r="Q69" i="119"/>
  <c r="K37" i="10"/>
  <c r="S37" i="10"/>
  <c r="K47" i="10"/>
  <c r="S47" i="10"/>
  <c r="V52" i="151"/>
  <c r="J52" i="151"/>
  <c r="V67" i="10"/>
  <c r="N52" i="155"/>
  <c r="W48" i="10"/>
  <c r="W68" i="10"/>
  <c r="E52" i="152"/>
  <c r="M52" i="152"/>
  <c r="I52" i="152"/>
  <c r="Q52" i="152"/>
  <c r="C52" i="154"/>
  <c r="K52" i="154"/>
  <c r="G52" i="154"/>
  <c r="E52" i="153"/>
  <c r="M52" i="153"/>
  <c r="Q52" i="151"/>
  <c r="I46" i="10"/>
  <c r="V52" i="156"/>
  <c r="G63" i="10"/>
  <c r="S64" i="10"/>
  <c r="G65" i="10"/>
  <c r="O65" i="10"/>
  <c r="C66" i="10"/>
  <c r="K66" i="10"/>
  <c r="S66" i="10"/>
  <c r="G67" i="10"/>
  <c r="O67" i="10"/>
  <c r="C68" i="10"/>
  <c r="K68" i="10"/>
  <c r="S68" i="10"/>
  <c r="G69" i="10"/>
  <c r="O69" i="10"/>
  <c r="W65" i="10"/>
  <c r="W46" i="10"/>
  <c r="W66" i="10"/>
  <c r="P52" i="151"/>
  <c r="H52" i="151"/>
  <c r="P63" i="10"/>
  <c r="L50" i="10"/>
  <c r="C52" i="152"/>
  <c r="K52" i="152"/>
  <c r="S52" i="152"/>
  <c r="I52" i="154"/>
  <c r="Q52" i="154"/>
  <c r="E52" i="154"/>
  <c r="M52" i="154"/>
  <c r="W37" i="10"/>
  <c r="G52" i="151"/>
  <c r="Q52" i="153"/>
  <c r="W45" i="10"/>
  <c r="Q66" i="10"/>
  <c r="N67" i="10"/>
  <c r="W39" i="10"/>
  <c r="W67" i="10"/>
  <c r="D35" i="10"/>
  <c r="L35" i="10"/>
  <c r="T35" i="10"/>
  <c r="H36" i="10"/>
  <c r="P36" i="10"/>
  <c r="D37" i="10"/>
  <c r="L37" i="10"/>
  <c r="T37" i="10"/>
  <c r="P38" i="10"/>
  <c r="L39" i="10"/>
  <c r="T39" i="10"/>
  <c r="D41" i="10"/>
  <c r="L41" i="10"/>
  <c r="T41" i="10"/>
  <c r="H42" i="10"/>
  <c r="P42" i="10"/>
  <c r="D43" i="10"/>
  <c r="L43" i="10"/>
  <c r="T43" i="10"/>
  <c r="H44" i="10"/>
  <c r="P44" i="10"/>
  <c r="D45" i="10"/>
  <c r="L45" i="10"/>
  <c r="T45" i="10"/>
  <c r="H46" i="10"/>
  <c r="P46" i="10"/>
  <c r="D47" i="10"/>
  <c r="L47" i="10"/>
  <c r="T47" i="10"/>
  <c r="H48" i="10"/>
  <c r="P48" i="10"/>
  <c r="D49" i="10"/>
  <c r="L49" i="10"/>
  <c r="T49" i="10"/>
  <c r="H50" i="10"/>
  <c r="P50" i="10"/>
  <c r="W47" i="10"/>
  <c r="E35" i="10"/>
  <c r="U35" i="10"/>
  <c r="Q38" i="10"/>
  <c r="C37" i="10"/>
  <c r="J49" i="10"/>
  <c r="R49" i="10"/>
  <c r="N52" i="154"/>
  <c r="C52" i="156"/>
  <c r="K52" i="156"/>
  <c r="S52" i="156"/>
  <c r="W42" i="10"/>
  <c r="G52" i="153"/>
  <c r="O52" i="153"/>
  <c r="W34" i="10"/>
  <c r="W50" i="10"/>
  <c r="P35" i="10"/>
  <c r="H43" i="10"/>
  <c r="P43" i="10"/>
  <c r="I66" i="10"/>
  <c r="E67" i="10"/>
  <c r="M67" i="10"/>
  <c r="U67" i="10"/>
  <c r="I68" i="10"/>
  <c r="Q68" i="10"/>
  <c r="W52" i="152"/>
  <c r="M35" i="10"/>
  <c r="Q46" i="10"/>
  <c r="W44" i="10"/>
  <c r="W64" i="10"/>
  <c r="E34" i="10"/>
  <c r="I35" i="10"/>
  <c r="Q35" i="10"/>
  <c r="E36" i="10"/>
  <c r="M36" i="10"/>
  <c r="I37" i="10"/>
  <c r="Q37" i="10"/>
  <c r="M38" i="10"/>
  <c r="I39" i="10"/>
  <c r="Q39" i="10"/>
  <c r="I41" i="10"/>
  <c r="Q41" i="10"/>
  <c r="E42" i="10"/>
  <c r="M42" i="10"/>
  <c r="U42" i="10"/>
  <c r="I43" i="10"/>
  <c r="Q43" i="10"/>
  <c r="E44" i="10"/>
  <c r="M44" i="10"/>
  <c r="U44" i="10"/>
  <c r="I45" i="10"/>
  <c r="Q45" i="10"/>
  <c r="E46" i="10"/>
  <c r="M46" i="10"/>
  <c r="U46" i="10"/>
  <c r="I47" i="10"/>
  <c r="Q47" i="10"/>
  <c r="E48" i="10"/>
  <c r="M48" i="10"/>
  <c r="U48" i="10"/>
  <c r="I49" i="10"/>
  <c r="Q49" i="10"/>
  <c r="E50" i="10"/>
  <c r="M50" i="10"/>
  <c r="U50" i="10"/>
  <c r="I52" i="151"/>
  <c r="F63" i="10"/>
  <c r="N63" i="10"/>
  <c r="V63" i="10"/>
  <c r="J64" i="10"/>
  <c r="R64" i="10"/>
  <c r="F65" i="10"/>
  <c r="N65" i="10"/>
  <c r="V65" i="10"/>
  <c r="J66" i="10"/>
  <c r="R66" i="10"/>
  <c r="F67" i="10"/>
  <c r="J68" i="10"/>
  <c r="R68" i="10"/>
  <c r="F69" i="10"/>
  <c r="N69" i="10"/>
  <c r="V69" i="10"/>
  <c r="C69" i="10"/>
  <c r="C52" i="151"/>
  <c r="D52" i="152"/>
  <c r="L52" i="152"/>
  <c r="T52" i="152"/>
  <c r="D34" i="10"/>
  <c r="L34" i="10"/>
  <c r="T34" i="10"/>
  <c r="D36" i="10"/>
  <c r="L36" i="10"/>
  <c r="H37" i="10"/>
  <c r="P37" i="10"/>
  <c r="L38" i="10"/>
  <c r="H39" i="10"/>
  <c r="P39" i="10"/>
  <c r="H41" i="10"/>
  <c r="P41" i="10"/>
  <c r="D42" i="10"/>
  <c r="L42" i="10"/>
  <c r="T42" i="10"/>
  <c r="D44" i="10"/>
  <c r="L44" i="10"/>
  <c r="T44" i="10"/>
  <c r="H45" i="10"/>
  <c r="P45" i="10"/>
  <c r="D46" i="10"/>
  <c r="D50" i="10"/>
  <c r="W52" i="153"/>
  <c r="J34" i="10"/>
  <c r="O52" i="154"/>
  <c r="G34" i="10"/>
  <c r="O34" i="10"/>
  <c r="C35" i="10"/>
  <c r="K35" i="10"/>
  <c r="S35" i="10"/>
  <c r="G36" i="10"/>
  <c r="O36" i="10"/>
  <c r="O38" i="10"/>
  <c r="C39" i="10"/>
  <c r="K39" i="10"/>
  <c r="S39" i="10"/>
  <c r="C41" i="10"/>
  <c r="K41" i="10"/>
  <c r="S41" i="10"/>
  <c r="G42" i="10"/>
  <c r="O42" i="10"/>
  <c r="C43" i="10"/>
  <c r="K43" i="10"/>
  <c r="S43" i="10"/>
  <c r="G44" i="10"/>
  <c r="O44" i="10"/>
  <c r="C45" i="10"/>
  <c r="K45" i="10"/>
  <c r="S45" i="10"/>
  <c r="G46" i="10"/>
  <c r="O46" i="10"/>
  <c r="C47" i="10"/>
  <c r="G48" i="10"/>
  <c r="O48" i="10"/>
  <c r="C49" i="10"/>
  <c r="K49" i="10"/>
  <c r="S49" i="10"/>
  <c r="G50" i="10"/>
  <c r="O50" i="10"/>
  <c r="O63" i="10"/>
  <c r="O52" i="151"/>
  <c r="K64" i="10"/>
  <c r="K52" i="151"/>
  <c r="C64" i="10"/>
  <c r="H34" i="10"/>
  <c r="P34" i="10"/>
  <c r="D64" i="10"/>
  <c r="L64" i="10"/>
  <c r="H65" i="10"/>
  <c r="U34" i="10"/>
  <c r="S52" i="154"/>
  <c r="H63" i="10"/>
  <c r="T64" i="10"/>
  <c r="P65" i="10"/>
  <c r="I34" i="10"/>
  <c r="Q34" i="10"/>
  <c r="I36" i="10"/>
  <c r="Q36" i="10"/>
  <c r="E37" i="10"/>
  <c r="M37" i="10"/>
  <c r="U37" i="10"/>
  <c r="M39" i="10"/>
  <c r="U39" i="10"/>
  <c r="E41" i="10"/>
  <c r="M41" i="10"/>
  <c r="U41" i="10"/>
  <c r="I42" i="10"/>
  <c r="Q42" i="10"/>
  <c r="E43" i="10"/>
  <c r="M43" i="10"/>
  <c r="I44" i="10"/>
  <c r="E45" i="10"/>
  <c r="M45" i="10"/>
  <c r="U45" i="10"/>
  <c r="E47" i="10"/>
  <c r="M47" i="10"/>
  <c r="U47" i="10"/>
  <c r="S52" i="151"/>
  <c r="W35" i="10"/>
  <c r="W52" i="151"/>
  <c r="W63" i="10"/>
  <c r="R63" i="10"/>
  <c r="R52" i="151"/>
  <c r="F64" i="10"/>
  <c r="F52" i="151"/>
  <c r="N64" i="10"/>
  <c r="N52" i="151"/>
  <c r="H35" i="10"/>
  <c r="F46" i="10"/>
  <c r="N46" i="10"/>
  <c r="V46" i="10"/>
  <c r="J47" i="10"/>
  <c r="R47" i="10"/>
  <c r="D66" i="10"/>
  <c r="L66" i="10"/>
  <c r="T66" i="10"/>
  <c r="H67" i="10"/>
  <c r="P67" i="10"/>
  <c r="D68" i="10"/>
  <c r="L68" i="10"/>
  <c r="T68" i="10"/>
  <c r="H69" i="10"/>
  <c r="P69" i="10"/>
  <c r="O52" i="152"/>
  <c r="W52" i="154"/>
  <c r="C52" i="155"/>
  <c r="K52" i="155"/>
  <c r="S52" i="155"/>
  <c r="Q44" i="10"/>
  <c r="I48" i="10"/>
  <c r="Q48" i="10"/>
  <c r="E49" i="10"/>
  <c r="M49" i="10"/>
  <c r="U49" i="10"/>
  <c r="I50" i="10"/>
  <c r="Q50" i="10"/>
  <c r="C63" i="10"/>
  <c r="K63" i="10"/>
  <c r="S63" i="10"/>
  <c r="G64" i="10"/>
  <c r="O64" i="10"/>
  <c r="C65" i="10"/>
  <c r="K65" i="10"/>
  <c r="S65" i="10"/>
  <c r="G66" i="10"/>
  <c r="O66" i="10"/>
  <c r="C67" i="10"/>
  <c r="K67" i="10"/>
  <c r="S67" i="10"/>
  <c r="F52" i="152"/>
  <c r="N52" i="152"/>
  <c r="V52" i="152"/>
  <c r="D52" i="151"/>
  <c r="D63" i="10"/>
  <c r="L52" i="151"/>
  <c r="L63" i="10"/>
  <c r="T52" i="151"/>
  <c r="T63" i="10"/>
  <c r="E52" i="151"/>
  <c r="E63" i="10"/>
  <c r="M52" i="151"/>
  <c r="M63" i="10"/>
  <c r="U63" i="10"/>
  <c r="I64" i="10"/>
  <c r="Q64" i="10"/>
  <c r="E65" i="10"/>
  <c r="M65" i="10"/>
  <c r="U65" i="10"/>
  <c r="E69" i="10"/>
  <c r="M69" i="10"/>
  <c r="U69" i="10"/>
  <c r="L46" i="10"/>
  <c r="T46" i="10"/>
  <c r="H47" i="10"/>
  <c r="P47" i="10"/>
  <c r="D48" i="10"/>
  <c r="L48" i="10"/>
  <c r="T48" i="10"/>
  <c r="H49" i="10"/>
  <c r="P49" i="10"/>
  <c r="F52" i="155"/>
  <c r="V52" i="155"/>
  <c r="I52" i="155"/>
  <c r="Q52" i="155"/>
  <c r="D52" i="155"/>
  <c r="L52" i="155"/>
  <c r="T52" i="155"/>
  <c r="G52" i="155"/>
  <c r="O52" i="155"/>
  <c r="W52" i="155"/>
  <c r="J52" i="155"/>
  <c r="R52" i="155"/>
  <c r="E52" i="155"/>
  <c r="M52" i="155"/>
  <c r="U52" i="155"/>
  <c r="H52" i="155"/>
  <c r="P52" i="155"/>
  <c r="F52" i="156"/>
  <c r="N52" i="156"/>
  <c r="I52" i="156"/>
  <c r="Q52" i="156"/>
  <c r="D52" i="156"/>
  <c r="L52" i="156"/>
  <c r="T52" i="156"/>
  <c r="G52" i="156"/>
  <c r="O52" i="156"/>
  <c r="W52" i="156"/>
  <c r="J52" i="156"/>
  <c r="R52" i="156"/>
  <c r="E52" i="156"/>
  <c r="M52" i="156"/>
  <c r="U52" i="156"/>
  <c r="H52" i="156"/>
  <c r="P52" i="156"/>
  <c r="W3" i="153"/>
  <c r="W3" i="154"/>
  <c r="W3" i="151"/>
  <c r="W74" i="123" l="1"/>
  <c r="V74" i="123"/>
  <c r="U74" i="123"/>
  <c r="T74" i="123"/>
  <c r="S74" i="123"/>
  <c r="R74" i="123"/>
  <c r="Q74" i="123"/>
  <c r="P74" i="123"/>
  <c r="O74" i="123"/>
  <c r="N74" i="123"/>
  <c r="M74" i="123"/>
  <c r="L74" i="123"/>
  <c r="K74" i="123"/>
  <c r="J74" i="123"/>
  <c r="I74" i="123"/>
  <c r="H74" i="123"/>
  <c r="G74" i="123"/>
  <c r="F74" i="123"/>
  <c r="E74" i="123"/>
  <c r="D74" i="123"/>
  <c r="C74" i="123"/>
  <c r="W70" i="123"/>
  <c r="V70" i="123"/>
  <c r="U70" i="123"/>
  <c r="T70" i="123"/>
  <c r="S70" i="123"/>
  <c r="R70" i="123"/>
  <c r="Q70" i="123"/>
  <c r="P70" i="123"/>
  <c r="O70" i="123"/>
  <c r="N70" i="123"/>
  <c r="M70" i="123"/>
  <c r="L70" i="123"/>
  <c r="K70" i="123"/>
  <c r="J70" i="123"/>
  <c r="I70" i="123"/>
  <c r="H70" i="123"/>
  <c r="G70" i="123"/>
  <c r="F70" i="123"/>
  <c r="E70" i="123"/>
  <c r="D70" i="123"/>
  <c r="C70" i="123"/>
  <c r="W58" i="123"/>
  <c r="V58" i="123"/>
  <c r="U58" i="123"/>
  <c r="T58" i="123"/>
  <c r="S58" i="123"/>
  <c r="R58" i="123"/>
  <c r="Q58" i="123"/>
  <c r="P58" i="123"/>
  <c r="O58" i="123"/>
  <c r="N58" i="123"/>
  <c r="M58" i="123"/>
  <c r="L58" i="123"/>
  <c r="K58" i="123"/>
  <c r="J58" i="123"/>
  <c r="I58" i="123"/>
  <c r="H58" i="123"/>
  <c r="G58" i="123"/>
  <c r="F58" i="123"/>
  <c r="E58" i="123"/>
  <c r="D58" i="123"/>
  <c r="C58" i="123"/>
  <c r="W57" i="123"/>
  <c r="V57" i="123"/>
  <c r="U57" i="123"/>
  <c r="T57" i="123"/>
  <c r="S57" i="123"/>
  <c r="R57" i="123"/>
  <c r="Q57" i="123"/>
  <c r="P57" i="123"/>
  <c r="O57" i="123"/>
  <c r="N57" i="123"/>
  <c r="M57" i="123"/>
  <c r="L57" i="123"/>
  <c r="K57" i="123"/>
  <c r="J57" i="123"/>
  <c r="I57" i="123"/>
  <c r="H57" i="123"/>
  <c r="G57" i="123"/>
  <c r="F57" i="123"/>
  <c r="E57" i="123"/>
  <c r="D57" i="123"/>
  <c r="C57" i="123"/>
  <c r="W56" i="123"/>
  <c r="V56" i="123"/>
  <c r="U56" i="123"/>
  <c r="T56" i="123"/>
  <c r="S56" i="123"/>
  <c r="R56" i="123"/>
  <c r="Q56" i="123"/>
  <c r="P56" i="123"/>
  <c r="O56" i="123"/>
  <c r="N56" i="123"/>
  <c r="M56" i="123"/>
  <c r="L56" i="123"/>
  <c r="K56" i="123"/>
  <c r="J56" i="123"/>
  <c r="I56" i="123"/>
  <c r="H56" i="123"/>
  <c r="G56" i="123"/>
  <c r="F56" i="123"/>
  <c r="E56" i="123"/>
  <c r="D56" i="123"/>
  <c r="C56" i="123"/>
  <c r="W55" i="123"/>
  <c r="V55" i="123"/>
  <c r="U55" i="123"/>
  <c r="T55" i="123"/>
  <c r="S55" i="123"/>
  <c r="R55" i="123"/>
  <c r="Q55" i="123"/>
  <c r="P55" i="123"/>
  <c r="O55" i="123"/>
  <c r="N55" i="123"/>
  <c r="M55" i="123"/>
  <c r="L55" i="123"/>
  <c r="K55" i="123"/>
  <c r="J55" i="123"/>
  <c r="I55" i="123"/>
  <c r="H55" i="123"/>
  <c r="G55" i="123"/>
  <c r="F55" i="123"/>
  <c r="E55" i="123"/>
  <c r="D55" i="123"/>
  <c r="C55" i="123"/>
  <c r="W54" i="123"/>
  <c r="V54" i="123"/>
  <c r="U54" i="123"/>
  <c r="T54" i="123"/>
  <c r="S54" i="123"/>
  <c r="R54" i="123"/>
  <c r="Q54" i="123"/>
  <c r="P54" i="123"/>
  <c r="O54" i="123"/>
  <c r="N54" i="123"/>
  <c r="M54" i="123"/>
  <c r="L54" i="123"/>
  <c r="K54" i="123"/>
  <c r="J54" i="123"/>
  <c r="I54" i="123"/>
  <c r="H54" i="123"/>
  <c r="G54" i="123"/>
  <c r="F54" i="123"/>
  <c r="E54" i="123"/>
  <c r="D54" i="123"/>
  <c r="C54" i="123"/>
  <c r="W53" i="123"/>
  <c r="V53" i="123"/>
  <c r="U53" i="123"/>
  <c r="T53" i="123"/>
  <c r="S53" i="123"/>
  <c r="R53" i="123"/>
  <c r="Q53" i="123"/>
  <c r="P53" i="123"/>
  <c r="O53" i="123"/>
  <c r="N53" i="123"/>
  <c r="M53" i="123"/>
  <c r="L53" i="123"/>
  <c r="K53" i="123"/>
  <c r="J53" i="123"/>
  <c r="I53" i="123"/>
  <c r="H53" i="123"/>
  <c r="G53" i="123"/>
  <c r="F53" i="123"/>
  <c r="E53" i="123"/>
  <c r="D53" i="123"/>
  <c r="C53" i="123"/>
  <c r="U76" i="116"/>
  <c r="T76" i="116"/>
  <c r="Q76" i="116"/>
  <c r="V75" i="116"/>
  <c r="R75" i="116"/>
  <c r="Q75" i="116"/>
  <c r="N75" i="116"/>
  <c r="J75" i="116"/>
  <c r="O74" i="116"/>
  <c r="N74" i="116"/>
  <c r="K74" i="116"/>
  <c r="G74" i="116"/>
  <c r="F74" i="116"/>
  <c r="C74" i="116"/>
  <c r="C73" i="116"/>
  <c r="Q72" i="116"/>
  <c r="J70" i="116"/>
  <c r="I68" i="116"/>
  <c r="H68" i="116"/>
  <c r="G68" i="116"/>
  <c r="D68" i="116"/>
  <c r="V67" i="116"/>
  <c r="U67" i="116"/>
  <c r="T67" i="116"/>
  <c r="Q67" i="116"/>
  <c r="K66" i="116"/>
  <c r="J66" i="116"/>
  <c r="K65" i="116"/>
  <c r="H65" i="116"/>
  <c r="G65" i="116"/>
  <c r="F65" i="116"/>
  <c r="C65" i="116"/>
  <c r="C64" i="116"/>
  <c r="R63" i="116"/>
  <c r="Q63" i="116"/>
  <c r="W62" i="116"/>
  <c r="O62" i="116"/>
  <c r="J62" i="116"/>
  <c r="I60" i="116"/>
  <c r="D60" i="116"/>
  <c r="V59" i="116"/>
  <c r="U59" i="116"/>
  <c r="T59" i="116"/>
  <c r="Q59" i="116"/>
  <c r="V58" i="116"/>
  <c r="S58" i="116"/>
  <c r="R58" i="116"/>
  <c r="Q58" i="116"/>
  <c r="N58" i="116"/>
  <c r="K58" i="116"/>
  <c r="J58" i="116"/>
  <c r="P57" i="116"/>
  <c r="O57" i="116"/>
  <c r="N57" i="116"/>
  <c r="H57" i="116"/>
  <c r="C57" i="116"/>
  <c r="E56" i="116"/>
  <c r="C56" i="116"/>
  <c r="R55" i="116"/>
  <c r="Q55" i="116"/>
  <c r="W54" i="116"/>
  <c r="O54" i="116"/>
  <c r="M54" i="116"/>
  <c r="J54" i="116"/>
  <c r="O53" i="116"/>
  <c r="L53" i="116"/>
  <c r="K53" i="116"/>
  <c r="J53" i="116"/>
  <c r="G53" i="116"/>
  <c r="D53" i="116"/>
  <c r="C53" i="116"/>
  <c r="T50" i="116"/>
  <c r="Q50" i="116"/>
  <c r="V49" i="116"/>
  <c r="S49" i="116"/>
  <c r="R49" i="116"/>
  <c r="Q49" i="116"/>
  <c r="N49" i="116"/>
  <c r="K49" i="116"/>
  <c r="J49" i="116"/>
  <c r="P48" i="116"/>
  <c r="K48" i="116"/>
  <c r="H48" i="116"/>
  <c r="C48" i="116"/>
  <c r="E47" i="116"/>
  <c r="R46" i="116"/>
  <c r="Q46" i="116"/>
  <c r="W45" i="116"/>
  <c r="R45" i="116"/>
  <c r="O45" i="116"/>
  <c r="N45" i="116"/>
  <c r="M45" i="116"/>
  <c r="J45" i="116"/>
  <c r="V42" i="116"/>
  <c r="U42" i="116"/>
  <c r="T42" i="116"/>
  <c r="Q42" i="116"/>
  <c r="O36" i="116"/>
  <c r="L36" i="116"/>
  <c r="G36" i="116"/>
  <c r="D36" i="116"/>
  <c r="C36" i="116"/>
  <c r="W35" i="116"/>
  <c r="I35" i="116"/>
  <c r="H35" i="116"/>
  <c r="G35" i="116"/>
  <c r="D35" i="116"/>
  <c r="V34" i="116"/>
  <c r="U34" i="116"/>
  <c r="T34" i="116"/>
  <c r="Q34" i="116"/>
  <c r="V32" i="116"/>
  <c r="S32" i="116"/>
  <c r="R32" i="116"/>
  <c r="Q32" i="116"/>
  <c r="N32" i="116"/>
  <c r="K32" i="116"/>
  <c r="J32" i="116"/>
  <c r="I32" i="116"/>
  <c r="P31" i="116"/>
  <c r="O31" i="116"/>
  <c r="N31" i="116"/>
  <c r="K31" i="116"/>
  <c r="H31" i="116"/>
  <c r="G31" i="116"/>
  <c r="F31" i="116"/>
  <c r="C31" i="116"/>
  <c r="H30" i="116"/>
  <c r="E30" i="116"/>
  <c r="D30" i="116"/>
  <c r="C30" i="116"/>
  <c r="U29" i="116"/>
  <c r="R29" i="116"/>
  <c r="Q29" i="116"/>
  <c r="P29" i="116"/>
  <c r="W28" i="116"/>
  <c r="V28" i="116"/>
  <c r="U28" i="116"/>
  <c r="R28" i="116"/>
  <c r="O28" i="116"/>
  <c r="N28" i="116"/>
  <c r="M28" i="116"/>
  <c r="J28" i="116"/>
  <c r="O25" i="116"/>
  <c r="L25" i="116"/>
  <c r="K25" i="116"/>
  <c r="J25" i="116"/>
  <c r="G25" i="116"/>
  <c r="D25" i="116"/>
  <c r="C25" i="116"/>
  <c r="W24" i="116"/>
  <c r="I24" i="116"/>
  <c r="H24" i="116"/>
  <c r="G24" i="116"/>
  <c r="D24" i="116"/>
  <c r="V23" i="116"/>
  <c r="U23" i="116"/>
  <c r="T23" i="116"/>
  <c r="Q23" i="116"/>
  <c r="V21" i="116"/>
  <c r="S21" i="116"/>
  <c r="R21" i="116"/>
  <c r="Q21" i="116"/>
  <c r="N21" i="116"/>
  <c r="K21" i="116"/>
  <c r="J21" i="116"/>
  <c r="I21" i="116"/>
  <c r="P20" i="116"/>
  <c r="O20" i="116"/>
  <c r="N20" i="116"/>
  <c r="K20" i="116"/>
  <c r="H20" i="116"/>
  <c r="G20" i="116"/>
  <c r="F20" i="116"/>
  <c r="C20" i="116"/>
  <c r="H19" i="116"/>
  <c r="E19" i="116"/>
  <c r="D19" i="116"/>
  <c r="C19" i="116"/>
  <c r="U18" i="116"/>
  <c r="R18" i="116"/>
  <c r="Q18" i="116"/>
  <c r="P18" i="116"/>
  <c r="W16" i="116"/>
  <c r="V16" i="116"/>
  <c r="U16" i="116"/>
  <c r="R16" i="116"/>
  <c r="O16" i="116"/>
  <c r="N16" i="116"/>
  <c r="M16" i="116"/>
  <c r="J16" i="116"/>
  <c r="O15" i="116"/>
  <c r="L15" i="116"/>
  <c r="K15" i="116"/>
  <c r="J15" i="116"/>
  <c r="G15" i="116"/>
  <c r="D15" i="116"/>
  <c r="C15" i="116"/>
  <c r="W14" i="116"/>
  <c r="I14" i="116"/>
  <c r="H14" i="116"/>
  <c r="G14" i="116"/>
  <c r="D14" i="116"/>
  <c r="V13" i="116"/>
  <c r="U13" i="116"/>
  <c r="T13" i="116"/>
  <c r="Q13" i="116"/>
  <c r="V12" i="116"/>
  <c r="S12" i="116"/>
  <c r="R12" i="116"/>
  <c r="Q12" i="116"/>
  <c r="N12" i="116"/>
  <c r="K12" i="116"/>
  <c r="J12" i="116"/>
  <c r="I12" i="116"/>
  <c r="P10" i="116"/>
  <c r="O10" i="116"/>
  <c r="N10" i="116"/>
  <c r="K10" i="116"/>
  <c r="H10" i="116"/>
  <c r="G10" i="116"/>
  <c r="F10" i="116"/>
  <c r="C10" i="116"/>
  <c r="H9" i="116"/>
  <c r="E9" i="116"/>
  <c r="D9" i="116"/>
  <c r="C9" i="116"/>
  <c r="U7" i="116"/>
  <c r="R7" i="116"/>
  <c r="Q7" i="116"/>
  <c r="P7" i="116"/>
  <c r="W6" i="116"/>
  <c r="V6" i="116"/>
  <c r="U6" i="116"/>
  <c r="R6" i="116"/>
  <c r="O6" i="116"/>
  <c r="N6" i="116"/>
  <c r="M6" i="116"/>
  <c r="J6" i="116"/>
  <c r="O5" i="116"/>
  <c r="L5" i="116"/>
  <c r="K5" i="116"/>
  <c r="J5" i="116"/>
  <c r="G5" i="116"/>
  <c r="D5" i="116"/>
  <c r="C5" i="116"/>
  <c r="H73" i="116"/>
  <c r="D73" i="116"/>
  <c r="U72" i="116"/>
  <c r="V70" i="116"/>
  <c r="U70" i="116"/>
  <c r="R70" i="116"/>
  <c r="N70" i="116"/>
  <c r="M70" i="116"/>
  <c r="O69" i="116"/>
  <c r="K69" i="116"/>
  <c r="J69" i="116"/>
  <c r="G69" i="116"/>
  <c r="C69" i="116"/>
  <c r="H64" i="116"/>
  <c r="E64" i="116"/>
  <c r="D64" i="116"/>
  <c r="U63" i="116"/>
  <c r="V62" i="116"/>
  <c r="U62" i="116"/>
  <c r="R62" i="116"/>
  <c r="N62" i="116"/>
  <c r="M62" i="116"/>
  <c r="H60" i="116"/>
  <c r="G60" i="116"/>
  <c r="K57" i="116"/>
  <c r="G57" i="116"/>
  <c r="F57" i="116"/>
  <c r="H56" i="116"/>
  <c r="D56" i="116"/>
  <c r="U55" i="116"/>
  <c r="V54" i="116"/>
  <c r="U54" i="116"/>
  <c r="R54" i="116"/>
  <c r="N54" i="116"/>
  <c r="O48" i="116"/>
  <c r="N48" i="116"/>
  <c r="G48" i="116"/>
  <c r="F48" i="116"/>
  <c r="H47" i="116"/>
  <c r="D47" i="116"/>
  <c r="C47" i="116"/>
  <c r="U46" i="116"/>
  <c r="V45" i="116"/>
  <c r="U45" i="116"/>
  <c r="S24" i="102"/>
  <c r="N5" i="102"/>
  <c r="O64" i="102"/>
  <c r="G64" i="102"/>
  <c r="L55" i="102"/>
  <c r="D55" i="102"/>
  <c r="V36" i="102"/>
  <c r="F36" i="102"/>
  <c r="C24" i="102"/>
  <c r="P23" i="102"/>
  <c r="H23" i="102"/>
  <c r="U12" i="102"/>
  <c r="M12" i="102"/>
  <c r="E12" i="102"/>
  <c r="I45" i="102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C14" i="102" l="1"/>
  <c r="C35" i="102"/>
  <c r="C43" i="102"/>
  <c r="C51" i="102"/>
  <c r="C60" i="102"/>
  <c r="I62" i="102"/>
  <c r="I70" i="102"/>
  <c r="Q70" i="102"/>
  <c r="P13" i="102"/>
  <c r="K14" i="102"/>
  <c r="S14" i="102"/>
  <c r="F25" i="102"/>
  <c r="N25" i="102"/>
  <c r="V25" i="102"/>
  <c r="I37" i="102"/>
  <c r="Q37" i="102"/>
  <c r="D46" i="102"/>
  <c r="L46" i="102"/>
  <c r="T46" i="102"/>
  <c r="G56" i="102"/>
  <c r="O56" i="102"/>
  <c r="W56" i="102"/>
  <c r="J65" i="102"/>
  <c r="R65" i="102"/>
  <c r="L72" i="102"/>
  <c r="T72" i="102"/>
  <c r="J10" i="102"/>
  <c r="R10" i="102"/>
  <c r="E21" i="102"/>
  <c r="M21" i="102"/>
  <c r="U21" i="102"/>
  <c r="H34" i="102"/>
  <c r="P34" i="102"/>
  <c r="K35" i="102"/>
  <c r="S35" i="102"/>
  <c r="F44" i="102"/>
  <c r="N44" i="102"/>
  <c r="V44" i="102"/>
  <c r="I54" i="102"/>
  <c r="Q54" i="102"/>
  <c r="D63" i="102"/>
  <c r="L63" i="102"/>
  <c r="T63" i="102"/>
  <c r="O9" i="102"/>
  <c r="W9" i="102"/>
  <c r="R20" i="102"/>
  <c r="E32" i="102"/>
  <c r="U32" i="102"/>
  <c r="H42" i="102"/>
  <c r="K43" i="102"/>
  <c r="S43" i="102"/>
  <c r="F53" i="102"/>
  <c r="N53" i="102"/>
  <c r="V53" i="102"/>
  <c r="Q62" i="102"/>
  <c r="D7" i="102"/>
  <c r="L7" i="102"/>
  <c r="T7" i="102"/>
  <c r="G19" i="102"/>
  <c r="O19" i="102"/>
  <c r="W19" i="102"/>
  <c r="J31" i="102"/>
  <c r="R31" i="102"/>
  <c r="E41" i="102"/>
  <c r="M41" i="102"/>
  <c r="U41" i="102"/>
  <c r="H50" i="102"/>
  <c r="P50" i="102"/>
  <c r="K51" i="102"/>
  <c r="F61" i="102"/>
  <c r="N61" i="102"/>
  <c r="F69" i="102"/>
  <c r="N69" i="102"/>
  <c r="V69" i="102"/>
  <c r="H76" i="102"/>
  <c r="P76" i="102"/>
  <c r="I6" i="102"/>
  <c r="Q6" i="102"/>
  <c r="D18" i="102"/>
  <c r="L18" i="102"/>
  <c r="T18" i="102"/>
  <c r="G30" i="102"/>
  <c r="O30" i="102"/>
  <c r="W30" i="102"/>
  <c r="J40" i="102"/>
  <c r="R40" i="102"/>
  <c r="E49" i="102"/>
  <c r="M49" i="102"/>
  <c r="U49" i="102"/>
  <c r="H59" i="102"/>
  <c r="P59" i="102"/>
  <c r="K60" i="102"/>
  <c r="S60" i="102"/>
  <c r="K68" i="102"/>
  <c r="S68" i="102"/>
  <c r="M75" i="102"/>
  <c r="U75" i="102"/>
  <c r="V5" i="102"/>
  <c r="Q16" i="102"/>
  <c r="D29" i="102"/>
  <c r="T29" i="102"/>
  <c r="G39" i="102"/>
  <c r="W39" i="102"/>
  <c r="J48" i="102"/>
  <c r="E58" i="102"/>
  <c r="M58" i="102"/>
  <c r="H67" i="102"/>
  <c r="P67" i="102"/>
  <c r="J74" i="102"/>
  <c r="R74" i="102"/>
  <c r="F15" i="102"/>
  <c r="N15" i="102"/>
  <c r="V15" i="102"/>
  <c r="I28" i="102"/>
  <c r="Q28" i="102"/>
  <c r="D38" i="102"/>
  <c r="L38" i="102"/>
  <c r="T38" i="102"/>
  <c r="G47" i="102"/>
  <c r="O47" i="102"/>
  <c r="W47" i="102"/>
  <c r="J57" i="102"/>
  <c r="R57" i="102"/>
  <c r="E66" i="102"/>
  <c r="M66" i="102"/>
  <c r="U66" i="102"/>
  <c r="G73" i="102"/>
  <c r="O73" i="102"/>
  <c r="W73" i="102"/>
  <c r="F5" i="102"/>
  <c r="G9" i="102"/>
  <c r="H13" i="102"/>
  <c r="I16" i="102"/>
  <c r="J20" i="102"/>
  <c r="K24" i="102"/>
  <c r="L29" i="102"/>
  <c r="M32" i="102"/>
  <c r="N36" i="102"/>
  <c r="O39" i="102"/>
  <c r="P42" i="102"/>
  <c r="Q45" i="102"/>
  <c r="R48" i="102"/>
  <c r="S51" i="102"/>
  <c r="T55" i="102"/>
  <c r="U58" i="102"/>
  <c r="V61" i="102"/>
  <c r="W64" i="102"/>
  <c r="C68" i="102"/>
  <c r="D72" i="102"/>
  <c r="E75" i="102"/>
  <c r="E5" i="102"/>
  <c r="M5" i="102"/>
  <c r="U5" i="102"/>
  <c r="H6" i="102"/>
  <c r="P6" i="102"/>
  <c r="C7" i="102"/>
  <c r="K7" i="102"/>
  <c r="S7" i="102"/>
  <c r="F9" i="102"/>
  <c r="N9" i="102"/>
  <c r="V9" i="102"/>
  <c r="I10" i="102"/>
  <c r="Q10" i="102"/>
  <c r="D12" i="102"/>
  <c r="L12" i="102"/>
  <c r="T12" i="102"/>
  <c r="G13" i="102"/>
  <c r="O13" i="102"/>
  <c r="W13" i="102"/>
  <c r="J14" i="102"/>
  <c r="R14" i="102"/>
  <c r="E15" i="102"/>
  <c r="M15" i="102"/>
  <c r="U15" i="102"/>
  <c r="H16" i="102"/>
  <c r="P16" i="102"/>
  <c r="C18" i="102"/>
  <c r="K18" i="102"/>
  <c r="S18" i="102"/>
  <c r="F19" i="102"/>
  <c r="N19" i="102"/>
  <c r="V19" i="102"/>
  <c r="I20" i="102"/>
  <c r="Q20" i="102"/>
  <c r="D21" i="102"/>
  <c r="L21" i="102"/>
  <c r="T21" i="102"/>
  <c r="G23" i="102"/>
  <c r="O23" i="102"/>
  <c r="W23" i="102"/>
  <c r="J24" i="102"/>
  <c r="R24" i="102"/>
  <c r="E25" i="102"/>
  <c r="M25" i="102"/>
  <c r="U25" i="102"/>
  <c r="H28" i="102"/>
  <c r="P28" i="102"/>
  <c r="C29" i="102"/>
  <c r="K29" i="102"/>
  <c r="S29" i="102"/>
  <c r="F30" i="102"/>
  <c r="N30" i="102"/>
  <c r="V30" i="102"/>
  <c r="I31" i="102"/>
  <c r="Q31" i="102"/>
  <c r="D32" i="102"/>
  <c r="L32" i="102"/>
  <c r="T32" i="102"/>
  <c r="G34" i="102"/>
  <c r="O34" i="102"/>
  <c r="W34" i="102"/>
  <c r="J35" i="102"/>
  <c r="R35" i="102"/>
  <c r="E36" i="102"/>
  <c r="M36" i="102"/>
  <c r="U36" i="102"/>
  <c r="H37" i="102"/>
  <c r="P37" i="102"/>
  <c r="C38" i="102"/>
  <c r="K38" i="102"/>
  <c r="S38" i="102"/>
  <c r="F39" i="102"/>
  <c r="N39" i="102"/>
  <c r="V39" i="102"/>
  <c r="I40" i="102"/>
  <c r="Q40" i="102"/>
  <c r="D41" i="102"/>
  <c r="L41" i="102"/>
  <c r="T41" i="102"/>
  <c r="G42" i="102"/>
  <c r="O42" i="102"/>
  <c r="W42" i="102"/>
  <c r="J43" i="102"/>
  <c r="R43" i="102"/>
  <c r="E44" i="102"/>
  <c r="M44" i="102"/>
  <c r="U44" i="102"/>
  <c r="H45" i="102"/>
  <c r="P45" i="102"/>
  <c r="C46" i="102"/>
  <c r="K46" i="102"/>
  <c r="S46" i="102"/>
  <c r="F47" i="102"/>
  <c r="N47" i="102"/>
  <c r="V47" i="102"/>
  <c r="I48" i="102"/>
  <c r="Q48" i="102"/>
  <c r="D49" i="102"/>
  <c r="L49" i="102"/>
  <c r="T49" i="102"/>
  <c r="G50" i="102"/>
  <c r="O50" i="102"/>
  <c r="W50" i="102"/>
  <c r="J51" i="102"/>
  <c r="R51" i="102"/>
  <c r="E53" i="102"/>
  <c r="M53" i="102"/>
  <c r="U53" i="102"/>
  <c r="H54" i="102"/>
  <c r="P54" i="102"/>
  <c r="C55" i="102"/>
  <c r="K55" i="102"/>
  <c r="S55" i="102"/>
  <c r="F56" i="102"/>
  <c r="N56" i="102"/>
  <c r="V56" i="102"/>
  <c r="I57" i="102"/>
  <c r="Q57" i="102"/>
  <c r="D58" i="102"/>
  <c r="L58" i="102"/>
  <c r="T58" i="102"/>
  <c r="G59" i="102"/>
  <c r="O59" i="102"/>
  <c r="W59" i="102"/>
  <c r="J60" i="102"/>
  <c r="R60" i="102"/>
  <c r="E61" i="102"/>
  <c r="M61" i="102"/>
  <c r="U61" i="102"/>
  <c r="H62" i="102"/>
  <c r="P62" i="102"/>
  <c r="C63" i="102"/>
  <c r="K63" i="102"/>
  <c r="S63" i="102"/>
  <c r="F64" i="102"/>
  <c r="N64" i="102"/>
  <c r="V64" i="102"/>
  <c r="I65" i="102"/>
  <c r="Q65" i="102"/>
  <c r="D66" i="102"/>
  <c r="L66" i="102"/>
  <c r="T66" i="102"/>
  <c r="G67" i="102"/>
  <c r="O67" i="102"/>
  <c r="W67" i="102"/>
  <c r="J68" i="102"/>
  <c r="R68" i="102"/>
  <c r="E69" i="102"/>
  <c r="M69" i="102"/>
  <c r="U69" i="102"/>
  <c r="H70" i="102"/>
  <c r="P70" i="102"/>
  <c r="C72" i="102"/>
  <c r="K72" i="102"/>
  <c r="S72" i="102"/>
  <c r="F73" i="102"/>
  <c r="N73" i="102"/>
  <c r="V73" i="102"/>
  <c r="I74" i="102"/>
  <c r="Q74" i="102"/>
  <c r="D75" i="102"/>
  <c r="L75" i="102"/>
  <c r="T75" i="102"/>
  <c r="G76" i="102"/>
  <c r="O76" i="102"/>
  <c r="W76" i="102"/>
  <c r="G5" i="102"/>
  <c r="O5" i="102"/>
  <c r="W5" i="102"/>
  <c r="J6" i="102"/>
  <c r="R6" i="102"/>
  <c r="E7" i="102"/>
  <c r="M7" i="102"/>
  <c r="U7" i="102"/>
  <c r="H9" i="102"/>
  <c r="P9" i="102"/>
  <c r="C10" i="102"/>
  <c r="K10" i="102"/>
  <c r="S10" i="102"/>
  <c r="F12" i="102"/>
  <c r="N12" i="102"/>
  <c r="V12" i="102"/>
  <c r="I13" i="102"/>
  <c r="Q13" i="102"/>
  <c r="D14" i="102"/>
  <c r="L14" i="102"/>
  <c r="T14" i="102"/>
  <c r="G15" i="102"/>
  <c r="O15" i="102"/>
  <c r="W15" i="102"/>
  <c r="J16" i="102"/>
  <c r="R16" i="102"/>
  <c r="E18" i="102"/>
  <c r="M18" i="102"/>
  <c r="U18" i="102"/>
  <c r="H19" i="102"/>
  <c r="P19" i="102"/>
  <c r="C20" i="102"/>
  <c r="K20" i="102"/>
  <c r="S20" i="102"/>
  <c r="F21" i="102"/>
  <c r="N21" i="102"/>
  <c r="P5" i="46"/>
  <c r="I9" i="46"/>
  <c r="W12" i="46"/>
  <c r="P15" i="46"/>
  <c r="I19" i="46"/>
  <c r="W21" i="46"/>
  <c r="P25" i="46"/>
  <c r="I30" i="46"/>
  <c r="W32" i="46"/>
  <c r="P36" i="46"/>
  <c r="I39" i="46"/>
  <c r="W41" i="46"/>
  <c r="P44" i="46"/>
  <c r="I47" i="46"/>
  <c r="W49" i="46"/>
  <c r="P53" i="46"/>
  <c r="I56" i="46"/>
  <c r="W58" i="46"/>
  <c r="P61" i="46"/>
  <c r="I64" i="46"/>
  <c r="W66" i="46"/>
  <c r="P69" i="46"/>
  <c r="I73" i="46"/>
  <c r="V21" i="102"/>
  <c r="I23" i="102"/>
  <c r="Q23" i="102"/>
  <c r="D24" i="102"/>
  <c r="L24" i="102"/>
  <c r="T24" i="102"/>
  <c r="G25" i="102"/>
  <c r="O25" i="102"/>
  <c r="W25" i="102"/>
  <c r="J28" i="102"/>
  <c r="R28" i="102"/>
  <c r="E29" i="102"/>
  <c r="M29" i="102"/>
  <c r="U29" i="102"/>
  <c r="H30" i="102"/>
  <c r="P30" i="102"/>
  <c r="C31" i="102"/>
  <c r="K31" i="102"/>
  <c r="S31" i="102"/>
  <c r="F32" i="102"/>
  <c r="N32" i="102"/>
  <c r="V32" i="102"/>
  <c r="I34" i="102"/>
  <c r="Q34" i="102"/>
  <c r="D35" i="102"/>
  <c r="L35" i="102"/>
  <c r="T35" i="102"/>
  <c r="G36" i="102"/>
  <c r="O36" i="102"/>
  <c r="W36" i="102"/>
  <c r="J37" i="102"/>
  <c r="R37" i="102"/>
  <c r="E38" i="102"/>
  <c r="M38" i="102"/>
  <c r="U38" i="102"/>
  <c r="H39" i="102"/>
  <c r="P39" i="102"/>
  <c r="C40" i="102"/>
  <c r="K40" i="102"/>
  <c r="S40" i="102"/>
  <c r="F41" i="102"/>
  <c r="N41" i="102"/>
  <c r="V41" i="102"/>
  <c r="I42" i="102"/>
  <c r="Q42" i="102"/>
  <c r="D43" i="102"/>
  <c r="L43" i="102"/>
  <c r="T43" i="102"/>
  <c r="G44" i="102"/>
  <c r="O44" i="102"/>
  <c r="W44" i="102"/>
  <c r="J45" i="102"/>
  <c r="R45" i="102"/>
  <c r="E46" i="102"/>
  <c r="M46" i="102"/>
  <c r="U46" i="102"/>
  <c r="H47" i="102"/>
  <c r="P47" i="102"/>
  <c r="C48" i="102"/>
  <c r="K48" i="102"/>
  <c r="S48" i="102"/>
  <c r="F49" i="102"/>
  <c r="N49" i="102"/>
  <c r="V49" i="102"/>
  <c r="I50" i="102"/>
  <c r="Q50" i="102"/>
  <c r="D51" i="102"/>
  <c r="L51" i="102"/>
  <c r="T51" i="102"/>
  <c r="G53" i="102"/>
  <c r="O53" i="102"/>
  <c r="W53" i="102"/>
  <c r="J54" i="102"/>
  <c r="R54" i="102"/>
  <c r="E55" i="102"/>
  <c r="M55" i="102"/>
  <c r="U55" i="102"/>
  <c r="H56" i="102"/>
  <c r="P56" i="102"/>
  <c r="C57" i="102"/>
  <c r="K57" i="102"/>
  <c r="S57" i="102"/>
  <c r="F58" i="102"/>
  <c r="N58" i="102"/>
  <c r="V58" i="102"/>
  <c r="H5" i="102"/>
  <c r="P5" i="102"/>
  <c r="C6" i="102"/>
  <c r="K6" i="102"/>
  <c r="S6" i="102"/>
  <c r="F7" i="102"/>
  <c r="N7" i="102"/>
  <c r="V7" i="102"/>
  <c r="I9" i="102"/>
  <c r="Q9" i="102"/>
  <c r="D10" i="102"/>
  <c r="L10" i="102"/>
  <c r="T10" i="102"/>
  <c r="G12" i="102"/>
  <c r="O12" i="102"/>
  <c r="W12" i="102"/>
  <c r="J13" i="102"/>
  <c r="R13" i="102"/>
  <c r="E14" i="102"/>
  <c r="M14" i="102"/>
  <c r="U14" i="102"/>
  <c r="H15" i="102"/>
  <c r="P15" i="102"/>
  <c r="C16" i="102"/>
  <c r="K16" i="102"/>
  <c r="S16" i="102"/>
  <c r="F18" i="102"/>
  <c r="N18" i="102"/>
  <c r="V18" i="102"/>
  <c r="I19" i="102"/>
  <c r="Q19" i="102"/>
  <c r="D20" i="102"/>
  <c r="L20" i="102"/>
  <c r="T20" i="102"/>
  <c r="G21" i="102"/>
  <c r="O21" i="102"/>
  <c r="W21" i="102"/>
  <c r="J23" i="102"/>
  <c r="R23" i="102"/>
  <c r="E24" i="102"/>
  <c r="M24" i="102"/>
  <c r="U24" i="102"/>
  <c r="H25" i="102"/>
  <c r="P25" i="102"/>
  <c r="C28" i="102"/>
  <c r="K28" i="102"/>
  <c r="S28" i="102"/>
  <c r="F29" i="102"/>
  <c r="N29" i="102"/>
  <c r="V29" i="102"/>
  <c r="I30" i="102"/>
  <c r="Q30" i="102"/>
  <c r="D31" i="102"/>
  <c r="L31" i="102"/>
  <c r="T31" i="102"/>
  <c r="G32" i="102"/>
  <c r="I5" i="102"/>
  <c r="Q5" i="102"/>
  <c r="D6" i="102"/>
  <c r="L6" i="102"/>
  <c r="T6" i="102"/>
  <c r="G7" i="102"/>
  <c r="O7" i="102"/>
  <c r="W7" i="102"/>
  <c r="J9" i="102"/>
  <c r="R9" i="102"/>
  <c r="E10" i="102"/>
  <c r="M10" i="102"/>
  <c r="U10" i="102"/>
  <c r="H12" i="102"/>
  <c r="P12" i="102"/>
  <c r="C13" i="102"/>
  <c r="K13" i="102"/>
  <c r="S13" i="102"/>
  <c r="F14" i="102"/>
  <c r="N14" i="102"/>
  <c r="V14" i="102"/>
  <c r="I15" i="102"/>
  <c r="Q15" i="102"/>
  <c r="D16" i="102"/>
  <c r="L16" i="102"/>
  <c r="T16" i="102"/>
  <c r="G18" i="102"/>
  <c r="O18" i="102"/>
  <c r="W18" i="102"/>
  <c r="J19" i="102"/>
  <c r="R19" i="102"/>
  <c r="E20" i="102"/>
  <c r="M20" i="102"/>
  <c r="U20" i="102"/>
  <c r="H21" i="102"/>
  <c r="P21" i="102"/>
  <c r="C23" i="102"/>
  <c r="K23" i="102"/>
  <c r="S23" i="102"/>
  <c r="F24" i="102"/>
  <c r="N24" i="102"/>
  <c r="V24" i="102"/>
  <c r="I25" i="102"/>
  <c r="Q25" i="102"/>
  <c r="D28" i="102"/>
  <c r="L28" i="102"/>
  <c r="T28" i="102"/>
  <c r="G29" i="102"/>
  <c r="O29" i="102"/>
  <c r="W29" i="102"/>
  <c r="J30" i="102"/>
  <c r="R30" i="102"/>
  <c r="E31" i="102"/>
  <c r="M31" i="102"/>
  <c r="U31" i="102"/>
  <c r="H32" i="102"/>
  <c r="P32" i="102"/>
  <c r="C34" i="102"/>
  <c r="K34" i="102"/>
  <c r="S34" i="102"/>
  <c r="F35" i="102"/>
  <c r="N35" i="102"/>
  <c r="V35" i="102"/>
  <c r="I36" i="102"/>
  <c r="Q36" i="102"/>
  <c r="D37" i="102"/>
  <c r="L37" i="102"/>
  <c r="T37" i="102"/>
  <c r="G38" i="102"/>
  <c r="O38" i="102"/>
  <c r="W38" i="102"/>
  <c r="J39" i="102"/>
  <c r="R39" i="102"/>
  <c r="E40" i="102"/>
  <c r="M40" i="102"/>
  <c r="U40" i="102"/>
  <c r="H41" i="102"/>
  <c r="P41" i="102"/>
  <c r="C42" i="102"/>
  <c r="K42" i="102"/>
  <c r="S42" i="102"/>
  <c r="F43" i="102"/>
  <c r="N43" i="102"/>
  <c r="V43" i="102"/>
  <c r="I44" i="102"/>
  <c r="Q44" i="102"/>
  <c r="D45" i="102"/>
  <c r="L45" i="102"/>
  <c r="T45" i="102"/>
  <c r="G46" i="102"/>
  <c r="O46" i="102"/>
  <c r="W46" i="102"/>
  <c r="J47" i="102"/>
  <c r="R47" i="102"/>
  <c r="E48" i="102"/>
  <c r="M48" i="102"/>
  <c r="J5" i="102"/>
  <c r="R5" i="102"/>
  <c r="E6" i="102"/>
  <c r="M6" i="102"/>
  <c r="U6" i="102"/>
  <c r="H7" i="102"/>
  <c r="P7" i="102"/>
  <c r="C9" i="102"/>
  <c r="K9" i="102"/>
  <c r="S9" i="102"/>
  <c r="F10" i="102"/>
  <c r="N10" i="102"/>
  <c r="V10" i="102"/>
  <c r="I12" i="102"/>
  <c r="Q12" i="102"/>
  <c r="D13" i="102"/>
  <c r="L13" i="102"/>
  <c r="T13" i="102"/>
  <c r="G14" i="102"/>
  <c r="O14" i="102"/>
  <c r="W14" i="102"/>
  <c r="J15" i="102"/>
  <c r="R15" i="102"/>
  <c r="E16" i="102"/>
  <c r="M16" i="102"/>
  <c r="U16" i="102"/>
  <c r="H18" i="102"/>
  <c r="P18" i="102"/>
  <c r="C19" i="102"/>
  <c r="K19" i="102"/>
  <c r="S19" i="102"/>
  <c r="F20" i="102"/>
  <c r="N20" i="102"/>
  <c r="V20" i="102"/>
  <c r="I21" i="102"/>
  <c r="Q21" i="102"/>
  <c r="D23" i="102"/>
  <c r="L23" i="102"/>
  <c r="T23" i="102"/>
  <c r="G24" i="102"/>
  <c r="O24" i="102"/>
  <c r="W24" i="102"/>
  <c r="J25" i="102"/>
  <c r="R25" i="102"/>
  <c r="E28" i="102"/>
  <c r="M28" i="102"/>
  <c r="U28" i="102"/>
  <c r="H29" i="102"/>
  <c r="P29" i="102"/>
  <c r="C30" i="102"/>
  <c r="K30" i="102"/>
  <c r="S30" i="102"/>
  <c r="F31" i="102"/>
  <c r="N31" i="102"/>
  <c r="V31" i="102"/>
  <c r="I32" i="102"/>
  <c r="Q32" i="102"/>
  <c r="D34" i="102"/>
  <c r="L34" i="102"/>
  <c r="T34" i="102"/>
  <c r="G35" i="102"/>
  <c r="O35" i="102"/>
  <c r="W35" i="102"/>
  <c r="J36" i="102"/>
  <c r="R36" i="102"/>
  <c r="E37" i="102"/>
  <c r="M37" i="102"/>
  <c r="U37" i="102"/>
  <c r="H38" i="102"/>
  <c r="P38" i="102"/>
  <c r="C39" i="102"/>
  <c r="K39" i="102"/>
  <c r="S39" i="102"/>
  <c r="F40" i="102"/>
  <c r="N40" i="102"/>
  <c r="V40" i="102"/>
  <c r="I41" i="102"/>
  <c r="Q41" i="102"/>
  <c r="D42" i="102"/>
  <c r="L42" i="102"/>
  <c r="C5" i="102"/>
  <c r="K5" i="102"/>
  <c r="S5" i="102"/>
  <c r="F6" i="102"/>
  <c r="N6" i="102"/>
  <c r="V6" i="102"/>
  <c r="I7" i="102"/>
  <c r="Q7" i="102"/>
  <c r="D9" i="102"/>
  <c r="L9" i="102"/>
  <c r="T9" i="102"/>
  <c r="G10" i="102"/>
  <c r="O10" i="102"/>
  <c r="W10" i="102"/>
  <c r="J12" i="102"/>
  <c r="R12" i="102"/>
  <c r="E13" i="102"/>
  <c r="M13" i="102"/>
  <c r="U13" i="102"/>
  <c r="H14" i="102"/>
  <c r="P14" i="102"/>
  <c r="C15" i="102"/>
  <c r="K15" i="102"/>
  <c r="S15" i="102"/>
  <c r="F16" i="102"/>
  <c r="N16" i="102"/>
  <c r="V16" i="102"/>
  <c r="I18" i="102"/>
  <c r="Q18" i="102"/>
  <c r="D19" i="102"/>
  <c r="L19" i="102"/>
  <c r="T19" i="102"/>
  <c r="G20" i="102"/>
  <c r="O20" i="102"/>
  <c r="W20" i="102"/>
  <c r="J21" i="102"/>
  <c r="R21" i="102"/>
  <c r="E23" i="102"/>
  <c r="M23" i="102"/>
  <c r="U23" i="102"/>
  <c r="H24" i="102"/>
  <c r="P24" i="102"/>
  <c r="C25" i="102"/>
  <c r="K25" i="102"/>
  <c r="S25" i="102"/>
  <c r="F28" i="102"/>
  <c r="N28" i="102"/>
  <c r="V28" i="102"/>
  <c r="I29" i="102"/>
  <c r="Q29" i="102"/>
  <c r="D30" i="102"/>
  <c r="L30" i="102"/>
  <c r="T30" i="102"/>
  <c r="G31" i="102"/>
  <c r="O31" i="102"/>
  <c r="W31" i="102"/>
  <c r="J32" i="102"/>
  <c r="R32" i="102"/>
  <c r="E34" i="102"/>
  <c r="M34" i="102"/>
  <c r="U34" i="102"/>
  <c r="H35" i="102"/>
  <c r="P35" i="102"/>
  <c r="C36" i="102"/>
  <c r="K36" i="102"/>
  <c r="S36" i="102"/>
  <c r="F37" i="102"/>
  <c r="N37" i="102"/>
  <c r="V37" i="102"/>
  <c r="I38" i="102"/>
  <c r="Q38" i="102"/>
  <c r="D39" i="102"/>
  <c r="L39" i="102"/>
  <c r="T39" i="102"/>
  <c r="G40" i="102"/>
  <c r="O40" i="102"/>
  <c r="W40" i="102"/>
  <c r="J41" i="102"/>
  <c r="R41" i="102"/>
  <c r="E42" i="102"/>
  <c r="M42" i="102"/>
  <c r="D5" i="102"/>
  <c r="L5" i="102"/>
  <c r="T5" i="102"/>
  <c r="G6" i="102"/>
  <c r="O6" i="102"/>
  <c r="W6" i="102"/>
  <c r="J7" i="102"/>
  <c r="R7" i="102"/>
  <c r="E9" i="102"/>
  <c r="M9" i="102"/>
  <c r="U9" i="102"/>
  <c r="H10" i="102"/>
  <c r="P10" i="102"/>
  <c r="C12" i="102"/>
  <c r="K12" i="102"/>
  <c r="S12" i="102"/>
  <c r="F13" i="102"/>
  <c r="N13" i="102"/>
  <c r="V13" i="102"/>
  <c r="I14" i="102"/>
  <c r="Q14" i="102"/>
  <c r="D15" i="102"/>
  <c r="L15" i="102"/>
  <c r="T15" i="102"/>
  <c r="G16" i="102"/>
  <c r="O16" i="102"/>
  <c r="W16" i="102"/>
  <c r="J18" i="102"/>
  <c r="R18" i="102"/>
  <c r="E19" i="102"/>
  <c r="M19" i="102"/>
  <c r="U19" i="102"/>
  <c r="H20" i="102"/>
  <c r="P20" i="102"/>
  <c r="C21" i="102"/>
  <c r="K21" i="102"/>
  <c r="S21" i="102"/>
  <c r="F23" i="102"/>
  <c r="N23" i="102"/>
  <c r="V23" i="102"/>
  <c r="I24" i="102"/>
  <c r="Q24" i="102"/>
  <c r="D25" i="102"/>
  <c r="L25" i="102"/>
  <c r="T25" i="102"/>
  <c r="G28" i="102"/>
  <c r="O28" i="102"/>
  <c r="W28" i="102"/>
  <c r="J29" i="102"/>
  <c r="R29" i="102"/>
  <c r="E30" i="102"/>
  <c r="M30" i="102"/>
  <c r="U30" i="102"/>
  <c r="H31" i="102"/>
  <c r="P31" i="102"/>
  <c r="C32" i="102"/>
  <c r="K32" i="102"/>
  <c r="S32" i="102"/>
  <c r="F34" i="102"/>
  <c r="N34" i="102"/>
  <c r="V34" i="102"/>
  <c r="I35" i="102"/>
  <c r="Q35" i="102"/>
  <c r="D36" i="102"/>
  <c r="L36" i="102"/>
  <c r="T36" i="102"/>
  <c r="G37" i="102"/>
  <c r="O37" i="102"/>
  <c r="W37" i="102"/>
  <c r="J38" i="102"/>
  <c r="R38" i="102"/>
  <c r="E39" i="102"/>
  <c r="M39" i="102"/>
  <c r="U39" i="102"/>
  <c r="H40" i="102"/>
  <c r="P40" i="102"/>
  <c r="C41" i="102"/>
  <c r="K41" i="102"/>
  <c r="S41" i="102"/>
  <c r="F42" i="102"/>
  <c r="N42" i="102"/>
  <c r="V42" i="102"/>
  <c r="I43" i="102"/>
  <c r="I59" i="102"/>
  <c r="Q59" i="102"/>
  <c r="D60" i="102"/>
  <c r="L60" i="102"/>
  <c r="T60" i="102"/>
  <c r="G61" i="102"/>
  <c r="O61" i="102"/>
  <c r="W61" i="102"/>
  <c r="J62" i="102"/>
  <c r="R62" i="102"/>
  <c r="E63" i="102"/>
  <c r="M63" i="102"/>
  <c r="U63" i="102"/>
  <c r="H64" i="102"/>
  <c r="P64" i="102"/>
  <c r="C65" i="102"/>
  <c r="K65" i="102"/>
  <c r="S65" i="102"/>
  <c r="F66" i="102"/>
  <c r="N66" i="102"/>
  <c r="V66" i="102"/>
  <c r="I67" i="102"/>
  <c r="Q67" i="102"/>
  <c r="D68" i="102"/>
  <c r="L68" i="102"/>
  <c r="T68" i="102"/>
  <c r="G69" i="102"/>
  <c r="O69" i="102"/>
  <c r="W69" i="102"/>
  <c r="J70" i="102"/>
  <c r="R70" i="102"/>
  <c r="E72" i="102"/>
  <c r="M72" i="102"/>
  <c r="U72" i="102"/>
  <c r="H73" i="102"/>
  <c r="P73" i="102"/>
  <c r="C74" i="102"/>
  <c r="K74" i="102"/>
  <c r="S74" i="102"/>
  <c r="F75" i="102"/>
  <c r="N75" i="102"/>
  <c r="V75" i="102"/>
  <c r="I76" i="102"/>
  <c r="Q76" i="102"/>
  <c r="O32" i="102"/>
  <c r="W32" i="102"/>
  <c r="J34" i="102"/>
  <c r="R34" i="102"/>
  <c r="E35" i="102"/>
  <c r="M35" i="102"/>
  <c r="U35" i="102"/>
  <c r="H36" i="102"/>
  <c r="P36" i="102"/>
  <c r="C37" i="102"/>
  <c r="K37" i="102"/>
  <c r="S37" i="102"/>
  <c r="F38" i="102"/>
  <c r="N38" i="102"/>
  <c r="V38" i="102"/>
  <c r="I39" i="102"/>
  <c r="Q39" i="102"/>
  <c r="D40" i="102"/>
  <c r="L40" i="102"/>
  <c r="T40" i="102"/>
  <c r="G41" i="102"/>
  <c r="O41" i="102"/>
  <c r="W41" i="102"/>
  <c r="J42" i="102"/>
  <c r="R42" i="102"/>
  <c r="E43" i="102"/>
  <c r="M43" i="102"/>
  <c r="U43" i="102"/>
  <c r="H44" i="102"/>
  <c r="P44" i="102"/>
  <c r="C45" i="102"/>
  <c r="K45" i="102"/>
  <c r="S45" i="102"/>
  <c r="F46" i="102"/>
  <c r="N46" i="102"/>
  <c r="V46" i="102"/>
  <c r="I47" i="102"/>
  <c r="Q47" i="102"/>
  <c r="D48" i="102"/>
  <c r="L48" i="102"/>
  <c r="T48" i="102"/>
  <c r="G49" i="102"/>
  <c r="O49" i="102"/>
  <c r="W49" i="102"/>
  <c r="J50" i="102"/>
  <c r="R50" i="102"/>
  <c r="E51" i="102"/>
  <c r="M51" i="102"/>
  <c r="U51" i="102"/>
  <c r="H53" i="102"/>
  <c r="P53" i="102"/>
  <c r="C54" i="102"/>
  <c r="K54" i="102"/>
  <c r="S54" i="102"/>
  <c r="F55" i="102"/>
  <c r="N55" i="102"/>
  <c r="V55" i="102"/>
  <c r="I56" i="102"/>
  <c r="Q56" i="102"/>
  <c r="D57" i="102"/>
  <c r="L57" i="102"/>
  <c r="T57" i="102"/>
  <c r="G58" i="102"/>
  <c r="O58" i="102"/>
  <c r="W58" i="102"/>
  <c r="J59" i="102"/>
  <c r="R59" i="102"/>
  <c r="E60" i="102"/>
  <c r="M60" i="102"/>
  <c r="U60" i="102"/>
  <c r="H61" i="102"/>
  <c r="P61" i="102"/>
  <c r="C62" i="102"/>
  <c r="K62" i="102"/>
  <c r="S62" i="102"/>
  <c r="F63" i="102"/>
  <c r="N63" i="102"/>
  <c r="V63" i="102"/>
  <c r="I64" i="102"/>
  <c r="Q64" i="102"/>
  <c r="D65" i="102"/>
  <c r="L65" i="102"/>
  <c r="T65" i="102"/>
  <c r="G66" i="102"/>
  <c r="O66" i="102"/>
  <c r="U48" i="102"/>
  <c r="H49" i="102"/>
  <c r="P49" i="102"/>
  <c r="C50" i="102"/>
  <c r="K50" i="102"/>
  <c r="S50" i="102"/>
  <c r="F51" i="102"/>
  <c r="N51" i="102"/>
  <c r="V51" i="102"/>
  <c r="I53" i="102"/>
  <c r="Q53" i="102"/>
  <c r="D54" i="102"/>
  <c r="L54" i="102"/>
  <c r="T54" i="102"/>
  <c r="G55" i="102"/>
  <c r="O55" i="102"/>
  <c r="W55" i="102"/>
  <c r="J56" i="102"/>
  <c r="R56" i="102"/>
  <c r="E57" i="102"/>
  <c r="M57" i="102"/>
  <c r="U57" i="102"/>
  <c r="H58" i="102"/>
  <c r="P58" i="102"/>
  <c r="C59" i="102"/>
  <c r="K59" i="102"/>
  <c r="S59" i="102"/>
  <c r="F60" i="102"/>
  <c r="N60" i="102"/>
  <c r="V60" i="102"/>
  <c r="I61" i="102"/>
  <c r="Q61" i="102"/>
  <c r="D62" i="102"/>
  <c r="L62" i="102"/>
  <c r="T62" i="102"/>
  <c r="G63" i="102"/>
  <c r="O63" i="102"/>
  <c r="W63" i="102"/>
  <c r="J64" i="102"/>
  <c r="R64" i="102"/>
  <c r="E65" i="102"/>
  <c r="M65" i="102"/>
  <c r="U65" i="102"/>
  <c r="H66" i="102"/>
  <c r="P66" i="102"/>
  <c r="C67" i="102"/>
  <c r="K67" i="102"/>
  <c r="S67" i="102"/>
  <c r="F68" i="102"/>
  <c r="N68" i="102"/>
  <c r="V68" i="102"/>
  <c r="I69" i="102"/>
  <c r="Q69" i="102"/>
  <c r="D70" i="102"/>
  <c r="L70" i="102"/>
  <c r="T70" i="102"/>
  <c r="G72" i="102"/>
  <c r="O72" i="102"/>
  <c r="W72" i="102"/>
  <c r="J73" i="102"/>
  <c r="R73" i="102"/>
  <c r="E74" i="102"/>
  <c r="M74" i="102"/>
  <c r="U74" i="102"/>
  <c r="H75" i="102"/>
  <c r="P75" i="102"/>
  <c r="C76" i="102"/>
  <c r="K76" i="102"/>
  <c r="S76" i="102"/>
  <c r="T42" i="102"/>
  <c r="G43" i="102"/>
  <c r="O43" i="102"/>
  <c r="W43" i="102"/>
  <c r="J44" i="102"/>
  <c r="R44" i="102"/>
  <c r="E45" i="102"/>
  <c r="M45" i="102"/>
  <c r="U45" i="102"/>
  <c r="H46" i="102"/>
  <c r="P46" i="102"/>
  <c r="C47" i="102"/>
  <c r="K47" i="102"/>
  <c r="S47" i="102"/>
  <c r="F48" i="102"/>
  <c r="N48" i="102"/>
  <c r="V48" i="102"/>
  <c r="I49" i="102"/>
  <c r="Q49" i="102"/>
  <c r="D50" i="102"/>
  <c r="L50" i="102"/>
  <c r="T50" i="102"/>
  <c r="G51" i="102"/>
  <c r="O51" i="102"/>
  <c r="W51" i="102"/>
  <c r="J53" i="102"/>
  <c r="R53" i="102"/>
  <c r="E54" i="102"/>
  <c r="M54" i="102"/>
  <c r="U54" i="102"/>
  <c r="H55" i="102"/>
  <c r="P55" i="102"/>
  <c r="C56" i="102"/>
  <c r="K56" i="102"/>
  <c r="S56" i="102"/>
  <c r="F57" i="102"/>
  <c r="N57" i="102"/>
  <c r="V57" i="102"/>
  <c r="I58" i="102"/>
  <c r="Q58" i="102"/>
  <c r="D59" i="102"/>
  <c r="L59" i="102"/>
  <c r="T59" i="102"/>
  <c r="G60" i="102"/>
  <c r="O60" i="102"/>
  <c r="W60" i="102"/>
  <c r="J61" i="102"/>
  <c r="R61" i="102"/>
  <c r="E62" i="102"/>
  <c r="M62" i="102"/>
  <c r="U62" i="102"/>
  <c r="H63" i="102"/>
  <c r="P63" i="102"/>
  <c r="C64" i="102"/>
  <c r="K64" i="102"/>
  <c r="S64" i="102"/>
  <c r="F65" i="102"/>
  <c r="N65" i="102"/>
  <c r="V65" i="102"/>
  <c r="I66" i="102"/>
  <c r="Q66" i="102"/>
  <c r="D67" i="102"/>
  <c r="L67" i="102"/>
  <c r="T67" i="102"/>
  <c r="G68" i="102"/>
  <c r="O68" i="102"/>
  <c r="W68" i="102"/>
  <c r="J69" i="102"/>
  <c r="R69" i="102"/>
  <c r="E70" i="102"/>
  <c r="M70" i="102"/>
  <c r="U70" i="102"/>
  <c r="H72" i="102"/>
  <c r="P72" i="102"/>
  <c r="C73" i="102"/>
  <c r="K73" i="102"/>
  <c r="S73" i="102"/>
  <c r="F74" i="102"/>
  <c r="N74" i="102"/>
  <c r="V74" i="102"/>
  <c r="I75" i="102"/>
  <c r="Q75" i="102"/>
  <c r="D76" i="102"/>
  <c r="L76" i="102"/>
  <c r="T76" i="102"/>
  <c r="U42" i="102"/>
  <c r="H43" i="102"/>
  <c r="P43" i="102"/>
  <c r="C44" i="102"/>
  <c r="K44" i="102"/>
  <c r="S44" i="102"/>
  <c r="F45" i="102"/>
  <c r="N45" i="102"/>
  <c r="V45" i="102"/>
  <c r="I46" i="102"/>
  <c r="Q46" i="102"/>
  <c r="D47" i="102"/>
  <c r="L47" i="102"/>
  <c r="T47" i="102"/>
  <c r="G48" i="102"/>
  <c r="O48" i="102"/>
  <c r="W48" i="102"/>
  <c r="J49" i="102"/>
  <c r="R49" i="102"/>
  <c r="E50" i="102"/>
  <c r="M50" i="102"/>
  <c r="U50" i="102"/>
  <c r="H51" i="102"/>
  <c r="P51" i="102"/>
  <c r="C53" i="102"/>
  <c r="K53" i="102"/>
  <c r="S53" i="102"/>
  <c r="F54" i="102"/>
  <c r="N54" i="102"/>
  <c r="V54" i="102"/>
  <c r="I55" i="102"/>
  <c r="Q55" i="102"/>
  <c r="D56" i="102"/>
  <c r="L56" i="102"/>
  <c r="T56" i="102"/>
  <c r="G57" i="102"/>
  <c r="O57" i="102"/>
  <c r="W57" i="102"/>
  <c r="J58" i="102"/>
  <c r="R58" i="102"/>
  <c r="E59" i="102"/>
  <c r="M59" i="102"/>
  <c r="U59" i="102"/>
  <c r="H60" i="102"/>
  <c r="P60" i="102"/>
  <c r="C61" i="102"/>
  <c r="K61" i="102"/>
  <c r="S61" i="102"/>
  <c r="F62" i="102"/>
  <c r="N62" i="102"/>
  <c r="V62" i="102"/>
  <c r="I63" i="102"/>
  <c r="Q63" i="102"/>
  <c r="D64" i="102"/>
  <c r="L64" i="102"/>
  <c r="T64" i="102"/>
  <c r="G65" i="102"/>
  <c r="O65" i="102"/>
  <c r="W65" i="102"/>
  <c r="J66" i="102"/>
  <c r="R66" i="102"/>
  <c r="E67" i="102"/>
  <c r="M67" i="102"/>
  <c r="U67" i="102"/>
  <c r="H68" i="102"/>
  <c r="P68" i="102"/>
  <c r="C69" i="102"/>
  <c r="K69" i="102"/>
  <c r="S69" i="102"/>
  <c r="F70" i="102"/>
  <c r="N70" i="102"/>
  <c r="V70" i="102"/>
  <c r="I72" i="102"/>
  <c r="Q72" i="102"/>
  <c r="D73" i="102"/>
  <c r="L73" i="102"/>
  <c r="T73" i="102"/>
  <c r="G74" i="102"/>
  <c r="O74" i="102"/>
  <c r="W74" i="102"/>
  <c r="J75" i="102"/>
  <c r="R75" i="102"/>
  <c r="E76" i="102"/>
  <c r="M76" i="102"/>
  <c r="U76" i="102"/>
  <c r="Q43" i="102"/>
  <c r="D44" i="102"/>
  <c r="L44" i="102"/>
  <c r="T44" i="102"/>
  <c r="G45" i="102"/>
  <c r="O45" i="102"/>
  <c r="W45" i="102"/>
  <c r="J46" i="102"/>
  <c r="R46" i="102"/>
  <c r="E47" i="102"/>
  <c r="M47" i="102"/>
  <c r="U47" i="102"/>
  <c r="H48" i="102"/>
  <c r="P48" i="102"/>
  <c r="C49" i="102"/>
  <c r="K49" i="102"/>
  <c r="S49" i="102"/>
  <c r="F50" i="102"/>
  <c r="N50" i="102"/>
  <c r="V50" i="102"/>
  <c r="I51" i="102"/>
  <c r="Q51" i="102"/>
  <c r="D53" i="102"/>
  <c r="L53" i="102"/>
  <c r="T53" i="102"/>
  <c r="G54" i="102"/>
  <c r="O54" i="102"/>
  <c r="W54" i="102"/>
  <c r="J55" i="102"/>
  <c r="R55" i="102"/>
  <c r="E56" i="102"/>
  <c r="M56" i="102"/>
  <c r="U56" i="102"/>
  <c r="H57" i="102"/>
  <c r="P57" i="102"/>
  <c r="C58" i="102"/>
  <c r="K58" i="102"/>
  <c r="S58" i="102"/>
  <c r="F59" i="102"/>
  <c r="N59" i="102"/>
  <c r="V59" i="102"/>
  <c r="I60" i="102"/>
  <c r="Q60" i="102"/>
  <c r="D61" i="102"/>
  <c r="L61" i="102"/>
  <c r="T61" i="102"/>
  <c r="G62" i="102"/>
  <c r="O62" i="102"/>
  <c r="W62" i="102"/>
  <c r="J63" i="102"/>
  <c r="R63" i="102"/>
  <c r="E64" i="102"/>
  <c r="M64" i="102"/>
  <c r="U64" i="102"/>
  <c r="H65" i="102"/>
  <c r="P65" i="102"/>
  <c r="C66" i="102"/>
  <c r="K66" i="102"/>
  <c r="S66" i="102"/>
  <c r="F67" i="102"/>
  <c r="N67" i="102"/>
  <c r="V67" i="102"/>
  <c r="I68" i="102"/>
  <c r="Q68" i="102"/>
  <c r="D69" i="102"/>
  <c r="L69" i="102"/>
  <c r="T69" i="102"/>
  <c r="G70" i="102"/>
  <c r="O70" i="102"/>
  <c r="W70" i="102"/>
  <c r="J72" i="102"/>
  <c r="R72" i="102"/>
  <c r="E73" i="102"/>
  <c r="M73" i="102"/>
  <c r="U73" i="102"/>
  <c r="H74" i="102"/>
  <c r="P74" i="102"/>
  <c r="C75" i="102"/>
  <c r="K75" i="102"/>
  <c r="S75" i="102"/>
  <c r="F76" i="102"/>
  <c r="N76" i="102"/>
  <c r="V76" i="102"/>
  <c r="W66" i="102"/>
  <c r="J67" i="102"/>
  <c r="R67" i="102"/>
  <c r="E68" i="102"/>
  <c r="M68" i="102"/>
  <c r="U68" i="102"/>
  <c r="H69" i="102"/>
  <c r="P69" i="102"/>
  <c r="C70" i="102"/>
  <c r="K70" i="102"/>
  <c r="S70" i="102"/>
  <c r="F72" i="102"/>
  <c r="N72" i="102"/>
  <c r="V72" i="102"/>
  <c r="I73" i="102"/>
  <c r="Q73" i="102"/>
  <c r="D74" i="102"/>
  <c r="L74" i="102"/>
  <c r="T74" i="102"/>
  <c r="G75" i="102"/>
  <c r="O75" i="102"/>
  <c r="W75" i="102"/>
  <c r="J76" i="102"/>
  <c r="R76" i="102"/>
  <c r="G6" i="16"/>
  <c r="U9" i="16"/>
  <c r="D5" i="16"/>
  <c r="R7" i="16"/>
  <c r="R5" i="46"/>
  <c r="K9" i="46"/>
  <c r="D13" i="46"/>
  <c r="R15" i="46"/>
  <c r="K19" i="46"/>
  <c r="D23" i="46"/>
  <c r="R25" i="46"/>
  <c r="K30" i="46"/>
  <c r="D34" i="46"/>
  <c r="R36" i="46"/>
  <c r="K39" i="46"/>
  <c r="D42" i="46"/>
  <c r="R44" i="46"/>
  <c r="K47" i="46"/>
  <c r="D50" i="46"/>
  <c r="R53" i="46"/>
  <c r="K56" i="46"/>
  <c r="D59" i="46"/>
  <c r="R61" i="46"/>
  <c r="K64" i="46"/>
  <c r="D67" i="46"/>
  <c r="R69" i="46"/>
  <c r="K73" i="46"/>
  <c r="F7" i="46"/>
  <c r="T10" i="46"/>
  <c r="M14" i="46"/>
  <c r="F18" i="46"/>
  <c r="T20" i="46"/>
  <c r="M24" i="46"/>
  <c r="F29" i="46"/>
  <c r="T31" i="46"/>
  <c r="M35" i="46"/>
  <c r="F38" i="46"/>
  <c r="T40" i="46"/>
  <c r="M43" i="46"/>
  <c r="F46" i="46"/>
  <c r="T48" i="46"/>
  <c r="M51" i="46"/>
  <c r="F55" i="46"/>
  <c r="T57" i="46"/>
  <c r="M60" i="46"/>
  <c r="F63" i="46"/>
  <c r="T65" i="46"/>
  <c r="M68" i="46"/>
  <c r="F72" i="46"/>
  <c r="T74" i="46"/>
  <c r="O6" i="16"/>
  <c r="H7" i="46"/>
  <c r="V10" i="46"/>
  <c r="O14" i="46"/>
  <c r="H18" i="46"/>
  <c r="V20" i="46"/>
  <c r="O24" i="46"/>
  <c r="H29" i="46"/>
  <c r="V31" i="46"/>
  <c r="O35" i="46"/>
  <c r="H38" i="46"/>
  <c r="V40" i="46"/>
  <c r="O43" i="46"/>
  <c r="H46" i="46"/>
  <c r="V48" i="46"/>
  <c r="O51" i="46"/>
  <c r="H55" i="46"/>
  <c r="V57" i="46"/>
  <c r="O60" i="46"/>
  <c r="H63" i="46"/>
  <c r="V65" i="46"/>
  <c r="O68" i="46"/>
  <c r="H72" i="46"/>
  <c r="V74" i="46"/>
  <c r="H10" i="16"/>
  <c r="C6" i="46"/>
  <c r="Q9" i="46"/>
  <c r="J13" i="46"/>
  <c r="C16" i="46"/>
  <c r="Q19" i="46"/>
  <c r="J23" i="46"/>
  <c r="C28" i="46"/>
  <c r="Q30" i="46"/>
  <c r="J34" i="46"/>
  <c r="C37" i="46"/>
  <c r="Q39" i="46"/>
  <c r="J42" i="46"/>
  <c r="C45" i="46"/>
  <c r="Q47" i="46"/>
  <c r="J50" i="46"/>
  <c r="C54" i="46"/>
  <c r="Q56" i="46"/>
  <c r="J59" i="46"/>
  <c r="C62" i="46"/>
  <c r="Q64" i="46"/>
  <c r="J67" i="46"/>
  <c r="C70" i="46"/>
  <c r="Q73" i="46"/>
  <c r="D76" i="46"/>
  <c r="T76" i="46"/>
  <c r="F76" i="16"/>
  <c r="L5" i="16"/>
  <c r="E9" i="16"/>
  <c r="E6" i="46"/>
  <c r="S9" i="46"/>
  <c r="L13" i="46"/>
  <c r="E16" i="46"/>
  <c r="S19" i="46"/>
  <c r="L23" i="46"/>
  <c r="E28" i="46"/>
  <c r="S30" i="46"/>
  <c r="L34" i="46"/>
  <c r="E37" i="46"/>
  <c r="S39" i="46"/>
  <c r="L42" i="46"/>
  <c r="E45" i="46"/>
  <c r="S47" i="46"/>
  <c r="L50" i="46"/>
  <c r="E54" i="46"/>
  <c r="S56" i="46"/>
  <c r="L59" i="46"/>
  <c r="E62" i="46"/>
  <c r="S64" i="46"/>
  <c r="L67" i="46"/>
  <c r="E70" i="46"/>
  <c r="S73" i="46"/>
  <c r="E76" i="46"/>
  <c r="N76" i="16"/>
  <c r="N7" i="46"/>
  <c r="G12" i="46"/>
  <c r="U14" i="46"/>
  <c r="N18" i="46"/>
  <c r="G21" i="46"/>
  <c r="U24" i="46"/>
  <c r="N29" i="46"/>
  <c r="G32" i="46"/>
  <c r="U35" i="46"/>
  <c r="N38" i="46"/>
  <c r="G41" i="46"/>
  <c r="U43" i="46"/>
  <c r="N46" i="46"/>
  <c r="G49" i="46"/>
  <c r="U51" i="46"/>
  <c r="N55" i="46"/>
  <c r="G58" i="46"/>
  <c r="U60" i="46"/>
  <c r="N63" i="46"/>
  <c r="G66" i="46"/>
  <c r="U68" i="46"/>
  <c r="N72" i="46"/>
  <c r="U6" i="46"/>
  <c r="N10" i="46"/>
  <c r="G14" i="46"/>
  <c r="U16" i="46"/>
  <c r="N20" i="46"/>
  <c r="G24" i="46"/>
  <c r="U28" i="46"/>
  <c r="N31" i="46"/>
  <c r="G35" i="46"/>
  <c r="U37" i="46"/>
  <c r="N40" i="46"/>
  <c r="G43" i="46"/>
  <c r="U45" i="46"/>
  <c r="N48" i="46"/>
  <c r="G51" i="46"/>
  <c r="U54" i="46"/>
  <c r="N57" i="46"/>
  <c r="G60" i="46"/>
  <c r="U62" i="46"/>
  <c r="N65" i="46"/>
  <c r="G68" i="46"/>
  <c r="U70" i="46"/>
  <c r="N74" i="46"/>
  <c r="U76" i="46"/>
  <c r="G76" i="16"/>
  <c r="W6" i="16"/>
  <c r="P10" i="16"/>
  <c r="P7" i="46"/>
  <c r="I12" i="46"/>
  <c r="W14" i="46"/>
  <c r="P18" i="46"/>
  <c r="I21" i="46"/>
  <c r="W24" i="46"/>
  <c r="P29" i="46"/>
  <c r="I32" i="46"/>
  <c r="W35" i="46"/>
  <c r="P38" i="46"/>
  <c r="I41" i="46"/>
  <c r="W43" i="46"/>
  <c r="P46" i="46"/>
  <c r="I49" i="46"/>
  <c r="W51" i="46"/>
  <c r="P55" i="46"/>
  <c r="I58" i="46"/>
  <c r="W60" i="46"/>
  <c r="P63" i="46"/>
  <c r="I66" i="46"/>
  <c r="W68" i="46"/>
  <c r="P72" i="46"/>
  <c r="I76" i="46"/>
  <c r="K6" i="46"/>
  <c r="D10" i="46"/>
  <c r="R13" i="46"/>
  <c r="K16" i="46"/>
  <c r="D20" i="46"/>
  <c r="R23" i="46"/>
  <c r="K28" i="46"/>
  <c r="D31" i="46"/>
  <c r="R34" i="46"/>
  <c r="K37" i="46"/>
  <c r="D40" i="46"/>
  <c r="R42" i="46"/>
  <c r="K45" i="46"/>
  <c r="D48" i="46"/>
  <c r="R50" i="46"/>
  <c r="K54" i="46"/>
  <c r="D57" i="46"/>
  <c r="R59" i="46"/>
  <c r="K62" i="46"/>
  <c r="D65" i="46"/>
  <c r="R67" i="46"/>
  <c r="K70" i="46"/>
  <c r="D74" i="46"/>
  <c r="O76" i="16"/>
  <c r="L76" i="46"/>
  <c r="T5" i="16"/>
  <c r="M9" i="16"/>
  <c r="M6" i="46"/>
  <c r="F10" i="46"/>
  <c r="T13" i="46"/>
  <c r="M16" i="46"/>
  <c r="F20" i="46"/>
  <c r="T23" i="46"/>
  <c r="M28" i="46"/>
  <c r="F31" i="46"/>
  <c r="T34" i="46"/>
  <c r="M37" i="46"/>
  <c r="F40" i="46"/>
  <c r="T42" i="46"/>
  <c r="M45" i="46"/>
  <c r="F48" i="46"/>
  <c r="T50" i="46"/>
  <c r="M54" i="46"/>
  <c r="F57" i="46"/>
  <c r="T59" i="46"/>
  <c r="M62" i="46"/>
  <c r="F65" i="46"/>
  <c r="T67" i="46"/>
  <c r="M70" i="46"/>
  <c r="F74" i="46"/>
  <c r="M76" i="46"/>
  <c r="V76" i="16"/>
  <c r="H5" i="46"/>
  <c r="V7" i="46"/>
  <c r="O12" i="46"/>
  <c r="H15" i="46"/>
  <c r="V18" i="46"/>
  <c r="O21" i="46"/>
  <c r="H25" i="46"/>
  <c r="V29" i="46"/>
  <c r="O32" i="46"/>
  <c r="H36" i="46"/>
  <c r="V38" i="46"/>
  <c r="O41" i="46"/>
  <c r="H44" i="46"/>
  <c r="V46" i="46"/>
  <c r="O49" i="46"/>
  <c r="H53" i="46"/>
  <c r="V55" i="46"/>
  <c r="O58" i="46"/>
  <c r="H61" i="46"/>
  <c r="V63" i="46"/>
  <c r="O66" i="46"/>
  <c r="H69" i="46"/>
  <c r="V72" i="46"/>
  <c r="W76" i="16"/>
  <c r="J7" i="16"/>
  <c r="C12" i="16"/>
  <c r="J5" i="46"/>
  <c r="C9" i="46"/>
  <c r="Q12" i="46"/>
  <c r="J15" i="46"/>
  <c r="C19" i="46"/>
  <c r="Q21" i="46"/>
  <c r="J25" i="46"/>
  <c r="C30" i="46"/>
  <c r="Q32" i="46"/>
  <c r="J36" i="46"/>
  <c r="C39" i="46"/>
  <c r="Q41" i="46"/>
  <c r="J44" i="46"/>
  <c r="C47" i="46"/>
  <c r="Q49" i="46"/>
  <c r="J53" i="46"/>
  <c r="C56" i="46"/>
  <c r="Q58" i="46"/>
  <c r="J61" i="46"/>
  <c r="C64" i="46"/>
  <c r="Q66" i="46"/>
  <c r="J69" i="46"/>
  <c r="C73" i="46"/>
  <c r="Q76" i="46"/>
  <c r="S6" i="46"/>
  <c r="L10" i="46"/>
  <c r="E14" i="46"/>
  <c r="S16" i="46"/>
  <c r="L20" i="46"/>
  <c r="E24" i="46"/>
  <c r="S28" i="46"/>
  <c r="L31" i="46"/>
  <c r="E35" i="46"/>
  <c r="S37" i="46"/>
  <c r="L40" i="46"/>
  <c r="E43" i="46"/>
  <c r="S45" i="46"/>
  <c r="L48" i="46"/>
  <c r="E51" i="46"/>
  <c r="S54" i="46"/>
  <c r="L57" i="46"/>
  <c r="E60" i="46"/>
  <c r="S62" i="46"/>
  <c r="L65" i="46"/>
  <c r="E68" i="46"/>
  <c r="S70" i="46"/>
  <c r="L74" i="46"/>
  <c r="K12" i="16"/>
  <c r="S12" i="16"/>
  <c r="F13" i="16"/>
  <c r="N13" i="16"/>
  <c r="V13" i="16"/>
  <c r="I14" i="16"/>
  <c r="Q14" i="16"/>
  <c r="D15" i="16"/>
  <c r="L15" i="16"/>
  <c r="T15" i="16"/>
  <c r="G16" i="16"/>
  <c r="O16" i="16"/>
  <c r="W16" i="16"/>
  <c r="J18" i="16"/>
  <c r="R18" i="16"/>
  <c r="E19" i="16"/>
  <c r="M19" i="16"/>
  <c r="U19" i="16"/>
  <c r="H20" i="16"/>
  <c r="P20" i="16"/>
  <c r="C21" i="16"/>
  <c r="K21" i="16"/>
  <c r="S21" i="16"/>
  <c r="F23" i="16"/>
  <c r="N23" i="16"/>
  <c r="V23" i="16"/>
  <c r="I24" i="16"/>
  <c r="Q24" i="16"/>
  <c r="D25" i="16"/>
  <c r="L25" i="16"/>
  <c r="T25" i="16"/>
  <c r="G28" i="16"/>
  <c r="O28" i="16"/>
  <c r="W28" i="16"/>
  <c r="J29" i="16"/>
  <c r="R29" i="16"/>
  <c r="E30" i="16"/>
  <c r="M30" i="16"/>
  <c r="U30" i="16"/>
  <c r="H31" i="16"/>
  <c r="P31" i="16"/>
  <c r="C32" i="16"/>
  <c r="K32" i="16"/>
  <c r="S32" i="16"/>
  <c r="F34" i="16"/>
  <c r="N34" i="16"/>
  <c r="V34" i="16"/>
  <c r="I35" i="16"/>
  <c r="Q35" i="16"/>
  <c r="D36" i="16"/>
  <c r="L36" i="16"/>
  <c r="T36" i="16"/>
  <c r="G37" i="16"/>
  <c r="O37" i="16"/>
  <c r="W37" i="16"/>
  <c r="J38" i="16"/>
  <c r="R38" i="16"/>
  <c r="E39" i="16"/>
  <c r="M39" i="16"/>
  <c r="U39" i="16"/>
  <c r="H40" i="16"/>
  <c r="P40" i="16"/>
  <c r="C41" i="16"/>
  <c r="K41" i="16"/>
  <c r="C76" i="16"/>
  <c r="K76" i="16"/>
  <c r="S76" i="16"/>
  <c r="S41" i="16"/>
  <c r="F42" i="16"/>
  <c r="N42" i="16"/>
  <c r="V42" i="16"/>
  <c r="I43" i="16"/>
  <c r="Q43" i="16"/>
  <c r="D44" i="16"/>
  <c r="L44" i="16"/>
  <c r="T44" i="16"/>
  <c r="G45" i="16"/>
  <c r="O45" i="16"/>
  <c r="W45" i="16"/>
  <c r="J46" i="16"/>
  <c r="R46" i="16"/>
  <c r="E47" i="16"/>
  <c r="M47" i="16"/>
  <c r="U47" i="16"/>
  <c r="H48" i="16"/>
  <c r="P48" i="16"/>
  <c r="C49" i="16"/>
  <c r="K49" i="16"/>
  <c r="S49" i="16"/>
  <c r="F50" i="16"/>
  <c r="N50" i="16"/>
  <c r="V50" i="16"/>
  <c r="I51" i="16"/>
  <c r="Q51" i="16"/>
  <c r="D53" i="16"/>
  <c r="L53" i="16"/>
  <c r="T53" i="16"/>
  <c r="G54" i="16"/>
  <c r="O54" i="16"/>
  <c r="W54" i="16"/>
  <c r="J55" i="16"/>
  <c r="R55" i="16"/>
  <c r="E56" i="16"/>
  <c r="M56" i="16"/>
  <c r="U56" i="16"/>
  <c r="H57" i="16"/>
  <c r="P57" i="16"/>
  <c r="C58" i="16"/>
  <c r="K58" i="16"/>
  <c r="S58" i="16"/>
  <c r="F59" i="16"/>
  <c r="N59" i="16"/>
  <c r="V59" i="16"/>
  <c r="I60" i="16"/>
  <c r="Q60" i="16"/>
  <c r="D61" i="16"/>
  <c r="L61" i="16"/>
  <c r="T61" i="16"/>
  <c r="G62" i="16"/>
  <c r="O62" i="16"/>
  <c r="W62" i="16"/>
  <c r="J63" i="16"/>
  <c r="R63" i="16"/>
  <c r="E64" i="16"/>
  <c r="M64" i="16"/>
  <c r="U64" i="16"/>
  <c r="H65" i="16"/>
  <c r="P65" i="16"/>
  <c r="C66" i="16"/>
  <c r="K66" i="16"/>
  <c r="S66" i="16"/>
  <c r="F67" i="16"/>
  <c r="N67" i="16"/>
  <c r="V67" i="16"/>
  <c r="I68" i="16"/>
  <c r="Q68" i="16"/>
  <c r="D69" i="16"/>
  <c r="L69" i="16"/>
  <c r="T69" i="16"/>
  <c r="G70" i="16"/>
  <c r="O70" i="16"/>
  <c r="W70" i="16"/>
  <c r="J72" i="16"/>
  <c r="R72" i="16"/>
  <c r="E73" i="16"/>
  <c r="M73" i="16"/>
  <c r="U73" i="16"/>
  <c r="H74" i="16"/>
  <c r="P74" i="16"/>
  <c r="C75" i="16"/>
  <c r="K75" i="16"/>
  <c r="S75" i="16"/>
  <c r="J76" i="16"/>
  <c r="H5" i="16"/>
  <c r="C6" i="16"/>
  <c r="S6" i="16"/>
  <c r="N7" i="16"/>
  <c r="I9" i="16"/>
  <c r="D10" i="16"/>
  <c r="T10" i="16"/>
  <c r="O12" i="16"/>
  <c r="W12" i="16"/>
  <c r="J13" i="16"/>
  <c r="R13" i="16"/>
  <c r="E14" i="16"/>
  <c r="M14" i="16"/>
  <c r="U14" i="16"/>
  <c r="H15" i="16"/>
  <c r="P15" i="16"/>
  <c r="C16" i="16"/>
  <c r="K16" i="16"/>
  <c r="S16" i="16"/>
  <c r="N18" i="16"/>
  <c r="V18" i="16"/>
  <c r="I19" i="16"/>
  <c r="Q19" i="16"/>
  <c r="D20" i="16"/>
  <c r="L20" i="16"/>
  <c r="G21" i="16"/>
  <c r="O21" i="16"/>
  <c r="W21" i="16"/>
  <c r="J23" i="16"/>
  <c r="R23" i="16"/>
  <c r="E24" i="16"/>
  <c r="M24" i="16"/>
  <c r="U24" i="16"/>
  <c r="H25" i="16"/>
  <c r="P25" i="16"/>
  <c r="C28" i="16"/>
  <c r="K28" i="16"/>
  <c r="S28" i="16"/>
  <c r="F29" i="16"/>
  <c r="N29" i="16"/>
  <c r="V29" i="16"/>
  <c r="I30" i="16"/>
  <c r="Q30" i="16"/>
  <c r="D31" i="16"/>
  <c r="L31" i="16"/>
  <c r="T31" i="16"/>
  <c r="G32" i="16"/>
  <c r="O32" i="16"/>
  <c r="W32" i="16"/>
  <c r="J34" i="16"/>
  <c r="R34" i="16"/>
  <c r="E35" i="16"/>
  <c r="M35" i="16"/>
  <c r="U35" i="16"/>
  <c r="H36" i="16"/>
  <c r="P36" i="16"/>
  <c r="C37" i="16"/>
  <c r="K37" i="16"/>
  <c r="S37" i="16"/>
  <c r="F38" i="16"/>
  <c r="N38" i="16"/>
  <c r="V38" i="16"/>
  <c r="I39" i="16"/>
  <c r="Q39" i="16"/>
  <c r="D40" i="16"/>
  <c r="L40" i="16"/>
  <c r="T40" i="16"/>
  <c r="G41" i="16"/>
  <c r="O41" i="16"/>
  <c r="W41" i="16"/>
  <c r="J42" i="16"/>
  <c r="R42" i="16"/>
  <c r="E43" i="16"/>
  <c r="M43" i="16"/>
  <c r="U43" i="16"/>
  <c r="H44" i="16"/>
  <c r="P44" i="16"/>
  <c r="C45" i="16"/>
  <c r="K45" i="16"/>
  <c r="S45" i="16"/>
  <c r="F46" i="16"/>
  <c r="N46" i="16"/>
  <c r="V46" i="16"/>
  <c r="I47" i="16"/>
  <c r="Q47" i="16"/>
  <c r="D48" i="16"/>
  <c r="L48" i="16"/>
  <c r="T48" i="16"/>
  <c r="G49" i="16"/>
  <c r="O49" i="16"/>
  <c r="W49" i="16"/>
  <c r="J50" i="16"/>
  <c r="R50" i="16"/>
  <c r="E51" i="16"/>
  <c r="M51" i="16"/>
  <c r="U51" i="16"/>
  <c r="H53" i="16"/>
  <c r="P53" i="16"/>
  <c r="C54" i="16"/>
  <c r="K54" i="16"/>
  <c r="S54" i="16"/>
  <c r="F55" i="16"/>
  <c r="N55" i="16"/>
  <c r="V55" i="16"/>
  <c r="I56" i="16"/>
  <c r="Q56" i="16"/>
  <c r="D57" i="16"/>
  <c r="L57" i="16"/>
  <c r="T57" i="16"/>
  <c r="G58" i="16"/>
  <c r="O58" i="16"/>
  <c r="W58" i="16"/>
  <c r="J59" i="16"/>
  <c r="R59" i="16"/>
  <c r="E60" i="16"/>
  <c r="M60" i="16"/>
  <c r="U60" i="16"/>
  <c r="H61" i="16"/>
  <c r="P61" i="16"/>
  <c r="C62" i="16"/>
  <c r="K62" i="16"/>
  <c r="S62" i="16"/>
  <c r="F63" i="16"/>
  <c r="N63" i="16"/>
  <c r="V63" i="16"/>
  <c r="I64" i="16"/>
  <c r="Q64" i="16"/>
  <c r="D65" i="16"/>
  <c r="L65" i="16"/>
  <c r="T65" i="16"/>
  <c r="G66" i="16"/>
  <c r="O66" i="16"/>
  <c r="W66" i="16"/>
  <c r="J67" i="16"/>
  <c r="R67" i="16"/>
  <c r="E68" i="16"/>
  <c r="M68" i="16"/>
  <c r="U68" i="16"/>
  <c r="H69" i="16"/>
  <c r="P69" i="16"/>
  <c r="C70" i="16"/>
  <c r="K70" i="16"/>
  <c r="S70" i="16"/>
  <c r="F72" i="16"/>
  <c r="P5" i="16"/>
  <c r="K6" i="16"/>
  <c r="F7" i="16"/>
  <c r="V7" i="16"/>
  <c r="Q9" i="16"/>
  <c r="L10" i="16"/>
  <c r="G12" i="16"/>
  <c r="T20" i="16"/>
  <c r="R76" i="16"/>
  <c r="F18" i="16"/>
  <c r="D5" i="46"/>
  <c r="L5" i="46"/>
  <c r="T5" i="46"/>
  <c r="G6" i="46"/>
  <c r="O6" i="46"/>
  <c r="W6" i="46"/>
  <c r="J7" i="46"/>
  <c r="R7" i="46"/>
  <c r="E9" i="46"/>
  <c r="M9" i="46"/>
  <c r="U9" i="46"/>
  <c r="H10" i="46"/>
  <c r="P10" i="46"/>
  <c r="C12" i="46"/>
  <c r="K12" i="46"/>
  <c r="S12" i="46"/>
  <c r="F13" i="46"/>
  <c r="N13" i="46"/>
  <c r="V13" i="46"/>
  <c r="I14" i="46"/>
  <c r="Q14" i="46"/>
  <c r="D15" i="46"/>
  <c r="L15" i="46"/>
  <c r="T15" i="46"/>
  <c r="G16" i="46"/>
  <c r="O16" i="46"/>
  <c r="W16" i="46"/>
  <c r="J18" i="46"/>
  <c r="R18" i="46"/>
  <c r="E19" i="46"/>
  <c r="M19" i="46"/>
  <c r="U19" i="46"/>
  <c r="H20" i="46"/>
  <c r="P20" i="46"/>
  <c r="C21" i="46"/>
  <c r="K21" i="46"/>
  <c r="S21" i="46"/>
  <c r="F23" i="46"/>
  <c r="N23" i="46"/>
  <c r="V23" i="46"/>
  <c r="I24" i="46"/>
  <c r="Q24" i="46"/>
  <c r="D25" i="46"/>
  <c r="L25" i="46"/>
  <c r="T25" i="46"/>
  <c r="G28" i="46"/>
  <c r="O28" i="46"/>
  <c r="W28" i="46"/>
  <c r="J29" i="46"/>
  <c r="R29" i="46"/>
  <c r="E30" i="46"/>
  <c r="M30" i="46"/>
  <c r="U30" i="46"/>
  <c r="H31" i="46"/>
  <c r="P31" i="46"/>
  <c r="C32" i="46"/>
  <c r="K32" i="46"/>
  <c r="S32" i="46"/>
  <c r="F34" i="46"/>
  <c r="N34" i="46"/>
  <c r="V34" i="46"/>
  <c r="I35" i="46"/>
  <c r="Q35" i="46"/>
  <c r="D36" i="46"/>
  <c r="L36" i="46"/>
  <c r="T36" i="46"/>
  <c r="G37" i="46"/>
  <c r="O37" i="46"/>
  <c r="W37" i="46"/>
  <c r="J38" i="46"/>
  <c r="R38" i="46"/>
  <c r="E39" i="46"/>
  <c r="M39" i="46"/>
  <c r="U39" i="46"/>
  <c r="H40" i="46"/>
  <c r="N72" i="16"/>
  <c r="V72" i="16"/>
  <c r="I73" i="16"/>
  <c r="Q73" i="16"/>
  <c r="D74" i="16"/>
  <c r="L74" i="16"/>
  <c r="T74" i="16"/>
  <c r="G75" i="16"/>
  <c r="O75" i="16"/>
  <c r="W75" i="16"/>
  <c r="F5" i="46"/>
  <c r="N5" i="46"/>
  <c r="V5" i="46"/>
  <c r="I6" i="46"/>
  <c r="Q6" i="46"/>
  <c r="D7" i="46"/>
  <c r="L7" i="46"/>
  <c r="T7" i="46"/>
  <c r="G9" i="46"/>
  <c r="O9" i="46"/>
  <c r="W9" i="46"/>
  <c r="J10" i="46"/>
  <c r="R10" i="46"/>
  <c r="E12" i="46"/>
  <c r="M12" i="46"/>
  <c r="U12" i="46"/>
  <c r="H13" i="46"/>
  <c r="P13" i="46"/>
  <c r="C14" i="46"/>
  <c r="K14" i="46"/>
  <c r="S14" i="46"/>
  <c r="F15" i="46"/>
  <c r="N15" i="46"/>
  <c r="V15" i="46"/>
  <c r="I16" i="46"/>
  <c r="Q16" i="46"/>
  <c r="D18" i="46"/>
  <c r="L18" i="46"/>
  <c r="T18" i="46"/>
  <c r="G19" i="46"/>
  <c r="O19" i="46"/>
  <c r="W19" i="46"/>
  <c r="J20" i="46"/>
  <c r="R20" i="46"/>
  <c r="E21" i="46"/>
  <c r="M21" i="46"/>
  <c r="U21" i="46"/>
  <c r="H23" i="46"/>
  <c r="P23" i="46"/>
  <c r="C24" i="46"/>
  <c r="K24" i="46"/>
  <c r="S24" i="46"/>
  <c r="F25" i="46"/>
  <c r="N25" i="46"/>
  <c r="V25" i="46"/>
  <c r="I28" i="46"/>
  <c r="Q28" i="46"/>
  <c r="D29" i="46"/>
  <c r="L29" i="46"/>
  <c r="T29" i="46"/>
  <c r="G30" i="46"/>
  <c r="O30" i="46"/>
  <c r="W30" i="46"/>
  <c r="J31" i="46"/>
  <c r="R31" i="46"/>
  <c r="E32" i="46"/>
  <c r="M32" i="46"/>
  <c r="U32" i="46"/>
  <c r="H34" i="46"/>
  <c r="P34" i="46"/>
  <c r="C35" i="46"/>
  <c r="K35" i="46"/>
  <c r="S35" i="46"/>
  <c r="F36" i="46"/>
  <c r="N36" i="46"/>
  <c r="V36" i="46"/>
  <c r="I37" i="46"/>
  <c r="Q37" i="46"/>
  <c r="D38" i="46"/>
  <c r="L38" i="46"/>
  <c r="T38" i="46"/>
  <c r="G39" i="46"/>
  <c r="O39" i="46"/>
  <c r="W39" i="46"/>
  <c r="J40" i="46"/>
  <c r="H76" i="46"/>
  <c r="P76" i="46"/>
  <c r="P40" i="46"/>
  <c r="C41" i="46"/>
  <c r="K41" i="46"/>
  <c r="S41" i="46"/>
  <c r="F42" i="46"/>
  <c r="N42" i="46"/>
  <c r="V42" i="46"/>
  <c r="I43" i="46"/>
  <c r="Q43" i="46"/>
  <c r="D44" i="46"/>
  <c r="L44" i="46"/>
  <c r="T44" i="46"/>
  <c r="G45" i="46"/>
  <c r="O45" i="46"/>
  <c r="W45" i="46"/>
  <c r="J46" i="46"/>
  <c r="R46" i="46"/>
  <c r="E47" i="46"/>
  <c r="M47" i="46"/>
  <c r="U47" i="46"/>
  <c r="H48" i="46"/>
  <c r="P48" i="46"/>
  <c r="C49" i="46"/>
  <c r="K49" i="46"/>
  <c r="S49" i="46"/>
  <c r="F50" i="46"/>
  <c r="N50" i="46"/>
  <c r="V50" i="46"/>
  <c r="I51" i="46"/>
  <c r="Q51" i="46"/>
  <c r="D53" i="46"/>
  <c r="L53" i="46"/>
  <c r="T53" i="46"/>
  <c r="G54" i="46"/>
  <c r="O54" i="46"/>
  <c r="W54" i="46"/>
  <c r="J55" i="46"/>
  <c r="R55" i="46"/>
  <c r="E56" i="46"/>
  <c r="M56" i="46"/>
  <c r="U56" i="46"/>
  <c r="H57" i="46"/>
  <c r="P57" i="46"/>
  <c r="C58" i="46"/>
  <c r="K58" i="46"/>
  <c r="S58" i="46"/>
  <c r="F59" i="46"/>
  <c r="N59" i="46"/>
  <c r="V59" i="46"/>
  <c r="I60" i="46"/>
  <c r="Q60" i="46"/>
  <c r="D61" i="46"/>
  <c r="L61" i="46"/>
  <c r="T61" i="46"/>
  <c r="G62" i="46"/>
  <c r="O62" i="46"/>
  <c r="W62" i="46"/>
  <c r="J63" i="46"/>
  <c r="R63" i="46"/>
  <c r="E64" i="46"/>
  <c r="M64" i="46"/>
  <c r="U64" i="46"/>
  <c r="H65" i="46"/>
  <c r="P65" i="46"/>
  <c r="C66" i="46"/>
  <c r="K66" i="46"/>
  <c r="S66" i="46"/>
  <c r="F67" i="46"/>
  <c r="N67" i="46"/>
  <c r="V67" i="46"/>
  <c r="I68" i="46"/>
  <c r="Q68" i="46"/>
  <c r="D69" i="46"/>
  <c r="L69" i="46"/>
  <c r="T69" i="46"/>
  <c r="G70" i="46"/>
  <c r="O70" i="46"/>
  <c r="W70" i="46"/>
  <c r="J72" i="46"/>
  <c r="R72" i="46"/>
  <c r="E73" i="46"/>
  <c r="M73" i="46"/>
  <c r="U73" i="46"/>
  <c r="H74" i="46"/>
  <c r="P74" i="46"/>
  <c r="R40" i="46"/>
  <c r="E41" i="46"/>
  <c r="M41" i="46"/>
  <c r="U41" i="46"/>
  <c r="H42" i="46"/>
  <c r="P42" i="46"/>
  <c r="C43" i="46"/>
  <c r="K43" i="46"/>
  <c r="S43" i="46"/>
  <c r="F44" i="46"/>
  <c r="N44" i="46"/>
  <c r="V44" i="46"/>
  <c r="I45" i="46"/>
  <c r="Q45" i="46"/>
  <c r="D46" i="46"/>
  <c r="L46" i="46"/>
  <c r="T46" i="46"/>
  <c r="G47" i="46"/>
  <c r="O47" i="46"/>
  <c r="W47" i="46"/>
  <c r="J48" i="46"/>
  <c r="R48" i="46"/>
  <c r="E49" i="46"/>
  <c r="M49" i="46"/>
  <c r="U49" i="46"/>
  <c r="H50" i="46"/>
  <c r="P50" i="46"/>
  <c r="C51" i="46"/>
  <c r="K51" i="46"/>
  <c r="S51" i="46"/>
  <c r="F53" i="46"/>
  <c r="N53" i="46"/>
  <c r="V53" i="46"/>
  <c r="I54" i="46"/>
  <c r="Q54" i="46"/>
  <c r="D55" i="46"/>
  <c r="L55" i="46"/>
  <c r="T55" i="46"/>
  <c r="G56" i="46"/>
  <c r="O56" i="46"/>
  <c r="W56" i="46"/>
  <c r="J57" i="46"/>
  <c r="R57" i="46"/>
  <c r="E58" i="46"/>
  <c r="M58" i="46"/>
  <c r="U58" i="46"/>
  <c r="H59" i="46"/>
  <c r="P59" i="46"/>
  <c r="C60" i="46"/>
  <c r="K60" i="46"/>
  <c r="S60" i="46"/>
  <c r="F61" i="46"/>
  <c r="N61" i="46"/>
  <c r="V61" i="46"/>
  <c r="I62" i="46"/>
  <c r="Q62" i="46"/>
  <c r="D63" i="46"/>
  <c r="L63" i="46"/>
  <c r="T63" i="46"/>
  <c r="G64" i="46"/>
  <c r="O64" i="46"/>
  <c r="W64" i="46"/>
  <c r="J65" i="46"/>
  <c r="R65" i="46"/>
  <c r="E66" i="46"/>
  <c r="M66" i="46"/>
  <c r="U66" i="46"/>
  <c r="H67" i="46"/>
  <c r="P67" i="46"/>
  <c r="C68" i="46"/>
  <c r="K68" i="46"/>
  <c r="S68" i="46"/>
  <c r="F69" i="46"/>
  <c r="N69" i="46"/>
  <c r="V69" i="46"/>
  <c r="I70" i="46"/>
  <c r="Q70" i="46"/>
  <c r="D72" i="46"/>
  <c r="L72" i="46"/>
  <c r="T72" i="46"/>
  <c r="G73" i="46"/>
  <c r="O73" i="46"/>
  <c r="W73" i="46"/>
  <c r="J74" i="46"/>
  <c r="R74" i="46"/>
  <c r="C5" i="16"/>
  <c r="K5" i="16"/>
  <c r="S5" i="16"/>
  <c r="F6" i="16"/>
  <c r="N6" i="16"/>
  <c r="V6" i="16"/>
  <c r="I7" i="16"/>
  <c r="Q7" i="16"/>
  <c r="D9" i="16"/>
  <c r="L9" i="16"/>
  <c r="T9" i="16"/>
  <c r="G10" i="16"/>
  <c r="O10" i="16"/>
  <c r="W10" i="16"/>
  <c r="J12" i="16"/>
  <c r="R12" i="16"/>
  <c r="E13" i="16"/>
  <c r="M13" i="16"/>
  <c r="U13" i="16"/>
  <c r="H14" i="16"/>
  <c r="P14" i="16"/>
  <c r="C15" i="16"/>
  <c r="K15" i="16"/>
  <c r="S15" i="16"/>
  <c r="F16" i="16"/>
  <c r="N16" i="16"/>
  <c r="V16" i="16"/>
  <c r="I18" i="16"/>
  <c r="Q18" i="16"/>
  <c r="D19" i="16"/>
  <c r="L19" i="16"/>
  <c r="T19" i="16"/>
  <c r="G20" i="16"/>
  <c r="O20" i="16"/>
  <c r="W20" i="16"/>
  <c r="J21" i="16"/>
  <c r="R21" i="16"/>
  <c r="E23" i="16"/>
  <c r="M23" i="16"/>
  <c r="U23" i="16"/>
  <c r="H24" i="16"/>
  <c r="P24" i="16"/>
  <c r="C25" i="16"/>
  <c r="K25" i="16"/>
  <c r="S25" i="16"/>
  <c r="F28" i="16"/>
  <c r="N28" i="16"/>
  <c r="V28" i="16"/>
  <c r="I29" i="16"/>
  <c r="Q29" i="16"/>
  <c r="D30" i="16"/>
  <c r="L30" i="16"/>
  <c r="T30" i="16"/>
  <c r="G31" i="16"/>
  <c r="O31" i="16"/>
  <c r="W31" i="16"/>
  <c r="J32" i="16"/>
  <c r="R32" i="16"/>
  <c r="E34" i="16"/>
  <c r="M34" i="16"/>
  <c r="U34" i="16"/>
  <c r="H35" i="16"/>
  <c r="P35" i="16"/>
  <c r="C36" i="16"/>
  <c r="K36" i="16"/>
  <c r="S36" i="16"/>
  <c r="F37" i="16"/>
  <c r="N37" i="16"/>
  <c r="V37" i="16"/>
  <c r="I38" i="16"/>
  <c r="Q38" i="16"/>
  <c r="D39" i="16"/>
  <c r="L39" i="16"/>
  <c r="T39" i="16"/>
  <c r="G40" i="16"/>
  <c r="O40" i="16"/>
  <c r="W40" i="16"/>
  <c r="J41" i="16"/>
  <c r="R41" i="16"/>
  <c r="E42" i="16"/>
  <c r="M42" i="16"/>
  <c r="U42" i="16"/>
  <c r="H43" i="16"/>
  <c r="P43" i="16"/>
  <c r="C44" i="16"/>
  <c r="K44" i="16"/>
  <c r="S44" i="16"/>
  <c r="F45" i="16"/>
  <c r="N45" i="16"/>
  <c r="V45" i="16"/>
  <c r="I46" i="16"/>
  <c r="Q46" i="16"/>
  <c r="D47" i="16"/>
  <c r="L47" i="16"/>
  <c r="T47" i="16"/>
  <c r="G48" i="16"/>
  <c r="O48" i="16"/>
  <c r="W48" i="16"/>
  <c r="J49" i="16"/>
  <c r="R49" i="16"/>
  <c r="E50" i="16"/>
  <c r="M50" i="16"/>
  <c r="U50" i="16"/>
  <c r="H51" i="16"/>
  <c r="P51" i="16"/>
  <c r="C53" i="16"/>
  <c r="K53" i="16"/>
  <c r="S53" i="16"/>
  <c r="F54" i="16"/>
  <c r="N54" i="16"/>
  <c r="V54" i="16"/>
  <c r="I55" i="16"/>
  <c r="Q55" i="16"/>
  <c r="D56" i="16"/>
  <c r="L56" i="16"/>
  <c r="T56" i="16"/>
  <c r="G57" i="16"/>
  <c r="O57" i="16"/>
  <c r="W57" i="16"/>
  <c r="J58" i="16"/>
  <c r="R58" i="16"/>
  <c r="E59" i="16"/>
  <c r="M59" i="16"/>
  <c r="U59" i="16"/>
  <c r="H60" i="16"/>
  <c r="P60" i="16"/>
  <c r="C61" i="16"/>
  <c r="K61" i="16"/>
  <c r="S61" i="16"/>
  <c r="F62" i="16"/>
  <c r="N62" i="16"/>
  <c r="V62" i="16"/>
  <c r="I63" i="16"/>
  <c r="Q63" i="16"/>
  <c r="D64" i="16"/>
  <c r="L64" i="16"/>
  <c r="T64" i="16"/>
  <c r="G65" i="16"/>
  <c r="O65" i="16"/>
  <c r="W65" i="16"/>
  <c r="J66" i="16"/>
  <c r="R66" i="16"/>
  <c r="E67" i="16"/>
  <c r="M67" i="16"/>
  <c r="U67" i="16"/>
  <c r="H68" i="16"/>
  <c r="P68" i="16"/>
  <c r="C69" i="16"/>
  <c r="K69" i="16"/>
  <c r="S69" i="16"/>
  <c r="F70" i="16"/>
  <c r="N70" i="16"/>
  <c r="V70" i="16"/>
  <c r="I72" i="16"/>
  <c r="Q72" i="16"/>
  <c r="D73" i="16"/>
  <c r="L73" i="16"/>
  <c r="T73" i="16"/>
  <c r="G74" i="16"/>
  <c r="O74" i="16"/>
  <c r="W74" i="16"/>
  <c r="J75" i="16"/>
  <c r="R75" i="16"/>
  <c r="I5" i="46"/>
  <c r="Q5" i="46"/>
  <c r="D6" i="46"/>
  <c r="L6" i="46"/>
  <c r="T6" i="46"/>
  <c r="G7" i="46"/>
  <c r="O7" i="46"/>
  <c r="W7" i="46"/>
  <c r="J9" i="46"/>
  <c r="R9" i="46"/>
  <c r="E10" i="46"/>
  <c r="M10" i="46"/>
  <c r="U10" i="46"/>
  <c r="H12" i="46"/>
  <c r="P12" i="46"/>
  <c r="C13" i="46"/>
  <c r="K13" i="46"/>
  <c r="S13" i="46"/>
  <c r="F14" i="46"/>
  <c r="N14" i="46"/>
  <c r="V14" i="46"/>
  <c r="I15" i="46"/>
  <c r="Q15" i="46"/>
  <c r="D16" i="46"/>
  <c r="L16" i="46"/>
  <c r="T16" i="46"/>
  <c r="G18" i="46"/>
  <c r="O18" i="46"/>
  <c r="W18" i="46"/>
  <c r="J19" i="46"/>
  <c r="R19" i="46"/>
  <c r="E20" i="46"/>
  <c r="M20" i="46"/>
  <c r="U20" i="46"/>
  <c r="H21" i="46"/>
  <c r="P21" i="46"/>
  <c r="C23" i="46"/>
  <c r="K23" i="46"/>
  <c r="S23" i="46"/>
  <c r="F24" i="46"/>
  <c r="F22" i="46" s="1"/>
  <c r="N24" i="46"/>
  <c r="V24" i="46"/>
  <c r="I25" i="46"/>
  <c r="Q25" i="46"/>
  <c r="D28" i="46"/>
  <c r="L28" i="46"/>
  <c r="T28" i="46"/>
  <c r="G29" i="46"/>
  <c r="O29" i="46"/>
  <c r="W29" i="46"/>
  <c r="J30" i="46"/>
  <c r="R30" i="46"/>
  <c r="E31" i="46"/>
  <c r="M31" i="46"/>
  <c r="U31" i="46"/>
  <c r="H32" i="46"/>
  <c r="P32" i="46"/>
  <c r="C34" i="46"/>
  <c r="K34" i="46"/>
  <c r="S34" i="46"/>
  <c r="F35" i="46"/>
  <c r="N35" i="46"/>
  <c r="V35" i="46"/>
  <c r="I36" i="46"/>
  <c r="Q36" i="46"/>
  <c r="D37" i="46"/>
  <c r="L37" i="46"/>
  <c r="T37" i="46"/>
  <c r="G38" i="46"/>
  <c r="O38" i="46"/>
  <c r="W38" i="46"/>
  <c r="J39" i="46"/>
  <c r="R39" i="46"/>
  <c r="E40" i="46"/>
  <c r="M40" i="46"/>
  <c r="U40" i="46"/>
  <c r="H41" i="46"/>
  <c r="P41" i="46"/>
  <c r="C42" i="46"/>
  <c r="K42" i="46"/>
  <c r="S42" i="46"/>
  <c r="F43" i="46"/>
  <c r="N43" i="46"/>
  <c r="V43" i="46"/>
  <c r="I44" i="46"/>
  <c r="Q44" i="46"/>
  <c r="D45" i="46"/>
  <c r="L45" i="46"/>
  <c r="T45" i="46"/>
  <c r="G46" i="46"/>
  <c r="O46" i="46"/>
  <c r="W46" i="46"/>
  <c r="J47" i="46"/>
  <c r="R47" i="46"/>
  <c r="E48" i="46"/>
  <c r="M48" i="46"/>
  <c r="U48" i="46"/>
  <c r="H49" i="46"/>
  <c r="P49" i="46"/>
  <c r="C50" i="46"/>
  <c r="K50" i="46"/>
  <c r="S50" i="46"/>
  <c r="F51" i="46"/>
  <c r="N51" i="46"/>
  <c r="V51" i="46"/>
  <c r="I53" i="46"/>
  <c r="Q53" i="46"/>
  <c r="D54" i="46"/>
  <c r="L54" i="46"/>
  <c r="T54" i="46"/>
  <c r="G55" i="46"/>
  <c r="O55" i="46"/>
  <c r="W55" i="46"/>
  <c r="J56" i="46"/>
  <c r="R56" i="46"/>
  <c r="E57" i="46"/>
  <c r="M57" i="46"/>
  <c r="U57" i="46"/>
  <c r="H58" i="46"/>
  <c r="P58" i="46"/>
  <c r="C59" i="46"/>
  <c r="K59" i="46"/>
  <c r="S59" i="46"/>
  <c r="F60" i="46"/>
  <c r="N60" i="46"/>
  <c r="V60" i="46"/>
  <c r="I61" i="46"/>
  <c r="Q61" i="46"/>
  <c r="D62" i="46"/>
  <c r="L62" i="46"/>
  <c r="T62" i="46"/>
  <c r="G63" i="46"/>
  <c r="O63" i="46"/>
  <c r="W63" i="46"/>
  <c r="J64" i="46"/>
  <c r="R64" i="46"/>
  <c r="E65" i="46"/>
  <c r="M65" i="46"/>
  <c r="U65" i="46"/>
  <c r="H66" i="46"/>
  <c r="P66" i="46"/>
  <c r="C67" i="46"/>
  <c r="K67" i="46"/>
  <c r="S67" i="46"/>
  <c r="F68" i="46"/>
  <c r="N68" i="46"/>
  <c r="V68" i="46"/>
  <c r="I69" i="46"/>
  <c r="Q69" i="46"/>
  <c r="D70" i="46"/>
  <c r="L70" i="46"/>
  <c r="T70" i="46"/>
  <c r="G72" i="46"/>
  <c r="O72" i="46"/>
  <c r="W72" i="46"/>
  <c r="J73" i="46"/>
  <c r="R73" i="46"/>
  <c r="E74" i="46"/>
  <c r="M74" i="46"/>
  <c r="U74" i="46"/>
  <c r="F5" i="16"/>
  <c r="N5" i="16"/>
  <c r="V5" i="16"/>
  <c r="I6" i="16"/>
  <c r="Q6" i="16"/>
  <c r="D7" i="16"/>
  <c r="L7" i="16"/>
  <c r="T7" i="16"/>
  <c r="G9" i="16"/>
  <c r="O9" i="16"/>
  <c r="W9" i="16"/>
  <c r="J10" i="16"/>
  <c r="R10" i="16"/>
  <c r="E12" i="16"/>
  <c r="M12" i="16"/>
  <c r="U12" i="16"/>
  <c r="H13" i="16"/>
  <c r="P13" i="16"/>
  <c r="C14" i="16"/>
  <c r="K14" i="16"/>
  <c r="S14" i="16"/>
  <c r="F15" i="16"/>
  <c r="N15" i="16"/>
  <c r="V15" i="16"/>
  <c r="I16" i="16"/>
  <c r="Q16" i="16"/>
  <c r="D18" i="16"/>
  <c r="L18" i="16"/>
  <c r="T18" i="16"/>
  <c r="G19" i="16"/>
  <c r="O19" i="16"/>
  <c r="W19" i="16"/>
  <c r="J20" i="16"/>
  <c r="R20" i="16"/>
  <c r="E21" i="16"/>
  <c r="M21" i="16"/>
  <c r="U21" i="16"/>
  <c r="H23" i="16"/>
  <c r="P23" i="16"/>
  <c r="C24" i="16"/>
  <c r="K24" i="16"/>
  <c r="S24" i="16"/>
  <c r="F25" i="16"/>
  <c r="N25" i="16"/>
  <c r="V25" i="16"/>
  <c r="I28" i="16"/>
  <c r="Q28" i="16"/>
  <c r="D29" i="16"/>
  <c r="L29" i="16"/>
  <c r="T29" i="16"/>
  <c r="G5" i="46"/>
  <c r="O5" i="46"/>
  <c r="W5" i="46"/>
  <c r="J6" i="46"/>
  <c r="R6" i="46"/>
  <c r="E7" i="46"/>
  <c r="M7" i="46"/>
  <c r="U7" i="46"/>
  <c r="H9" i="46"/>
  <c r="P9" i="46"/>
  <c r="C10" i="46"/>
  <c r="K10" i="46"/>
  <c r="S10" i="46"/>
  <c r="F12" i="46"/>
  <c r="N12" i="46"/>
  <c r="V12" i="46"/>
  <c r="I13" i="46"/>
  <c r="Q13" i="46"/>
  <c r="D14" i="46"/>
  <c r="L14" i="46"/>
  <c r="T14" i="46"/>
  <c r="G15" i="46"/>
  <c r="O15" i="46"/>
  <c r="W15" i="46"/>
  <c r="J16" i="46"/>
  <c r="R16" i="46"/>
  <c r="E18" i="46"/>
  <c r="M18" i="46"/>
  <c r="U18" i="46"/>
  <c r="H19" i="46"/>
  <c r="P19" i="46"/>
  <c r="C20" i="46"/>
  <c r="K20" i="46"/>
  <c r="S20" i="46"/>
  <c r="F21" i="46"/>
  <c r="N21" i="46"/>
  <c r="V21" i="46"/>
  <c r="I23" i="46"/>
  <c r="Q23" i="46"/>
  <c r="D24" i="46"/>
  <c r="L24" i="46"/>
  <c r="T24" i="46"/>
  <c r="G25" i="46"/>
  <c r="O25" i="46"/>
  <c r="W25" i="46"/>
  <c r="J28" i="46"/>
  <c r="R28" i="46"/>
  <c r="E29" i="46"/>
  <c r="M29" i="46"/>
  <c r="U29" i="46"/>
  <c r="H30" i="46"/>
  <c r="P30" i="46"/>
  <c r="C31" i="46"/>
  <c r="K31" i="46"/>
  <c r="S31" i="46"/>
  <c r="F32" i="46"/>
  <c r="N32" i="46"/>
  <c r="V32" i="46"/>
  <c r="I34" i="46"/>
  <c r="Q34" i="46"/>
  <c r="D35" i="46"/>
  <c r="L35" i="46"/>
  <c r="T35" i="46"/>
  <c r="G36" i="46"/>
  <c r="O36" i="46"/>
  <c r="W36" i="46"/>
  <c r="J37" i="46"/>
  <c r="R37" i="46"/>
  <c r="E38" i="46"/>
  <c r="M38" i="46"/>
  <c r="U38" i="46"/>
  <c r="H39" i="46"/>
  <c r="P39" i="46"/>
  <c r="C40" i="46"/>
  <c r="G5" i="16"/>
  <c r="O5" i="16"/>
  <c r="W5" i="16"/>
  <c r="J6" i="16"/>
  <c r="R6" i="16"/>
  <c r="E7" i="16"/>
  <c r="E5" i="16"/>
  <c r="M5" i="16"/>
  <c r="U5" i="16"/>
  <c r="H6" i="16"/>
  <c r="P6" i="16"/>
  <c r="C7" i="16"/>
  <c r="K7" i="16"/>
  <c r="S7" i="16"/>
  <c r="F9" i="16"/>
  <c r="N9" i="16"/>
  <c r="V9" i="16"/>
  <c r="I10" i="16"/>
  <c r="Q10" i="16"/>
  <c r="D12" i="16"/>
  <c r="L12" i="16"/>
  <c r="T12" i="16"/>
  <c r="G13" i="16"/>
  <c r="C5" i="46"/>
  <c r="K5" i="46"/>
  <c r="S5" i="46"/>
  <c r="F6" i="46"/>
  <c r="N6" i="46"/>
  <c r="V6" i="46"/>
  <c r="I7" i="46"/>
  <c r="Q7" i="46"/>
  <c r="D9" i="46"/>
  <c r="L9" i="46"/>
  <c r="T9" i="46"/>
  <c r="G10" i="46"/>
  <c r="O10" i="46"/>
  <c r="W10" i="46"/>
  <c r="J12" i="46"/>
  <c r="R12" i="46"/>
  <c r="E13" i="46"/>
  <c r="M13" i="46"/>
  <c r="U13" i="46"/>
  <c r="H14" i="46"/>
  <c r="P14" i="46"/>
  <c r="C15" i="46"/>
  <c r="K15" i="46"/>
  <c r="S15" i="46"/>
  <c r="F16" i="46"/>
  <c r="N16" i="46"/>
  <c r="V16" i="46"/>
  <c r="I18" i="46"/>
  <c r="Q18" i="46"/>
  <c r="D19" i="46"/>
  <c r="L19" i="46"/>
  <c r="T19" i="46"/>
  <c r="G20" i="46"/>
  <c r="O20" i="46"/>
  <c r="W20" i="46"/>
  <c r="J21" i="46"/>
  <c r="R21" i="46"/>
  <c r="E23" i="46"/>
  <c r="M23" i="46"/>
  <c r="U23" i="46"/>
  <c r="U22" i="46" s="1"/>
  <c r="H24" i="46"/>
  <c r="P24" i="46"/>
  <c r="C25" i="46"/>
  <c r="K25" i="46"/>
  <c r="S25" i="46"/>
  <c r="F28" i="46"/>
  <c r="N28" i="46"/>
  <c r="V28" i="46"/>
  <c r="I29" i="46"/>
  <c r="Q29" i="46"/>
  <c r="D30" i="46"/>
  <c r="L30" i="46"/>
  <c r="T30" i="46"/>
  <c r="M7" i="16"/>
  <c r="U7" i="16"/>
  <c r="H9" i="16"/>
  <c r="P9" i="16"/>
  <c r="C10" i="16"/>
  <c r="K10" i="16"/>
  <c r="S10" i="16"/>
  <c r="F12" i="16"/>
  <c r="N12" i="16"/>
  <c r="V12" i="16"/>
  <c r="I13" i="16"/>
  <c r="Q13" i="16"/>
  <c r="D14" i="16"/>
  <c r="L14" i="16"/>
  <c r="T14" i="16"/>
  <c r="G15" i="16"/>
  <c r="O15" i="16"/>
  <c r="W15" i="16"/>
  <c r="J16" i="16"/>
  <c r="R16" i="16"/>
  <c r="E18" i="16"/>
  <c r="M18" i="16"/>
  <c r="U18" i="16"/>
  <c r="H19" i="16"/>
  <c r="P19" i="16"/>
  <c r="C20" i="16"/>
  <c r="K20" i="16"/>
  <c r="S20" i="16"/>
  <c r="F21" i="16"/>
  <c r="N21" i="16"/>
  <c r="V21" i="16"/>
  <c r="I23" i="16"/>
  <c r="I22" i="16" s="1"/>
  <c r="Q23" i="16"/>
  <c r="Q22" i="16" s="1"/>
  <c r="D24" i="16"/>
  <c r="L24" i="16"/>
  <c r="T24" i="16"/>
  <c r="G25" i="16"/>
  <c r="O25" i="16"/>
  <c r="W25" i="16"/>
  <c r="J28" i="16"/>
  <c r="R28" i="16"/>
  <c r="E29" i="16"/>
  <c r="M29" i="16"/>
  <c r="U29" i="16"/>
  <c r="H30" i="16"/>
  <c r="P30" i="16"/>
  <c r="C31" i="16"/>
  <c r="K31" i="16"/>
  <c r="S31" i="16"/>
  <c r="F32" i="16"/>
  <c r="N32" i="16"/>
  <c r="V32" i="16"/>
  <c r="I34" i="16"/>
  <c r="Q34" i="16"/>
  <c r="D35" i="16"/>
  <c r="L35" i="16"/>
  <c r="T35" i="16"/>
  <c r="G36" i="16"/>
  <c r="O36" i="16"/>
  <c r="W36" i="16"/>
  <c r="J37" i="16"/>
  <c r="R37" i="16"/>
  <c r="E38" i="16"/>
  <c r="M38" i="16"/>
  <c r="U38" i="16"/>
  <c r="H39" i="16"/>
  <c r="P39" i="16"/>
  <c r="C40" i="16"/>
  <c r="K40" i="16"/>
  <c r="S40" i="16"/>
  <c r="F41" i="16"/>
  <c r="N41" i="16"/>
  <c r="V41" i="16"/>
  <c r="I42" i="16"/>
  <c r="Q42" i="16"/>
  <c r="D43" i="16"/>
  <c r="L43" i="16"/>
  <c r="T43" i="16"/>
  <c r="G44" i="16"/>
  <c r="O44" i="16"/>
  <c r="W44" i="16"/>
  <c r="J45" i="16"/>
  <c r="R45" i="16"/>
  <c r="E46" i="16"/>
  <c r="M46" i="16"/>
  <c r="U46" i="16"/>
  <c r="H47" i="16"/>
  <c r="P47" i="16"/>
  <c r="C48" i="16"/>
  <c r="K48" i="16"/>
  <c r="S48" i="16"/>
  <c r="F49" i="16"/>
  <c r="N49" i="16"/>
  <c r="V49" i="16"/>
  <c r="I50" i="16"/>
  <c r="Q50" i="16"/>
  <c r="D51" i="16"/>
  <c r="L51" i="16"/>
  <c r="T51" i="16"/>
  <c r="G53" i="16"/>
  <c r="O53" i="16"/>
  <c r="W53" i="16"/>
  <c r="J54" i="16"/>
  <c r="R54" i="16"/>
  <c r="E55" i="16"/>
  <c r="M55" i="16"/>
  <c r="U55" i="16"/>
  <c r="H56" i="16"/>
  <c r="P56" i="16"/>
  <c r="C57" i="16"/>
  <c r="K57" i="16"/>
  <c r="S57" i="16"/>
  <c r="F58" i="16"/>
  <c r="N58" i="16"/>
  <c r="V58" i="16"/>
  <c r="I59" i="16"/>
  <c r="Q59" i="16"/>
  <c r="D60" i="16"/>
  <c r="L60" i="16"/>
  <c r="T60" i="16"/>
  <c r="G61" i="16"/>
  <c r="O61" i="16"/>
  <c r="W61" i="16"/>
  <c r="J62" i="16"/>
  <c r="R62" i="16"/>
  <c r="E63" i="16"/>
  <c r="M63" i="16"/>
  <c r="U63" i="16"/>
  <c r="H64" i="16"/>
  <c r="P64" i="16"/>
  <c r="C65" i="16"/>
  <c r="K65" i="16"/>
  <c r="S65" i="16"/>
  <c r="F66" i="16"/>
  <c r="N66" i="16"/>
  <c r="V66" i="16"/>
  <c r="I67" i="16"/>
  <c r="Q67" i="16"/>
  <c r="D68" i="16"/>
  <c r="L68" i="16"/>
  <c r="T68" i="16"/>
  <c r="G69" i="16"/>
  <c r="O69" i="16"/>
  <c r="W69" i="16"/>
  <c r="J70" i="16"/>
  <c r="R70" i="16"/>
  <c r="E72" i="16"/>
  <c r="M72" i="16"/>
  <c r="U72" i="16"/>
  <c r="H73" i="16"/>
  <c r="P73" i="16"/>
  <c r="C74" i="16"/>
  <c r="K74" i="16"/>
  <c r="S74" i="16"/>
  <c r="F75" i="16"/>
  <c r="N75" i="16"/>
  <c r="V75" i="16"/>
  <c r="E5" i="46"/>
  <c r="M5" i="46"/>
  <c r="U5" i="46"/>
  <c r="H6" i="46"/>
  <c r="P6" i="46"/>
  <c r="C7" i="46"/>
  <c r="K7" i="46"/>
  <c r="S7" i="46"/>
  <c r="F9" i="46"/>
  <c r="F8" i="46" s="1"/>
  <c r="N9" i="46"/>
  <c r="V9" i="46"/>
  <c r="I10" i="46"/>
  <c r="I8" i="46" s="1"/>
  <c r="Q10" i="46"/>
  <c r="J5" i="16"/>
  <c r="R5" i="16"/>
  <c r="E6" i="16"/>
  <c r="M6" i="16"/>
  <c r="U6" i="16"/>
  <c r="H7" i="16"/>
  <c r="P7" i="16"/>
  <c r="C9" i="16"/>
  <c r="K9" i="16"/>
  <c r="S9" i="16"/>
  <c r="F10" i="16"/>
  <c r="N10" i="16"/>
  <c r="V10" i="16"/>
  <c r="I12" i="16"/>
  <c r="Q12" i="16"/>
  <c r="D13" i="16"/>
  <c r="L13" i="16"/>
  <c r="T13" i="16"/>
  <c r="G14" i="16"/>
  <c r="O14" i="16"/>
  <c r="W14" i="16"/>
  <c r="J15" i="16"/>
  <c r="R15" i="16"/>
  <c r="E16" i="16"/>
  <c r="M16" i="16"/>
  <c r="U16" i="16"/>
  <c r="H18" i="16"/>
  <c r="P18" i="16"/>
  <c r="C19" i="16"/>
  <c r="K19" i="16"/>
  <c r="S19" i="16"/>
  <c r="F20" i="16"/>
  <c r="N20" i="16"/>
  <c r="V20" i="16"/>
  <c r="I21" i="16"/>
  <c r="Q21" i="16"/>
  <c r="D23" i="16"/>
  <c r="L23" i="16"/>
  <c r="T23" i="16"/>
  <c r="G24" i="16"/>
  <c r="O24" i="16"/>
  <c r="W24" i="16"/>
  <c r="J25" i="16"/>
  <c r="R25" i="16"/>
  <c r="E28" i="16"/>
  <c r="M28" i="16"/>
  <c r="U28" i="16"/>
  <c r="H29" i="16"/>
  <c r="P29" i="16"/>
  <c r="C30" i="16"/>
  <c r="K30" i="16"/>
  <c r="S30" i="16"/>
  <c r="F31" i="16"/>
  <c r="N31" i="16"/>
  <c r="V31" i="16"/>
  <c r="I32" i="16"/>
  <c r="Q32" i="16"/>
  <c r="D34" i="16"/>
  <c r="L34" i="16"/>
  <c r="T34" i="16"/>
  <c r="G35" i="16"/>
  <c r="O35" i="16"/>
  <c r="W35" i="16"/>
  <c r="J36" i="16"/>
  <c r="R36" i="16"/>
  <c r="E37" i="16"/>
  <c r="M37" i="16"/>
  <c r="U37" i="16"/>
  <c r="G31" i="46"/>
  <c r="O31" i="46"/>
  <c r="W31" i="46"/>
  <c r="J32" i="46"/>
  <c r="R32" i="46"/>
  <c r="E34" i="46"/>
  <c r="M34" i="46"/>
  <c r="U34" i="46"/>
  <c r="H35" i="46"/>
  <c r="P35" i="46"/>
  <c r="C36" i="46"/>
  <c r="K36" i="46"/>
  <c r="S36" i="46"/>
  <c r="F37" i="46"/>
  <c r="N37" i="46"/>
  <c r="V37" i="46"/>
  <c r="I38" i="46"/>
  <c r="Q38" i="46"/>
  <c r="D39" i="46"/>
  <c r="L39" i="46"/>
  <c r="T39" i="46"/>
  <c r="G40" i="46"/>
  <c r="O40" i="46"/>
  <c r="W40" i="46"/>
  <c r="J41" i="46"/>
  <c r="R41" i="46"/>
  <c r="E42" i="46"/>
  <c r="M42" i="46"/>
  <c r="U42" i="46"/>
  <c r="H43" i="46"/>
  <c r="P43" i="46"/>
  <c r="C44" i="46"/>
  <c r="K44" i="46"/>
  <c r="S44" i="46"/>
  <c r="F45" i="46"/>
  <c r="N45" i="46"/>
  <c r="V45" i="46"/>
  <c r="I46" i="46"/>
  <c r="Q46" i="46"/>
  <c r="D47" i="46"/>
  <c r="L47" i="46"/>
  <c r="T47" i="46"/>
  <c r="G48" i="46"/>
  <c r="O48" i="46"/>
  <c r="W48" i="46"/>
  <c r="J49" i="46"/>
  <c r="R49" i="46"/>
  <c r="E50" i="46"/>
  <c r="M50" i="46"/>
  <c r="U50" i="46"/>
  <c r="H51" i="46"/>
  <c r="P51" i="46"/>
  <c r="C53" i="46"/>
  <c r="K53" i="46"/>
  <c r="S53" i="46"/>
  <c r="F54" i="46"/>
  <c r="N54" i="46"/>
  <c r="V54" i="46"/>
  <c r="I55" i="46"/>
  <c r="Q55" i="46"/>
  <c r="D56" i="46"/>
  <c r="L56" i="46"/>
  <c r="T56" i="46"/>
  <c r="G57" i="46"/>
  <c r="O57" i="46"/>
  <c r="W57" i="46"/>
  <c r="J58" i="46"/>
  <c r="R58" i="46"/>
  <c r="E59" i="46"/>
  <c r="M59" i="46"/>
  <c r="U59" i="46"/>
  <c r="H60" i="46"/>
  <c r="P60" i="46"/>
  <c r="C61" i="46"/>
  <c r="K61" i="46"/>
  <c r="S61" i="46"/>
  <c r="F62" i="46"/>
  <c r="N62" i="46"/>
  <c r="V62" i="46"/>
  <c r="I63" i="46"/>
  <c r="Q63" i="46"/>
  <c r="D64" i="46"/>
  <c r="L64" i="46"/>
  <c r="T64" i="46"/>
  <c r="G65" i="46"/>
  <c r="D12" i="46"/>
  <c r="L12" i="46"/>
  <c r="T12" i="46"/>
  <c r="G13" i="46"/>
  <c r="O13" i="46"/>
  <c r="W13" i="46"/>
  <c r="J14" i="46"/>
  <c r="R14" i="46"/>
  <c r="E15" i="46"/>
  <c r="M15" i="46"/>
  <c r="U15" i="46"/>
  <c r="H16" i="46"/>
  <c r="P16" i="46"/>
  <c r="C18" i="46"/>
  <c r="K18" i="46"/>
  <c r="S18" i="46"/>
  <c r="F19" i="46"/>
  <c r="N19" i="46"/>
  <c r="V19" i="46"/>
  <c r="I20" i="46"/>
  <c r="Q20" i="46"/>
  <c r="D21" i="46"/>
  <c r="L21" i="46"/>
  <c r="T21" i="46"/>
  <c r="G23" i="46"/>
  <c r="O23" i="46"/>
  <c r="W23" i="46"/>
  <c r="J24" i="46"/>
  <c r="R24" i="46"/>
  <c r="E25" i="46"/>
  <c r="M25" i="46"/>
  <c r="U25" i="46"/>
  <c r="H28" i="46"/>
  <c r="P28" i="46"/>
  <c r="C29" i="46"/>
  <c r="K29" i="46"/>
  <c r="S29" i="46"/>
  <c r="F30" i="46"/>
  <c r="N30" i="46"/>
  <c r="V30" i="46"/>
  <c r="I31" i="46"/>
  <c r="Q31" i="46"/>
  <c r="D32" i="46"/>
  <c r="L32" i="46"/>
  <c r="T32" i="46"/>
  <c r="G34" i="46"/>
  <c r="O34" i="46"/>
  <c r="W34" i="46"/>
  <c r="J35" i="46"/>
  <c r="R35" i="46"/>
  <c r="E36" i="46"/>
  <c r="M36" i="46"/>
  <c r="U36" i="46"/>
  <c r="H37" i="46"/>
  <c r="P37" i="46"/>
  <c r="C38" i="46"/>
  <c r="K38" i="46"/>
  <c r="S38" i="46"/>
  <c r="F39" i="46"/>
  <c r="N39" i="46"/>
  <c r="V39" i="46"/>
  <c r="I40" i="46"/>
  <c r="Q40" i="46"/>
  <c r="D41" i="46"/>
  <c r="L41" i="46"/>
  <c r="T41" i="46"/>
  <c r="G42" i="46"/>
  <c r="O42" i="46"/>
  <c r="W42" i="46"/>
  <c r="J43" i="46"/>
  <c r="R43" i="46"/>
  <c r="E44" i="46"/>
  <c r="M44" i="46"/>
  <c r="U44" i="46"/>
  <c r="H45" i="46"/>
  <c r="P45" i="46"/>
  <c r="C46" i="46"/>
  <c r="K46" i="46"/>
  <c r="S46" i="46"/>
  <c r="F47" i="46"/>
  <c r="N47" i="46"/>
  <c r="V47" i="46"/>
  <c r="I48" i="46"/>
  <c r="Q48" i="46"/>
  <c r="D49" i="46"/>
  <c r="L49" i="46"/>
  <c r="T49" i="46"/>
  <c r="G50" i="46"/>
  <c r="O50" i="46"/>
  <c r="W50" i="46"/>
  <c r="J51" i="46"/>
  <c r="R51" i="46"/>
  <c r="E53" i="46"/>
  <c r="M53" i="46"/>
  <c r="U53" i="46"/>
  <c r="H54" i="46"/>
  <c r="P54" i="46"/>
  <c r="C55" i="46"/>
  <c r="K55" i="46"/>
  <c r="S55" i="46"/>
  <c r="F56" i="46"/>
  <c r="N56" i="46"/>
  <c r="V56" i="46"/>
  <c r="I57" i="46"/>
  <c r="Q57" i="46"/>
  <c r="D58" i="46"/>
  <c r="L58" i="46"/>
  <c r="T58" i="46"/>
  <c r="G59" i="46"/>
  <c r="O59" i="46"/>
  <c r="W59" i="46"/>
  <c r="J60" i="46"/>
  <c r="R60" i="46"/>
  <c r="E61" i="46"/>
  <c r="M61" i="46"/>
  <c r="U61" i="46"/>
  <c r="H62" i="46"/>
  <c r="P62" i="46"/>
  <c r="C63" i="46"/>
  <c r="K63" i="46"/>
  <c r="S63" i="46"/>
  <c r="F64" i="46"/>
  <c r="N64" i="46"/>
  <c r="V64" i="46"/>
  <c r="I65" i="46"/>
  <c r="Q65" i="46"/>
  <c r="D66" i="46"/>
  <c r="L66" i="46"/>
  <c r="T66" i="46"/>
  <c r="G67" i="46"/>
  <c r="O67" i="46"/>
  <c r="W67" i="46"/>
  <c r="J68" i="46"/>
  <c r="R68" i="46"/>
  <c r="E69" i="46"/>
  <c r="M69" i="46"/>
  <c r="U69" i="46"/>
  <c r="H70" i="46"/>
  <c r="P70" i="46"/>
  <c r="C72" i="46"/>
  <c r="K72" i="46"/>
  <c r="K71" i="46" s="1"/>
  <c r="S72" i="46"/>
  <c r="S71" i="46" s="1"/>
  <c r="F73" i="46"/>
  <c r="N73" i="46"/>
  <c r="V73" i="46"/>
  <c r="I74" i="46"/>
  <c r="Q74" i="46"/>
  <c r="K40" i="46"/>
  <c r="S40" i="46"/>
  <c r="F41" i="46"/>
  <c r="N41" i="46"/>
  <c r="V41" i="46"/>
  <c r="I42" i="46"/>
  <c r="Q42" i="46"/>
  <c r="D43" i="46"/>
  <c r="L43" i="46"/>
  <c r="T43" i="46"/>
  <c r="G44" i="46"/>
  <c r="O44" i="46"/>
  <c r="W44" i="46"/>
  <c r="J45" i="46"/>
  <c r="R45" i="46"/>
  <c r="E46" i="46"/>
  <c r="M46" i="46"/>
  <c r="U46" i="46"/>
  <c r="H47" i="46"/>
  <c r="P47" i="46"/>
  <c r="C48" i="46"/>
  <c r="K48" i="46"/>
  <c r="S48" i="46"/>
  <c r="F49" i="46"/>
  <c r="N49" i="46"/>
  <c r="V49" i="46"/>
  <c r="I50" i="46"/>
  <c r="Q50" i="46"/>
  <c r="D51" i="46"/>
  <c r="L51" i="46"/>
  <c r="T51" i="46"/>
  <c r="G53" i="46"/>
  <c r="O53" i="46"/>
  <c r="W53" i="46"/>
  <c r="J54" i="46"/>
  <c r="R54" i="46"/>
  <c r="E55" i="46"/>
  <c r="M55" i="46"/>
  <c r="U55" i="46"/>
  <c r="H56" i="46"/>
  <c r="P56" i="46"/>
  <c r="C57" i="46"/>
  <c r="K57" i="46"/>
  <c r="S57" i="46"/>
  <c r="F58" i="46"/>
  <c r="N58" i="46"/>
  <c r="V58" i="46"/>
  <c r="I59" i="46"/>
  <c r="Q59" i="46"/>
  <c r="D60" i="46"/>
  <c r="L60" i="46"/>
  <c r="T60" i="46"/>
  <c r="G61" i="46"/>
  <c r="O61" i="46"/>
  <c r="W61" i="46"/>
  <c r="J62" i="46"/>
  <c r="R62" i="46"/>
  <c r="E63" i="46"/>
  <c r="M63" i="46"/>
  <c r="U63" i="46"/>
  <c r="H64" i="46"/>
  <c r="P64" i="46"/>
  <c r="C65" i="46"/>
  <c r="K65" i="46"/>
  <c r="O65" i="46"/>
  <c r="W65" i="46"/>
  <c r="J66" i="46"/>
  <c r="R66" i="46"/>
  <c r="E67" i="46"/>
  <c r="M67" i="46"/>
  <c r="U67" i="46"/>
  <c r="H68" i="46"/>
  <c r="P68" i="46"/>
  <c r="C69" i="46"/>
  <c r="K69" i="46"/>
  <c r="S69" i="46"/>
  <c r="F70" i="46"/>
  <c r="N70" i="46"/>
  <c r="V70" i="46"/>
  <c r="I72" i="46"/>
  <c r="Q72" i="46"/>
  <c r="D73" i="46"/>
  <c r="L73" i="46"/>
  <c r="T73" i="46"/>
  <c r="G74" i="46"/>
  <c r="O74" i="46"/>
  <c r="W74" i="46"/>
  <c r="J76" i="46"/>
  <c r="R76" i="46"/>
  <c r="C76" i="46"/>
  <c r="K76" i="46"/>
  <c r="S76" i="46"/>
  <c r="F5" i="116"/>
  <c r="N5" i="116"/>
  <c r="I6" i="116"/>
  <c r="Q6" i="116"/>
  <c r="T7" i="116"/>
  <c r="G9" i="116"/>
  <c r="G8" i="116" s="1"/>
  <c r="W9" i="116"/>
  <c r="J10" i="116"/>
  <c r="M12" i="116"/>
  <c r="U12" i="116"/>
  <c r="P13" i="116"/>
  <c r="C14" i="116"/>
  <c r="F15" i="116"/>
  <c r="N15" i="116"/>
  <c r="I16" i="116"/>
  <c r="Q16" i="116"/>
  <c r="T18" i="116"/>
  <c r="G19" i="116"/>
  <c r="W19" i="116"/>
  <c r="J20" i="116"/>
  <c r="M21" i="116"/>
  <c r="U21" i="116"/>
  <c r="P23" i="116"/>
  <c r="C24" i="116"/>
  <c r="F25" i="116"/>
  <c r="N25" i="116"/>
  <c r="I28" i="116"/>
  <c r="Q28" i="116"/>
  <c r="T29" i="116"/>
  <c r="G30" i="116"/>
  <c r="W30" i="116"/>
  <c r="J31" i="116"/>
  <c r="M32" i="116"/>
  <c r="U32" i="116"/>
  <c r="P34" i="116"/>
  <c r="C35" i="116"/>
  <c r="F36" i="116"/>
  <c r="N36" i="116"/>
  <c r="Q45" i="116"/>
  <c r="T46" i="116"/>
  <c r="G47" i="116"/>
  <c r="J48" i="116"/>
  <c r="M49" i="116"/>
  <c r="U49" i="116"/>
  <c r="F53" i="116"/>
  <c r="N53" i="116"/>
  <c r="Q54" i="116"/>
  <c r="T55" i="116"/>
  <c r="G56" i="116"/>
  <c r="J57" i="116"/>
  <c r="M58" i="116"/>
  <c r="U58" i="116"/>
  <c r="C60" i="116"/>
  <c r="Q62" i="116"/>
  <c r="T63" i="116"/>
  <c r="G64" i="116"/>
  <c r="J65" i="116"/>
  <c r="M66" i="116"/>
  <c r="C68" i="116"/>
  <c r="F69" i="116"/>
  <c r="N69" i="116"/>
  <c r="Q70" i="116"/>
  <c r="T72" i="116"/>
  <c r="G73" i="116"/>
  <c r="J74" i="116"/>
  <c r="M75" i="116"/>
  <c r="U75" i="116"/>
  <c r="S65" i="46"/>
  <c r="F66" i="46"/>
  <c r="N66" i="46"/>
  <c r="V66" i="46"/>
  <c r="I67" i="46"/>
  <c r="Q67" i="46"/>
  <c r="D68" i="46"/>
  <c r="L68" i="46"/>
  <c r="T68" i="46"/>
  <c r="G69" i="46"/>
  <c r="O69" i="46"/>
  <c r="W69" i="46"/>
  <c r="J70" i="46"/>
  <c r="R70" i="46"/>
  <c r="E72" i="46"/>
  <c r="M72" i="46"/>
  <c r="U72" i="46"/>
  <c r="H73" i="46"/>
  <c r="P73" i="46"/>
  <c r="C74" i="46"/>
  <c r="K74" i="46"/>
  <c r="S74" i="46"/>
  <c r="F76" i="46"/>
  <c r="N76" i="46"/>
  <c r="V76" i="46"/>
  <c r="I5" i="116"/>
  <c r="L6" i="116"/>
  <c r="T6" i="116"/>
  <c r="W7" i="116"/>
  <c r="E10" i="116"/>
  <c r="E8" i="116" s="1"/>
  <c r="M10" i="116"/>
  <c r="P12" i="116"/>
  <c r="S13" i="116"/>
  <c r="F14" i="116"/>
  <c r="I15" i="116"/>
  <c r="L16" i="116"/>
  <c r="T16" i="116"/>
  <c r="W18" i="116"/>
  <c r="E20" i="116"/>
  <c r="M20" i="116"/>
  <c r="P21" i="116"/>
  <c r="S23" i="116"/>
  <c r="F24" i="116"/>
  <c r="I25" i="116"/>
  <c r="L28" i="116"/>
  <c r="T28" i="116"/>
  <c r="W29" i="116"/>
  <c r="E31" i="116"/>
  <c r="M31" i="116"/>
  <c r="P32" i="116"/>
  <c r="S34" i="116"/>
  <c r="F35" i="116"/>
  <c r="I36" i="116"/>
  <c r="S42" i="116"/>
  <c r="L45" i="116"/>
  <c r="T45" i="116"/>
  <c r="W46" i="116"/>
  <c r="E48" i="116"/>
  <c r="M48" i="116"/>
  <c r="P49" i="116"/>
  <c r="S50" i="116"/>
  <c r="I53" i="116"/>
  <c r="L54" i="116"/>
  <c r="T54" i="116"/>
  <c r="W55" i="116"/>
  <c r="E57" i="116"/>
  <c r="M57" i="116"/>
  <c r="P58" i="116"/>
  <c r="S59" i="116"/>
  <c r="F60" i="116"/>
  <c r="L62" i="116"/>
  <c r="T62" i="116"/>
  <c r="W63" i="116"/>
  <c r="E65" i="116"/>
  <c r="M65" i="116"/>
  <c r="S67" i="116"/>
  <c r="F68" i="116"/>
  <c r="I69" i="116"/>
  <c r="L70" i="116"/>
  <c r="T70" i="116"/>
  <c r="W72" i="116"/>
  <c r="E74" i="116"/>
  <c r="M74" i="116"/>
  <c r="P75" i="116"/>
  <c r="S76" i="116"/>
  <c r="G76" i="46"/>
  <c r="O76" i="46"/>
  <c r="W76" i="46"/>
  <c r="H76" i="16"/>
  <c r="P76" i="16"/>
  <c r="O13" i="16"/>
  <c r="W13" i="16"/>
  <c r="J14" i="16"/>
  <c r="R14" i="16"/>
  <c r="E15" i="16"/>
  <c r="M15" i="16"/>
  <c r="U15" i="16"/>
  <c r="H16" i="16"/>
  <c r="P16" i="16"/>
  <c r="C18" i="16"/>
  <c r="K18" i="16"/>
  <c r="S18" i="16"/>
  <c r="F19" i="16"/>
  <c r="N19" i="16"/>
  <c r="V19" i="16"/>
  <c r="I20" i="16"/>
  <c r="Q20" i="16"/>
  <c r="D21" i="16"/>
  <c r="L21" i="16"/>
  <c r="T21" i="16"/>
  <c r="G23" i="16"/>
  <c r="O23" i="16"/>
  <c r="W23" i="16"/>
  <c r="J24" i="16"/>
  <c r="R24" i="16"/>
  <c r="E25" i="16"/>
  <c r="M25" i="16"/>
  <c r="U25" i="16"/>
  <c r="H28" i="16"/>
  <c r="P28" i="16"/>
  <c r="C29" i="16"/>
  <c r="K29" i="16"/>
  <c r="S29" i="16"/>
  <c r="F30" i="16"/>
  <c r="N30" i="16"/>
  <c r="V30" i="16"/>
  <c r="I31" i="16"/>
  <c r="Q31" i="16"/>
  <c r="D32" i="16"/>
  <c r="L32" i="16"/>
  <c r="T32" i="16"/>
  <c r="G34" i="16"/>
  <c r="O34" i="16"/>
  <c r="W34" i="16"/>
  <c r="J35" i="16"/>
  <c r="R35" i="16"/>
  <c r="E36" i="16"/>
  <c r="M36" i="16"/>
  <c r="U36" i="16"/>
  <c r="H37" i="16"/>
  <c r="P37" i="16"/>
  <c r="C38" i="16"/>
  <c r="K38" i="16"/>
  <c r="S38" i="16"/>
  <c r="F39" i="16"/>
  <c r="N39" i="16"/>
  <c r="V39" i="16"/>
  <c r="I40" i="16"/>
  <c r="Q40" i="16"/>
  <c r="D41" i="16"/>
  <c r="L41" i="16"/>
  <c r="T41" i="16"/>
  <c r="G42" i="16"/>
  <c r="O42" i="16"/>
  <c r="W42" i="16"/>
  <c r="J43" i="16"/>
  <c r="R43" i="16"/>
  <c r="E44" i="16"/>
  <c r="M44" i="16"/>
  <c r="U44" i="16"/>
  <c r="H45" i="16"/>
  <c r="P45" i="16"/>
  <c r="C46" i="16"/>
  <c r="K46" i="16"/>
  <c r="S46" i="16"/>
  <c r="F47" i="16"/>
  <c r="N47" i="16"/>
  <c r="V47" i="16"/>
  <c r="I48" i="16"/>
  <c r="Q48" i="16"/>
  <c r="D49" i="16"/>
  <c r="L49" i="16"/>
  <c r="T49" i="16"/>
  <c r="G50" i="16"/>
  <c r="O50" i="16"/>
  <c r="W50" i="16"/>
  <c r="J51" i="16"/>
  <c r="R51" i="16"/>
  <c r="E53" i="16"/>
  <c r="M53" i="16"/>
  <c r="U53" i="16"/>
  <c r="H54" i="16"/>
  <c r="P54" i="16"/>
  <c r="C55" i="16"/>
  <c r="K55" i="16"/>
  <c r="S55" i="16"/>
  <c r="F56" i="16"/>
  <c r="N56" i="16"/>
  <c r="V56" i="16"/>
  <c r="I57" i="16"/>
  <c r="Q57" i="16"/>
  <c r="D58" i="16"/>
  <c r="L58" i="16"/>
  <c r="T58" i="16"/>
  <c r="G59" i="16"/>
  <c r="O59" i="16"/>
  <c r="W59" i="16"/>
  <c r="J60" i="16"/>
  <c r="R60" i="16"/>
  <c r="E61" i="16"/>
  <c r="M61" i="16"/>
  <c r="U61" i="16"/>
  <c r="H62" i="16"/>
  <c r="P62" i="16"/>
  <c r="C63" i="16"/>
  <c r="K63" i="16"/>
  <c r="S63" i="16"/>
  <c r="F64" i="16"/>
  <c r="N64" i="16"/>
  <c r="V64" i="16"/>
  <c r="I65" i="16"/>
  <c r="Q65" i="16"/>
  <c r="D66" i="16"/>
  <c r="L66" i="16"/>
  <c r="T66" i="16"/>
  <c r="G67" i="16"/>
  <c r="O67" i="16"/>
  <c r="W67" i="16"/>
  <c r="J68" i="16"/>
  <c r="R68" i="16"/>
  <c r="E69" i="16"/>
  <c r="M69" i="16"/>
  <c r="U69" i="16"/>
  <c r="H70" i="16"/>
  <c r="P70" i="16"/>
  <c r="C72" i="16"/>
  <c r="K72" i="16"/>
  <c r="S72" i="16"/>
  <c r="F73" i="16"/>
  <c r="N73" i="16"/>
  <c r="V73" i="16"/>
  <c r="I74" i="16"/>
  <c r="Q74" i="16"/>
  <c r="D75" i="16"/>
  <c r="L75" i="16"/>
  <c r="T75" i="16"/>
  <c r="I76" i="16"/>
  <c r="Q76" i="16"/>
  <c r="G30" i="16"/>
  <c r="O30" i="16"/>
  <c r="W30" i="16"/>
  <c r="J31" i="16"/>
  <c r="R31" i="16"/>
  <c r="E32" i="16"/>
  <c r="M32" i="16"/>
  <c r="U32" i="16"/>
  <c r="H34" i="16"/>
  <c r="P34" i="16"/>
  <c r="C35" i="16"/>
  <c r="K35" i="16"/>
  <c r="S35" i="16"/>
  <c r="F36" i="16"/>
  <c r="N36" i="16"/>
  <c r="V36" i="16"/>
  <c r="I37" i="16"/>
  <c r="Q37" i="16"/>
  <c r="D38" i="16"/>
  <c r="L38" i="16"/>
  <c r="T38" i="16"/>
  <c r="G39" i="16"/>
  <c r="O39" i="16"/>
  <c r="W39" i="16"/>
  <c r="J40" i="16"/>
  <c r="R40" i="16"/>
  <c r="E41" i="16"/>
  <c r="M41" i="16"/>
  <c r="U41" i="16"/>
  <c r="H42" i="16"/>
  <c r="P42" i="16"/>
  <c r="C43" i="16"/>
  <c r="K43" i="16"/>
  <c r="S43" i="16"/>
  <c r="F44" i="16"/>
  <c r="N44" i="16"/>
  <c r="V44" i="16"/>
  <c r="I45" i="16"/>
  <c r="Q45" i="16"/>
  <c r="D46" i="16"/>
  <c r="L46" i="16"/>
  <c r="T46" i="16"/>
  <c r="G47" i="16"/>
  <c r="O47" i="16"/>
  <c r="W47" i="16"/>
  <c r="J48" i="16"/>
  <c r="R48" i="16"/>
  <c r="E49" i="16"/>
  <c r="M49" i="16"/>
  <c r="U49" i="16"/>
  <c r="H50" i="16"/>
  <c r="P50" i="16"/>
  <c r="C51" i="16"/>
  <c r="K51" i="16"/>
  <c r="S51" i="16"/>
  <c r="F53" i="16"/>
  <c r="N53" i="16"/>
  <c r="V53" i="16"/>
  <c r="I54" i="16"/>
  <c r="Q54" i="16"/>
  <c r="D55" i="16"/>
  <c r="L55" i="16"/>
  <c r="T55" i="16"/>
  <c r="G56" i="16"/>
  <c r="O56" i="16"/>
  <c r="W56" i="16"/>
  <c r="J57" i="16"/>
  <c r="R57" i="16"/>
  <c r="E58" i="16"/>
  <c r="M58" i="16"/>
  <c r="U58" i="16"/>
  <c r="H59" i="16"/>
  <c r="P59" i="16"/>
  <c r="C60" i="16"/>
  <c r="K60" i="16"/>
  <c r="S60" i="16"/>
  <c r="F61" i="16"/>
  <c r="N61" i="16"/>
  <c r="V61" i="16"/>
  <c r="I62" i="16"/>
  <c r="Q62" i="16"/>
  <c r="D63" i="16"/>
  <c r="L63" i="16"/>
  <c r="T63" i="16"/>
  <c r="G64" i="16"/>
  <c r="O64" i="16"/>
  <c r="W64" i="16"/>
  <c r="J65" i="16"/>
  <c r="R65" i="16"/>
  <c r="E66" i="16"/>
  <c r="M66" i="16"/>
  <c r="U66" i="16"/>
  <c r="H67" i="16"/>
  <c r="P67" i="16"/>
  <c r="C68" i="16"/>
  <c r="K68" i="16"/>
  <c r="S68" i="16"/>
  <c r="F69" i="16"/>
  <c r="N69" i="16"/>
  <c r="V69" i="16"/>
  <c r="I70" i="16"/>
  <c r="Q70" i="16"/>
  <c r="D72" i="16"/>
  <c r="L72" i="16"/>
  <c r="T72" i="16"/>
  <c r="G73" i="16"/>
  <c r="O73" i="16"/>
  <c r="W73" i="16"/>
  <c r="J74" i="16"/>
  <c r="R74" i="16"/>
  <c r="E75" i="16"/>
  <c r="M75" i="16"/>
  <c r="U75" i="16"/>
  <c r="D76" i="16"/>
  <c r="L76" i="16"/>
  <c r="T76" i="16"/>
  <c r="I5" i="16"/>
  <c r="Q5" i="16"/>
  <c r="D6" i="16"/>
  <c r="L6" i="16"/>
  <c r="T6" i="16"/>
  <c r="G7" i="16"/>
  <c r="O7" i="16"/>
  <c r="W7" i="16"/>
  <c r="J9" i="16"/>
  <c r="R9" i="16"/>
  <c r="E10" i="16"/>
  <c r="M10" i="16"/>
  <c r="U10" i="16"/>
  <c r="H12" i="16"/>
  <c r="P12" i="16"/>
  <c r="C13" i="16"/>
  <c r="K13" i="16"/>
  <c r="S13" i="16"/>
  <c r="F14" i="16"/>
  <c r="N14" i="16"/>
  <c r="V14" i="16"/>
  <c r="I15" i="16"/>
  <c r="Q15" i="16"/>
  <c r="D16" i="16"/>
  <c r="L16" i="16"/>
  <c r="T16" i="16"/>
  <c r="G18" i="16"/>
  <c r="O18" i="16"/>
  <c r="W18" i="16"/>
  <c r="J19" i="16"/>
  <c r="R19" i="16"/>
  <c r="E20" i="16"/>
  <c r="M20" i="16"/>
  <c r="U20" i="16"/>
  <c r="H21" i="16"/>
  <c r="P21" i="16"/>
  <c r="C23" i="16"/>
  <c r="K23" i="16"/>
  <c r="S23" i="16"/>
  <c r="F24" i="16"/>
  <c r="N24" i="16"/>
  <c r="V24" i="16"/>
  <c r="I25" i="16"/>
  <c r="Q25" i="16"/>
  <c r="D28" i="16"/>
  <c r="L28" i="16"/>
  <c r="T28" i="16"/>
  <c r="G29" i="16"/>
  <c r="O29" i="16"/>
  <c r="W29" i="16"/>
  <c r="J30" i="16"/>
  <c r="R30" i="16"/>
  <c r="E31" i="16"/>
  <c r="M31" i="16"/>
  <c r="U31" i="16"/>
  <c r="H32" i="16"/>
  <c r="P32" i="16"/>
  <c r="C34" i="16"/>
  <c r="K34" i="16"/>
  <c r="S34" i="16"/>
  <c r="F35" i="16"/>
  <c r="N35" i="16"/>
  <c r="V35" i="16"/>
  <c r="I36" i="16"/>
  <c r="Q36" i="16"/>
  <c r="D37" i="16"/>
  <c r="L37" i="16"/>
  <c r="T37" i="16"/>
  <c r="G38" i="16"/>
  <c r="O38" i="16"/>
  <c r="W38" i="16"/>
  <c r="J39" i="16"/>
  <c r="R39" i="16"/>
  <c r="E40" i="16"/>
  <c r="M40" i="16"/>
  <c r="U40" i="16"/>
  <c r="H41" i="16"/>
  <c r="P41" i="16"/>
  <c r="C42" i="16"/>
  <c r="K42" i="16"/>
  <c r="S42" i="16"/>
  <c r="F43" i="16"/>
  <c r="N43" i="16"/>
  <c r="V43" i="16"/>
  <c r="I44" i="16"/>
  <c r="Q44" i="16"/>
  <c r="D45" i="16"/>
  <c r="L45" i="16"/>
  <c r="T45" i="16"/>
  <c r="G46" i="16"/>
  <c r="O46" i="16"/>
  <c r="W46" i="16"/>
  <c r="J47" i="16"/>
  <c r="R47" i="16"/>
  <c r="E48" i="16"/>
  <c r="M48" i="16"/>
  <c r="U48" i="16"/>
  <c r="H49" i="16"/>
  <c r="P49" i="16"/>
  <c r="C50" i="16"/>
  <c r="K50" i="16"/>
  <c r="S50" i="16"/>
  <c r="F51" i="16"/>
  <c r="N51" i="16"/>
  <c r="V51" i="16"/>
  <c r="I53" i="16"/>
  <c r="Q53" i="16"/>
  <c r="D54" i="16"/>
  <c r="L54" i="16"/>
  <c r="T54" i="16"/>
  <c r="G55" i="16"/>
  <c r="O55" i="16"/>
  <c r="W55" i="16"/>
  <c r="J56" i="16"/>
  <c r="R56" i="16"/>
  <c r="E57" i="16"/>
  <c r="M57" i="16"/>
  <c r="U57" i="16"/>
  <c r="H58" i="16"/>
  <c r="P58" i="16"/>
  <c r="C59" i="16"/>
  <c r="K59" i="16"/>
  <c r="S59" i="16"/>
  <c r="F60" i="16"/>
  <c r="N60" i="16"/>
  <c r="V60" i="16"/>
  <c r="I61" i="16"/>
  <c r="Q61" i="16"/>
  <c r="D62" i="16"/>
  <c r="L62" i="16"/>
  <c r="T62" i="16"/>
  <c r="G63" i="16"/>
  <c r="O63" i="16"/>
  <c r="W63" i="16"/>
  <c r="J64" i="16"/>
  <c r="R64" i="16"/>
  <c r="E65" i="16"/>
  <c r="M65" i="16"/>
  <c r="U65" i="16"/>
  <c r="H66" i="16"/>
  <c r="P66" i="16"/>
  <c r="C67" i="16"/>
  <c r="K67" i="16"/>
  <c r="S67" i="16"/>
  <c r="F68" i="16"/>
  <c r="N68" i="16"/>
  <c r="V68" i="16"/>
  <c r="I69" i="16"/>
  <c r="Q69" i="16"/>
  <c r="D70" i="16"/>
  <c r="L70" i="16"/>
  <c r="T70" i="16"/>
  <c r="G72" i="16"/>
  <c r="O72" i="16"/>
  <c r="W72" i="16"/>
  <c r="J73" i="16"/>
  <c r="R73" i="16"/>
  <c r="E74" i="16"/>
  <c r="M74" i="16"/>
  <c r="U74" i="16"/>
  <c r="H75" i="16"/>
  <c r="P75" i="16"/>
  <c r="E76" i="16"/>
  <c r="M76" i="16"/>
  <c r="U76" i="16"/>
  <c r="H38" i="16"/>
  <c r="P38" i="16"/>
  <c r="C39" i="16"/>
  <c r="K39" i="16"/>
  <c r="S39" i="16"/>
  <c r="F40" i="16"/>
  <c r="N40" i="16"/>
  <c r="V40" i="16"/>
  <c r="I41" i="16"/>
  <c r="Q41" i="16"/>
  <c r="D42" i="16"/>
  <c r="L42" i="16"/>
  <c r="T42" i="16"/>
  <c r="G43" i="16"/>
  <c r="O43" i="16"/>
  <c r="W43" i="16"/>
  <c r="J44" i="16"/>
  <c r="R44" i="16"/>
  <c r="E45" i="16"/>
  <c r="M45" i="16"/>
  <c r="U45" i="16"/>
  <c r="H46" i="16"/>
  <c r="P46" i="16"/>
  <c r="C47" i="16"/>
  <c r="K47" i="16"/>
  <c r="S47" i="16"/>
  <c r="F48" i="16"/>
  <c r="N48" i="16"/>
  <c r="V48" i="16"/>
  <c r="I49" i="16"/>
  <c r="Q49" i="16"/>
  <c r="D50" i="16"/>
  <c r="L50" i="16"/>
  <c r="T50" i="16"/>
  <c r="G51" i="16"/>
  <c r="O51" i="16"/>
  <c r="W51" i="16"/>
  <c r="J53" i="16"/>
  <c r="R53" i="16"/>
  <c r="E54" i="16"/>
  <c r="M54" i="16"/>
  <c r="U54" i="16"/>
  <c r="H55" i="16"/>
  <c r="P55" i="16"/>
  <c r="C56" i="16"/>
  <c r="K56" i="16"/>
  <c r="S56" i="16"/>
  <c r="F57" i="16"/>
  <c r="N57" i="16"/>
  <c r="V57" i="16"/>
  <c r="I58" i="16"/>
  <c r="Q58" i="16"/>
  <c r="D59" i="16"/>
  <c r="L59" i="16"/>
  <c r="T59" i="16"/>
  <c r="G60" i="16"/>
  <c r="O60" i="16"/>
  <c r="W60" i="16"/>
  <c r="J61" i="16"/>
  <c r="R61" i="16"/>
  <c r="E62" i="16"/>
  <c r="M62" i="16"/>
  <c r="U62" i="16"/>
  <c r="H63" i="16"/>
  <c r="P63" i="16"/>
  <c r="C64" i="16"/>
  <c r="K64" i="16"/>
  <c r="S64" i="16"/>
  <c r="F65" i="16"/>
  <c r="N65" i="16"/>
  <c r="V65" i="16"/>
  <c r="I66" i="16"/>
  <c r="Q66" i="16"/>
  <c r="D67" i="16"/>
  <c r="L67" i="16"/>
  <c r="T67" i="16"/>
  <c r="G68" i="16"/>
  <c r="O68" i="16"/>
  <c r="W68" i="16"/>
  <c r="J69" i="16"/>
  <c r="R69" i="16"/>
  <c r="E70" i="16"/>
  <c r="M70" i="16"/>
  <c r="U70" i="16"/>
  <c r="H72" i="16"/>
  <c r="P72" i="16"/>
  <c r="C73" i="16"/>
  <c r="K73" i="16"/>
  <c r="S73" i="16"/>
  <c r="F74" i="16"/>
  <c r="N74" i="16"/>
  <c r="V74" i="16"/>
  <c r="I75" i="16"/>
  <c r="Q75" i="16"/>
  <c r="W39" i="116"/>
  <c r="P42" i="116"/>
  <c r="I45" i="116"/>
  <c r="P46" i="116"/>
  <c r="W47" i="116"/>
  <c r="I49" i="116"/>
  <c r="P50" i="116"/>
  <c r="I54" i="116"/>
  <c r="P55" i="116"/>
  <c r="W56" i="116"/>
  <c r="I58" i="116"/>
  <c r="P59" i="116"/>
  <c r="W60" i="116"/>
  <c r="I62" i="116"/>
  <c r="P63" i="116"/>
  <c r="I66" i="116"/>
  <c r="P67" i="116"/>
  <c r="W68" i="116"/>
  <c r="I70" i="116"/>
  <c r="P72" i="116"/>
  <c r="W73" i="116"/>
  <c r="I75" i="116"/>
  <c r="P76" i="116"/>
  <c r="C8" i="116"/>
  <c r="Q5" i="116"/>
  <c r="J9" i="116"/>
  <c r="C13" i="116"/>
  <c r="Q15" i="116"/>
  <c r="J19" i="116"/>
  <c r="C23" i="116"/>
  <c r="Q25" i="116"/>
  <c r="J30" i="116"/>
  <c r="C34" i="116"/>
  <c r="Q36" i="116"/>
  <c r="C42" i="116"/>
  <c r="J47" i="116"/>
  <c r="C50" i="116"/>
  <c r="Q53" i="116"/>
  <c r="J56" i="116"/>
  <c r="C59" i="116"/>
  <c r="J64" i="116"/>
  <c r="C67" i="116"/>
  <c r="Q69" i="116"/>
  <c r="J73" i="116"/>
  <c r="C76" i="116"/>
  <c r="R5" i="116"/>
  <c r="R4" i="116" s="1"/>
  <c r="D7" i="116"/>
  <c r="K9" i="116"/>
  <c r="K8" i="116" s="1"/>
  <c r="R10" i="116"/>
  <c r="D13" i="116"/>
  <c r="K14" i="116"/>
  <c r="R15" i="116"/>
  <c r="D18" i="116"/>
  <c r="K19" i="116"/>
  <c r="R20" i="116"/>
  <c r="D23" i="116"/>
  <c r="D22" i="116" s="1"/>
  <c r="K24" i="116"/>
  <c r="R25" i="116"/>
  <c r="D29" i="116"/>
  <c r="K30" i="116"/>
  <c r="R31" i="116"/>
  <c r="D34" i="116"/>
  <c r="K35" i="116"/>
  <c r="R36" i="116"/>
  <c r="D42" i="116"/>
  <c r="D46" i="116"/>
  <c r="K47" i="116"/>
  <c r="R48" i="116"/>
  <c r="D50" i="116"/>
  <c r="R53" i="116"/>
  <c r="D55" i="116"/>
  <c r="K56" i="116"/>
  <c r="R57" i="116"/>
  <c r="D59" i="116"/>
  <c r="K60" i="116"/>
  <c r="D63" i="116"/>
  <c r="D67" i="116"/>
  <c r="K68" i="116"/>
  <c r="R69" i="116"/>
  <c r="D72" i="116"/>
  <c r="D71" i="116" s="1"/>
  <c r="K73" i="116"/>
  <c r="R74" i="116"/>
  <c r="D76" i="116"/>
  <c r="S5" i="116"/>
  <c r="E7" i="116"/>
  <c r="L9" i="116"/>
  <c r="S10" i="116"/>
  <c r="E13" i="116"/>
  <c r="L14" i="116"/>
  <c r="S15" i="116"/>
  <c r="E18" i="116"/>
  <c r="L19" i="116"/>
  <c r="S20" i="116"/>
  <c r="E23" i="116"/>
  <c r="L24" i="116"/>
  <c r="S25" i="116"/>
  <c r="E29" i="116"/>
  <c r="L30" i="116"/>
  <c r="S31" i="116"/>
  <c r="E34" i="116"/>
  <c r="L35" i="116"/>
  <c r="S36" i="116"/>
  <c r="L39" i="116"/>
  <c r="E42" i="116"/>
  <c r="E46" i="116"/>
  <c r="L47" i="116"/>
  <c r="S48" i="116"/>
  <c r="E50" i="116"/>
  <c r="S53" i="116"/>
  <c r="E55" i="116"/>
  <c r="L56" i="116"/>
  <c r="S57" i="116"/>
  <c r="L60" i="116"/>
  <c r="E63" i="116"/>
  <c r="S65" i="116"/>
  <c r="E67" i="116"/>
  <c r="L68" i="116"/>
  <c r="S69" i="116"/>
  <c r="E72" i="116"/>
  <c r="L73" i="116"/>
  <c r="S74" i="116"/>
  <c r="E76" i="116"/>
  <c r="T5" i="116"/>
  <c r="M9" i="116"/>
  <c r="F13" i="116"/>
  <c r="T15" i="116"/>
  <c r="M19" i="116"/>
  <c r="F23" i="116"/>
  <c r="T25" i="116"/>
  <c r="M30" i="116"/>
  <c r="F34" i="116"/>
  <c r="T36" i="116"/>
  <c r="M39" i="116"/>
  <c r="F42" i="116"/>
  <c r="M47" i="116"/>
  <c r="F50" i="116"/>
  <c r="T53" i="116"/>
  <c r="M56" i="116"/>
  <c r="F59" i="116"/>
  <c r="F67" i="116"/>
  <c r="G7" i="116"/>
  <c r="U10" i="116"/>
  <c r="N14" i="116"/>
  <c r="G18" i="116"/>
  <c r="U20" i="116"/>
  <c r="N24" i="116"/>
  <c r="G29" i="116"/>
  <c r="U31" i="116"/>
  <c r="N35" i="116"/>
  <c r="G46" i="116"/>
  <c r="U48" i="116"/>
  <c r="G55" i="116"/>
  <c r="U57" i="116"/>
  <c r="N60" i="116"/>
  <c r="G63" i="116"/>
  <c r="U65" i="116"/>
  <c r="N68" i="116"/>
  <c r="G72" i="116"/>
  <c r="U74" i="116"/>
  <c r="V5" i="116"/>
  <c r="H7" i="116"/>
  <c r="O9" i="116"/>
  <c r="O8" i="116" s="1"/>
  <c r="V10" i="116"/>
  <c r="H13" i="116"/>
  <c r="O14" i="116"/>
  <c r="V15" i="116"/>
  <c r="H18" i="116"/>
  <c r="O19" i="116"/>
  <c r="V20" i="116"/>
  <c r="H23" i="116"/>
  <c r="H22" i="116" s="1"/>
  <c r="O24" i="116"/>
  <c r="V25" i="116"/>
  <c r="H29" i="116"/>
  <c r="O30" i="116"/>
  <c r="V31" i="116"/>
  <c r="H34" i="116"/>
  <c r="O35" i="116"/>
  <c r="V36" i="116"/>
  <c r="O39" i="116"/>
  <c r="H42" i="116"/>
  <c r="H46" i="116"/>
  <c r="O47" i="116"/>
  <c r="V48" i="116"/>
  <c r="H50" i="116"/>
  <c r="V53" i="116"/>
  <c r="H55" i="116"/>
  <c r="O56" i="116"/>
  <c r="V57" i="116"/>
  <c r="H59" i="116"/>
  <c r="O60" i="116"/>
  <c r="H63" i="116"/>
  <c r="H67" i="116"/>
  <c r="O68" i="116"/>
  <c r="V69" i="116"/>
  <c r="H72" i="116"/>
  <c r="H71" i="116" s="1"/>
  <c r="O73" i="116"/>
  <c r="V74" i="116"/>
  <c r="H76" i="116"/>
  <c r="W5" i="116"/>
  <c r="I7" i="116"/>
  <c r="P9" i="116"/>
  <c r="P8" i="116" s="1"/>
  <c r="W10" i="116"/>
  <c r="I13" i="116"/>
  <c r="P14" i="116"/>
  <c r="W15" i="116"/>
  <c r="I18" i="116"/>
  <c r="P19" i="116"/>
  <c r="W20" i="116"/>
  <c r="I23" i="116"/>
  <c r="I22" i="116" s="1"/>
  <c r="P24" i="116"/>
  <c r="W25" i="116"/>
  <c r="I29" i="116"/>
  <c r="P30" i="116"/>
  <c r="W31" i="116"/>
  <c r="I34" i="116"/>
  <c r="P35" i="116"/>
  <c r="W36" i="116"/>
  <c r="P39" i="116"/>
  <c r="I42" i="116"/>
  <c r="I46" i="116"/>
  <c r="P47" i="116"/>
  <c r="W48" i="116"/>
  <c r="I50" i="116"/>
  <c r="W53" i="116"/>
  <c r="I55" i="116"/>
  <c r="P56" i="116"/>
  <c r="W57" i="116"/>
  <c r="I59" i="116"/>
  <c r="P60" i="116"/>
  <c r="I63" i="116"/>
  <c r="I67" i="116"/>
  <c r="P68" i="116"/>
  <c r="W69" i="116"/>
  <c r="I72" i="116"/>
  <c r="P73" i="116"/>
  <c r="W74" i="116"/>
  <c r="I76" i="116"/>
  <c r="J7" i="116"/>
  <c r="J4" i="116" s="1"/>
  <c r="C12" i="116"/>
  <c r="Q14" i="116"/>
  <c r="J18" i="116"/>
  <c r="C21" i="116"/>
  <c r="Q24" i="116"/>
  <c r="Q22" i="116" s="1"/>
  <c r="J29" i="116"/>
  <c r="C32" i="116"/>
  <c r="Q35" i="116"/>
  <c r="J46" i="116"/>
  <c r="C49" i="116"/>
  <c r="J55" i="116"/>
  <c r="C58" i="116"/>
  <c r="Q60" i="116"/>
  <c r="J63" i="116"/>
  <c r="C66" i="116"/>
  <c r="D6" i="116"/>
  <c r="R9" i="116"/>
  <c r="K13" i="116"/>
  <c r="D16" i="116"/>
  <c r="R19" i="116"/>
  <c r="K23" i="116"/>
  <c r="D28" i="116"/>
  <c r="R30" i="116"/>
  <c r="K34" i="116"/>
  <c r="R39" i="116"/>
  <c r="K42" i="116"/>
  <c r="D45" i="116"/>
  <c r="R47" i="116"/>
  <c r="K50" i="116"/>
  <c r="D54" i="116"/>
  <c r="R56" i="116"/>
  <c r="K59" i="116"/>
  <c r="D62" i="116"/>
  <c r="K67" i="116"/>
  <c r="D70" i="116"/>
  <c r="R73" i="116"/>
  <c r="K76" i="116"/>
  <c r="E6" i="116"/>
  <c r="L7" i="116"/>
  <c r="S9" i="116"/>
  <c r="E12" i="116"/>
  <c r="L13" i="116"/>
  <c r="S14" i="116"/>
  <c r="E16" i="116"/>
  <c r="L18" i="116"/>
  <c r="S19" i="116"/>
  <c r="E21" i="116"/>
  <c r="L23" i="116"/>
  <c r="S24" i="116"/>
  <c r="E28" i="116"/>
  <c r="L29" i="116"/>
  <c r="S30" i="116"/>
  <c r="E32" i="116"/>
  <c r="L34" i="116"/>
  <c r="S35" i="116"/>
  <c r="S39" i="116"/>
  <c r="L42" i="116"/>
  <c r="E45" i="116"/>
  <c r="L46" i="116"/>
  <c r="S47" i="116"/>
  <c r="E49" i="116"/>
  <c r="L50" i="116"/>
  <c r="E54" i="116"/>
  <c r="L55" i="116"/>
  <c r="S56" i="116"/>
  <c r="E58" i="116"/>
  <c r="L59" i="116"/>
  <c r="S60" i="116"/>
  <c r="E62" i="116"/>
  <c r="L63" i="116"/>
  <c r="E66" i="116"/>
  <c r="L67" i="116"/>
  <c r="S68" i="116"/>
  <c r="E70" i="116"/>
  <c r="L72" i="116"/>
  <c r="S73" i="116"/>
  <c r="E75" i="116"/>
  <c r="L76" i="116"/>
  <c r="F6" i="116"/>
  <c r="M7" i="116"/>
  <c r="T9" i="116"/>
  <c r="F12" i="116"/>
  <c r="M13" i="116"/>
  <c r="T14" i="116"/>
  <c r="F16" i="116"/>
  <c r="M18" i="116"/>
  <c r="T19" i="116"/>
  <c r="F21" i="116"/>
  <c r="M23" i="116"/>
  <c r="T24" i="116"/>
  <c r="T22" i="116" s="1"/>
  <c r="F28" i="116"/>
  <c r="M29" i="116"/>
  <c r="T30" i="116"/>
  <c r="F32" i="116"/>
  <c r="M34" i="116"/>
  <c r="T35" i="116"/>
  <c r="T39" i="116"/>
  <c r="M42" i="116"/>
  <c r="F45" i="116"/>
  <c r="M46" i="116"/>
  <c r="T47" i="116"/>
  <c r="F49" i="116"/>
  <c r="M50" i="116"/>
  <c r="F54" i="116"/>
  <c r="M55" i="116"/>
  <c r="T56" i="116"/>
  <c r="F58" i="116"/>
  <c r="M59" i="116"/>
  <c r="T60" i="116"/>
  <c r="F62" i="116"/>
  <c r="M63" i="116"/>
  <c r="F66" i="116"/>
  <c r="M67" i="116"/>
  <c r="T68" i="116"/>
  <c r="F70" i="116"/>
  <c r="M72" i="116"/>
  <c r="T73" i="116"/>
  <c r="F75" i="116"/>
  <c r="M76" i="116"/>
  <c r="G6" i="116"/>
  <c r="U9" i="116"/>
  <c r="N13" i="116"/>
  <c r="G16" i="116"/>
  <c r="U19" i="116"/>
  <c r="N23" i="116"/>
  <c r="G28" i="116"/>
  <c r="U30" i="116"/>
  <c r="N34" i="116"/>
  <c r="U39" i="116"/>
  <c r="N42" i="116"/>
  <c r="G45" i="116"/>
  <c r="U47" i="116"/>
  <c r="N50" i="116"/>
  <c r="G54" i="116"/>
  <c r="U56" i="116"/>
  <c r="N59" i="116"/>
  <c r="G62" i="116"/>
  <c r="N67" i="116"/>
  <c r="O7" i="116"/>
  <c r="O4" i="116" s="1"/>
  <c r="H12" i="116"/>
  <c r="V14" i="116"/>
  <c r="O18" i="116"/>
  <c r="H21" i="116"/>
  <c r="V24" i="116"/>
  <c r="V22" i="116" s="1"/>
  <c r="O29" i="116"/>
  <c r="H32" i="116"/>
  <c r="V35" i="116"/>
  <c r="H41" i="116"/>
  <c r="O46" i="116"/>
  <c r="H49" i="116"/>
  <c r="O55" i="116"/>
  <c r="H58" i="116"/>
  <c r="V60" i="116"/>
  <c r="O63" i="116"/>
  <c r="H66" i="116"/>
  <c r="V68" i="116"/>
  <c r="O72" i="116"/>
  <c r="H75" i="116"/>
  <c r="E5" i="116"/>
  <c r="M5" i="116"/>
  <c r="U5" i="116"/>
  <c r="U4" i="116" s="1"/>
  <c r="H6" i="116"/>
  <c r="P6" i="116"/>
  <c r="C7" i="116"/>
  <c r="K7" i="116"/>
  <c r="S7" i="116"/>
  <c r="F9" i="116"/>
  <c r="F8" i="116" s="1"/>
  <c r="N9" i="116"/>
  <c r="N8" i="116" s="1"/>
  <c r="V9" i="116"/>
  <c r="I10" i="116"/>
  <c r="Q10" i="116"/>
  <c r="D12" i="116"/>
  <c r="L12" i="116"/>
  <c r="T12" i="116"/>
  <c r="G13" i="116"/>
  <c r="O13" i="116"/>
  <c r="W13" i="116"/>
  <c r="J14" i="116"/>
  <c r="R14" i="116"/>
  <c r="E15" i="116"/>
  <c r="M15" i="116"/>
  <c r="U15" i="116"/>
  <c r="H16" i="116"/>
  <c r="P16" i="116"/>
  <c r="C18" i="116"/>
  <c r="K18" i="116"/>
  <c r="S18" i="116"/>
  <c r="F19" i="116"/>
  <c r="N19" i="116"/>
  <c r="V19" i="116"/>
  <c r="I20" i="116"/>
  <c r="Q20" i="116"/>
  <c r="D21" i="116"/>
  <c r="L21" i="116"/>
  <c r="T21" i="116"/>
  <c r="G23" i="116"/>
  <c r="G22" i="116" s="1"/>
  <c r="O23" i="116"/>
  <c r="W23" i="116"/>
  <c r="J24" i="116"/>
  <c r="R24" i="116"/>
  <c r="E25" i="116"/>
  <c r="M25" i="116"/>
  <c r="U25" i="116"/>
  <c r="H28" i="116"/>
  <c r="P28" i="116"/>
  <c r="C29" i="116"/>
  <c r="K29" i="116"/>
  <c r="S29" i="116"/>
  <c r="F30" i="116"/>
  <c r="N30" i="116"/>
  <c r="V30" i="116"/>
  <c r="I31" i="116"/>
  <c r="Q31" i="116"/>
  <c r="D32" i="116"/>
  <c r="L32" i="116"/>
  <c r="T32" i="116"/>
  <c r="G34" i="116"/>
  <c r="O34" i="116"/>
  <c r="W34" i="116"/>
  <c r="J35" i="116"/>
  <c r="R35" i="116"/>
  <c r="M36" i="116"/>
  <c r="U36" i="116"/>
  <c r="N39" i="116"/>
  <c r="V39" i="116"/>
  <c r="G42" i="116"/>
  <c r="O42" i="116"/>
  <c r="W42" i="116"/>
  <c r="H45" i="116"/>
  <c r="P45" i="116"/>
  <c r="C46" i="116"/>
  <c r="K46" i="116"/>
  <c r="S46" i="116"/>
  <c r="H8" i="116"/>
  <c r="H5" i="116"/>
  <c r="P5" i="116"/>
  <c r="C6" i="116"/>
  <c r="K6" i="116"/>
  <c r="S6" i="116"/>
  <c r="F7" i="116"/>
  <c r="N7" i="116"/>
  <c r="V7" i="116"/>
  <c r="I9" i="116"/>
  <c r="Q9" i="116"/>
  <c r="D10" i="116"/>
  <c r="D8" i="116" s="1"/>
  <c r="L10" i="116"/>
  <c r="T10" i="116"/>
  <c r="G12" i="116"/>
  <c r="O12" i="116"/>
  <c r="W12" i="116"/>
  <c r="J13" i="116"/>
  <c r="R13" i="116"/>
  <c r="E14" i="116"/>
  <c r="M14" i="116"/>
  <c r="U14" i="116"/>
  <c r="H15" i="116"/>
  <c r="P15" i="116"/>
  <c r="C16" i="116"/>
  <c r="K16" i="116"/>
  <c r="S16" i="116"/>
  <c r="F18" i="116"/>
  <c r="N18" i="116"/>
  <c r="V18" i="116"/>
  <c r="I19" i="116"/>
  <c r="Q19" i="116"/>
  <c r="D20" i="116"/>
  <c r="L20" i="116"/>
  <c r="T20" i="116"/>
  <c r="G21" i="116"/>
  <c r="O21" i="116"/>
  <c r="W21" i="116"/>
  <c r="J23" i="116"/>
  <c r="R23" i="116"/>
  <c r="E24" i="116"/>
  <c r="M24" i="116"/>
  <c r="U24" i="116"/>
  <c r="U22" i="116" s="1"/>
  <c r="H25" i="116"/>
  <c r="P25" i="116"/>
  <c r="C28" i="116"/>
  <c r="K28" i="116"/>
  <c r="S28" i="116"/>
  <c r="F29" i="116"/>
  <c r="N29" i="116"/>
  <c r="V29" i="116"/>
  <c r="I30" i="116"/>
  <c r="Q30" i="116"/>
  <c r="D31" i="116"/>
  <c r="L31" i="116"/>
  <c r="T31" i="116"/>
  <c r="G32" i="116"/>
  <c r="O32" i="116"/>
  <c r="W32" i="116"/>
  <c r="J34" i="116"/>
  <c r="R34" i="116"/>
  <c r="E35" i="116"/>
  <c r="M35" i="116"/>
  <c r="U35" i="116"/>
  <c r="H36" i="116"/>
  <c r="P36" i="116"/>
  <c r="Q39" i="116"/>
  <c r="G41" i="116"/>
  <c r="J42" i="116"/>
  <c r="Q68" i="116"/>
  <c r="D69" i="116"/>
  <c r="L69" i="116"/>
  <c r="T69" i="116"/>
  <c r="G70" i="116"/>
  <c r="O70" i="116"/>
  <c r="W70" i="116"/>
  <c r="J72" i="116"/>
  <c r="R72" i="116"/>
  <c r="E73" i="116"/>
  <c r="M73" i="116"/>
  <c r="U73" i="116"/>
  <c r="U71" i="116" s="1"/>
  <c r="H74" i="116"/>
  <c r="P74" i="116"/>
  <c r="C75" i="116"/>
  <c r="K75" i="116"/>
  <c r="S75" i="116"/>
  <c r="F76" i="116"/>
  <c r="N76" i="116"/>
  <c r="V76" i="116"/>
  <c r="F47" i="116"/>
  <c r="N47" i="116"/>
  <c r="V47" i="116"/>
  <c r="I48" i="116"/>
  <c r="Q48" i="116"/>
  <c r="D49" i="116"/>
  <c r="L49" i="116"/>
  <c r="T49" i="116"/>
  <c r="G50" i="116"/>
  <c r="O50" i="116"/>
  <c r="E53" i="116"/>
  <c r="M53" i="116"/>
  <c r="U53" i="116"/>
  <c r="H54" i="116"/>
  <c r="P54" i="116"/>
  <c r="C55" i="116"/>
  <c r="K55" i="116"/>
  <c r="S55" i="116"/>
  <c r="F56" i="116"/>
  <c r="N56" i="116"/>
  <c r="V56" i="116"/>
  <c r="I57" i="116"/>
  <c r="Q57" i="116"/>
  <c r="D58" i="116"/>
  <c r="L58" i="116"/>
  <c r="T58" i="116"/>
  <c r="G59" i="116"/>
  <c r="O59" i="116"/>
  <c r="W59" i="116"/>
  <c r="J60" i="116"/>
  <c r="R60" i="116"/>
  <c r="H62" i="116"/>
  <c r="P62" i="116"/>
  <c r="C63" i="116"/>
  <c r="K63" i="116"/>
  <c r="S63" i="116"/>
  <c r="F64" i="116"/>
  <c r="I65" i="116"/>
  <c r="D66" i="116"/>
  <c r="G67" i="116"/>
  <c r="O67" i="116"/>
  <c r="W67" i="116"/>
  <c r="J68" i="116"/>
  <c r="R68" i="116"/>
  <c r="E69" i="116"/>
  <c r="M69" i="116"/>
  <c r="U69" i="116"/>
  <c r="H70" i="116"/>
  <c r="P70" i="116"/>
  <c r="C72" i="116"/>
  <c r="C71" i="116" s="1"/>
  <c r="K72" i="116"/>
  <c r="S72" i="116"/>
  <c r="F73" i="116"/>
  <c r="N73" i="116"/>
  <c r="V73" i="116"/>
  <c r="I74" i="116"/>
  <c r="Q74" i="116"/>
  <c r="D75" i="116"/>
  <c r="L75" i="116"/>
  <c r="T75" i="116"/>
  <c r="G76" i="116"/>
  <c r="O76" i="116"/>
  <c r="W76" i="116"/>
  <c r="R42" i="116"/>
  <c r="C45" i="116"/>
  <c r="K45" i="116"/>
  <c r="S45" i="116"/>
  <c r="F46" i="116"/>
  <c r="N46" i="116"/>
  <c r="V46" i="116"/>
  <c r="I47" i="116"/>
  <c r="Q47" i="116"/>
  <c r="D48" i="116"/>
  <c r="L48" i="116"/>
  <c r="T48" i="116"/>
  <c r="G49" i="116"/>
  <c r="O49" i="116"/>
  <c r="W49" i="116"/>
  <c r="J50" i="116"/>
  <c r="R50" i="116"/>
  <c r="H53" i="116"/>
  <c r="P53" i="116"/>
  <c r="C54" i="116"/>
  <c r="K54" i="116"/>
  <c r="S54" i="116"/>
  <c r="F55" i="116"/>
  <c r="N55" i="116"/>
  <c r="V55" i="116"/>
  <c r="I56" i="116"/>
  <c r="Q56" i="116"/>
  <c r="D57" i="116"/>
  <c r="L57" i="116"/>
  <c r="T57" i="116"/>
  <c r="G58" i="116"/>
  <c r="O58" i="116"/>
  <c r="W58" i="116"/>
  <c r="J59" i="116"/>
  <c r="R59" i="116"/>
  <c r="E60" i="116"/>
  <c r="M60" i="116"/>
  <c r="U60" i="116"/>
  <c r="C62" i="116"/>
  <c r="K62" i="116"/>
  <c r="S62" i="116"/>
  <c r="F63" i="116"/>
  <c r="N63" i="116"/>
  <c r="V63" i="116"/>
  <c r="I64" i="116"/>
  <c r="D65" i="116"/>
  <c r="L65" i="116"/>
  <c r="T65" i="116"/>
  <c r="G66" i="116"/>
  <c r="J67" i="116"/>
  <c r="R67" i="116"/>
  <c r="E68" i="116"/>
  <c r="M68" i="116"/>
  <c r="U68" i="116"/>
  <c r="H69" i="116"/>
  <c r="P69" i="116"/>
  <c r="C70" i="116"/>
  <c r="K70" i="116"/>
  <c r="S70" i="116"/>
  <c r="F72" i="116"/>
  <c r="N72" i="116"/>
  <c r="V72" i="116"/>
  <c r="I73" i="116"/>
  <c r="Q73" i="116"/>
  <c r="Q71" i="116" s="1"/>
  <c r="D74" i="116"/>
  <c r="L74" i="116"/>
  <c r="T74" i="116"/>
  <c r="G75" i="116"/>
  <c r="O75" i="116"/>
  <c r="W75" i="116"/>
  <c r="J76" i="116"/>
  <c r="R76" i="116"/>
  <c r="W71" i="3"/>
  <c r="V71" i="3"/>
  <c r="U71" i="3"/>
  <c r="T71" i="3"/>
  <c r="S71" i="3"/>
  <c r="R71" i="3"/>
  <c r="P71" i="3"/>
  <c r="O71" i="3"/>
  <c r="N71" i="3"/>
  <c r="M71" i="3"/>
  <c r="L71" i="3"/>
  <c r="K71" i="3"/>
  <c r="J71" i="3"/>
  <c r="I71" i="3"/>
  <c r="H71" i="3"/>
  <c r="G71" i="3"/>
  <c r="F71" i="3"/>
  <c r="D71" i="3"/>
  <c r="C71" i="3"/>
  <c r="V52" i="3"/>
  <c r="U52" i="3"/>
  <c r="T52" i="3"/>
  <c r="R52" i="3"/>
  <c r="Q52" i="3"/>
  <c r="P52" i="3"/>
  <c r="N52" i="3"/>
  <c r="M52" i="3"/>
  <c r="L52" i="3"/>
  <c r="J52" i="3"/>
  <c r="I52" i="3"/>
  <c r="H52" i="3"/>
  <c r="F52" i="3"/>
  <c r="E52" i="3"/>
  <c r="D52" i="3"/>
  <c r="U33" i="3"/>
  <c r="T33" i="3"/>
  <c r="R33" i="3"/>
  <c r="Q33" i="3"/>
  <c r="P33" i="3"/>
  <c r="N33" i="3"/>
  <c r="M33" i="3"/>
  <c r="L33" i="3"/>
  <c r="J33" i="3"/>
  <c r="I33" i="3"/>
  <c r="H33" i="3"/>
  <c r="F33" i="3"/>
  <c r="E33" i="3"/>
  <c r="D33" i="3"/>
  <c r="W27" i="3"/>
  <c r="V27" i="3"/>
  <c r="T27" i="3"/>
  <c r="S27" i="3"/>
  <c r="R27" i="3"/>
  <c r="P27" i="3"/>
  <c r="O27" i="3"/>
  <c r="N27" i="3"/>
  <c r="L27" i="3"/>
  <c r="K27" i="3"/>
  <c r="J27" i="3"/>
  <c r="H27" i="3"/>
  <c r="G27" i="3"/>
  <c r="F27" i="3"/>
  <c r="D27" i="3"/>
  <c r="C27" i="3"/>
  <c r="U22" i="3"/>
  <c r="T22" i="3"/>
  <c r="Q22" i="3"/>
  <c r="P22" i="3"/>
  <c r="M22" i="3"/>
  <c r="L22" i="3"/>
  <c r="I22" i="3"/>
  <c r="H22" i="3"/>
  <c r="F22" i="3"/>
  <c r="E22" i="3"/>
  <c r="D22" i="3"/>
  <c r="V17" i="3"/>
  <c r="U17" i="3"/>
  <c r="R17" i="3"/>
  <c r="Q17" i="3"/>
  <c r="P17" i="3"/>
  <c r="N17" i="3"/>
  <c r="L17" i="3"/>
  <c r="J17" i="3"/>
  <c r="H17" i="3"/>
  <c r="D17" i="3"/>
  <c r="W11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W8" i="3"/>
  <c r="V8" i="3"/>
  <c r="T8" i="3"/>
  <c r="S8" i="3"/>
  <c r="R8" i="3"/>
  <c r="P8" i="3"/>
  <c r="O8" i="3"/>
  <c r="N8" i="3"/>
  <c r="L8" i="3"/>
  <c r="K8" i="3"/>
  <c r="J8" i="3"/>
  <c r="H8" i="3"/>
  <c r="G8" i="3"/>
  <c r="F8" i="3"/>
  <c r="D8" i="3"/>
  <c r="C8" i="3"/>
  <c r="V4" i="3"/>
  <c r="U4" i="3"/>
  <c r="T4" i="3"/>
  <c r="R4" i="3"/>
  <c r="Q4" i="3"/>
  <c r="P4" i="3"/>
  <c r="N4" i="3"/>
  <c r="M4" i="3"/>
  <c r="L4" i="3"/>
  <c r="J4" i="3"/>
  <c r="I4" i="3"/>
  <c r="H4" i="3"/>
  <c r="F4" i="3"/>
  <c r="E4" i="3"/>
  <c r="D4" i="3"/>
  <c r="W71" i="4"/>
  <c r="T71" i="4"/>
  <c r="S71" i="4"/>
  <c r="P71" i="4"/>
  <c r="O71" i="4"/>
  <c r="N71" i="4"/>
  <c r="L71" i="4"/>
  <c r="K71" i="4"/>
  <c r="J71" i="4"/>
  <c r="H71" i="4"/>
  <c r="G71" i="4"/>
  <c r="F71" i="4"/>
  <c r="D71" i="4"/>
  <c r="C71" i="4"/>
  <c r="W52" i="4"/>
  <c r="V52" i="4"/>
  <c r="T52" i="4"/>
  <c r="S52" i="4"/>
  <c r="R52" i="4"/>
  <c r="P52" i="4"/>
  <c r="O52" i="4"/>
  <c r="N52" i="4"/>
  <c r="K52" i="4"/>
  <c r="J52" i="4"/>
  <c r="H52" i="4"/>
  <c r="G52" i="4"/>
  <c r="F52" i="4"/>
  <c r="D52" i="4"/>
  <c r="C52" i="4"/>
  <c r="V33" i="4"/>
  <c r="S33" i="4"/>
  <c r="R33" i="4"/>
  <c r="O33" i="4"/>
  <c r="N33" i="4"/>
  <c r="K33" i="4"/>
  <c r="J33" i="4"/>
  <c r="G33" i="4"/>
  <c r="F33" i="4"/>
  <c r="C33" i="4"/>
  <c r="U27" i="4"/>
  <c r="T27" i="4"/>
  <c r="Q27" i="4"/>
  <c r="P27" i="4"/>
  <c r="M27" i="4"/>
  <c r="L27" i="4"/>
  <c r="I27" i="4"/>
  <c r="H27" i="4"/>
  <c r="E27" i="4"/>
  <c r="D27" i="4"/>
  <c r="V22" i="4"/>
  <c r="S22" i="4"/>
  <c r="R22" i="4"/>
  <c r="O22" i="4"/>
  <c r="N22" i="4"/>
  <c r="K22" i="4"/>
  <c r="J22" i="4"/>
  <c r="G22" i="4"/>
  <c r="F22" i="4"/>
  <c r="C22" i="4"/>
  <c r="W17" i="4"/>
  <c r="V17" i="4"/>
  <c r="S17" i="4"/>
  <c r="R17" i="4"/>
  <c r="O17" i="4"/>
  <c r="N17" i="4"/>
  <c r="J17" i="4"/>
  <c r="F17" i="4"/>
  <c r="C17" i="4"/>
  <c r="U11" i="4"/>
  <c r="T11" i="4"/>
  <c r="Q11" i="4"/>
  <c r="P11" i="4"/>
  <c r="M11" i="4"/>
  <c r="L11" i="4"/>
  <c r="I11" i="4"/>
  <c r="H11" i="4"/>
  <c r="E11" i="4"/>
  <c r="D11" i="4"/>
  <c r="U8" i="4"/>
  <c r="T8" i="4"/>
  <c r="Q8" i="4"/>
  <c r="P8" i="4"/>
  <c r="M8" i="4"/>
  <c r="L8" i="4"/>
  <c r="I8" i="4"/>
  <c r="H8" i="4"/>
  <c r="E8" i="4"/>
  <c r="D8" i="4"/>
  <c r="W4" i="4"/>
  <c r="V4" i="4"/>
  <c r="S4" i="4"/>
  <c r="R4" i="4"/>
  <c r="O4" i="4"/>
  <c r="N4" i="4"/>
  <c r="K4" i="4"/>
  <c r="J4" i="4"/>
  <c r="G4" i="4"/>
  <c r="F4" i="4"/>
  <c r="C4" i="4"/>
  <c r="U71" i="5"/>
  <c r="T71" i="5"/>
  <c r="Q71" i="5"/>
  <c r="P71" i="5"/>
  <c r="M71" i="5"/>
  <c r="L71" i="5"/>
  <c r="I71" i="5"/>
  <c r="H71" i="5"/>
  <c r="E71" i="5"/>
  <c r="D71" i="5"/>
  <c r="T52" i="5"/>
  <c r="Q52" i="5"/>
  <c r="P52" i="5"/>
  <c r="M52" i="5"/>
  <c r="L52" i="5"/>
  <c r="I52" i="5"/>
  <c r="H52" i="5"/>
  <c r="E52" i="5"/>
  <c r="D52" i="5"/>
  <c r="U33" i="5"/>
  <c r="T33" i="5"/>
  <c r="Q33" i="5"/>
  <c r="P33" i="5"/>
  <c r="M33" i="5"/>
  <c r="L33" i="5"/>
  <c r="I33" i="5"/>
  <c r="H33" i="5"/>
  <c r="E33" i="5"/>
  <c r="D33" i="5"/>
  <c r="W27" i="5"/>
  <c r="V27" i="5"/>
  <c r="S27" i="5"/>
  <c r="R27" i="5"/>
  <c r="O27" i="5"/>
  <c r="N27" i="5"/>
  <c r="K27" i="5"/>
  <c r="J27" i="5"/>
  <c r="G27" i="5"/>
  <c r="F27" i="5"/>
  <c r="C27" i="5"/>
  <c r="U22" i="5"/>
  <c r="T22" i="5"/>
  <c r="Q22" i="5"/>
  <c r="P22" i="5"/>
  <c r="M22" i="5"/>
  <c r="L22" i="5"/>
  <c r="I22" i="5"/>
  <c r="H22" i="5"/>
  <c r="E22" i="5"/>
  <c r="D22" i="5"/>
  <c r="U17" i="5"/>
  <c r="T17" i="5"/>
  <c r="Q17" i="5"/>
  <c r="P17" i="5"/>
  <c r="M17" i="5"/>
  <c r="L17" i="5"/>
  <c r="I17" i="5"/>
  <c r="H17" i="5"/>
  <c r="E17" i="5"/>
  <c r="D17" i="5"/>
  <c r="W11" i="5"/>
  <c r="V11" i="5"/>
  <c r="S11" i="5"/>
  <c r="R11" i="5"/>
  <c r="O11" i="5"/>
  <c r="N11" i="5"/>
  <c r="K11" i="5"/>
  <c r="J11" i="5"/>
  <c r="G11" i="5"/>
  <c r="F11" i="5"/>
  <c r="C11" i="5"/>
  <c r="W8" i="5"/>
  <c r="V8" i="5"/>
  <c r="S8" i="5"/>
  <c r="R8" i="5"/>
  <c r="O8" i="5"/>
  <c r="N8" i="5"/>
  <c r="K8" i="5"/>
  <c r="J8" i="5"/>
  <c r="G8" i="5"/>
  <c r="F8" i="5"/>
  <c r="C8" i="5"/>
  <c r="U4" i="5"/>
  <c r="T4" i="5"/>
  <c r="Q4" i="5"/>
  <c r="P4" i="5"/>
  <c r="M4" i="5"/>
  <c r="L4" i="5"/>
  <c r="I4" i="5"/>
  <c r="H4" i="5"/>
  <c r="E4" i="5"/>
  <c r="D4" i="5"/>
  <c r="W71" i="6"/>
  <c r="V71" i="6"/>
  <c r="S71" i="6"/>
  <c r="R71" i="6"/>
  <c r="O71" i="6"/>
  <c r="N71" i="6"/>
  <c r="K71" i="6"/>
  <c r="J71" i="6"/>
  <c r="G71" i="6"/>
  <c r="F71" i="6"/>
  <c r="C71" i="6"/>
  <c r="W52" i="6"/>
  <c r="V52" i="6"/>
  <c r="S52" i="6"/>
  <c r="R52" i="6"/>
  <c r="O52" i="6"/>
  <c r="N52" i="6"/>
  <c r="K52" i="6"/>
  <c r="J52" i="6"/>
  <c r="G52" i="6"/>
  <c r="F52" i="6"/>
  <c r="C52" i="6"/>
  <c r="W33" i="6"/>
  <c r="V33" i="6"/>
  <c r="S33" i="6"/>
  <c r="R33" i="6"/>
  <c r="O33" i="6"/>
  <c r="N33" i="6"/>
  <c r="K33" i="6"/>
  <c r="J33" i="6"/>
  <c r="G33" i="6"/>
  <c r="F33" i="6"/>
  <c r="C33" i="6"/>
  <c r="V22" i="6"/>
  <c r="R22" i="6"/>
  <c r="W17" i="6"/>
  <c r="V17" i="6"/>
  <c r="S17" i="6"/>
  <c r="R17" i="6"/>
  <c r="N17" i="6"/>
  <c r="J17" i="6"/>
  <c r="F17" i="6"/>
  <c r="H11" i="6"/>
  <c r="E11" i="6"/>
  <c r="D11" i="6"/>
  <c r="U8" i="6"/>
  <c r="T8" i="6"/>
  <c r="Q8" i="6"/>
  <c r="P8" i="6"/>
  <c r="M8" i="6"/>
  <c r="L8" i="6"/>
  <c r="I8" i="6"/>
  <c r="H8" i="6"/>
  <c r="E8" i="6"/>
  <c r="D8" i="6"/>
  <c r="W4" i="6"/>
  <c r="V4" i="6"/>
  <c r="S4" i="6"/>
  <c r="R4" i="6"/>
  <c r="O4" i="6"/>
  <c r="N4" i="6"/>
  <c r="K4" i="6"/>
  <c r="J4" i="6"/>
  <c r="G4" i="6"/>
  <c r="F4" i="6"/>
  <c r="C4" i="6"/>
  <c r="W71" i="8"/>
  <c r="W22" i="8"/>
  <c r="W17" i="8"/>
  <c r="W4" i="8"/>
  <c r="V71" i="10"/>
  <c r="R71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C27" i="19"/>
  <c r="C11" i="19"/>
  <c r="C8" i="19"/>
  <c r="T71" i="23"/>
  <c r="S71" i="23"/>
  <c r="Q71" i="23"/>
  <c r="P71" i="23"/>
  <c r="O71" i="23"/>
  <c r="M71" i="23"/>
  <c r="L71" i="23"/>
  <c r="K71" i="23"/>
  <c r="I71" i="23"/>
  <c r="H71" i="23"/>
  <c r="G71" i="23"/>
  <c r="E71" i="23"/>
  <c r="D71" i="23"/>
  <c r="C71" i="23"/>
  <c r="W52" i="23"/>
  <c r="V52" i="23"/>
  <c r="S52" i="23"/>
  <c r="P52" i="23"/>
  <c r="M52" i="23"/>
  <c r="L52" i="23"/>
  <c r="J52" i="23"/>
  <c r="I52" i="23"/>
  <c r="H52" i="23"/>
  <c r="D52" i="23"/>
  <c r="S33" i="23"/>
  <c r="Q33" i="23"/>
  <c r="O33" i="23"/>
  <c r="M33" i="23"/>
  <c r="K33" i="23"/>
  <c r="I33" i="23"/>
  <c r="G33" i="23"/>
  <c r="E33" i="23"/>
  <c r="D33" i="23"/>
  <c r="C33" i="23"/>
  <c r="V27" i="23"/>
  <c r="U27" i="23"/>
  <c r="S27" i="23"/>
  <c r="R27" i="23"/>
  <c r="Q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W22" i="23"/>
  <c r="T22" i="23"/>
  <c r="S22" i="23"/>
  <c r="P22" i="23"/>
  <c r="O22" i="23"/>
  <c r="L22" i="23"/>
  <c r="K22" i="23"/>
  <c r="H22" i="23"/>
  <c r="G22" i="23"/>
  <c r="D22" i="23"/>
  <c r="C22" i="23"/>
  <c r="S17" i="23"/>
  <c r="O17" i="23"/>
  <c r="M17" i="23"/>
  <c r="K17" i="23"/>
  <c r="J17" i="23"/>
  <c r="I17" i="23"/>
  <c r="G17" i="23"/>
  <c r="F17" i="23"/>
  <c r="E17" i="23"/>
  <c r="D17" i="23"/>
  <c r="C17" i="23"/>
  <c r="V11" i="23"/>
  <c r="U11" i="23"/>
  <c r="R11" i="23"/>
  <c r="Q11" i="23"/>
  <c r="N11" i="23"/>
  <c r="M11" i="23"/>
  <c r="J11" i="23"/>
  <c r="I11" i="23"/>
  <c r="F11" i="23"/>
  <c r="E11" i="23"/>
  <c r="V8" i="23"/>
  <c r="U8" i="23"/>
  <c r="R8" i="23"/>
  <c r="Q8" i="23"/>
  <c r="N8" i="23"/>
  <c r="M8" i="23"/>
  <c r="J8" i="23"/>
  <c r="I8" i="23"/>
  <c r="F8" i="23"/>
  <c r="E8" i="23"/>
  <c r="W4" i="23"/>
  <c r="T4" i="23"/>
  <c r="S4" i="23"/>
  <c r="P4" i="23"/>
  <c r="O4" i="23"/>
  <c r="L4" i="23"/>
  <c r="K4" i="23"/>
  <c r="H4" i="23"/>
  <c r="G4" i="23"/>
  <c r="D4" i="23"/>
  <c r="C4" i="23"/>
  <c r="V71" i="24"/>
  <c r="U71" i="24"/>
  <c r="R71" i="24"/>
  <c r="Q71" i="24"/>
  <c r="N71" i="24"/>
  <c r="M71" i="24"/>
  <c r="J71" i="24"/>
  <c r="I71" i="24"/>
  <c r="F71" i="24"/>
  <c r="E71" i="24"/>
  <c r="V52" i="24"/>
  <c r="U52" i="24"/>
  <c r="R52" i="24"/>
  <c r="Q52" i="24"/>
  <c r="N52" i="24"/>
  <c r="M52" i="24"/>
  <c r="J52" i="24"/>
  <c r="I52" i="24"/>
  <c r="F52" i="24"/>
  <c r="E52" i="24"/>
  <c r="V33" i="24"/>
  <c r="U33" i="24"/>
  <c r="R33" i="24"/>
  <c r="M33" i="24"/>
  <c r="I33" i="24"/>
  <c r="E33" i="24"/>
  <c r="V27" i="24"/>
  <c r="R27" i="24"/>
  <c r="M27" i="24"/>
  <c r="L27" i="24"/>
  <c r="H27" i="24"/>
  <c r="D27" i="24"/>
  <c r="W22" i="24"/>
  <c r="T22" i="24"/>
  <c r="S22" i="24"/>
  <c r="P22" i="24"/>
  <c r="O22" i="24"/>
  <c r="L22" i="24"/>
  <c r="K22" i="24"/>
  <c r="H22" i="24"/>
  <c r="G22" i="24"/>
  <c r="D22" i="24"/>
  <c r="C22" i="24"/>
  <c r="W17" i="24"/>
  <c r="S17" i="24"/>
  <c r="Q17" i="24"/>
  <c r="O17" i="24"/>
  <c r="M17" i="24"/>
  <c r="K17" i="24"/>
  <c r="I17" i="24"/>
  <c r="G17" i="24"/>
  <c r="E17" i="24"/>
  <c r="C17" i="24"/>
  <c r="U11" i="24"/>
  <c r="T11" i="24"/>
  <c r="Q11" i="24"/>
  <c r="P11" i="24"/>
  <c r="L11" i="24"/>
  <c r="J11" i="24"/>
  <c r="H11" i="24"/>
  <c r="F11" i="24"/>
  <c r="D11" i="24"/>
  <c r="U8" i="24"/>
  <c r="S8" i="24"/>
  <c r="Q8" i="24"/>
  <c r="P8" i="24"/>
  <c r="O8" i="24"/>
  <c r="M8" i="24"/>
  <c r="L8" i="24"/>
  <c r="K8" i="24"/>
  <c r="J8" i="24"/>
  <c r="I8" i="24"/>
  <c r="H8" i="24"/>
  <c r="G8" i="24"/>
  <c r="F8" i="24"/>
  <c r="E8" i="24"/>
  <c r="D8" i="24"/>
  <c r="C8" i="24"/>
  <c r="W4" i="24"/>
  <c r="V4" i="24"/>
  <c r="S4" i="24"/>
  <c r="R4" i="24"/>
  <c r="O4" i="24"/>
  <c r="N4" i="24"/>
  <c r="K4" i="24"/>
  <c r="J4" i="24"/>
  <c r="G4" i="24"/>
  <c r="F4" i="24"/>
  <c r="C4" i="24"/>
  <c r="U71" i="25"/>
  <c r="T71" i="25"/>
  <c r="Q71" i="25"/>
  <c r="P71" i="25"/>
  <c r="M71" i="25"/>
  <c r="L71" i="25"/>
  <c r="J71" i="25"/>
  <c r="I71" i="25"/>
  <c r="H71" i="25"/>
  <c r="G71" i="25"/>
  <c r="F71" i="25"/>
  <c r="E71" i="25"/>
  <c r="D71" i="25"/>
  <c r="C71" i="25"/>
  <c r="V52" i="25"/>
  <c r="T52" i="25"/>
  <c r="R52" i="25"/>
  <c r="P52" i="25"/>
  <c r="N52" i="25"/>
  <c r="L52" i="25"/>
  <c r="J52" i="25"/>
  <c r="I52" i="25"/>
  <c r="H52" i="25"/>
  <c r="G52" i="25"/>
  <c r="F52" i="25"/>
  <c r="E52" i="25"/>
  <c r="D52" i="25"/>
  <c r="C52" i="25"/>
  <c r="W33" i="25"/>
  <c r="T33" i="25"/>
  <c r="S33" i="25"/>
  <c r="P33" i="25"/>
  <c r="O33" i="25"/>
  <c r="K33" i="25"/>
  <c r="J33" i="25"/>
  <c r="G33" i="25"/>
  <c r="F33" i="25"/>
  <c r="C33" i="25"/>
  <c r="W27" i="25"/>
  <c r="T27" i="25"/>
  <c r="S27" i="25"/>
  <c r="P27" i="25"/>
  <c r="O27" i="25"/>
  <c r="L27" i="25"/>
  <c r="K27" i="25"/>
  <c r="G27" i="25"/>
  <c r="F27" i="25"/>
  <c r="C27" i="25"/>
  <c r="U22" i="25"/>
  <c r="T22" i="25"/>
  <c r="R22" i="25"/>
  <c r="Q22" i="25"/>
  <c r="P22" i="25"/>
  <c r="N22" i="25"/>
  <c r="M22" i="25"/>
  <c r="L22" i="25"/>
  <c r="J22" i="25"/>
  <c r="I22" i="25"/>
  <c r="H22" i="25"/>
  <c r="G22" i="25"/>
  <c r="F22" i="25"/>
  <c r="E22" i="25"/>
  <c r="D22" i="25"/>
  <c r="C22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V11" i="25"/>
  <c r="U11" i="25"/>
  <c r="R11" i="25"/>
  <c r="Q11" i="25"/>
  <c r="N11" i="25"/>
  <c r="M11" i="25"/>
  <c r="J11" i="25"/>
  <c r="I11" i="25"/>
  <c r="H11" i="25"/>
  <c r="F11" i="25"/>
  <c r="E11" i="25"/>
  <c r="D11" i="25"/>
  <c r="C11" i="25"/>
  <c r="V8" i="25"/>
  <c r="U8" i="25"/>
  <c r="R8" i="25"/>
  <c r="Q8" i="25"/>
  <c r="N8" i="25"/>
  <c r="M8" i="25"/>
  <c r="J8" i="25"/>
  <c r="I8" i="25"/>
  <c r="G8" i="25"/>
  <c r="F8" i="25"/>
  <c r="E8" i="25"/>
  <c r="C8" i="25"/>
  <c r="W4" i="25"/>
  <c r="V4" i="25"/>
  <c r="S4" i="25"/>
  <c r="R4" i="25"/>
  <c r="O4" i="25"/>
  <c r="N4" i="25"/>
  <c r="L4" i="25"/>
  <c r="K4" i="25"/>
  <c r="J4" i="25"/>
  <c r="H4" i="25"/>
  <c r="G4" i="25"/>
  <c r="F4" i="25"/>
  <c r="D4" i="25"/>
  <c r="C4" i="25"/>
  <c r="U71" i="26"/>
  <c r="T71" i="26"/>
  <c r="Q71" i="26"/>
  <c r="P71" i="26"/>
  <c r="M71" i="26"/>
  <c r="L71" i="26"/>
  <c r="J71" i="26"/>
  <c r="I71" i="26"/>
  <c r="H71" i="26"/>
  <c r="F71" i="26"/>
  <c r="E71" i="26"/>
  <c r="D71" i="26"/>
  <c r="U52" i="26"/>
  <c r="T52" i="26"/>
  <c r="S52" i="26"/>
  <c r="R52" i="26"/>
  <c r="Q52" i="26"/>
  <c r="P52" i="26"/>
  <c r="O52" i="26"/>
  <c r="N52" i="26"/>
  <c r="M52" i="26"/>
  <c r="L52" i="26"/>
  <c r="K52" i="26"/>
  <c r="I52" i="26"/>
  <c r="H52" i="26"/>
  <c r="G52" i="26"/>
  <c r="F52" i="26"/>
  <c r="E52" i="26"/>
  <c r="D52" i="26"/>
  <c r="C52" i="26"/>
  <c r="W33" i="26"/>
  <c r="U33" i="26"/>
  <c r="T33" i="26"/>
  <c r="S33" i="26"/>
  <c r="R33" i="26"/>
  <c r="Q33" i="26"/>
  <c r="P33" i="26"/>
  <c r="O33" i="26"/>
  <c r="N33" i="26"/>
  <c r="M33" i="26"/>
  <c r="L33" i="26"/>
  <c r="K33" i="26"/>
  <c r="I33" i="26"/>
  <c r="H33" i="26"/>
  <c r="G33" i="26"/>
  <c r="F33" i="26"/>
  <c r="E33" i="26"/>
  <c r="D33" i="26"/>
  <c r="C33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W22" i="26"/>
  <c r="V22" i="26"/>
  <c r="S22" i="26"/>
  <c r="R22" i="26"/>
  <c r="O22" i="26"/>
  <c r="N22" i="26"/>
  <c r="K22" i="26"/>
  <c r="J22" i="26"/>
  <c r="G22" i="26"/>
  <c r="F22" i="26"/>
  <c r="C22" i="26"/>
  <c r="W17" i="26"/>
  <c r="V17" i="26"/>
  <c r="S17" i="26"/>
  <c r="R17" i="26"/>
  <c r="O17" i="26"/>
  <c r="N17" i="26"/>
  <c r="K17" i="26"/>
  <c r="J17" i="26"/>
  <c r="G17" i="26"/>
  <c r="F17" i="26"/>
  <c r="C17" i="26"/>
  <c r="V11" i="26"/>
  <c r="U11" i="26"/>
  <c r="T11" i="26"/>
  <c r="R11" i="26"/>
  <c r="Q11" i="26"/>
  <c r="P11" i="26"/>
  <c r="N11" i="26"/>
  <c r="M11" i="26"/>
  <c r="L11" i="26"/>
  <c r="J11" i="26"/>
  <c r="I11" i="26"/>
  <c r="H11" i="26"/>
  <c r="F11" i="26"/>
  <c r="E11" i="26"/>
  <c r="D11" i="26"/>
  <c r="V8" i="26"/>
  <c r="U8" i="26"/>
  <c r="T8" i="26"/>
  <c r="R8" i="26"/>
  <c r="Q8" i="26"/>
  <c r="P8" i="26"/>
  <c r="O8" i="26"/>
  <c r="N8" i="26"/>
  <c r="M8" i="26"/>
  <c r="L8" i="26"/>
  <c r="K8" i="26"/>
  <c r="J8" i="26"/>
  <c r="I8" i="26"/>
  <c r="H8" i="26"/>
  <c r="G8" i="26"/>
  <c r="F8" i="26"/>
  <c r="E8" i="26"/>
  <c r="D8" i="26"/>
  <c r="C8" i="26"/>
  <c r="W4" i="26"/>
  <c r="V4" i="26"/>
  <c r="U4" i="26"/>
  <c r="T4" i="26"/>
  <c r="S4" i="26"/>
  <c r="R4" i="26"/>
  <c r="Q4" i="26"/>
  <c r="P4" i="26"/>
  <c r="O4" i="26"/>
  <c r="N4" i="26"/>
  <c r="M4" i="26"/>
  <c r="L4" i="26"/>
  <c r="K4" i="26"/>
  <c r="J4" i="26"/>
  <c r="I4" i="26"/>
  <c r="H4" i="26"/>
  <c r="G4" i="26"/>
  <c r="F4" i="26"/>
  <c r="E4" i="26"/>
  <c r="D4" i="26"/>
  <c r="C4" i="26"/>
  <c r="V71" i="27"/>
  <c r="U71" i="27"/>
  <c r="T71" i="27"/>
  <c r="R71" i="27"/>
  <c r="Q71" i="27"/>
  <c r="O71" i="27"/>
  <c r="M71" i="27"/>
  <c r="L71" i="27"/>
  <c r="K71" i="27"/>
  <c r="I71" i="27"/>
  <c r="H71" i="27"/>
  <c r="G71" i="27"/>
  <c r="E71" i="27"/>
  <c r="C71" i="27"/>
  <c r="W52" i="27"/>
  <c r="T52" i="27"/>
  <c r="S52" i="27"/>
  <c r="Q52" i="27"/>
  <c r="P52" i="27"/>
  <c r="O52" i="27"/>
  <c r="M52" i="27"/>
  <c r="L52" i="27"/>
  <c r="K52" i="27"/>
  <c r="I52" i="27"/>
  <c r="H52" i="27"/>
  <c r="G52" i="27"/>
  <c r="E52" i="27"/>
  <c r="D52" i="27"/>
  <c r="C52" i="27"/>
  <c r="W33" i="27"/>
  <c r="U33" i="27"/>
  <c r="T33" i="27"/>
  <c r="S33" i="27"/>
  <c r="Q33" i="27"/>
  <c r="P33" i="27"/>
  <c r="O33" i="27"/>
  <c r="M33" i="27"/>
  <c r="L33" i="27"/>
  <c r="K33" i="27"/>
  <c r="I33" i="27"/>
  <c r="H33" i="27"/>
  <c r="G33" i="27"/>
  <c r="E33" i="27"/>
  <c r="D33" i="27"/>
  <c r="C33" i="27"/>
  <c r="W27" i="27"/>
  <c r="V27" i="27"/>
  <c r="U27" i="27"/>
  <c r="S27" i="27"/>
  <c r="R27" i="27"/>
  <c r="Q27" i="27"/>
  <c r="O27" i="27"/>
  <c r="N27" i="27"/>
  <c r="M27" i="27"/>
  <c r="K27" i="27"/>
  <c r="J27" i="27"/>
  <c r="I27" i="27"/>
  <c r="G27" i="27"/>
  <c r="F27" i="27"/>
  <c r="E27" i="27"/>
  <c r="C27" i="27"/>
  <c r="W22" i="27"/>
  <c r="U22" i="27"/>
  <c r="T22" i="27"/>
  <c r="S22" i="27"/>
  <c r="Q22" i="27"/>
  <c r="P22" i="27"/>
  <c r="O22" i="27"/>
  <c r="M22" i="27"/>
  <c r="L22" i="27"/>
  <c r="K22" i="27"/>
  <c r="I22" i="27"/>
  <c r="H22" i="27"/>
  <c r="G22" i="27"/>
  <c r="E22" i="27"/>
  <c r="D22" i="27"/>
  <c r="C22" i="27"/>
  <c r="W17" i="27"/>
  <c r="U17" i="27"/>
  <c r="T17" i="27"/>
  <c r="S17" i="27"/>
  <c r="Q17" i="27"/>
  <c r="O17" i="27"/>
  <c r="M17" i="27"/>
  <c r="K17" i="27"/>
  <c r="I17" i="27"/>
  <c r="G17" i="27"/>
  <c r="E17" i="27"/>
  <c r="C17" i="27"/>
  <c r="V11" i="27"/>
  <c r="U11" i="27"/>
  <c r="T11" i="27"/>
  <c r="R11" i="27"/>
  <c r="Q11" i="27"/>
  <c r="P11" i="27"/>
  <c r="N11" i="27"/>
  <c r="M11" i="27"/>
  <c r="L11" i="27"/>
  <c r="J11" i="27"/>
  <c r="I11" i="27"/>
  <c r="H11" i="27"/>
  <c r="F11" i="27"/>
  <c r="E11" i="27"/>
  <c r="D11" i="27"/>
  <c r="V8" i="27"/>
  <c r="U8" i="27"/>
  <c r="T8" i="27"/>
  <c r="R8" i="27"/>
  <c r="Q8" i="27"/>
  <c r="P8" i="27"/>
  <c r="N8" i="27"/>
  <c r="M8" i="27"/>
  <c r="L8" i="27"/>
  <c r="J8" i="27"/>
  <c r="I8" i="27"/>
  <c r="H8" i="27"/>
  <c r="F8" i="27"/>
  <c r="E8" i="27"/>
  <c r="D8" i="27"/>
  <c r="W4" i="27"/>
  <c r="V4" i="27"/>
  <c r="T4" i="27"/>
  <c r="S4" i="27"/>
  <c r="R4" i="27"/>
  <c r="N4" i="27"/>
  <c r="L4" i="27"/>
  <c r="J4" i="27"/>
  <c r="H4" i="27"/>
  <c r="F4" i="27"/>
  <c r="W71" i="28"/>
  <c r="T71" i="28"/>
  <c r="R71" i="28"/>
  <c r="P71" i="28"/>
  <c r="N71" i="28"/>
  <c r="L71" i="28"/>
  <c r="K71" i="28"/>
  <c r="I71" i="28"/>
  <c r="H71" i="28"/>
  <c r="G71" i="28"/>
  <c r="F71" i="28"/>
  <c r="E71" i="28"/>
  <c r="D71" i="28"/>
  <c r="C71" i="28"/>
  <c r="W52" i="28"/>
  <c r="U52" i="28"/>
  <c r="S52" i="28"/>
  <c r="Q52" i="28"/>
  <c r="O52" i="28"/>
  <c r="M52" i="28"/>
  <c r="K52" i="28"/>
  <c r="I52" i="28"/>
  <c r="G52" i="28"/>
  <c r="F52" i="28"/>
  <c r="E52" i="28"/>
  <c r="C52" i="28"/>
  <c r="U33" i="28"/>
  <c r="T33" i="28"/>
  <c r="Q33" i="28"/>
  <c r="P33" i="28"/>
  <c r="M33" i="28"/>
  <c r="L33" i="28"/>
  <c r="I33" i="28"/>
  <c r="H33" i="28"/>
  <c r="E33" i="28"/>
  <c r="D33" i="28"/>
  <c r="W27" i="28"/>
  <c r="V27" i="28"/>
  <c r="S27" i="28"/>
  <c r="R27" i="28"/>
  <c r="O27" i="28"/>
  <c r="N27" i="28"/>
  <c r="K27" i="28"/>
  <c r="J27" i="28"/>
  <c r="G27" i="28"/>
  <c r="F27" i="28"/>
  <c r="C27" i="28"/>
  <c r="T22" i="28"/>
  <c r="P22" i="28"/>
  <c r="L22" i="28"/>
  <c r="I22" i="28"/>
  <c r="H22" i="28"/>
  <c r="G22" i="28"/>
  <c r="F22" i="28"/>
  <c r="E22" i="28"/>
  <c r="D22" i="28"/>
  <c r="C22" i="28"/>
  <c r="V17" i="28"/>
  <c r="U17" i="28"/>
  <c r="R17" i="28"/>
  <c r="Q17" i="28"/>
  <c r="N17" i="28"/>
  <c r="M17" i="28"/>
  <c r="J17" i="28"/>
  <c r="I17" i="28"/>
  <c r="F17" i="28"/>
  <c r="E17" i="28"/>
  <c r="W11" i="28"/>
  <c r="T11" i="28"/>
  <c r="S11" i="28"/>
  <c r="P11" i="28"/>
  <c r="O11" i="28"/>
  <c r="L11" i="28"/>
  <c r="K11" i="28"/>
  <c r="H11" i="28"/>
  <c r="G11" i="28"/>
  <c r="D11" i="28"/>
  <c r="C11" i="28"/>
  <c r="W8" i="28"/>
  <c r="T8" i="28"/>
  <c r="S8" i="28"/>
  <c r="P8" i="28"/>
  <c r="O8" i="28"/>
  <c r="L8" i="28"/>
  <c r="K8" i="28"/>
  <c r="H8" i="28"/>
  <c r="G8" i="28"/>
  <c r="D8" i="28"/>
  <c r="C8" i="28"/>
  <c r="V4" i="28"/>
  <c r="U4" i="28"/>
  <c r="R4" i="28"/>
  <c r="Q4" i="28"/>
  <c r="N4" i="28"/>
  <c r="M4" i="28"/>
  <c r="J4" i="28"/>
  <c r="I4" i="28"/>
  <c r="F4" i="28"/>
  <c r="E4" i="28"/>
  <c r="W71" i="29"/>
  <c r="T71" i="29"/>
  <c r="S71" i="29"/>
  <c r="P71" i="29"/>
  <c r="O71" i="29"/>
  <c r="L71" i="29"/>
  <c r="K71" i="29"/>
  <c r="H71" i="29"/>
  <c r="G71" i="29"/>
  <c r="D71" i="29"/>
  <c r="C71" i="29"/>
  <c r="W52" i="29"/>
  <c r="S52" i="29"/>
  <c r="P52" i="29"/>
  <c r="O52" i="29"/>
  <c r="L52" i="29"/>
  <c r="K52" i="29"/>
  <c r="H52" i="29"/>
  <c r="G52" i="29"/>
  <c r="D52" i="29"/>
  <c r="C52" i="29"/>
  <c r="W33" i="29"/>
  <c r="S33" i="29"/>
  <c r="O33" i="29"/>
  <c r="K33" i="29"/>
  <c r="G33" i="29"/>
  <c r="D33" i="29"/>
  <c r="C33" i="29"/>
  <c r="U27" i="29"/>
  <c r="Q27" i="29"/>
  <c r="M27" i="29"/>
  <c r="H27" i="29"/>
  <c r="G27" i="29"/>
  <c r="D27" i="29"/>
  <c r="C27" i="29"/>
  <c r="U22" i="29"/>
  <c r="Q22" i="29"/>
  <c r="M22" i="29"/>
  <c r="I22" i="29"/>
  <c r="E22" i="29"/>
  <c r="U17" i="29"/>
  <c r="T17" i="29"/>
  <c r="Q17" i="29"/>
  <c r="P17" i="29"/>
  <c r="M17" i="29"/>
  <c r="L17" i="29"/>
  <c r="I17" i="29"/>
  <c r="H17" i="29"/>
  <c r="E17" i="29"/>
  <c r="D17" i="29"/>
  <c r="W11" i="29"/>
  <c r="V11" i="29"/>
  <c r="S11" i="29"/>
  <c r="R11" i="29"/>
  <c r="O11" i="29"/>
  <c r="N11" i="29"/>
  <c r="K11" i="29"/>
  <c r="J11" i="29"/>
  <c r="G11" i="29"/>
  <c r="F11" i="29"/>
  <c r="C11" i="29"/>
  <c r="W8" i="29"/>
  <c r="V8" i="29"/>
  <c r="S8" i="29"/>
  <c r="R8" i="29"/>
  <c r="O8" i="29"/>
  <c r="N8" i="29"/>
  <c r="K8" i="29"/>
  <c r="J8" i="29"/>
  <c r="G8" i="29"/>
  <c r="F8" i="29"/>
  <c r="C8" i="29"/>
  <c r="U4" i="29"/>
  <c r="T4" i="29"/>
  <c r="Q4" i="29"/>
  <c r="P4" i="29"/>
  <c r="M4" i="29"/>
  <c r="L4" i="29"/>
  <c r="I4" i="29"/>
  <c r="H4" i="29"/>
  <c r="E4" i="29"/>
  <c r="D4" i="29"/>
  <c r="V71" i="32"/>
  <c r="U71" i="32"/>
  <c r="Q71" i="32"/>
  <c r="O71" i="32"/>
  <c r="M71" i="32"/>
  <c r="K71" i="32"/>
  <c r="I71" i="32"/>
  <c r="F71" i="32"/>
  <c r="E71" i="32"/>
  <c r="D71" i="32"/>
  <c r="C71" i="32"/>
  <c r="V52" i="32"/>
  <c r="T52" i="32"/>
  <c r="R52" i="32"/>
  <c r="P52" i="32"/>
  <c r="N52" i="32"/>
  <c r="L52" i="32"/>
  <c r="J52" i="32"/>
  <c r="H52" i="32"/>
  <c r="F52" i="32"/>
  <c r="D52" i="32"/>
  <c r="V33" i="32"/>
  <c r="U33" i="32"/>
  <c r="R33" i="32"/>
  <c r="Q33" i="32"/>
  <c r="N33" i="32"/>
  <c r="M33" i="32"/>
  <c r="J33" i="32"/>
  <c r="I33" i="32"/>
  <c r="F33" i="32"/>
  <c r="E33" i="32"/>
  <c r="W27" i="32"/>
  <c r="T27" i="32"/>
  <c r="S27" i="32"/>
  <c r="P27" i="32"/>
  <c r="O27" i="32"/>
  <c r="L27" i="32"/>
  <c r="K27" i="32"/>
  <c r="H27" i="32"/>
  <c r="G27" i="32"/>
  <c r="D27" i="32"/>
  <c r="C27" i="32"/>
  <c r="V22" i="32"/>
  <c r="U22" i="32"/>
  <c r="R22" i="32"/>
  <c r="Q22" i="32"/>
  <c r="N22" i="32"/>
  <c r="M22" i="32"/>
  <c r="J22" i="32"/>
  <c r="I22" i="32"/>
  <c r="F22" i="32"/>
  <c r="E22" i="32"/>
  <c r="V17" i="32"/>
  <c r="U17" i="32"/>
  <c r="R17" i="32"/>
  <c r="Q17" i="32"/>
  <c r="N17" i="32"/>
  <c r="M17" i="32"/>
  <c r="J17" i="32"/>
  <c r="I17" i="32"/>
  <c r="F17" i="32"/>
  <c r="E17" i="32"/>
  <c r="W11" i="32"/>
  <c r="T11" i="32"/>
  <c r="S11" i="32"/>
  <c r="O11" i="32"/>
  <c r="K11" i="32"/>
  <c r="G11" i="32"/>
  <c r="V8" i="32"/>
  <c r="U8" i="32"/>
  <c r="R8" i="32"/>
  <c r="Q8" i="32"/>
  <c r="N8" i="32"/>
  <c r="M8" i="32"/>
  <c r="J8" i="32"/>
  <c r="I8" i="32"/>
  <c r="F8" i="32"/>
  <c r="E8" i="32"/>
  <c r="W4" i="32"/>
  <c r="T4" i="32"/>
  <c r="S4" i="32"/>
  <c r="P4" i="32"/>
  <c r="O4" i="32"/>
  <c r="L4" i="32"/>
  <c r="K4" i="32"/>
  <c r="H4" i="32"/>
  <c r="G4" i="32"/>
  <c r="D4" i="32"/>
  <c r="C4" i="32"/>
  <c r="V71" i="33"/>
  <c r="U71" i="33"/>
  <c r="R71" i="33"/>
  <c r="Q71" i="33"/>
  <c r="N71" i="33"/>
  <c r="M71" i="33"/>
  <c r="J71" i="33"/>
  <c r="I71" i="33"/>
  <c r="F71" i="33"/>
  <c r="E71" i="33"/>
  <c r="V52" i="33"/>
  <c r="U52" i="33"/>
  <c r="R52" i="33"/>
  <c r="Q52" i="33"/>
  <c r="N52" i="33"/>
  <c r="M52" i="33"/>
  <c r="J52" i="33"/>
  <c r="I52" i="33"/>
  <c r="F52" i="33"/>
  <c r="E52" i="33"/>
  <c r="V33" i="33"/>
  <c r="U33" i="33"/>
  <c r="R33" i="33"/>
  <c r="Q33" i="33"/>
  <c r="N33" i="33"/>
  <c r="M33" i="33"/>
  <c r="J33" i="33"/>
  <c r="I33" i="33"/>
  <c r="F33" i="33"/>
  <c r="E33" i="33"/>
  <c r="W27" i="33"/>
  <c r="T27" i="33"/>
  <c r="S27" i="33"/>
  <c r="P27" i="33"/>
  <c r="O27" i="33"/>
  <c r="L27" i="33"/>
  <c r="K27" i="33"/>
  <c r="H27" i="33"/>
  <c r="G27" i="33"/>
  <c r="D27" i="33"/>
  <c r="C27" i="33"/>
  <c r="V22" i="33"/>
  <c r="U22" i="33"/>
  <c r="R22" i="33"/>
  <c r="Q22" i="33"/>
  <c r="N22" i="33"/>
  <c r="M22" i="33"/>
  <c r="J22" i="33"/>
  <c r="I22" i="33"/>
  <c r="F22" i="33"/>
  <c r="E22" i="33"/>
  <c r="V17" i="33"/>
  <c r="U17" i="33"/>
  <c r="R17" i="33"/>
  <c r="Q17" i="33"/>
  <c r="N17" i="33"/>
  <c r="M17" i="33"/>
  <c r="J17" i="33"/>
  <c r="I17" i="33"/>
  <c r="F17" i="33"/>
  <c r="E17" i="33"/>
  <c r="W11" i="33"/>
  <c r="T11" i="33"/>
  <c r="S11" i="33"/>
  <c r="P11" i="33"/>
  <c r="O11" i="33"/>
  <c r="K11" i="33"/>
  <c r="G11" i="33"/>
  <c r="C11" i="33"/>
  <c r="V8" i="33"/>
  <c r="U8" i="33"/>
  <c r="R8" i="33"/>
  <c r="Q8" i="33"/>
  <c r="N8" i="33"/>
  <c r="M8" i="33"/>
  <c r="J8" i="33"/>
  <c r="I8" i="33"/>
  <c r="F8" i="33"/>
  <c r="E8" i="33"/>
  <c r="W4" i="33"/>
  <c r="T4" i="33"/>
  <c r="S4" i="33"/>
  <c r="P4" i="33"/>
  <c r="O4" i="33"/>
  <c r="L4" i="33"/>
  <c r="K4" i="33"/>
  <c r="H4" i="33"/>
  <c r="G4" i="33"/>
  <c r="D4" i="33"/>
  <c r="C4" i="33"/>
  <c r="V71" i="34"/>
  <c r="U71" i="34"/>
  <c r="R71" i="34"/>
  <c r="Q71" i="34"/>
  <c r="N71" i="34"/>
  <c r="M71" i="34"/>
  <c r="I71" i="34"/>
  <c r="E71" i="34"/>
  <c r="W52" i="34"/>
  <c r="T52" i="34"/>
  <c r="S52" i="34"/>
  <c r="P52" i="34"/>
  <c r="O52" i="34"/>
  <c r="L52" i="34"/>
  <c r="K52" i="34"/>
  <c r="H52" i="34"/>
  <c r="G52" i="34"/>
  <c r="D52" i="34"/>
  <c r="C52" i="34"/>
  <c r="T33" i="34"/>
  <c r="P33" i="34"/>
  <c r="L33" i="34"/>
  <c r="H33" i="34"/>
  <c r="D33" i="34"/>
  <c r="C33" i="34"/>
  <c r="V27" i="34"/>
  <c r="R27" i="34"/>
  <c r="N27" i="34"/>
  <c r="J27" i="34"/>
  <c r="F27" i="34"/>
  <c r="W52" i="35"/>
  <c r="T52" i="35"/>
  <c r="Q52" i="35"/>
  <c r="O52" i="35"/>
  <c r="M52" i="35"/>
  <c r="K52" i="35"/>
  <c r="I52" i="35"/>
  <c r="F52" i="35"/>
  <c r="E52" i="35"/>
  <c r="U33" i="35"/>
  <c r="T33" i="35"/>
  <c r="Q33" i="35"/>
  <c r="P33" i="35"/>
  <c r="M33" i="35"/>
  <c r="L33" i="35"/>
  <c r="I33" i="35"/>
  <c r="H33" i="35"/>
  <c r="E33" i="35"/>
  <c r="D33" i="35"/>
  <c r="W27" i="35"/>
  <c r="V27" i="35"/>
  <c r="S27" i="35"/>
  <c r="R27" i="35"/>
  <c r="O27" i="35"/>
  <c r="N27" i="35"/>
  <c r="J27" i="35"/>
  <c r="F27" i="35"/>
  <c r="W22" i="35"/>
  <c r="S22" i="35"/>
  <c r="O22" i="35"/>
  <c r="K22" i="35"/>
  <c r="G22" i="35"/>
  <c r="C22" i="35"/>
  <c r="W17" i="35"/>
  <c r="S17" i="35"/>
  <c r="O17" i="35"/>
  <c r="K17" i="35"/>
  <c r="W11" i="35"/>
  <c r="V11" i="35"/>
  <c r="S11" i="35"/>
  <c r="R11" i="35"/>
  <c r="O11" i="35"/>
  <c r="N11" i="35"/>
  <c r="K11" i="35"/>
  <c r="J11" i="35"/>
  <c r="G11" i="35"/>
  <c r="F11" i="35"/>
  <c r="C11" i="35"/>
  <c r="V8" i="35"/>
  <c r="U8" i="35"/>
  <c r="R8" i="35"/>
  <c r="Q8" i="35"/>
  <c r="N8" i="35"/>
  <c r="M8" i="35"/>
  <c r="J8" i="35"/>
  <c r="I8" i="35"/>
  <c r="E8" i="35"/>
  <c r="W4" i="35"/>
  <c r="S4" i="35"/>
  <c r="O4" i="35"/>
  <c r="K4" i="35"/>
  <c r="W71" i="36"/>
  <c r="V71" i="36"/>
  <c r="S71" i="36"/>
  <c r="R71" i="36"/>
  <c r="O71" i="36"/>
  <c r="N71" i="36"/>
  <c r="K71" i="36"/>
  <c r="J71" i="36"/>
  <c r="G71" i="36"/>
  <c r="F71" i="36"/>
  <c r="C71" i="36"/>
  <c r="W52" i="36"/>
  <c r="V52" i="36"/>
  <c r="S52" i="36"/>
  <c r="R52" i="36"/>
  <c r="O52" i="36"/>
  <c r="J52" i="36"/>
  <c r="F52" i="36"/>
  <c r="U33" i="36"/>
  <c r="Q33" i="36"/>
  <c r="M33" i="36"/>
  <c r="I33" i="36"/>
  <c r="E33" i="36"/>
  <c r="W27" i="36"/>
  <c r="P27" i="36"/>
  <c r="L27" i="36"/>
  <c r="E27" i="36"/>
  <c r="D27" i="36"/>
  <c r="V22" i="36"/>
  <c r="U22" i="36"/>
  <c r="R22" i="36"/>
  <c r="Q22" i="36"/>
  <c r="N22" i="36"/>
  <c r="M22" i="36"/>
  <c r="J22" i="36"/>
  <c r="I22" i="36"/>
  <c r="F22" i="36"/>
  <c r="E22" i="36"/>
  <c r="V17" i="36"/>
  <c r="R17" i="36"/>
  <c r="N17" i="36"/>
  <c r="J17" i="36"/>
  <c r="I17" i="36"/>
  <c r="F17" i="36"/>
  <c r="E17" i="36"/>
  <c r="T11" i="36"/>
  <c r="S11" i="36"/>
  <c r="P11" i="36"/>
  <c r="O11" i="36"/>
  <c r="L11" i="36"/>
  <c r="K11" i="36"/>
  <c r="H11" i="36"/>
  <c r="G11" i="36"/>
  <c r="D11" i="36"/>
  <c r="C11" i="36"/>
  <c r="W8" i="36"/>
  <c r="T8" i="36"/>
  <c r="S8" i="36"/>
  <c r="P8" i="36"/>
  <c r="O8" i="36"/>
  <c r="L8" i="36"/>
  <c r="K8" i="36"/>
  <c r="H8" i="36"/>
  <c r="G8" i="36"/>
  <c r="D8" i="36"/>
  <c r="C8" i="36"/>
  <c r="V4" i="36"/>
  <c r="R4" i="36"/>
  <c r="Q4" i="36"/>
  <c r="N4" i="36"/>
  <c r="M4" i="36"/>
  <c r="J4" i="36"/>
  <c r="I4" i="36"/>
  <c r="F4" i="36"/>
  <c r="E4" i="36"/>
  <c r="T71" i="37"/>
  <c r="S71" i="37"/>
  <c r="P71" i="37"/>
  <c r="O71" i="37"/>
  <c r="L71" i="37"/>
  <c r="K71" i="37"/>
  <c r="H71" i="37"/>
  <c r="G71" i="37"/>
  <c r="D71" i="37"/>
  <c r="C71" i="37"/>
  <c r="W52" i="37"/>
  <c r="T52" i="37"/>
  <c r="S52" i="37"/>
  <c r="P52" i="37"/>
  <c r="O52" i="37"/>
  <c r="L52" i="37"/>
  <c r="K52" i="37"/>
  <c r="H52" i="37"/>
  <c r="G52" i="37"/>
  <c r="D52" i="37"/>
  <c r="C52" i="37"/>
  <c r="W33" i="37"/>
  <c r="T33" i="37"/>
  <c r="S33" i="37"/>
  <c r="P33" i="37"/>
  <c r="O33" i="37"/>
  <c r="L33" i="37"/>
  <c r="K33" i="37"/>
  <c r="H33" i="37"/>
  <c r="G33" i="37"/>
  <c r="D33" i="37"/>
  <c r="C33" i="37"/>
  <c r="V27" i="37"/>
  <c r="U27" i="37"/>
  <c r="R27" i="37"/>
  <c r="Q27" i="37"/>
  <c r="M27" i="37"/>
  <c r="I27" i="37"/>
  <c r="E27" i="37"/>
  <c r="U22" i="37"/>
  <c r="Q22" i="37"/>
  <c r="M22" i="37"/>
  <c r="I22" i="37"/>
  <c r="E22" i="37"/>
  <c r="U17" i="37"/>
  <c r="Q17" i="37"/>
  <c r="M17" i="37"/>
  <c r="I17" i="37"/>
  <c r="E17" i="37"/>
  <c r="W11" i="37"/>
  <c r="V11" i="37"/>
  <c r="S11" i="37"/>
  <c r="R11" i="37"/>
  <c r="O11" i="37"/>
  <c r="N11" i="37"/>
  <c r="K11" i="37"/>
  <c r="J11" i="37"/>
  <c r="G11" i="37"/>
  <c r="F11" i="37"/>
  <c r="C11" i="37"/>
  <c r="W8" i="37"/>
  <c r="V8" i="37"/>
  <c r="S8" i="37"/>
  <c r="R8" i="37"/>
  <c r="O8" i="37"/>
  <c r="N8" i="37"/>
  <c r="K8" i="37"/>
  <c r="J8" i="37"/>
  <c r="G8" i="37"/>
  <c r="F8" i="37"/>
  <c r="C8" i="37"/>
  <c r="U4" i="37"/>
  <c r="T4" i="37"/>
  <c r="Q4" i="37"/>
  <c r="P4" i="37"/>
  <c r="M4" i="37"/>
  <c r="L4" i="37"/>
  <c r="I4" i="37"/>
  <c r="D4" i="37"/>
  <c r="U71" i="38"/>
  <c r="Q71" i="38"/>
  <c r="M71" i="38"/>
  <c r="I71" i="38"/>
  <c r="E71" i="38"/>
  <c r="U52" i="38"/>
  <c r="T52" i="38"/>
  <c r="Q52" i="38"/>
  <c r="P52" i="38"/>
  <c r="M52" i="38"/>
  <c r="L52" i="38"/>
  <c r="I52" i="38"/>
  <c r="H52" i="38"/>
  <c r="E52" i="38"/>
  <c r="D52" i="38"/>
  <c r="U33" i="38"/>
  <c r="T33" i="38"/>
  <c r="Q33" i="38"/>
  <c r="P33" i="38"/>
  <c r="L33" i="38"/>
  <c r="H33" i="38"/>
  <c r="D33" i="38"/>
  <c r="V27" i="38"/>
  <c r="U27" i="38"/>
  <c r="R27" i="38"/>
  <c r="Q27" i="38"/>
  <c r="N27" i="38"/>
  <c r="M27" i="38"/>
  <c r="J27" i="38"/>
  <c r="I27" i="38"/>
  <c r="F27" i="38"/>
  <c r="E27" i="38"/>
  <c r="W22" i="38"/>
  <c r="T22" i="38"/>
  <c r="S22" i="38"/>
  <c r="P22" i="38"/>
  <c r="O22" i="38"/>
  <c r="L22" i="38"/>
  <c r="K22" i="38"/>
  <c r="H22" i="38"/>
  <c r="G22" i="38"/>
  <c r="D22" i="38"/>
  <c r="C22" i="38"/>
  <c r="S17" i="38"/>
  <c r="O17" i="38"/>
  <c r="K17" i="38"/>
  <c r="G17" i="38"/>
  <c r="C17" i="38"/>
  <c r="U11" i="38"/>
  <c r="T11" i="38"/>
  <c r="Q11" i="38"/>
  <c r="P11" i="38"/>
  <c r="M11" i="38"/>
  <c r="L11" i="38"/>
  <c r="I11" i="38"/>
  <c r="H11" i="38"/>
  <c r="E11" i="38"/>
  <c r="D11" i="38"/>
  <c r="U8" i="38"/>
  <c r="T8" i="38"/>
  <c r="Q8" i="38"/>
  <c r="P8" i="38"/>
  <c r="M8" i="38"/>
  <c r="L8" i="38"/>
  <c r="I8" i="38"/>
  <c r="H8" i="38"/>
  <c r="E8" i="38"/>
  <c r="D8" i="38"/>
  <c r="W4" i="38"/>
  <c r="V4" i="38"/>
  <c r="S4" i="38"/>
  <c r="R4" i="38"/>
  <c r="O4" i="38"/>
  <c r="N4" i="38"/>
  <c r="K4" i="38"/>
  <c r="J4" i="38"/>
  <c r="G4" i="38"/>
  <c r="F4" i="38"/>
  <c r="C4" i="38"/>
  <c r="U71" i="39"/>
  <c r="T71" i="39"/>
  <c r="Q71" i="39"/>
  <c r="P71" i="39"/>
  <c r="M71" i="39"/>
  <c r="L71" i="39"/>
  <c r="I71" i="39"/>
  <c r="H71" i="39"/>
  <c r="E71" i="39"/>
  <c r="D71" i="39"/>
  <c r="U52" i="39"/>
  <c r="T52" i="39"/>
  <c r="Q52" i="39"/>
  <c r="P52" i="39"/>
  <c r="M52" i="39"/>
  <c r="L52" i="39"/>
  <c r="I52" i="39"/>
  <c r="H52" i="39"/>
  <c r="E52" i="39"/>
  <c r="D52" i="39"/>
  <c r="U33" i="39"/>
  <c r="T33" i="39"/>
  <c r="Q33" i="39"/>
  <c r="P33" i="39"/>
  <c r="M33" i="39"/>
  <c r="L33" i="39"/>
  <c r="I33" i="39"/>
  <c r="H33" i="39"/>
  <c r="E33" i="39"/>
  <c r="D33" i="39"/>
  <c r="W27" i="39"/>
  <c r="V27" i="39"/>
  <c r="S27" i="39"/>
  <c r="R27" i="39"/>
  <c r="O27" i="39"/>
  <c r="N27" i="39"/>
  <c r="K27" i="39"/>
  <c r="J27" i="39"/>
  <c r="G27" i="39"/>
  <c r="F27" i="39"/>
  <c r="C27" i="39"/>
  <c r="U22" i="39"/>
  <c r="T22" i="39"/>
  <c r="Q22" i="39"/>
  <c r="P22" i="39"/>
  <c r="M22" i="39"/>
  <c r="L22" i="39"/>
  <c r="I22" i="39"/>
  <c r="H22" i="39"/>
  <c r="E22" i="39"/>
  <c r="D22" i="39"/>
  <c r="U17" i="39"/>
  <c r="T17" i="39"/>
  <c r="Q17" i="39"/>
  <c r="P17" i="39"/>
  <c r="M17" i="39"/>
  <c r="L17" i="39"/>
  <c r="I17" i="39"/>
  <c r="H17" i="39"/>
  <c r="E17" i="39"/>
  <c r="D17" i="39"/>
  <c r="V11" i="39"/>
  <c r="Q11" i="39"/>
  <c r="P11" i="39"/>
  <c r="M11" i="39"/>
  <c r="L11" i="39"/>
  <c r="I11" i="39"/>
  <c r="H11" i="39"/>
  <c r="D11" i="39"/>
  <c r="W8" i="39"/>
  <c r="V8" i="39"/>
  <c r="S8" i="39"/>
  <c r="R8" i="39"/>
  <c r="O8" i="39"/>
  <c r="N8" i="39"/>
  <c r="K8" i="39"/>
  <c r="J8" i="39"/>
  <c r="G8" i="39"/>
  <c r="F8" i="39"/>
  <c r="C8" i="39"/>
  <c r="U4" i="39"/>
  <c r="T4" i="39"/>
  <c r="Q4" i="39"/>
  <c r="P4" i="39"/>
  <c r="M4" i="39"/>
  <c r="L4" i="39"/>
  <c r="I4" i="39"/>
  <c r="H4" i="39"/>
  <c r="E4" i="39"/>
  <c r="D4" i="39"/>
  <c r="W71" i="40"/>
  <c r="V71" i="40"/>
  <c r="S71" i="40"/>
  <c r="R71" i="40"/>
  <c r="O71" i="40"/>
  <c r="N71" i="40"/>
  <c r="K71" i="40"/>
  <c r="J71" i="40"/>
  <c r="G71" i="40"/>
  <c r="F71" i="40"/>
  <c r="C71" i="40"/>
  <c r="W52" i="40"/>
  <c r="V52" i="40"/>
  <c r="R52" i="40"/>
  <c r="N52" i="40"/>
  <c r="J52" i="40"/>
  <c r="F52" i="40"/>
  <c r="V33" i="40"/>
  <c r="U33" i="40"/>
  <c r="R33" i="40"/>
  <c r="Q33" i="40"/>
  <c r="N33" i="40"/>
  <c r="I33" i="40"/>
  <c r="E33" i="40"/>
  <c r="V27" i="40"/>
  <c r="U27" i="40"/>
  <c r="R27" i="40"/>
  <c r="Q27" i="40"/>
  <c r="M27" i="40"/>
  <c r="I27" i="40"/>
  <c r="E27" i="40"/>
  <c r="W22" i="40"/>
  <c r="V22" i="40"/>
  <c r="R22" i="40"/>
  <c r="N22" i="40"/>
  <c r="J22" i="40"/>
  <c r="G22" i="40"/>
  <c r="F22" i="40"/>
  <c r="E22" i="40"/>
  <c r="D22" i="40"/>
  <c r="C22" i="40"/>
  <c r="W17" i="40"/>
  <c r="T17" i="40"/>
  <c r="S17" i="40"/>
  <c r="P17" i="40"/>
  <c r="O17" i="40"/>
  <c r="L17" i="40"/>
  <c r="K17" i="40"/>
  <c r="H17" i="40"/>
  <c r="G17" i="40"/>
  <c r="D17" i="40"/>
  <c r="C17" i="40"/>
  <c r="V11" i="40"/>
  <c r="U11" i="40"/>
  <c r="R11" i="40"/>
  <c r="Q11" i="40"/>
  <c r="N11" i="40"/>
  <c r="M11" i="40"/>
  <c r="J11" i="40"/>
  <c r="I11" i="40"/>
  <c r="F11" i="40"/>
  <c r="E11" i="40"/>
  <c r="V8" i="40"/>
  <c r="U8" i="40"/>
  <c r="R8" i="40"/>
  <c r="Q8" i="40"/>
  <c r="N8" i="40"/>
  <c r="M8" i="40"/>
  <c r="J8" i="40"/>
  <c r="I8" i="40"/>
  <c r="F8" i="40"/>
  <c r="E8" i="40"/>
  <c r="W4" i="40"/>
  <c r="T4" i="40"/>
  <c r="S4" i="40"/>
  <c r="P4" i="40"/>
  <c r="O4" i="40"/>
  <c r="K4" i="40"/>
  <c r="G4" i="40"/>
  <c r="C4" i="40"/>
  <c r="W71" i="41"/>
  <c r="T71" i="41"/>
  <c r="S71" i="41"/>
  <c r="P71" i="41"/>
  <c r="O71" i="41"/>
  <c r="L71" i="41"/>
  <c r="K71" i="41"/>
  <c r="H71" i="41"/>
  <c r="G71" i="41"/>
  <c r="D71" i="41"/>
  <c r="C71" i="41"/>
  <c r="W52" i="41"/>
  <c r="T52" i="41"/>
  <c r="S52" i="41"/>
  <c r="P52" i="41"/>
  <c r="O52" i="41"/>
  <c r="L52" i="41"/>
  <c r="K52" i="41"/>
  <c r="H52" i="41"/>
  <c r="G52" i="41"/>
  <c r="D52" i="41"/>
  <c r="C52" i="41"/>
  <c r="W33" i="41"/>
  <c r="T33" i="41"/>
  <c r="S33" i="41"/>
  <c r="P33" i="41"/>
  <c r="O33" i="41"/>
  <c r="L33" i="41"/>
  <c r="K33" i="41"/>
  <c r="H33" i="41"/>
  <c r="G33" i="41"/>
  <c r="D33" i="41"/>
  <c r="C33" i="41"/>
  <c r="V27" i="41"/>
  <c r="U27" i="41"/>
  <c r="R27" i="41"/>
  <c r="Q27" i="41"/>
  <c r="N27" i="41"/>
  <c r="M27" i="41"/>
  <c r="J27" i="41"/>
  <c r="I27" i="41"/>
  <c r="F27" i="41"/>
  <c r="E27" i="41"/>
  <c r="W22" i="41"/>
  <c r="V22" i="41"/>
  <c r="S22" i="41"/>
  <c r="R22" i="41"/>
  <c r="O22" i="41"/>
  <c r="N22" i="41"/>
  <c r="K22" i="41"/>
  <c r="J22" i="41"/>
  <c r="G22" i="41"/>
  <c r="F22" i="41"/>
  <c r="C22" i="41"/>
  <c r="W17" i="41"/>
  <c r="V17" i="41"/>
  <c r="S17" i="41"/>
  <c r="R17" i="41"/>
  <c r="O17" i="41"/>
  <c r="N17" i="41"/>
  <c r="K17" i="41"/>
  <c r="J17" i="41"/>
  <c r="G17" i="41"/>
  <c r="F17" i="41"/>
  <c r="C17" i="41"/>
  <c r="U11" i="41"/>
  <c r="T11" i="41"/>
  <c r="Q11" i="41"/>
  <c r="P11" i="41"/>
  <c r="L11" i="41"/>
  <c r="H11" i="41"/>
  <c r="D11" i="41"/>
  <c r="W8" i="41"/>
  <c r="V8" i="41"/>
  <c r="S8" i="41"/>
  <c r="R8" i="41"/>
  <c r="O8" i="41"/>
  <c r="N8" i="41"/>
  <c r="K8" i="41"/>
  <c r="J8" i="41"/>
  <c r="G8" i="41"/>
  <c r="F8" i="41"/>
  <c r="C8" i="41"/>
  <c r="U4" i="41"/>
  <c r="T4" i="41"/>
  <c r="Q4" i="41"/>
  <c r="P4" i="41"/>
  <c r="M4" i="41"/>
  <c r="L4" i="41"/>
  <c r="I4" i="41"/>
  <c r="H4" i="41"/>
  <c r="E4" i="41"/>
  <c r="D4" i="41"/>
  <c r="W71" i="42"/>
  <c r="V71" i="42"/>
  <c r="S71" i="42"/>
  <c r="R71" i="42"/>
  <c r="O71" i="42"/>
  <c r="N71" i="42"/>
  <c r="K71" i="42"/>
  <c r="J71" i="42"/>
  <c r="G71" i="42"/>
  <c r="F71" i="42"/>
  <c r="C71" i="42"/>
  <c r="W52" i="42"/>
  <c r="V52" i="42"/>
  <c r="S52" i="42"/>
  <c r="R52" i="42"/>
  <c r="O52" i="42"/>
  <c r="N52" i="42"/>
  <c r="K52" i="42"/>
  <c r="J52" i="42"/>
  <c r="G52" i="42"/>
  <c r="F52" i="42"/>
  <c r="C52" i="42"/>
  <c r="W33" i="42"/>
  <c r="V33" i="42"/>
  <c r="S33" i="42"/>
  <c r="R33" i="42"/>
  <c r="O33" i="42"/>
  <c r="N33" i="42"/>
  <c r="K33" i="42"/>
  <c r="J33" i="42"/>
  <c r="G33" i="42"/>
  <c r="F33" i="42"/>
  <c r="C33" i="42"/>
  <c r="U27" i="42"/>
  <c r="T27" i="42"/>
  <c r="Q27" i="42"/>
  <c r="P27" i="42"/>
  <c r="M27" i="42"/>
  <c r="L27" i="42"/>
  <c r="I27" i="42"/>
  <c r="H27" i="42"/>
  <c r="E27" i="42"/>
  <c r="D27" i="42"/>
  <c r="W22" i="42"/>
  <c r="S22" i="42"/>
  <c r="O22" i="42"/>
  <c r="K22" i="42"/>
  <c r="G22" i="42"/>
  <c r="C22" i="42"/>
  <c r="W17" i="42"/>
  <c r="S17" i="42"/>
  <c r="O17" i="42"/>
  <c r="K17" i="42"/>
  <c r="G17" i="42"/>
  <c r="C17" i="42"/>
  <c r="S52" i="43"/>
  <c r="R52" i="43"/>
  <c r="O52" i="43"/>
  <c r="N52" i="43"/>
  <c r="K52" i="43"/>
  <c r="J52" i="43"/>
  <c r="G52" i="43"/>
  <c r="F52" i="43"/>
  <c r="C52" i="43"/>
  <c r="W33" i="43"/>
  <c r="V33" i="43"/>
  <c r="S33" i="43"/>
  <c r="R33" i="43"/>
  <c r="O33" i="43"/>
  <c r="N33" i="43"/>
  <c r="K33" i="43"/>
  <c r="J33" i="43"/>
  <c r="G33" i="43"/>
  <c r="F33" i="43"/>
  <c r="C33" i="43"/>
  <c r="U27" i="43"/>
  <c r="T27" i="43"/>
  <c r="Q27" i="43"/>
  <c r="P27" i="43"/>
  <c r="M27" i="43"/>
  <c r="L27" i="43"/>
  <c r="I27" i="43"/>
  <c r="H27" i="43"/>
  <c r="E27" i="43"/>
  <c r="D27" i="43"/>
  <c r="V22" i="43"/>
  <c r="R22" i="43"/>
  <c r="N22" i="43"/>
  <c r="J22" i="43"/>
  <c r="F22" i="43"/>
  <c r="V17" i="43"/>
  <c r="R17" i="43"/>
  <c r="N17" i="43"/>
  <c r="J17" i="43"/>
  <c r="F17" i="43"/>
  <c r="T11" i="43"/>
  <c r="P11" i="43"/>
  <c r="L11" i="43"/>
  <c r="H11" i="43"/>
  <c r="D11" i="43"/>
  <c r="T8" i="43"/>
  <c r="D8" i="43"/>
  <c r="W4" i="43"/>
  <c r="T4" i="43"/>
  <c r="S4" i="43"/>
  <c r="P4" i="43"/>
  <c r="O4" i="43"/>
  <c r="L4" i="43"/>
  <c r="K4" i="43"/>
  <c r="H4" i="43"/>
  <c r="G4" i="43"/>
  <c r="D4" i="43"/>
  <c r="C4" i="43"/>
  <c r="V71" i="44"/>
  <c r="U71" i="44"/>
  <c r="R71" i="44"/>
  <c r="Q71" i="44"/>
  <c r="M71" i="44"/>
  <c r="I71" i="44"/>
  <c r="E71" i="44"/>
  <c r="M52" i="44"/>
  <c r="I52" i="44"/>
  <c r="J33" i="44"/>
  <c r="E33" i="44"/>
  <c r="W27" i="44"/>
  <c r="S27" i="44"/>
  <c r="O27" i="44"/>
  <c r="K27" i="44"/>
  <c r="G27" i="44"/>
  <c r="C27" i="44"/>
  <c r="U22" i="44"/>
  <c r="Q22" i="44"/>
  <c r="M22" i="44"/>
  <c r="I22" i="44"/>
  <c r="E22" i="44"/>
  <c r="U17" i="44"/>
  <c r="Q17" i="44"/>
  <c r="P11" i="44"/>
  <c r="L11" i="44"/>
  <c r="H11" i="44"/>
  <c r="G11" i="44"/>
  <c r="D11" i="44"/>
  <c r="C11" i="44"/>
  <c r="W8" i="44"/>
  <c r="S8" i="44"/>
  <c r="O8" i="44"/>
  <c r="K8" i="44"/>
  <c r="G8" i="44"/>
  <c r="C8" i="44"/>
  <c r="U4" i="44"/>
  <c r="Q4" i="44"/>
  <c r="W71" i="53"/>
  <c r="S71" i="53"/>
  <c r="O71" i="53"/>
  <c r="T52" i="53"/>
  <c r="P52" i="53"/>
  <c r="L52" i="53"/>
  <c r="H52" i="53"/>
  <c r="D52" i="53"/>
  <c r="T33" i="53"/>
  <c r="P33" i="53"/>
  <c r="L33" i="53"/>
  <c r="H33" i="53"/>
  <c r="D33" i="53"/>
  <c r="V27" i="53"/>
  <c r="R27" i="53"/>
  <c r="N27" i="53"/>
  <c r="J27" i="53"/>
  <c r="F27" i="53"/>
  <c r="T22" i="53"/>
  <c r="P22" i="53"/>
  <c r="L22" i="53"/>
  <c r="H22" i="53"/>
  <c r="D22" i="53"/>
  <c r="T17" i="53"/>
  <c r="P17" i="53"/>
  <c r="L17" i="53"/>
  <c r="H17" i="53"/>
  <c r="D17" i="53"/>
  <c r="V11" i="53"/>
  <c r="R11" i="53"/>
  <c r="N11" i="53"/>
  <c r="J11" i="53"/>
  <c r="F11" i="53"/>
  <c r="V8" i="53"/>
  <c r="R8" i="53"/>
  <c r="N8" i="53"/>
  <c r="J8" i="53"/>
  <c r="F8" i="53"/>
  <c r="T4" i="53"/>
  <c r="P4" i="53"/>
  <c r="L4" i="53"/>
  <c r="H4" i="53"/>
  <c r="D4" i="53"/>
  <c r="V71" i="54"/>
  <c r="R71" i="54"/>
  <c r="N71" i="54"/>
  <c r="J71" i="54"/>
  <c r="F71" i="54"/>
  <c r="V52" i="54"/>
  <c r="R52" i="54"/>
  <c r="N52" i="54"/>
  <c r="J52" i="54"/>
  <c r="F52" i="54"/>
  <c r="V33" i="54"/>
  <c r="R33" i="54"/>
  <c r="N33" i="54"/>
  <c r="J33" i="54"/>
  <c r="F33" i="54"/>
  <c r="T27" i="54"/>
  <c r="P27" i="54"/>
  <c r="K27" i="54"/>
  <c r="G27" i="54"/>
  <c r="C27" i="54"/>
  <c r="V22" i="54"/>
  <c r="U22" i="54"/>
  <c r="Q22" i="54"/>
  <c r="M22" i="54"/>
  <c r="I22" i="54"/>
  <c r="E22" i="54"/>
  <c r="U17" i="54"/>
  <c r="F17" i="54"/>
  <c r="W11" i="54"/>
  <c r="T11" i="54"/>
  <c r="S11" i="54"/>
  <c r="P11" i="54"/>
  <c r="O11" i="54"/>
  <c r="L11" i="54"/>
  <c r="K11" i="54"/>
  <c r="H11" i="54"/>
  <c r="G11" i="54"/>
  <c r="D11" i="54"/>
  <c r="C11" i="54"/>
  <c r="W8" i="54"/>
  <c r="S8" i="54"/>
  <c r="O8" i="54"/>
  <c r="K8" i="54"/>
  <c r="G8" i="54"/>
  <c r="C8" i="54"/>
  <c r="U4" i="54"/>
  <c r="Q4" i="54"/>
  <c r="M4" i="54"/>
  <c r="I4" i="54"/>
  <c r="E4" i="54"/>
  <c r="W71" i="55"/>
  <c r="S71" i="55"/>
  <c r="O71" i="55"/>
  <c r="K71" i="55"/>
  <c r="G71" i="55"/>
  <c r="C71" i="55"/>
  <c r="W52" i="55"/>
  <c r="S52" i="55"/>
  <c r="O52" i="55"/>
  <c r="K52" i="55"/>
  <c r="G52" i="55"/>
  <c r="C52" i="55"/>
  <c r="W33" i="55"/>
  <c r="S33" i="55"/>
  <c r="O33" i="55"/>
  <c r="K33" i="55"/>
  <c r="G33" i="55"/>
  <c r="C33" i="55"/>
  <c r="U27" i="55"/>
  <c r="Q27" i="55"/>
  <c r="M27" i="55"/>
  <c r="T22" i="55"/>
  <c r="P22" i="55"/>
  <c r="L22" i="55"/>
  <c r="H22" i="55"/>
  <c r="D22" i="55"/>
  <c r="T17" i="55"/>
  <c r="P17" i="55"/>
  <c r="L17" i="55"/>
  <c r="H17" i="55"/>
  <c r="D17" i="55"/>
  <c r="V11" i="55"/>
  <c r="R11" i="55"/>
  <c r="N11" i="55"/>
  <c r="J11" i="55"/>
  <c r="F11" i="55"/>
  <c r="V8" i="55"/>
  <c r="U8" i="55"/>
  <c r="R8" i="55"/>
  <c r="Q8" i="55"/>
  <c r="N8" i="55"/>
  <c r="M8" i="55"/>
  <c r="J8" i="55"/>
  <c r="I8" i="55"/>
  <c r="F8" i="55"/>
  <c r="E8" i="55"/>
  <c r="P4" i="55"/>
  <c r="L4" i="55"/>
  <c r="H4" i="55"/>
  <c r="D4" i="55"/>
  <c r="C4" i="55"/>
  <c r="W71" i="57"/>
  <c r="S71" i="57"/>
  <c r="O71" i="57"/>
  <c r="K71" i="57"/>
  <c r="G71" i="57"/>
  <c r="C71" i="57"/>
  <c r="W52" i="57"/>
  <c r="S52" i="57"/>
  <c r="O52" i="57"/>
  <c r="K52" i="57"/>
  <c r="G52" i="57"/>
  <c r="C52" i="57"/>
  <c r="W33" i="57"/>
  <c r="S33" i="57"/>
  <c r="O33" i="57"/>
  <c r="K33" i="57"/>
  <c r="G33" i="57"/>
  <c r="C33" i="57"/>
  <c r="U27" i="57"/>
  <c r="Q27" i="57"/>
  <c r="M27" i="57"/>
  <c r="I27" i="57"/>
  <c r="E27" i="57"/>
  <c r="W22" i="57"/>
  <c r="S22" i="57"/>
  <c r="O22" i="57"/>
  <c r="K22" i="57"/>
  <c r="G22" i="57"/>
  <c r="C22" i="57"/>
  <c r="W17" i="57"/>
  <c r="S17" i="57"/>
  <c r="O17" i="57"/>
  <c r="K17" i="57"/>
  <c r="G17" i="57"/>
  <c r="C17" i="57"/>
  <c r="U11" i="57"/>
  <c r="Q11" i="57"/>
  <c r="M11" i="57"/>
  <c r="I11" i="57"/>
  <c r="E11" i="57"/>
  <c r="U8" i="57"/>
  <c r="Q8" i="57"/>
  <c r="M8" i="57"/>
  <c r="I8" i="57"/>
  <c r="E8" i="57"/>
  <c r="W4" i="57"/>
  <c r="S4" i="57"/>
  <c r="O4" i="57"/>
  <c r="K4" i="57"/>
  <c r="G4" i="57"/>
  <c r="J71" i="58"/>
  <c r="F71" i="58"/>
  <c r="V52" i="58"/>
  <c r="R52" i="58"/>
  <c r="N52" i="58"/>
  <c r="J52" i="58"/>
  <c r="F52" i="58"/>
  <c r="V33" i="58"/>
  <c r="R33" i="58"/>
  <c r="N33" i="58"/>
  <c r="J33" i="58"/>
  <c r="F33" i="58"/>
  <c r="T27" i="58"/>
  <c r="R4" i="58"/>
  <c r="N4" i="58"/>
  <c r="J4" i="58"/>
  <c r="T71" i="59"/>
  <c r="P71" i="59"/>
  <c r="L71" i="59"/>
  <c r="H71" i="59"/>
  <c r="D71" i="59"/>
  <c r="T52" i="59"/>
  <c r="P52" i="59"/>
  <c r="L52" i="59"/>
  <c r="H52" i="59"/>
  <c r="D52" i="59"/>
  <c r="T33" i="59"/>
  <c r="P33" i="59"/>
  <c r="L33" i="59"/>
  <c r="H33" i="59"/>
  <c r="D33" i="59"/>
  <c r="V27" i="59"/>
  <c r="R27" i="59"/>
  <c r="N27" i="59"/>
  <c r="J27" i="59"/>
  <c r="F27" i="59"/>
  <c r="T22" i="59"/>
  <c r="P22" i="59"/>
  <c r="L22" i="59"/>
  <c r="H22" i="59"/>
  <c r="D22" i="59"/>
  <c r="T17" i="59"/>
  <c r="P17" i="59"/>
  <c r="L17" i="59"/>
  <c r="H17" i="59"/>
  <c r="D17" i="59"/>
  <c r="V11" i="59"/>
  <c r="R11" i="59"/>
  <c r="N11" i="59"/>
  <c r="J11" i="59"/>
  <c r="F11" i="59"/>
  <c r="V8" i="59"/>
  <c r="R8" i="59"/>
  <c r="N8" i="59"/>
  <c r="J8" i="59"/>
  <c r="F8" i="59"/>
  <c r="T4" i="59"/>
  <c r="P4" i="59"/>
  <c r="L4" i="59"/>
  <c r="H4" i="59"/>
  <c r="D4" i="59"/>
  <c r="P33" i="63"/>
  <c r="L33" i="63"/>
  <c r="H33" i="63"/>
  <c r="D33" i="63"/>
  <c r="V27" i="63"/>
  <c r="R27" i="63"/>
  <c r="N27" i="63"/>
  <c r="J27" i="63"/>
  <c r="F27" i="63"/>
  <c r="T22" i="63"/>
  <c r="P22" i="63"/>
  <c r="L22" i="63"/>
  <c r="H22" i="63"/>
  <c r="D22" i="63"/>
  <c r="T17" i="63"/>
  <c r="P17" i="63"/>
  <c r="L17" i="63"/>
  <c r="H17" i="63"/>
  <c r="D17" i="63"/>
  <c r="V11" i="63"/>
  <c r="R11" i="63"/>
  <c r="N11" i="63"/>
  <c r="J11" i="63"/>
  <c r="F11" i="63"/>
  <c r="V8" i="63"/>
  <c r="R8" i="63"/>
  <c r="N8" i="63"/>
  <c r="J8" i="63"/>
  <c r="F8" i="63"/>
  <c r="T4" i="63"/>
  <c r="P4" i="63"/>
  <c r="L4" i="63"/>
  <c r="H4" i="63"/>
  <c r="D4" i="63"/>
  <c r="V71" i="64"/>
  <c r="R71" i="64"/>
  <c r="N71" i="64"/>
  <c r="J71" i="64"/>
  <c r="F71" i="64"/>
  <c r="V52" i="64"/>
  <c r="R52" i="64"/>
  <c r="N52" i="64"/>
  <c r="J52" i="64"/>
  <c r="F52" i="64"/>
  <c r="V33" i="64"/>
  <c r="R33" i="64"/>
  <c r="N33" i="64"/>
  <c r="J33" i="64"/>
  <c r="F33" i="64"/>
  <c r="T27" i="64"/>
  <c r="P27" i="64"/>
  <c r="L27" i="64"/>
  <c r="H27" i="64"/>
  <c r="D27" i="64"/>
  <c r="V22" i="64"/>
  <c r="R22" i="64"/>
  <c r="N22" i="64"/>
  <c r="J22" i="64"/>
  <c r="F22" i="64"/>
  <c r="V17" i="64"/>
  <c r="R17" i="64"/>
  <c r="N17" i="64"/>
  <c r="J17" i="64"/>
  <c r="F17" i="64"/>
  <c r="T11" i="64"/>
  <c r="P11" i="64"/>
  <c r="L11" i="64"/>
  <c r="H11" i="64"/>
  <c r="D11" i="64"/>
  <c r="T8" i="64"/>
  <c r="P8" i="64"/>
  <c r="L8" i="64"/>
  <c r="H8" i="64"/>
  <c r="D8" i="64"/>
  <c r="V4" i="64"/>
  <c r="R4" i="64"/>
  <c r="N4" i="64"/>
  <c r="J4" i="64"/>
  <c r="F4" i="64"/>
  <c r="T71" i="65"/>
  <c r="P71" i="65"/>
  <c r="L71" i="65"/>
  <c r="H71" i="65"/>
  <c r="D71" i="65"/>
  <c r="T52" i="65"/>
  <c r="P52" i="65"/>
  <c r="L52" i="65"/>
  <c r="H52" i="65"/>
  <c r="D52" i="65"/>
  <c r="T33" i="65"/>
  <c r="P33" i="65"/>
  <c r="L33" i="65"/>
  <c r="H33" i="65"/>
  <c r="D33" i="65"/>
  <c r="V27" i="65"/>
  <c r="R27" i="65"/>
  <c r="N27" i="65"/>
  <c r="J27" i="65"/>
  <c r="F27" i="65"/>
  <c r="T22" i="65"/>
  <c r="P22" i="65"/>
  <c r="L22" i="65"/>
  <c r="H22" i="65"/>
  <c r="D22" i="65"/>
  <c r="T17" i="65"/>
  <c r="P17" i="65"/>
  <c r="L17" i="65"/>
  <c r="H17" i="65"/>
  <c r="D17" i="65"/>
  <c r="V11" i="65"/>
  <c r="R11" i="65"/>
  <c r="N11" i="65"/>
  <c r="J11" i="65"/>
  <c r="F11" i="65"/>
  <c r="V8" i="65"/>
  <c r="R8" i="65"/>
  <c r="N8" i="65"/>
  <c r="J8" i="65"/>
  <c r="F8" i="65"/>
  <c r="T4" i="65"/>
  <c r="P4" i="65"/>
  <c r="L4" i="65"/>
  <c r="H4" i="65"/>
  <c r="D4" i="65"/>
  <c r="V71" i="66"/>
  <c r="R71" i="66"/>
  <c r="N71" i="66"/>
  <c r="J71" i="66"/>
  <c r="F71" i="66"/>
  <c r="V52" i="66"/>
  <c r="R52" i="66"/>
  <c r="N52" i="66"/>
  <c r="J52" i="66"/>
  <c r="F52" i="66"/>
  <c r="V33" i="66"/>
  <c r="R33" i="66"/>
  <c r="N33" i="66"/>
  <c r="J33" i="66"/>
  <c r="F33" i="66"/>
  <c r="W27" i="66"/>
  <c r="T27" i="66"/>
  <c r="S27" i="66"/>
  <c r="P27" i="66"/>
  <c r="O27" i="66"/>
  <c r="L27" i="66"/>
  <c r="K27" i="66"/>
  <c r="H27" i="66"/>
  <c r="G27" i="66"/>
  <c r="D27" i="66"/>
  <c r="C27" i="66"/>
  <c r="V22" i="66"/>
  <c r="U22" i="66"/>
  <c r="R22" i="66"/>
  <c r="Q22" i="66"/>
  <c r="N22" i="66"/>
  <c r="M22" i="66"/>
  <c r="J22" i="66"/>
  <c r="I22" i="66"/>
  <c r="F22" i="66"/>
  <c r="E22" i="66"/>
  <c r="V17" i="66"/>
  <c r="U17" i="66"/>
  <c r="R17" i="66"/>
  <c r="Q17" i="66"/>
  <c r="N17" i="66"/>
  <c r="M17" i="66"/>
  <c r="J17" i="66"/>
  <c r="I17" i="66"/>
  <c r="F17" i="66"/>
  <c r="E17" i="66"/>
  <c r="W11" i="66"/>
  <c r="T11" i="66"/>
  <c r="S11" i="66"/>
  <c r="P11" i="66"/>
  <c r="O11" i="66"/>
  <c r="L11" i="66"/>
  <c r="K11" i="66"/>
  <c r="H11" i="66"/>
  <c r="G11" i="66"/>
  <c r="D11" i="66"/>
  <c r="C11" i="66"/>
  <c r="W8" i="66"/>
  <c r="T8" i="66"/>
  <c r="S8" i="66"/>
  <c r="P8" i="66"/>
  <c r="O8" i="66"/>
  <c r="L8" i="66"/>
  <c r="K8" i="66"/>
  <c r="H8" i="66"/>
  <c r="G8" i="66"/>
  <c r="D8" i="66"/>
  <c r="C8" i="66"/>
  <c r="V4" i="66"/>
  <c r="Q4" i="66"/>
  <c r="M4" i="66"/>
  <c r="E4" i="66"/>
  <c r="T71" i="67"/>
  <c r="P71" i="67"/>
  <c r="L71" i="67"/>
  <c r="H71" i="67"/>
  <c r="D71" i="67"/>
  <c r="T52" i="67"/>
  <c r="P52" i="67"/>
  <c r="L52" i="67"/>
  <c r="H52" i="67"/>
  <c r="D52" i="67"/>
  <c r="T33" i="67"/>
  <c r="P33" i="67"/>
  <c r="L33" i="67"/>
  <c r="H33" i="67"/>
  <c r="D33" i="67"/>
  <c r="V27" i="67"/>
  <c r="R27" i="67"/>
  <c r="N27" i="67"/>
  <c r="J27" i="67"/>
  <c r="F27" i="67"/>
  <c r="T22" i="67"/>
  <c r="P22" i="67"/>
  <c r="L22" i="67"/>
  <c r="H22" i="67"/>
  <c r="D22" i="67"/>
  <c r="T17" i="67"/>
  <c r="P17" i="67"/>
  <c r="L17" i="67"/>
  <c r="H17" i="67"/>
  <c r="D17" i="67"/>
  <c r="V11" i="67"/>
  <c r="U11" i="67"/>
  <c r="R11" i="67"/>
  <c r="Q11" i="67"/>
  <c r="N11" i="67"/>
  <c r="M11" i="67"/>
  <c r="J11" i="67"/>
  <c r="I11" i="67"/>
  <c r="F11" i="67"/>
  <c r="E11" i="67"/>
  <c r="V8" i="67"/>
  <c r="U8" i="67"/>
  <c r="R8" i="67"/>
  <c r="Q8" i="67"/>
  <c r="N8" i="67"/>
  <c r="M8" i="67"/>
  <c r="J8" i="67"/>
  <c r="I8" i="67"/>
  <c r="F8" i="67"/>
  <c r="E8" i="67"/>
  <c r="W4" i="67"/>
  <c r="T4" i="67"/>
  <c r="S4" i="67"/>
  <c r="P4" i="67"/>
  <c r="O4" i="67"/>
  <c r="L4" i="67"/>
  <c r="K4" i="67"/>
  <c r="H4" i="67"/>
  <c r="G4" i="67"/>
  <c r="D4" i="67"/>
  <c r="C4" i="67"/>
  <c r="V71" i="68"/>
  <c r="U71" i="68"/>
  <c r="R71" i="68"/>
  <c r="Q71" i="68"/>
  <c r="N71" i="68"/>
  <c r="M71" i="68"/>
  <c r="J71" i="68"/>
  <c r="I71" i="68"/>
  <c r="F71" i="68"/>
  <c r="E71" i="68"/>
  <c r="V52" i="68"/>
  <c r="U52" i="68"/>
  <c r="R52" i="68"/>
  <c r="Q52" i="68"/>
  <c r="N52" i="68"/>
  <c r="M52" i="68"/>
  <c r="J52" i="68"/>
  <c r="I52" i="68"/>
  <c r="F52" i="68"/>
  <c r="E52" i="68"/>
  <c r="V33" i="68"/>
  <c r="U33" i="68"/>
  <c r="R33" i="68"/>
  <c r="Q33" i="68"/>
  <c r="N33" i="68"/>
  <c r="M33" i="68"/>
  <c r="J33" i="68"/>
  <c r="E33" i="68"/>
  <c r="W27" i="68"/>
  <c r="S27" i="68"/>
  <c r="O27" i="68"/>
  <c r="K27" i="68"/>
  <c r="G27" i="68"/>
  <c r="C27" i="68"/>
  <c r="U22" i="68"/>
  <c r="Q22" i="68"/>
  <c r="M22" i="68"/>
  <c r="I22" i="68"/>
  <c r="E22" i="68"/>
  <c r="U17" i="68"/>
  <c r="Q17" i="68"/>
  <c r="M17" i="68"/>
  <c r="I17" i="68"/>
  <c r="E17" i="68"/>
  <c r="W11" i="68"/>
  <c r="S11" i="68"/>
  <c r="O11" i="68"/>
  <c r="K11" i="68"/>
  <c r="G11" i="68"/>
  <c r="C11" i="68"/>
  <c r="W8" i="68"/>
  <c r="S8" i="68"/>
  <c r="O8" i="68"/>
  <c r="K8" i="68"/>
  <c r="G8" i="68"/>
  <c r="C8" i="68"/>
  <c r="U4" i="68"/>
  <c r="Q4" i="68"/>
  <c r="M4" i="68"/>
  <c r="I4" i="68"/>
  <c r="E4" i="68"/>
  <c r="W71" i="69"/>
  <c r="S71" i="69"/>
  <c r="K71" i="69"/>
  <c r="G71" i="69"/>
  <c r="C71" i="69"/>
  <c r="L52" i="69"/>
  <c r="K52" i="69"/>
  <c r="H52" i="69"/>
  <c r="T33" i="69"/>
  <c r="P33" i="69"/>
  <c r="L33" i="69"/>
  <c r="H33" i="69"/>
  <c r="D33" i="69"/>
  <c r="V27" i="69"/>
  <c r="U27" i="69"/>
  <c r="R27" i="69"/>
  <c r="Q27" i="69"/>
  <c r="N27" i="69"/>
  <c r="M27" i="69"/>
  <c r="J27" i="69"/>
  <c r="I27" i="69"/>
  <c r="F27" i="69"/>
  <c r="E27" i="69"/>
  <c r="W22" i="69"/>
  <c r="T22" i="69"/>
  <c r="S22" i="69"/>
  <c r="P22" i="69"/>
  <c r="O22" i="69"/>
  <c r="L22" i="69"/>
  <c r="K22" i="69"/>
  <c r="H22" i="69"/>
  <c r="G22" i="69"/>
  <c r="D22" i="69"/>
  <c r="C22" i="69"/>
  <c r="W17" i="69"/>
  <c r="T17" i="69"/>
  <c r="S17" i="69"/>
  <c r="P17" i="69"/>
  <c r="O17" i="69"/>
  <c r="L17" i="69"/>
  <c r="K17" i="69"/>
  <c r="H17" i="69"/>
  <c r="G17" i="69"/>
  <c r="D17" i="69"/>
  <c r="C17" i="69"/>
  <c r="V11" i="69"/>
  <c r="Q11" i="69"/>
  <c r="U8" i="69"/>
  <c r="Q8" i="69"/>
  <c r="M8" i="69"/>
  <c r="I8" i="69"/>
  <c r="E8" i="69"/>
  <c r="W4" i="69"/>
  <c r="S4" i="69"/>
  <c r="O4" i="69"/>
  <c r="K4" i="69"/>
  <c r="G4" i="69"/>
  <c r="C4" i="69"/>
  <c r="U71" i="70"/>
  <c r="W71" i="71"/>
  <c r="T71" i="71"/>
  <c r="S71" i="71"/>
  <c r="P71" i="71"/>
  <c r="O71" i="71"/>
  <c r="L71" i="71"/>
  <c r="K71" i="71"/>
  <c r="H71" i="71"/>
  <c r="G71" i="71"/>
  <c r="D71" i="71"/>
  <c r="C71" i="71"/>
  <c r="W52" i="71"/>
  <c r="T52" i="71"/>
  <c r="S52" i="71"/>
  <c r="P52" i="71"/>
  <c r="O52" i="71"/>
  <c r="L52" i="71"/>
  <c r="K52" i="71"/>
  <c r="H52" i="71"/>
  <c r="G52" i="71"/>
  <c r="D52" i="71"/>
  <c r="C52" i="71"/>
  <c r="W33" i="71"/>
  <c r="T33" i="71"/>
  <c r="S33" i="71"/>
  <c r="P33" i="71"/>
  <c r="O33" i="71"/>
  <c r="L33" i="71"/>
  <c r="K33" i="71"/>
  <c r="H33" i="71"/>
  <c r="G33" i="71"/>
  <c r="D33" i="71"/>
  <c r="C33" i="71"/>
  <c r="V27" i="71"/>
  <c r="U27" i="71"/>
  <c r="R27" i="71"/>
  <c r="Q27" i="71"/>
  <c r="N27" i="71"/>
  <c r="M27" i="71"/>
  <c r="J27" i="71"/>
  <c r="I27" i="71"/>
  <c r="F27" i="71"/>
  <c r="W22" i="71"/>
  <c r="S22" i="71"/>
  <c r="O22" i="71"/>
  <c r="K22" i="71"/>
  <c r="G22" i="71"/>
  <c r="C22" i="71"/>
  <c r="W17" i="71"/>
  <c r="S17" i="71"/>
  <c r="O17" i="71"/>
  <c r="K17" i="71"/>
  <c r="G17" i="71"/>
  <c r="C17" i="71"/>
  <c r="U11" i="71"/>
  <c r="Q11" i="71"/>
  <c r="M11" i="71"/>
  <c r="I11" i="71"/>
  <c r="E11" i="71"/>
  <c r="U8" i="71"/>
  <c r="Q8" i="71"/>
  <c r="M8" i="71"/>
  <c r="I8" i="71"/>
  <c r="E8" i="71"/>
  <c r="W4" i="71"/>
  <c r="S4" i="71"/>
  <c r="O4" i="71"/>
  <c r="K4" i="71"/>
  <c r="G4" i="71"/>
  <c r="C4" i="71"/>
  <c r="U71" i="72"/>
  <c r="Q71" i="72"/>
  <c r="M71" i="72"/>
  <c r="I71" i="72"/>
  <c r="E71" i="72"/>
  <c r="U52" i="72"/>
  <c r="W33" i="72"/>
  <c r="V33" i="72"/>
  <c r="S33" i="72"/>
  <c r="R33" i="72"/>
  <c r="O33" i="72"/>
  <c r="N33" i="72"/>
  <c r="K33" i="72"/>
  <c r="J33" i="72"/>
  <c r="G33" i="72"/>
  <c r="F33" i="72"/>
  <c r="C33" i="72"/>
  <c r="U27" i="72"/>
  <c r="T27" i="72"/>
  <c r="Q27" i="72"/>
  <c r="P27" i="72"/>
  <c r="M27" i="72"/>
  <c r="L27" i="72"/>
  <c r="I27" i="72"/>
  <c r="H27" i="72"/>
  <c r="E27" i="72"/>
  <c r="D27" i="72"/>
  <c r="W22" i="72"/>
  <c r="V22" i="72"/>
  <c r="S22" i="72"/>
  <c r="O22" i="72"/>
  <c r="N22" i="72"/>
  <c r="K22" i="72"/>
  <c r="J22" i="72"/>
  <c r="G22" i="72"/>
  <c r="C22" i="72"/>
  <c r="W17" i="72"/>
  <c r="S17" i="72"/>
  <c r="O17" i="72"/>
  <c r="K17" i="72"/>
  <c r="G17" i="72"/>
  <c r="C17" i="72"/>
  <c r="U11" i="72"/>
  <c r="Q11" i="72"/>
  <c r="M11" i="72"/>
  <c r="I11" i="72"/>
  <c r="E11" i="72"/>
  <c r="U8" i="72"/>
  <c r="Q8" i="72"/>
  <c r="M8" i="72"/>
  <c r="I8" i="72"/>
  <c r="E8" i="72"/>
  <c r="W4" i="72"/>
  <c r="S4" i="72"/>
  <c r="O4" i="72"/>
  <c r="K4" i="72"/>
  <c r="G4" i="72"/>
  <c r="C4" i="72"/>
  <c r="U71" i="73"/>
  <c r="Q71" i="73"/>
  <c r="M71" i="73"/>
  <c r="I71" i="73"/>
  <c r="E71" i="73"/>
  <c r="U52" i="73"/>
  <c r="Q52" i="73"/>
  <c r="M52" i="73"/>
  <c r="I52" i="73"/>
  <c r="E52" i="73"/>
  <c r="U33" i="73"/>
  <c r="Q33" i="73"/>
  <c r="M33" i="73"/>
  <c r="I33" i="73"/>
  <c r="E33" i="73"/>
  <c r="W27" i="73"/>
  <c r="S27" i="73"/>
  <c r="O27" i="73"/>
  <c r="K27" i="73"/>
  <c r="G27" i="73"/>
  <c r="C27" i="73"/>
  <c r="U22" i="73"/>
  <c r="Q22" i="73"/>
  <c r="M22" i="73"/>
  <c r="I22" i="73"/>
  <c r="E22" i="73"/>
  <c r="U17" i="73"/>
  <c r="Q17" i="73"/>
  <c r="M17" i="73"/>
  <c r="I17" i="73"/>
  <c r="E17" i="73"/>
  <c r="W11" i="73"/>
  <c r="S11" i="73"/>
  <c r="O11" i="73"/>
  <c r="K11" i="73"/>
  <c r="G11" i="73"/>
  <c r="U4" i="73"/>
  <c r="Q4" i="73"/>
  <c r="M4" i="73"/>
  <c r="I4" i="73"/>
  <c r="E4" i="73"/>
  <c r="W71" i="74"/>
  <c r="S71" i="74"/>
  <c r="O71" i="74"/>
  <c r="K71" i="74"/>
  <c r="G71" i="74"/>
  <c r="C71" i="74"/>
  <c r="W52" i="74"/>
  <c r="S52" i="74"/>
  <c r="O52" i="74"/>
  <c r="K52" i="74"/>
  <c r="G52" i="74"/>
  <c r="C52" i="74"/>
  <c r="W33" i="74"/>
  <c r="S33" i="74"/>
  <c r="O33" i="74"/>
  <c r="K33" i="74"/>
  <c r="G33" i="74"/>
  <c r="C33" i="74"/>
  <c r="U27" i="74"/>
  <c r="Q27" i="74"/>
  <c r="M27" i="74"/>
  <c r="I27" i="74"/>
  <c r="E27" i="74"/>
  <c r="W22" i="74"/>
  <c r="S22" i="74"/>
  <c r="O22" i="74"/>
  <c r="K22" i="74"/>
  <c r="G22" i="74"/>
  <c r="C22" i="74"/>
  <c r="W17" i="74"/>
  <c r="S17" i="74"/>
  <c r="O17" i="74"/>
  <c r="K17" i="74"/>
  <c r="G17" i="74"/>
  <c r="C17" i="74"/>
  <c r="U11" i="74"/>
  <c r="Q11" i="74"/>
  <c r="M11" i="74"/>
  <c r="I11" i="74"/>
  <c r="E11" i="74"/>
  <c r="U8" i="74"/>
  <c r="Q8" i="74"/>
  <c r="M8" i="74"/>
  <c r="I8" i="74"/>
  <c r="E8" i="74"/>
  <c r="W4" i="74"/>
  <c r="S4" i="74"/>
  <c r="O4" i="74"/>
  <c r="K4" i="74"/>
  <c r="G4" i="74"/>
  <c r="C4" i="74"/>
  <c r="T71" i="77"/>
  <c r="P71" i="77"/>
  <c r="L71" i="77"/>
  <c r="H71" i="77"/>
  <c r="D71" i="77"/>
  <c r="T52" i="77"/>
  <c r="P52" i="77"/>
  <c r="L52" i="77"/>
  <c r="H52" i="77"/>
  <c r="D52" i="77"/>
  <c r="T33" i="77"/>
  <c r="P33" i="77"/>
  <c r="L33" i="77"/>
  <c r="H33" i="77"/>
  <c r="D33" i="77"/>
  <c r="V27" i="77"/>
  <c r="R27" i="77"/>
  <c r="N27" i="77"/>
  <c r="J27" i="77"/>
  <c r="F27" i="77"/>
  <c r="T22" i="77"/>
  <c r="P22" i="77"/>
  <c r="L22" i="77"/>
  <c r="H22" i="77"/>
  <c r="D22" i="77"/>
  <c r="T17" i="77"/>
  <c r="P17" i="77"/>
  <c r="L17" i="77"/>
  <c r="H17" i="77"/>
  <c r="D17" i="77"/>
  <c r="V11" i="77"/>
  <c r="R11" i="77"/>
  <c r="N11" i="77"/>
  <c r="J11" i="77"/>
  <c r="F11" i="77"/>
  <c r="V8" i="77"/>
  <c r="R8" i="77"/>
  <c r="N8" i="77"/>
  <c r="J8" i="77"/>
  <c r="F8" i="77"/>
  <c r="T4" i="77"/>
  <c r="P4" i="77"/>
  <c r="L4" i="77"/>
  <c r="H4" i="77"/>
  <c r="D4" i="77"/>
  <c r="V71" i="78"/>
  <c r="R71" i="78"/>
  <c r="N71" i="78"/>
  <c r="J71" i="78"/>
  <c r="F71" i="78"/>
  <c r="V52" i="78"/>
  <c r="R52" i="78"/>
  <c r="N52" i="78"/>
  <c r="J52" i="78"/>
  <c r="F52" i="78"/>
  <c r="V33" i="78"/>
  <c r="R33" i="78"/>
  <c r="N33" i="78"/>
  <c r="J33" i="78"/>
  <c r="F33" i="78"/>
  <c r="T27" i="78"/>
  <c r="P27" i="78"/>
  <c r="L27" i="78"/>
  <c r="H27" i="78"/>
  <c r="D27" i="78"/>
  <c r="V22" i="78"/>
  <c r="R22" i="78"/>
  <c r="N22" i="78"/>
  <c r="J22" i="78"/>
  <c r="F22" i="78"/>
  <c r="V17" i="78"/>
  <c r="R17" i="78"/>
  <c r="N17" i="78"/>
  <c r="J17" i="78"/>
  <c r="F17" i="78"/>
  <c r="T11" i="78"/>
  <c r="P11" i="78"/>
  <c r="L11" i="78"/>
  <c r="H11" i="78"/>
  <c r="D11" i="78"/>
  <c r="W4" i="78"/>
  <c r="V4" i="78"/>
  <c r="S4" i="78"/>
  <c r="R4" i="78"/>
  <c r="O4" i="78"/>
  <c r="N4" i="78"/>
  <c r="K4" i="78"/>
  <c r="J4" i="78"/>
  <c r="G4" i="78"/>
  <c r="F4" i="78"/>
  <c r="C4" i="78"/>
  <c r="U71" i="79"/>
  <c r="T71" i="79"/>
  <c r="Q71" i="79"/>
  <c r="P71" i="79"/>
  <c r="M71" i="79"/>
  <c r="L71" i="79"/>
  <c r="I71" i="79"/>
  <c r="H71" i="79"/>
  <c r="E71" i="79"/>
  <c r="D71" i="79"/>
  <c r="U33" i="79"/>
  <c r="Q33" i="79"/>
  <c r="M33" i="79"/>
  <c r="I33" i="79"/>
  <c r="E33" i="79"/>
  <c r="W27" i="79"/>
  <c r="S27" i="79"/>
  <c r="O27" i="79"/>
  <c r="K27" i="79"/>
  <c r="G27" i="79"/>
  <c r="C27" i="79"/>
  <c r="U22" i="79"/>
  <c r="Q22" i="79"/>
  <c r="M22" i="79"/>
  <c r="I22" i="79"/>
  <c r="E22" i="79"/>
  <c r="U17" i="79"/>
  <c r="Q17" i="79"/>
  <c r="M17" i="79"/>
  <c r="I17" i="79"/>
  <c r="E17" i="79"/>
  <c r="W11" i="79"/>
  <c r="S11" i="79"/>
  <c r="O11" i="79"/>
  <c r="K11" i="79"/>
  <c r="G11" i="79"/>
  <c r="C11" i="79"/>
  <c r="W8" i="79"/>
  <c r="S8" i="79"/>
  <c r="O8" i="79"/>
  <c r="K8" i="79"/>
  <c r="G8" i="79"/>
  <c r="C8" i="79"/>
  <c r="U4" i="79"/>
  <c r="Q4" i="79"/>
  <c r="M4" i="79"/>
  <c r="I4" i="79"/>
  <c r="E4" i="79"/>
  <c r="W71" i="80"/>
  <c r="S71" i="80"/>
  <c r="O71" i="80"/>
  <c r="K71" i="80"/>
  <c r="G71" i="80"/>
  <c r="C71" i="80"/>
  <c r="W52" i="80"/>
  <c r="S52" i="80"/>
  <c r="O52" i="80"/>
  <c r="K52" i="80"/>
  <c r="G52" i="80"/>
  <c r="C52" i="80"/>
  <c r="W33" i="80"/>
  <c r="S33" i="80"/>
  <c r="O33" i="80"/>
  <c r="K33" i="80"/>
  <c r="G33" i="80"/>
  <c r="C33" i="80"/>
  <c r="U27" i="80"/>
  <c r="Q27" i="80"/>
  <c r="M27" i="80"/>
  <c r="I27" i="80"/>
  <c r="E27" i="80"/>
  <c r="W22" i="80"/>
  <c r="S22" i="80"/>
  <c r="O22" i="80"/>
  <c r="K22" i="80"/>
  <c r="G22" i="80"/>
  <c r="C22" i="80"/>
  <c r="W17" i="80"/>
  <c r="S17" i="80"/>
  <c r="O17" i="80"/>
  <c r="K17" i="80"/>
  <c r="G17" i="80"/>
  <c r="C17" i="80"/>
  <c r="U11" i="80"/>
  <c r="Q11" i="80"/>
  <c r="M11" i="80"/>
  <c r="I11" i="80"/>
  <c r="E11" i="80"/>
  <c r="U8" i="80"/>
  <c r="Q8" i="80"/>
  <c r="M8" i="80"/>
  <c r="I8" i="80"/>
  <c r="E8" i="80"/>
  <c r="W4" i="80"/>
  <c r="S4" i="80"/>
  <c r="O4" i="80"/>
  <c r="K4" i="80"/>
  <c r="G4" i="80"/>
  <c r="C4" i="80"/>
  <c r="U71" i="81"/>
  <c r="Q71" i="81"/>
  <c r="M71" i="81"/>
  <c r="I71" i="81"/>
  <c r="E71" i="81"/>
  <c r="U52" i="81"/>
  <c r="Q52" i="81"/>
  <c r="M52" i="81"/>
  <c r="I52" i="81"/>
  <c r="E52" i="81"/>
  <c r="U33" i="81"/>
  <c r="Q33" i="81"/>
  <c r="M33" i="81"/>
  <c r="I33" i="81"/>
  <c r="E33" i="81"/>
  <c r="W27" i="81"/>
  <c r="S27" i="81"/>
  <c r="O27" i="81"/>
  <c r="K27" i="81"/>
  <c r="G27" i="81"/>
  <c r="C27" i="81"/>
  <c r="U22" i="81"/>
  <c r="T22" i="81"/>
  <c r="Q22" i="81"/>
  <c r="P22" i="81"/>
  <c r="M22" i="81"/>
  <c r="L22" i="81"/>
  <c r="I22" i="81"/>
  <c r="H22" i="81"/>
  <c r="E22" i="81"/>
  <c r="D22" i="81"/>
  <c r="U17" i="81"/>
  <c r="T17" i="81"/>
  <c r="Q17" i="81"/>
  <c r="P17" i="81"/>
  <c r="M17" i="81"/>
  <c r="L17" i="81"/>
  <c r="I17" i="81"/>
  <c r="H17" i="81"/>
  <c r="E17" i="81"/>
  <c r="D17" i="81"/>
  <c r="W11" i="81"/>
  <c r="V11" i="81"/>
  <c r="S11" i="81"/>
  <c r="R11" i="81"/>
  <c r="O11" i="81"/>
  <c r="N11" i="81"/>
  <c r="K11" i="81"/>
  <c r="J11" i="81"/>
  <c r="G11" i="81"/>
  <c r="F11" i="81"/>
  <c r="C11" i="81"/>
  <c r="W8" i="81"/>
  <c r="V8" i="81"/>
  <c r="S8" i="81"/>
  <c r="R8" i="81"/>
  <c r="O8" i="81"/>
  <c r="N8" i="81"/>
  <c r="K8" i="81"/>
  <c r="J8" i="81"/>
  <c r="G8" i="81"/>
  <c r="F8" i="81"/>
  <c r="C8" i="81"/>
  <c r="U4" i="81"/>
  <c r="T4" i="81"/>
  <c r="Q4" i="81"/>
  <c r="P4" i="81"/>
  <c r="M4" i="81"/>
  <c r="L4" i="81"/>
  <c r="I4" i="81"/>
  <c r="H4" i="81"/>
  <c r="E4" i="81"/>
  <c r="D4" i="81"/>
  <c r="V71" i="82"/>
  <c r="R71" i="82"/>
  <c r="N71" i="82"/>
  <c r="J71" i="82"/>
  <c r="F71" i="82"/>
  <c r="V52" i="82"/>
  <c r="R52" i="82"/>
  <c r="N52" i="82"/>
  <c r="J52" i="82"/>
  <c r="U11" i="82"/>
  <c r="Q11" i="82"/>
  <c r="M11" i="82"/>
  <c r="I11" i="82"/>
  <c r="E11" i="82"/>
  <c r="U8" i="82"/>
  <c r="Q8" i="82"/>
  <c r="M8" i="82"/>
  <c r="I8" i="82"/>
  <c r="E8" i="82"/>
  <c r="W4" i="82"/>
  <c r="S4" i="82"/>
  <c r="O4" i="82"/>
  <c r="K4" i="82"/>
  <c r="G4" i="82"/>
  <c r="C4" i="82"/>
  <c r="U71" i="83"/>
  <c r="Q71" i="83"/>
  <c r="M71" i="83"/>
  <c r="I71" i="83"/>
  <c r="E71" i="83"/>
  <c r="U52" i="83"/>
  <c r="T52" i="83"/>
  <c r="T33" i="83"/>
  <c r="P33" i="83"/>
  <c r="L33" i="83"/>
  <c r="H33" i="83"/>
  <c r="D33" i="83"/>
  <c r="W27" i="83"/>
  <c r="V27" i="83"/>
  <c r="S27" i="83"/>
  <c r="R27" i="83"/>
  <c r="O27" i="83"/>
  <c r="N27" i="83"/>
  <c r="K27" i="83"/>
  <c r="J27" i="83"/>
  <c r="G27" i="83"/>
  <c r="F27" i="83"/>
  <c r="C27" i="83"/>
  <c r="U22" i="83"/>
  <c r="T22" i="83"/>
  <c r="Q22" i="83"/>
  <c r="P22" i="83"/>
  <c r="M22" i="83"/>
  <c r="L22" i="83"/>
  <c r="I22" i="83"/>
  <c r="H22" i="83"/>
  <c r="E22" i="83"/>
  <c r="D22" i="83"/>
  <c r="V11" i="83"/>
  <c r="R11" i="83"/>
  <c r="N11" i="83"/>
  <c r="J11" i="83"/>
  <c r="F11" i="83"/>
  <c r="V8" i="83"/>
  <c r="R8" i="83"/>
  <c r="N8" i="83"/>
  <c r="J8" i="83"/>
  <c r="F8" i="83"/>
  <c r="T4" i="83"/>
  <c r="P4" i="83"/>
  <c r="L4" i="83"/>
  <c r="H4" i="83"/>
  <c r="D4" i="83"/>
  <c r="V71" i="84"/>
  <c r="R71" i="84"/>
  <c r="N71" i="84"/>
  <c r="J71" i="84"/>
  <c r="F71" i="84"/>
  <c r="S4" i="86"/>
  <c r="O4" i="86"/>
  <c r="K4" i="86"/>
  <c r="G4" i="86"/>
  <c r="C4" i="86"/>
  <c r="U71" i="87"/>
  <c r="P71" i="87"/>
  <c r="M71" i="87"/>
  <c r="L71" i="87"/>
  <c r="I71" i="87"/>
  <c r="H71" i="87"/>
  <c r="D71" i="87"/>
  <c r="N17" i="87"/>
  <c r="J17" i="87"/>
  <c r="E17" i="87"/>
  <c r="W11" i="87"/>
  <c r="S11" i="87"/>
  <c r="O11" i="87"/>
  <c r="K11" i="87"/>
  <c r="G11" i="87"/>
  <c r="C11" i="87"/>
  <c r="W8" i="87"/>
  <c r="S8" i="87"/>
  <c r="O8" i="87"/>
  <c r="K8" i="87"/>
  <c r="G8" i="87"/>
  <c r="C8" i="87"/>
  <c r="U4" i="87"/>
  <c r="Q4" i="87"/>
  <c r="M4" i="87"/>
  <c r="I4" i="87"/>
  <c r="E4" i="87"/>
  <c r="W71" i="88"/>
  <c r="S71" i="88"/>
  <c r="O71" i="88"/>
  <c r="K71" i="88"/>
  <c r="G71" i="88"/>
  <c r="C71" i="88"/>
  <c r="W52" i="88"/>
  <c r="S52" i="88"/>
  <c r="O52" i="88"/>
  <c r="K52" i="88"/>
  <c r="G52" i="88"/>
  <c r="C52" i="88"/>
  <c r="W33" i="88"/>
  <c r="S33" i="88"/>
  <c r="O33" i="88"/>
  <c r="K33" i="88"/>
  <c r="G33" i="88"/>
  <c r="C33" i="88"/>
  <c r="U27" i="88"/>
  <c r="Q27" i="88"/>
  <c r="M27" i="88"/>
  <c r="I27" i="88"/>
  <c r="E27" i="88"/>
  <c r="W22" i="88"/>
  <c r="S22" i="88"/>
  <c r="O22" i="88"/>
  <c r="K22" i="88"/>
  <c r="G22" i="88"/>
  <c r="D22" i="88"/>
  <c r="C22" i="88"/>
  <c r="T17" i="88"/>
  <c r="P17" i="88"/>
  <c r="L17" i="88"/>
  <c r="H17" i="88"/>
  <c r="D17" i="88"/>
  <c r="V11" i="88"/>
  <c r="R11" i="88"/>
  <c r="N11" i="88"/>
  <c r="J11" i="88"/>
  <c r="F11" i="88"/>
  <c r="V8" i="88"/>
  <c r="R8" i="88"/>
  <c r="N8" i="88"/>
  <c r="J8" i="88"/>
  <c r="F8" i="88"/>
  <c r="T4" i="88"/>
  <c r="P4" i="88"/>
  <c r="L4" i="88"/>
  <c r="H4" i="88"/>
  <c r="D4" i="88"/>
  <c r="V71" i="89"/>
  <c r="R71" i="89"/>
  <c r="N71" i="89"/>
  <c r="J71" i="89"/>
  <c r="F71" i="89"/>
  <c r="V33" i="89"/>
  <c r="R33" i="89"/>
  <c r="N33" i="89"/>
  <c r="J33" i="89"/>
  <c r="F33" i="89"/>
  <c r="T27" i="89"/>
  <c r="P27" i="89"/>
  <c r="L27" i="89"/>
  <c r="H27" i="89"/>
  <c r="D27" i="89"/>
  <c r="V22" i="89"/>
  <c r="R22" i="89"/>
  <c r="N22" i="89"/>
  <c r="J22" i="89"/>
  <c r="F22" i="89"/>
  <c r="V17" i="89"/>
  <c r="R17" i="89"/>
  <c r="N17" i="89"/>
  <c r="J17" i="89"/>
  <c r="F17" i="89"/>
  <c r="T11" i="89"/>
  <c r="P11" i="89"/>
  <c r="L11" i="89"/>
  <c r="H11" i="89"/>
  <c r="D11" i="89"/>
  <c r="T8" i="89"/>
  <c r="P8" i="89"/>
  <c r="L8" i="89"/>
  <c r="H8" i="89"/>
  <c r="D8" i="89"/>
  <c r="V4" i="89"/>
  <c r="R4" i="89"/>
  <c r="N4" i="89"/>
  <c r="J4" i="89"/>
  <c r="F4" i="89"/>
  <c r="T71" i="90"/>
  <c r="P71" i="90"/>
  <c r="L71" i="90"/>
  <c r="H71" i="90"/>
  <c r="D71" i="90"/>
  <c r="T52" i="90"/>
  <c r="P52" i="90"/>
  <c r="L52" i="90"/>
  <c r="H52" i="90"/>
  <c r="D52" i="90"/>
  <c r="T33" i="90"/>
  <c r="P33" i="90"/>
  <c r="L33" i="90"/>
  <c r="H33" i="90"/>
  <c r="D33" i="90"/>
  <c r="V27" i="90"/>
  <c r="R27" i="90"/>
  <c r="N27" i="90"/>
  <c r="J27" i="90"/>
  <c r="F27" i="90"/>
  <c r="T22" i="90"/>
  <c r="P22" i="90"/>
  <c r="L22" i="90"/>
  <c r="H22" i="90"/>
  <c r="D22" i="90"/>
  <c r="T17" i="90"/>
  <c r="P17" i="90"/>
  <c r="L17" i="90"/>
  <c r="H17" i="90"/>
  <c r="D17" i="90"/>
  <c r="V11" i="90"/>
  <c r="R11" i="90"/>
  <c r="N11" i="90"/>
  <c r="J11" i="90"/>
  <c r="F11" i="90"/>
  <c r="V8" i="90"/>
  <c r="R8" i="90"/>
  <c r="N8" i="90"/>
  <c r="J8" i="90"/>
  <c r="F8" i="90"/>
  <c r="T4" i="90"/>
  <c r="P4" i="90"/>
  <c r="L4" i="90"/>
  <c r="H4" i="90"/>
  <c r="D4" i="90"/>
  <c r="V71" i="91"/>
  <c r="R71" i="91"/>
  <c r="N71" i="91"/>
  <c r="J71" i="91"/>
  <c r="F71" i="91"/>
  <c r="T71" i="96"/>
  <c r="P71" i="96"/>
  <c r="L71" i="96"/>
  <c r="H71" i="96"/>
  <c r="D71" i="96"/>
  <c r="T52" i="96"/>
  <c r="P52" i="96"/>
  <c r="L52" i="96"/>
  <c r="H52" i="96"/>
  <c r="D52" i="96"/>
  <c r="T33" i="96"/>
  <c r="P33" i="96"/>
  <c r="L33" i="96"/>
  <c r="H33" i="96"/>
  <c r="D33" i="96"/>
  <c r="V27" i="96"/>
  <c r="R27" i="96"/>
  <c r="N27" i="96"/>
  <c r="J27" i="96"/>
  <c r="F27" i="96"/>
  <c r="T22" i="96"/>
  <c r="P22" i="96"/>
  <c r="L22" i="96"/>
  <c r="H22" i="96"/>
  <c r="D22" i="96"/>
  <c r="T17" i="96"/>
  <c r="P17" i="96"/>
  <c r="L17" i="96"/>
  <c r="H17" i="96"/>
  <c r="D17" i="96"/>
  <c r="V11" i="96"/>
  <c r="R11" i="96"/>
  <c r="N11" i="96"/>
  <c r="J11" i="96"/>
  <c r="F11" i="96"/>
  <c r="V8" i="96"/>
  <c r="R8" i="96"/>
  <c r="N8" i="96"/>
  <c r="J8" i="96"/>
  <c r="F8" i="96"/>
  <c r="T4" i="96"/>
  <c r="P4" i="96"/>
  <c r="L4" i="96"/>
  <c r="H4" i="96"/>
  <c r="D4" i="96"/>
  <c r="V71" i="97"/>
  <c r="R71" i="97"/>
  <c r="N71" i="97"/>
  <c r="J71" i="97"/>
  <c r="F71" i="97"/>
  <c r="V33" i="97"/>
  <c r="R33" i="97"/>
  <c r="N33" i="97"/>
  <c r="J33" i="97"/>
  <c r="F33" i="97"/>
  <c r="T27" i="97"/>
  <c r="P27" i="97"/>
  <c r="L27" i="97"/>
  <c r="H27" i="97"/>
  <c r="D27" i="97"/>
  <c r="V22" i="97"/>
  <c r="R22" i="97"/>
  <c r="N22" i="97"/>
  <c r="J22" i="97"/>
  <c r="F22" i="97"/>
  <c r="V17" i="97"/>
  <c r="R17" i="97"/>
  <c r="N17" i="97"/>
  <c r="J17" i="97"/>
  <c r="F17" i="97"/>
  <c r="T11" i="97"/>
  <c r="P11" i="97"/>
  <c r="L11" i="97"/>
  <c r="H11" i="97"/>
  <c r="D11" i="97"/>
  <c r="T8" i="97"/>
  <c r="P8" i="97"/>
  <c r="L8" i="97"/>
  <c r="H8" i="97"/>
  <c r="D8" i="97"/>
  <c r="V4" i="97"/>
  <c r="R4" i="97"/>
  <c r="N4" i="97"/>
  <c r="J4" i="97"/>
  <c r="F4" i="97"/>
  <c r="T71" i="98"/>
  <c r="P71" i="98"/>
  <c r="L71" i="98"/>
  <c r="H71" i="98"/>
  <c r="D71" i="98"/>
  <c r="T52" i="98"/>
  <c r="P52" i="98"/>
  <c r="L52" i="98"/>
  <c r="H52" i="98"/>
  <c r="D52" i="98"/>
  <c r="T33" i="98"/>
  <c r="P33" i="98"/>
  <c r="L33" i="98"/>
  <c r="H33" i="98"/>
  <c r="D33" i="98"/>
  <c r="V27" i="98"/>
  <c r="R27" i="98"/>
  <c r="N27" i="98"/>
  <c r="J27" i="98"/>
  <c r="F27" i="98"/>
  <c r="T22" i="98"/>
  <c r="P22" i="98"/>
  <c r="L22" i="98"/>
  <c r="H22" i="98"/>
  <c r="D22" i="98"/>
  <c r="T17" i="98"/>
  <c r="P17" i="98"/>
  <c r="L17" i="98"/>
  <c r="H17" i="98"/>
  <c r="D17" i="98"/>
  <c r="V71" i="107"/>
  <c r="R71" i="107"/>
  <c r="N71" i="107"/>
  <c r="J71" i="107"/>
  <c r="F71" i="107"/>
  <c r="D52" i="108"/>
  <c r="T33" i="108"/>
  <c r="P33" i="108"/>
  <c r="L33" i="108"/>
  <c r="H33" i="108"/>
  <c r="D33" i="108"/>
  <c r="V27" i="108"/>
  <c r="R27" i="108"/>
  <c r="N27" i="108"/>
  <c r="J27" i="108"/>
  <c r="F27" i="108"/>
  <c r="T22" i="108"/>
  <c r="P22" i="108"/>
  <c r="L22" i="108"/>
  <c r="H22" i="108"/>
  <c r="D22" i="108"/>
  <c r="T17" i="108"/>
  <c r="P17" i="108"/>
  <c r="L17" i="108"/>
  <c r="H17" i="108"/>
  <c r="D17" i="108"/>
  <c r="V11" i="108"/>
  <c r="R11" i="108"/>
  <c r="N11" i="108"/>
  <c r="J11" i="108"/>
  <c r="F11" i="108"/>
  <c r="V8" i="108"/>
  <c r="R8" i="108"/>
  <c r="N8" i="108"/>
  <c r="J8" i="108"/>
  <c r="F8" i="108"/>
  <c r="T4" i="108"/>
  <c r="P4" i="108"/>
  <c r="L4" i="108"/>
  <c r="H4" i="108"/>
  <c r="D4" i="108"/>
  <c r="V71" i="109"/>
  <c r="R71" i="109"/>
  <c r="N71" i="109"/>
  <c r="J71" i="109"/>
  <c r="F71" i="109"/>
  <c r="V52" i="109"/>
  <c r="R52" i="109"/>
  <c r="N52" i="109"/>
  <c r="J52" i="109"/>
  <c r="F52" i="109"/>
  <c r="V33" i="109"/>
  <c r="R33" i="109"/>
  <c r="N33" i="109"/>
  <c r="J33" i="109"/>
  <c r="F33" i="109"/>
  <c r="T27" i="109"/>
  <c r="P27" i="109"/>
  <c r="L27" i="109"/>
  <c r="H27" i="109"/>
  <c r="D27" i="109"/>
  <c r="V22" i="109"/>
  <c r="R22" i="109"/>
  <c r="N22" i="109"/>
  <c r="J22" i="109"/>
  <c r="F22" i="109"/>
  <c r="V17" i="109"/>
  <c r="R17" i="109"/>
  <c r="N17" i="109"/>
  <c r="J17" i="109"/>
  <c r="F17" i="109"/>
  <c r="T11" i="109"/>
  <c r="P11" i="109"/>
  <c r="L11" i="109"/>
  <c r="H11" i="109"/>
  <c r="D11" i="109"/>
  <c r="T8" i="109"/>
  <c r="P8" i="109"/>
  <c r="L8" i="109"/>
  <c r="H8" i="109"/>
  <c r="D8" i="109"/>
  <c r="T71" i="110"/>
  <c r="P71" i="110"/>
  <c r="L71" i="110"/>
  <c r="H71" i="110"/>
  <c r="D71" i="110"/>
  <c r="T52" i="110"/>
  <c r="P52" i="110"/>
  <c r="L52" i="110"/>
  <c r="H52" i="110"/>
  <c r="D52" i="110"/>
  <c r="T33" i="110"/>
  <c r="P33" i="110"/>
  <c r="L33" i="110"/>
  <c r="H33" i="110"/>
  <c r="D33" i="110"/>
  <c r="W27" i="110"/>
  <c r="S27" i="110"/>
  <c r="O27" i="110"/>
  <c r="K27" i="110"/>
  <c r="G27" i="110"/>
  <c r="C27" i="110"/>
  <c r="U22" i="110"/>
  <c r="Q22" i="110"/>
  <c r="M22" i="110"/>
  <c r="I22" i="110"/>
  <c r="E22" i="110"/>
  <c r="W11" i="110"/>
  <c r="S11" i="110"/>
  <c r="O11" i="110"/>
  <c r="K11" i="110"/>
  <c r="G11" i="110"/>
  <c r="C11" i="110"/>
  <c r="W8" i="110"/>
  <c r="S8" i="110"/>
  <c r="O8" i="110"/>
  <c r="K8" i="110"/>
  <c r="G8" i="110"/>
  <c r="C8" i="110"/>
  <c r="U4" i="110"/>
  <c r="Q4" i="110"/>
  <c r="M4" i="110"/>
  <c r="I4" i="110"/>
  <c r="E4" i="110"/>
  <c r="C71" i="111"/>
  <c r="C33" i="111"/>
  <c r="C22" i="111"/>
  <c r="C17" i="111"/>
  <c r="C4" i="111"/>
  <c r="Q11" i="112"/>
  <c r="M11" i="112"/>
  <c r="I11" i="112"/>
  <c r="E11" i="112"/>
  <c r="U8" i="112"/>
  <c r="Q8" i="112"/>
  <c r="M8" i="112"/>
  <c r="I8" i="112"/>
  <c r="E8" i="112"/>
  <c r="W4" i="112"/>
  <c r="S4" i="112"/>
  <c r="O4" i="112"/>
  <c r="K4" i="112"/>
  <c r="G4" i="112"/>
  <c r="C4" i="112"/>
  <c r="U71" i="113"/>
  <c r="M71" i="113"/>
  <c r="I71" i="113"/>
  <c r="W52" i="114"/>
  <c r="S52" i="114"/>
  <c r="U27" i="114"/>
  <c r="Q27" i="114"/>
  <c r="M27" i="114"/>
  <c r="I27" i="114"/>
  <c r="E27" i="114"/>
  <c r="W22" i="114"/>
  <c r="S22" i="114"/>
  <c r="K22" i="114"/>
  <c r="G22" i="114"/>
  <c r="S17" i="114"/>
  <c r="O17" i="114"/>
  <c r="K17" i="114"/>
  <c r="G17" i="114"/>
  <c r="C17" i="114"/>
  <c r="U71" i="115"/>
  <c r="Q71" i="115"/>
  <c r="M71" i="115"/>
  <c r="U52" i="115"/>
  <c r="Q52" i="115"/>
  <c r="M52" i="115"/>
  <c r="I52" i="115"/>
  <c r="E52" i="115"/>
  <c r="U33" i="115"/>
  <c r="Q33" i="115"/>
  <c r="M33" i="115"/>
  <c r="I33" i="115"/>
  <c r="E33" i="115"/>
  <c r="W27" i="115"/>
  <c r="S27" i="115"/>
  <c r="O27" i="115"/>
  <c r="K27" i="115"/>
  <c r="G27" i="115"/>
  <c r="C27" i="115"/>
  <c r="U22" i="115"/>
  <c r="Q22" i="115"/>
  <c r="M22" i="115"/>
  <c r="I22" i="115"/>
  <c r="E22" i="115"/>
  <c r="U17" i="115"/>
  <c r="Q17" i="115"/>
  <c r="M17" i="115"/>
  <c r="I17" i="115"/>
  <c r="E17" i="115"/>
  <c r="W11" i="115"/>
  <c r="S11" i="115"/>
  <c r="O11" i="115"/>
  <c r="K11" i="115"/>
  <c r="G11" i="115"/>
  <c r="C11" i="115"/>
  <c r="W8" i="115"/>
  <c r="S8" i="115"/>
  <c r="K8" i="115"/>
  <c r="G8" i="115"/>
  <c r="C8" i="115"/>
  <c r="C52" i="118"/>
  <c r="C33" i="118"/>
  <c r="W22" i="118"/>
  <c r="S22" i="118"/>
  <c r="E52" i="119"/>
  <c r="E4" i="119"/>
  <c r="W71" i="120"/>
  <c r="U4" i="121"/>
  <c r="Q4" i="121"/>
  <c r="M4" i="121"/>
  <c r="I4" i="121"/>
  <c r="E4" i="121"/>
  <c r="R27" i="116" l="1"/>
  <c r="U8" i="16"/>
  <c r="L71" i="46"/>
  <c r="R71" i="16"/>
  <c r="F22" i="16"/>
  <c r="G22" i="46"/>
  <c r="H8" i="46"/>
  <c r="K8" i="46"/>
  <c r="V71" i="46"/>
  <c r="J71" i="16"/>
  <c r="R8" i="16"/>
  <c r="M8" i="16"/>
  <c r="H8" i="16"/>
  <c r="W22" i="16"/>
  <c r="U8" i="46"/>
  <c r="M22" i="46"/>
  <c r="J8" i="16"/>
  <c r="V8" i="46"/>
  <c r="Q22" i="46"/>
  <c r="J22" i="16"/>
  <c r="J22" i="46"/>
  <c r="F71" i="46"/>
  <c r="I71" i="46"/>
  <c r="I8" i="16"/>
  <c r="W8" i="46"/>
  <c r="N22" i="16"/>
  <c r="H4" i="46"/>
  <c r="D22" i="46"/>
  <c r="N4" i="16"/>
  <c r="V22" i="46"/>
  <c r="S27" i="46"/>
  <c r="G22" i="16"/>
  <c r="N8" i="46"/>
  <c r="N71" i="46"/>
  <c r="D71" i="16"/>
  <c r="F71" i="16"/>
  <c r="O22" i="46"/>
  <c r="T8" i="46"/>
  <c r="J4" i="46"/>
  <c r="E8" i="16"/>
  <c r="T71" i="46"/>
  <c r="I22" i="46"/>
  <c r="F4" i="16"/>
  <c r="V17" i="46"/>
  <c r="H71" i="46"/>
  <c r="N22" i="46"/>
  <c r="T71" i="116"/>
  <c r="Q71" i="46"/>
  <c r="S71" i="116"/>
  <c r="L71" i="16"/>
  <c r="K27" i="46"/>
  <c r="S8" i="46"/>
  <c r="M11" i="46"/>
  <c r="P8" i="16"/>
  <c r="T22" i="46"/>
  <c r="O8" i="46"/>
  <c r="G8" i="46"/>
  <c r="L8" i="46"/>
  <c r="M8" i="116"/>
  <c r="P71" i="46"/>
  <c r="W26" i="27"/>
  <c r="U71" i="16"/>
  <c r="M71" i="16"/>
  <c r="T22" i="16"/>
  <c r="E71" i="16"/>
  <c r="N4" i="46"/>
  <c r="F4" i="46"/>
  <c r="P22" i="16"/>
  <c r="R22" i="46"/>
  <c r="K17" i="46"/>
  <c r="O8" i="16"/>
  <c r="G8" i="16"/>
  <c r="N71" i="16"/>
  <c r="Q8" i="46"/>
  <c r="L22" i="46"/>
  <c r="T71" i="16"/>
  <c r="V11" i="16"/>
  <c r="J4" i="16"/>
  <c r="R17" i="46"/>
  <c r="V4" i="16"/>
  <c r="J17" i="46"/>
  <c r="V22" i="16"/>
  <c r="N11" i="116"/>
  <c r="W4" i="16"/>
  <c r="W11" i="46"/>
  <c r="H27" i="46"/>
  <c r="O11" i="46"/>
  <c r="Q71" i="16"/>
  <c r="G11" i="46"/>
  <c r="R8" i="116"/>
  <c r="T4" i="16"/>
  <c r="S4" i="16"/>
  <c r="K26" i="27"/>
  <c r="L4" i="16"/>
  <c r="W27" i="46"/>
  <c r="U4" i="46"/>
  <c r="W4" i="46"/>
  <c r="D4" i="16"/>
  <c r="O27" i="46"/>
  <c r="M4" i="46"/>
  <c r="O4" i="46"/>
  <c r="G27" i="46"/>
  <c r="W17" i="16"/>
  <c r="W22" i="46"/>
  <c r="I71" i="116"/>
  <c r="O17" i="16"/>
  <c r="L22" i="16"/>
  <c r="P22" i="116"/>
  <c r="P4" i="46"/>
  <c r="I71" i="16"/>
  <c r="D11" i="46"/>
  <c r="K4" i="16"/>
  <c r="R71" i="46"/>
  <c r="U22" i="16"/>
  <c r="J71" i="46"/>
  <c r="M22" i="16"/>
  <c r="M22" i="116"/>
  <c r="V8" i="16"/>
  <c r="E4" i="46"/>
  <c r="W71" i="46"/>
  <c r="M17" i="46"/>
  <c r="O71" i="46"/>
  <c r="G71" i="46"/>
  <c r="F17" i="16"/>
  <c r="T17" i="46"/>
  <c r="M8" i="46"/>
  <c r="S17" i="16"/>
  <c r="L17" i="46"/>
  <c r="S22" i="46"/>
  <c r="E8" i="46"/>
  <c r="K22" i="46"/>
  <c r="Q27" i="16"/>
  <c r="E22" i="46"/>
  <c r="J8" i="46"/>
  <c r="H4" i="16"/>
  <c r="D8" i="46"/>
  <c r="Q4" i="46"/>
  <c r="W17" i="46"/>
  <c r="E27" i="46"/>
  <c r="F17" i="46"/>
  <c r="D71" i="46"/>
  <c r="U11" i="46"/>
  <c r="T4" i="46"/>
  <c r="U27" i="46"/>
  <c r="Q11" i="46"/>
  <c r="P8" i="46"/>
  <c r="F8" i="16"/>
  <c r="J11" i="46"/>
  <c r="M27" i="46"/>
  <c r="I11" i="46"/>
  <c r="G4" i="46"/>
  <c r="P33" i="46"/>
  <c r="V11" i="46"/>
  <c r="K52" i="46"/>
  <c r="K11" i="46"/>
  <c r="I4" i="46"/>
  <c r="D17" i="46"/>
  <c r="V4" i="46"/>
  <c r="U17" i="46"/>
  <c r="K4" i="46"/>
  <c r="D22" i="16"/>
  <c r="S22" i="116"/>
  <c r="D8" i="16"/>
  <c r="N11" i="16"/>
  <c r="V27" i="16"/>
  <c r="R11" i="16"/>
  <c r="U11" i="16"/>
  <c r="E27" i="16"/>
  <c r="W71" i="16"/>
  <c r="O71" i="116"/>
  <c r="O71" i="16"/>
  <c r="W27" i="16"/>
  <c r="U17" i="16"/>
  <c r="T11" i="16"/>
  <c r="S11" i="16"/>
  <c r="Q4" i="16"/>
  <c r="D17" i="16"/>
  <c r="U71" i="46"/>
  <c r="H52" i="46"/>
  <c r="U33" i="46"/>
  <c r="R27" i="46"/>
  <c r="P17" i="46"/>
  <c r="N11" i="46"/>
  <c r="L4" i="46"/>
  <c r="R22" i="16"/>
  <c r="M71" i="46"/>
  <c r="F52" i="46"/>
  <c r="H11" i="46"/>
  <c r="Q8" i="16"/>
  <c r="T52" i="46"/>
  <c r="S52" i="46"/>
  <c r="J27" i="46"/>
  <c r="H17" i="46"/>
  <c r="D4" i="46"/>
  <c r="E22" i="16"/>
  <c r="Q4" i="116"/>
  <c r="E17" i="16"/>
  <c r="K27" i="16"/>
  <c r="I17" i="16"/>
  <c r="E71" i="46"/>
  <c r="D27" i="46"/>
  <c r="T11" i="46"/>
  <c r="I52" i="46"/>
  <c r="R4" i="46"/>
  <c r="R8" i="46"/>
  <c r="D27" i="116"/>
  <c r="P71" i="16"/>
  <c r="S22" i="16"/>
  <c r="R17" i="16"/>
  <c r="Q11" i="16"/>
  <c r="P22" i="46"/>
  <c r="O17" i="46"/>
  <c r="N17" i="46"/>
  <c r="L11" i="46"/>
  <c r="H22" i="16"/>
  <c r="Q27" i="116"/>
  <c r="P17" i="116"/>
  <c r="O22" i="16"/>
  <c r="M11" i="16"/>
  <c r="L52" i="46"/>
  <c r="H22" i="46"/>
  <c r="G17" i="46"/>
  <c r="F11" i="46"/>
  <c r="E17" i="46"/>
  <c r="T8" i="16"/>
  <c r="G71" i="116"/>
  <c r="C22" i="116"/>
  <c r="V71" i="16"/>
  <c r="N52" i="46"/>
  <c r="S17" i="46"/>
  <c r="S11" i="46"/>
  <c r="L8" i="16"/>
  <c r="G71" i="16"/>
  <c r="G11" i="16"/>
  <c r="P17" i="16"/>
  <c r="N17" i="16"/>
  <c r="K8" i="16"/>
  <c r="R4" i="16"/>
  <c r="L17" i="16"/>
  <c r="T27" i="16"/>
  <c r="P11" i="16"/>
  <c r="V17" i="16"/>
  <c r="S8" i="16"/>
  <c r="F27" i="16"/>
  <c r="W11" i="16"/>
  <c r="R27" i="16"/>
  <c r="H17" i="16"/>
  <c r="P4" i="16"/>
  <c r="W8" i="16"/>
  <c r="M17" i="16"/>
  <c r="L11" i="16"/>
  <c r="D11" i="16"/>
  <c r="U4" i="16"/>
  <c r="I27" i="16"/>
  <c r="G17" i="16"/>
  <c r="H71" i="16"/>
  <c r="S27" i="16"/>
  <c r="Q17" i="16"/>
  <c r="O11" i="16"/>
  <c r="N8" i="16"/>
  <c r="M4" i="16"/>
  <c r="T17" i="16"/>
  <c r="K22" i="16"/>
  <c r="J17" i="16"/>
  <c r="J27" i="16"/>
  <c r="F11" i="16"/>
  <c r="E52" i="16"/>
  <c r="Q27" i="46"/>
  <c r="P27" i="46"/>
  <c r="L4" i="116"/>
  <c r="O27" i="16"/>
  <c r="K11" i="16"/>
  <c r="I4" i="16"/>
  <c r="S33" i="46"/>
  <c r="I27" i="46"/>
  <c r="E11" i="46"/>
  <c r="N27" i="116"/>
  <c r="I8" i="116"/>
  <c r="P52" i="16"/>
  <c r="L33" i="16"/>
  <c r="O52" i="16"/>
  <c r="G27" i="16"/>
  <c r="V33" i="46"/>
  <c r="K33" i="46"/>
  <c r="I11" i="116"/>
  <c r="W33" i="16"/>
  <c r="V33" i="16"/>
  <c r="U27" i="16"/>
  <c r="O4" i="16"/>
  <c r="E11" i="16"/>
  <c r="R52" i="46"/>
  <c r="F33" i="46"/>
  <c r="D33" i="46"/>
  <c r="J8" i="116"/>
  <c r="G4" i="16"/>
  <c r="J52" i="46"/>
  <c r="V52" i="46"/>
  <c r="R33" i="46"/>
  <c r="Q33" i="46"/>
  <c r="E4" i="16"/>
  <c r="K22" i="116"/>
  <c r="N27" i="16"/>
  <c r="D52" i="46"/>
  <c r="T33" i="46"/>
  <c r="N33" i="46"/>
  <c r="J33" i="46"/>
  <c r="I33" i="46"/>
  <c r="H33" i="46"/>
  <c r="M27" i="16"/>
  <c r="T27" i="46"/>
  <c r="P11" i="46"/>
  <c r="Q11" i="116"/>
  <c r="I4" i="116"/>
  <c r="F22" i="116"/>
  <c r="Q52" i="46"/>
  <c r="P52" i="46"/>
  <c r="O52" i="46"/>
  <c r="L33" i="46"/>
  <c r="L27" i="46"/>
  <c r="U17" i="116"/>
  <c r="J33" i="16"/>
  <c r="I33" i="16"/>
  <c r="W52" i="46"/>
  <c r="M11" i="116"/>
  <c r="G17" i="116"/>
  <c r="T52" i="16"/>
  <c r="I11" i="16"/>
  <c r="S52" i="16"/>
  <c r="N33" i="16"/>
  <c r="M33" i="16"/>
  <c r="G52" i="46"/>
  <c r="M52" i="46"/>
  <c r="V27" i="46"/>
  <c r="R11" i="46"/>
  <c r="P26" i="25"/>
  <c r="L52" i="16"/>
  <c r="F33" i="16"/>
  <c r="K52" i="16"/>
  <c r="E33" i="16"/>
  <c r="E52" i="46"/>
  <c r="M33" i="46"/>
  <c r="N27" i="46"/>
  <c r="S11" i="116"/>
  <c r="G4" i="116"/>
  <c r="H52" i="16"/>
  <c r="E33" i="46"/>
  <c r="F27" i="46"/>
  <c r="W33" i="46"/>
  <c r="Q17" i="46"/>
  <c r="F27" i="116"/>
  <c r="I52" i="16"/>
  <c r="D33" i="16"/>
  <c r="P33" i="16"/>
  <c r="O33" i="46"/>
  <c r="I17" i="46"/>
  <c r="U52" i="46"/>
  <c r="N4" i="116"/>
  <c r="T4" i="116"/>
  <c r="D52" i="16"/>
  <c r="W52" i="16"/>
  <c r="U33" i="16"/>
  <c r="R33" i="16"/>
  <c r="Q33" i="16"/>
  <c r="K17" i="16"/>
  <c r="J11" i="16"/>
  <c r="G33" i="46"/>
  <c r="S4" i="46"/>
  <c r="E22" i="116"/>
  <c r="V52" i="16"/>
  <c r="N52" i="16"/>
  <c r="H33" i="16"/>
  <c r="P27" i="16"/>
  <c r="K26" i="23"/>
  <c r="J22" i="116"/>
  <c r="F11" i="116"/>
  <c r="E17" i="116"/>
  <c r="G52" i="16"/>
  <c r="H27" i="16"/>
  <c r="U11" i="116"/>
  <c r="M71" i="116"/>
  <c r="L27" i="16"/>
  <c r="H11" i="16"/>
  <c r="L8" i="116"/>
  <c r="J17" i="116"/>
  <c r="R52" i="16"/>
  <c r="D27" i="16"/>
  <c r="U52" i="16"/>
  <c r="O33" i="16"/>
  <c r="J52" i="16"/>
  <c r="T33" i="16"/>
  <c r="S33" i="16"/>
  <c r="S71" i="16"/>
  <c r="M52" i="16"/>
  <c r="G33" i="16"/>
  <c r="H17" i="116"/>
  <c r="D4" i="116"/>
  <c r="Q52" i="16"/>
  <c r="K33" i="16"/>
  <c r="K71" i="16"/>
  <c r="F52" i="16"/>
  <c r="S27" i="116"/>
  <c r="K27" i="116"/>
  <c r="R11" i="116"/>
  <c r="C27" i="116"/>
  <c r="J11" i="116"/>
  <c r="O11" i="116"/>
  <c r="O3" i="116" s="1"/>
  <c r="G11" i="116"/>
  <c r="M27" i="116"/>
  <c r="R22" i="116"/>
  <c r="O17" i="116"/>
  <c r="K71" i="116"/>
  <c r="V11" i="116"/>
  <c r="C11" i="116"/>
  <c r="V4" i="116"/>
  <c r="H11" i="116"/>
  <c r="P71" i="116"/>
  <c r="R71" i="116"/>
  <c r="E27" i="116"/>
  <c r="E71" i="116"/>
  <c r="M4" i="116"/>
  <c r="R17" i="116"/>
  <c r="S17" i="116"/>
  <c r="E4" i="116"/>
  <c r="L71" i="116"/>
  <c r="L27" i="116"/>
  <c r="K17" i="116"/>
  <c r="J27" i="116"/>
  <c r="K11" i="116"/>
  <c r="P11" i="116"/>
  <c r="U27" i="116"/>
  <c r="V27" i="116"/>
  <c r="M17" i="116"/>
  <c r="V71" i="116"/>
  <c r="E26" i="36"/>
  <c r="C17" i="116"/>
  <c r="F71" i="116"/>
  <c r="I27" i="116"/>
  <c r="J71" i="116"/>
  <c r="L22" i="116"/>
  <c r="T8" i="116"/>
  <c r="E11" i="116"/>
  <c r="P27" i="116"/>
  <c r="H27" i="116"/>
  <c r="N22" i="116"/>
  <c r="T17" i="116"/>
  <c r="F4" i="116"/>
  <c r="S8" i="116"/>
  <c r="C26" i="23"/>
  <c r="L17" i="116"/>
  <c r="S4" i="116"/>
  <c r="T11" i="116"/>
  <c r="J26" i="3"/>
  <c r="D17" i="116"/>
  <c r="K4" i="116"/>
  <c r="L11" i="116"/>
  <c r="Q17" i="116"/>
  <c r="C4" i="116"/>
  <c r="D11" i="116"/>
  <c r="U8" i="116"/>
  <c r="L26" i="3"/>
  <c r="I17" i="116"/>
  <c r="P4" i="116"/>
  <c r="O27" i="116"/>
  <c r="V17" i="116"/>
  <c r="H4" i="116"/>
  <c r="G27" i="116"/>
  <c r="N17" i="116"/>
  <c r="O22" i="116"/>
  <c r="V8" i="116"/>
  <c r="G26" i="27"/>
  <c r="T27" i="116"/>
  <c r="Q8" i="116"/>
  <c r="S26" i="26"/>
  <c r="F26" i="25"/>
  <c r="W26" i="25"/>
  <c r="U26" i="27"/>
  <c r="G26" i="23"/>
  <c r="N71" i="116"/>
  <c r="F17" i="116"/>
  <c r="I26" i="27"/>
  <c r="C26" i="29"/>
  <c r="N3" i="26"/>
  <c r="C26" i="25"/>
  <c r="T26" i="25"/>
  <c r="E26" i="23"/>
  <c r="M26" i="26"/>
  <c r="U26" i="26"/>
  <c r="M26" i="27"/>
  <c r="D26" i="26"/>
  <c r="M26" i="23"/>
  <c r="J3" i="26"/>
  <c r="V3" i="25"/>
  <c r="N26" i="26"/>
  <c r="O26" i="23"/>
  <c r="W26" i="26"/>
  <c r="Q26" i="27"/>
  <c r="M3" i="26"/>
  <c r="G26" i="29"/>
  <c r="V3" i="26"/>
  <c r="Q26" i="26"/>
  <c r="R3" i="25"/>
  <c r="L26" i="26"/>
  <c r="T26" i="26"/>
  <c r="H3" i="26"/>
  <c r="P3" i="26"/>
  <c r="N3" i="27"/>
  <c r="E26" i="26"/>
  <c r="E3" i="26"/>
  <c r="E26" i="27"/>
  <c r="O26" i="27"/>
  <c r="I3" i="26"/>
  <c r="Q3" i="26"/>
  <c r="F26" i="26"/>
  <c r="I26" i="23"/>
  <c r="L3" i="26"/>
  <c r="P26" i="26"/>
  <c r="H26" i="3"/>
  <c r="F3" i="27"/>
  <c r="V3" i="27"/>
  <c r="U3" i="26"/>
  <c r="N3" i="25"/>
  <c r="F3" i="26"/>
  <c r="R26" i="26"/>
  <c r="D26" i="23"/>
  <c r="N26" i="3"/>
  <c r="P26" i="3"/>
  <c r="J3" i="27"/>
  <c r="R26" i="3"/>
  <c r="T26" i="3"/>
  <c r="R3" i="27"/>
  <c r="R3" i="26"/>
  <c r="Q26" i="23"/>
  <c r="F3" i="3"/>
  <c r="H3" i="3"/>
  <c r="T3" i="26"/>
  <c r="R26" i="24"/>
  <c r="S26" i="23"/>
  <c r="E26" i="40"/>
  <c r="V26" i="24"/>
  <c r="I26" i="40"/>
  <c r="L3" i="3"/>
  <c r="Q26" i="40"/>
  <c r="N3" i="3"/>
  <c r="R26" i="40"/>
  <c r="C3" i="25"/>
  <c r="J3" i="24"/>
  <c r="U26" i="40"/>
  <c r="F3" i="25"/>
  <c r="R3" i="3"/>
  <c r="D26" i="3"/>
  <c r="J3" i="25"/>
  <c r="F26" i="3"/>
  <c r="M4" i="119"/>
  <c r="Q4" i="119"/>
  <c r="E71" i="119"/>
  <c r="I71" i="119"/>
  <c r="M71" i="119"/>
  <c r="Q71" i="119"/>
  <c r="U71" i="119"/>
  <c r="C4" i="118"/>
  <c r="C17" i="118"/>
  <c r="S71" i="118"/>
  <c r="W71" i="118"/>
  <c r="C8" i="117"/>
  <c r="C11" i="117"/>
  <c r="C27" i="117"/>
  <c r="G4" i="114"/>
  <c r="K4" i="114"/>
  <c r="C33" i="114"/>
  <c r="G33" i="114"/>
  <c r="K33" i="114"/>
  <c r="O33" i="114"/>
  <c r="S33" i="114"/>
  <c r="G71" i="114"/>
  <c r="K71" i="114"/>
  <c r="U11" i="112"/>
  <c r="C17" i="112"/>
  <c r="G17" i="112"/>
  <c r="K17" i="112"/>
  <c r="O17" i="112"/>
  <c r="S17" i="112"/>
  <c r="W17" i="112"/>
  <c r="C52" i="111"/>
  <c r="E17" i="110"/>
  <c r="I17" i="110"/>
  <c r="M17" i="110"/>
  <c r="Q17" i="110"/>
  <c r="U17" i="110"/>
  <c r="H52" i="108"/>
  <c r="L52" i="108"/>
  <c r="P52" i="108"/>
  <c r="F4" i="95"/>
  <c r="F5" i="94"/>
  <c r="J4" i="95"/>
  <c r="J5" i="94"/>
  <c r="N4" i="95"/>
  <c r="N5" i="94"/>
  <c r="R4" i="95"/>
  <c r="R5" i="94"/>
  <c r="V4" i="95"/>
  <c r="V5" i="94"/>
  <c r="D6" i="94"/>
  <c r="H6" i="94"/>
  <c r="L6" i="94"/>
  <c r="P6" i="94"/>
  <c r="T6" i="94"/>
  <c r="F7" i="94"/>
  <c r="J7" i="94"/>
  <c r="N7" i="94"/>
  <c r="R7" i="94"/>
  <c r="V7" i="94"/>
  <c r="D8" i="95"/>
  <c r="D9" i="94"/>
  <c r="H8" i="95"/>
  <c r="H9" i="94"/>
  <c r="L8" i="95"/>
  <c r="L9" i="94"/>
  <c r="P8" i="95"/>
  <c r="P9" i="94"/>
  <c r="T8" i="95"/>
  <c r="T9" i="94"/>
  <c r="F10" i="94"/>
  <c r="J10" i="94"/>
  <c r="N10" i="94"/>
  <c r="R10" i="94"/>
  <c r="V10" i="94"/>
  <c r="D11" i="95"/>
  <c r="D12" i="94"/>
  <c r="H11" i="95"/>
  <c r="H12" i="94"/>
  <c r="L11" i="95"/>
  <c r="L12" i="94"/>
  <c r="P11" i="95"/>
  <c r="P12" i="94"/>
  <c r="T11" i="95"/>
  <c r="T12" i="94"/>
  <c r="F13" i="94"/>
  <c r="J13" i="94"/>
  <c r="N13" i="94"/>
  <c r="R13" i="94"/>
  <c r="V13" i="94"/>
  <c r="D14" i="94"/>
  <c r="H14" i="94"/>
  <c r="L14" i="94"/>
  <c r="P14" i="94"/>
  <c r="T14" i="94"/>
  <c r="F15" i="94"/>
  <c r="J15" i="94"/>
  <c r="N15" i="94"/>
  <c r="R15" i="94"/>
  <c r="V15" i="94"/>
  <c r="D16" i="94"/>
  <c r="H16" i="94"/>
  <c r="L16" i="94"/>
  <c r="P16" i="94"/>
  <c r="T16" i="94"/>
  <c r="F17" i="95"/>
  <c r="F18" i="94"/>
  <c r="J17" i="95"/>
  <c r="J18" i="94"/>
  <c r="N17" i="95"/>
  <c r="N18" i="94"/>
  <c r="R17" i="95"/>
  <c r="R18" i="94"/>
  <c r="V17" i="95"/>
  <c r="V18" i="94"/>
  <c r="D19" i="94"/>
  <c r="H19" i="94"/>
  <c r="L19" i="94"/>
  <c r="P19" i="94"/>
  <c r="T19" i="94"/>
  <c r="F20" i="94"/>
  <c r="J20" i="94"/>
  <c r="N20" i="94"/>
  <c r="R20" i="94"/>
  <c r="V20" i="94"/>
  <c r="D21" i="94"/>
  <c r="H21" i="94"/>
  <c r="L21" i="94"/>
  <c r="P21" i="94"/>
  <c r="T21" i="94"/>
  <c r="F22" i="95"/>
  <c r="F23" i="94"/>
  <c r="J22" i="95"/>
  <c r="J23" i="94"/>
  <c r="N22" i="95"/>
  <c r="N23" i="94"/>
  <c r="R22" i="95"/>
  <c r="R23" i="94"/>
  <c r="V22" i="95"/>
  <c r="V23" i="94"/>
  <c r="D24" i="94"/>
  <c r="H24" i="94"/>
  <c r="L24" i="94"/>
  <c r="P24" i="94"/>
  <c r="T24" i="94"/>
  <c r="F25" i="94"/>
  <c r="J25" i="94"/>
  <c r="N25" i="94"/>
  <c r="R25" i="94"/>
  <c r="V25" i="94"/>
  <c r="D27" i="95"/>
  <c r="D28" i="94"/>
  <c r="H27" i="95"/>
  <c r="H28" i="94"/>
  <c r="L27" i="95"/>
  <c r="L28" i="94"/>
  <c r="P27" i="95"/>
  <c r="P28" i="94"/>
  <c r="T27" i="95"/>
  <c r="T28" i="94"/>
  <c r="F29" i="94"/>
  <c r="J29" i="94"/>
  <c r="N29" i="94"/>
  <c r="R29" i="94"/>
  <c r="V29" i="94"/>
  <c r="D30" i="94"/>
  <c r="H30" i="94"/>
  <c r="L30" i="94"/>
  <c r="P30" i="94"/>
  <c r="T30" i="94"/>
  <c r="F31" i="94"/>
  <c r="J31" i="94"/>
  <c r="N31" i="94"/>
  <c r="R31" i="94"/>
  <c r="V31" i="94"/>
  <c r="D32" i="94"/>
  <c r="H32" i="94"/>
  <c r="L32" i="94"/>
  <c r="P32" i="94"/>
  <c r="T32" i="94"/>
  <c r="F33" i="95"/>
  <c r="F34" i="94"/>
  <c r="J33" i="95"/>
  <c r="J34" i="94"/>
  <c r="N33" i="95"/>
  <c r="N34" i="94"/>
  <c r="R33" i="95"/>
  <c r="R34" i="94"/>
  <c r="V33" i="95"/>
  <c r="V34" i="94"/>
  <c r="D35" i="94"/>
  <c r="H35" i="94"/>
  <c r="L35" i="94"/>
  <c r="P35" i="94"/>
  <c r="T35" i="94"/>
  <c r="F36" i="94"/>
  <c r="J36" i="94"/>
  <c r="N36" i="94"/>
  <c r="R36" i="94"/>
  <c r="V36" i="94"/>
  <c r="D37" i="94"/>
  <c r="H37" i="94"/>
  <c r="L37" i="94"/>
  <c r="P37" i="94"/>
  <c r="T37" i="94"/>
  <c r="F38" i="94"/>
  <c r="J38" i="94"/>
  <c r="N38" i="94"/>
  <c r="R38" i="94"/>
  <c r="V38" i="94"/>
  <c r="D39" i="94"/>
  <c r="H39" i="94"/>
  <c r="L39" i="94"/>
  <c r="P39" i="94"/>
  <c r="T39" i="94"/>
  <c r="F40" i="94"/>
  <c r="J40" i="94"/>
  <c r="N40" i="94"/>
  <c r="R40" i="94"/>
  <c r="V40" i="94"/>
  <c r="D41" i="94"/>
  <c r="H41" i="94"/>
  <c r="L41" i="94"/>
  <c r="P41" i="94"/>
  <c r="T41" i="94"/>
  <c r="F42" i="94"/>
  <c r="J42" i="94"/>
  <c r="N42" i="94"/>
  <c r="R42" i="94"/>
  <c r="V42" i="94"/>
  <c r="D43" i="94"/>
  <c r="H43" i="94"/>
  <c r="L43" i="94"/>
  <c r="P43" i="94"/>
  <c r="T43" i="94"/>
  <c r="F44" i="94"/>
  <c r="J44" i="94"/>
  <c r="N44" i="94"/>
  <c r="R44" i="94"/>
  <c r="V44" i="94"/>
  <c r="D45" i="94"/>
  <c r="H45" i="94"/>
  <c r="L45" i="94"/>
  <c r="P45" i="94"/>
  <c r="T45" i="94"/>
  <c r="F46" i="94"/>
  <c r="J46" i="94"/>
  <c r="N46" i="94"/>
  <c r="R46" i="94"/>
  <c r="V46" i="94"/>
  <c r="D47" i="94"/>
  <c r="H47" i="94"/>
  <c r="L47" i="94"/>
  <c r="P47" i="94"/>
  <c r="T47" i="94"/>
  <c r="F48" i="94"/>
  <c r="J48" i="94"/>
  <c r="N48" i="94"/>
  <c r="R48" i="94"/>
  <c r="V48" i="94"/>
  <c r="D49" i="94"/>
  <c r="H49" i="94"/>
  <c r="L49" i="94"/>
  <c r="P49" i="94"/>
  <c r="T49" i="94"/>
  <c r="F50" i="94"/>
  <c r="J50" i="94"/>
  <c r="N50" i="94"/>
  <c r="R50" i="94"/>
  <c r="V50" i="94"/>
  <c r="C8" i="121"/>
  <c r="G8" i="121"/>
  <c r="K8" i="121"/>
  <c r="O8" i="121"/>
  <c r="S8" i="121"/>
  <c r="M52" i="119"/>
  <c r="Q52" i="119"/>
  <c r="G71" i="118"/>
  <c r="K71" i="118"/>
  <c r="F52" i="97"/>
  <c r="J52" i="97"/>
  <c r="N52" i="97"/>
  <c r="R52" i="97"/>
  <c r="V52" i="97"/>
  <c r="C5" i="94"/>
  <c r="G5" i="94"/>
  <c r="K5" i="94"/>
  <c r="O5" i="94"/>
  <c r="S5" i="94"/>
  <c r="W5" i="94"/>
  <c r="E6" i="94"/>
  <c r="I6" i="94"/>
  <c r="M6" i="94"/>
  <c r="Q6" i="94"/>
  <c r="U6" i="94"/>
  <c r="C7" i="94"/>
  <c r="G7" i="94"/>
  <c r="K7" i="94"/>
  <c r="O7" i="94"/>
  <c r="S7" i="94"/>
  <c r="W7" i="94"/>
  <c r="E9" i="94"/>
  <c r="I9" i="94"/>
  <c r="M9" i="94"/>
  <c r="Q9" i="94"/>
  <c r="U9" i="94"/>
  <c r="C10" i="94"/>
  <c r="G10" i="94"/>
  <c r="K10" i="94"/>
  <c r="O10" i="94"/>
  <c r="S10" i="94"/>
  <c r="W10" i="94"/>
  <c r="E12" i="94"/>
  <c r="I12" i="94"/>
  <c r="M12" i="94"/>
  <c r="Q12" i="94"/>
  <c r="U12" i="94"/>
  <c r="C13" i="94"/>
  <c r="G13" i="94"/>
  <c r="K13" i="94"/>
  <c r="O13" i="94"/>
  <c r="S13" i="94"/>
  <c r="W13" i="94"/>
  <c r="E14" i="94"/>
  <c r="I14" i="94"/>
  <c r="M14" i="94"/>
  <c r="Q14" i="94"/>
  <c r="U14" i="94"/>
  <c r="C15" i="94"/>
  <c r="G15" i="94"/>
  <c r="K15" i="94"/>
  <c r="O15" i="94"/>
  <c r="S15" i="94"/>
  <c r="W15" i="94"/>
  <c r="E16" i="94"/>
  <c r="I16" i="94"/>
  <c r="M16" i="94"/>
  <c r="Q16" i="94"/>
  <c r="U16" i="94"/>
  <c r="C18" i="94"/>
  <c r="G18" i="94"/>
  <c r="K18" i="94"/>
  <c r="O18" i="94"/>
  <c r="S18" i="94"/>
  <c r="W18" i="94"/>
  <c r="E19" i="94"/>
  <c r="I19" i="94"/>
  <c r="M19" i="94"/>
  <c r="Q19" i="94"/>
  <c r="U19" i="94"/>
  <c r="C20" i="94"/>
  <c r="G20" i="94"/>
  <c r="K20" i="94"/>
  <c r="O20" i="94"/>
  <c r="S20" i="94"/>
  <c r="W20" i="94"/>
  <c r="E21" i="94"/>
  <c r="I21" i="94"/>
  <c r="M21" i="94"/>
  <c r="Q21" i="94"/>
  <c r="U21" i="94"/>
  <c r="C23" i="94"/>
  <c r="G23" i="94"/>
  <c r="K23" i="94"/>
  <c r="O23" i="94"/>
  <c r="S23" i="94"/>
  <c r="W23" i="94"/>
  <c r="E24" i="94"/>
  <c r="I24" i="94"/>
  <c r="M24" i="94"/>
  <c r="Q24" i="94"/>
  <c r="U24" i="94"/>
  <c r="C25" i="94"/>
  <c r="G25" i="94"/>
  <c r="K25" i="94"/>
  <c r="O25" i="94"/>
  <c r="S25" i="94"/>
  <c r="W25" i="94"/>
  <c r="E28" i="94"/>
  <c r="I28" i="94"/>
  <c r="M28" i="94"/>
  <c r="Q28" i="94"/>
  <c r="U28" i="94"/>
  <c r="C29" i="94"/>
  <c r="G29" i="94"/>
  <c r="K29" i="94"/>
  <c r="O29" i="94"/>
  <c r="S29" i="94"/>
  <c r="W29" i="94"/>
  <c r="E30" i="94"/>
  <c r="I30" i="94"/>
  <c r="M30" i="94"/>
  <c r="Q30" i="94"/>
  <c r="U30" i="94"/>
  <c r="C31" i="94"/>
  <c r="G31" i="94"/>
  <c r="K31" i="94"/>
  <c r="O31" i="94"/>
  <c r="S31" i="94"/>
  <c r="W31" i="94"/>
  <c r="E32" i="94"/>
  <c r="I32" i="94"/>
  <c r="M32" i="94"/>
  <c r="Q32" i="94"/>
  <c r="U32" i="94"/>
  <c r="C34" i="94"/>
  <c r="G34" i="94"/>
  <c r="K34" i="94"/>
  <c r="O34" i="94"/>
  <c r="S34" i="94"/>
  <c r="W34" i="94"/>
  <c r="E35" i="94"/>
  <c r="I35" i="94"/>
  <c r="M35" i="94"/>
  <c r="Q35" i="94"/>
  <c r="U35" i="94"/>
  <c r="C36" i="94"/>
  <c r="G36" i="94"/>
  <c r="K36" i="94"/>
  <c r="O36" i="94"/>
  <c r="S36" i="94"/>
  <c r="W36" i="94"/>
  <c r="E37" i="94"/>
  <c r="I37" i="94"/>
  <c r="M37" i="94"/>
  <c r="Q37" i="94"/>
  <c r="U37" i="94"/>
  <c r="C38" i="94"/>
  <c r="G38" i="94"/>
  <c r="K38" i="94"/>
  <c r="O38" i="94"/>
  <c r="S38" i="94"/>
  <c r="W38" i="94"/>
  <c r="E39" i="94"/>
  <c r="I39" i="94"/>
  <c r="M39" i="94"/>
  <c r="Q39" i="94"/>
  <c r="U39" i="94"/>
  <c r="C40" i="94"/>
  <c r="G40" i="94"/>
  <c r="K40" i="94"/>
  <c r="O40" i="94"/>
  <c r="S40" i="94"/>
  <c r="W40" i="94"/>
  <c r="E41" i="94"/>
  <c r="I41" i="94"/>
  <c r="M41" i="94"/>
  <c r="Q41" i="94"/>
  <c r="U41" i="94"/>
  <c r="C42" i="94"/>
  <c r="G42" i="94"/>
  <c r="K42" i="94"/>
  <c r="O42" i="94"/>
  <c r="S42" i="94"/>
  <c r="W42" i="94"/>
  <c r="E43" i="94"/>
  <c r="I43" i="94"/>
  <c r="M43" i="94"/>
  <c r="Q43" i="94"/>
  <c r="U43" i="94"/>
  <c r="C44" i="94"/>
  <c r="G44" i="94"/>
  <c r="K44" i="94"/>
  <c r="O44" i="94"/>
  <c r="S44" i="94"/>
  <c r="W44" i="94"/>
  <c r="E45" i="94"/>
  <c r="I45" i="94"/>
  <c r="E71" i="115"/>
  <c r="G52" i="114"/>
  <c r="K52" i="114"/>
  <c r="S27" i="113"/>
  <c r="W27" i="113"/>
  <c r="E33" i="113"/>
  <c r="I33" i="113"/>
  <c r="M33" i="113"/>
  <c r="Q33" i="113"/>
  <c r="U33" i="113"/>
  <c r="E52" i="113"/>
  <c r="I52" i="113"/>
  <c r="M52" i="113"/>
  <c r="Q52" i="113"/>
  <c r="U52" i="113"/>
  <c r="N4" i="109"/>
  <c r="R4" i="109"/>
  <c r="V4" i="109"/>
  <c r="V52" i="107"/>
  <c r="G8" i="102"/>
  <c r="W22" i="102"/>
  <c r="E22" i="102"/>
  <c r="D4" i="100"/>
  <c r="H4" i="100"/>
  <c r="L4" i="100"/>
  <c r="P4" i="100"/>
  <c r="T4" i="100"/>
  <c r="F8" i="100"/>
  <c r="J8" i="100"/>
  <c r="N8" i="100"/>
  <c r="R8" i="100"/>
  <c r="V8" i="100"/>
  <c r="F11" i="100"/>
  <c r="J11" i="100"/>
  <c r="N11" i="100"/>
  <c r="R11" i="100"/>
  <c r="V11" i="100"/>
  <c r="D17" i="100"/>
  <c r="H17" i="100"/>
  <c r="L17" i="100"/>
  <c r="P17" i="100"/>
  <c r="T17" i="100"/>
  <c r="D22" i="100"/>
  <c r="H22" i="100"/>
  <c r="L22" i="100"/>
  <c r="P22" i="100"/>
  <c r="T22" i="100"/>
  <c r="F27" i="100"/>
  <c r="J27" i="100"/>
  <c r="N27" i="100"/>
  <c r="R27" i="100"/>
  <c r="V27" i="100"/>
  <c r="D33" i="100"/>
  <c r="H33" i="100"/>
  <c r="L33" i="100"/>
  <c r="P33" i="100"/>
  <c r="T33" i="100"/>
  <c r="D52" i="100"/>
  <c r="H52" i="100"/>
  <c r="L52" i="100"/>
  <c r="P52" i="100"/>
  <c r="T52" i="100"/>
  <c r="D71" i="100"/>
  <c r="H71" i="100"/>
  <c r="L71" i="100"/>
  <c r="P71" i="100"/>
  <c r="T71" i="100"/>
  <c r="F4" i="99"/>
  <c r="J4" i="99"/>
  <c r="N4" i="99"/>
  <c r="R4" i="99"/>
  <c r="V4" i="99"/>
  <c r="D8" i="99"/>
  <c r="H8" i="99"/>
  <c r="L8" i="99"/>
  <c r="P8" i="99"/>
  <c r="T8" i="99"/>
  <c r="D11" i="99"/>
  <c r="H11" i="99"/>
  <c r="L11" i="99"/>
  <c r="P11" i="99"/>
  <c r="T11" i="99"/>
  <c r="F17" i="99"/>
  <c r="J17" i="99"/>
  <c r="N17" i="99"/>
  <c r="R17" i="99"/>
  <c r="V17" i="99"/>
  <c r="F22" i="99"/>
  <c r="J22" i="99"/>
  <c r="N22" i="99"/>
  <c r="R22" i="99"/>
  <c r="V22" i="99"/>
  <c r="D27" i="99"/>
  <c r="H27" i="99"/>
  <c r="L27" i="99"/>
  <c r="P27" i="99"/>
  <c r="T27" i="99"/>
  <c r="F33" i="99"/>
  <c r="J33" i="99"/>
  <c r="N33" i="99"/>
  <c r="R33" i="99"/>
  <c r="V33" i="99"/>
  <c r="F52" i="99"/>
  <c r="J52" i="99"/>
  <c r="N52" i="99"/>
  <c r="R52" i="99"/>
  <c r="V52" i="99"/>
  <c r="F71" i="99"/>
  <c r="J71" i="99"/>
  <c r="N71" i="99"/>
  <c r="R71" i="99"/>
  <c r="V71" i="99"/>
  <c r="D4" i="98"/>
  <c r="H4" i="98"/>
  <c r="L4" i="98"/>
  <c r="P4" i="98"/>
  <c r="T4" i="98"/>
  <c r="F8" i="98"/>
  <c r="J8" i="98"/>
  <c r="N8" i="98"/>
  <c r="R8" i="98"/>
  <c r="V8" i="98"/>
  <c r="F11" i="98"/>
  <c r="J11" i="98"/>
  <c r="N11" i="98"/>
  <c r="R11" i="98"/>
  <c r="V11" i="98"/>
  <c r="D5" i="94"/>
  <c r="H5" i="94"/>
  <c r="L5" i="94"/>
  <c r="P5" i="94"/>
  <c r="T5" i="94"/>
  <c r="F6" i="94"/>
  <c r="J6" i="94"/>
  <c r="N6" i="94"/>
  <c r="R6" i="94"/>
  <c r="V6" i="94"/>
  <c r="D7" i="94"/>
  <c r="H7" i="94"/>
  <c r="L7" i="94"/>
  <c r="P7" i="94"/>
  <c r="T7" i="94"/>
  <c r="F9" i="94"/>
  <c r="J9" i="94"/>
  <c r="N9" i="94"/>
  <c r="R9" i="94"/>
  <c r="V9" i="94"/>
  <c r="D10" i="94"/>
  <c r="H10" i="94"/>
  <c r="L10" i="94"/>
  <c r="P10" i="94"/>
  <c r="T10" i="94"/>
  <c r="F12" i="94"/>
  <c r="J12" i="94"/>
  <c r="N12" i="94"/>
  <c r="R12" i="94"/>
  <c r="V12" i="94"/>
  <c r="D13" i="94"/>
  <c r="H13" i="94"/>
  <c r="L13" i="94"/>
  <c r="P13" i="94"/>
  <c r="T13" i="94"/>
  <c r="F14" i="94"/>
  <c r="J14" i="94"/>
  <c r="N14" i="94"/>
  <c r="R14" i="94"/>
  <c r="V14" i="94"/>
  <c r="D15" i="94"/>
  <c r="H15" i="94"/>
  <c r="L15" i="94"/>
  <c r="P15" i="94"/>
  <c r="T15" i="94"/>
  <c r="F16" i="94"/>
  <c r="J16" i="94"/>
  <c r="N16" i="94"/>
  <c r="R16" i="94"/>
  <c r="V16" i="94"/>
  <c r="D18" i="94"/>
  <c r="H18" i="94"/>
  <c r="L18" i="94"/>
  <c r="P18" i="94"/>
  <c r="T18" i="94"/>
  <c r="F19" i="94"/>
  <c r="J19" i="94"/>
  <c r="N19" i="94"/>
  <c r="R19" i="94"/>
  <c r="V19" i="94"/>
  <c r="D20" i="94"/>
  <c r="H20" i="94"/>
  <c r="L20" i="94"/>
  <c r="P20" i="94"/>
  <c r="T20" i="94"/>
  <c r="F21" i="94"/>
  <c r="J21" i="94"/>
  <c r="N21" i="94"/>
  <c r="R21" i="94"/>
  <c r="V21" i="94"/>
  <c r="D23" i="94"/>
  <c r="H23" i="94"/>
  <c r="L23" i="94"/>
  <c r="P23" i="94"/>
  <c r="T23" i="94"/>
  <c r="F24" i="94"/>
  <c r="J24" i="94"/>
  <c r="J22" i="94" s="1"/>
  <c r="N24" i="94"/>
  <c r="R24" i="94"/>
  <c r="V24" i="94"/>
  <c r="D25" i="94"/>
  <c r="H25" i="94"/>
  <c r="L25" i="94"/>
  <c r="P25" i="94"/>
  <c r="T25" i="94"/>
  <c r="F28" i="94"/>
  <c r="J28" i="94"/>
  <c r="N28" i="94"/>
  <c r="R28" i="94"/>
  <c r="V28" i="94"/>
  <c r="D29" i="94"/>
  <c r="H29" i="94"/>
  <c r="L29" i="94"/>
  <c r="P29" i="94"/>
  <c r="T29" i="94"/>
  <c r="F30" i="94"/>
  <c r="J30" i="94"/>
  <c r="N30" i="94"/>
  <c r="R30" i="94"/>
  <c r="V30" i="94"/>
  <c r="D31" i="94"/>
  <c r="H31" i="94"/>
  <c r="L31" i="94"/>
  <c r="P31" i="94"/>
  <c r="T31" i="94"/>
  <c r="F32" i="94"/>
  <c r="J32" i="94"/>
  <c r="N32" i="94"/>
  <c r="R32" i="94"/>
  <c r="V32" i="94"/>
  <c r="D34" i="94"/>
  <c r="H34" i="94"/>
  <c r="L34" i="94"/>
  <c r="P34" i="94"/>
  <c r="T34" i="94"/>
  <c r="F35" i="94"/>
  <c r="C8" i="119"/>
  <c r="G8" i="119"/>
  <c r="K8" i="119"/>
  <c r="O8" i="119"/>
  <c r="S8" i="119"/>
  <c r="W8" i="119"/>
  <c r="C11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C27" i="119"/>
  <c r="G27" i="119"/>
  <c r="K27" i="119"/>
  <c r="O27" i="119"/>
  <c r="S27" i="119"/>
  <c r="W27" i="119"/>
  <c r="G22" i="118"/>
  <c r="K22" i="118"/>
  <c r="E4" i="115"/>
  <c r="I4" i="115"/>
  <c r="M4" i="115"/>
  <c r="Q4" i="115"/>
  <c r="U4" i="115"/>
  <c r="S4" i="114"/>
  <c r="W4" i="114"/>
  <c r="E8" i="114"/>
  <c r="I8" i="114"/>
  <c r="M8" i="114"/>
  <c r="Q8" i="114"/>
  <c r="U8" i="114"/>
  <c r="E11" i="114"/>
  <c r="I11" i="114"/>
  <c r="M11" i="114"/>
  <c r="Q11" i="114"/>
  <c r="U11" i="114"/>
  <c r="S71" i="114"/>
  <c r="W71" i="114"/>
  <c r="E4" i="113"/>
  <c r="I4" i="113"/>
  <c r="M4" i="113"/>
  <c r="Q4" i="113"/>
  <c r="U4" i="113"/>
  <c r="C8" i="113"/>
  <c r="G8" i="113"/>
  <c r="K8" i="113"/>
  <c r="O8" i="113"/>
  <c r="S8" i="113"/>
  <c r="W8" i="113"/>
  <c r="C11" i="113"/>
  <c r="G11" i="113"/>
  <c r="K11" i="113"/>
  <c r="O11" i="113"/>
  <c r="S11" i="113"/>
  <c r="W11" i="113"/>
  <c r="E17" i="113"/>
  <c r="I17" i="113"/>
  <c r="M17" i="113"/>
  <c r="Q17" i="113"/>
  <c r="U17" i="113"/>
  <c r="E22" i="113"/>
  <c r="I22" i="113"/>
  <c r="M22" i="113"/>
  <c r="Q22" i="113"/>
  <c r="U22" i="113"/>
  <c r="C27" i="113"/>
  <c r="G27" i="113"/>
  <c r="K27" i="113"/>
  <c r="C22" i="112"/>
  <c r="G22" i="112"/>
  <c r="K22" i="112"/>
  <c r="O22" i="112"/>
  <c r="S22" i="112"/>
  <c r="W22" i="112"/>
  <c r="E27" i="112"/>
  <c r="I27" i="112"/>
  <c r="M27" i="112"/>
  <c r="Q27" i="112"/>
  <c r="U27" i="112"/>
  <c r="C33" i="112"/>
  <c r="G33" i="112"/>
  <c r="K33" i="112"/>
  <c r="O33" i="112"/>
  <c r="S33" i="112"/>
  <c r="W33" i="112"/>
  <c r="C52" i="112"/>
  <c r="G52" i="112"/>
  <c r="K52" i="112"/>
  <c r="O52" i="112"/>
  <c r="S52" i="112"/>
  <c r="W52" i="112"/>
  <c r="F4" i="109"/>
  <c r="J4" i="109"/>
  <c r="T52" i="108"/>
  <c r="D71" i="108"/>
  <c r="H71" i="108"/>
  <c r="L71" i="108"/>
  <c r="P71" i="108"/>
  <c r="T71" i="108"/>
  <c r="F4" i="107"/>
  <c r="J4" i="107"/>
  <c r="N4" i="107"/>
  <c r="R4" i="107"/>
  <c r="V4" i="107"/>
  <c r="D8" i="107"/>
  <c r="H8" i="107"/>
  <c r="L8" i="107"/>
  <c r="P8" i="107"/>
  <c r="T8" i="107"/>
  <c r="D11" i="107"/>
  <c r="H11" i="107"/>
  <c r="L11" i="107"/>
  <c r="P11" i="107"/>
  <c r="T11" i="107"/>
  <c r="F17" i="107"/>
  <c r="J17" i="107"/>
  <c r="N17" i="107"/>
  <c r="R17" i="107"/>
  <c r="V17" i="107"/>
  <c r="F22" i="107"/>
  <c r="J22" i="107"/>
  <c r="N22" i="107"/>
  <c r="R22" i="107"/>
  <c r="V22" i="107"/>
  <c r="D27" i="107"/>
  <c r="H27" i="107"/>
  <c r="L27" i="107"/>
  <c r="P27" i="107"/>
  <c r="T27" i="107"/>
  <c r="F33" i="107"/>
  <c r="J33" i="107"/>
  <c r="N33" i="107"/>
  <c r="R33" i="107"/>
  <c r="V33" i="107"/>
  <c r="F52" i="107"/>
  <c r="J52" i="107"/>
  <c r="N52" i="107"/>
  <c r="R52" i="107"/>
  <c r="L8" i="102"/>
  <c r="D22" i="102"/>
  <c r="T22" i="102"/>
  <c r="N22" i="102"/>
  <c r="M71" i="102"/>
  <c r="E5" i="94"/>
  <c r="I5" i="94"/>
  <c r="M5" i="94"/>
  <c r="Q5" i="94"/>
  <c r="U5" i="94"/>
  <c r="C6" i="94"/>
  <c r="G6" i="94"/>
  <c r="K6" i="94"/>
  <c r="O6" i="94"/>
  <c r="S6" i="94"/>
  <c r="W6" i="94"/>
  <c r="E7" i="94"/>
  <c r="I7" i="94"/>
  <c r="M7" i="94"/>
  <c r="Q7" i="94"/>
  <c r="U7" i="94"/>
  <c r="C9" i="94"/>
  <c r="G9" i="94"/>
  <c r="K9" i="94"/>
  <c r="O9" i="94"/>
  <c r="S9" i="94"/>
  <c r="W9" i="94"/>
  <c r="E10" i="94"/>
  <c r="I10" i="94"/>
  <c r="M10" i="94"/>
  <c r="Q10" i="94"/>
  <c r="U10" i="94"/>
  <c r="C12" i="94"/>
  <c r="G12" i="94"/>
  <c r="K12" i="94"/>
  <c r="O12" i="94"/>
  <c r="S12" i="94"/>
  <c r="W12" i="94"/>
  <c r="E13" i="94"/>
  <c r="I13" i="94"/>
  <c r="M13" i="94"/>
  <c r="Q13" i="94"/>
  <c r="U13" i="94"/>
  <c r="C14" i="94"/>
  <c r="G14" i="94"/>
  <c r="K14" i="94"/>
  <c r="O14" i="94"/>
  <c r="S14" i="94"/>
  <c r="W14" i="94"/>
  <c r="E15" i="94"/>
  <c r="I15" i="94"/>
  <c r="M15" i="94"/>
  <c r="Q15" i="94"/>
  <c r="U15" i="94"/>
  <c r="C16" i="94"/>
  <c r="G16" i="94"/>
  <c r="K16" i="94"/>
  <c r="O16" i="94"/>
  <c r="S16" i="94"/>
  <c r="W16" i="94"/>
  <c r="E18" i="94"/>
  <c r="I18" i="94"/>
  <c r="M18" i="94"/>
  <c r="Q18" i="94"/>
  <c r="U18" i="94"/>
  <c r="C19" i="94"/>
  <c r="G19" i="94"/>
  <c r="K19" i="94"/>
  <c r="O19" i="94"/>
  <c r="S19" i="94"/>
  <c r="W19" i="94"/>
  <c r="E20" i="94"/>
  <c r="I20" i="94"/>
  <c r="M20" i="94"/>
  <c r="Q20" i="94"/>
  <c r="U20" i="94"/>
  <c r="C21" i="94"/>
  <c r="G21" i="94"/>
  <c r="K21" i="94"/>
  <c r="O21" i="94"/>
  <c r="S21" i="94"/>
  <c r="W21" i="94"/>
  <c r="E23" i="94"/>
  <c r="I23" i="94"/>
  <c r="M23" i="94"/>
  <c r="Q23" i="94"/>
  <c r="U23" i="94"/>
  <c r="C24" i="94"/>
  <c r="G24" i="94"/>
  <c r="K24" i="94"/>
  <c r="O24" i="94"/>
  <c r="S24" i="94"/>
  <c r="W24" i="94"/>
  <c r="E25" i="94"/>
  <c r="I25" i="94"/>
  <c r="M25" i="94"/>
  <c r="Q25" i="94"/>
  <c r="U25" i="94"/>
  <c r="C28" i="94"/>
  <c r="G28" i="94"/>
  <c r="K28" i="94"/>
  <c r="O28" i="94"/>
  <c r="S28" i="94"/>
  <c r="W28" i="94"/>
  <c r="E29" i="94"/>
  <c r="I29" i="94"/>
  <c r="M29" i="94"/>
  <c r="Q29" i="94"/>
  <c r="U29" i="94"/>
  <c r="C30" i="94"/>
  <c r="G30" i="94"/>
  <c r="K30" i="94"/>
  <c r="O30" i="94"/>
  <c r="S30" i="94"/>
  <c r="W30" i="94"/>
  <c r="E31" i="94"/>
  <c r="I31" i="94"/>
  <c r="M31" i="94"/>
  <c r="Q31" i="94"/>
  <c r="U31" i="94"/>
  <c r="C32" i="94"/>
  <c r="G32" i="94"/>
  <c r="K32" i="94"/>
  <c r="O32" i="94"/>
  <c r="S32" i="94"/>
  <c r="W32" i="94"/>
  <c r="E34" i="94"/>
  <c r="I34" i="94"/>
  <c r="M34" i="94"/>
  <c r="Q34" i="94"/>
  <c r="U34" i="94"/>
  <c r="C35" i="94"/>
  <c r="G35" i="94"/>
  <c r="D51" i="94"/>
  <c r="H51" i="94"/>
  <c r="L51" i="94"/>
  <c r="P51" i="94"/>
  <c r="T51" i="94"/>
  <c r="F52" i="95"/>
  <c r="F53" i="94"/>
  <c r="J52" i="95"/>
  <c r="J53" i="94"/>
  <c r="N52" i="95"/>
  <c r="N53" i="94"/>
  <c r="R52" i="95"/>
  <c r="R53" i="94"/>
  <c r="V52" i="95"/>
  <c r="V53" i="94"/>
  <c r="E54" i="94"/>
  <c r="I54" i="94"/>
  <c r="M54" i="94"/>
  <c r="Q54" i="94"/>
  <c r="U54" i="94"/>
  <c r="C55" i="94"/>
  <c r="G55" i="94"/>
  <c r="K55" i="94"/>
  <c r="O55" i="94"/>
  <c r="S55" i="94"/>
  <c r="W55" i="94"/>
  <c r="E56" i="94"/>
  <c r="I56" i="94"/>
  <c r="M56" i="94"/>
  <c r="Q56" i="94"/>
  <c r="U56" i="94"/>
  <c r="C57" i="94"/>
  <c r="G57" i="94"/>
  <c r="K57" i="94"/>
  <c r="O57" i="94"/>
  <c r="S57" i="94"/>
  <c r="W57" i="94"/>
  <c r="E58" i="94"/>
  <c r="I58" i="94"/>
  <c r="M58" i="94"/>
  <c r="Q58" i="94"/>
  <c r="U58" i="94"/>
  <c r="C59" i="94"/>
  <c r="G59" i="94"/>
  <c r="K59" i="94"/>
  <c r="O59" i="94"/>
  <c r="S59" i="94"/>
  <c r="W59" i="94"/>
  <c r="E60" i="94"/>
  <c r="I60" i="94"/>
  <c r="M60" i="94"/>
  <c r="Q60" i="94"/>
  <c r="U60" i="94"/>
  <c r="C61" i="94"/>
  <c r="G61" i="94"/>
  <c r="K61" i="94"/>
  <c r="O61" i="94"/>
  <c r="S61" i="94"/>
  <c r="W61" i="94"/>
  <c r="E62" i="94"/>
  <c r="I62" i="94"/>
  <c r="M62" i="94"/>
  <c r="Q62" i="94"/>
  <c r="U62" i="94"/>
  <c r="C63" i="94"/>
  <c r="G63" i="94"/>
  <c r="K63" i="94"/>
  <c r="O63" i="94"/>
  <c r="S63" i="94"/>
  <c r="W63" i="94"/>
  <c r="E64" i="94"/>
  <c r="I64" i="94"/>
  <c r="M64" i="94"/>
  <c r="Q64" i="94"/>
  <c r="U64" i="94"/>
  <c r="C65" i="94"/>
  <c r="G65" i="94"/>
  <c r="K65" i="94"/>
  <c r="O65" i="94"/>
  <c r="S65" i="94"/>
  <c r="W65" i="94"/>
  <c r="E66" i="94"/>
  <c r="I66" i="94"/>
  <c r="M66" i="94"/>
  <c r="Q66" i="94"/>
  <c r="U66" i="94"/>
  <c r="C67" i="94"/>
  <c r="G67" i="94"/>
  <c r="K67" i="94"/>
  <c r="O67" i="94"/>
  <c r="S67" i="94"/>
  <c r="W67" i="94"/>
  <c r="E68" i="94"/>
  <c r="I68" i="94"/>
  <c r="M68" i="94"/>
  <c r="Q68" i="94"/>
  <c r="U68" i="94"/>
  <c r="C69" i="94"/>
  <c r="G69" i="94"/>
  <c r="K69" i="94"/>
  <c r="O69" i="94"/>
  <c r="S69" i="94"/>
  <c r="W69" i="94"/>
  <c r="E70" i="94"/>
  <c r="I70" i="94"/>
  <c r="M70" i="94"/>
  <c r="Q70" i="94"/>
  <c r="U70" i="94"/>
  <c r="C72" i="94"/>
  <c r="G72" i="94"/>
  <c r="K72" i="94"/>
  <c r="O72" i="94"/>
  <c r="S72" i="94"/>
  <c r="W72" i="94"/>
  <c r="E73" i="94"/>
  <c r="I73" i="94"/>
  <c r="M73" i="94"/>
  <c r="Q73" i="94"/>
  <c r="U73" i="94"/>
  <c r="C74" i="94"/>
  <c r="G74" i="94"/>
  <c r="K74" i="94"/>
  <c r="O74" i="94"/>
  <c r="S74" i="94"/>
  <c r="W74" i="94"/>
  <c r="E75" i="94"/>
  <c r="I75" i="94"/>
  <c r="M75" i="94"/>
  <c r="Q75" i="94"/>
  <c r="U75" i="94"/>
  <c r="C76" i="94"/>
  <c r="G76" i="94"/>
  <c r="K76" i="94"/>
  <c r="O76" i="94"/>
  <c r="S76" i="94"/>
  <c r="W76" i="94"/>
  <c r="F27" i="81"/>
  <c r="E52" i="79"/>
  <c r="I52" i="79"/>
  <c r="M52" i="79"/>
  <c r="E8" i="78"/>
  <c r="I8" i="78"/>
  <c r="M8" i="78"/>
  <c r="E5" i="75"/>
  <c r="I5" i="75"/>
  <c r="M5" i="75"/>
  <c r="Q5" i="75"/>
  <c r="U5" i="75"/>
  <c r="C6" i="75"/>
  <c r="G6" i="75"/>
  <c r="K6" i="75"/>
  <c r="O6" i="75"/>
  <c r="S6" i="75"/>
  <c r="W6" i="75"/>
  <c r="E7" i="75"/>
  <c r="I7" i="75"/>
  <c r="M7" i="75"/>
  <c r="Q7" i="75"/>
  <c r="U7" i="75"/>
  <c r="C9" i="75"/>
  <c r="G9" i="75"/>
  <c r="K9" i="75"/>
  <c r="O9" i="75"/>
  <c r="S9" i="75"/>
  <c r="W9" i="75"/>
  <c r="E10" i="75"/>
  <c r="I10" i="75"/>
  <c r="M10" i="75"/>
  <c r="Q10" i="75"/>
  <c r="U10" i="75"/>
  <c r="C12" i="75"/>
  <c r="G12" i="75"/>
  <c r="K12" i="75"/>
  <c r="O12" i="75"/>
  <c r="S12" i="75"/>
  <c r="W12" i="75"/>
  <c r="E13" i="75"/>
  <c r="I13" i="75"/>
  <c r="M13" i="75"/>
  <c r="Q13" i="75"/>
  <c r="U13" i="75"/>
  <c r="C14" i="75"/>
  <c r="G14" i="75"/>
  <c r="K14" i="75"/>
  <c r="O14" i="75"/>
  <c r="S14" i="75"/>
  <c r="W14" i="75"/>
  <c r="E15" i="75"/>
  <c r="I15" i="75"/>
  <c r="M15" i="75"/>
  <c r="Q15" i="75"/>
  <c r="U15" i="75"/>
  <c r="C16" i="75"/>
  <c r="G16" i="75"/>
  <c r="K16" i="75"/>
  <c r="O16" i="75"/>
  <c r="S16" i="75"/>
  <c r="W16" i="75"/>
  <c r="E18" i="75"/>
  <c r="I18" i="75"/>
  <c r="M18" i="75"/>
  <c r="Q18" i="75"/>
  <c r="U18" i="75"/>
  <c r="C19" i="75"/>
  <c r="G19" i="75"/>
  <c r="K19" i="75"/>
  <c r="O19" i="75"/>
  <c r="S19" i="75"/>
  <c r="W19" i="75"/>
  <c r="E20" i="75"/>
  <c r="I20" i="75"/>
  <c r="M20" i="75"/>
  <c r="Q20" i="75"/>
  <c r="U20" i="75"/>
  <c r="C21" i="75"/>
  <c r="G21" i="75"/>
  <c r="K21" i="75"/>
  <c r="O21" i="75"/>
  <c r="S21" i="75"/>
  <c r="W21" i="75"/>
  <c r="I23" i="75"/>
  <c r="M23" i="75"/>
  <c r="U23" i="75"/>
  <c r="C24" i="75"/>
  <c r="G24" i="75"/>
  <c r="K24" i="75"/>
  <c r="O24" i="75"/>
  <c r="S24" i="75"/>
  <c r="W24" i="75"/>
  <c r="E25" i="75"/>
  <c r="I25" i="75"/>
  <c r="M25" i="75"/>
  <c r="Q25" i="75"/>
  <c r="U25" i="75"/>
  <c r="C28" i="75"/>
  <c r="G28" i="75"/>
  <c r="K28" i="75"/>
  <c r="O28" i="75"/>
  <c r="S28" i="75"/>
  <c r="W28" i="75"/>
  <c r="E29" i="75"/>
  <c r="I29" i="75"/>
  <c r="M29" i="75"/>
  <c r="Q29" i="75"/>
  <c r="U29" i="75"/>
  <c r="C30" i="75"/>
  <c r="G30" i="75"/>
  <c r="K30" i="75"/>
  <c r="O30" i="75"/>
  <c r="S30" i="75"/>
  <c r="W30" i="75"/>
  <c r="E31" i="75"/>
  <c r="I31" i="75"/>
  <c r="M31" i="75"/>
  <c r="Q31" i="75"/>
  <c r="U31" i="75"/>
  <c r="C32" i="75"/>
  <c r="G32" i="75"/>
  <c r="K32" i="75"/>
  <c r="O32" i="75"/>
  <c r="S32" i="75"/>
  <c r="W32" i="75"/>
  <c r="E34" i="75"/>
  <c r="I34" i="75"/>
  <c r="M34" i="75"/>
  <c r="Q34" i="75"/>
  <c r="U34" i="75"/>
  <c r="C35" i="75"/>
  <c r="G35" i="75"/>
  <c r="K35" i="75"/>
  <c r="O35" i="75"/>
  <c r="S35" i="75"/>
  <c r="W35" i="75"/>
  <c r="E36" i="75"/>
  <c r="I36" i="75"/>
  <c r="M36" i="75"/>
  <c r="Q36" i="75"/>
  <c r="U36" i="75"/>
  <c r="C37" i="75"/>
  <c r="G37" i="75"/>
  <c r="K37" i="75"/>
  <c r="O37" i="75"/>
  <c r="S37" i="75"/>
  <c r="W37" i="75"/>
  <c r="E38" i="75"/>
  <c r="I38" i="75"/>
  <c r="M38" i="75"/>
  <c r="Q38" i="75"/>
  <c r="U38" i="75"/>
  <c r="C39" i="75"/>
  <c r="G39" i="75"/>
  <c r="K39" i="75"/>
  <c r="O39" i="75"/>
  <c r="S39" i="75"/>
  <c r="W39" i="75"/>
  <c r="E40" i="75"/>
  <c r="I40" i="75"/>
  <c r="M40" i="75"/>
  <c r="Q40" i="75"/>
  <c r="U40" i="75"/>
  <c r="C41" i="75"/>
  <c r="G41" i="75"/>
  <c r="K41" i="75"/>
  <c r="O41" i="75"/>
  <c r="S41" i="75"/>
  <c r="W41" i="75"/>
  <c r="E42" i="75"/>
  <c r="I42" i="75"/>
  <c r="M42" i="75"/>
  <c r="Q42" i="75"/>
  <c r="U42" i="75"/>
  <c r="C43" i="75"/>
  <c r="G43" i="75"/>
  <c r="K43" i="75"/>
  <c r="O43" i="75"/>
  <c r="S43" i="75"/>
  <c r="W43" i="75"/>
  <c r="E44" i="75"/>
  <c r="I44" i="75"/>
  <c r="M44" i="75"/>
  <c r="Q44" i="75"/>
  <c r="U44" i="75"/>
  <c r="C45" i="75"/>
  <c r="G45" i="75"/>
  <c r="K45" i="75"/>
  <c r="O45" i="75"/>
  <c r="S45" i="75"/>
  <c r="W45" i="75"/>
  <c r="E46" i="75"/>
  <c r="I46" i="75"/>
  <c r="M46" i="75"/>
  <c r="Q46" i="75"/>
  <c r="U46" i="75"/>
  <c r="C47" i="75"/>
  <c r="G47" i="75"/>
  <c r="K47" i="75"/>
  <c r="O47" i="75"/>
  <c r="S47" i="75"/>
  <c r="W47" i="75"/>
  <c r="E48" i="75"/>
  <c r="I48" i="75"/>
  <c r="M48" i="75"/>
  <c r="Q48" i="75"/>
  <c r="U48" i="75"/>
  <c r="C49" i="75"/>
  <c r="G49" i="75"/>
  <c r="K49" i="75"/>
  <c r="O49" i="75"/>
  <c r="S49" i="75"/>
  <c r="W49" i="75"/>
  <c r="E50" i="75"/>
  <c r="I50" i="75"/>
  <c r="M50" i="75"/>
  <c r="Q50" i="75"/>
  <c r="U50" i="75"/>
  <c r="C51" i="75"/>
  <c r="G51" i="75"/>
  <c r="K51" i="75"/>
  <c r="O51" i="75"/>
  <c r="S51" i="75"/>
  <c r="W51" i="75"/>
  <c r="E53" i="75"/>
  <c r="I53" i="75"/>
  <c r="M53" i="75"/>
  <c r="Q53" i="75"/>
  <c r="U53" i="75"/>
  <c r="C54" i="75"/>
  <c r="G54" i="75"/>
  <c r="K54" i="75"/>
  <c r="O54" i="75"/>
  <c r="S54" i="75"/>
  <c r="W54" i="75"/>
  <c r="E55" i="75"/>
  <c r="I55" i="75"/>
  <c r="M55" i="75"/>
  <c r="Q55" i="75"/>
  <c r="U55" i="75"/>
  <c r="C56" i="75"/>
  <c r="G56" i="75"/>
  <c r="K56" i="75"/>
  <c r="O56" i="75"/>
  <c r="S56" i="75"/>
  <c r="W56" i="75"/>
  <c r="E57" i="75"/>
  <c r="I57" i="75"/>
  <c r="M57" i="75"/>
  <c r="Q57" i="75"/>
  <c r="U57" i="75"/>
  <c r="C58" i="75"/>
  <c r="G58" i="75"/>
  <c r="K58" i="75"/>
  <c r="O58" i="75"/>
  <c r="S58" i="75"/>
  <c r="W58" i="75"/>
  <c r="E59" i="75"/>
  <c r="I59" i="75"/>
  <c r="M59" i="75"/>
  <c r="Q59" i="75"/>
  <c r="U59" i="75"/>
  <c r="C60" i="75"/>
  <c r="G60" i="75"/>
  <c r="K60" i="75"/>
  <c r="O60" i="75"/>
  <c r="S60" i="75"/>
  <c r="W60" i="75"/>
  <c r="E61" i="75"/>
  <c r="I61" i="75"/>
  <c r="M61" i="75"/>
  <c r="Q61" i="75"/>
  <c r="U61" i="75"/>
  <c r="C62" i="75"/>
  <c r="G62" i="75"/>
  <c r="K62" i="75"/>
  <c r="O62" i="75"/>
  <c r="S62" i="75"/>
  <c r="W62" i="75"/>
  <c r="E63" i="75"/>
  <c r="I63" i="75"/>
  <c r="M63" i="75"/>
  <c r="Q63" i="75"/>
  <c r="U63" i="75"/>
  <c r="C64" i="75"/>
  <c r="G64" i="75"/>
  <c r="K64" i="75"/>
  <c r="O64" i="75"/>
  <c r="S64" i="75"/>
  <c r="W64" i="75"/>
  <c r="E65" i="75"/>
  <c r="I65" i="75"/>
  <c r="M65" i="75"/>
  <c r="Q65" i="75"/>
  <c r="U65" i="75"/>
  <c r="C66" i="75"/>
  <c r="G66" i="75"/>
  <c r="K66" i="75"/>
  <c r="O66" i="75"/>
  <c r="S66" i="75"/>
  <c r="W66" i="75"/>
  <c r="E67" i="75"/>
  <c r="I67" i="75"/>
  <c r="M67" i="75"/>
  <c r="Q67" i="75"/>
  <c r="U67" i="75"/>
  <c r="C68" i="75"/>
  <c r="G68" i="75"/>
  <c r="K68" i="75"/>
  <c r="O68" i="75"/>
  <c r="S68" i="75"/>
  <c r="W68" i="75"/>
  <c r="E69" i="75"/>
  <c r="I69" i="75"/>
  <c r="M69" i="75"/>
  <c r="Q69" i="75"/>
  <c r="U69" i="75"/>
  <c r="C70" i="75"/>
  <c r="G70" i="75"/>
  <c r="K70" i="75"/>
  <c r="O70" i="75"/>
  <c r="S70" i="75"/>
  <c r="W70" i="75"/>
  <c r="I72" i="75"/>
  <c r="M72" i="75"/>
  <c r="U72" i="75"/>
  <c r="C73" i="75"/>
  <c r="G73" i="75"/>
  <c r="K73" i="75"/>
  <c r="O73" i="75"/>
  <c r="S73" i="75"/>
  <c r="W73" i="75"/>
  <c r="E74" i="75"/>
  <c r="I74" i="75"/>
  <c r="M74" i="75"/>
  <c r="Q74" i="75"/>
  <c r="U74" i="75"/>
  <c r="C75" i="75"/>
  <c r="G75" i="75"/>
  <c r="K75" i="75"/>
  <c r="O75" i="75"/>
  <c r="S75" i="75"/>
  <c r="W75" i="75"/>
  <c r="E76" i="75"/>
  <c r="I76" i="75"/>
  <c r="M76" i="75"/>
  <c r="Q76" i="75"/>
  <c r="U76" i="75"/>
  <c r="C8" i="73"/>
  <c r="J11" i="73"/>
  <c r="N11" i="73"/>
  <c r="F4" i="70"/>
  <c r="J4" i="70"/>
  <c r="F11" i="69"/>
  <c r="C33" i="69"/>
  <c r="G33" i="69"/>
  <c r="K33" i="69"/>
  <c r="P52" i="69"/>
  <c r="E5" i="60"/>
  <c r="M5" i="60"/>
  <c r="Q5" i="60"/>
  <c r="C6" i="60"/>
  <c r="G6" i="60"/>
  <c r="K6" i="60"/>
  <c r="O6" i="60"/>
  <c r="S6" i="60"/>
  <c r="W6" i="60"/>
  <c r="E7" i="60"/>
  <c r="I7" i="60"/>
  <c r="M7" i="60"/>
  <c r="Q7" i="60"/>
  <c r="U7" i="60"/>
  <c r="C9" i="60"/>
  <c r="G9" i="60"/>
  <c r="K9" i="60"/>
  <c r="O9" i="60"/>
  <c r="S9" i="60"/>
  <c r="W9" i="60"/>
  <c r="E10" i="60"/>
  <c r="I10" i="60"/>
  <c r="M10" i="60"/>
  <c r="Q10" i="60"/>
  <c r="U10" i="60"/>
  <c r="C12" i="60"/>
  <c r="G12" i="60"/>
  <c r="K12" i="60"/>
  <c r="O12" i="60"/>
  <c r="S12" i="60"/>
  <c r="W12" i="60"/>
  <c r="E13" i="60"/>
  <c r="I13" i="60"/>
  <c r="M13" i="60"/>
  <c r="Q13" i="60"/>
  <c r="U13" i="60"/>
  <c r="C14" i="60"/>
  <c r="G14" i="60"/>
  <c r="K14" i="60"/>
  <c r="O14" i="60"/>
  <c r="S14" i="60"/>
  <c r="W14" i="60"/>
  <c r="E15" i="60"/>
  <c r="I15" i="60"/>
  <c r="M15" i="60"/>
  <c r="Q15" i="60"/>
  <c r="U15" i="60"/>
  <c r="C16" i="60"/>
  <c r="G16" i="60"/>
  <c r="K16" i="60"/>
  <c r="O16" i="60"/>
  <c r="S16" i="60"/>
  <c r="W16" i="60"/>
  <c r="E18" i="60"/>
  <c r="I18" i="60"/>
  <c r="M18" i="60"/>
  <c r="Q18" i="60"/>
  <c r="U18" i="60"/>
  <c r="C19" i="60"/>
  <c r="G19" i="60"/>
  <c r="K19" i="60"/>
  <c r="O19" i="60"/>
  <c r="S19" i="60"/>
  <c r="W19" i="60"/>
  <c r="E20" i="60"/>
  <c r="I20" i="60"/>
  <c r="M20" i="60"/>
  <c r="Q20" i="60"/>
  <c r="U20" i="60"/>
  <c r="C21" i="60"/>
  <c r="G21" i="60"/>
  <c r="K21" i="60"/>
  <c r="O21" i="60"/>
  <c r="S21" i="60"/>
  <c r="W21" i="60"/>
  <c r="E23" i="60"/>
  <c r="I23" i="60"/>
  <c r="M23" i="60"/>
  <c r="Q23" i="60"/>
  <c r="U23" i="60"/>
  <c r="C24" i="60"/>
  <c r="G24" i="60"/>
  <c r="K24" i="60"/>
  <c r="O24" i="60"/>
  <c r="S24" i="60"/>
  <c r="W24" i="60"/>
  <c r="E25" i="60"/>
  <c r="I25" i="60"/>
  <c r="M25" i="60"/>
  <c r="Q25" i="60"/>
  <c r="U25" i="60"/>
  <c r="C28" i="60"/>
  <c r="G28" i="60"/>
  <c r="K28" i="60"/>
  <c r="O28" i="60"/>
  <c r="S28" i="60"/>
  <c r="W28" i="60"/>
  <c r="E29" i="60"/>
  <c r="I29" i="60"/>
  <c r="M29" i="60"/>
  <c r="Q29" i="60"/>
  <c r="U29" i="60"/>
  <c r="C30" i="60"/>
  <c r="G30" i="60"/>
  <c r="K30" i="60"/>
  <c r="O30" i="60"/>
  <c r="S30" i="60"/>
  <c r="W30" i="60"/>
  <c r="E31" i="60"/>
  <c r="I31" i="60"/>
  <c r="M31" i="60"/>
  <c r="Q31" i="60"/>
  <c r="U31" i="60"/>
  <c r="C32" i="60"/>
  <c r="G32" i="60"/>
  <c r="K32" i="60"/>
  <c r="O32" i="60"/>
  <c r="S32" i="60"/>
  <c r="W32" i="60"/>
  <c r="E34" i="60"/>
  <c r="M34" i="60"/>
  <c r="Q34" i="60"/>
  <c r="U34" i="60"/>
  <c r="C35" i="60"/>
  <c r="G35" i="60"/>
  <c r="K35" i="60"/>
  <c r="O35" i="60"/>
  <c r="S35" i="60"/>
  <c r="W35" i="60"/>
  <c r="E36" i="60"/>
  <c r="I36" i="60"/>
  <c r="M36" i="60"/>
  <c r="Q36" i="60"/>
  <c r="U36" i="60"/>
  <c r="C37" i="60"/>
  <c r="G37" i="60"/>
  <c r="K37" i="60"/>
  <c r="O37" i="60"/>
  <c r="S37" i="60"/>
  <c r="W37" i="60"/>
  <c r="E38" i="60"/>
  <c r="I38" i="60"/>
  <c r="M38" i="60"/>
  <c r="Q38" i="60"/>
  <c r="U38" i="60"/>
  <c r="C39" i="60"/>
  <c r="G39" i="60"/>
  <c r="K39" i="60"/>
  <c r="O39" i="60"/>
  <c r="S39" i="60"/>
  <c r="W39" i="60"/>
  <c r="E40" i="60"/>
  <c r="I40" i="60"/>
  <c r="M40" i="60"/>
  <c r="Q40" i="60"/>
  <c r="U40" i="60"/>
  <c r="C41" i="60"/>
  <c r="G41" i="60"/>
  <c r="K41" i="60"/>
  <c r="O41" i="60"/>
  <c r="S41" i="60"/>
  <c r="W41" i="60"/>
  <c r="E42" i="60"/>
  <c r="I42" i="60"/>
  <c r="M42" i="60"/>
  <c r="Q42" i="60"/>
  <c r="U42" i="60"/>
  <c r="C43" i="60"/>
  <c r="G43" i="60"/>
  <c r="K43" i="60"/>
  <c r="O43" i="60"/>
  <c r="S43" i="60"/>
  <c r="W43" i="60"/>
  <c r="E44" i="60"/>
  <c r="I44" i="60"/>
  <c r="M44" i="60"/>
  <c r="Q44" i="60"/>
  <c r="U44" i="60"/>
  <c r="C45" i="60"/>
  <c r="G45" i="60"/>
  <c r="K45" i="60"/>
  <c r="O45" i="60"/>
  <c r="S45" i="60"/>
  <c r="W45" i="60"/>
  <c r="E46" i="60"/>
  <c r="I46" i="60"/>
  <c r="M46" i="60"/>
  <c r="Q46" i="60"/>
  <c r="U46" i="60"/>
  <c r="C47" i="60"/>
  <c r="G47" i="60"/>
  <c r="K47" i="60"/>
  <c r="O47" i="60"/>
  <c r="S47" i="60"/>
  <c r="W47" i="60"/>
  <c r="E48" i="60"/>
  <c r="I48" i="60"/>
  <c r="M48" i="60"/>
  <c r="Q48" i="60"/>
  <c r="U48" i="60"/>
  <c r="C49" i="60"/>
  <c r="G49" i="60"/>
  <c r="K49" i="60"/>
  <c r="O49" i="60"/>
  <c r="S49" i="60"/>
  <c r="W49" i="60"/>
  <c r="E50" i="60"/>
  <c r="I50" i="60"/>
  <c r="M50" i="60"/>
  <c r="Q50" i="60"/>
  <c r="U50" i="60"/>
  <c r="C51" i="60"/>
  <c r="G51" i="60"/>
  <c r="K51" i="60"/>
  <c r="O51" i="60"/>
  <c r="S51" i="60"/>
  <c r="W51" i="60"/>
  <c r="E53" i="60"/>
  <c r="I53" i="60"/>
  <c r="M53" i="60"/>
  <c r="Q53" i="60"/>
  <c r="U53" i="60"/>
  <c r="C54" i="60"/>
  <c r="G54" i="60"/>
  <c r="K54" i="60"/>
  <c r="O54" i="60"/>
  <c r="S54" i="60"/>
  <c r="W54" i="60"/>
  <c r="E55" i="60"/>
  <c r="I55" i="60"/>
  <c r="M55" i="60"/>
  <c r="Q55" i="60"/>
  <c r="U55" i="60"/>
  <c r="C56" i="60"/>
  <c r="G56" i="60"/>
  <c r="K56" i="60"/>
  <c r="O56" i="60"/>
  <c r="S56" i="60"/>
  <c r="W56" i="60"/>
  <c r="E57" i="60"/>
  <c r="I57" i="60"/>
  <c r="M57" i="60"/>
  <c r="Q57" i="60"/>
  <c r="U57" i="60"/>
  <c r="C58" i="60"/>
  <c r="G58" i="60"/>
  <c r="K58" i="60"/>
  <c r="O58" i="60"/>
  <c r="S58" i="60"/>
  <c r="W58" i="60"/>
  <c r="E59" i="60"/>
  <c r="I59" i="60"/>
  <c r="M59" i="60"/>
  <c r="Q59" i="60"/>
  <c r="U59" i="60"/>
  <c r="C60" i="60"/>
  <c r="G60" i="60"/>
  <c r="K60" i="60"/>
  <c r="O60" i="60"/>
  <c r="S60" i="60"/>
  <c r="W60" i="60"/>
  <c r="E61" i="60"/>
  <c r="I61" i="60"/>
  <c r="M61" i="60"/>
  <c r="Q61" i="60"/>
  <c r="U61" i="60"/>
  <c r="C62" i="60"/>
  <c r="G62" i="60"/>
  <c r="K62" i="60"/>
  <c r="O62" i="60"/>
  <c r="S62" i="60"/>
  <c r="W62" i="60"/>
  <c r="E63" i="60"/>
  <c r="I63" i="60"/>
  <c r="M63" i="60"/>
  <c r="Q63" i="60"/>
  <c r="U63" i="60"/>
  <c r="C64" i="60"/>
  <c r="G64" i="60"/>
  <c r="K64" i="60"/>
  <c r="O64" i="60"/>
  <c r="S64" i="60"/>
  <c r="W64" i="60"/>
  <c r="E65" i="60"/>
  <c r="I65" i="60"/>
  <c r="M65" i="60"/>
  <c r="Q65" i="60"/>
  <c r="U65" i="60"/>
  <c r="C66" i="60"/>
  <c r="G66" i="60"/>
  <c r="K66" i="60"/>
  <c r="O66" i="60"/>
  <c r="S66" i="60"/>
  <c r="W66" i="60"/>
  <c r="E67" i="60"/>
  <c r="I67" i="60"/>
  <c r="M67" i="60"/>
  <c r="Q67" i="60"/>
  <c r="U67" i="60"/>
  <c r="C68" i="60"/>
  <c r="G68" i="60"/>
  <c r="K68" i="60"/>
  <c r="O68" i="60"/>
  <c r="S68" i="60"/>
  <c r="W68" i="60"/>
  <c r="E69" i="60"/>
  <c r="I69" i="60"/>
  <c r="M69" i="60"/>
  <c r="Q69" i="60"/>
  <c r="U69" i="60"/>
  <c r="C70" i="60"/>
  <c r="G70" i="60"/>
  <c r="K70" i="60"/>
  <c r="O70" i="60"/>
  <c r="S70" i="60"/>
  <c r="W70" i="60"/>
  <c r="E72" i="60"/>
  <c r="I72" i="60"/>
  <c r="M72" i="60"/>
  <c r="Q72" i="60"/>
  <c r="U72" i="60"/>
  <c r="C73" i="60"/>
  <c r="G73" i="60"/>
  <c r="K73" i="60"/>
  <c r="O73" i="60"/>
  <c r="S73" i="60"/>
  <c r="W73" i="60"/>
  <c r="E74" i="60"/>
  <c r="I74" i="60"/>
  <c r="M74" i="60"/>
  <c r="Q74" i="60"/>
  <c r="U74" i="60"/>
  <c r="C75" i="60"/>
  <c r="G75" i="60"/>
  <c r="K75" i="60"/>
  <c r="O75" i="60"/>
  <c r="S75" i="60"/>
  <c r="W75" i="60"/>
  <c r="E76" i="60"/>
  <c r="I76" i="60"/>
  <c r="M76" i="60"/>
  <c r="Q76" i="60"/>
  <c r="U76" i="60"/>
  <c r="C17" i="47"/>
  <c r="C22" i="47"/>
  <c r="C52" i="47"/>
  <c r="C71" i="47"/>
  <c r="F4" i="44"/>
  <c r="J4" i="44"/>
  <c r="N4" i="44"/>
  <c r="K11" i="44"/>
  <c r="O11" i="44"/>
  <c r="S11" i="44"/>
  <c r="F17" i="44"/>
  <c r="J17" i="44"/>
  <c r="I33" i="44"/>
  <c r="M33" i="44"/>
  <c r="R33" i="44"/>
  <c r="Q52" i="44"/>
  <c r="I8" i="43"/>
  <c r="M8" i="43"/>
  <c r="C71" i="43"/>
  <c r="G71" i="43"/>
  <c r="K71" i="43"/>
  <c r="O71" i="43"/>
  <c r="S71" i="43"/>
  <c r="W71" i="43"/>
  <c r="E4" i="42"/>
  <c r="I4" i="42"/>
  <c r="M4" i="42"/>
  <c r="Q4" i="42"/>
  <c r="U4" i="42"/>
  <c r="C8" i="42"/>
  <c r="G8" i="42"/>
  <c r="K8" i="42"/>
  <c r="O8" i="42"/>
  <c r="S8" i="42"/>
  <c r="W8" i="42"/>
  <c r="C11" i="42"/>
  <c r="G11" i="42"/>
  <c r="K11" i="42"/>
  <c r="O11" i="42"/>
  <c r="S11" i="42"/>
  <c r="W11" i="42"/>
  <c r="E17" i="42"/>
  <c r="I17" i="42"/>
  <c r="M17" i="42"/>
  <c r="Q17" i="42"/>
  <c r="U17" i="42"/>
  <c r="E22" i="42"/>
  <c r="I22" i="42"/>
  <c r="M22" i="42"/>
  <c r="Q22" i="42"/>
  <c r="U22" i="42"/>
  <c r="C27" i="42"/>
  <c r="C26" i="42" s="1"/>
  <c r="G27" i="42"/>
  <c r="G26" i="42" s="1"/>
  <c r="K27" i="42"/>
  <c r="K26" i="42" s="1"/>
  <c r="O27" i="42"/>
  <c r="O26" i="42" s="1"/>
  <c r="S27" i="42"/>
  <c r="S26" i="42" s="1"/>
  <c r="W27" i="42"/>
  <c r="W26" i="42" s="1"/>
  <c r="E33" i="42"/>
  <c r="E26" i="42" s="1"/>
  <c r="I33" i="42"/>
  <c r="I26" i="42" s="1"/>
  <c r="M33" i="42"/>
  <c r="M26" i="42" s="1"/>
  <c r="Q33" i="42"/>
  <c r="Q26" i="42" s="1"/>
  <c r="U33" i="42"/>
  <c r="U26" i="42" s="1"/>
  <c r="E52" i="42"/>
  <c r="I52" i="42"/>
  <c r="M52" i="42"/>
  <c r="Q52" i="42"/>
  <c r="U52" i="42"/>
  <c r="E71" i="42"/>
  <c r="I71" i="42"/>
  <c r="M71" i="42"/>
  <c r="Q71" i="42"/>
  <c r="U71" i="42"/>
  <c r="C4" i="41"/>
  <c r="G4" i="41"/>
  <c r="K4" i="41"/>
  <c r="O4" i="41"/>
  <c r="S4" i="41"/>
  <c r="W4" i="41"/>
  <c r="E8" i="41"/>
  <c r="I8" i="41"/>
  <c r="M8" i="41"/>
  <c r="Q8" i="41"/>
  <c r="Q3" i="41" s="1"/>
  <c r="U8" i="41"/>
  <c r="U3" i="41" s="1"/>
  <c r="F11" i="41"/>
  <c r="J11" i="41"/>
  <c r="O11" i="41"/>
  <c r="S11" i="41"/>
  <c r="W11" i="41"/>
  <c r="E17" i="41"/>
  <c r="I17" i="41"/>
  <c r="M17" i="41"/>
  <c r="Q17" i="41"/>
  <c r="U17" i="41"/>
  <c r="E22" i="41"/>
  <c r="I22" i="41"/>
  <c r="M22" i="41"/>
  <c r="Q22" i="41"/>
  <c r="U22" i="41"/>
  <c r="D27" i="41"/>
  <c r="D26" i="41" s="1"/>
  <c r="H27" i="41"/>
  <c r="H26" i="41" s="1"/>
  <c r="L27" i="41"/>
  <c r="L26" i="41" s="1"/>
  <c r="P27" i="41"/>
  <c r="P26" i="41" s="1"/>
  <c r="T27" i="41"/>
  <c r="T26" i="41" s="1"/>
  <c r="F33" i="41"/>
  <c r="F26" i="41" s="1"/>
  <c r="J33" i="41"/>
  <c r="J26" i="41" s="1"/>
  <c r="N33" i="41"/>
  <c r="N26" i="41" s="1"/>
  <c r="R33" i="41"/>
  <c r="R26" i="41" s="1"/>
  <c r="V33" i="41"/>
  <c r="V26" i="41" s="1"/>
  <c r="F52" i="41"/>
  <c r="J52" i="41"/>
  <c r="N52" i="41"/>
  <c r="R52" i="41"/>
  <c r="V52" i="41"/>
  <c r="F71" i="41"/>
  <c r="J71" i="41"/>
  <c r="N71" i="41"/>
  <c r="R71" i="41"/>
  <c r="V71" i="41"/>
  <c r="E4" i="40"/>
  <c r="E3" i="40" s="1"/>
  <c r="I4" i="40"/>
  <c r="I3" i="40" s="1"/>
  <c r="N4" i="40"/>
  <c r="N3" i="40" s="1"/>
  <c r="R4" i="40"/>
  <c r="R3" i="40" s="1"/>
  <c r="V4" i="40"/>
  <c r="V3" i="40" s="1"/>
  <c r="D8" i="40"/>
  <c r="H8" i="40"/>
  <c r="L8" i="40"/>
  <c r="P8" i="40"/>
  <c r="T8" i="40"/>
  <c r="D11" i="40"/>
  <c r="H11" i="40"/>
  <c r="L11" i="40"/>
  <c r="P11" i="40"/>
  <c r="T11" i="40"/>
  <c r="F17" i="40"/>
  <c r="J17" i="40"/>
  <c r="N17" i="40"/>
  <c r="R17" i="40"/>
  <c r="V17" i="40"/>
  <c r="L22" i="40"/>
  <c r="P22" i="40"/>
  <c r="U22" i="40"/>
  <c r="C27" i="40"/>
  <c r="G27" i="40"/>
  <c r="K27" i="40"/>
  <c r="P27" i="40"/>
  <c r="T27" i="40"/>
  <c r="C33" i="40"/>
  <c r="G33" i="40"/>
  <c r="K33" i="40"/>
  <c r="P33" i="40"/>
  <c r="T33" i="40"/>
  <c r="D52" i="40"/>
  <c r="H52" i="40"/>
  <c r="L52" i="40"/>
  <c r="P52" i="40"/>
  <c r="U52" i="40"/>
  <c r="E71" i="40"/>
  <c r="I71" i="40"/>
  <c r="M71" i="40"/>
  <c r="Q71" i="40"/>
  <c r="U71" i="40"/>
  <c r="C4" i="39"/>
  <c r="G4" i="39"/>
  <c r="K4" i="39"/>
  <c r="O4" i="39"/>
  <c r="S4" i="39"/>
  <c r="W4" i="39"/>
  <c r="E8" i="39"/>
  <c r="I8" i="39"/>
  <c r="I3" i="39" s="1"/>
  <c r="M8" i="39"/>
  <c r="M3" i="39" s="1"/>
  <c r="Q8" i="39"/>
  <c r="Q3" i="39" s="1"/>
  <c r="U8" i="39"/>
  <c r="F11" i="39"/>
  <c r="K11" i="39"/>
  <c r="O11" i="39"/>
  <c r="T11" i="39"/>
  <c r="C17" i="39"/>
  <c r="G17" i="39"/>
  <c r="K17" i="39"/>
  <c r="O17" i="39"/>
  <c r="S17" i="39"/>
  <c r="W17" i="39"/>
  <c r="C22" i="39"/>
  <c r="G22" i="39"/>
  <c r="K22" i="39"/>
  <c r="O22" i="39"/>
  <c r="S22" i="39"/>
  <c r="W22" i="39"/>
  <c r="E27" i="39"/>
  <c r="E26" i="39" s="1"/>
  <c r="I27" i="39"/>
  <c r="I26" i="39" s="1"/>
  <c r="M27" i="39"/>
  <c r="M26" i="39" s="1"/>
  <c r="Q27" i="39"/>
  <c r="Q26" i="39" s="1"/>
  <c r="U27" i="39"/>
  <c r="U26" i="39" s="1"/>
  <c r="C33" i="39"/>
  <c r="C26" i="39" s="1"/>
  <c r="G33" i="39"/>
  <c r="G26" i="39" s="1"/>
  <c r="K33" i="39"/>
  <c r="K26" i="39" s="1"/>
  <c r="O33" i="39"/>
  <c r="S33" i="39"/>
  <c r="S26" i="39" s="1"/>
  <c r="W33" i="39"/>
  <c r="W26" i="39" s="1"/>
  <c r="C52" i="39"/>
  <c r="G52" i="39"/>
  <c r="K52" i="39"/>
  <c r="O52" i="39"/>
  <c r="S52" i="39"/>
  <c r="W52" i="39"/>
  <c r="C71" i="39"/>
  <c r="G71" i="39"/>
  <c r="K71" i="39"/>
  <c r="O71" i="39"/>
  <c r="S71" i="39"/>
  <c r="W71" i="39"/>
  <c r="E4" i="38"/>
  <c r="E3" i="38" s="1"/>
  <c r="I4" i="38"/>
  <c r="I3" i="38" s="1"/>
  <c r="M4" i="38"/>
  <c r="M3" i="38" s="1"/>
  <c r="Q4" i="38"/>
  <c r="Q3" i="38" s="1"/>
  <c r="U4" i="38"/>
  <c r="U3" i="38" s="1"/>
  <c r="C8" i="38"/>
  <c r="G8" i="38"/>
  <c r="K8" i="38"/>
  <c r="O8" i="38"/>
  <c r="S8" i="38"/>
  <c r="W8" i="38"/>
  <c r="C11" i="38"/>
  <c r="G11" i="38"/>
  <c r="K11" i="38"/>
  <c r="O11" i="38"/>
  <c r="S11" i="38"/>
  <c r="W11" i="38"/>
  <c r="E17" i="38"/>
  <c r="I17" i="38"/>
  <c r="M17" i="38"/>
  <c r="Q17" i="38"/>
  <c r="U17" i="38"/>
  <c r="F22" i="38"/>
  <c r="J22" i="38"/>
  <c r="N22" i="38"/>
  <c r="R22" i="38"/>
  <c r="V22" i="38"/>
  <c r="D27" i="38"/>
  <c r="D26" i="38" s="1"/>
  <c r="H27" i="38"/>
  <c r="H26" i="38" s="1"/>
  <c r="L27" i="38"/>
  <c r="L26" i="38" s="1"/>
  <c r="P27" i="38"/>
  <c r="P26" i="38" s="1"/>
  <c r="T27" i="38"/>
  <c r="T26" i="38" s="1"/>
  <c r="F33" i="38"/>
  <c r="F26" i="38" s="1"/>
  <c r="J33" i="38"/>
  <c r="J26" i="38" s="1"/>
  <c r="O33" i="38"/>
  <c r="S33" i="38"/>
  <c r="W33" i="38"/>
  <c r="C52" i="38"/>
  <c r="G52" i="38"/>
  <c r="K52" i="38"/>
  <c r="O52" i="38"/>
  <c r="S52" i="38"/>
  <c r="W52" i="38"/>
  <c r="C71" i="38"/>
  <c r="G71" i="38"/>
  <c r="K71" i="38"/>
  <c r="O71" i="38"/>
  <c r="S71" i="38"/>
  <c r="W71" i="38"/>
  <c r="K4" i="37"/>
  <c r="K3" i="37" s="1"/>
  <c r="O4" i="37"/>
  <c r="O3" i="37" s="1"/>
  <c r="S4" i="37"/>
  <c r="S3" i="37" s="1"/>
  <c r="W4" i="37"/>
  <c r="W3" i="37" s="1"/>
  <c r="E8" i="37"/>
  <c r="I8" i="37"/>
  <c r="M8" i="37"/>
  <c r="Q8" i="37"/>
  <c r="U8" i="37"/>
  <c r="E11" i="37"/>
  <c r="I11" i="37"/>
  <c r="M11" i="37"/>
  <c r="Q11" i="37"/>
  <c r="U11" i="37"/>
  <c r="D17" i="37"/>
  <c r="H17" i="37"/>
  <c r="L17" i="37"/>
  <c r="P17" i="37"/>
  <c r="T17" i="37"/>
  <c r="D22" i="37"/>
  <c r="H22" i="37"/>
  <c r="L22" i="37"/>
  <c r="P22" i="37"/>
  <c r="T22" i="37"/>
  <c r="C27" i="37"/>
  <c r="G27" i="37"/>
  <c r="G26" i="37" s="1"/>
  <c r="K27" i="37"/>
  <c r="K26" i="37" s="1"/>
  <c r="C27" i="36"/>
  <c r="G27" i="36"/>
  <c r="U27" i="36"/>
  <c r="U26" i="36" s="1"/>
  <c r="C33" i="36"/>
  <c r="G33" i="36"/>
  <c r="K33" i="36"/>
  <c r="O33" i="36"/>
  <c r="S33" i="36"/>
  <c r="W33" i="36"/>
  <c r="W26" i="36" s="1"/>
  <c r="Q52" i="36"/>
  <c r="U52" i="36"/>
  <c r="E71" i="36"/>
  <c r="I71" i="36"/>
  <c r="M71" i="36"/>
  <c r="Q71" i="36"/>
  <c r="U71" i="36"/>
  <c r="D4" i="35"/>
  <c r="I4" i="35"/>
  <c r="M4" i="35"/>
  <c r="Q4" i="35"/>
  <c r="U4" i="35"/>
  <c r="C8" i="35"/>
  <c r="E11" i="35"/>
  <c r="I11" i="35"/>
  <c r="M11" i="35"/>
  <c r="Q11" i="35"/>
  <c r="U11" i="35"/>
  <c r="D17" i="35"/>
  <c r="I17" i="35"/>
  <c r="M17" i="35"/>
  <c r="Q17" i="35"/>
  <c r="U17" i="35"/>
  <c r="E22" i="35"/>
  <c r="I22" i="35"/>
  <c r="M22" i="35"/>
  <c r="Q22" i="35"/>
  <c r="U22" i="35"/>
  <c r="Q27" i="35"/>
  <c r="Q26" i="35" s="1"/>
  <c r="U27" i="35"/>
  <c r="U26" i="35" s="1"/>
  <c r="C33" i="35"/>
  <c r="G33" i="35"/>
  <c r="K33" i="35"/>
  <c r="O33" i="35"/>
  <c r="O26" i="35" s="1"/>
  <c r="S33" i="35"/>
  <c r="S26" i="35" s="1"/>
  <c r="W33" i="35"/>
  <c r="W26" i="35" s="1"/>
  <c r="D52" i="35"/>
  <c r="V52" i="35"/>
  <c r="C71" i="35"/>
  <c r="G71" i="35"/>
  <c r="K71" i="35"/>
  <c r="O71" i="35"/>
  <c r="S71" i="35"/>
  <c r="W71" i="35"/>
  <c r="E4" i="34"/>
  <c r="I4" i="34"/>
  <c r="M4" i="34"/>
  <c r="Q4" i="34"/>
  <c r="U4" i="34"/>
  <c r="C8" i="34"/>
  <c r="G8" i="34"/>
  <c r="K8" i="34"/>
  <c r="O8" i="34"/>
  <c r="S8" i="34"/>
  <c r="W8" i="34"/>
  <c r="C11" i="34"/>
  <c r="G11" i="34"/>
  <c r="K11" i="34"/>
  <c r="O11" i="34"/>
  <c r="S11" i="34"/>
  <c r="W11" i="34"/>
  <c r="E17" i="34"/>
  <c r="I17" i="34"/>
  <c r="M17" i="34"/>
  <c r="Q17" i="34"/>
  <c r="U17" i="34"/>
  <c r="E22" i="34"/>
  <c r="I22" i="34"/>
  <c r="M22" i="34"/>
  <c r="Q22" i="34"/>
  <c r="U22" i="34"/>
  <c r="D27" i="34"/>
  <c r="D26" i="34" s="1"/>
  <c r="H27" i="34"/>
  <c r="H26" i="34" s="1"/>
  <c r="L27" i="34"/>
  <c r="L26" i="34" s="1"/>
  <c r="P27" i="34"/>
  <c r="P26" i="34" s="1"/>
  <c r="T27" i="34"/>
  <c r="T26" i="34" s="1"/>
  <c r="F33" i="34"/>
  <c r="J33" i="34"/>
  <c r="J26" i="34" s="1"/>
  <c r="N33" i="34"/>
  <c r="N26" i="34" s="1"/>
  <c r="R33" i="34"/>
  <c r="R26" i="34" s="1"/>
  <c r="V33" i="34"/>
  <c r="V26" i="34" s="1"/>
  <c r="F52" i="34"/>
  <c r="J52" i="34"/>
  <c r="N52" i="34"/>
  <c r="R52" i="34"/>
  <c r="V52" i="34"/>
  <c r="C71" i="34"/>
  <c r="G71" i="34"/>
  <c r="K71" i="34"/>
  <c r="P71" i="34"/>
  <c r="T71" i="34"/>
  <c r="F4" i="33"/>
  <c r="J4" i="33"/>
  <c r="N4" i="33"/>
  <c r="R4" i="33"/>
  <c r="V4" i="33"/>
  <c r="D8" i="33"/>
  <c r="H8" i="33"/>
  <c r="L8" i="33"/>
  <c r="P8" i="33"/>
  <c r="T8" i="33"/>
  <c r="E11" i="33"/>
  <c r="I11" i="33"/>
  <c r="N11" i="33"/>
  <c r="R11" i="33"/>
  <c r="V11" i="33"/>
  <c r="D17" i="33"/>
  <c r="H17" i="33"/>
  <c r="L17" i="33"/>
  <c r="P17" i="33"/>
  <c r="T17" i="33"/>
  <c r="D22" i="33"/>
  <c r="H22" i="33"/>
  <c r="L22" i="33"/>
  <c r="P22" i="33"/>
  <c r="T22" i="33"/>
  <c r="F27" i="33"/>
  <c r="F26" i="33" s="1"/>
  <c r="J27" i="33"/>
  <c r="J26" i="33" s="1"/>
  <c r="N27" i="33"/>
  <c r="N26" i="33" s="1"/>
  <c r="R27" i="33"/>
  <c r="R26" i="33" s="1"/>
  <c r="V27" i="33"/>
  <c r="V26" i="33" s="1"/>
  <c r="D33" i="33"/>
  <c r="D26" i="33" s="1"/>
  <c r="H33" i="33"/>
  <c r="H26" i="33" s="1"/>
  <c r="L33" i="33"/>
  <c r="L26" i="33" s="1"/>
  <c r="P33" i="33"/>
  <c r="P26" i="33" s="1"/>
  <c r="T33" i="33"/>
  <c r="T26" i="33" s="1"/>
  <c r="D52" i="33"/>
  <c r="H52" i="33"/>
  <c r="L52" i="33"/>
  <c r="P52" i="33"/>
  <c r="T52" i="33"/>
  <c r="D71" i="33"/>
  <c r="H71" i="33"/>
  <c r="L71" i="33"/>
  <c r="P71" i="33"/>
  <c r="T71" i="33"/>
  <c r="F4" i="32"/>
  <c r="J4" i="32"/>
  <c r="N4" i="32"/>
  <c r="R4" i="32"/>
  <c r="V4" i="32"/>
  <c r="D8" i="32"/>
  <c r="H8" i="32"/>
  <c r="L8" i="32"/>
  <c r="P8" i="32"/>
  <c r="T8" i="32"/>
  <c r="T3" i="32" s="1"/>
  <c r="D11" i="32"/>
  <c r="I11" i="32"/>
  <c r="M11" i="32"/>
  <c r="R11" i="32"/>
  <c r="V11" i="32"/>
  <c r="D17" i="32"/>
  <c r="H17" i="32"/>
  <c r="L17" i="32"/>
  <c r="P17" i="32"/>
  <c r="T17" i="32"/>
  <c r="D22" i="32"/>
  <c r="H22" i="32"/>
  <c r="L22" i="32"/>
  <c r="P22" i="32"/>
  <c r="T22" i="32"/>
  <c r="F27" i="32"/>
  <c r="F26" i="32" s="1"/>
  <c r="J27" i="32"/>
  <c r="J26" i="32" s="1"/>
  <c r="N27" i="32"/>
  <c r="N26" i="32" s="1"/>
  <c r="R27" i="32"/>
  <c r="R26" i="32" s="1"/>
  <c r="V27" i="32"/>
  <c r="V26" i="32" s="1"/>
  <c r="D33" i="32"/>
  <c r="D26" i="32" s="1"/>
  <c r="H33" i="32"/>
  <c r="H26" i="32" s="1"/>
  <c r="L33" i="32"/>
  <c r="L26" i="32" s="1"/>
  <c r="P33" i="32"/>
  <c r="P26" i="32" s="1"/>
  <c r="T33" i="32"/>
  <c r="T26" i="32" s="1"/>
  <c r="T71" i="32"/>
  <c r="F4" i="31"/>
  <c r="F5" i="30"/>
  <c r="J4" i="31"/>
  <c r="J5" i="30"/>
  <c r="N4" i="31"/>
  <c r="N5" i="30"/>
  <c r="R4" i="31"/>
  <c r="R5" i="30"/>
  <c r="V5" i="30"/>
  <c r="D6" i="30"/>
  <c r="H6" i="30"/>
  <c r="L6" i="30"/>
  <c r="P6" i="30"/>
  <c r="T6" i="30"/>
  <c r="F7" i="30"/>
  <c r="J7" i="30"/>
  <c r="N7" i="30"/>
  <c r="R7" i="30"/>
  <c r="V7" i="30"/>
  <c r="D8" i="31"/>
  <c r="D9" i="30"/>
  <c r="H8" i="31"/>
  <c r="H9" i="30"/>
  <c r="L8" i="31"/>
  <c r="L9" i="30"/>
  <c r="P8" i="31"/>
  <c r="P9" i="30"/>
  <c r="T8" i="31"/>
  <c r="T9" i="30"/>
  <c r="F10" i="30"/>
  <c r="J10" i="30"/>
  <c r="N10" i="30"/>
  <c r="R10" i="30"/>
  <c r="V10" i="30"/>
  <c r="D11" i="31"/>
  <c r="D12" i="30"/>
  <c r="I11" i="31"/>
  <c r="I12" i="30"/>
  <c r="M11" i="31"/>
  <c r="M12" i="30"/>
  <c r="Q11" i="31"/>
  <c r="U11" i="31"/>
  <c r="U12" i="30"/>
  <c r="C13" i="30"/>
  <c r="G13" i="30"/>
  <c r="K13" i="30"/>
  <c r="O13" i="30"/>
  <c r="S13" i="30"/>
  <c r="W13" i="30"/>
  <c r="E14" i="30"/>
  <c r="I14" i="30"/>
  <c r="M14" i="30"/>
  <c r="Q14" i="30"/>
  <c r="U14" i="30"/>
  <c r="C15" i="30"/>
  <c r="G15" i="30"/>
  <c r="K15" i="30"/>
  <c r="O15" i="30"/>
  <c r="S15" i="30"/>
  <c r="W15" i="30"/>
  <c r="E16" i="30"/>
  <c r="I16" i="30"/>
  <c r="M16" i="30"/>
  <c r="Q16" i="30"/>
  <c r="U16" i="30"/>
  <c r="C17" i="31"/>
  <c r="C18" i="30"/>
  <c r="G17" i="31"/>
  <c r="K17" i="31"/>
  <c r="K18" i="30"/>
  <c r="O17" i="31"/>
  <c r="O18" i="30"/>
  <c r="S17" i="31"/>
  <c r="S18" i="30"/>
  <c r="W17" i="31"/>
  <c r="W18" i="30"/>
  <c r="E19" i="30"/>
  <c r="I19" i="30"/>
  <c r="M19" i="30"/>
  <c r="Q19" i="30"/>
  <c r="U19" i="30"/>
  <c r="C20" i="30"/>
  <c r="G20" i="30"/>
  <c r="K20" i="30"/>
  <c r="O20" i="30"/>
  <c r="S20" i="30"/>
  <c r="W20" i="30"/>
  <c r="E21" i="30"/>
  <c r="I21" i="30"/>
  <c r="M21" i="30"/>
  <c r="Q21" i="30"/>
  <c r="U21" i="30"/>
  <c r="C22" i="31"/>
  <c r="C23" i="30"/>
  <c r="G22" i="31"/>
  <c r="G23" i="30"/>
  <c r="K22" i="31"/>
  <c r="K23" i="30"/>
  <c r="O22" i="31"/>
  <c r="O23" i="30"/>
  <c r="S22" i="31"/>
  <c r="S23" i="30"/>
  <c r="W22" i="31"/>
  <c r="E24" i="30"/>
  <c r="I24" i="30"/>
  <c r="M24" i="30"/>
  <c r="Q24" i="30"/>
  <c r="U24" i="30"/>
  <c r="C25" i="30"/>
  <c r="G25" i="30"/>
  <c r="K25" i="30"/>
  <c r="O25" i="30"/>
  <c r="S25" i="30"/>
  <c r="W25" i="30"/>
  <c r="E27" i="31"/>
  <c r="E28" i="30"/>
  <c r="I27" i="31"/>
  <c r="I28" i="30"/>
  <c r="M27" i="31"/>
  <c r="Q27" i="31"/>
  <c r="Q28" i="30"/>
  <c r="U27" i="31"/>
  <c r="U28" i="30"/>
  <c r="D29" i="30"/>
  <c r="H29" i="30"/>
  <c r="L29" i="30"/>
  <c r="P29" i="30"/>
  <c r="T29" i="30"/>
  <c r="F30" i="30"/>
  <c r="J30" i="30"/>
  <c r="N30" i="30"/>
  <c r="R30" i="30"/>
  <c r="V30" i="30"/>
  <c r="D31" i="30"/>
  <c r="H31" i="30"/>
  <c r="L31" i="30"/>
  <c r="P31" i="30"/>
  <c r="T31" i="30"/>
  <c r="F32" i="30"/>
  <c r="J32" i="30"/>
  <c r="N32" i="30"/>
  <c r="R32" i="30"/>
  <c r="V32" i="30"/>
  <c r="D33" i="31"/>
  <c r="D34" i="30"/>
  <c r="H33" i="31"/>
  <c r="H34" i="30"/>
  <c r="L33" i="31"/>
  <c r="L34" i="30"/>
  <c r="P33" i="31"/>
  <c r="P34" i="30"/>
  <c r="T34" i="30"/>
  <c r="F35" i="30"/>
  <c r="J35" i="30"/>
  <c r="N35" i="30"/>
  <c r="R35" i="30"/>
  <c r="V35" i="30"/>
  <c r="D36" i="30"/>
  <c r="H36" i="30"/>
  <c r="L36" i="30"/>
  <c r="P36" i="30"/>
  <c r="T36" i="30"/>
  <c r="F37" i="30"/>
  <c r="J37" i="30"/>
  <c r="N37" i="30"/>
  <c r="R37" i="30"/>
  <c r="V37" i="30"/>
  <c r="D38" i="30"/>
  <c r="H38" i="30"/>
  <c r="L38" i="30"/>
  <c r="P38" i="30"/>
  <c r="T38" i="30"/>
  <c r="F39" i="30"/>
  <c r="J39" i="30"/>
  <c r="N39" i="30"/>
  <c r="R39" i="30"/>
  <c r="V39" i="30"/>
  <c r="D40" i="30"/>
  <c r="H40" i="30"/>
  <c r="L40" i="30"/>
  <c r="P40" i="30"/>
  <c r="T40" i="30"/>
  <c r="F41" i="30"/>
  <c r="J41" i="30"/>
  <c r="N41" i="30"/>
  <c r="R41" i="30"/>
  <c r="V41" i="30"/>
  <c r="D42" i="30"/>
  <c r="H42" i="30"/>
  <c r="L42" i="30"/>
  <c r="P42" i="30"/>
  <c r="T42" i="30"/>
  <c r="F43" i="30"/>
  <c r="J43" i="30"/>
  <c r="N43" i="30"/>
  <c r="R43" i="30"/>
  <c r="V43" i="30"/>
  <c r="D44" i="30"/>
  <c r="H44" i="30"/>
  <c r="L44" i="30"/>
  <c r="P44" i="30"/>
  <c r="T44" i="30"/>
  <c r="F45" i="30"/>
  <c r="J45" i="30"/>
  <c r="N45" i="30"/>
  <c r="R45" i="30"/>
  <c r="V45" i="30"/>
  <c r="D46" i="30"/>
  <c r="H46" i="30"/>
  <c r="L46" i="30"/>
  <c r="P46" i="30"/>
  <c r="T46" i="30"/>
  <c r="F47" i="30"/>
  <c r="J47" i="30"/>
  <c r="N47" i="30"/>
  <c r="R47" i="30"/>
  <c r="V47" i="30"/>
  <c r="D48" i="30"/>
  <c r="H48" i="30"/>
  <c r="L48" i="30"/>
  <c r="P48" i="30"/>
  <c r="T48" i="30"/>
  <c r="F49" i="30"/>
  <c r="J49" i="30"/>
  <c r="N49" i="30"/>
  <c r="R49" i="30"/>
  <c r="V49" i="30"/>
  <c r="D50" i="30"/>
  <c r="H50" i="30"/>
  <c r="L50" i="30"/>
  <c r="P50" i="30"/>
  <c r="T50" i="30"/>
  <c r="F51" i="30"/>
  <c r="J51" i="30"/>
  <c r="N51" i="30"/>
  <c r="R51" i="30"/>
  <c r="V51" i="30"/>
  <c r="D52" i="31"/>
  <c r="D53" i="30"/>
  <c r="H52" i="31"/>
  <c r="H53" i="30"/>
  <c r="L52" i="31"/>
  <c r="L53" i="30"/>
  <c r="P52" i="31"/>
  <c r="P53" i="30"/>
  <c r="T52" i="31"/>
  <c r="T53" i="30"/>
  <c r="F54" i="30"/>
  <c r="J54" i="30"/>
  <c r="N54" i="30"/>
  <c r="R54" i="30"/>
  <c r="V54" i="30"/>
  <c r="D55" i="30"/>
  <c r="H55" i="30"/>
  <c r="L55" i="30"/>
  <c r="P55" i="30"/>
  <c r="T55" i="30"/>
  <c r="F56" i="30"/>
  <c r="J56" i="30"/>
  <c r="N56" i="30"/>
  <c r="R56" i="30"/>
  <c r="V56" i="30"/>
  <c r="D57" i="30"/>
  <c r="H57" i="30"/>
  <c r="L57" i="30"/>
  <c r="P57" i="30"/>
  <c r="T57" i="30"/>
  <c r="F58" i="30"/>
  <c r="J58" i="30"/>
  <c r="N58" i="30"/>
  <c r="R58" i="30"/>
  <c r="V58" i="30"/>
  <c r="D59" i="30"/>
  <c r="H59" i="30"/>
  <c r="L59" i="30"/>
  <c r="P59" i="30"/>
  <c r="T59" i="30"/>
  <c r="F60" i="30"/>
  <c r="J60" i="30"/>
  <c r="N60" i="30"/>
  <c r="R60" i="30"/>
  <c r="V60" i="30"/>
  <c r="D61" i="30"/>
  <c r="H61" i="30"/>
  <c r="L61" i="30"/>
  <c r="P61" i="30"/>
  <c r="T61" i="30"/>
  <c r="F62" i="30"/>
  <c r="J62" i="30"/>
  <c r="N62" i="30"/>
  <c r="R62" i="30"/>
  <c r="V62" i="30"/>
  <c r="D63" i="30"/>
  <c r="H63" i="30"/>
  <c r="L63" i="30"/>
  <c r="P63" i="30"/>
  <c r="T63" i="30"/>
  <c r="F64" i="30"/>
  <c r="J64" i="30"/>
  <c r="N64" i="30"/>
  <c r="R64" i="30"/>
  <c r="V64" i="30"/>
  <c r="D65" i="30"/>
  <c r="H65" i="30"/>
  <c r="L65" i="30"/>
  <c r="P65" i="30"/>
  <c r="T65" i="30"/>
  <c r="F66" i="30"/>
  <c r="J66" i="30"/>
  <c r="N66" i="30"/>
  <c r="R66" i="30"/>
  <c r="V66" i="30"/>
  <c r="D67" i="30"/>
  <c r="H67" i="30"/>
  <c r="L67" i="30"/>
  <c r="P67" i="30"/>
  <c r="T67" i="30"/>
  <c r="F68" i="30"/>
  <c r="J68" i="30"/>
  <c r="N68" i="30"/>
  <c r="R68" i="30"/>
  <c r="V68" i="30"/>
  <c r="D69" i="30"/>
  <c r="H69" i="30"/>
  <c r="L69" i="30"/>
  <c r="P69" i="30"/>
  <c r="T69" i="30"/>
  <c r="F70" i="30"/>
  <c r="J70" i="30"/>
  <c r="N70" i="30"/>
  <c r="R70" i="30"/>
  <c r="V70" i="30"/>
  <c r="D71" i="31"/>
  <c r="D72" i="30"/>
  <c r="H71" i="31"/>
  <c r="H72" i="30"/>
  <c r="L71" i="31"/>
  <c r="P71" i="31"/>
  <c r="P72" i="30"/>
  <c r="T71" i="31"/>
  <c r="T72" i="30"/>
  <c r="C73" i="30"/>
  <c r="G73" i="30"/>
  <c r="K73" i="30"/>
  <c r="O73" i="30"/>
  <c r="S73" i="30"/>
  <c r="W73" i="30"/>
  <c r="E74" i="30"/>
  <c r="I74" i="30"/>
  <c r="M74" i="30"/>
  <c r="Q74" i="30"/>
  <c r="U74" i="30"/>
  <c r="C75" i="30"/>
  <c r="G75" i="30"/>
  <c r="K75" i="30"/>
  <c r="O75" i="30"/>
  <c r="S75" i="30"/>
  <c r="W75" i="30"/>
  <c r="E76" i="30"/>
  <c r="I76" i="30"/>
  <c r="M76" i="30"/>
  <c r="Q76" i="30"/>
  <c r="U76" i="30"/>
  <c r="C4" i="29"/>
  <c r="C3" i="29" s="1"/>
  <c r="G4" i="29"/>
  <c r="G3" i="29" s="1"/>
  <c r="K4" i="29"/>
  <c r="K3" i="29" s="1"/>
  <c r="O4" i="29"/>
  <c r="O3" i="29" s="1"/>
  <c r="S4" i="29"/>
  <c r="S3" i="29" s="1"/>
  <c r="W4" i="29"/>
  <c r="W3" i="29" s="1"/>
  <c r="E8" i="29"/>
  <c r="I8" i="29"/>
  <c r="M8" i="29"/>
  <c r="Q8" i="29"/>
  <c r="U8" i="29"/>
  <c r="E11" i="29"/>
  <c r="I11" i="29"/>
  <c r="M11" i="29"/>
  <c r="Q11" i="29"/>
  <c r="U11" i="29"/>
  <c r="C17" i="29"/>
  <c r="G17" i="29"/>
  <c r="K17" i="29"/>
  <c r="O17" i="29"/>
  <c r="S17" i="29"/>
  <c r="W17" i="29"/>
  <c r="C22" i="29"/>
  <c r="G22" i="29"/>
  <c r="K22" i="29"/>
  <c r="O22" i="29"/>
  <c r="S22" i="29"/>
  <c r="W22" i="29"/>
  <c r="K27" i="29"/>
  <c r="K26" i="29" s="1"/>
  <c r="O27" i="29"/>
  <c r="O26" i="29" s="1"/>
  <c r="S27" i="29"/>
  <c r="S26" i="29" s="1"/>
  <c r="F33" i="29"/>
  <c r="J33" i="29"/>
  <c r="N33" i="29"/>
  <c r="R33" i="29"/>
  <c r="V33" i="29"/>
  <c r="F52" i="29"/>
  <c r="J52" i="29"/>
  <c r="N52" i="29"/>
  <c r="R52" i="29"/>
  <c r="V52" i="29"/>
  <c r="F71" i="29"/>
  <c r="J71" i="29"/>
  <c r="N71" i="29"/>
  <c r="R71" i="29"/>
  <c r="V71" i="29"/>
  <c r="D4" i="28"/>
  <c r="D3" i="28" s="1"/>
  <c r="H4" i="28"/>
  <c r="H3" i="28" s="1"/>
  <c r="L4" i="28"/>
  <c r="L3" i="28" s="1"/>
  <c r="P4" i="28"/>
  <c r="P3" i="28" s="1"/>
  <c r="T4" i="28"/>
  <c r="T3" i="28" s="1"/>
  <c r="F8" i="28"/>
  <c r="J8" i="28"/>
  <c r="N8" i="28"/>
  <c r="R8" i="28"/>
  <c r="V8" i="28"/>
  <c r="F11" i="28"/>
  <c r="J11" i="28"/>
  <c r="N11" i="28"/>
  <c r="R11" i="28"/>
  <c r="V11" i="28"/>
  <c r="D17" i="28"/>
  <c r="H17" i="28"/>
  <c r="L17" i="28"/>
  <c r="P17" i="28"/>
  <c r="T17" i="28"/>
  <c r="N22" i="28"/>
  <c r="R22" i="28"/>
  <c r="W22" i="28"/>
  <c r="E27" i="28"/>
  <c r="E26" i="28" s="1"/>
  <c r="I27" i="28"/>
  <c r="I26" i="28" s="1"/>
  <c r="M27" i="28"/>
  <c r="M26" i="28" s="1"/>
  <c r="Q27" i="28"/>
  <c r="Q26" i="28" s="1"/>
  <c r="U27" i="28"/>
  <c r="U26" i="28" s="1"/>
  <c r="C33" i="28"/>
  <c r="C26" i="28" s="1"/>
  <c r="G33" i="28"/>
  <c r="G26" i="28" s="1"/>
  <c r="K33" i="28"/>
  <c r="K26" i="28" s="1"/>
  <c r="O33" i="28"/>
  <c r="O26" i="28" s="1"/>
  <c r="S33" i="28"/>
  <c r="S26" i="28" s="1"/>
  <c r="W33" i="28"/>
  <c r="W26" i="28" s="1"/>
  <c r="D52" i="28"/>
  <c r="H52" i="28"/>
  <c r="C4" i="27"/>
  <c r="Q4" i="27"/>
  <c r="Q3" i="27" s="1"/>
  <c r="Q2" i="27" s="1"/>
  <c r="U4" i="27"/>
  <c r="U3" i="27" s="1"/>
  <c r="C8" i="27"/>
  <c r="G8" i="27"/>
  <c r="K8" i="27"/>
  <c r="O8" i="27"/>
  <c r="S8" i="27"/>
  <c r="W8" i="27"/>
  <c r="C11" i="27"/>
  <c r="G11" i="27"/>
  <c r="K11" i="27"/>
  <c r="O11" i="27"/>
  <c r="S11" i="27"/>
  <c r="W11" i="27"/>
  <c r="R17" i="27"/>
  <c r="V17" i="27"/>
  <c r="F22" i="27"/>
  <c r="J22" i="27"/>
  <c r="N22" i="27"/>
  <c r="R22" i="27"/>
  <c r="V22" i="27"/>
  <c r="D27" i="27"/>
  <c r="D26" i="27" s="1"/>
  <c r="H27" i="27"/>
  <c r="H26" i="27" s="1"/>
  <c r="L27" i="27"/>
  <c r="L26" i="27" s="1"/>
  <c r="P27" i="27"/>
  <c r="P26" i="27" s="1"/>
  <c r="T27" i="27"/>
  <c r="T26" i="27" s="1"/>
  <c r="F33" i="27"/>
  <c r="F26" i="27" s="1"/>
  <c r="J33" i="27"/>
  <c r="J26" i="27" s="1"/>
  <c r="N33" i="27"/>
  <c r="N26" i="27" s="1"/>
  <c r="R33" i="27"/>
  <c r="R26" i="27" s="1"/>
  <c r="V33" i="27"/>
  <c r="V26" i="27" s="1"/>
  <c r="F52" i="27"/>
  <c r="J52" i="27"/>
  <c r="N52" i="27"/>
  <c r="R52" i="27"/>
  <c r="V52" i="27"/>
  <c r="M52" i="25"/>
  <c r="Q52" i="25"/>
  <c r="U52" i="25"/>
  <c r="O71" i="25"/>
  <c r="S71" i="25"/>
  <c r="R8" i="24"/>
  <c r="V8" i="24"/>
  <c r="C11" i="24"/>
  <c r="C3" i="24" s="1"/>
  <c r="G11" i="24"/>
  <c r="K11" i="24"/>
  <c r="F17" i="24"/>
  <c r="J17" i="24"/>
  <c r="N17" i="24"/>
  <c r="R17" i="24"/>
  <c r="C27" i="24"/>
  <c r="G27" i="24"/>
  <c r="Q27" i="24"/>
  <c r="U27" i="24"/>
  <c r="D33" i="24"/>
  <c r="D26" i="24" s="1"/>
  <c r="H33" i="24"/>
  <c r="H26" i="24" s="1"/>
  <c r="L33" i="24"/>
  <c r="L26" i="24" s="1"/>
  <c r="P33" i="24"/>
  <c r="H33" i="23"/>
  <c r="L33" i="23"/>
  <c r="L26" i="23" s="1"/>
  <c r="P33" i="23"/>
  <c r="T33" i="23"/>
  <c r="C52" i="23"/>
  <c r="Q52" i="23"/>
  <c r="F71" i="23"/>
  <c r="J71" i="23"/>
  <c r="N71" i="23"/>
  <c r="R71" i="23"/>
  <c r="V71" i="23"/>
  <c r="C4" i="17"/>
  <c r="C17" i="17"/>
  <c r="C33" i="17"/>
  <c r="C4" i="10"/>
  <c r="G4" i="10"/>
  <c r="K4" i="10"/>
  <c r="O4" i="10"/>
  <c r="S4" i="10"/>
  <c r="M11" i="6"/>
  <c r="Q11" i="6"/>
  <c r="G22" i="6"/>
  <c r="K22" i="6"/>
  <c r="G17" i="4"/>
  <c r="K17" i="4"/>
  <c r="I17" i="3"/>
  <c r="M17" i="3"/>
  <c r="J22" i="3"/>
  <c r="N22" i="3"/>
  <c r="R22" i="3"/>
  <c r="V22" i="3"/>
  <c r="M45" i="94"/>
  <c r="Q45" i="94"/>
  <c r="U45" i="94"/>
  <c r="C46" i="94"/>
  <c r="G46" i="94"/>
  <c r="K46" i="94"/>
  <c r="O46" i="94"/>
  <c r="S46" i="94"/>
  <c r="W46" i="94"/>
  <c r="E47" i="94"/>
  <c r="I47" i="94"/>
  <c r="M47" i="94"/>
  <c r="Q47" i="94"/>
  <c r="U47" i="94"/>
  <c r="C48" i="94"/>
  <c r="G48" i="94"/>
  <c r="K48" i="94"/>
  <c r="O48" i="94"/>
  <c r="S48" i="94"/>
  <c r="W48" i="94"/>
  <c r="E49" i="94"/>
  <c r="I49" i="94"/>
  <c r="M49" i="94"/>
  <c r="Q49" i="94"/>
  <c r="U49" i="94"/>
  <c r="C50" i="94"/>
  <c r="G50" i="94"/>
  <c r="K50" i="94"/>
  <c r="O50" i="94"/>
  <c r="S50" i="94"/>
  <c r="W50" i="94"/>
  <c r="E51" i="94"/>
  <c r="I51" i="94"/>
  <c r="M51" i="94"/>
  <c r="Q51" i="94"/>
  <c r="U51" i="94"/>
  <c r="C53" i="94"/>
  <c r="G53" i="94"/>
  <c r="K53" i="94"/>
  <c r="O53" i="94"/>
  <c r="S53" i="94"/>
  <c r="F54" i="94"/>
  <c r="J54" i="94"/>
  <c r="N54" i="94"/>
  <c r="R54" i="94"/>
  <c r="V54" i="94"/>
  <c r="D55" i="94"/>
  <c r="H55" i="94"/>
  <c r="L55" i="94"/>
  <c r="P55" i="94"/>
  <c r="T55" i="94"/>
  <c r="F56" i="94"/>
  <c r="J56" i="94"/>
  <c r="N56" i="94"/>
  <c r="R56" i="94"/>
  <c r="V56" i="94"/>
  <c r="D57" i="94"/>
  <c r="H57" i="94"/>
  <c r="L57" i="94"/>
  <c r="P57" i="94"/>
  <c r="T57" i="94"/>
  <c r="F58" i="94"/>
  <c r="J58" i="94"/>
  <c r="N58" i="94"/>
  <c r="R58" i="94"/>
  <c r="V58" i="94"/>
  <c r="D59" i="94"/>
  <c r="H59" i="94"/>
  <c r="L59" i="94"/>
  <c r="P59" i="94"/>
  <c r="T59" i="94"/>
  <c r="F60" i="94"/>
  <c r="J60" i="94"/>
  <c r="N60" i="94"/>
  <c r="R60" i="94"/>
  <c r="V60" i="94"/>
  <c r="D61" i="94"/>
  <c r="H61" i="94"/>
  <c r="L61" i="94"/>
  <c r="P61" i="94"/>
  <c r="T61" i="94"/>
  <c r="F62" i="94"/>
  <c r="J62" i="94"/>
  <c r="N62" i="94"/>
  <c r="R62" i="94"/>
  <c r="V62" i="94"/>
  <c r="D63" i="94"/>
  <c r="H63" i="94"/>
  <c r="L63" i="94"/>
  <c r="P63" i="94"/>
  <c r="T63" i="94"/>
  <c r="F64" i="94"/>
  <c r="J64" i="94"/>
  <c r="N64" i="94"/>
  <c r="R64" i="94"/>
  <c r="V64" i="94"/>
  <c r="D65" i="94"/>
  <c r="H65" i="94"/>
  <c r="L65" i="94"/>
  <c r="P65" i="94"/>
  <c r="T65" i="94"/>
  <c r="F66" i="94"/>
  <c r="J66" i="94"/>
  <c r="N66" i="94"/>
  <c r="R66" i="94"/>
  <c r="V66" i="94"/>
  <c r="D67" i="94"/>
  <c r="H67" i="94"/>
  <c r="L67" i="94"/>
  <c r="P67" i="94"/>
  <c r="T67" i="94"/>
  <c r="F68" i="94"/>
  <c r="J68" i="94"/>
  <c r="N68" i="94"/>
  <c r="R68" i="94"/>
  <c r="V68" i="94"/>
  <c r="D69" i="94"/>
  <c r="H69" i="94"/>
  <c r="L69" i="94"/>
  <c r="P69" i="94"/>
  <c r="T69" i="94"/>
  <c r="F70" i="94"/>
  <c r="J70" i="94"/>
  <c r="N70" i="94"/>
  <c r="R70" i="94"/>
  <c r="V70" i="94"/>
  <c r="D72" i="94"/>
  <c r="H72" i="94"/>
  <c r="L72" i="94"/>
  <c r="P72" i="94"/>
  <c r="T72" i="94"/>
  <c r="F73" i="94"/>
  <c r="J73" i="94"/>
  <c r="N73" i="94"/>
  <c r="R73" i="94"/>
  <c r="V73" i="94"/>
  <c r="D74" i="94"/>
  <c r="H74" i="94"/>
  <c r="L74" i="94"/>
  <c r="P74" i="94"/>
  <c r="T74" i="94"/>
  <c r="F75" i="94"/>
  <c r="J75" i="94"/>
  <c r="N75" i="94"/>
  <c r="R75" i="94"/>
  <c r="V75" i="94"/>
  <c r="D76" i="94"/>
  <c r="H76" i="94"/>
  <c r="L76" i="94"/>
  <c r="P76" i="94"/>
  <c r="T76" i="94"/>
  <c r="D17" i="83"/>
  <c r="H17" i="83"/>
  <c r="L17" i="83"/>
  <c r="P17" i="83"/>
  <c r="T17" i="83"/>
  <c r="E33" i="83"/>
  <c r="I33" i="83"/>
  <c r="M33" i="83"/>
  <c r="Q33" i="83"/>
  <c r="U33" i="83"/>
  <c r="H52" i="83"/>
  <c r="L52" i="83"/>
  <c r="P52" i="83"/>
  <c r="F4" i="76"/>
  <c r="F5" i="75"/>
  <c r="J4" i="76"/>
  <c r="J5" i="75"/>
  <c r="N4" i="76"/>
  <c r="N5" i="75"/>
  <c r="R4" i="76"/>
  <c r="R5" i="75"/>
  <c r="V4" i="76"/>
  <c r="V5" i="75"/>
  <c r="D6" i="75"/>
  <c r="H6" i="75"/>
  <c r="L6" i="75"/>
  <c r="P6" i="75"/>
  <c r="T6" i="75"/>
  <c r="F7" i="75"/>
  <c r="J7" i="75"/>
  <c r="N7" i="75"/>
  <c r="R7" i="75"/>
  <c r="V7" i="75"/>
  <c r="D8" i="76"/>
  <c r="D9" i="75"/>
  <c r="H8" i="76"/>
  <c r="H9" i="75"/>
  <c r="L8" i="76"/>
  <c r="L9" i="75"/>
  <c r="P8" i="76"/>
  <c r="P9" i="75"/>
  <c r="T8" i="76"/>
  <c r="T9" i="75"/>
  <c r="F10" i="75"/>
  <c r="J10" i="75"/>
  <c r="N10" i="75"/>
  <c r="R10" i="75"/>
  <c r="V10" i="75"/>
  <c r="D11" i="76"/>
  <c r="D12" i="75"/>
  <c r="H11" i="76"/>
  <c r="H12" i="75"/>
  <c r="L11" i="76"/>
  <c r="L12" i="75"/>
  <c r="P11" i="76"/>
  <c r="P12" i="75"/>
  <c r="T11" i="76"/>
  <c r="T12" i="75"/>
  <c r="F13" i="75"/>
  <c r="J13" i="75"/>
  <c r="N13" i="75"/>
  <c r="R13" i="75"/>
  <c r="V13" i="75"/>
  <c r="D14" i="75"/>
  <c r="H14" i="75"/>
  <c r="L14" i="75"/>
  <c r="P14" i="75"/>
  <c r="T14" i="75"/>
  <c r="F15" i="75"/>
  <c r="J15" i="75"/>
  <c r="N15" i="75"/>
  <c r="R15" i="75"/>
  <c r="V15" i="75"/>
  <c r="D16" i="75"/>
  <c r="H16" i="75"/>
  <c r="L16" i="75"/>
  <c r="P16" i="75"/>
  <c r="T16" i="75"/>
  <c r="F17" i="76"/>
  <c r="J17" i="76"/>
  <c r="J18" i="75"/>
  <c r="N17" i="76"/>
  <c r="N18" i="75"/>
  <c r="R17" i="76"/>
  <c r="V17" i="76"/>
  <c r="V18" i="75"/>
  <c r="D19" i="75"/>
  <c r="H19" i="75"/>
  <c r="L19" i="75"/>
  <c r="P19" i="75"/>
  <c r="T19" i="75"/>
  <c r="F20" i="75"/>
  <c r="J20" i="75"/>
  <c r="N20" i="75"/>
  <c r="R20" i="75"/>
  <c r="V20" i="75"/>
  <c r="D21" i="75"/>
  <c r="H21" i="75"/>
  <c r="L21" i="75"/>
  <c r="P21" i="75"/>
  <c r="T21" i="75"/>
  <c r="F22" i="76"/>
  <c r="F23" i="75"/>
  <c r="J22" i="76"/>
  <c r="J23" i="75"/>
  <c r="N22" i="76"/>
  <c r="N23" i="75"/>
  <c r="R22" i="76"/>
  <c r="R23" i="75"/>
  <c r="V22" i="76"/>
  <c r="V23" i="75"/>
  <c r="D24" i="75"/>
  <c r="H24" i="75"/>
  <c r="L24" i="75"/>
  <c r="P24" i="75"/>
  <c r="T24" i="75"/>
  <c r="F25" i="75"/>
  <c r="J25" i="75"/>
  <c r="N25" i="75"/>
  <c r="R25" i="75"/>
  <c r="V25" i="75"/>
  <c r="D27" i="76"/>
  <c r="D28" i="75"/>
  <c r="H27" i="76"/>
  <c r="L27" i="76"/>
  <c r="L28" i="75"/>
  <c r="P27" i="76"/>
  <c r="P28" i="75"/>
  <c r="T27" i="76"/>
  <c r="T28" i="75"/>
  <c r="F29" i="75"/>
  <c r="J29" i="75"/>
  <c r="N29" i="75"/>
  <c r="R29" i="75"/>
  <c r="V29" i="75"/>
  <c r="D30" i="75"/>
  <c r="H30" i="75"/>
  <c r="L30" i="75"/>
  <c r="P30" i="75"/>
  <c r="T30" i="75"/>
  <c r="F31" i="75"/>
  <c r="J31" i="75"/>
  <c r="N31" i="75"/>
  <c r="R31" i="75"/>
  <c r="V31" i="75"/>
  <c r="D32" i="75"/>
  <c r="H32" i="75"/>
  <c r="L32" i="75"/>
  <c r="P32" i="75"/>
  <c r="T32" i="75"/>
  <c r="F33" i="76"/>
  <c r="F34" i="75"/>
  <c r="J33" i="76"/>
  <c r="J34" i="75"/>
  <c r="N33" i="76"/>
  <c r="N34" i="75"/>
  <c r="R33" i="76"/>
  <c r="R34" i="75"/>
  <c r="V33" i="76"/>
  <c r="V34" i="75"/>
  <c r="D35" i="75"/>
  <c r="H35" i="75"/>
  <c r="L35" i="75"/>
  <c r="P35" i="75"/>
  <c r="T35" i="75"/>
  <c r="F36" i="75"/>
  <c r="J36" i="75"/>
  <c r="N36" i="75"/>
  <c r="R36" i="75"/>
  <c r="V36" i="75"/>
  <c r="D37" i="75"/>
  <c r="H37" i="75"/>
  <c r="L37" i="75"/>
  <c r="P37" i="75"/>
  <c r="T37" i="75"/>
  <c r="F38" i="75"/>
  <c r="J38" i="75"/>
  <c r="N38" i="75"/>
  <c r="R38" i="75"/>
  <c r="V38" i="75"/>
  <c r="D39" i="75"/>
  <c r="H39" i="75"/>
  <c r="L39" i="75"/>
  <c r="P39" i="75"/>
  <c r="T39" i="75"/>
  <c r="F40" i="75"/>
  <c r="J40" i="75"/>
  <c r="N40" i="75"/>
  <c r="R40" i="75"/>
  <c r="V40" i="75"/>
  <c r="D41" i="75"/>
  <c r="H41" i="75"/>
  <c r="L41" i="75"/>
  <c r="P41" i="75"/>
  <c r="T41" i="75"/>
  <c r="F42" i="75"/>
  <c r="J42" i="75"/>
  <c r="N42" i="75"/>
  <c r="R42" i="75"/>
  <c r="V42" i="75"/>
  <c r="D43" i="75"/>
  <c r="H43" i="75"/>
  <c r="L43" i="75"/>
  <c r="P43" i="75"/>
  <c r="T43" i="75"/>
  <c r="F44" i="75"/>
  <c r="J44" i="75"/>
  <c r="N44" i="75"/>
  <c r="R44" i="75"/>
  <c r="V44" i="75"/>
  <c r="D45" i="75"/>
  <c r="H45" i="75"/>
  <c r="L45" i="75"/>
  <c r="P45" i="75"/>
  <c r="T45" i="75"/>
  <c r="F46" i="75"/>
  <c r="J46" i="75"/>
  <c r="N46" i="75"/>
  <c r="R46" i="75"/>
  <c r="V46" i="75"/>
  <c r="D47" i="75"/>
  <c r="H47" i="75"/>
  <c r="L47" i="75"/>
  <c r="P47" i="75"/>
  <c r="T47" i="75"/>
  <c r="F48" i="75"/>
  <c r="J48" i="75"/>
  <c r="N48" i="75"/>
  <c r="R48" i="75"/>
  <c r="V48" i="75"/>
  <c r="D49" i="75"/>
  <c r="H49" i="75"/>
  <c r="L49" i="75"/>
  <c r="P49" i="75"/>
  <c r="T49" i="75"/>
  <c r="F50" i="75"/>
  <c r="J50" i="75"/>
  <c r="N50" i="75"/>
  <c r="R50" i="75"/>
  <c r="V50" i="75"/>
  <c r="D51" i="75"/>
  <c r="H51" i="75"/>
  <c r="L51" i="75"/>
  <c r="P51" i="75"/>
  <c r="T51" i="75"/>
  <c r="F52" i="76"/>
  <c r="F53" i="75"/>
  <c r="J52" i="76"/>
  <c r="J53" i="75"/>
  <c r="N52" i="76"/>
  <c r="R52" i="76"/>
  <c r="R53" i="75"/>
  <c r="V52" i="76"/>
  <c r="V53" i="75"/>
  <c r="D54" i="75"/>
  <c r="H54" i="75"/>
  <c r="L54" i="75"/>
  <c r="P54" i="75"/>
  <c r="T54" i="75"/>
  <c r="F55" i="75"/>
  <c r="J55" i="75"/>
  <c r="N55" i="75"/>
  <c r="R55" i="75"/>
  <c r="V55" i="75"/>
  <c r="D56" i="75"/>
  <c r="H56" i="75"/>
  <c r="L56" i="75"/>
  <c r="P56" i="75"/>
  <c r="T56" i="75"/>
  <c r="F57" i="75"/>
  <c r="J57" i="75"/>
  <c r="N57" i="75"/>
  <c r="R57" i="75"/>
  <c r="V57" i="75"/>
  <c r="D58" i="75"/>
  <c r="H58" i="75"/>
  <c r="L58" i="75"/>
  <c r="P58" i="75"/>
  <c r="T58" i="75"/>
  <c r="F59" i="75"/>
  <c r="J59" i="75"/>
  <c r="N59" i="75"/>
  <c r="R59" i="75"/>
  <c r="V59" i="75"/>
  <c r="D60" i="75"/>
  <c r="H60" i="75"/>
  <c r="L60" i="75"/>
  <c r="P60" i="75"/>
  <c r="T60" i="75"/>
  <c r="F61" i="75"/>
  <c r="J61" i="75"/>
  <c r="N61" i="75"/>
  <c r="R61" i="75"/>
  <c r="V61" i="75"/>
  <c r="D62" i="75"/>
  <c r="H62" i="75"/>
  <c r="L62" i="75"/>
  <c r="P62" i="75"/>
  <c r="T62" i="75"/>
  <c r="F63" i="75"/>
  <c r="J63" i="75"/>
  <c r="N63" i="75"/>
  <c r="R63" i="75"/>
  <c r="V63" i="75"/>
  <c r="D64" i="75"/>
  <c r="H64" i="75"/>
  <c r="L64" i="75"/>
  <c r="P64" i="75"/>
  <c r="T64" i="75"/>
  <c r="F65" i="75"/>
  <c r="J65" i="75"/>
  <c r="N65" i="75"/>
  <c r="R65" i="75"/>
  <c r="V65" i="75"/>
  <c r="D66" i="75"/>
  <c r="H66" i="75"/>
  <c r="L66" i="75"/>
  <c r="P66" i="75"/>
  <c r="T66" i="75"/>
  <c r="F67" i="75"/>
  <c r="J67" i="75"/>
  <c r="N67" i="75"/>
  <c r="R67" i="75"/>
  <c r="V67" i="75"/>
  <c r="D68" i="75"/>
  <c r="H68" i="75"/>
  <c r="L68" i="75"/>
  <c r="P68" i="75"/>
  <c r="T68" i="75"/>
  <c r="F69" i="75"/>
  <c r="J69" i="75"/>
  <c r="N69" i="75"/>
  <c r="R69" i="75"/>
  <c r="V69" i="75"/>
  <c r="D70" i="75"/>
  <c r="H70" i="75"/>
  <c r="L70" i="75"/>
  <c r="P70" i="75"/>
  <c r="T70" i="75"/>
  <c r="F71" i="76"/>
  <c r="F72" i="75"/>
  <c r="J71" i="76"/>
  <c r="J72" i="75"/>
  <c r="N71" i="76"/>
  <c r="R71" i="76"/>
  <c r="R72" i="75"/>
  <c r="V71" i="76"/>
  <c r="V72" i="75"/>
  <c r="D73" i="75"/>
  <c r="H73" i="75"/>
  <c r="L73" i="75"/>
  <c r="P73" i="75"/>
  <c r="T73" i="75"/>
  <c r="F74" i="75"/>
  <c r="J74" i="75"/>
  <c r="N74" i="75"/>
  <c r="R74" i="75"/>
  <c r="V74" i="75"/>
  <c r="D75" i="75"/>
  <c r="H75" i="75"/>
  <c r="L75" i="75"/>
  <c r="P75" i="75"/>
  <c r="T75" i="75"/>
  <c r="F76" i="75"/>
  <c r="J76" i="75"/>
  <c r="N76" i="75"/>
  <c r="R76" i="75"/>
  <c r="V76" i="75"/>
  <c r="J4" i="66"/>
  <c r="N4" i="66"/>
  <c r="R4" i="66"/>
  <c r="F5" i="60"/>
  <c r="J5" i="60"/>
  <c r="N5" i="60"/>
  <c r="R5" i="60"/>
  <c r="V5" i="60"/>
  <c r="D6" i="60"/>
  <c r="H6" i="60"/>
  <c r="L6" i="60"/>
  <c r="P6" i="60"/>
  <c r="T6" i="60"/>
  <c r="F7" i="60"/>
  <c r="J7" i="60"/>
  <c r="N7" i="60"/>
  <c r="R7" i="60"/>
  <c r="V7" i="60"/>
  <c r="D9" i="60"/>
  <c r="H9" i="60"/>
  <c r="L9" i="60"/>
  <c r="P9" i="60"/>
  <c r="T9" i="60"/>
  <c r="F10" i="60"/>
  <c r="J10" i="60"/>
  <c r="N10" i="60"/>
  <c r="R10" i="60"/>
  <c r="V10" i="60"/>
  <c r="D12" i="60"/>
  <c r="H12" i="60"/>
  <c r="L12" i="60"/>
  <c r="P12" i="60"/>
  <c r="T12" i="60"/>
  <c r="F13" i="60"/>
  <c r="J13" i="60"/>
  <c r="N13" i="60"/>
  <c r="R13" i="60"/>
  <c r="V13" i="60"/>
  <c r="D14" i="60"/>
  <c r="H14" i="60"/>
  <c r="L14" i="60"/>
  <c r="P14" i="60"/>
  <c r="T14" i="60"/>
  <c r="F15" i="60"/>
  <c r="J15" i="60"/>
  <c r="N15" i="60"/>
  <c r="R15" i="60"/>
  <c r="V15" i="60"/>
  <c r="D16" i="60"/>
  <c r="H16" i="60"/>
  <c r="L16" i="60"/>
  <c r="P16" i="60"/>
  <c r="T16" i="60"/>
  <c r="F18" i="60"/>
  <c r="J18" i="60"/>
  <c r="N18" i="60"/>
  <c r="R18" i="60"/>
  <c r="V18" i="60"/>
  <c r="D19" i="60"/>
  <c r="H19" i="60"/>
  <c r="L19" i="60"/>
  <c r="P19" i="60"/>
  <c r="T19" i="60"/>
  <c r="F20" i="60"/>
  <c r="J20" i="60"/>
  <c r="N20" i="60"/>
  <c r="R20" i="60"/>
  <c r="V20" i="60"/>
  <c r="D21" i="60"/>
  <c r="H21" i="60"/>
  <c r="L21" i="60"/>
  <c r="P21" i="60"/>
  <c r="T21" i="60"/>
  <c r="F23" i="60"/>
  <c r="J23" i="60"/>
  <c r="N23" i="60"/>
  <c r="R23" i="60"/>
  <c r="V23" i="60"/>
  <c r="D24" i="60"/>
  <c r="H24" i="60"/>
  <c r="L24" i="60"/>
  <c r="P24" i="60"/>
  <c r="T24" i="60"/>
  <c r="F25" i="60"/>
  <c r="J25" i="60"/>
  <c r="N25" i="60"/>
  <c r="R25" i="60"/>
  <c r="V25" i="60"/>
  <c r="D28" i="60"/>
  <c r="H28" i="60"/>
  <c r="L28" i="60"/>
  <c r="P28" i="60"/>
  <c r="T28" i="60"/>
  <c r="F29" i="60"/>
  <c r="J29" i="60"/>
  <c r="N29" i="60"/>
  <c r="R29" i="60"/>
  <c r="V29" i="60"/>
  <c r="D30" i="60"/>
  <c r="H30" i="60"/>
  <c r="L30" i="60"/>
  <c r="P30" i="60"/>
  <c r="T30" i="60"/>
  <c r="F31" i="60"/>
  <c r="J31" i="60"/>
  <c r="N31" i="60"/>
  <c r="R31" i="60"/>
  <c r="V31" i="60"/>
  <c r="D32" i="60"/>
  <c r="H32" i="60"/>
  <c r="L32" i="60"/>
  <c r="P32" i="60"/>
  <c r="T32" i="60"/>
  <c r="F34" i="60"/>
  <c r="J34" i="60"/>
  <c r="N34" i="60"/>
  <c r="R34" i="60"/>
  <c r="V34" i="60"/>
  <c r="D35" i="60"/>
  <c r="H35" i="60"/>
  <c r="L35" i="60"/>
  <c r="P35" i="60"/>
  <c r="T35" i="60"/>
  <c r="F36" i="60"/>
  <c r="J36" i="60"/>
  <c r="N36" i="60"/>
  <c r="R36" i="60"/>
  <c r="V36" i="60"/>
  <c r="D37" i="60"/>
  <c r="H37" i="60"/>
  <c r="L37" i="60"/>
  <c r="P37" i="60"/>
  <c r="T37" i="60"/>
  <c r="F38" i="60"/>
  <c r="J38" i="60"/>
  <c r="N38" i="60"/>
  <c r="R38" i="60"/>
  <c r="V38" i="60"/>
  <c r="D39" i="60"/>
  <c r="H39" i="60"/>
  <c r="L39" i="60"/>
  <c r="P39" i="60"/>
  <c r="T39" i="60"/>
  <c r="F40" i="60"/>
  <c r="J40" i="60"/>
  <c r="N40" i="60"/>
  <c r="R40" i="60"/>
  <c r="V40" i="60"/>
  <c r="D41" i="60"/>
  <c r="H41" i="60"/>
  <c r="L41" i="60"/>
  <c r="P41" i="60"/>
  <c r="T41" i="60"/>
  <c r="F42" i="60"/>
  <c r="J42" i="60"/>
  <c r="N42" i="60"/>
  <c r="R42" i="60"/>
  <c r="V42" i="60"/>
  <c r="D43" i="60"/>
  <c r="H43" i="60"/>
  <c r="L43" i="60"/>
  <c r="P43" i="60"/>
  <c r="T43" i="60"/>
  <c r="F44" i="60"/>
  <c r="J44" i="60"/>
  <c r="N44" i="60"/>
  <c r="R44" i="60"/>
  <c r="V44" i="60"/>
  <c r="D45" i="60"/>
  <c r="H45" i="60"/>
  <c r="L45" i="60"/>
  <c r="P45" i="60"/>
  <c r="T45" i="60"/>
  <c r="F46" i="60"/>
  <c r="J46" i="60"/>
  <c r="N46" i="60"/>
  <c r="R46" i="60"/>
  <c r="V46" i="60"/>
  <c r="D47" i="60"/>
  <c r="H47" i="60"/>
  <c r="L47" i="60"/>
  <c r="P47" i="60"/>
  <c r="T47" i="60"/>
  <c r="F48" i="60"/>
  <c r="J48" i="60"/>
  <c r="N48" i="60"/>
  <c r="R48" i="60"/>
  <c r="V48" i="60"/>
  <c r="D49" i="60"/>
  <c r="H49" i="60"/>
  <c r="L49" i="60"/>
  <c r="P49" i="60"/>
  <c r="T49" i="60"/>
  <c r="F50" i="60"/>
  <c r="J50" i="60"/>
  <c r="N50" i="60"/>
  <c r="R50" i="60"/>
  <c r="V50" i="60"/>
  <c r="D51" i="60"/>
  <c r="H51" i="60"/>
  <c r="L51" i="60"/>
  <c r="P51" i="60"/>
  <c r="T51" i="60"/>
  <c r="F53" i="60"/>
  <c r="J53" i="60"/>
  <c r="N53" i="60"/>
  <c r="R53" i="60"/>
  <c r="V53" i="60"/>
  <c r="D54" i="60"/>
  <c r="H54" i="60"/>
  <c r="L54" i="60"/>
  <c r="P54" i="60"/>
  <c r="T54" i="60"/>
  <c r="F55" i="60"/>
  <c r="J55" i="60"/>
  <c r="N55" i="60"/>
  <c r="R55" i="60"/>
  <c r="V55" i="60"/>
  <c r="D56" i="60"/>
  <c r="H56" i="60"/>
  <c r="L56" i="60"/>
  <c r="P56" i="60"/>
  <c r="T56" i="60"/>
  <c r="F57" i="60"/>
  <c r="J57" i="60"/>
  <c r="N57" i="60"/>
  <c r="R57" i="60"/>
  <c r="V57" i="60"/>
  <c r="D58" i="60"/>
  <c r="H58" i="60"/>
  <c r="L58" i="60"/>
  <c r="P58" i="60"/>
  <c r="T58" i="60"/>
  <c r="F59" i="60"/>
  <c r="J59" i="60"/>
  <c r="N59" i="60"/>
  <c r="R59" i="60"/>
  <c r="V59" i="60"/>
  <c r="D60" i="60"/>
  <c r="H60" i="60"/>
  <c r="L60" i="60"/>
  <c r="P60" i="60"/>
  <c r="T60" i="60"/>
  <c r="F61" i="60"/>
  <c r="J61" i="60"/>
  <c r="N61" i="60"/>
  <c r="R61" i="60"/>
  <c r="V61" i="60"/>
  <c r="D62" i="60"/>
  <c r="H62" i="60"/>
  <c r="L62" i="60"/>
  <c r="P62" i="60"/>
  <c r="T62" i="60"/>
  <c r="F63" i="60"/>
  <c r="J63" i="60"/>
  <c r="N63" i="60"/>
  <c r="R63" i="60"/>
  <c r="V63" i="60"/>
  <c r="D64" i="60"/>
  <c r="H64" i="60"/>
  <c r="L64" i="60"/>
  <c r="P64" i="60"/>
  <c r="T64" i="60"/>
  <c r="F65" i="60"/>
  <c r="J65" i="60"/>
  <c r="N65" i="60"/>
  <c r="R65" i="60"/>
  <c r="V65" i="60"/>
  <c r="D66" i="60"/>
  <c r="H66" i="60"/>
  <c r="L66" i="60"/>
  <c r="P66" i="60"/>
  <c r="T66" i="60"/>
  <c r="F67" i="60"/>
  <c r="J67" i="60"/>
  <c r="N67" i="60"/>
  <c r="R67" i="60"/>
  <c r="V67" i="60"/>
  <c r="D68" i="60"/>
  <c r="H68" i="60"/>
  <c r="L68" i="60"/>
  <c r="P68" i="60"/>
  <c r="T68" i="60"/>
  <c r="F69" i="60"/>
  <c r="J69" i="60"/>
  <c r="N69" i="60"/>
  <c r="R69" i="60"/>
  <c r="V69" i="60"/>
  <c r="D70" i="60"/>
  <c r="H70" i="60"/>
  <c r="L70" i="60"/>
  <c r="P70" i="60"/>
  <c r="T70" i="60"/>
  <c r="F72" i="60"/>
  <c r="J72" i="60"/>
  <c r="N72" i="60"/>
  <c r="R72" i="60"/>
  <c r="V72" i="60"/>
  <c r="D73" i="60"/>
  <c r="H73" i="60"/>
  <c r="L73" i="60"/>
  <c r="P73" i="60"/>
  <c r="T73" i="60"/>
  <c r="F74" i="60"/>
  <c r="J74" i="60"/>
  <c r="N74" i="60"/>
  <c r="R74" i="60"/>
  <c r="V74" i="60"/>
  <c r="D75" i="60"/>
  <c r="H75" i="60"/>
  <c r="L75" i="60"/>
  <c r="P75" i="60"/>
  <c r="T75" i="60"/>
  <c r="F76" i="60"/>
  <c r="J76" i="60"/>
  <c r="N76" i="60"/>
  <c r="R76" i="60"/>
  <c r="V76" i="60"/>
  <c r="D27" i="54"/>
  <c r="H27" i="54"/>
  <c r="L27" i="54"/>
  <c r="C33" i="47"/>
  <c r="T11" i="44"/>
  <c r="C11" i="41"/>
  <c r="G11" i="41"/>
  <c r="K11" i="41"/>
  <c r="F4" i="40"/>
  <c r="F3" i="40" s="1"/>
  <c r="J4" i="40"/>
  <c r="J3" i="40" s="1"/>
  <c r="I22" i="40"/>
  <c r="M22" i="40"/>
  <c r="Q22" i="40"/>
  <c r="D27" i="40"/>
  <c r="H27" i="40"/>
  <c r="L27" i="40"/>
  <c r="D33" i="40"/>
  <c r="H33" i="40"/>
  <c r="L33" i="40"/>
  <c r="E52" i="40"/>
  <c r="I52" i="40"/>
  <c r="M52" i="40"/>
  <c r="Q52" i="40"/>
  <c r="C11" i="39"/>
  <c r="U11" i="39"/>
  <c r="F17" i="38"/>
  <c r="J17" i="38"/>
  <c r="N17" i="38"/>
  <c r="R17" i="38"/>
  <c r="V17" i="38"/>
  <c r="C33" i="38"/>
  <c r="G33" i="38"/>
  <c r="K33" i="38"/>
  <c r="C4" i="37"/>
  <c r="C3" i="37" s="1"/>
  <c r="G4" i="37"/>
  <c r="G3" i="37" s="1"/>
  <c r="I27" i="36"/>
  <c r="I26" i="36" s="1"/>
  <c r="M27" i="36"/>
  <c r="M26" i="36" s="1"/>
  <c r="Q27" i="36"/>
  <c r="Q26" i="36" s="1"/>
  <c r="E52" i="36"/>
  <c r="I52" i="36"/>
  <c r="M52" i="36"/>
  <c r="E4" i="35"/>
  <c r="E17" i="35"/>
  <c r="E27" i="35"/>
  <c r="E26" i="35" s="1"/>
  <c r="I27" i="35"/>
  <c r="J52" i="35"/>
  <c r="N52" i="35"/>
  <c r="R52" i="35"/>
  <c r="D71" i="34"/>
  <c r="H71" i="34"/>
  <c r="F11" i="33"/>
  <c r="J11" i="33"/>
  <c r="F11" i="32"/>
  <c r="J11" i="32"/>
  <c r="N11" i="32"/>
  <c r="E52" i="32"/>
  <c r="I52" i="32"/>
  <c r="M52" i="32"/>
  <c r="Q52" i="32"/>
  <c r="U52" i="32"/>
  <c r="H71" i="32"/>
  <c r="L71" i="32"/>
  <c r="P71" i="32"/>
  <c r="C4" i="31"/>
  <c r="C5" i="30"/>
  <c r="G4" i="31"/>
  <c r="G5" i="30"/>
  <c r="K4" i="31"/>
  <c r="K5" i="30"/>
  <c r="O4" i="31"/>
  <c r="O5" i="30"/>
  <c r="S4" i="31"/>
  <c r="S5" i="30"/>
  <c r="W4" i="31"/>
  <c r="W5" i="30"/>
  <c r="E6" i="30"/>
  <c r="I6" i="30"/>
  <c r="M6" i="30"/>
  <c r="Q6" i="30"/>
  <c r="U6" i="30"/>
  <c r="C7" i="30"/>
  <c r="G7" i="30"/>
  <c r="K7" i="30"/>
  <c r="O7" i="30"/>
  <c r="S7" i="30"/>
  <c r="W7" i="30"/>
  <c r="E8" i="31"/>
  <c r="E9" i="30"/>
  <c r="I8" i="31"/>
  <c r="I9" i="30"/>
  <c r="M8" i="31"/>
  <c r="M9" i="30"/>
  <c r="Q8" i="31"/>
  <c r="Q9" i="30"/>
  <c r="U8" i="31"/>
  <c r="U9" i="30"/>
  <c r="C10" i="30"/>
  <c r="G10" i="30"/>
  <c r="K10" i="30"/>
  <c r="O10" i="30"/>
  <c r="S10" i="30"/>
  <c r="W10" i="30"/>
  <c r="E11" i="31"/>
  <c r="J11" i="31"/>
  <c r="J12" i="30"/>
  <c r="N11" i="31"/>
  <c r="N12" i="30"/>
  <c r="R11" i="31"/>
  <c r="R12" i="30"/>
  <c r="V11" i="31"/>
  <c r="V12" i="30"/>
  <c r="D13" i="30"/>
  <c r="H13" i="30"/>
  <c r="L13" i="30"/>
  <c r="P13" i="30"/>
  <c r="T13" i="30"/>
  <c r="F14" i="30"/>
  <c r="J14" i="30"/>
  <c r="N14" i="30"/>
  <c r="R14" i="30"/>
  <c r="V14" i="30"/>
  <c r="D15" i="30"/>
  <c r="H15" i="30"/>
  <c r="L15" i="30"/>
  <c r="P15" i="30"/>
  <c r="T15" i="30"/>
  <c r="F16" i="30"/>
  <c r="J16" i="30"/>
  <c r="N16" i="30"/>
  <c r="R16" i="30"/>
  <c r="V16" i="30"/>
  <c r="D17" i="31"/>
  <c r="D18" i="30"/>
  <c r="H17" i="31"/>
  <c r="H18" i="30"/>
  <c r="L17" i="31"/>
  <c r="L18" i="30"/>
  <c r="P17" i="31"/>
  <c r="P18" i="30"/>
  <c r="T17" i="31"/>
  <c r="T18" i="30"/>
  <c r="F19" i="30"/>
  <c r="J19" i="30"/>
  <c r="N19" i="30"/>
  <c r="R19" i="30"/>
  <c r="V19" i="30"/>
  <c r="D20" i="30"/>
  <c r="H20" i="30"/>
  <c r="L20" i="30"/>
  <c r="P20" i="30"/>
  <c r="T20" i="30"/>
  <c r="F21" i="30"/>
  <c r="J21" i="30"/>
  <c r="N21" i="30"/>
  <c r="R21" i="30"/>
  <c r="V21" i="30"/>
  <c r="D22" i="31"/>
  <c r="D23" i="30"/>
  <c r="H22" i="31"/>
  <c r="H23" i="30"/>
  <c r="L22" i="31"/>
  <c r="L23" i="30"/>
  <c r="P22" i="31"/>
  <c r="P23" i="30"/>
  <c r="T22" i="31"/>
  <c r="T23" i="30"/>
  <c r="F24" i="30"/>
  <c r="J24" i="30"/>
  <c r="N24" i="30"/>
  <c r="R24" i="30"/>
  <c r="V24" i="30"/>
  <c r="D25" i="30"/>
  <c r="H25" i="30"/>
  <c r="L25" i="30"/>
  <c r="P25" i="30"/>
  <c r="T25" i="30"/>
  <c r="F27" i="31"/>
  <c r="F28" i="30"/>
  <c r="J27" i="31"/>
  <c r="J28" i="30"/>
  <c r="N27" i="31"/>
  <c r="N28" i="30"/>
  <c r="R27" i="31"/>
  <c r="R28" i="30"/>
  <c r="V27" i="31"/>
  <c r="V28" i="30"/>
  <c r="E29" i="30"/>
  <c r="I29" i="30"/>
  <c r="M29" i="30"/>
  <c r="Q29" i="30"/>
  <c r="U29" i="30"/>
  <c r="C30" i="30"/>
  <c r="G30" i="30"/>
  <c r="K30" i="30"/>
  <c r="O30" i="30"/>
  <c r="S30" i="30"/>
  <c r="W30" i="30"/>
  <c r="E31" i="30"/>
  <c r="I31" i="30"/>
  <c r="M31" i="30"/>
  <c r="Q31" i="30"/>
  <c r="U31" i="30"/>
  <c r="C32" i="30"/>
  <c r="G32" i="30"/>
  <c r="K32" i="30"/>
  <c r="O32" i="30"/>
  <c r="S32" i="30"/>
  <c r="W32" i="30"/>
  <c r="E33" i="31"/>
  <c r="E34" i="30"/>
  <c r="I33" i="31"/>
  <c r="I34" i="30"/>
  <c r="M33" i="31"/>
  <c r="M34" i="30"/>
  <c r="Q33" i="31"/>
  <c r="Q34" i="30"/>
  <c r="U34" i="30"/>
  <c r="C35" i="30"/>
  <c r="G35" i="30"/>
  <c r="K35" i="30"/>
  <c r="O35" i="30"/>
  <c r="S35" i="30"/>
  <c r="W35" i="30"/>
  <c r="E36" i="30"/>
  <c r="I36" i="30"/>
  <c r="M36" i="30"/>
  <c r="Q36" i="30"/>
  <c r="U36" i="30"/>
  <c r="C37" i="30"/>
  <c r="G37" i="30"/>
  <c r="K37" i="30"/>
  <c r="O37" i="30"/>
  <c r="S37" i="30"/>
  <c r="W37" i="30"/>
  <c r="E38" i="30"/>
  <c r="I38" i="30"/>
  <c r="M38" i="30"/>
  <c r="Q38" i="30"/>
  <c r="U38" i="30"/>
  <c r="C39" i="30"/>
  <c r="G39" i="30"/>
  <c r="K39" i="30"/>
  <c r="O39" i="30"/>
  <c r="S39" i="30"/>
  <c r="W39" i="30"/>
  <c r="E40" i="30"/>
  <c r="I40" i="30"/>
  <c r="M40" i="30"/>
  <c r="Q40" i="30"/>
  <c r="U40" i="30"/>
  <c r="C41" i="30"/>
  <c r="G41" i="30"/>
  <c r="K41" i="30"/>
  <c r="O41" i="30"/>
  <c r="S41" i="30"/>
  <c r="W41" i="30"/>
  <c r="E42" i="30"/>
  <c r="I42" i="30"/>
  <c r="M42" i="30"/>
  <c r="Q42" i="30"/>
  <c r="U42" i="30"/>
  <c r="C43" i="30"/>
  <c r="G43" i="30"/>
  <c r="K43" i="30"/>
  <c r="O43" i="30"/>
  <c r="S43" i="30"/>
  <c r="W43" i="30"/>
  <c r="E44" i="30"/>
  <c r="I44" i="30"/>
  <c r="M44" i="30"/>
  <c r="Q44" i="30"/>
  <c r="U44" i="30"/>
  <c r="C45" i="30"/>
  <c r="G45" i="30"/>
  <c r="K45" i="30"/>
  <c r="O45" i="30"/>
  <c r="S45" i="30"/>
  <c r="W45" i="30"/>
  <c r="E46" i="30"/>
  <c r="I46" i="30"/>
  <c r="M46" i="30"/>
  <c r="Q46" i="30"/>
  <c r="U46" i="30"/>
  <c r="C47" i="30"/>
  <c r="G47" i="30"/>
  <c r="K47" i="30"/>
  <c r="O47" i="30"/>
  <c r="S47" i="30"/>
  <c r="W47" i="30"/>
  <c r="E48" i="30"/>
  <c r="I48" i="30"/>
  <c r="M48" i="30"/>
  <c r="Q48" i="30"/>
  <c r="U48" i="30"/>
  <c r="C49" i="30"/>
  <c r="G49" i="30"/>
  <c r="K49" i="30"/>
  <c r="O49" i="30"/>
  <c r="S49" i="30"/>
  <c r="W49" i="30"/>
  <c r="E50" i="30"/>
  <c r="I50" i="30"/>
  <c r="M50" i="30"/>
  <c r="Q50" i="30"/>
  <c r="U50" i="30"/>
  <c r="C51" i="30"/>
  <c r="G51" i="30"/>
  <c r="K51" i="30"/>
  <c r="O51" i="30"/>
  <c r="S51" i="30"/>
  <c r="W51" i="30"/>
  <c r="E52" i="31"/>
  <c r="E53" i="30"/>
  <c r="I52" i="31"/>
  <c r="I53" i="30"/>
  <c r="M52" i="31"/>
  <c r="M53" i="30"/>
  <c r="Q52" i="31"/>
  <c r="Q53" i="30"/>
  <c r="U52" i="31"/>
  <c r="U53" i="30"/>
  <c r="C54" i="30"/>
  <c r="G54" i="30"/>
  <c r="K54" i="30"/>
  <c r="O54" i="30"/>
  <c r="S54" i="30"/>
  <c r="W54" i="30"/>
  <c r="E55" i="30"/>
  <c r="I55" i="30"/>
  <c r="M55" i="30"/>
  <c r="Q55" i="30"/>
  <c r="U55" i="30"/>
  <c r="C56" i="30"/>
  <c r="G56" i="30"/>
  <c r="K56" i="30"/>
  <c r="O56" i="30"/>
  <c r="S56" i="30"/>
  <c r="W56" i="30"/>
  <c r="E57" i="30"/>
  <c r="I57" i="30"/>
  <c r="M57" i="30"/>
  <c r="Q57" i="30"/>
  <c r="U57" i="30"/>
  <c r="C58" i="30"/>
  <c r="G58" i="30"/>
  <c r="K58" i="30"/>
  <c r="O58" i="30"/>
  <c r="S58" i="30"/>
  <c r="W58" i="30"/>
  <c r="E59" i="30"/>
  <c r="I59" i="30"/>
  <c r="M59" i="30"/>
  <c r="Q59" i="30"/>
  <c r="U59" i="30"/>
  <c r="C60" i="30"/>
  <c r="G60" i="30"/>
  <c r="K60" i="30"/>
  <c r="O60" i="30"/>
  <c r="S60" i="30"/>
  <c r="W60" i="30"/>
  <c r="E61" i="30"/>
  <c r="I61" i="30"/>
  <c r="M61" i="30"/>
  <c r="Q61" i="30"/>
  <c r="U61" i="30"/>
  <c r="C62" i="30"/>
  <c r="G62" i="30"/>
  <c r="K62" i="30"/>
  <c r="O62" i="30"/>
  <c r="S62" i="30"/>
  <c r="W62" i="30"/>
  <c r="E63" i="30"/>
  <c r="I63" i="30"/>
  <c r="M63" i="30"/>
  <c r="Q63" i="30"/>
  <c r="U63" i="30"/>
  <c r="C64" i="30"/>
  <c r="G64" i="30"/>
  <c r="K64" i="30"/>
  <c r="O64" i="30"/>
  <c r="S64" i="30"/>
  <c r="W64" i="30"/>
  <c r="E65" i="30"/>
  <c r="I65" i="30"/>
  <c r="M65" i="30"/>
  <c r="Q65" i="30"/>
  <c r="U65" i="30"/>
  <c r="C66" i="30"/>
  <c r="G66" i="30"/>
  <c r="K66" i="30"/>
  <c r="O66" i="30"/>
  <c r="S66" i="30"/>
  <c r="W66" i="30"/>
  <c r="E67" i="30"/>
  <c r="I67" i="30"/>
  <c r="M67" i="30"/>
  <c r="Q67" i="30"/>
  <c r="U67" i="30"/>
  <c r="C68" i="30"/>
  <c r="G68" i="30"/>
  <c r="K68" i="30"/>
  <c r="O68" i="30"/>
  <c r="S68" i="30"/>
  <c r="W68" i="30"/>
  <c r="E69" i="30"/>
  <c r="I69" i="30"/>
  <c r="M69" i="30"/>
  <c r="Q69" i="30"/>
  <c r="U69" i="30"/>
  <c r="C70" i="30"/>
  <c r="G70" i="30"/>
  <c r="K70" i="30"/>
  <c r="O70" i="30"/>
  <c r="S70" i="30"/>
  <c r="W70" i="30"/>
  <c r="E71" i="31"/>
  <c r="E72" i="30"/>
  <c r="I71" i="31"/>
  <c r="I72" i="30"/>
  <c r="M71" i="31"/>
  <c r="M72" i="30"/>
  <c r="Q71" i="31"/>
  <c r="Q72" i="30"/>
  <c r="U71" i="31"/>
  <c r="U72" i="30"/>
  <c r="D73" i="30"/>
  <c r="H73" i="30"/>
  <c r="L73" i="30"/>
  <c r="P73" i="30"/>
  <c r="T73" i="30"/>
  <c r="F74" i="30"/>
  <c r="J74" i="30"/>
  <c r="N74" i="30"/>
  <c r="R74" i="30"/>
  <c r="V74" i="30"/>
  <c r="D75" i="30"/>
  <c r="H75" i="30"/>
  <c r="L75" i="30"/>
  <c r="P75" i="30"/>
  <c r="T75" i="30"/>
  <c r="F76" i="30"/>
  <c r="J76" i="30"/>
  <c r="N76" i="30"/>
  <c r="R76" i="30"/>
  <c r="V76" i="30"/>
  <c r="L27" i="29"/>
  <c r="P27" i="29"/>
  <c r="T27" i="29"/>
  <c r="K22" i="28"/>
  <c r="O22" i="28"/>
  <c r="S22" i="28"/>
  <c r="N52" i="28"/>
  <c r="R52" i="28"/>
  <c r="M71" i="28"/>
  <c r="Q71" i="28"/>
  <c r="U71" i="28"/>
  <c r="E4" i="27"/>
  <c r="E3" i="27" s="1"/>
  <c r="I4" i="27"/>
  <c r="I3" i="27" s="1"/>
  <c r="M4" i="27"/>
  <c r="M3" i="27" s="1"/>
  <c r="F17" i="27"/>
  <c r="J17" i="27"/>
  <c r="N17" i="27"/>
  <c r="G3" i="24"/>
  <c r="K3" i="24"/>
  <c r="J35" i="94"/>
  <c r="N35" i="94"/>
  <c r="R35" i="94"/>
  <c r="V35" i="94"/>
  <c r="D36" i="94"/>
  <c r="H36" i="94"/>
  <c r="L36" i="94"/>
  <c r="P36" i="94"/>
  <c r="T36" i="94"/>
  <c r="F37" i="94"/>
  <c r="J37" i="94"/>
  <c r="N37" i="94"/>
  <c r="R37" i="94"/>
  <c r="V37" i="94"/>
  <c r="D38" i="94"/>
  <c r="H38" i="94"/>
  <c r="L38" i="94"/>
  <c r="P38" i="94"/>
  <c r="T38" i="94"/>
  <c r="F39" i="94"/>
  <c r="J39" i="94"/>
  <c r="N39" i="94"/>
  <c r="R39" i="94"/>
  <c r="V39" i="94"/>
  <c r="D40" i="94"/>
  <c r="H40" i="94"/>
  <c r="L40" i="94"/>
  <c r="P40" i="94"/>
  <c r="T40" i="94"/>
  <c r="F41" i="94"/>
  <c r="J41" i="94"/>
  <c r="N41" i="94"/>
  <c r="R41" i="94"/>
  <c r="V41" i="94"/>
  <c r="D42" i="94"/>
  <c r="H42" i="94"/>
  <c r="L42" i="94"/>
  <c r="P42" i="94"/>
  <c r="T42" i="94"/>
  <c r="F43" i="94"/>
  <c r="J43" i="94"/>
  <c r="N43" i="94"/>
  <c r="R43" i="94"/>
  <c r="V43" i="94"/>
  <c r="D44" i="94"/>
  <c r="H44" i="94"/>
  <c r="L44" i="94"/>
  <c r="P44" i="94"/>
  <c r="T44" i="94"/>
  <c r="F45" i="94"/>
  <c r="J45" i="94"/>
  <c r="N45" i="94"/>
  <c r="R45" i="94"/>
  <c r="V45" i="94"/>
  <c r="D46" i="94"/>
  <c r="H46" i="94"/>
  <c r="L46" i="94"/>
  <c r="P46" i="94"/>
  <c r="T46" i="94"/>
  <c r="F47" i="94"/>
  <c r="J47" i="94"/>
  <c r="N47" i="94"/>
  <c r="R47" i="94"/>
  <c r="V47" i="94"/>
  <c r="D48" i="94"/>
  <c r="H48" i="94"/>
  <c r="L48" i="94"/>
  <c r="P48" i="94"/>
  <c r="T48" i="94"/>
  <c r="F49" i="94"/>
  <c r="J49" i="94"/>
  <c r="N49" i="94"/>
  <c r="R49" i="94"/>
  <c r="V49" i="94"/>
  <c r="D50" i="94"/>
  <c r="H50" i="94"/>
  <c r="L50" i="94"/>
  <c r="P50" i="94"/>
  <c r="T50" i="94"/>
  <c r="F51" i="94"/>
  <c r="J51" i="94"/>
  <c r="N51" i="94"/>
  <c r="R51" i="94"/>
  <c r="V51" i="94"/>
  <c r="D53" i="94"/>
  <c r="H53" i="94"/>
  <c r="L53" i="94"/>
  <c r="P53" i="94"/>
  <c r="T53" i="94"/>
  <c r="C54" i="94"/>
  <c r="G54" i="94"/>
  <c r="K54" i="94"/>
  <c r="O54" i="94"/>
  <c r="S54" i="94"/>
  <c r="W54" i="94"/>
  <c r="E55" i="94"/>
  <c r="I55" i="94"/>
  <c r="M55" i="94"/>
  <c r="Q55" i="94"/>
  <c r="U55" i="94"/>
  <c r="C56" i="94"/>
  <c r="G56" i="94"/>
  <c r="K56" i="94"/>
  <c r="O56" i="94"/>
  <c r="S56" i="94"/>
  <c r="W56" i="94"/>
  <c r="E57" i="94"/>
  <c r="I57" i="94"/>
  <c r="M57" i="94"/>
  <c r="Q57" i="94"/>
  <c r="U57" i="94"/>
  <c r="C58" i="94"/>
  <c r="G58" i="94"/>
  <c r="K58" i="94"/>
  <c r="O58" i="94"/>
  <c r="S58" i="94"/>
  <c r="W58" i="94"/>
  <c r="E59" i="94"/>
  <c r="I59" i="94"/>
  <c r="M59" i="94"/>
  <c r="Q59" i="94"/>
  <c r="U59" i="94"/>
  <c r="C60" i="94"/>
  <c r="G60" i="94"/>
  <c r="K60" i="94"/>
  <c r="O60" i="94"/>
  <c r="S60" i="94"/>
  <c r="W60" i="94"/>
  <c r="E61" i="94"/>
  <c r="I61" i="94"/>
  <c r="M61" i="94"/>
  <c r="Q61" i="94"/>
  <c r="U61" i="94"/>
  <c r="C62" i="94"/>
  <c r="G62" i="94"/>
  <c r="K62" i="94"/>
  <c r="O62" i="94"/>
  <c r="S62" i="94"/>
  <c r="W62" i="94"/>
  <c r="E63" i="94"/>
  <c r="I63" i="94"/>
  <c r="M63" i="94"/>
  <c r="Q63" i="94"/>
  <c r="U63" i="94"/>
  <c r="C64" i="94"/>
  <c r="G64" i="94"/>
  <c r="K64" i="94"/>
  <c r="O64" i="94"/>
  <c r="S64" i="94"/>
  <c r="W64" i="94"/>
  <c r="E65" i="94"/>
  <c r="I65" i="94"/>
  <c r="M65" i="94"/>
  <c r="Q65" i="94"/>
  <c r="U65" i="94"/>
  <c r="C66" i="94"/>
  <c r="G66" i="94"/>
  <c r="K66" i="94"/>
  <c r="O66" i="94"/>
  <c r="S66" i="94"/>
  <c r="W66" i="94"/>
  <c r="E67" i="94"/>
  <c r="I67" i="94"/>
  <c r="M67" i="94"/>
  <c r="Q67" i="94"/>
  <c r="U67" i="94"/>
  <c r="C68" i="94"/>
  <c r="G68" i="94"/>
  <c r="K68" i="94"/>
  <c r="O68" i="94"/>
  <c r="S68" i="94"/>
  <c r="W68" i="94"/>
  <c r="E69" i="94"/>
  <c r="I69" i="94"/>
  <c r="M69" i="94"/>
  <c r="Q69" i="94"/>
  <c r="U69" i="94"/>
  <c r="C70" i="94"/>
  <c r="G70" i="94"/>
  <c r="K70" i="94"/>
  <c r="O70" i="94"/>
  <c r="S70" i="94"/>
  <c r="W70" i="94"/>
  <c r="E72" i="94"/>
  <c r="I72" i="94"/>
  <c r="M72" i="94"/>
  <c r="Q72" i="94"/>
  <c r="U72" i="94"/>
  <c r="C73" i="94"/>
  <c r="G73" i="94"/>
  <c r="K73" i="94"/>
  <c r="O73" i="94"/>
  <c r="S73" i="94"/>
  <c r="W73" i="94"/>
  <c r="E74" i="94"/>
  <c r="I74" i="94"/>
  <c r="M74" i="94"/>
  <c r="Q74" i="94"/>
  <c r="U74" i="94"/>
  <c r="C75" i="94"/>
  <c r="G75" i="94"/>
  <c r="K75" i="94"/>
  <c r="O75" i="94"/>
  <c r="S75" i="94"/>
  <c r="W75" i="94"/>
  <c r="E76" i="94"/>
  <c r="I76" i="94"/>
  <c r="M76" i="94"/>
  <c r="Q76" i="94"/>
  <c r="U76" i="94"/>
  <c r="F22" i="91"/>
  <c r="J22" i="91"/>
  <c r="N22" i="91"/>
  <c r="R22" i="91"/>
  <c r="V22" i="91"/>
  <c r="D27" i="91"/>
  <c r="H27" i="91"/>
  <c r="L27" i="91"/>
  <c r="P27" i="91"/>
  <c r="T27" i="91"/>
  <c r="F33" i="91"/>
  <c r="J33" i="91"/>
  <c r="N33" i="91"/>
  <c r="R33" i="91"/>
  <c r="V33" i="91"/>
  <c r="F52" i="91"/>
  <c r="J52" i="91"/>
  <c r="N52" i="91"/>
  <c r="R52" i="91"/>
  <c r="V52" i="91"/>
  <c r="N52" i="89"/>
  <c r="R52" i="89"/>
  <c r="V52" i="89"/>
  <c r="T22" i="88"/>
  <c r="F27" i="88"/>
  <c r="J27" i="88"/>
  <c r="N27" i="88"/>
  <c r="R27" i="88"/>
  <c r="V27" i="88"/>
  <c r="D33" i="88"/>
  <c r="H33" i="88"/>
  <c r="L33" i="88"/>
  <c r="P33" i="88"/>
  <c r="T33" i="88"/>
  <c r="D52" i="88"/>
  <c r="H52" i="88"/>
  <c r="L52" i="88"/>
  <c r="P52" i="88"/>
  <c r="T52" i="88"/>
  <c r="D71" i="88"/>
  <c r="H71" i="88"/>
  <c r="L71" i="88"/>
  <c r="P71" i="88"/>
  <c r="T71" i="88"/>
  <c r="F4" i="87"/>
  <c r="J4" i="87"/>
  <c r="N4" i="87"/>
  <c r="R4" i="87"/>
  <c r="V4" i="87"/>
  <c r="D8" i="87"/>
  <c r="H8" i="87"/>
  <c r="L8" i="87"/>
  <c r="P8" i="87"/>
  <c r="T8" i="87"/>
  <c r="D11" i="87"/>
  <c r="H11" i="87"/>
  <c r="L11" i="87"/>
  <c r="P11" i="87"/>
  <c r="T11" i="87"/>
  <c r="U17" i="87"/>
  <c r="E22" i="87"/>
  <c r="I22" i="87"/>
  <c r="M22" i="87"/>
  <c r="Q22" i="87"/>
  <c r="U22" i="87"/>
  <c r="C27" i="87"/>
  <c r="G27" i="87"/>
  <c r="K27" i="87"/>
  <c r="O27" i="87"/>
  <c r="S27" i="87"/>
  <c r="W27" i="87"/>
  <c r="E33" i="87"/>
  <c r="I33" i="87"/>
  <c r="M33" i="87"/>
  <c r="Q33" i="87"/>
  <c r="U33" i="87"/>
  <c r="E52" i="87"/>
  <c r="I52" i="87"/>
  <c r="M52" i="87"/>
  <c r="Q52" i="87"/>
  <c r="U52" i="87"/>
  <c r="D8" i="86"/>
  <c r="H8" i="86"/>
  <c r="L8" i="86"/>
  <c r="P8" i="86"/>
  <c r="T8" i="86"/>
  <c r="D11" i="86"/>
  <c r="H11" i="86"/>
  <c r="L11" i="86"/>
  <c r="P11" i="86"/>
  <c r="T11" i="86"/>
  <c r="F17" i="86"/>
  <c r="J17" i="86"/>
  <c r="N17" i="86"/>
  <c r="R17" i="86"/>
  <c r="V17" i="86"/>
  <c r="F22" i="86"/>
  <c r="J22" i="86"/>
  <c r="N22" i="86"/>
  <c r="R22" i="86"/>
  <c r="V22" i="86"/>
  <c r="D27" i="86"/>
  <c r="H27" i="86"/>
  <c r="L27" i="86"/>
  <c r="P27" i="86"/>
  <c r="T27" i="86"/>
  <c r="F33" i="86"/>
  <c r="J33" i="86"/>
  <c r="N33" i="86"/>
  <c r="R33" i="86"/>
  <c r="V33" i="86"/>
  <c r="F52" i="86"/>
  <c r="J52" i="86"/>
  <c r="N52" i="86"/>
  <c r="R52" i="86"/>
  <c r="V52" i="86"/>
  <c r="F71" i="86"/>
  <c r="J71" i="86"/>
  <c r="N71" i="86"/>
  <c r="R71" i="86"/>
  <c r="V71" i="86"/>
  <c r="D4" i="85"/>
  <c r="H4" i="85"/>
  <c r="L4" i="85"/>
  <c r="P4" i="85"/>
  <c r="T4" i="85"/>
  <c r="F8" i="85"/>
  <c r="J8" i="85"/>
  <c r="N8" i="85"/>
  <c r="R8" i="85"/>
  <c r="V8" i="85"/>
  <c r="F11" i="85"/>
  <c r="J11" i="85"/>
  <c r="N11" i="85"/>
  <c r="R11" i="85"/>
  <c r="V11" i="85"/>
  <c r="D17" i="85"/>
  <c r="H17" i="85"/>
  <c r="L17" i="85"/>
  <c r="P17" i="85"/>
  <c r="T17" i="85"/>
  <c r="D22" i="85"/>
  <c r="H22" i="85"/>
  <c r="L22" i="85"/>
  <c r="P22" i="85"/>
  <c r="T22" i="85"/>
  <c r="F27" i="85"/>
  <c r="J27" i="85"/>
  <c r="N27" i="85"/>
  <c r="R27" i="85"/>
  <c r="V27" i="85"/>
  <c r="D33" i="85"/>
  <c r="H33" i="85"/>
  <c r="L33" i="85"/>
  <c r="P33" i="85"/>
  <c r="T33" i="85"/>
  <c r="D52" i="85"/>
  <c r="H52" i="85"/>
  <c r="L52" i="85"/>
  <c r="P52" i="85"/>
  <c r="T52" i="85"/>
  <c r="D71" i="85"/>
  <c r="H71" i="85"/>
  <c r="L71" i="85"/>
  <c r="P71" i="85"/>
  <c r="T71" i="85"/>
  <c r="F4" i="84"/>
  <c r="J4" i="84"/>
  <c r="N4" i="84"/>
  <c r="R4" i="84"/>
  <c r="V4" i="84"/>
  <c r="D8" i="84"/>
  <c r="H8" i="84"/>
  <c r="L8" i="84"/>
  <c r="P8" i="84"/>
  <c r="T8" i="84"/>
  <c r="D11" i="84"/>
  <c r="H11" i="84"/>
  <c r="L11" i="84"/>
  <c r="P11" i="84"/>
  <c r="T11" i="84"/>
  <c r="F17" i="84"/>
  <c r="J17" i="84"/>
  <c r="N17" i="84"/>
  <c r="R17" i="84"/>
  <c r="V17" i="84"/>
  <c r="F22" i="84"/>
  <c r="J22" i="84"/>
  <c r="N22" i="84"/>
  <c r="R22" i="84"/>
  <c r="V22" i="84"/>
  <c r="D27" i="84"/>
  <c r="H27" i="84"/>
  <c r="L27" i="84"/>
  <c r="P27" i="84"/>
  <c r="T27" i="84"/>
  <c r="F33" i="84"/>
  <c r="J33" i="84"/>
  <c r="N33" i="84"/>
  <c r="R33" i="84"/>
  <c r="V33" i="84"/>
  <c r="F52" i="84"/>
  <c r="J52" i="84"/>
  <c r="N52" i="84"/>
  <c r="R52" i="84"/>
  <c r="V52" i="84"/>
  <c r="C71" i="84"/>
  <c r="G71" i="84"/>
  <c r="K71" i="84"/>
  <c r="O71" i="84"/>
  <c r="S71" i="84"/>
  <c r="W71" i="84"/>
  <c r="E4" i="83"/>
  <c r="I4" i="83"/>
  <c r="M4" i="83"/>
  <c r="Q4" i="83"/>
  <c r="U4" i="83"/>
  <c r="C8" i="83"/>
  <c r="G8" i="83"/>
  <c r="K8" i="83"/>
  <c r="O8" i="83"/>
  <c r="S8" i="83"/>
  <c r="W8" i="83"/>
  <c r="C11" i="83"/>
  <c r="G11" i="83"/>
  <c r="K11" i="83"/>
  <c r="O11" i="83"/>
  <c r="S11" i="83"/>
  <c r="W11" i="83"/>
  <c r="E17" i="83"/>
  <c r="I17" i="83"/>
  <c r="M17" i="83"/>
  <c r="Q17" i="83"/>
  <c r="U17" i="83"/>
  <c r="D52" i="83"/>
  <c r="I52" i="83"/>
  <c r="M52" i="83"/>
  <c r="Q52" i="83"/>
  <c r="F17" i="82"/>
  <c r="J17" i="82"/>
  <c r="N17" i="82"/>
  <c r="R17" i="82"/>
  <c r="V17" i="82"/>
  <c r="F22" i="82"/>
  <c r="J22" i="82"/>
  <c r="N22" i="82"/>
  <c r="R22" i="82"/>
  <c r="V22" i="82"/>
  <c r="D27" i="82"/>
  <c r="H27" i="82"/>
  <c r="L27" i="82"/>
  <c r="P27" i="82"/>
  <c r="T27" i="82"/>
  <c r="F33" i="82"/>
  <c r="J33" i="82"/>
  <c r="N33" i="82"/>
  <c r="R33" i="82"/>
  <c r="V33" i="82"/>
  <c r="F52" i="82"/>
  <c r="K52" i="82"/>
  <c r="O52" i="82"/>
  <c r="S52" i="82"/>
  <c r="W52" i="82"/>
  <c r="C71" i="82"/>
  <c r="G71" i="82"/>
  <c r="K71" i="82"/>
  <c r="O71" i="82"/>
  <c r="S71" i="82"/>
  <c r="W71" i="82"/>
  <c r="P52" i="79"/>
  <c r="T52" i="79"/>
  <c r="P8" i="78"/>
  <c r="T8" i="78"/>
  <c r="E11" i="78"/>
  <c r="I11" i="78"/>
  <c r="M11" i="78"/>
  <c r="Q11" i="78"/>
  <c r="U11" i="78"/>
  <c r="C17" i="78"/>
  <c r="G17" i="78"/>
  <c r="K17" i="78"/>
  <c r="O17" i="78"/>
  <c r="S17" i="78"/>
  <c r="W17" i="78"/>
  <c r="C22" i="78"/>
  <c r="G22" i="78"/>
  <c r="K22" i="78"/>
  <c r="O22" i="78"/>
  <c r="S22" i="78"/>
  <c r="W22" i="78"/>
  <c r="E27" i="78"/>
  <c r="I27" i="78"/>
  <c r="M27" i="78"/>
  <c r="Q27" i="78"/>
  <c r="U27" i="78"/>
  <c r="C33" i="78"/>
  <c r="G33" i="78"/>
  <c r="K33" i="78"/>
  <c r="O33" i="78"/>
  <c r="S33" i="78"/>
  <c r="W33" i="78"/>
  <c r="C52" i="78"/>
  <c r="G52" i="78"/>
  <c r="K52" i="78"/>
  <c r="O52" i="78"/>
  <c r="S52" i="78"/>
  <c r="W52" i="78"/>
  <c r="C71" i="78"/>
  <c r="G71" i="78"/>
  <c r="K71" i="78"/>
  <c r="O71" i="78"/>
  <c r="S71" i="78"/>
  <c r="W71" i="78"/>
  <c r="E4" i="77"/>
  <c r="I4" i="77"/>
  <c r="M4" i="77"/>
  <c r="Q4" i="77"/>
  <c r="U4" i="77"/>
  <c r="C8" i="77"/>
  <c r="G8" i="77"/>
  <c r="K8" i="77"/>
  <c r="O8" i="77"/>
  <c r="S8" i="77"/>
  <c r="W8" i="77"/>
  <c r="C11" i="77"/>
  <c r="G11" i="77"/>
  <c r="K11" i="77"/>
  <c r="O11" i="77"/>
  <c r="S11" i="77"/>
  <c r="W11" i="77"/>
  <c r="E17" i="77"/>
  <c r="I17" i="77"/>
  <c r="M17" i="77"/>
  <c r="Q17" i="77"/>
  <c r="U17" i="77"/>
  <c r="E22" i="77"/>
  <c r="I22" i="77"/>
  <c r="M22" i="77"/>
  <c r="Q22" i="77"/>
  <c r="U22" i="77"/>
  <c r="C27" i="77"/>
  <c r="G27" i="77"/>
  <c r="K27" i="77"/>
  <c r="O27" i="77"/>
  <c r="S27" i="77"/>
  <c r="W27" i="77"/>
  <c r="E33" i="77"/>
  <c r="I33" i="77"/>
  <c r="M33" i="77"/>
  <c r="Q33" i="77"/>
  <c r="U33" i="77"/>
  <c r="E52" i="77"/>
  <c r="I52" i="77"/>
  <c r="M52" i="77"/>
  <c r="Q52" i="77"/>
  <c r="U52" i="77"/>
  <c r="E71" i="77"/>
  <c r="I71" i="77"/>
  <c r="M71" i="77"/>
  <c r="Q71" i="77"/>
  <c r="U71" i="77"/>
  <c r="C4" i="76"/>
  <c r="C5" i="75"/>
  <c r="G4" i="76"/>
  <c r="G5" i="75"/>
  <c r="K4" i="76"/>
  <c r="K5" i="75"/>
  <c r="O4" i="76"/>
  <c r="O5" i="75"/>
  <c r="S4" i="76"/>
  <c r="S5" i="75"/>
  <c r="W4" i="76"/>
  <c r="E6" i="75"/>
  <c r="I6" i="75"/>
  <c r="M6" i="75"/>
  <c r="Q6" i="75"/>
  <c r="U6" i="75"/>
  <c r="C7" i="75"/>
  <c r="G7" i="75"/>
  <c r="K7" i="75"/>
  <c r="O7" i="75"/>
  <c r="S7" i="75"/>
  <c r="W7" i="75"/>
  <c r="E8" i="76"/>
  <c r="E9" i="75"/>
  <c r="I8" i="76"/>
  <c r="I9" i="75"/>
  <c r="M8" i="76"/>
  <c r="M9" i="75"/>
  <c r="Q8" i="76"/>
  <c r="Q9" i="75"/>
  <c r="U8" i="76"/>
  <c r="U9" i="75"/>
  <c r="C10" i="75"/>
  <c r="G10" i="75"/>
  <c r="K10" i="75"/>
  <c r="O10" i="75"/>
  <c r="S10" i="75"/>
  <c r="W10" i="75"/>
  <c r="E11" i="76"/>
  <c r="E12" i="75"/>
  <c r="I11" i="76"/>
  <c r="I12" i="75"/>
  <c r="M11" i="76"/>
  <c r="M12" i="75"/>
  <c r="Q11" i="76"/>
  <c r="Q12" i="75"/>
  <c r="U11" i="76"/>
  <c r="U12" i="75"/>
  <c r="C13" i="75"/>
  <c r="G13" i="75"/>
  <c r="K13" i="75"/>
  <c r="O13" i="75"/>
  <c r="S13" i="75"/>
  <c r="W13" i="75"/>
  <c r="E14" i="75"/>
  <c r="I14" i="75"/>
  <c r="M14" i="75"/>
  <c r="Q14" i="75"/>
  <c r="U14" i="75"/>
  <c r="C15" i="75"/>
  <c r="G15" i="75"/>
  <c r="K15" i="75"/>
  <c r="O15" i="75"/>
  <c r="S15" i="75"/>
  <c r="W15" i="75"/>
  <c r="E16" i="75"/>
  <c r="I16" i="75"/>
  <c r="M16" i="75"/>
  <c r="Q16" i="75"/>
  <c r="U16" i="75"/>
  <c r="C17" i="76"/>
  <c r="C18" i="75"/>
  <c r="G17" i="76"/>
  <c r="G18" i="75"/>
  <c r="K17" i="76"/>
  <c r="K18" i="75"/>
  <c r="O17" i="76"/>
  <c r="O18" i="75"/>
  <c r="S17" i="76"/>
  <c r="S18" i="75"/>
  <c r="W17" i="76"/>
  <c r="E19" i="75"/>
  <c r="I19" i="75"/>
  <c r="M19" i="75"/>
  <c r="Q19" i="75"/>
  <c r="U19" i="75"/>
  <c r="C20" i="75"/>
  <c r="G20" i="75"/>
  <c r="K20" i="75"/>
  <c r="O20" i="75"/>
  <c r="S20" i="75"/>
  <c r="W20" i="75"/>
  <c r="E21" i="75"/>
  <c r="I21" i="75"/>
  <c r="M21" i="75"/>
  <c r="Q21" i="75"/>
  <c r="U21" i="75"/>
  <c r="C22" i="76"/>
  <c r="C23" i="75"/>
  <c r="G22" i="76"/>
  <c r="G23" i="75"/>
  <c r="K22" i="76"/>
  <c r="K23" i="75"/>
  <c r="O22" i="76"/>
  <c r="O23" i="75"/>
  <c r="S22" i="76"/>
  <c r="S23" i="75"/>
  <c r="W22" i="76"/>
  <c r="W23" i="75"/>
  <c r="E24" i="75"/>
  <c r="I24" i="75"/>
  <c r="M24" i="75"/>
  <c r="Q24" i="75"/>
  <c r="U24" i="75"/>
  <c r="C25" i="75"/>
  <c r="G25" i="75"/>
  <c r="K25" i="75"/>
  <c r="O25" i="75"/>
  <c r="S25" i="75"/>
  <c r="W25" i="75"/>
  <c r="E27" i="76"/>
  <c r="E28" i="75"/>
  <c r="I27" i="76"/>
  <c r="I28" i="75"/>
  <c r="M27" i="76"/>
  <c r="M28" i="75"/>
  <c r="Q27" i="76"/>
  <c r="Q28" i="75"/>
  <c r="U27" i="76"/>
  <c r="U28" i="75"/>
  <c r="C29" i="75"/>
  <c r="G29" i="75"/>
  <c r="K29" i="75"/>
  <c r="O29" i="75"/>
  <c r="S29" i="75"/>
  <c r="W29" i="75"/>
  <c r="E30" i="75"/>
  <c r="I30" i="75"/>
  <c r="M30" i="75"/>
  <c r="Q30" i="75"/>
  <c r="U30" i="75"/>
  <c r="C31" i="75"/>
  <c r="G31" i="75"/>
  <c r="K31" i="75"/>
  <c r="O31" i="75"/>
  <c r="S31" i="75"/>
  <c r="W31" i="75"/>
  <c r="E32" i="75"/>
  <c r="I32" i="75"/>
  <c r="M32" i="75"/>
  <c r="Q32" i="75"/>
  <c r="U32" i="75"/>
  <c r="C33" i="76"/>
  <c r="C34" i="75"/>
  <c r="G33" i="76"/>
  <c r="G34" i="75"/>
  <c r="K33" i="76"/>
  <c r="K34" i="75"/>
  <c r="O33" i="76"/>
  <c r="O34" i="75"/>
  <c r="S33" i="76"/>
  <c r="S34" i="75"/>
  <c r="W33" i="76"/>
  <c r="E35" i="75"/>
  <c r="I35" i="75"/>
  <c r="M35" i="75"/>
  <c r="Q35" i="75"/>
  <c r="U35" i="75"/>
  <c r="C36" i="75"/>
  <c r="G36" i="75"/>
  <c r="K36" i="75"/>
  <c r="O36" i="75"/>
  <c r="S36" i="75"/>
  <c r="W36" i="75"/>
  <c r="E37" i="75"/>
  <c r="I37" i="75"/>
  <c r="M37" i="75"/>
  <c r="Q37" i="75"/>
  <c r="U37" i="75"/>
  <c r="C38" i="75"/>
  <c r="G38" i="75"/>
  <c r="K38" i="75"/>
  <c r="O38" i="75"/>
  <c r="S38" i="75"/>
  <c r="W38" i="75"/>
  <c r="E39" i="75"/>
  <c r="I39" i="75"/>
  <c r="M39" i="75"/>
  <c r="Q39" i="75"/>
  <c r="U39" i="75"/>
  <c r="C40" i="75"/>
  <c r="G40" i="75"/>
  <c r="K40" i="75"/>
  <c r="O40" i="75"/>
  <c r="S40" i="75"/>
  <c r="W40" i="75"/>
  <c r="E41" i="75"/>
  <c r="I41" i="75"/>
  <c r="M41" i="75"/>
  <c r="Q41" i="75"/>
  <c r="U41" i="75"/>
  <c r="C42" i="75"/>
  <c r="G42" i="75"/>
  <c r="K42" i="75"/>
  <c r="O42" i="75"/>
  <c r="S42" i="75"/>
  <c r="W42" i="75"/>
  <c r="E43" i="75"/>
  <c r="I43" i="75"/>
  <c r="M43" i="75"/>
  <c r="Q43" i="75"/>
  <c r="U43" i="75"/>
  <c r="C44" i="75"/>
  <c r="G44" i="75"/>
  <c r="K44" i="75"/>
  <c r="O44" i="75"/>
  <c r="S44" i="75"/>
  <c r="W44" i="75"/>
  <c r="E45" i="75"/>
  <c r="I45" i="75"/>
  <c r="M45" i="75"/>
  <c r="Q45" i="75"/>
  <c r="U45" i="75"/>
  <c r="C46" i="75"/>
  <c r="G46" i="75"/>
  <c r="K46" i="75"/>
  <c r="O46" i="75"/>
  <c r="S46" i="75"/>
  <c r="W46" i="75"/>
  <c r="E47" i="75"/>
  <c r="I47" i="75"/>
  <c r="M47" i="75"/>
  <c r="Q47" i="75"/>
  <c r="U47" i="75"/>
  <c r="C48" i="75"/>
  <c r="G48" i="75"/>
  <c r="K48" i="75"/>
  <c r="O48" i="75"/>
  <c r="S48" i="75"/>
  <c r="W48" i="75"/>
  <c r="E49" i="75"/>
  <c r="I49" i="75"/>
  <c r="M49" i="75"/>
  <c r="Q49" i="75"/>
  <c r="U49" i="75"/>
  <c r="C50" i="75"/>
  <c r="G50" i="75"/>
  <c r="K50" i="75"/>
  <c r="O50" i="75"/>
  <c r="S50" i="75"/>
  <c r="W50" i="75"/>
  <c r="E51" i="75"/>
  <c r="I51" i="75"/>
  <c r="M51" i="75"/>
  <c r="Q51" i="75"/>
  <c r="U51" i="75"/>
  <c r="C52" i="76"/>
  <c r="C53" i="75"/>
  <c r="G52" i="76"/>
  <c r="K52" i="76"/>
  <c r="K53" i="75"/>
  <c r="O52" i="76"/>
  <c r="O53" i="75"/>
  <c r="S52" i="76"/>
  <c r="W52" i="76"/>
  <c r="E54" i="75"/>
  <c r="I54" i="75"/>
  <c r="M54" i="75"/>
  <c r="Q54" i="75"/>
  <c r="U54" i="75"/>
  <c r="C55" i="75"/>
  <c r="G55" i="75"/>
  <c r="K55" i="75"/>
  <c r="O55" i="75"/>
  <c r="S55" i="75"/>
  <c r="W55" i="75"/>
  <c r="E56" i="75"/>
  <c r="I56" i="75"/>
  <c r="M56" i="75"/>
  <c r="Q56" i="75"/>
  <c r="U56" i="75"/>
  <c r="C57" i="75"/>
  <c r="G57" i="75"/>
  <c r="K57" i="75"/>
  <c r="O57" i="75"/>
  <c r="S57" i="75"/>
  <c r="W57" i="75"/>
  <c r="E58" i="75"/>
  <c r="I58" i="75"/>
  <c r="M58" i="75"/>
  <c r="Q58" i="75"/>
  <c r="U58" i="75"/>
  <c r="C59" i="75"/>
  <c r="G59" i="75"/>
  <c r="K59" i="75"/>
  <c r="O59" i="75"/>
  <c r="S59" i="75"/>
  <c r="W59" i="75"/>
  <c r="E60" i="75"/>
  <c r="I60" i="75"/>
  <c r="M60" i="75"/>
  <c r="Q60" i="75"/>
  <c r="U60" i="75"/>
  <c r="C61" i="75"/>
  <c r="G61" i="75"/>
  <c r="K61" i="75"/>
  <c r="O61" i="75"/>
  <c r="S61" i="75"/>
  <c r="W61" i="75"/>
  <c r="E62" i="75"/>
  <c r="I62" i="75"/>
  <c r="M62" i="75"/>
  <c r="Q62" i="75"/>
  <c r="U62" i="75"/>
  <c r="C63" i="75"/>
  <c r="G63" i="75"/>
  <c r="K63" i="75"/>
  <c r="O63" i="75"/>
  <c r="S63" i="75"/>
  <c r="W63" i="75"/>
  <c r="E64" i="75"/>
  <c r="I64" i="75"/>
  <c r="M64" i="75"/>
  <c r="Q64" i="75"/>
  <c r="U64" i="75"/>
  <c r="C65" i="75"/>
  <c r="G65" i="75"/>
  <c r="K65" i="75"/>
  <c r="O65" i="75"/>
  <c r="S65" i="75"/>
  <c r="W65" i="75"/>
  <c r="E66" i="75"/>
  <c r="I66" i="75"/>
  <c r="M66" i="75"/>
  <c r="Q66" i="75"/>
  <c r="U66" i="75"/>
  <c r="C67" i="75"/>
  <c r="G67" i="75"/>
  <c r="K67" i="75"/>
  <c r="O67" i="75"/>
  <c r="S67" i="75"/>
  <c r="W67" i="75"/>
  <c r="E68" i="75"/>
  <c r="I68" i="75"/>
  <c r="M68" i="75"/>
  <c r="Q68" i="75"/>
  <c r="U68" i="75"/>
  <c r="C69" i="75"/>
  <c r="G69" i="75"/>
  <c r="K69" i="75"/>
  <c r="O69" i="75"/>
  <c r="S69" i="75"/>
  <c r="W69" i="75"/>
  <c r="E70" i="75"/>
  <c r="I70" i="75"/>
  <c r="M70" i="75"/>
  <c r="Q70" i="75"/>
  <c r="U70" i="75"/>
  <c r="C71" i="76"/>
  <c r="C72" i="75"/>
  <c r="G71" i="76"/>
  <c r="G72" i="75"/>
  <c r="K71" i="76"/>
  <c r="K72" i="75"/>
  <c r="O71" i="76"/>
  <c r="O72" i="75"/>
  <c r="S71" i="76"/>
  <c r="S72" i="75"/>
  <c r="W71" i="76"/>
  <c r="E73" i="75"/>
  <c r="I73" i="75"/>
  <c r="M73" i="75"/>
  <c r="Q73" i="75"/>
  <c r="U73" i="75"/>
  <c r="U71" i="75" s="1"/>
  <c r="C74" i="75"/>
  <c r="G74" i="75"/>
  <c r="K74" i="75"/>
  <c r="O74" i="75"/>
  <c r="S74" i="75"/>
  <c r="W74" i="75"/>
  <c r="E75" i="75"/>
  <c r="I75" i="75"/>
  <c r="M75" i="75"/>
  <c r="Q75" i="75"/>
  <c r="U75" i="75"/>
  <c r="C76" i="75"/>
  <c r="G76" i="75"/>
  <c r="K76" i="75"/>
  <c r="O76" i="75"/>
  <c r="S76" i="75"/>
  <c r="W76" i="75"/>
  <c r="J8" i="73"/>
  <c r="N8" i="73"/>
  <c r="R8" i="73"/>
  <c r="V8" i="73"/>
  <c r="C11" i="73"/>
  <c r="I52" i="72"/>
  <c r="M52" i="72"/>
  <c r="R52" i="72"/>
  <c r="V52" i="72"/>
  <c r="F71" i="72"/>
  <c r="J71" i="72"/>
  <c r="N71" i="72"/>
  <c r="R71" i="72"/>
  <c r="V71" i="72"/>
  <c r="D4" i="71"/>
  <c r="H4" i="71"/>
  <c r="L4" i="71"/>
  <c r="P4" i="71"/>
  <c r="T4" i="71"/>
  <c r="F8" i="71"/>
  <c r="J8" i="71"/>
  <c r="N8" i="71"/>
  <c r="R8" i="71"/>
  <c r="V8" i="71"/>
  <c r="F11" i="71"/>
  <c r="J11" i="71"/>
  <c r="N11" i="71"/>
  <c r="R11" i="71"/>
  <c r="V11" i="71"/>
  <c r="D17" i="71"/>
  <c r="H17" i="71"/>
  <c r="L17" i="71"/>
  <c r="P17" i="71"/>
  <c r="T17" i="71"/>
  <c r="D22" i="71"/>
  <c r="H22" i="71"/>
  <c r="L22" i="71"/>
  <c r="P22" i="71"/>
  <c r="T22" i="71"/>
  <c r="Q4" i="70"/>
  <c r="U4" i="70"/>
  <c r="C8" i="70"/>
  <c r="G8" i="70"/>
  <c r="K8" i="70"/>
  <c r="O8" i="70"/>
  <c r="S8" i="70"/>
  <c r="W8" i="70"/>
  <c r="C11" i="70"/>
  <c r="G11" i="70"/>
  <c r="K11" i="70"/>
  <c r="O11" i="70"/>
  <c r="S11" i="70"/>
  <c r="W11" i="70"/>
  <c r="E17" i="70"/>
  <c r="I17" i="70"/>
  <c r="M17" i="70"/>
  <c r="Q17" i="70"/>
  <c r="U17" i="70"/>
  <c r="E22" i="70"/>
  <c r="I22" i="70"/>
  <c r="M22" i="70"/>
  <c r="Q22" i="70"/>
  <c r="U22" i="70"/>
  <c r="C27" i="70"/>
  <c r="G27" i="70"/>
  <c r="K27" i="70"/>
  <c r="O27" i="70"/>
  <c r="S27" i="70"/>
  <c r="W27" i="70"/>
  <c r="E33" i="70"/>
  <c r="I33" i="70"/>
  <c r="M33" i="70"/>
  <c r="Q33" i="70"/>
  <c r="U33" i="70"/>
  <c r="E52" i="70"/>
  <c r="I52" i="70"/>
  <c r="M52" i="70"/>
  <c r="Q52" i="70"/>
  <c r="U52" i="70"/>
  <c r="E71" i="70"/>
  <c r="I71" i="70"/>
  <c r="M71" i="70"/>
  <c r="Q71" i="70"/>
  <c r="D4" i="69"/>
  <c r="H4" i="69"/>
  <c r="L4" i="69"/>
  <c r="P4" i="69"/>
  <c r="T4" i="69"/>
  <c r="F8" i="69"/>
  <c r="J8" i="69"/>
  <c r="N8" i="69"/>
  <c r="R8" i="69"/>
  <c r="V8" i="69"/>
  <c r="N11" i="69"/>
  <c r="R11" i="69"/>
  <c r="D52" i="69"/>
  <c r="W52" i="69"/>
  <c r="P71" i="69"/>
  <c r="T71" i="69"/>
  <c r="F4" i="68"/>
  <c r="J4" i="68"/>
  <c r="N4" i="68"/>
  <c r="R4" i="68"/>
  <c r="V4" i="68"/>
  <c r="D8" i="68"/>
  <c r="H8" i="68"/>
  <c r="L8" i="68"/>
  <c r="P8" i="68"/>
  <c r="T8" i="68"/>
  <c r="D11" i="68"/>
  <c r="H11" i="68"/>
  <c r="L11" i="68"/>
  <c r="P11" i="68"/>
  <c r="T11" i="68"/>
  <c r="F17" i="68"/>
  <c r="J17" i="68"/>
  <c r="N17" i="68"/>
  <c r="R17" i="68"/>
  <c r="V17" i="68"/>
  <c r="F22" i="68"/>
  <c r="J22" i="68"/>
  <c r="N22" i="68"/>
  <c r="R22" i="68"/>
  <c r="V22" i="68"/>
  <c r="D27" i="68"/>
  <c r="H27" i="68"/>
  <c r="L27" i="68"/>
  <c r="P27" i="68"/>
  <c r="T27" i="68"/>
  <c r="F33" i="68"/>
  <c r="W17" i="67"/>
  <c r="C22" i="67"/>
  <c r="G22" i="67"/>
  <c r="K22" i="67"/>
  <c r="O22" i="67"/>
  <c r="S22" i="67"/>
  <c r="W22" i="67"/>
  <c r="E27" i="67"/>
  <c r="I27" i="67"/>
  <c r="M27" i="67"/>
  <c r="Q27" i="67"/>
  <c r="U27" i="67"/>
  <c r="C33" i="67"/>
  <c r="G33" i="67"/>
  <c r="K33" i="67"/>
  <c r="O33" i="67"/>
  <c r="S33" i="67"/>
  <c r="W33" i="67"/>
  <c r="C52" i="67"/>
  <c r="G52" i="67"/>
  <c r="K52" i="67"/>
  <c r="O52" i="67"/>
  <c r="S52" i="67"/>
  <c r="W52" i="67"/>
  <c r="C71" i="67"/>
  <c r="G71" i="67"/>
  <c r="K71" i="67"/>
  <c r="O71" i="67"/>
  <c r="S71" i="67"/>
  <c r="W71" i="67"/>
  <c r="F4" i="66"/>
  <c r="M33" i="66"/>
  <c r="Q33" i="66"/>
  <c r="U33" i="66"/>
  <c r="E52" i="66"/>
  <c r="I52" i="66"/>
  <c r="M52" i="66"/>
  <c r="Q52" i="66"/>
  <c r="U52" i="66"/>
  <c r="E71" i="66"/>
  <c r="I71" i="66"/>
  <c r="M71" i="66"/>
  <c r="Q71" i="66"/>
  <c r="U71" i="66"/>
  <c r="C4" i="65"/>
  <c r="G4" i="65"/>
  <c r="K4" i="65"/>
  <c r="O4" i="65"/>
  <c r="S4" i="65"/>
  <c r="W4" i="65"/>
  <c r="E8" i="65"/>
  <c r="I8" i="65"/>
  <c r="M8" i="65"/>
  <c r="Q8" i="65"/>
  <c r="U8" i="65"/>
  <c r="E11" i="65"/>
  <c r="I11" i="65"/>
  <c r="M11" i="65"/>
  <c r="Q11" i="65"/>
  <c r="U11" i="65"/>
  <c r="C17" i="65"/>
  <c r="G17" i="65"/>
  <c r="K17" i="65"/>
  <c r="O17" i="65"/>
  <c r="S17" i="65"/>
  <c r="W17" i="65"/>
  <c r="C22" i="65"/>
  <c r="G22" i="65"/>
  <c r="K22" i="65"/>
  <c r="O22" i="65"/>
  <c r="S22" i="65"/>
  <c r="W22" i="65"/>
  <c r="E27" i="65"/>
  <c r="I27" i="65"/>
  <c r="M27" i="65"/>
  <c r="Q27" i="65"/>
  <c r="U27" i="65"/>
  <c r="C33" i="65"/>
  <c r="G33" i="65"/>
  <c r="K33" i="65"/>
  <c r="O33" i="65"/>
  <c r="S33" i="65"/>
  <c r="W33" i="65"/>
  <c r="C52" i="65"/>
  <c r="G52" i="65"/>
  <c r="K52" i="65"/>
  <c r="O52" i="65"/>
  <c r="S52" i="65"/>
  <c r="W52" i="65"/>
  <c r="C71" i="65"/>
  <c r="G71" i="65"/>
  <c r="K71" i="65"/>
  <c r="O71" i="65"/>
  <c r="S71" i="65"/>
  <c r="W71" i="65"/>
  <c r="E4" i="64"/>
  <c r="I4" i="64"/>
  <c r="M4" i="64"/>
  <c r="Q4" i="64"/>
  <c r="U4" i="64"/>
  <c r="C8" i="64"/>
  <c r="G8" i="64"/>
  <c r="K8" i="64"/>
  <c r="O8" i="64"/>
  <c r="S8" i="64"/>
  <c r="W8" i="64"/>
  <c r="C11" i="64"/>
  <c r="G11" i="64"/>
  <c r="K11" i="64"/>
  <c r="O11" i="64"/>
  <c r="S11" i="64"/>
  <c r="W11" i="64"/>
  <c r="E17" i="64"/>
  <c r="I17" i="64"/>
  <c r="M17" i="64"/>
  <c r="Q17" i="64"/>
  <c r="U17" i="64"/>
  <c r="E22" i="64"/>
  <c r="I22" i="64"/>
  <c r="M22" i="64"/>
  <c r="Q22" i="64"/>
  <c r="U22" i="64"/>
  <c r="C27" i="64"/>
  <c r="G27" i="64"/>
  <c r="K27" i="64"/>
  <c r="O27" i="64"/>
  <c r="S27" i="64"/>
  <c r="W27" i="64"/>
  <c r="E33" i="64"/>
  <c r="I33" i="64"/>
  <c r="M33" i="64"/>
  <c r="Q33" i="64"/>
  <c r="U33" i="64"/>
  <c r="E52" i="64"/>
  <c r="I52" i="64"/>
  <c r="M52" i="64"/>
  <c r="Q52" i="64"/>
  <c r="U52" i="64"/>
  <c r="E71" i="64"/>
  <c r="I71" i="64"/>
  <c r="M71" i="64"/>
  <c r="Q71" i="64"/>
  <c r="U71" i="64"/>
  <c r="C4" i="63"/>
  <c r="G4" i="63"/>
  <c r="K4" i="63"/>
  <c r="O4" i="63"/>
  <c r="S4" i="63"/>
  <c r="W4" i="63"/>
  <c r="E8" i="63"/>
  <c r="I8" i="63"/>
  <c r="M8" i="63"/>
  <c r="Q8" i="63"/>
  <c r="U8" i="63"/>
  <c r="E11" i="63"/>
  <c r="I11" i="63"/>
  <c r="M11" i="63"/>
  <c r="Q11" i="63"/>
  <c r="U11" i="63"/>
  <c r="C17" i="63"/>
  <c r="G17" i="63"/>
  <c r="K17" i="63"/>
  <c r="O17" i="63"/>
  <c r="S17" i="63"/>
  <c r="W17" i="63"/>
  <c r="C22" i="63"/>
  <c r="G22" i="63"/>
  <c r="K22" i="63"/>
  <c r="O22" i="63"/>
  <c r="S22" i="63"/>
  <c r="W22" i="63"/>
  <c r="E27" i="63"/>
  <c r="I27" i="63"/>
  <c r="M27" i="63"/>
  <c r="Q27" i="63"/>
  <c r="U27" i="63"/>
  <c r="C33" i="63"/>
  <c r="G33" i="63"/>
  <c r="K33" i="63"/>
  <c r="O33" i="63"/>
  <c r="S33" i="63"/>
  <c r="W33" i="63"/>
  <c r="C52" i="63"/>
  <c r="G52" i="63"/>
  <c r="K52" i="63"/>
  <c r="O52" i="63"/>
  <c r="S52" i="63"/>
  <c r="W52" i="63"/>
  <c r="C71" i="63"/>
  <c r="G71" i="63"/>
  <c r="K71" i="63"/>
  <c r="O71" i="63"/>
  <c r="S71" i="63"/>
  <c r="W71" i="63"/>
  <c r="E4" i="62"/>
  <c r="I4" i="62"/>
  <c r="M4" i="62"/>
  <c r="Q4" i="62"/>
  <c r="U4" i="62"/>
  <c r="C8" i="62"/>
  <c r="G8" i="62"/>
  <c r="K8" i="62"/>
  <c r="O8" i="62"/>
  <c r="S8" i="62"/>
  <c r="W8" i="62"/>
  <c r="C11" i="62"/>
  <c r="G11" i="62"/>
  <c r="K11" i="62"/>
  <c r="O11" i="62"/>
  <c r="S11" i="62"/>
  <c r="W11" i="62"/>
  <c r="E17" i="62"/>
  <c r="I17" i="62"/>
  <c r="M17" i="62"/>
  <c r="Q17" i="62"/>
  <c r="U17" i="62"/>
  <c r="E22" i="62"/>
  <c r="I22" i="62"/>
  <c r="M22" i="62"/>
  <c r="Q22" i="62"/>
  <c r="U22" i="62"/>
  <c r="C27" i="62"/>
  <c r="G27" i="62"/>
  <c r="K27" i="62"/>
  <c r="O27" i="62"/>
  <c r="S27" i="62"/>
  <c r="W27" i="62"/>
  <c r="E33" i="62"/>
  <c r="I33" i="62"/>
  <c r="M33" i="62"/>
  <c r="Q33" i="62"/>
  <c r="U33" i="62"/>
  <c r="E52" i="62"/>
  <c r="I52" i="62"/>
  <c r="M52" i="62"/>
  <c r="Q52" i="62"/>
  <c r="U52" i="62"/>
  <c r="E71" i="62"/>
  <c r="I71" i="62"/>
  <c r="M71" i="62"/>
  <c r="Q71" i="62"/>
  <c r="U71" i="62"/>
  <c r="C4" i="61"/>
  <c r="C5" i="60"/>
  <c r="G4" i="61"/>
  <c r="G5" i="60"/>
  <c r="K4" i="61"/>
  <c r="K5" i="60"/>
  <c r="O4" i="61"/>
  <c r="O5" i="60"/>
  <c r="S4" i="61"/>
  <c r="S5" i="60"/>
  <c r="W4" i="61"/>
  <c r="W5" i="60"/>
  <c r="E6" i="60"/>
  <c r="I6" i="60"/>
  <c r="M6" i="60"/>
  <c r="Q6" i="60"/>
  <c r="U6" i="60"/>
  <c r="C7" i="60"/>
  <c r="G7" i="60"/>
  <c r="K7" i="60"/>
  <c r="O7" i="60"/>
  <c r="S7" i="60"/>
  <c r="W7" i="60"/>
  <c r="E8" i="61"/>
  <c r="E9" i="60"/>
  <c r="I8" i="61"/>
  <c r="I9" i="60"/>
  <c r="M8" i="61"/>
  <c r="M9" i="60"/>
  <c r="Q8" i="61"/>
  <c r="Q9" i="60"/>
  <c r="U8" i="61"/>
  <c r="U9" i="60"/>
  <c r="C10" i="60"/>
  <c r="G10" i="60"/>
  <c r="G8" i="60" s="1"/>
  <c r="K10" i="60"/>
  <c r="K8" i="60" s="1"/>
  <c r="O10" i="60"/>
  <c r="S10" i="60"/>
  <c r="W10" i="60"/>
  <c r="E11" i="61"/>
  <c r="E12" i="60"/>
  <c r="I11" i="61"/>
  <c r="I12" i="60"/>
  <c r="M11" i="61"/>
  <c r="M12" i="60"/>
  <c r="Q11" i="61"/>
  <c r="Q12" i="60"/>
  <c r="U11" i="61"/>
  <c r="U12" i="60"/>
  <c r="C13" i="60"/>
  <c r="G13" i="60"/>
  <c r="K13" i="60"/>
  <c r="O13" i="60"/>
  <c r="S13" i="60"/>
  <c r="W13" i="60"/>
  <c r="E14" i="60"/>
  <c r="I14" i="60"/>
  <c r="M14" i="60"/>
  <c r="Q14" i="60"/>
  <c r="U14" i="60"/>
  <c r="C15" i="60"/>
  <c r="G15" i="60"/>
  <c r="K15" i="60"/>
  <c r="O15" i="60"/>
  <c r="S15" i="60"/>
  <c r="W15" i="60"/>
  <c r="E16" i="60"/>
  <c r="I16" i="60"/>
  <c r="M16" i="60"/>
  <c r="Q16" i="60"/>
  <c r="U16" i="60"/>
  <c r="C17" i="61"/>
  <c r="C18" i="60"/>
  <c r="G17" i="61"/>
  <c r="G18" i="60"/>
  <c r="K17" i="61"/>
  <c r="K18" i="60"/>
  <c r="O17" i="61"/>
  <c r="O18" i="60"/>
  <c r="S17" i="61"/>
  <c r="S18" i="60"/>
  <c r="W17" i="61"/>
  <c r="W18" i="60"/>
  <c r="E19" i="60"/>
  <c r="I19" i="60"/>
  <c r="M19" i="60"/>
  <c r="Q19" i="60"/>
  <c r="U19" i="60"/>
  <c r="C20" i="60"/>
  <c r="G20" i="60"/>
  <c r="K20" i="60"/>
  <c r="O20" i="60"/>
  <c r="S20" i="60"/>
  <c r="W20" i="60"/>
  <c r="E21" i="60"/>
  <c r="I21" i="60"/>
  <c r="M21" i="60"/>
  <c r="Q21" i="60"/>
  <c r="U21" i="60"/>
  <c r="C22" i="61"/>
  <c r="C23" i="60"/>
  <c r="G22" i="61"/>
  <c r="G23" i="60"/>
  <c r="K22" i="61"/>
  <c r="K23" i="60"/>
  <c r="O22" i="61"/>
  <c r="O23" i="60"/>
  <c r="S22" i="61"/>
  <c r="S23" i="60"/>
  <c r="W22" i="61"/>
  <c r="W23" i="60"/>
  <c r="E24" i="60"/>
  <c r="E22" i="60" s="1"/>
  <c r="I24" i="60"/>
  <c r="M24" i="60"/>
  <c r="Q24" i="60"/>
  <c r="U24" i="60"/>
  <c r="C25" i="60"/>
  <c r="G25" i="60"/>
  <c r="K25" i="60"/>
  <c r="O25" i="60"/>
  <c r="S25" i="60"/>
  <c r="W25" i="60"/>
  <c r="E27" i="61"/>
  <c r="E28" i="60"/>
  <c r="I27" i="61"/>
  <c r="I28" i="60"/>
  <c r="M27" i="61"/>
  <c r="M28" i="60"/>
  <c r="Q27" i="61"/>
  <c r="Q28" i="60"/>
  <c r="U27" i="61"/>
  <c r="U28" i="60"/>
  <c r="C29" i="60"/>
  <c r="G29" i="60"/>
  <c r="K29" i="60"/>
  <c r="O29" i="60"/>
  <c r="S29" i="60"/>
  <c r="W29" i="60"/>
  <c r="E30" i="60"/>
  <c r="I30" i="60"/>
  <c r="M30" i="60"/>
  <c r="Q30" i="60"/>
  <c r="U30" i="60"/>
  <c r="C31" i="60"/>
  <c r="G31" i="60"/>
  <c r="K31" i="60"/>
  <c r="O31" i="60"/>
  <c r="S31" i="60"/>
  <c r="W31" i="60"/>
  <c r="E32" i="60"/>
  <c r="I32" i="60"/>
  <c r="M32" i="60"/>
  <c r="Q32" i="60"/>
  <c r="U32" i="60"/>
  <c r="C33" i="61"/>
  <c r="C34" i="60"/>
  <c r="G33" i="61"/>
  <c r="G34" i="60"/>
  <c r="K33" i="61"/>
  <c r="K34" i="60"/>
  <c r="O33" i="61"/>
  <c r="O34" i="60"/>
  <c r="S33" i="61"/>
  <c r="S34" i="60"/>
  <c r="W33" i="61"/>
  <c r="W34" i="60"/>
  <c r="E35" i="60"/>
  <c r="I35" i="60"/>
  <c r="M35" i="60"/>
  <c r="Q35" i="60"/>
  <c r="U35" i="60"/>
  <c r="C36" i="60"/>
  <c r="G36" i="60"/>
  <c r="K36" i="60"/>
  <c r="O36" i="60"/>
  <c r="S36" i="60"/>
  <c r="W36" i="60"/>
  <c r="E37" i="60"/>
  <c r="I37" i="60"/>
  <c r="M37" i="60"/>
  <c r="Q37" i="60"/>
  <c r="U37" i="60"/>
  <c r="C38" i="60"/>
  <c r="G38" i="60"/>
  <c r="K38" i="60"/>
  <c r="O38" i="60"/>
  <c r="S38" i="60"/>
  <c r="W38" i="60"/>
  <c r="E39" i="60"/>
  <c r="I39" i="60"/>
  <c r="M39" i="60"/>
  <c r="Q39" i="60"/>
  <c r="U39" i="60"/>
  <c r="C40" i="60"/>
  <c r="G40" i="60"/>
  <c r="K40" i="60"/>
  <c r="O40" i="60"/>
  <c r="S40" i="60"/>
  <c r="W40" i="60"/>
  <c r="E41" i="60"/>
  <c r="I41" i="60"/>
  <c r="M41" i="60"/>
  <c r="Q41" i="60"/>
  <c r="U41" i="60"/>
  <c r="C42" i="60"/>
  <c r="G42" i="60"/>
  <c r="K42" i="60"/>
  <c r="O42" i="60"/>
  <c r="S42" i="60"/>
  <c r="W42" i="60"/>
  <c r="E43" i="60"/>
  <c r="I43" i="60"/>
  <c r="M43" i="60"/>
  <c r="Q43" i="60"/>
  <c r="U43" i="60"/>
  <c r="C44" i="60"/>
  <c r="G44" i="60"/>
  <c r="K44" i="60"/>
  <c r="O44" i="60"/>
  <c r="S44" i="60"/>
  <c r="W44" i="60"/>
  <c r="E45" i="60"/>
  <c r="I45" i="60"/>
  <c r="M45" i="60"/>
  <c r="Q45" i="60"/>
  <c r="U45" i="60"/>
  <c r="C46" i="60"/>
  <c r="G46" i="60"/>
  <c r="K46" i="60"/>
  <c r="O46" i="60"/>
  <c r="S46" i="60"/>
  <c r="W46" i="60"/>
  <c r="E47" i="60"/>
  <c r="I47" i="60"/>
  <c r="M47" i="60"/>
  <c r="Q47" i="60"/>
  <c r="U47" i="60"/>
  <c r="C48" i="60"/>
  <c r="G48" i="60"/>
  <c r="K48" i="60"/>
  <c r="O48" i="60"/>
  <c r="S48" i="60"/>
  <c r="W48" i="60"/>
  <c r="E49" i="60"/>
  <c r="I49" i="60"/>
  <c r="M49" i="60"/>
  <c r="Q49" i="60"/>
  <c r="U49" i="60"/>
  <c r="C50" i="60"/>
  <c r="G50" i="60"/>
  <c r="K50" i="60"/>
  <c r="O50" i="60"/>
  <c r="S50" i="60"/>
  <c r="W50" i="60"/>
  <c r="E51" i="60"/>
  <c r="I51" i="60"/>
  <c r="M51" i="60"/>
  <c r="Q51" i="60"/>
  <c r="U51" i="60"/>
  <c r="C52" i="61"/>
  <c r="C53" i="60"/>
  <c r="G52" i="61"/>
  <c r="G53" i="60"/>
  <c r="K52" i="61"/>
  <c r="K53" i="60"/>
  <c r="O52" i="61"/>
  <c r="O53" i="60"/>
  <c r="S52" i="61"/>
  <c r="S53" i="60"/>
  <c r="W52" i="61"/>
  <c r="W53" i="60"/>
  <c r="E54" i="60"/>
  <c r="I54" i="60"/>
  <c r="M54" i="60"/>
  <c r="Q54" i="60"/>
  <c r="U54" i="60"/>
  <c r="C55" i="60"/>
  <c r="G55" i="60"/>
  <c r="K55" i="60"/>
  <c r="O55" i="60"/>
  <c r="S55" i="60"/>
  <c r="W55" i="60"/>
  <c r="E56" i="60"/>
  <c r="I56" i="60"/>
  <c r="M56" i="60"/>
  <c r="Q56" i="60"/>
  <c r="U56" i="60"/>
  <c r="C57" i="60"/>
  <c r="G57" i="60"/>
  <c r="K57" i="60"/>
  <c r="O57" i="60"/>
  <c r="S57" i="60"/>
  <c r="W57" i="60"/>
  <c r="E58" i="60"/>
  <c r="I58" i="60"/>
  <c r="M58" i="60"/>
  <c r="Q58" i="60"/>
  <c r="U58" i="60"/>
  <c r="C59" i="60"/>
  <c r="G59" i="60"/>
  <c r="K59" i="60"/>
  <c r="O59" i="60"/>
  <c r="S59" i="60"/>
  <c r="W59" i="60"/>
  <c r="E60" i="60"/>
  <c r="I60" i="60"/>
  <c r="M60" i="60"/>
  <c r="Q60" i="60"/>
  <c r="U60" i="60"/>
  <c r="C61" i="60"/>
  <c r="G61" i="60"/>
  <c r="K61" i="60"/>
  <c r="O61" i="60"/>
  <c r="S61" i="60"/>
  <c r="W61" i="60"/>
  <c r="E62" i="60"/>
  <c r="I62" i="60"/>
  <c r="M62" i="60"/>
  <c r="Q62" i="60"/>
  <c r="U62" i="60"/>
  <c r="C63" i="60"/>
  <c r="G63" i="60"/>
  <c r="K63" i="60"/>
  <c r="O63" i="60"/>
  <c r="S63" i="60"/>
  <c r="W63" i="60"/>
  <c r="E64" i="60"/>
  <c r="I64" i="60"/>
  <c r="M64" i="60"/>
  <c r="Q64" i="60"/>
  <c r="U64" i="60"/>
  <c r="C65" i="60"/>
  <c r="G65" i="60"/>
  <c r="K65" i="60"/>
  <c r="O65" i="60"/>
  <c r="S65" i="60"/>
  <c r="W65" i="60"/>
  <c r="E66" i="60"/>
  <c r="I66" i="60"/>
  <c r="M66" i="60"/>
  <c r="Q66" i="60"/>
  <c r="U66" i="60"/>
  <c r="C67" i="60"/>
  <c r="G67" i="60"/>
  <c r="K67" i="60"/>
  <c r="O67" i="60"/>
  <c r="S67" i="60"/>
  <c r="W67" i="60"/>
  <c r="E68" i="60"/>
  <c r="I68" i="60"/>
  <c r="M68" i="60"/>
  <c r="Q68" i="60"/>
  <c r="U68" i="60"/>
  <c r="C69" i="60"/>
  <c r="G69" i="60"/>
  <c r="K69" i="60"/>
  <c r="O69" i="60"/>
  <c r="S69" i="60"/>
  <c r="W69" i="60"/>
  <c r="E70" i="60"/>
  <c r="I70" i="60"/>
  <c r="M70" i="60"/>
  <c r="Q70" i="60"/>
  <c r="U70" i="60"/>
  <c r="C71" i="61"/>
  <c r="C72" i="60"/>
  <c r="G71" i="61"/>
  <c r="G72" i="60"/>
  <c r="K71" i="61"/>
  <c r="K72" i="60"/>
  <c r="O71" i="61"/>
  <c r="O72" i="60"/>
  <c r="S71" i="61"/>
  <c r="S72" i="60"/>
  <c r="W71" i="61"/>
  <c r="W72" i="60"/>
  <c r="E73" i="60"/>
  <c r="I73" i="60"/>
  <c r="M73" i="60"/>
  <c r="Q73" i="60"/>
  <c r="U73" i="60"/>
  <c r="C74" i="60"/>
  <c r="G74" i="60"/>
  <c r="K74" i="60"/>
  <c r="O74" i="60"/>
  <c r="S74" i="60"/>
  <c r="W74" i="60"/>
  <c r="E75" i="60"/>
  <c r="I75" i="60"/>
  <c r="M75" i="60"/>
  <c r="Q75" i="60"/>
  <c r="U75" i="60"/>
  <c r="C76" i="60"/>
  <c r="G76" i="60"/>
  <c r="K76" i="60"/>
  <c r="O76" i="60"/>
  <c r="S76" i="60"/>
  <c r="W76" i="60"/>
  <c r="F4" i="58"/>
  <c r="D27" i="58"/>
  <c r="H27" i="58"/>
  <c r="L27" i="58"/>
  <c r="P27" i="58"/>
  <c r="C4" i="57"/>
  <c r="H4" i="57"/>
  <c r="L4" i="57"/>
  <c r="P4" i="57"/>
  <c r="T4" i="57"/>
  <c r="F8" i="57"/>
  <c r="J8" i="57"/>
  <c r="N8" i="57"/>
  <c r="R8" i="57"/>
  <c r="V8" i="57"/>
  <c r="F11" i="57"/>
  <c r="J11" i="57"/>
  <c r="N11" i="57"/>
  <c r="R11" i="57"/>
  <c r="V11" i="57"/>
  <c r="D17" i="57"/>
  <c r="H17" i="57"/>
  <c r="L17" i="57"/>
  <c r="P17" i="57"/>
  <c r="T17" i="57"/>
  <c r="D22" i="57"/>
  <c r="H22" i="57"/>
  <c r="L22" i="57"/>
  <c r="P22" i="57"/>
  <c r="T22" i="57"/>
  <c r="F27" i="57"/>
  <c r="J27" i="57"/>
  <c r="N27" i="57"/>
  <c r="R27" i="57"/>
  <c r="V27" i="57"/>
  <c r="D33" i="57"/>
  <c r="H33" i="57"/>
  <c r="L33" i="57"/>
  <c r="P33" i="57"/>
  <c r="T33" i="57"/>
  <c r="D52" i="57"/>
  <c r="H52" i="57"/>
  <c r="L52" i="57"/>
  <c r="P52" i="57"/>
  <c r="T52" i="57"/>
  <c r="D71" i="57"/>
  <c r="H71" i="57"/>
  <c r="L71" i="57"/>
  <c r="P71" i="57"/>
  <c r="T71" i="57"/>
  <c r="S4" i="55"/>
  <c r="W4" i="55"/>
  <c r="E27" i="55"/>
  <c r="I27" i="55"/>
  <c r="N27" i="55"/>
  <c r="R27" i="55"/>
  <c r="V27" i="55"/>
  <c r="D33" i="55"/>
  <c r="H33" i="55"/>
  <c r="L33" i="55"/>
  <c r="P33" i="55"/>
  <c r="T33" i="55"/>
  <c r="D52" i="55"/>
  <c r="H52" i="55"/>
  <c r="L52" i="55"/>
  <c r="P52" i="55"/>
  <c r="T52" i="55"/>
  <c r="D71" i="55"/>
  <c r="H71" i="55"/>
  <c r="L71" i="55"/>
  <c r="P71" i="55"/>
  <c r="T71" i="55"/>
  <c r="F4" i="54"/>
  <c r="J4" i="54"/>
  <c r="N4" i="54"/>
  <c r="R4" i="54"/>
  <c r="V4" i="54"/>
  <c r="D8" i="54"/>
  <c r="H8" i="54"/>
  <c r="L8" i="54"/>
  <c r="P8" i="54"/>
  <c r="T8" i="54"/>
  <c r="I17" i="54"/>
  <c r="M17" i="54"/>
  <c r="Q17" i="54"/>
  <c r="V17" i="54"/>
  <c r="F22" i="54"/>
  <c r="J22" i="54"/>
  <c r="N22" i="54"/>
  <c r="R22" i="54"/>
  <c r="C71" i="53"/>
  <c r="G71" i="53"/>
  <c r="K71" i="53"/>
  <c r="P71" i="53"/>
  <c r="T71" i="53"/>
  <c r="C22" i="46"/>
  <c r="O26" i="39"/>
  <c r="T3" i="33"/>
  <c r="D4" i="31"/>
  <c r="D5" i="30"/>
  <c r="H4" i="31"/>
  <c r="L4" i="31"/>
  <c r="L5" i="30"/>
  <c r="P4" i="31"/>
  <c r="P5" i="30"/>
  <c r="T4" i="31"/>
  <c r="T5" i="30"/>
  <c r="F6" i="30"/>
  <c r="J6" i="30"/>
  <c r="N6" i="30"/>
  <c r="R6" i="30"/>
  <c r="V6" i="30"/>
  <c r="D7" i="30"/>
  <c r="H7" i="30"/>
  <c r="L7" i="30"/>
  <c r="P7" i="30"/>
  <c r="T7" i="30"/>
  <c r="F8" i="31"/>
  <c r="J8" i="31"/>
  <c r="J9" i="30"/>
  <c r="N8" i="31"/>
  <c r="N9" i="30"/>
  <c r="R8" i="31"/>
  <c r="R9" i="30"/>
  <c r="V8" i="31"/>
  <c r="V9" i="30"/>
  <c r="D10" i="30"/>
  <c r="H10" i="30"/>
  <c r="L10" i="30"/>
  <c r="L8" i="30" s="1"/>
  <c r="P10" i="30"/>
  <c r="T10" i="30"/>
  <c r="F11" i="31"/>
  <c r="F12" i="30"/>
  <c r="K11" i="31"/>
  <c r="K12" i="30"/>
  <c r="O11" i="31"/>
  <c r="O12" i="30"/>
  <c r="S11" i="31"/>
  <c r="S12" i="30"/>
  <c r="W11" i="31"/>
  <c r="W12" i="30"/>
  <c r="E13" i="30"/>
  <c r="I13" i="30"/>
  <c r="M13" i="30"/>
  <c r="Q13" i="30"/>
  <c r="U13" i="30"/>
  <c r="C14" i="30"/>
  <c r="G14" i="30"/>
  <c r="K14" i="30"/>
  <c r="O14" i="30"/>
  <c r="S14" i="30"/>
  <c r="W14" i="30"/>
  <c r="E15" i="30"/>
  <c r="I15" i="30"/>
  <c r="M15" i="30"/>
  <c r="Q15" i="30"/>
  <c r="U15" i="30"/>
  <c r="C16" i="30"/>
  <c r="G16" i="30"/>
  <c r="K16" i="30"/>
  <c r="O16" i="30"/>
  <c r="S16" i="30"/>
  <c r="W16" i="30"/>
  <c r="E17" i="31"/>
  <c r="E18" i="30"/>
  <c r="I17" i="31"/>
  <c r="I18" i="30"/>
  <c r="M17" i="31"/>
  <c r="M18" i="30"/>
  <c r="Q17" i="31"/>
  <c r="Q18" i="30"/>
  <c r="U17" i="31"/>
  <c r="U18" i="30"/>
  <c r="C19" i="30"/>
  <c r="G19" i="30"/>
  <c r="K19" i="30"/>
  <c r="O19" i="30"/>
  <c r="S19" i="30"/>
  <c r="W19" i="30"/>
  <c r="E20" i="30"/>
  <c r="I20" i="30"/>
  <c r="M20" i="30"/>
  <c r="Q20" i="30"/>
  <c r="U20" i="30"/>
  <c r="C21" i="30"/>
  <c r="G21" i="30"/>
  <c r="K21" i="30"/>
  <c r="O21" i="30"/>
  <c r="S21" i="30"/>
  <c r="W21" i="30"/>
  <c r="E22" i="31"/>
  <c r="E23" i="30"/>
  <c r="I22" i="31"/>
  <c r="I23" i="30"/>
  <c r="M22" i="31"/>
  <c r="M23" i="30"/>
  <c r="Q22" i="31"/>
  <c r="Q23" i="30"/>
  <c r="U22" i="31"/>
  <c r="U23" i="30"/>
  <c r="C24" i="30"/>
  <c r="G24" i="30"/>
  <c r="K24" i="30"/>
  <c r="O24" i="30"/>
  <c r="S24" i="30"/>
  <c r="W24" i="30"/>
  <c r="E25" i="30"/>
  <c r="I25" i="30"/>
  <c r="M25" i="30"/>
  <c r="Q25" i="30"/>
  <c r="U25" i="30"/>
  <c r="C27" i="31"/>
  <c r="C28" i="30"/>
  <c r="G27" i="31"/>
  <c r="G28" i="30"/>
  <c r="K27" i="31"/>
  <c r="K28" i="30"/>
  <c r="O27" i="31"/>
  <c r="O28" i="30"/>
  <c r="S27" i="31"/>
  <c r="S28" i="30"/>
  <c r="F29" i="30"/>
  <c r="J29" i="30"/>
  <c r="N29" i="30"/>
  <c r="R29" i="30"/>
  <c r="V29" i="30"/>
  <c r="D30" i="30"/>
  <c r="H30" i="30"/>
  <c r="L30" i="30"/>
  <c r="P30" i="30"/>
  <c r="T30" i="30"/>
  <c r="F31" i="30"/>
  <c r="J31" i="30"/>
  <c r="N31" i="30"/>
  <c r="R31" i="30"/>
  <c r="V31" i="30"/>
  <c r="D32" i="30"/>
  <c r="H32" i="30"/>
  <c r="L32" i="30"/>
  <c r="P32" i="30"/>
  <c r="T32" i="30"/>
  <c r="F33" i="31"/>
  <c r="F34" i="30"/>
  <c r="J33" i="31"/>
  <c r="J34" i="30"/>
  <c r="N33" i="31"/>
  <c r="N34" i="30"/>
  <c r="R33" i="31"/>
  <c r="R34" i="30"/>
  <c r="V33" i="31"/>
  <c r="V34" i="30"/>
  <c r="D35" i="30"/>
  <c r="H35" i="30"/>
  <c r="L35" i="30"/>
  <c r="P35" i="30"/>
  <c r="T35" i="30"/>
  <c r="F36" i="30"/>
  <c r="J36" i="30"/>
  <c r="N36" i="30"/>
  <c r="R36" i="30"/>
  <c r="V36" i="30"/>
  <c r="D37" i="30"/>
  <c r="H37" i="30"/>
  <c r="L37" i="30"/>
  <c r="P37" i="30"/>
  <c r="T37" i="30"/>
  <c r="F38" i="30"/>
  <c r="J38" i="30"/>
  <c r="N38" i="30"/>
  <c r="R38" i="30"/>
  <c r="V38" i="30"/>
  <c r="D39" i="30"/>
  <c r="H39" i="30"/>
  <c r="L39" i="30"/>
  <c r="P39" i="30"/>
  <c r="T39" i="30"/>
  <c r="F40" i="30"/>
  <c r="J40" i="30"/>
  <c r="N40" i="30"/>
  <c r="R40" i="30"/>
  <c r="V40" i="30"/>
  <c r="D41" i="30"/>
  <c r="H41" i="30"/>
  <c r="L41" i="30"/>
  <c r="P41" i="30"/>
  <c r="T41" i="30"/>
  <c r="F42" i="30"/>
  <c r="J42" i="30"/>
  <c r="N42" i="30"/>
  <c r="R42" i="30"/>
  <c r="V42" i="30"/>
  <c r="D43" i="30"/>
  <c r="H43" i="30"/>
  <c r="L43" i="30"/>
  <c r="P43" i="30"/>
  <c r="T43" i="30"/>
  <c r="F44" i="30"/>
  <c r="J44" i="30"/>
  <c r="N44" i="30"/>
  <c r="R44" i="30"/>
  <c r="V44" i="30"/>
  <c r="D45" i="30"/>
  <c r="H45" i="30"/>
  <c r="L45" i="30"/>
  <c r="P45" i="30"/>
  <c r="T45" i="30"/>
  <c r="F46" i="30"/>
  <c r="J46" i="30"/>
  <c r="N46" i="30"/>
  <c r="R46" i="30"/>
  <c r="V46" i="30"/>
  <c r="D47" i="30"/>
  <c r="H47" i="30"/>
  <c r="L47" i="30"/>
  <c r="P47" i="30"/>
  <c r="T47" i="30"/>
  <c r="F48" i="30"/>
  <c r="J48" i="30"/>
  <c r="N48" i="30"/>
  <c r="R48" i="30"/>
  <c r="V48" i="30"/>
  <c r="D49" i="30"/>
  <c r="H49" i="30"/>
  <c r="L49" i="30"/>
  <c r="P49" i="30"/>
  <c r="T49" i="30"/>
  <c r="F50" i="30"/>
  <c r="J50" i="30"/>
  <c r="N50" i="30"/>
  <c r="R50" i="30"/>
  <c r="V50" i="30"/>
  <c r="D51" i="30"/>
  <c r="H51" i="30"/>
  <c r="L51" i="30"/>
  <c r="P51" i="30"/>
  <c r="T51" i="30"/>
  <c r="F52" i="31"/>
  <c r="F53" i="30"/>
  <c r="J52" i="31"/>
  <c r="J53" i="30"/>
  <c r="N52" i="31"/>
  <c r="R52" i="31"/>
  <c r="R53" i="30"/>
  <c r="V52" i="31"/>
  <c r="V53" i="30"/>
  <c r="D54" i="30"/>
  <c r="H54" i="30"/>
  <c r="L54" i="30"/>
  <c r="P54" i="30"/>
  <c r="T54" i="30"/>
  <c r="F55" i="30"/>
  <c r="J55" i="30"/>
  <c r="N55" i="30"/>
  <c r="R55" i="30"/>
  <c r="V55" i="30"/>
  <c r="D56" i="30"/>
  <c r="H56" i="30"/>
  <c r="L56" i="30"/>
  <c r="P56" i="30"/>
  <c r="T56" i="30"/>
  <c r="F57" i="30"/>
  <c r="J57" i="30"/>
  <c r="N57" i="30"/>
  <c r="R57" i="30"/>
  <c r="V57" i="30"/>
  <c r="D58" i="30"/>
  <c r="H58" i="30"/>
  <c r="L58" i="30"/>
  <c r="P58" i="30"/>
  <c r="T58" i="30"/>
  <c r="F59" i="30"/>
  <c r="J59" i="30"/>
  <c r="N59" i="30"/>
  <c r="R59" i="30"/>
  <c r="V59" i="30"/>
  <c r="D60" i="30"/>
  <c r="H60" i="30"/>
  <c r="L60" i="30"/>
  <c r="P60" i="30"/>
  <c r="T60" i="30"/>
  <c r="F61" i="30"/>
  <c r="J61" i="30"/>
  <c r="N61" i="30"/>
  <c r="R61" i="30"/>
  <c r="V61" i="30"/>
  <c r="D62" i="30"/>
  <c r="H62" i="30"/>
  <c r="L62" i="30"/>
  <c r="P62" i="30"/>
  <c r="T62" i="30"/>
  <c r="F63" i="30"/>
  <c r="J63" i="30"/>
  <c r="N63" i="30"/>
  <c r="R63" i="30"/>
  <c r="V63" i="30"/>
  <c r="D64" i="30"/>
  <c r="H64" i="30"/>
  <c r="L64" i="30"/>
  <c r="P64" i="30"/>
  <c r="T64" i="30"/>
  <c r="F65" i="30"/>
  <c r="J65" i="30"/>
  <c r="N65" i="30"/>
  <c r="R65" i="30"/>
  <c r="V65" i="30"/>
  <c r="D66" i="30"/>
  <c r="H66" i="30"/>
  <c r="L66" i="30"/>
  <c r="P66" i="30"/>
  <c r="T66" i="30"/>
  <c r="F67" i="30"/>
  <c r="J67" i="30"/>
  <c r="N67" i="30"/>
  <c r="R67" i="30"/>
  <c r="V67" i="30"/>
  <c r="D68" i="30"/>
  <c r="H68" i="30"/>
  <c r="L68" i="30"/>
  <c r="P68" i="30"/>
  <c r="T68" i="30"/>
  <c r="F69" i="30"/>
  <c r="J69" i="30"/>
  <c r="N69" i="30"/>
  <c r="R69" i="30"/>
  <c r="V69" i="30"/>
  <c r="D70" i="30"/>
  <c r="H70" i="30"/>
  <c r="L70" i="30"/>
  <c r="P70" i="30"/>
  <c r="T70" i="30"/>
  <c r="F71" i="31"/>
  <c r="F72" i="30"/>
  <c r="J71" i="31"/>
  <c r="J72" i="30"/>
  <c r="N71" i="31"/>
  <c r="N72" i="30"/>
  <c r="R71" i="31"/>
  <c r="R72" i="30"/>
  <c r="V71" i="31"/>
  <c r="V72" i="30"/>
  <c r="E73" i="30"/>
  <c r="I73" i="30"/>
  <c r="M73" i="30"/>
  <c r="Q73" i="30"/>
  <c r="U73" i="30"/>
  <c r="C74" i="30"/>
  <c r="G74" i="30"/>
  <c r="K74" i="30"/>
  <c r="O74" i="30"/>
  <c r="S74" i="30"/>
  <c r="W74" i="30"/>
  <c r="E75" i="30"/>
  <c r="I75" i="30"/>
  <c r="M75" i="30"/>
  <c r="Q75" i="30"/>
  <c r="U75" i="30"/>
  <c r="C76" i="30"/>
  <c r="G76" i="30"/>
  <c r="K76" i="30"/>
  <c r="O76" i="30"/>
  <c r="S76" i="30"/>
  <c r="W76" i="30"/>
  <c r="D17" i="26"/>
  <c r="H17" i="26"/>
  <c r="L17" i="26"/>
  <c r="P17" i="26"/>
  <c r="T17" i="26"/>
  <c r="D22" i="26"/>
  <c r="H22" i="26"/>
  <c r="L22" i="26"/>
  <c r="P22" i="26"/>
  <c r="T22" i="26"/>
  <c r="N71" i="26"/>
  <c r="R71" i="26"/>
  <c r="V71" i="26"/>
  <c r="P4" i="25"/>
  <c r="T4" i="25"/>
  <c r="K8" i="25"/>
  <c r="O8" i="25"/>
  <c r="S8" i="25"/>
  <c r="W8" i="25"/>
  <c r="G11" i="25"/>
  <c r="G3" i="25" s="1"/>
  <c r="K11" i="25"/>
  <c r="O11" i="25"/>
  <c r="S11" i="25"/>
  <c r="W11" i="25"/>
  <c r="V22" i="25"/>
  <c r="D27" i="25"/>
  <c r="I27" i="25"/>
  <c r="M27" i="25"/>
  <c r="Q27" i="25"/>
  <c r="U27" i="25"/>
  <c r="D33" i="25"/>
  <c r="H33" i="25"/>
  <c r="L33" i="25"/>
  <c r="L26" i="25" s="1"/>
  <c r="Q33" i="25"/>
  <c r="U33" i="25"/>
  <c r="O52" i="25"/>
  <c r="S52" i="25"/>
  <c r="D4" i="24"/>
  <c r="D3" i="24" s="1"/>
  <c r="H4" i="24"/>
  <c r="H3" i="24" s="1"/>
  <c r="L4" i="24"/>
  <c r="L3" i="24" s="1"/>
  <c r="P4" i="24"/>
  <c r="P3" i="24" s="1"/>
  <c r="T4" i="24"/>
  <c r="T8" i="24"/>
  <c r="E11" i="24"/>
  <c r="I11" i="24"/>
  <c r="M11" i="24"/>
  <c r="R11" i="24"/>
  <c r="V11" i="24"/>
  <c r="D17" i="24"/>
  <c r="H17" i="24"/>
  <c r="L17" i="24"/>
  <c r="P17" i="24"/>
  <c r="U17" i="24"/>
  <c r="E22" i="24"/>
  <c r="I22" i="24"/>
  <c r="M22" i="24"/>
  <c r="Q22" i="24"/>
  <c r="U22" i="24"/>
  <c r="E27" i="24"/>
  <c r="E26" i="24" s="1"/>
  <c r="I27" i="24"/>
  <c r="I26" i="24" s="1"/>
  <c r="O27" i="24"/>
  <c r="S27" i="24"/>
  <c r="F33" i="24"/>
  <c r="J33" i="24"/>
  <c r="N33" i="24"/>
  <c r="S33" i="24"/>
  <c r="W33" i="24"/>
  <c r="T17" i="23"/>
  <c r="J33" i="23"/>
  <c r="J26" i="23" s="1"/>
  <c r="N33" i="23"/>
  <c r="N26" i="23" s="1"/>
  <c r="R33" i="23"/>
  <c r="R26" i="23" s="1"/>
  <c r="E52" i="23"/>
  <c r="O52" i="23"/>
  <c r="T52" i="23"/>
  <c r="C52" i="17"/>
  <c r="C71" i="17"/>
  <c r="C71" i="16"/>
  <c r="F52" i="10"/>
  <c r="J52" i="10"/>
  <c r="N52" i="10"/>
  <c r="R52" i="10"/>
  <c r="V52" i="10"/>
  <c r="F71" i="10"/>
  <c r="J71" i="10"/>
  <c r="O71" i="10"/>
  <c r="S71" i="10"/>
  <c r="W71" i="10"/>
  <c r="G17" i="6"/>
  <c r="K17" i="6"/>
  <c r="D27" i="6"/>
  <c r="H27" i="6"/>
  <c r="L27" i="6"/>
  <c r="P27" i="6"/>
  <c r="T27" i="6"/>
  <c r="U52" i="5"/>
  <c r="W33" i="4"/>
  <c r="E17" i="3"/>
  <c r="K35" i="94"/>
  <c r="O35" i="94"/>
  <c r="S35" i="94"/>
  <c r="W35" i="94"/>
  <c r="E36" i="94"/>
  <c r="I36" i="94"/>
  <c r="M36" i="94"/>
  <c r="Q36" i="94"/>
  <c r="U36" i="94"/>
  <c r="C37" i="94"/>
  <c r="G37" i="94"/>
  <c r="K37" i="94"/>
  <c r="O37" i="94"/>
  <c r="S37" i="94"/>
  <c r="W37" i="94"/>
  <c r="E38" i="94"/>
  <c r="I38" i="94"/>
  <c r="M38" i="94"/>
  <c r="Q38" i="94"/>
  <c r="U38" i="94"/>
  <c r="C39" i="94"/>
  <c r="G39" i="94"/>
  <c r="K39" i="94"/>
  <c r="O39" i="94"/>
  <c r="S39" i="94"/>
  <c r="W39" i="94"/>
  <c r="E40" i="94"/>
  <c r="I40" i="94"/>
  <c r="M40" i="94"/>
  <c r="Q40" i="94"/>
  <c r="U40" i="94"/>
  <c r="C41" i="94"/>
  <c r="G41" i="94"/>
  <c r="K41" i="94"/>
  <c r="O41" i="94"/>
  <c r="S41" i="94"/>
  <c r="W41" i="94"/>
  <c r="E42" i="94"/>
  <c r="I42" i="94"/>
  <c r="M42" i="94"/>
  <c r="Q42" i="94"/>
  <c r="U42" i="94"/>
  <c r="C43" i="94"/>
  <c r="G43" i="94"/>
  <c r="K43" i="94"/>
  <c r="O43" i="94"/>
  <c r="S43" i="94"/>
  <c r="W43" i="94"/>
  <c r="E44" i="94"/>
  <c r="I44" i="94"/>
  <c r="M44" i="94"/>
  <c r="Q44" i="94"/>
  <c r="U44" i="94"/>
  <c r="C45" i="94"/>
  <c r="G45" i="94"/>
  <c r="K45" i="94"/>
  <c r="O45" i="94"/>
  <c r="S45" i="94"/>
  <c r="W45" i="94"/>
  <c r="E46" i="94"/>
  <c r="I46" i="94"/>
  <c r="M46" i="94"/>
  <c r="Q46" i="94"/>
  <c r="U46" i="94"/>
  <c r="C47" i="94"/>
  <c r="G47" i="94"/>
  <c r="K47" i="94"/>
  <c r="O47" i="94"/>
  <c r="S47" i="94"/>
  <c r="W47" i="94"/>
  <c r="E48" i="94"/>
  <c r="I48" i="94"/>
  <c r="M48" i="94"/>
  <c r="Q48" i="94"/>
  <c r="U48" i="94"/>
  <c r="C49" i="94"/>
  <c r="G49" i="94"/>
  <c r="K49" i="94"/>
  <c r="O49" i="94"/>
  <c r="S49" i="94"/>
  <c r="W49" i="94"/>
  <c r="E50" i="94"/>
  <c r="I50" i="94"/>
  <c r="M50" i="94"/>
  <c r="Q50" i="94"/>
  <c r="U50" i="94"/>
  <c r="C51" i="94"/>
  <c r="G51" i="94"/>
  <c r="K51" i="94"/>
  <c r="O51" i="94"/>
  <c r="S51" i="94"/>
  <c r="W51" i="94"/>
  <c r="E53" i="94"/>
  <c r="I53" i="94"/>
  <c r="M53" i="94"/>
  <c r="Q53" i="94"/>
  <c r="U53" i="94"/>
  <c r="D54" i="94"/>
  <c r="H54" i="94"/>
  <c r="L54" i="94"/>
  <c r="P54" i="94"/>
  <c r="T54" i="94"/>
  <c r="F55" i="94"/>
  <c r="J55" i="94"/>
  <c r="N55" i="94"/>
  <c r="R55" i="94"/>
  <c r="V55" i="94"/>
  <c r="D56" i="94"/>
  <c r="H56" i="94"/>
  <c r="L56" i="94"/>
  <c r="P56" i="94"/>
  <c r="T56" i="94"/>
  <c r="F57" i="94"/>
  <c r="J57" i="94"/>
  <c r="N57" i="94"/>
  <c r="R57" i="94"/>
  <c r="V57" i="94"/>
  <c r="D58" i="94"/>
  <c r="H58" i="94"/>
  <c r="L58" i="94"/>
  <c r="P58" i="94"/>
  <c r="T58" i="94"/>
  <c r="F59" i="94"/>
  <c r="J59" i="94"/>
  <c r="N59" i="94"/>
  <c r="R59" i="94"/>
  <c r="V59" i="94"/>
  <c r="D60" i="94"/>
  <c r="H60" i="94"/>
  <c r="L60" i="94"/>
  <c r="P60" i="94"/>
  <c r="T60" i="94"/>
  <c r="F61" i="94"/>
  <c r="J61" i="94"/>
  <c r="N61" i="94"/>
  <c r="R61" i="94"/>
  <c r="V61" i="94"/>
  <c r="D62" i="94"/>
  <c r="H62" i="94"/>
  <c r="L62" i="94"/>
  <c r="P62" i="94"/>
  <c r="T62" i="94"/>
  <c r="F63" i="94"/>
  <c r="J63" i="94"/>
  <c r="N63" i="94"/>
  <c r="R63" i="94"/>
  <c r="V63" i="94"/>
  <c r="D64" i="94"/>
  <c r="H64" i="94"/>
  <c r="L64" i="94"/>
  <c r="P64" i="94"/>
  <c r="T64" i="94"/>
  <c r="F65" i="94"/>
  <c r="J65" i="94"/>
  <c r="N65" i="94"/>
  <c r="R65" i="94"/>
  <c r="V65" i="94"/>
  <c r="D66" i="94"/>
  <c r="H66" i="94"/>
  <c r="L66" i="94"/>
  <c r="P66" i="94"/>
  <c r="T66" i="94"/>
  <c r="F67" i="94"/>
  <c r="J67" i="94"/>
  <c r="N67" i="94"/>
  <c r="R67" i="94"/>
  <c r="V67" i="94"/>
  <c r="D68" i="94"/>
  <c r="H68" i="94"/>
  <c r="L68" i="94"/>
  <c r="P68" i="94"/>
  <c r="T68" i="94"/>
  <c r="F69" i="94"/>
  <c r="J69" i="94"/>
  <c r="N69" i="94"/>
  <c r="R69" i="94"/>
  <c r="V69" i="94"/>
  <c r="D70" i="94"/>
  <c r="H70" i="94"/>
  <c r="L70" i="94"/>
  <c r="P70" i="94"/>
  <c r="T70" i="94"/>
  <c r="F71" i="95"/>
  <c r="F72" i="94"/>
  <c r="F71" i="94" s="1"/>
  <c r="J71" i="95"/>
  <c r="J72" i="94"/>
  <c r="N71" i="95"/>
  <c r="N72" i="94"/>
  <c r="R71" i="95"/>
  <c r="R72" i="94"/>
  <c r="V71" i="95"/>
  <c r="V72" i="94"/>
  <c r="D73" i="94"/>
  <c r="H73" i="94"/>
  <c r="L73" i="94"/>
  <c r="P73" i="94"/>
  <c r="T73" i="94"/>
  <c r="F74" i="94"/>
  <c r="J74" i="94"/>
  <c r="N74" i="94"/>
  <c r="R74" i="94"/>
  <c r="V74" i="94"/>
  <c r="D75" i="94"/>
  <c r="H75" i="94"/>
  <c r="L75" i="94"/>
  <c r="P75" i="94"/>
  <c r="T75" i="94"/>
  <c r="F76" i="94"/>
  <c r="J76" i="94"/>
  <c r="N76" i="94"/>
  <c r="R76" i="94"/>
  <c r="V76" i="94"/>
  <c r="D4" i="92"/>
  <c r="H4" i="92"/>
  <c r="L4" i="92"/>
  <c r="P4" i="92"/>
  <c r="T4" i="92"/>
  <c r="F8" i="92"/>
  <c r="J8" i="92"/>
  <c r="N8" i="92"/>
  <c r="R8" i="92"/>
  <c r="V8" i="92"/>
  <c r="F11" i="92"/>
  <c r="J11" i="92"/>
  <c r="N11" i="92"/>
  <c r="R11" i="92"/>
  <c r="V11" i="92"/>
  <c r="D17" i="92"/>
  <c r="H17" i="92"/>
  <c r="L17" i="92"/>
  <c r="P17" i="92"/>
  <c r="T17" i="92"/>
  <c r="D22" i="92"/>
  <c r="H22" i="92"/>
  <c r="L22" i="92"/>
  <c r="P22" i="92"/>
  <c r="T22" i="92"/>
  <c r="F27" i="92"/>
  <c r="J27" i="92"/>
  <c r="N27" i="92"/>
  <c r="R27" i="92"/>
  <c r="V27" i="92"/>
  <c r="D33" i="92"/>
  <c r="H33" i="92"/>
  <c r="L33" i="92"/>
  <c r="P33" i="92"/>
  <c r="T33" i="92"/>
  <c r="D52" i="92"/>
  <c r="H52" i="92"/>
  <c r="L52" i="92"/>
  <c r="P52" i="92"/>
  <c r="T52" i="92"/>
  <c r="D71" i="92"/>
  <c r="H71" i="92"/>
  <c r="L71" i="92"/>
  <c r="P71" i="92"/>
  <c r="T71" i="92"/>
  <c r="F4" i="91"/>
  <c r="J4" i="91"/>
  <c r="N4" i="91"/>
  <c r="R4" i="91"/>
  <c r="V4" i="91"/>
  <c r="D8" i="91"/>
  <c r="H8" i="91"/>
  <c r="L8" i="91"/>
  <c r="P8" i="91"/>
  <c r="T8" i="91"/>
  <c r="D11" i="91"/>
  <c r="H11" i="91"/>
  <c r="L11" i="91"/>
  <c r="P11" i="91"/>
  <c r="T11" i="91"/>
  <c r="F17" i="91"/>
  <c r="J17" i="91"/>
  <c r="N17" i="91"/>
  <c r="R17" i="91"/>
  <c r="V17" i="91"/>
  <c r="F52" i="89"/>
  <c r="J52" i="89"/>
  <c r="H22" i="88"/>
  <c r="L22" i="88"/>
  <c r="P22" i="88"/>
  <c r="I17" i="87"/>
  <c r="M17" i="87"/>
  <c r="Q17" i="87"/>
  <c r="V17" i="87"/>
  <c r="F22" i="87"/>
  <c r="J22" i="87"/>
  <c r="N22" i="87"/>
  <c r="R22" i="87"/>
  <c r="V22" i="87"/>
  <c r="D27" i="87"/>
  <c r="H27" i="87"/>
  <c r="L27" i="87"/>
  <c r="P27" i="87"/>
  <c r="T27" i="87"/>
  <c r="F33" i="87"/>
  <c r="J33" i="87"/>
  <c r="N33" i="87"/>
  <c r="R33" i="87"/>
  <c r="V33" i="87"/>
  <c r="F52" i="87"/>
  <c r="J52" i="87"/>
  <c r="N52" i="87"/>
  <c r="R52" i="87"/>
  <c r="V52" i="87"/>
  <c r="T71" i="87"/>
  <c r="F4" i="86"/>
  <c r="J4" i="86"/>
  <c r="N4" i="86"/>
  <c r="R4" i="86"/>
  <c r="V4" i="86"/>
  <c r="E8" i="86"/>
  <c r="I8" i="86"/>
  <c r="M8" i="86"/>
  <c r="Q8" i="86"/>
  <c r="U8" i="86"/>
  <c r="E11" i="86"/>
  <c r="I11" i="86"/>
  <c r="M11" i="86"/>
  <c r="Q11" i="86"/>
  <c r="U11" i="86"/>
  <c r="C17" i="86"/>
  <c r="G17" i="86"/>
  <c r="K17" i="86"/>
  <c r="O17" i="86"/>
  <c r="S17" i="86"/>
  <c r="W17" i="86"/>
  <c r="C22" i="86"/>
  <c r="G22" i="86"/>
  <c r="K22" i="86"/>
  <c r="O22" i="86"/>
  <c r="S22" i="86"/>
  <c r="W22" i="86"/>
  <c r="E27" i="86"/>
  <c r="I27" i="86"/>
  <c r="M27" i="86"/>
  <c r="Q27" i="86"/>
  <c r="U27" i="86"/>
  <c r="C33" i="86"/>
  <c r="G33" i="86"/>
  <c r="K33" i="86"/>
  <c r="O33" i="86"/>
  <c r="S33" i="86"/>
  <c r="W33" i="86"/>
  <c r="C52" i="86"/>
  <c r="G52" i="86"/>
  <c r="K52" i="86"/>
  <c r="O52" i="86"/>
  <c r="S52" i="86"/>
  <c r="W52" i="86"/>
  <c r="C71" i="86"/>
  <c r="G71" i="86"/>
  <c r="K71" i="86"/>
  <c r="O71" i="86"/>
  <c r="S71" i="86"/>
  <c r="W71" i="86"/>
  <c r="E4" i="85"/>
  <c r="I4" i="85"/>
  <c r="M4" i="85"/>
  <c r="Q4" i="85"/>
  <c r="U4" i="85"/>
  <c r="C8" i="85"/>
  <c r="G8" i="85"/>
  <c r="K8" i="85"/>
  <c r="O8" i="85"/>
  <c r="S8" i="85"/>
  <c r="W8" i="85"/>
  <c r="C11" i="85"/>
  <c r="G11" i="85"/>
  <c r="K11" i="85"/>
  <c r="O11" i="85"/>
  <c r="S11" i="85"/>
  <c r="W11" i="85"/>
  <c r="E17" i="85"/>
  <c r="I17" i="85"/>
  <c r="M17" i="85"/>
  <c r="Q17" i="85"/>
  <c r="U17" i="85"/>
  <c r="E22" i="85"/>
  <c r="I22" i="85"/>
  <c r="M22" i="85"/>
  <c r="Q22" i="85"/>
  <c r="U22" i="85"/>
  <c r="C27" i="85"/>
  <c r="G27" i="85"/>
  <c r="K27" i="85"/>
  <c r="O27" i="85"/>
  <c r="S27" i="85"/>
  <c r="W27" i="85"/>
  <c r="E33" i="85"/>
  <c r="I33" i="85"/>
  <c r="M33" i="85"/>
  <c r="Q33" i="85"/>
  <c r="U33" i="85"/>
  <c r="E52" i="85"/>
  <c r="I52" i="85"/>
  <c r="M52" i="85"/>
  <c r="Q52" i="85"/>
  <c r="U52" i="85"/>
  <c r="E71" i="85"/>
  <c r="I71" i="85"/>
  <c r="M71" i="85"/>
  <c r="Q71" i="85"/>
  <c r="U71" i="85"/>
  <c r="C4" i="84"/>
  <c r="G4" i="84"/>
  <c r="K4" i="84"/>
  <c r="O4" i="84"/>
  <c r="S4" i="84"/>
  <c r="W4" i="84"/>
  <c r="E8" i="84"/>
  <c r="I8" i="84"/>
  <c r="M8" i="84"/>
  <c r="Q8" i="84"/>
  <c r="U8" i="84"/>
  <c r="E11" i="84"/>
  <c r="I11" i="84"/>
  <c r="M11" i="84"/>
  <c r="Q11" i="84"/>
  <c r="U11" i="84"/>
  <c r="C17" i="84"/>
  <c r="G17" i="84"/>
  <c r="K17" i="84"/>
  <c r="O17" i="84"/>
  <c r="S17" i="84"/>
  <c r="W17" i="84"/>
  <c r="C22" i="84"/>
  <c r="G22" i="84"/>
  <c r="K22" i="84"/>
  <c r="O22" i="84"/>
  <c r="S22" i="84"/>
  <c r="W22" i="84"/>
  <c r="E27" i="84"/>
  <c r="I27" i="84"/>
  <c r="M27" i="84"/>
  <c r="Q27" i="84"/>
  <c r="U27" i="84"/>
  <c r="C33" i="84"/>
  <c r="G33" i="84"/>
  <c r="K33" i="84"/>
  <c r="O33" i="84"/>
  <c r="S33" i="84"/>
  <c r="W33" i="84"/>
  <c r="C52" i="84"/>
  <c r="G52" i="84"/>
  <c r="K52" i="84"/>
  <c r="O52" i="84"/>
  <c r="S52" i="84"/>
  <c r="E52" i="83"/>
  <c r="D71" i="83"/>
  <c r="H71" i="83"/>
  <c r="L71" i="83"/>
  <c r="P71" i="83"/>
  <c r="T71" i="83"/>
  <c r="F4" i="82"/>
  <c r="J4" i="82"/>
  <c r="N4" i="82"/>
  <c r="R4" i="82"/>
  <c r="V4" i="82"/>
  <c r="D8" i="82"/>
  <c r="H8" i="82"/>
  <c r="L8" i="82"/>
  <c r="P8" i="82"/>
  <c r="T8" i="82"/>
  <c r="D11" i="82"/>
  <c r="H11" i="82"/>
  <c r="L11" i="82"/>
  <c r="P11" i="82"/>
  <c r="T11" i="82"/>
  <c r="C17" i="82"/>
  <c r="G17" i="82"/>
  <c r="K17" i="82"/>
  <c r="O17" i="82"/>
  <c r="S17" i="82"/>
  <c r="W17" i="82"/>
  <c r="C22" i="82"/>
  <c r="G22" i="82"/>
  <c r="K22" i="82"/>
  <c r="O22" i="82"/>
  <c r="S22" i="82"/>
  <c r="W22" i="82"/>
  <c r="E27" i="82"/>
  <c r="I27" i="82"/>
  <c r="M27" i="82"/>
  <c r="Q27" i="82"/>
  <c r="U27" i="82"/>
  <c r="C33" i="82"/>
  <c r="G33" i="82"/>
  <c r="K33" i="82"/>
  <c r="O33" i="82"/>
  <c r="S33" i="82"/>
  <c r="W33" i="82"/>
  <c r="C52" i="82"/>
  <c r="G52" i="82"/>
  <c r="J27" i="81"/>
  <c r="N27" i="81"/>
  <c r="R27" i="81"/>
  <c r="V27" i="81"/>
  <c r="D33" i="81"/>
  <c r="H33" i="81"/>
  <c r="L33" i="81"/>
  <c r="P33" i="81"/>
  <c r="T33" i="81"/>
  <c r="D52" i="81"/>
  <c r="H52" i="81"/>
  <c r="L52" i="81"/>
  <c r="P52" i="81"/>
  <c r="T52" i="81"/>
  <c r="D71" i="81"/>
  <c r="H71" i="81"/>
  <c r="L71" i="81"/>
  <c r="P71" i="81"/>
  <c r="T71" i="81"/>
  <c r="F4" i="80"/>
  <c r="J4" i="80"/>
  <c r="N4" i="80"/>
  <c r="R4" i="80"/>
  <c r="V4" i="80"/>
  <c r="D8" i="80"/>
  <c r="H8" i="80"/>
  <c r="L8" i="80"/>
  <c r="P8" i="80"/>
  <c r="T8" i="80"/>
  <c r="D11" i="80"/>
  <c r="H11" i="80"/>
  <c r="L11" i="80"/>
  <c r="P11" i="80"/>
  <c r="T11" i="80"/>
  <c r="F17" i="80"/>
  <c r="J17" i="80"/>
  <c r="N17" i="80"/>
  <c r="R17" i="80"/>
  <c r="V17" i="80"/>
  <c r="F22" i="80"/>
  <c r="J22" i="80"/>
  <c r="N22" i="80"/>
  <c r="R22" i="80"/>
  <c r="V22" i="80"/>
  <c r="D27" i="80"/>
  <c r="H27" i="80"/>
  <c r="L27" i="80"/>
  <c r="P27" i="80"/>
  <c r="T27" i="80"/>
  <c r="F33" i="80"/>
  <c r="J33" i="80"/>
  <c r="N33" i="80"/>
  <c r="R33" i="80"/>
  <c r="V33" i="80"/>
  <c r="F52" i="80"/>
  <c r="J52" i="80"/>
  <c r="N52" i="80"/>
  <c r="R52" i="80"/>
  <c r="V52" i="80"/>
  <c r="F71" i="80"/>
  <c r="J71" i="80"/>
  <c r="N71" i="80"/>
  <c r="R71" i="80"/>
  <c r="V71" i="80"/>
  <c r="D4" i="79"/>
  <c r="H4" i="79"/>
  <c r="L4" i="79"/>
  <c r="P4" i="79"/>
  <c r="T4" i="79"/>
  <c r="F8" i="79"/>
  <c r="J8" i="79"/>
  <c r="N8" i="79"/>
  <c r="R8" i="79"/>
  <c r="V8" i="79"/>
  <c r="F11" i="79"/>
  <c r="J11" i="79"/>
  <c r="N11" i="79"/>
  <c r="R11" i="79"/>
  <c r="V11" i="79"/>
  <c r="D17" i="79"/>
  <c r="H17" i="79"/>
  <c r="L17" i="79"/>
  <c r="P17" i="79"/>
  <c r="T17" i="79"/>
  <c r="D22" i="79"/>
  <c r="H22" i="79"/>
  <c r="L22" i="79"/>
  <c r="P22" i="79"/>
  <c r="T22" i="79"/>
  <c r="F27" i="79"/>
  <c r="J27" i="79"/>
  <c r="N27" i="79"/>
  <c r="R27" i="79"/>
  <c r="V27" i="79"/>
  <c r="D33" i="79"/>
  <c r="H33" i="79"/>
  <c r="L33" i="79"/>
  <c r="P33" i="79"/>
  <c r="T33" i="79"/>
  <c r="D52" i="79"/>
  <c r="H52" i="79"/>
  <c r="L52" i="79"/>
  <c r="Q52" i="79"/>
  <c r="U52" i="79"/>
  <c r="D8" i="78"/>
  <c r="H8" i="78"/>
  <c r="L8" i="78"/>
  <c r="Q8" i="78"/>
  <c r="U8" i="78"/>
  <c r="D5" i="75"/>
  <c r="H5" i="75"/>
  <c r="L5" i="75"/>
  <c r="P5" i="75"/>
  <c r="T5" i="75"/>
  <c r="F6" i="75"/>
  <c r="J6" i="75"/>
  <c r="N6" i="75"/>
  <c r="R6" i="75"/>
  <c r="V6" i="75"/>
  <c r="D7" i="75"/>
  <c r="H7" i="75"/>
  <c r="L7" i="75"/>
  <c r="P7" i="75"/>
  <c r="T7" i="75"/>
  <c r="F9" i="75"/>
  <c r="J9" i="75"/>
  <c r="R9" i="75"/>
  <c r="V9" i="75"/>
  <c r="D10" i="75"/>
  <c r="D8" i="75" s="1"/>
  <c r="H10" i="75"/>
  <c r="L10" i="75"/>
  <c r="P10" i="75"/>
  <c r="T10" i="75"/>
  <c r="F12" i="75"/>
  <c r="J12" i="75"/>
  <c r="N12" i="75"/>
  <c r="R12" i="75"/>
  <c r="V12" i="75"/>
  <c r="D13" i="75"/>
  <c r="H13" i="75"/>
  <c r="L13" i="75"/>
  <c r="P13" i="75"/>
  <c r="T13" i="75"/>
  <c r="F14" i="75"/>
  <c r="J14" i="75"/>
  <c r="N14" i="75"/>
  <c r="R14" i="75"/>
  <c r="V14" i="75"/>
  <c r="D15" i="75"/>
  <c r="H15" i="75"/>
  <c r="L15" i="75"/>
  <c r="P15" i="75"/>
  <c r="T15" i="75"/>
  <c r="F16" i="75"/>
  <c r="J16" i="75"/>
  <c r="N16" i="75"/>
  <c r="R16" i="75"/>
  <c r="V16" i="75"/>
  <c r="D18" i="75"/>
  <c r="H18" i="75"/>
  <c r="L18" i="75"/>
  <c r="P18" i="75"/>
  <c r="T18" i="75"/>
  <c r="F19" i="75"/>
  <c r="J19" i="75"/>
  <c r="N19" i="75"/>
  <c r="R19" i="75"/>
  <c r="V19" i="75"/>
  <c r="D20" i="75"/>
  <c r="H20" i="75"/>
  <c r="L20" i="75"/>
  <c r="P20" i="75"/>
  <c r="T20" i="75"/>
  <c r="F21" i="75"/>
  <c r="J21" i="75"/>
  <c r="N21" i="75"/>
  <c r="R21" i="75"/>
  <c r="V21" i="75"/>
  <c r="D23" i="75"/>
  <c r="H23" i="75"/>
  <c r="L23" i="75"/>
  <c r="P23" i="75"/>
  <c r="T23" i="75"/>
  <c r="F24" i="75"/>
  <c r="J24" i="75"/>
  <c r="N24" i="75"/>
  <c r="R24" i="75"/>
  <c r="V24" i="75"/>
  <c r="D25" i="75"/>
  <c r="H25" i="75"/>
  <c r="L25" i="75"/>
  <c r="P25" i="75"/>
  <c r="T25" i="75"/>
  <c r="F28" i="75"/>
  <c r="J28" i="75"/>
  <c r="N28" i="75"/>
  <c r="R28" i="75"/>
  <c r="V28" i="75"/>
  <c r="D29" i="75"/>
  <c r="H29" i="75"/>
  <c r="L29" i="75"/>
  <c r="P29" i="75"/>
  <c r="T29" i="75"/>
  <c r="F30" i="75"/>
  <c r="J30" i="75"/>
  <c r="N30" i="75"/>
  <c r="R30" i="75"/>
  <c r="V30" i="75"/>
  <c r="D31" i="75"/>
  <c r="H31" i="75"/>
  <c r="L31" i="75"/>
  <c r="P31" i="75"/>
  <c r="T31" i="75"/>
  <c r="F32" i="75"/>
  <c r="J32" i="75"/>
  <c r="N32" i="75"/>
  <c r="R32" i="75"/>
  <c r="V32" i="75"/>
  <c r="D34" i="75"/>
  <c r="H34" i="75"/>
  <c r="L34" i="75"/>
  <c r="P34" i="75"/>
  <c r="T34" i="75"/>
  <c r="F35" i="75"/>
  <c r="J35" i="75"/>
  <c r="N35" i="75"/>
  <c r="R35" i="75"/>
  <c r="V35" i="75"/>
  <c r="D36" i="75"/>
  <c r="H36" i="75"/>
  <c r="L36" i="75"/>
  <c r="P36" i="75"/>
  <c r="T36" i="75"/>
  <c r="F37" i="75"/>
  <c r="J37" i="75"/>
  <c r="N37" i="75"/>
  <c r="R37" i="75"/>
  <c r="V37" i="75"/>
  <c r="D38" i="75"/>
  <c r="H38" i="75"/>
  <c r="L38" i="75"/>
  <c r="P38" i="75"/>
  <c r="T38" i="75"/>
  <c r="F39" i="75"/>
  <c r="J39" i="75"/>
  <c r="N39" i="75"/>
  <c r="R39" i="75"/>
  <c r="V39" i="75"/>
  <c r="D40" i="75"/>
  <c r="H40" i="75"/>
  <c r="L40" i="75"/>
  <c r="P40" i="75"/>
  <c r="T40" i="75"/>
  <c r="F41" i="75"/>
  <c r="J41" i="75"/>
  <c r="N41" i="75"/>
  <c r="R41" i="75"/>
  <c r="V41" i="75"/>
  <c r="D42" i="75"/>
  <c r="H42" i="75"/>
  <c r="L42" i="75"/>
  <c r="P42" i="75"/>
  <c r="T42" i="75"/>
  <c r="F43" i="75"/>
  <c r="J43" i="75"/>
  <c r="N43" i="75"/>
  <c r="R43" i="75"/>
  <c r="V43" i="75"/>
  <c r="D44" i="75"/>
  <c r="H44" i="75"/>
  <c r="L44" i="75"/>
  <c r="P44" i="75"/>
  <c r="T44" i="75"/>
  <c r="F45" i="75"/>
  <c r="J45" i="75"/>
  <c r="N45" i="75"/>
  <c r="R45" i="75"/>
  <c r="V45" i="75"/>
  <c r="D46" i="75"/>
  <c r="H46" i="75"/>
  <c r="L46" i="75"/>
  <c r="P46" i="75"/>
  <c r="T46" i="75"/>
  <c r="F47" i="75"/>
  <c r="J47" i="75"/>
  <c r="N47" i="75"/>
  <c r="R47" i="75"/>
  <c r="V47" i="75"/>
  <c r="D48" i="75"/>
  <c r="H48" i="75"/>
  <c r="L48" i="75"/>
  <c r="P48" i="75"/>
  <c r="T48" i="75"/>
  <c r="F49" i="75"/>
  <c r="J49" i="75"/>
  <c r="N49" i="75"/>
  <c r="R49" i="75"/>
  <c r="V49" i="75"/>
  <c r="D50" i="75"/>
  <c r="H50" i="75"/>
  <c r="L50" i="75"/>
  <c r="P50" i="75"/>
  <c r="T50" i="75"/>
  <c r="F51" i="75"/>
  <c r="J51" i="75"/>
  <c r="N51" i="75"/>
  <c r="R51" i="75"/>
  <c r="V51" i="75"/>
  <c r="D53" i="75"/>
  <c r="P53" i="75"/>
  <c r="T53" i="75"/>
  <c r="F54" i="75"/>
  <c r="J54" i="75"/>
  <c r="N54" i="75"/>
  <c r="R54" i="75"/>
  <c r="V54" i="75"/>
  <c r="D55" i="75"/>
  <c r="H55" i="75"/>
  <c r="L55" i="75"/>
  <c r="P55" i="75"/>
  <c r="T55" i="75"/>
  <c r="F56" i="75"/>
  <c r="J56" i="75"/>
  <c r="N56" i="75"/>
  <c r="R56" i="75"/>
  <c r="V56" i="75"/>
  <c r="D57" i="75"/>
  <c r="H57" i="75"/>
  <c r="L57" i="75"/>
  <c r="P57" i="75"/>
  <c r="T57" i="75"/>
  <c r="F58" i="75"/>
  <c r="J58" i="75"/>
  <c r="N58" i="75"/>
  <c r="R58" i="75"/>
  <c r="V58" i="75"/>
  <c r="D59" i="75"/>
  <c r="H59" i="75"/>
  <c r="L59" i="75"/>
  <c r="P59" i="75"/>
  <c r="T59" i="75"/>
  <c r="F60" i="75"/>
  <c r="J60" i="75"/>
  <c r="N60" i="75"/>
  <c r="R60" i="75"/>
  <c r="V60" i="75"/>
  <c r="D61" i="75"/>
  <c r="H61" i="75"/>
  <c r="L61" i="75"/>
  <c r="P61" i="75"/>
  <c r="T61" i="75"/>
  <c r="F62" i="75"/>
  <c r="J62" i="75"/>
  <c r="N62" i="75"/>
  <c r="R62" i="75"/>
  <c r="V62" i="75"/>
  <c r="D63" i="75"/>
  <c r="H63" i="75"/>
  <c r="L63" i="75"/>
  <c r="P63" i="75"/>
  <c r="T63" i="75"/>
  <c r="F64" i="75"/>
  <c r="J64" i="75"/>
  <c r="N64" i="75"/>
  <c r="R64" i="75"/>
  <c r="V64" i="75"/>
  <c r="D65" i="75"/>
  <c r="H65" i="75"/>
  <c r="L65" i="75"/>
  <c r="P65" i="75"/>
  <c r="T65" i="75"/>
  <c r="F66" i="75"/>
  <c r="J66" i="75"/>
  <c r="N66" i="75"/>
  <c r="R66" i="75"/>
  <c r="V66" i="75"/>
  <c r="D67" i="75"/>
  <c r="H67" i="75"/>
  <c r="L67" i="75"/>
  <c r="P67" i="75"/>
  <c r="T67" i="75"/>
  <c r="F68" i="75"/>
  <c r="J68" i="75"/>
  <c r="N68" i="75"/>
  <c r="R68" i="75"/>
  <c r="V68" i="75"/>
  <c r="D69" i="75"/>
  <c r="H69" i="75"/>
  <c r="L69" i="75"/>
  <c r="P69" i="75"/>
  <c r="T69" i="75"/>
  <c r="F70" i="75"/>
  <c r="J70" i="75"/>
  <c r="N70" i="75"/>
  <c r="R70" i="75"/>
  <c r="V70" i="75"/>
  <c r="D72" i="75"/>
  <c r="H72" i="75"/>
  <c r="L72" i="75"/>
  <c r="P72" i="75"/>
  <c r="T72" i="75"/>
  <c r="F73" i="75"/>
  <c r="J73" i="75"/>
  <c r="N73" i="75"/>
  <c r="R73" i="75"/>
  <c r="V73" i="75"/>
  <c r="D74" i="75"/>
  <c r="H74" i="75"/>
  <c r="L74" i="75"/>
  <c r="P74" i="75"/>
  <c r="T74" i="75"/>
  <c r="F75" i="75"/>
  <c r="J75" i="75"/>
  <c r="N75" i="75"/>
  <c r="R75" i="75"/>
  <c r="V75" i="75"/>
  <c r="D76" i="75"/>
  <c r="H76" i="75"/>
  <c r="L76" i="75"/>
  <c r="P76" i="75"/>
  <c r="T76" i="75"/>
  <c r="F4" i="74"/>
  <c r="J4" i="74"/>
  <c r="N4" i="74"/>
  <c r="R4" i="74"/>
  <c r="V4" i="74"/>
  <c r="D8" i="74"/>
  <c r="H8" i="74"/>
  <c r="L8" i="74"/>
  <c r="P8" i="74"/>
  <c r="T8" i="74"/>
  <c r="D11" i="74"/>
  <c r="H11" i="74"/>
  <c r="L11" i="74"/>
  <c r="P11" i="74"/>
  <c r="T11" i="74"/>
  <c r="F17" i="74"/>
  <c r="J17" i="74"/>
  <c r="N17" i="74"/>
  <c r="R17" i="74"/>
  <c r="V17" i="74"/>
  <c r="F22" i="74"/>
  <c r="J22" i="74"/>
  <c r="N22" i="74"/>
  <c r="R22" i="74"/>
  <c r="V22" i="74"/>
  <c r="D27" i="74"/>
  <c r="H27" i="74"/>
  <c r="L27" i="74"/>
  <c r="P27" i="74"/>
  <c r="T27" i="74"/>
  <c r="F33" i="74"/>
  <c r="J33" i="74"/>
  <c r="N33" i="74"/>
  <c r="R33" i="74"/>
  <c r="V33" i="74"/>
  <c r="F52" i="74"/>
  <c r="J52" i="74"/>
  <c r="N52" i="74"/>
  <c r="R52" i="74"/>
  <c r="V52" i="74"/>
  <c r="F71" i="74"/>
  <c r="J71" i="74"/>
  <c r="N71" i="74"/>
  <c r="R71" i="74"/>
  <c r="V71" i="74"/>
  <c r="D4" i="73"/>
  <c r="H4" i="73"/>
  <c r="L4" i="73"/>
  <c r="P4" i="73"/>
  <c r="T4" i="73"/>
  <c r="G8" i="73"/>
  <c r="K8" i="73"/>
  <c r="O8" i="73"/>
  <c r="S8" i="73"/>
  <c r="W8" i="73"/>
  <c r="V11" i="73"/>
  <c r="D17" i="73"/>
  <c r="H17" i="73"/>
  <c r="L17" i="73"/>
  <c r="P17" i="73"/>
  <c r="T17" i="73"/>
  <c r="D22" i="73"/>
  <c r="H22" i="73"/>
  <c r="L22" i="73"/>
  <c r="P22" i="73"/>
  <c r="T22" i="73"/>
  <c r="F27" i="73"/>
  <c r="J27" i="73"/>
  <c r="N27" i="73"/>
  <c r="R27" i="73"/>
  <c r="V27" i="73"/>
  <c r="D33" i="73"/>
  <c r="H33" i="73"/>
  <c r="L33" i="73"/>
  <c r="P33" i="73"/>
  <c r="T33" i="73"/>
  <c r="D52" i="73"/>
  <c r="H52" i="73"/>
  <c r="L52" i="73"/>
  <c r="P52" i="73"/>
  <c r="T52" i="73"/>
  <c r="D71" i="73"/>
  <c r="H71" i="73"/>
  <c r="L71" i="73"/>
  <c r="P71" i="73"/>
  <c r="T71" i="73"/>
  <c r="F4" i="72"/>
  <c r="J4" i="72"/>
  <c r="N4" i="72"/>
  <c r="R4" i="72"/>
  <c r="V4" i="72"/>
  <c r="D8" i="72"/>
  <c r="H8" i="72"/>
  <c r="L8" i="72"/>
  <c r="P8" i="72"/>
  <c r="T8" i="72"/>
  <c r="D11" i="72"/>
  <c r="H11" i="72"/>
  <c r="L11" i="72"/>
  <c r="P11" i="72"/>
  <c r="T11" i="72"/>
  <c r="F17" i="72"/>
  <c r="J17" i="72"/>
  <c r="N17" i="72"/>
  <c r="R17" i="72"/>
  <c r="V17" i="72"/>
  <c r="F52" i="72"/>
  <c r="J52" i="72"/>
  <c r="N52" i="72"/>
  <c r="E4" i="70"/>
  <c r="I4" i="70"/>
  <c r="N4" i="70"/>
  <c r="R4" i="70"/>
  <c r="V4" i="70"/>
  <c r="D8" i="70"/>
  <c r="H8" i="70"/>
  <c r="L8" i="70"/>
  <c r="P8" i="70"/>
  <c r="T8" i="70"/>
  <c r="D11" i="70"/>
  <c r="H11" i="70"/>
  <c r="L11" i="70"/>
  <c r="P11" i="70"/>
  <c r="T11" i="70"/>
  <c r="F17" i="70"/>
  <c r="J17" i="70"/>
  <c r="N17" i="70"/>
  <c r="R17" i="70"/>
  <c r="V17" i="70"/>
  <c r="F22" i="70"/>
  <c r="J22" i="70"/>
  <c r="N22" i="70"/>
  <c r="R22" i="70"/>
  <c r="V22" i="70"/>
  <c r="D27" i="70"/>
  <c r="H27" i="70"/>
  <c r="L27" i="70"/>
  <c r="P27" i="70"/>
  <c r="T27" i="70"/>
  <c r="F33" i="70"/>
  <c r="J33" i="70"/>
  <c r="N33" i="70"/>
  <c r="R33" i="70"/>
  <c r="V33" i="70"/>
  <c r="F52" i="70"/>
  <c r="J52" i="70"/>
  <c r="N52" i="70"/>
  <c r="R52" i="70"/>
  <c r="V52" i="70"/>
  <c r="F71" i="70"/>
  <c r="J71" i="70"/>
  <c r="N71" i="70"/>
  <c r="R71" i="70"/>
  <c r="V71" i="70"/>
  <c r="E11" i="69"/>
  <c r="J11" i="69"/>
  <c r="S33" i="69"/>
  <c r="W33" i="69"/>
  <c r="T52" i="69"/>
  <c r="D71" i="69"/>
  <c r="H71" i="69"/>
  <c r="L71" i="69"/>
  <c r="G17" i="67"/>
  <c r="K17" i="67"/>
  <c r="O17" i="67"/>
  <c r="E33" i="66"/>
  <c r="T33" i="63"/>
  <c r="D52" i="63"/>
  <c r="H52" i="63"/>
  <c r="L52" i="63"/>
  <c r="P52" i="63"/>
  <c r="T52" i="63"/>
  <c r="D71" i="63"/>
  <c r="H71" i="63"/>
  <c r="L71" i="63"/>
  <c r="P71" i="63"/>
  <c r="T71" i="63"/>
  <c r="F4" i="62"/>
  <c r="J4" i="62"/>
  <c r="N4" i="62"/>
  <c r="R4" i="62"/>
  <c r="V4" i="62"/>
  <c r="D8" i="62"/>
  <c r="H8" i="62"/>
  <c r="L8" i="62"/>
  <c r="P8" i="62"/>
  <c r="T8" i="62"/>
  <c r="D11" i="62"/>
  <c r="H11" i="62"/>
  <c r="L11" i="62"/>
  <c r="P11" i="62"/>
  <c r="T11" i="62"/>
  <c r="F17" i="62"/>
  <c r="J17" i="62"/>
  <c r="N17" i="62"/>
  <c r="R17" i="62"/>
  <c r="V17" i="62"/>
  <c r="F22" i="62"/>
  <c r="J22" i="62"/>
  <c r="N22" i="62"/>
  <c r="R22" i="62"/>
  <c r="V22" i="62"/>
  <c r="D27" i="62"/>
  <c r="H27" i="62"/>
  <c r="L27" i="62"/>
  <c r="P27" i="62"/>
  <c r="T27" i="62"/>
  <c r="F33" i="62"/>
  <c r="J33" i="62"/>
  <c r="N33" i="62"/>
  <c r="R33" i="62"/>
  <c r="V33" i="62"/>
  <c r="F52" i="62"/>
  <c r="J52" i="62"/>
  <c r="N52" i="62"/>
  <c r="R52" i="62"/>
  <c r="V52" i="62"/>
  <c r="F71" i="62"/>
  <c r="J71" i="62"/>
  <c r="N71" i="62"/>
  <c r="R71" i="62"/>
  <c r="V71" i="62"/>
  <c r="D4" i="61"/>
  <c r="D5" i="60"/>
  <c r="H4" i="61"/>
  <c r="H5" i="60"/>
  <c r="L4" i="61"/>
  <c r="L5" i="60"/>
  <c r="P4" i="61"/>
  <c r="P5" i="60"/>
  <c r="T4" i="61"/>
  <c r="T5" i="60"/>
  <c r="F6" i="60"/>
  <c r="J6" i="60"/>
  <c r="N6" i="60"/>
  <c r="R6" i="60"/>
  <c r="V6" i="60"/>
  <c r="D7" i="60"/>
  <c r="H7" i="60"/>
  <c r="L7" i="60"/>
  <c r="P7" i="60"/>
  <c r="T7" i="60"/>
  <c r="F8" i="61"/>
  <c r="F9" i="60"/>
  <c r="J8" i="61"/>
  <c r="J9" i="60"/>
  <c r="N8" i="61"/>
  <c r="N9" i="60"/>
  <c r="R8" i="61"/>
  <c r="R9" i="60"/>
  <c r="V8" i="61"/>
  <c r="V9" i="60"/>
  <c r="D10" i="60"/>
  <c r="D8" i="60" s="1"/>
  <c r="H10" i="60"/>
  <c r="L10" i="60"/>
  <c r="P10" i="60"/>
  <c r="T10" i="60"/>
  <c r="F11" i="61"/>
  <c r="F12" i="60"/>
  <c r="J11" i="61"/>
  <c r="J12" i="60"/>
  <c r="N11" i="61"/>
  <c r="N12" i="60"/>
  <c r="R11" i="61"/>
  <c r="R12" i="60"/>
  <c r="V11" i="61"/>
  <c r="V12" i="60"/>
  <c r="D13" i="60"/>
  <c r="H13" i="60"/>
  <c r="L13" i="60"/>
  <c r="P13" i="60"/>
  <c r="T13" i="60"/>
  <c r="F14" i="60"/>
  <c r="J14" i="60"/>
  <c r="N14" i="60"/>
  <c r="R14" i="60"/>
  <c r="V14" i="60"/>
  <c r="D15" i="60"/>
  <c r="H15" i="60"/>
  <c r="L15" i="60"/>
  <c r="P15" i="60"/>
  <c r="T15" i="60"/>
  <c r="F16" i="60"/>
  <c r="J16" i="60"/>
  <c r="N16" i="60"/>
  <c r="R16" i="60"/>
  <c r="V16" i="60"/>
  <c r="D17" i="61"/>
  <c r="D18" i="60"/>
  <c r="H17" i="61"/>
  <c r="H18" i="60"/>
  <c r="L17" i="61"/>
  <c r="L18" i="60"/>
  <c r="P17" i="61"/>
  <c r="P18" i="60"/>
  <c r="T17" i="61"/>
  <c r="T18" i="60"/>
  <c r="F19" i="60"/>
  <c r="J19" i="60"/>
  <c r="N19" i="60"/>
  <c r="R19" i="60"/>
  <c r="V19" i="60"/>
  <c r="D20" i="60"/>
  <c r="H20" i="60"/>
  <c r="L20" i="60"/>
  <c r="P20" i="60"/>
  <c r="T20" i="60"/>
  <c r="F21" i="60"/>
  <c r="J21" i="60"/>
  <c r="N21" i="60"/>
  <c r="R21" i="60"/>
  <c r="V21" i="60"/>
  <c r="D22" i="61"/>
  <c r="D23" i="60"/>
  <c r="H22" i="61"/>
  <c r="H23" i="60"/>
  <c r="L22" i="61"/>
  <c r="L23" i="60"/>
  <c r="P22" i="61"/>
  <c r="P23" i="60"/>
  <c r="T22" i="61"/>
  <c r="T23" i="60"/>
  <c r="F24" i="60"/>
  <c r="J24" i="60"/>
  <c r="N24" i="60"/>
  <c r="R24" i="60"/>
  <c r="V24" i="60"/>
  <c r="D25" i="60"/>
  <c r="H25" i="60"/>
  <c r="L25" i="60"/>
  <c r="P25" i="60"/>
  <c r="T25" i="60"/>
  <c r="F27" i="61"/>
  <c r="F28" i="60"/>
  <c r="J27" i="61"/>
  <c r="J28" i="60"/>
  <c r="N27" i="61"/>
  <c r="N28" i="60"/>
  <c r="R27" i="61"/>
  <c r="R28" i="60"/>
  <c r="V27" i="61"/>
  <c r="V28" i="60"/>
  <c r="D29" i="60"/>
  <c r="H29" i="60"/>
  <c r="L29" i="60"/>
  <c r="P29" i="60"/>
  <c r="T29" i="60"/>
  <c r="F30" i="60"/>
  <c r="J30" i="60"/>
  <c r="N30" i="60"/>
  <c r="R30" i="60"/>
  <c r="V30" i="60"/>
  <c r="D31" i="60"/>
  <c r="H31" i="60"/>
  <c r="L31" i="60"/>
  <c r="P31" i="60"/>
  <c r="T31" i="60"/>
  <c r="F32" i="60"/>
  <c r="J32" i="60"/>
  <c r="N32" i="60"/>
  <c r="R32" i="60"/>
  <c r="V32" i="60"/>
  <c r="D33" i="61"/>
  <c r="D34" i="60"/>
  <c r="H33" i="61"/>
  <c r="H34" i="60"/>
  <c r="L33" i="61"/>
  <c r="L34" i="60"/>
  <c r="P33" i="61"/>
  <c r="P34" i="60"/>
  <c r="T33" i="61"/>
  <c r="T34" i="60"/>
  <c r="F35" i="60"/>
  <c r="J35" i="60"/>
  <c r="N35" i="60"/>
  <c r="R35" i="60"/>
  <c r="V35" i="60"/>
  <c r="D36" i="60"/>
  <c r="H36" i="60"/>
  <c r="L36" i="60"/>
  <c r="P36" i="60"/>
  <c r="T36" i="60"/>
  <c r="F37" i="60"/>
  <c r="J37" i="60"/>
  <c r="N37" i="60"/>
  <c r="R37" i="60"/>
  <c r="V37" i="60"/>
  <c r="D38" i="60"/>
  <c r="H38" i="60"/>
  <c r="L38" i="60"/>
  <c r="P38" i="60"/>
  <c r="T38" i="60"/>
  <c r="F39" i="60"/>
  <c r="J39" i="60"/>
  <c r="N39" i="60"/>
  <c r="R39" i="60"/>
  <c r="V39" i="60"/>
  <c r="D40" i="60"/>
  <c r="H40" i="60"/>
  <c r="L40" i="60"/>
  <c r="P40" i="60"/>
  <c r="T40" i="60"/>
  <c r="F41" i="60"/>
  <c r="J41" i="60"/>
  <c r="N41" i="60"/>
  <c r="R41" i="60"/>
  <c r="V41" i="60"/>
  <c r="D42" i="60"/>
  <c r="H42" i="60"/>
  <c r="L42" i="60"/>
  <c r="P42" i="60"/>
  <c r="T42" i="60"/>
  <c r="F43" i="60"/>
  <c r="J43" i="60"/>
  <c r="N43" i="60"/>
  <c r="R43" i="60"/>
  <c r="V43" i="60"/>
  <c r="D44" i="60"/>
  <c r="H44" i="60"/>
  <c r="L44" i="60"/>
  <c r="P44" i="60"/>
  <c r="T44" i="60"/>
  <c r="F45" i="60"/>
  <c r="J45" i="60"/>
  <c r="N45" i="60"/>
  <c r="R45" i="60"/>
  <c r="V45" i="60"/>
  <c r="D46" i="60"/>
  <c r="H46" i="60"/>
  <c r="L46" i="60"/>
  <c r="P46" i="60"/>
  <c r="T46" i="60"/>
  <c r="F47" i="60"/>
  <c r="J47" i="60"/>
  <c r="N47" i="60"/>
  <c r="R47" i="60"/>
  <c r="V47" i="60"/>
  <c r="D48" i="60"/>
  <c r="H48" i="60"/>
  <c r="L48" i="60"/>
  <c r="P48" i="60"/>
  <c r="T48" i="60"/>
  <c r="F49" i="60"/>
  <c r="J49" i="60"/>
  <c r="N49" i="60"/>
  <c r="R49" i="60"/>
  <c r="V49" i="60"/>
  <c r="D50" i="60"/>
  <c r="H50" i="60"/>
  <c r="L50" i="60"/>
  <c r="P50" i="60"/>
  <c r="T50" i="60"/>
  <c r="F51" i="60"/>
  <c r="J51" i="60"/>
  <c r="N51" i="60"/>
  <c r="R51" i="60"/>
  <c r="V51" i="60"/>
  <c r="D52" i="61"/>
  <c r="D53" i="60"/>
  <c r="H52" i="61"/>
  <c r="H53" i="60"/>
  <c r="L52" i="61"/>
  <c r="L53" i="60"/>
  <c r="P52" i="61"/>
  <c r="P53" i="60"/>
  <c r="T52" i="61"/>
  <c r="T53" i="60"/>
  <c r="F54" i="60"/>
  <c r="J54" i="60"/>
  <c r="N54" i="60"/>
  <c r="R54" i="60"/>
  <c r="V54" i="60"/>
  <c r="D55" i="60"/>
  <c r="H55" i="60"/>
  <c r="L55" i="60"/>
  <c r="P55" i="60"/>
  <c r="T55" i="60"/>
  <c r="F56" i="60"/>
  <c r="J56" i="60"/>
  <c r="N56" i="60"/>
  <c r="R56" i="60"/>
  <c r="V56" i="60"/>
  <c r="D57" i="60"/>
  <c r="H57" i="60"/>
  <c r="L57" i="60"/>
  <c r="P57" i="60"/>
  <c r="T57" i="60"/>
  <c r="F58" i="60"/>
  <c r="J58" i="60"/>
  <c r="N58" i="60"/>
  <c r="R58" i="60"/>
  <c r="V58" i="60"/>
  <c r="D59" i="60"/>
  <c r="H59" i="60"/>
  <c r="L59" i="60"/>
  <c r="P59" i="60"/>
  <c r="T59" i="60"/>
  <c r="F60" i="60"/>
  <c r="J60" i="60"/>
  <c r="N60" i="60"/>
  <c r="R60" i="60"/>
  <c r="V60" i="60"/>
  <c r="D61" i="60"/>
  <c r="H61" i="60"/>
  <c r="L61" i="60"/>
  <c r="P61" i="60"/>
  <c r="T61" i="60"/>
  <c r="F62" i="60"/>
  <c r="J62" i="60"/>
  <c r="N62" i="60"/>
  <c r="R62" i="60"/>
  <c r="V62" i="60"/>
  <c r="D63" i="60"/>
  <c r="H63" i="60"/>
  <c r="L63" i="60"/>
  <c r="P63" i="60"/>
  <c r="T63" i="60"/>
  <c r="F64" i="60"/>
  <c r="J64" i="60"/>
  <c r="N64" i="60"/>
  <c r="R64" i="60"/>
  <c r="V64" i="60"/>
  <c r="D65" i="60"/>
  <c r="H65" i="60"/>
  <c r="L65" i="60"/>
  <c r="P65" i="60"/>
  <c r="T65" i="60"/>
  <c r="F66" i="60"/>
  <c r="J66" i="60"/>
  <c r="N66" i="60"/>
  <c r="R66" i="60"/>
  <c r="V66" i="60"/>
  <c r="D67" i="60"/>
  <c r="H67" i="60"/>
  <c r="L67" i="60"/>
  <c r="P67" i="60"/>
  <c r="T67" i="60"/>
  <c r="F68" i="60"/>
  <c r="J68" i="60"/>
  <c r="N68" i="60"/>
  <c r="R68" i="60"/>
  <c r="V68" i="60"/>
  <c r="D69" i="60"/>
  <c r="H69" i="60"/>
  <c r="L69" i="60"/>
  <c r="P69" i="60"/>
  <c r="T69" i="60"/>
  <c r="F70" i="60"/>
  <c r="J70" i="60"/>
  <c r="N70" i="60"/>
  <c r="R70" i="60"/>
  <c r="V70" i="60"/>
  <c r="D71" i="61"/>
  <c r="D72" i="60"/>
  <c r="H71" i="61"/>
  <c r="H72" i="60"/>
  <c r="L71" i="61"/>
  <c r="L72" i="60"/>
  <c r="P71" i="61"/>
  <c r="P72" i="60"/>
  <c r="T71" i="61"/>
  <c r="T72" i="60"/>
  <c r="F73" i="60"/>
  <c r="J73" i="60"/>
  <c r="N73" i="60"/>
  <c r="R73" i="60"/>
  <c r="V73" i="60"/>
  <c r="D74" i="60"/>
  <c r="H74" i="60"/>
  <c r="L74" i="60"/>
  <c r="P74" i="60"/>
  <c r="T74" i="60"/>
  <c r="F75" i="60"/>
  <c r="J75" i="60"/>
  <c r="N75" i="60"/>
  <c r="R75" i="60"/>
  <c r="V75" i="60"/>
  <c r="D76" i="60"/>
  <c r="H76" i="60"/>
  <c r="L76" i="60"/>
  <c r="P76" i="60"/>
  <c r="T76" i="60"/>
  <c r="V4" i="58"/>
  <c r="D8" i="58"/>
  <c r="H8" i="58"/>
  <c r="L8" i="58"/>
  <c r="P8" i="58"/>
  <c r="T8" i="58"/>
  <c r="D11" i="58"/>
  <c r="H11" i="58"/>
  <c r="L11" i="58"/>
  <c r="P11" i="58"/>
  <c r="T11" i="58"/>
  <c r="F17" i="58"/>
  <c r="J17" i="58"/>
  <c r="N17" i="58"/>
  <c r="R17" i="58"/>
  <c r="V17" i="58"/>
  <c r="F22" i="58"/>
  <c r="J22" i="58"/>
  <c r="N22" i="58"/>
  <c r="R22" i="58"/>
  <c r="V22" i="58"/>
  <c r="N71" i="58"/>
  <c r="R71" i="58"/>
  <c r="V71" i="58"/>
  <c r="D4" i="57"/>
  <c r="G4" i="55"/>
  <c r="K4" i="55"/>
  <c r="O4" i="55"/>
  <c r="T4" i="55"/>
  <c r="E11" i="55"/>
  <c r="I11" i="55"/>
  <c r="M11" i="55"/>
  <c r="Q11" i="55"/>
  <c r="U11" i="55"/>
  <c r="C17" i="55"/>
  <c r="G17" i="55"/>
  <c r="K17" i="55"/>
  <c r="O17" i="55"/>
  <c r="S17" i="55"/>
  <c r="W17" i="55"/>
  <c r="C22" i="55"/>
  <c r="G22" i="55"/>
  <c r="K22" i="55"/>
  <c r="O22" i="55"/>
  <c r="S22" i="55"/>
  <c r="W22" i="55"/>
  <c r="F27" i="55"/>
  <c r="J27" i="55"/>
  <c r="E17" i="54"/>
  <c r="J17" i="54"/>
  <c r="N17" i="54"/>
  <c r="R17" i="54"/>
  <c r="O27" i="54"/>
  <c r="S27" i="54"/>
  <c r="W27" i="54"/>
  <c r="E33" i="54"/>
  <c r="I33" i="54"/>
  <c r="M33" i="54"/>
  <c r="Q33" i="54"/>
  <c r="U33" i="54"/>
  <c r="E52" i="54"/>
  <c r="I52" i="54"/>
  <c r="M52" i="54"/>
  <c r="Q52" i="54"/>
  <c r="U52" i="54"/>
  <c r="E71" i="54"/>
  <c r="I71" i="54"/>
  <c r="M71" i="54"/>
  <c r="Q71" i="54"/>
  <c r="U71" i="54"/>
  <c r="C4" i="53"/>
  <c r="G4" i="53"/>
  <c r="K4" i="53"/>
  <c r="O4" i="53"/>
  <c r="S4" i="53"/>
  <c r="W4" i="53"/>
  <c r="E8" i="53"/>
  <c r="I8" i="53"/>
  <c r="M8" i="53"/>
  <c r="Q8" i="53"/>
  <c r="U8" i="53"/>
  <c r="E11" i="53"/>
  <c r="I11" i="53"/>
  <c r="M11" i="53"/>
  <c r="Q11" i="53"/>
  <c r="U11" i="53"/>
  <c r="C17" i="53"/>
  <c r="G17" i="53"/>
  <c r="K17" i="53"/>
  <c r="O17" i="53"/>
  <c r="S17" i="53"/>
  <c r="W17" i="53"/>
  <c r="C22" i="53"/>
  <c r="G22" i="53"/>
  <c r="K22" i="53"/>
  <c r="O22" i="53"/>
  <c r="S22" i="53"/>
  <c r="W22" i="53"/>
  <c r="E27" i="53"/>
  <c r="I27" i="53"/>
  <c r="M27" i="53"/>
  <c r="Q27" i="53"/>
  <c r="U27" i="53"/>
  <c r="C33" i="53"/>
  <c r="G33" i="53"/>
  <c r="K33" i="53"/>
  <c r="O33" i="53"/>
  <c r="S33" i="53"/>
  <c r="W33" i="53"/>
  <c r="C52" i="53"/>
  <c r="G52" i="53"/>
  <c r="K52" i="53"/>
  <c r="O52" i="53"/>
  <c r="S52" i="53"/>
  <c r="W52" i="53"/>
  <c r="D71" i="53"/>
  <c r="H71" i="53"/>
  <c r="L71" i="53"/>
  <c r="C4" i="47"/>
  <c r="E4" i="44"/>
  <c r="I4" i="44"/>
  <c r="M4" i="44"/>
  <c r="R4" i="44"/>
  <c r="V4" i="44"/>
  <c r="D8" i="44"/>
  <c r="H8" i="44"/>
  <c r="L8" i="44"/>
  <c r="P8" i="44"/>
  <c r="T8" i="44"/>
  <c r="W11" i="44"/>
  <c r="E17" i="44"/>
  <c r="I17" i="44"/>
  <c r="M17" i="44"/>
  <c r="R17" i="44"/>
  <c r="V17" i="44"/>
  <c r="F22" i="44"/>
  <c r="J22" i="44"/>
  <c r="N22" i="44"/>
  <c r="R22" i="44"/>
  <c r="V22" i="44"/>
  <c r="D27" i="44"/>
  <c r="H27" i="44"/>
  <c r="L27" i="44"/>
  <c r="P27" i="44"/>
  <c r="T27" i="44"/>
  <c r="Q33" i="44"/>
  <c r="U33" i="44"/>
  <c r="E52" i="44"/>
  <c r="U52" i="44"/>
  <c r="F71" i="44"/>
  <c r="J71" i="44"/>
  <c r="H8" i="43"/>
  <c r="H3" i="43" s="1"/>
  <c r="L8" i="43"/>
  <c r="L3" i="43" s="1"/>
  <c r="P8" i="43"/>
  <c r="P3" i="43" s="1"/>
  <c r="U8" i="43"/>
  <c r="E11" i="43"/>
  <c r="I11" i="43"/>
  <c r="M11" i="43"/>
  <c r="Q11" i="43"/>
  <c r="U11" i="43"/>
  <c r="C17" i="43"/>
  <c r="G17" i="43"/>
  <c r="K17" i="43"/>
  <c r="O17" i="43"/>
  <c r="S17" i="43"/>
  <c r="W17" i="43"/>
  <c r="C22" i="43"/>
  <c r="G22" i="43"/>
  <c r="K22" i="43"/>
  <c r="O22" i="43"/>
  <c r="S22" i="43"/>
  <c r="F71" i="43"/>
  <c r="J71" i="43"/>
  <c r="N71" i="43"/>
  <c r="R71" i="43"/>
  <c r="V71" i="43"/>
  <c r="D4" i="42"/>
  <c r="H4" i="42"/>
  <c r="L4" i="42"/>
  <c r="P4" i="42"/>
  <c r="T4" i="42"/>
  <c r="F8" i="42"/>
  <c r="J8" i="42"/>
  <c r="N8" i="42"/>
  <c r="R8" i="42"/>
  <c r="V8" i="42"/>
  <c r="F11" i="42"/>
  <c r="J11" i="42"/>
  <c r="N11" i="42"/>
  <c r="R11" i="42"/>
  <c r="V11" i="42"/>
  <c r="D17" i="42"/>
  <c r="H17" i="42"/>
  <c r="L17" i="42"/>
  <c r="P17" i="42"/>
  <c r="T17" i="42"/>
  <c r="D22" i="42"/>
  <c r="H22" i="42"/>
  <c r="L22" i="42"/>
  <c r="P22" i="42"/>
  <c r="T22" i="42"/>
  <c r="F27" i="42"/>
  <c r="F26" i="42" s="1"/>
  <c r="J27" i="42"/>
  <c r="J26" i="42" s="1"/>
  <c r="N27" i="42"/>
  <c r="N26" i="42" s="1"/>
  <c r="R27" i="42"/>
  <c r="R26" i="42" s="1"/>
  <c r="V27" i="42"/>
  <c r="V26" i="42" s="1"/>
  <c r="D33" i="42"/>
  <c r="D26" i="42" s="1"/>
  <c r="H33" i="42"/>
  <c r="H26" i="42" s="1"/>
  <c r="L33" i="42"/>
  <c r="L26" i="42" s="1"/>
  <c r="P33" i="42"/>
  <c r="P26" i="42" s="1"/>
  <c r="T33" i="42"/>
  <c r="T26" i="42" s="1"/>
  <c r="D52" i="42"/>
  <c r="H52" i="42"/>
  <c r="L52" i="42"/>
  <c r="P52" i="42"/>
  <c r="T52" i="42"/>
  <c r="D71" i="42"/>
  <c r="H71" i="42"/>
  <c r="L71" i="42"/>
  <c r="P71" i="42"/>
  <c r="T71" i="42"/>
  <c r="F4" i="41"/>
  <c r="J4" i="41"/>
  <c r="J3" i="41" s="1"/>
  <c r="N4" i="41"/>
  <c r="R4" i="41"/>
  <c r="V4" i="41"/>
  <c r="D8" i="41"/>
  <c r="D3" i="41" s="1"/>
  <c r="H8" i="41"/>
  <c r="H3" i="41" s="1"/>
  <c r="L8" i="41"/>
  <c r="L3" i="41" s="1"/>
  <c r="P8" i="41"/>
  <c r="P3" i="41" s="1"/>
  <c r="T8" i="41"/>
  <c r="T3" i="41" s="1"/>
  <c r="E11" i="41"/>
  <c r="I11" i="41"/>
  <c r="N11" i="41"/>
  <c r="R11" i="41"/>
  <c r="V11" i="41"/>
  <c r="D17" i="41"/>
  <c r="H17" i="41"/>
  <c r="L17" i="41"/>
  <c r="P17" i="41"/>
  <c r="T17" i="41"/>
  <c r="D22" i="41"/>
  <c r="H22" i="41"/>
  <c r="L22" i="41"/>
  <c r="P22" i="41"/>
  <c r="T22" i="41"/>
  <c r="C27" i="41"/>
  <c r="C26" i="41" s="1"/>
  <c r="G27" i="41"/>
  <c r="G26" i="41" s="1"/>
  <c r="K27" i="41"/>
  <c r="K26" i="41" s="1"/>
  <c r="O27" i="41"/>
  <c r="O26" i="41" s="1"/>
  <c r="S27" i="41"/>
  <c r="S26" i="41" s="1"/>
  <c r="W27" i="41"/>
  <c r="W26" i="41" s="1"/>
  <c r="E33" i="41"/>
  <c r="E26" i="41" s="1"/>
  <c r="I33" i="41"/>
  <c r="I26" i="41" s="1"/>
  <c r="M33" i="41"/>
  <c r="M26" i="41" s="1"/>
  <c r="Q33" i="41"/>
  <c r="Q26" i="41" s="1"/>
  <c r="U33" i="41"/>
  <c r="U26" i="41" s="1"/>
  <c r="E52" i="41"/>
  <c r="I52" i="41"/>
  <c r="M52" i="41"/>
  <c r="Q52" i="41"/>
  <c r="U52" i="41"/>
  <c r="E71" i="41"/>
  <c r="I71" i="41"/>
  <c r="M71" i="41"/>
  <c r="Q71" i="41"/>
  <c r="U71" i="41"/>
  <c r="D4" i="40"/>
  <c r="H4" i="40"/>
  <c r="L4" i="40"/>
  <c r="Q4" i="40"/>
  <c r="Q3" i="40" s="1"/>
  <c r="U4" i="40"/>
  <c r="U3" i="40" s="1"/>
  <c r="C8" i="40"/>
  <c r="G8" i="40"/>
  <c r="K8" i="40"/>
  <c r="O8" i="40"/>
  <c r="S8" i="40"/>
  <c r="W8" i="40"/>
  <c r="C11" i="40"/>
  <c r="G11" i="40"/>
  <c r="K11" i="40"/>
  <c r="O11" i="40"/>
  <c r="S11" i="40"/>
  <c r="W11" i="40"/>
  <c r="E17" i="40"/>
  <c r="I17" i="40"/>
  <c r="M17" i="40"/>
  <c r="Q17" i="40"/>
  <c r="U17" i="40"/>
  <c r="K22" i="40"/>
  <c r="O22" i="40"/>
  <c r="S22" i="40"/>
  <c r="F27" i="40"/>
  <c r="J27" i="40"/>
  <c r="O27" i="40"/>
  <c r="S27" i="40"/>
  <c r="W27" i="40"/>
  <c r="F33" i="40"/>
  <c r="J33" i="40"/>
  <c r="O33" i="40"/>
  <c r="S33" i="40"/>
  <c r="C52" i="40"/>
  <c r="G52" i="40"/>
  <c r="K52" i="40"/>
  <c r="O52" i="40"/>
  <c r="S52" i="40"/>
  <c r="D71" i="40"/>
  <c r="H71" i="40"/>
  <c r="L71" i="40"/>
  <c r="P71" i="40"/>
  <c r="T71" i="40"/>
  <c r="F4" i="39"/>
  <c r="J4" i="39"/>
  <c r="N4" i="39"/>
  <c r="R4" i="39"/>
  <c r="V4" i="39"/>
  <c r="V3" i="39" s="1"/>
  <c r="D8" i="39"/>
  <c r="D3" i="39" s="1"/>
  <c r="H8" i="39"/>
  <c r="H3" i="39" s="1"/>
  <c r="L8" i="39"/>
  <c r="L3" i="39" s="1"/>
  <c r="P8" i="39"/>
  <c r="P3" i="39" s="1"/>
  <c r="T8" i="39"/>
  <c r="E11" i="39"/>
  <c r="J11" i="39"/>
  <c r="N11" i="39"/>
  <c r="R11" i="39"/>
  <c r="W11" i="39"/>
  <c r="F17" i="39"/>
  <c r="J17" i="39"/>
  <c r="N17" i="39"/>
  <c r="R17" i="39"/>
  <c r="V17" i="39"/>
  <c r="F22" i="39"/>
  <c r="J22" i="39"/>
  <c r="N22" i="39"/>
  <c r="R22" i="39"/>
  <c r="V22" i="39"/>
  <c r="D27" i="39"/>
  <c r="D26" i="39" s="1"/>
  <c r="H27" i="39"/>
  <c r="H26" i="39" s="1"/>
  <c r="L27" i="39"/>
  <c r="L26" i="39" s="1"/>
  <c r="P27" i="39"/>
  <c r="P26" i="39" s="1"/>
  <c r="T27" i="39"/>
  <c r="T26" i="39" s="1"/>
  <c r="F33" i="39"/>
  <c r="F26" i="39" s="1"/>
  <c r="J33" i="39"/>
  <c r="J26" i="39" s="1"/>
  <c r="N33" i="39"/>
  <c r="N26" i="39" s="1"/>
  <c r="R33" i="39"/>
  <c r="R26" i="39" s="1"/>
  <c r="V33" i="39"/>
  <c r="V26" i="39" s="1"/>
  <c r="F52" i="39"/>
  <c r="J52" i="39"/>
  <c r="N52" i="39"/>
  <c r="R52" i="39"/>
  <c r="V52" i="39"/>
  <c r="F71" i="39"/>
  <c r="J71" i="39"/>
  <c r="N71" i="39"/>
  <c r="R71" i="39"/>
  <c r="V71" i="39"/>
  <c r="D4" i="38"/>
  <c r="D3" i="38" s="1"/>
  <c r="H4" i="38"/>
  <c r="H3" i="38" s="1"/>
  <c r="L4" i="38"/>
  <c r="L3" i="38" s="1"/>
  <c r="P4" i="38"/>
  <c r="P3" i="38" s="1"/>
  <c r="T4" i="38"/>
  <c r="T3" i="38" s="1"/>
  <c r="F8" i="38"/>
  <c r="J8" i="38"/>
  <c r="N8" i="38"/>
  <c r="R8" i="38"/>
  <c r="V8" i="38"/>
  <c r="F11" i="38"/>
  <c r="J11" i="38"/>
  <c r="N11" i="38"/>
  <c r="R11" i="38"/>
  <c r="V11" i="38"/>
  <c r="D17" i="38"/>
  <c r="H17" i="38"/>
  <c r="L17" i="38"/>
  <c r="P17" i="38"/>
  <c r="T17" i="38"/>
  <c r="E22" i="38"/>
  <c r="I22" i="38"/>
  <c r="M22" i="38"/>
  <c r="Q22" i="38"/>
  <c r="U22" i="38"/>
  <c r="C27" i="38"/>
  <c r="G27" i="38"/>
  <c r="K27" i="38"/>
  <c r="O27" i="38"/>
  <c r="S27" i="38"/>
  <c r="W27" i="38"/>
  <c r="E33" i="38"/>
  <c r="E26" i="38" s="1"/>
  <c r="I33" i="38"/>
  <c r="I26" i="38" s="1"/>
  <c r="M33" i="38"/>
  <c r="M26" i="38" s="1"/>
  <c r="R33" i="38"/>
  <c r="R26" i="38" s="1"/>
  <c r="V33" i="38"/>
  <c r="V26" i="38" s="1"/>
  <c r="F52" i="38"/>
  <c r="J52" i="38"/>
  <c r="N52" i="38"/>
  <c r="R52" i="38"/>
  <c r="V52" i="38"/>
  <c r="F71" i="38"/>
  <c r="J71" i="38"/>
  <c r="N71" i="38"/>
  <c r="R71" i="38"/>
  <c r="V71" i="38"/>
  <c r="E4" i="37"/>
  <c r="C17" i="37"/>
  <c r="G17" i="37"/>
  <c r="K17" i="37"/>
  <c r="O17" i="37"/>
  <c r="S17" i="37"/>
  <c r="W17" i="37"/>
  <c r="C22" i="37"/>
  <c r="G22" i="37"/>
  <c r="K22" i="37"/>
  <c r="O22" i="37"/>
  <c r="S22" i="37"/>
  <c r="W22" i="37"/>
  <c r="F27" i="37"/>
  <c r="J27" i="37"/>
  <c r="O27" i="37"/>
  <c r="O26" i="37" s="1"/>
  <c r="S27" i="37"/>
  <c r="S26" i="37" s="1"/>
  <c r="W27" i="37"/>
  <c r="W26" i="37" s="1"/>
  <c r="E33" i="37"/>
  <c r="E26" i="37" s="1"/>
  <c r="I33" i="37"/>
  <c r="I26" i="37" s="1"/>
  <c r="M33" i="37"/>
  <c r="M26" i="37" s="1"/>
  <c r="Q33" i="37"/>
  <c r="Q26" i="37" s="1"/>
  <c r="U33" i="37"/>
  <c r="U26" i="37" s="1"/>
  <c r="E52" i="37"/>
  <c r="I52" i="37"/>
  <c r="M52" i="37"/>
  <c r="Q52" i="37"/>
  <c r="U52" i="37"/>
  <c r="E71" i="37"/>
  <c r="I71" i="37"/>
  <c r="M71" i="37"/>
  <c r="Q71" i="37"/>
  <c r="U71" i="37"/>
  <c r="C4" i="36"/>
  <c r="C3" i="36" s="1"/>
  <c r="G4" i="36"/>
  <c r="G3" i="36" s="1"/>
  <c r="K4" i="36"/>
  <c r="K3" i="36" s="1"/>
  <c r="O4" i="36"/>
  <c r="O3" i="36" s="1"/>
  <c r="S4" i="36"/>
  <c r="S3" i="36" s="1"/>
  <c r="W4" i="36"/>
  <c r="E8" i="36"/>
  <c r="I8" i="36"/>
  <c r="M8" i="36"/>
  <c r="Q8" i="36"/>
  <c r="U8" i="36"/>
  <c r="E11" i="36"/>
  <c r="I11" i="36"/>
  <c r="M11" i="36"/>
  <c r="Q11" i="36"/>
  <c r="U11" i="36"/>
  <c r="C17" i="36"/>
  <c r="G17" i="36"/>
  <c r="K17" i="36"/>
  <c r="O17" i="36"/>
  <c r="S17" i="36"/>
  <c r="W17" i="36"/>
  <c r="C22" i="36"/>
  <c r="G22" i="36"/>
  <c r="K22" i="36"/>
  <c r="O22" i="36"/>
  <c r="S22" i="36"/>
  <c r="W22" i="36"/>
  <c r="K27" i="36"/>
  <c r="O27" i="36"/>
  <c r="S27" i="36"/>
  <c r="F33" i="36"/>
  <c r="J33" i="36"/>
  <c r="N33" i="36"/>
  <c r="R33" i="36"/>
  <c r="V33" i="36"/>
  <c r="C52" i="36"/>
  <c r="G52" i="36"/>
  <c r="K52" i="36"/>
  <c r="C4" i="35"/>
  <c r="G4" i="35"/>
  <c r="L4" i="35"/>
  <c r="P4" i="35"/>
  <c r="T4" i="35"/>
  <c r="G8" i="35"/>
  <c r="K8" i="35"/>
  <c r="K3" i="35" s="1"/>
  <c r="O8" i="35"/>
  <c r="O3" i="35" s="1"/>
  <c r="S8" i="35"/>
  <c r="S3" i="35" s="1"/>
  <c r="W8" i="35"/>
  <c r="W3" i="35" s="1"/>
  <c r="C17" i="35"/>
  <c r="H17" i="35"/>
  <c r="L17" i="35"/>
  <c r="P17" i="35"/>
  <c r="T17" i="35"/>
  <c r="D22" i="35"/>
  <c r="H22" i="35"/>
  <c r="L22" i="35"/>
  <c r="P22" i="35"/>
  <c r="T22" i="35"/>
  <c r="C27" i="35"/>
  <c r="G27" i="35"/>
  <c r="K27" i="35"/>
  <c r="F33" i="35"/>
  <c r="F26" i="35" s="1"/>
  <c r="J33" i="35"/>
  <c r="J26" i="35" s="1"/>
  <c r="N33" i="35"/>
  <c r="N26" i="35" s="1"/>
  <c r="R33" i="35"/>
  <c r="R26" i="35" s="1"/>
  <c r="V33" i="35"/>
  <c r="V26" i="35" s="1"/>
  <c r="C52" i="35"/>
  <c r="H52" i="35"/>
  <c r="L52" i="35"/>
  <c r="P52" i="35"/>
  <c r="U52" i="35"/>
  <c r="F71" i="35"/>
  <c r="J71" i="35"/>
  <c r="N71" i="35"/>
  <c r="R71" i="35"/>
  <c r="V71" i="35"/>
  <c r="D4" i="34"/>
  <c r="H4" i="34"/>
  <c r="L4" i="34"/>
  <c r="P4" i="34"/>
  <c r="T4" i="34"/>
  <c r="F8" i="34"/>
  <c r="J8" i="34"/>
  <c r="N8" i="34"/>
  <c r="R8" i="34"/>
  <c r="V8" i="34"/>
  <c r="F11" i="34"/>
  <c r="J11" i="34"/>
  <c r="N11" i="34"/>
  <c r="R11" i="34"/>
  <c r="V11" i="34"/>
  <c r="D17" i="34"/>
  <c r="H17" i="34"/>
  <c r="L17" i="34"/>
  <c r="P17" i="34"/>
  <c r="T17" i="34"/>
  <c r="D22" i="34"/>
  <c r="H22" i="34"/>
  <c r="L22" i="34"/>
  <c r="P22" i="34"/>
  <c r="T22" i="34"/>
  <c r="C27" i="34"/>
  <c r="C26" i="34" s="1"/>
  <c r="G27" i="34"/>
  <c r="K27" i="34"/>
  <c r="O27" i="34"/>
  <c r="S27" i="34"/>
  <c r="W27" i="34"/>
  <c r="E33" i="34"/>
  <c r="I33" i="34"/>
  <c r="M33" i="34"/>
  <c r="Q33" i="34"/>
  <c r="U33" i="34"/>
  <c r="E52" i="34"/>
  <c r="I52" i="34"/>
  <c r="M52" i="34"/>
  <c r="Q52" i="34"/>
  <c r="U52" i="34"/>
  <c r="F71" i="34"/>
  <c r="J71" i="34"/>
  <c r="O71" i="34"/>
  <c r="S71" i="34"/>
  <c r="W71" i="34"/>
  <c r="E4" i="33"/>
  <c r="I4" i="33"/>
  <c r="M4" i="33"/>
  <c r="Q4" i="33"/>
  <c r="U4" i="33"/>
  <c r="C8" i="33"/>
  <c r="C3" i="33" s="1"/>
  <c r="G8" i="33"/>
  <c r="G3" i="33" s="1"/>
  <c r="K8" i="33"/>
  <c r="K3" i="33" s="1"/>
  <c r="O8" i="33"/>
  <c r="O3" i="33" s="1"/>
  <c r="S8" i="33"/>
  <c r="S3" i="33" s="1"/>
  <c r="W8" i="33"/>
  <c r="W3" i="33" s="1"/>
  <c r="D11" i="33"/>
  <c r="H11" i="33"/>
  <c r="M11" i="33"/>
  <c r="Q11" i="33"/>
  <c r="U11" i="33"/>
  <c r="C17" i="33"/>
  <c r="G17" i="33"/>
  <c r="K17" i="33"/>
  <c r="O17" i="33"/>
  <c r="S17" i="33"/>
  <c r="W17" i="33"/>
  <c r="C22" i="33"/>
  <c r="G22" i="33"/>
  <c r="K22" i="33"/>
  <c r="O22" i="33"/>
  <c r="S22" i="33"/>
  <c r="W22" i="33"/>
  <c r="E27" i="33"/>
  <c r="E26" i="33" s="1"/>
  <c r="I27" i="33"/>
  <c r="I26" i="33" s="1"/>
  <c r="M27" i="33"/>
  <c r="M26" i="33" s="1"/>
  <c r="Q27" i="33"/>
  <c r="Q26" i="33" s="1"/>
  <c r="U27" i="33"/>
  <c r="U26" i="33" s="1"/>
  <c r="C33" i="33"/>
  <c r="C26" i="33" s="1"/>
  <c r="G33" i="33"/>
  <c r="G26" i="33" s="1"/>
  <c r="K33" i="33"/>
  <c r="K26" i="33" s="1"/>
  <c r="O33" i="33"/>
  <c r="O26" i="33" s="1"/>
  <c r="S33" i="33"/>
  <c r="S26" i="33" s="1"/>
  <c r="W33" i="33"/>
  <c r="W26" i="33" s="1"/>
  <c r="C52" i="33"/>
  <c r="G52" i="33"/>
  <c r="K52" i="33"/>
  <c r="O52" i="33"/>
  <c r="S52" i="33"/>
  <c r="W52" i="33"/>
  <c r="C71" i="33"/>
  <c r="G71" i="33"/>
  <c r="K71" i="33"/>
  <c r="O71" i="33"/>
  <c r="S71" i="33"/>
  <c r="W71" i="33"/>
  <c r="E4" i="32"/>
  <c r="I4" i="32"/>
  <c r="I3" i="32" s="1"/>
  <c r="M4" i="32"/>
  <c r="Q4" i="32"/>
  <c r="U4" i="32"/>
  <c r="C8" i="32"/>
  <c r="G8" i="32"/>
  <c r="G3" i="32" s="1"/>
  <c r="K8" i="32"/>
  <c r="K3" i="32" s="1"/>
  <c r="O8" i="32"/>
  <c r="O3" i="32" s="1"/>
  <c r="S8" i="32"/>
  <c r="S3" i="32" s="1"/>
  <c r="W8" i="32"/>
  <c r="W3" i="32" s="1"/>
  <c r="C11" i="32"/>
  <c r="H11" i="32"/>
  <c r="L11" i="32"/>
  <c r="P11" i="32"/>
  <c r="U11" i="32"/>
  <c r="C17" i="32"/>
  <c r="G17" i="32"/>
  <c r="K17" i="32"/>
  <c r="O17" i="32"/>
  <c r="S17" i="32"/>
  <c r="W17" i="32"/>
  <c r="C22" i="32"/>
  <c r="G22" i="32"/>
  <c r="K22" i="32"/>
  <c r="O22" i="32"/>
  <c r="S22" i="32"/>
  <c r="W22" i="32"/>
  <c r="E27" i="32"/>
  <c r="E26" i="32" s="1"/>
  <c r="I27" i="32"/>
  <c r="I26" i="32" s="1"/>
  <c r="M27" i="32"/>
  <c r="M26" i="32" s="1"/>
  <c r="Q27" i="32"/>
  <c r="Q26" i="32" s="1"/>
  <c r="U27" i="32"/>
  <c r="U26" i="32" s="1"/>
  <c r="C33" i="32"/>
  <c r="C26" i="32" s="1"/>
  <c r="G33" i="32"/>
  <c r="G26" i="32" s="1"/>
  <c r="K33" i="32"/>
  <c r="K26" i="32" s="1"/>
  <c r="O33" i="32"/>
  <c r="O26" i="32" s="1"/>
  <c r="S33" i="32"/>
  <c r="S26" i="32" s="1"/>
  <c r="W33" i="32"/>
  <c r="W26" i="32" s="1"/>
  <c r="C52" i="32"/>
  <c r="G52" i="32"/>
  <c r="K52" i="32"/>
  <c r="O52" i="32"/>
  <c r="S52" i="32"/>
  <c r="J71" i="32"/>
  <c r="N71" i="32"/>
  <c r="R71" i="32"/>
  <c r="W71" i="32"/>
  <c r="E4" i="31"/>
  <c r="E5" i="30"/>
  <c r="I4" i="31"/>
  <c r="I5" i="30"/>
  <c r="M4" i="31"/>
  <c r="M5" i="30"/>
  <c r="Q4" i="31"/>
  <c r="Q5" i="30"/>
  <c r="U4" i="31"/>
  <c r="U5" i="30"/>
  <c r="C6" i="30"/>
  <c r="G6" i="30"/>
  <c r="K6" i="30"/>
  <c r="O6" i="30"/>
  <c r="S6" i="30"/>
  <c r="W6" i="30"/>
  <c r="E7" i="30"/>
  <c r="I7" i="30"/>
  <c r="M7" i="30"/>
  <c r="Q7" i="30"/>
  <c r="U7" i="30"/>
  <c r="C8" i="31"/>
  <c r="C9" i="30"/>
  <c r="G8" i="31"/>
  <c r="G9" i="30"/>
  <c r="K8" i="31"/>
  <c r="K9" i="30"/>
  <c r="O8" i="31"/>
  <c r="O9" i="30"/>
  <c r="S8" i="31"/>
  <c r="S9" i="30"/>
  <c r="W8" i="31"/>
  <c r="W9" i="30"/>
  <c r="E10" i="30"/>
  <c r="I10" i="30"/>
  <c r="M10" i="30"/>
  <c r="Q10" i="30"/>
  <c r="U10" i="30"/>
  <c r="C11" i="31"/>
  <c r="C12" i="30"/>
  <c r="H11" i="31"/>
  <c r="H12" i="30"/>
  <c r="L11" i="31"/>
  <c r="P11" i="31"/>
  <c r="P12" i="30"/>
  <c r="T11" i="31"/>
  <c r="T12" i="30"/>
  <c r="F13" i="30"/>
  <c r="J13" i="30"/>
  <c r="N13" i="30"/>
  <c r="R13" i="30"/>
  <c r="V13" i="30"/>
  <c r="D14" i="30"/>
  <c r="H14" i="30"/>
  <c r="L14" i="30"/>
  <c r="P14" i="30"/>
  <c r="T14" i="30"/>
  <c r="F15" i="30"/>
  <c r="J15" i="30"/>
  <c r="N15" i="30"/>
  <c r="R15" i="30"/>
  <c r="V15" i="30"/>
  <c r="D16" i="30"/>
  <c r="H16" i="30"/>
  <c r="L16" i="30"/>
  <c r="P16" i="30"/>
  <c r="T16" i="30"/>
  <c r="F17" i="31"/>
  <c r="F18" i="30"/>
  <c r="J17" i="31"/>
  <c r="J18" i="30"/>
  <c r="N17" i="31"/>
  <c r="N18" i="30"/>
  <c r="R17" i="31"/>
  <c r="R18" i="30"/>
  <c r="V17" i="31"/>
  <c r="V18" i="30"/>
  <c r="D19" i="30"/>
  <c r="H19" i="30"/>
  <c r="L19" i="30"/>
  <c r="P19" i="30"/>
  <c r="T19" i="30"/>
  <c r="F20" i="30"/>
  <c r="J20" i="30"/>
  <c r="N20" i="30"/>
  <c r="R20" i="30"/>
  <c r="V20" i="30"/>
  <c r="D21" i="30"/>
  <c r="H21" i="30"/>
  <c r="L21" i="30"/>
  <c r="P21" i="30"/>
  <c r="T21" i="30"/>
  <c r="F22" i="31"/>
  <c r="F23" i="30"/>
  <c r="J22" i="31"/>
  <c r="J23" i="30"/>
  <c r="N22" i="31"/>
  <c r="N23" i="30"/>
  <c r="R22" i="31"/>
  <c r="R23" i="30"/>
  <c r="V22" i="31"/>
  <c r="V23" i="30"/>
  <c r="D24" i="30"/>
  <c r="H24" i="30"/>
  <c r="L24" i="30"/>
  <c r="P24" i="30"/>
  <c r="T24" i="30"/>
  <c r="F25" i="30"/>
  <c r="J25" i="30"/>
  <c r="N25" i="30"/>
  <c r="R25" i="30"/>
  <c r="V25" i="30"/>
  <c r="D27" i="31"/>
  <c r="D28" i="30"/>
  <c r="H27" i="31"/>
  <c r="L27" i="31"/>
  <c r="L28" i="30"/>
  <c r="P27" i="31"/>
  <c r="P28" i="30"/>
  <c r="T27" i="31"/>
  <c r="C29" i="30"/>
  <c r="G29" i="30"/>
  <c r="K29" i="30"/>
  <c r="O29" i="30"/>
  <c r="S29" i="30"/>
  <c r="W29" i="30"/>
  <c r="E30" i="30"/>
  <c r="I30" i="30"/>
  <c r="M30" i="30"/>
  <c r="Q30" i="30"/>
  <c r="U30" i="30"/>
  <c r="C31" i="30"/>
  <c r="G31" i="30"/>
  <c r="K31" i="30"/>
  <c r="O31" i="30"/>
  <c r="S31" i="30"/>
  <c r="W31" i="30"/>
  <c r="E32" i="30"/>
  <c r="I32" i="30"/>
  <c r="M32" i="30"/>
  <c r="Q32" i="30"/>
  <c r="U32" i="30"/>
  <c r="C33" i="31"/>
  <c r="C34" i="30"/>
  <c r="G33" i="31"/>
  <c r="G34" i="30"/>
  <c r="K33" i="31"/>
  <c r="K34" i="30"/>
  <c r="O33" i="31"/>
  <c r="O34" i="30"/>
  <c r="S33" i="31"/>
  <c r="S34" i="30"/>
  <c r="W33" i="31"/>
  <c r="W34" i="30"/>
  <c r="E35" i="30"/>
  <c r="I35" i="30"/>
  <c r="M35" i="30"/>
  <c r="Q35" i="30"/>
  <c r="U35" i="30"/>
  <c r="C36" i="30"/>
  <c r="G36" i="30"/>
  <c r="K36" i="30"/>
  <c r="O36" i="30"/>
  <c r="S36" i="30"/>
  <c r="W36" i="30"/>
  <c r="E37" i="30"/>
  <c r="I37" i="30"/>
  <c r="M37" i="30"/>
  <c r="Q37" i="30"/>
  <c r="U37" i="30"/>
  <c r="C38" i="30"/>
  <c r="G38" i="30"/>
  <c r="K38" i="30"/>
  <c r="O38" i="30"/>
  <c r="S38" i="30"/>
  <c r="W38" i="30"/>
  <c r="E39" i="30"/>
  <c r="I39" i="30"/>
  <c r="M39" i="30"/>
  <c r="Q39" i="30"/>
  <c r="U39" i="30"/>
  <c r="C40" i="30"/>
  <c r="G40" i="30"/>
  <c r="K40" i="30"/>
  <c r="O40" i="30"/>
  <c r="S40" i="30"/>
  <c r="W40" i="30"/>
  <c r="E41" i="30"/>
  <c r="I41" i="30"/>
  <c r="M41" i="30"/>
  <c r="Q41" i="30"/>
  <c r="U41" i="30"/>
  <c r="C42" i="30"/>
  <c r="G42" i="30"/>
  <c r="K42" i="30"/>
  <c r="O42" i="30"/>
  <c r="S42" i="30"/>
  <c r="W42" i="30"/>
  <c r="E43" i="30"/>
  <c r="I43" i="30"/>
  <c r="M43" i="30"/>
  <c r="Q43" i="30"/>
  <c r="U43" i="30"/>
  <c r="C44" i="30"/>
  <c r="G44" i="30"/>
  <c r="K44" i="30"/>
  <c r="O44" i="30"/>
  <c r="S44" i="30"/>
  <c r="W44" i="30"/>
  <c r="E45" i="30"/>
  <c r="I45" i="30"/>
  <c r="M45" i="30"/>
  <c r="Q45" i="30"/>
  <c r="U45" i="30"/>
  <c r="C46" i="30"/>
  <c r="G46" i="30"/>
  <c r="K46" i="30"/>
  <c r="O46" i="30"/>
  <c r="S46" i="30"/>
  <c r="W46" i="30"/>
  <c r="E47" i="30"/>
  <c r="I47" i="30"/>
  <c r="M47" i="30"/>
  <c r="Q47" i="30"/>
  <c r="U47" i="30"/>
  <c r="C48" i="30"/>
  <c r="G48" i="30"/>
  <c r="K48" i="30"/>
  <c r="O48" i="30"/>
  <c r="S48" i="30"/>
  <c r="W48" i="30"/>
  <c r="E49" i="30"/>
  <c r="I49" i="30"/>
  <c r="M49" i="30"/>
  <c r="Q49" i="30"/>
  <c r="U49" i="30"/>
  <c r="C50" i="30"/>
  <c r="G50" i="30"/>
  <c r="K50" i="30"/>
  <c r="O50" i="30"/>
  <c r="S50" i="30"/>
  <c r="W50" i="30"/>
  <c r="E51" i="30"/>
  <c r="I51" i="30"/>
  <c r="M51" i="30"/>
  <c r="Q51" i="30"/>
  <c r="U51" i="30"/>
  <c r="C52" i="31"/>
  <c r="C53" i="30"/>
  <c r="G52" i="31"/>
  <c r="K52" i="31"/>
  <c r="K53" i="30"/>
  <c r="O52" i="31"/>
  <c r="O53" i="30"/>
  <c r="S52" i="31"/>
  <c r="W52" i="31"/>
  <c r="E54" i="30"/>
  <c r="I54" i="30"/>
  <c r="M54" i="30"/>
  <c r="Q54" i="30"/>
  <c r="U54" i="30"/>
  <c r="C55" i="30"/>
  <c r="G55" i="30"/>
  <c r="K55" i="30"/>
  <c r="O55" i="30"/>
  <c r="S55" i="30"/>
  <c r="W55" i="30"/>
  <c r="E56" i="30"/>
  <c r="I56" i="30"/>
  <c r="M56" i="30"/>
  <c r="Q56" i="30"/>
  <c r="U56" i="30"/>
  <c r="C57" i="30"/>
  <c r="G57" i="30"/>
  <c r="K57" i="30"/>
  <c r="O57" i="30"/>
  <c r="S57" i="30"/>
  <c r="W57" i="30"/>
  <c r="E58" i="30"/>
  <c r="I58" i="30"/>
  <c r="M58" i="30"/>
  <c r="Q58" i="30"/>
  <c r="U58" i="30"/>
  <c r="C59" i="30"/>
  <c r="G59" i="30"/>
  <c r="K59" i="30"/>
  <c r="O59" i="30"/>
  <c r="S59" i="30"/>
  <c r="W59" i="30"/>
  <c r="E60" i="30"/>
  <c r="I60" i="30"/>
  <c r="M60" i="30"/>
  <c r="Q60" i="30"/>
  <c r="U60" i="30"/>
  <c r="C61" i="30"/>
  <c r="G61" i="30"/>
  <c r="K61" i="30"/>
  <c r="O61" i="30"/>
  <c r="S61" i="30"/>
  <c r="W61" i="30"/>
  <c r="E62" i="30"/>
  <c r="I62" i="30"/>
  <c r="M62" i="30"/>
  <c r="Q62" i="30"/>
  <c r="U62" i="30"/>
  <c r="C63" i="30"/>
  <c r="G63" i="30"/>
  <c r="K63" i="30"/>
  <c r="O63" i="30"/>
  <c r="S63" i="30"/>
  <c r="W63" i="30"/>
  <c r="E64" i="30"/>
  <c r="I64" i="30"/>
  <c r="M64" i="30"/>
  <c r="Q64" i="30"/>
  <c r="U64" i="30"/>
  <c r="C65" i="30"/>
  <c r="G65" i="30"/>
  <c r="K65" i="30"/>
  <c r="O65" i="30"/>
  <c r="S65" i="30"/>
  <c r="W65" i="30"/>
  <c r="E66" i="30"/>
  <c r="I66" i="30"/>
  <c r="M66" i="30"/>
  <c r="Q66" i="30"/>
  <c r="U66" i="30"/>
  <c r="C67" i="30"/>
  <c r="G67" i="30"/>
  <c r="K67" i="30"/>
  <c r="O67" i="30"/>
  <c r="S67" i="30"/>
  <c r="W67" i="30"/>
  <c r="E68" i="30"/>
  <c r="I68" i="30"/>
  <c r="M68" i="30"/>
  <c r="Q68" i="30"/>
  <c r="U68" i="30"/>
  <c r="C69" i="30"/>
  <c r="G69" i="30"/>
  <c r="K69" i="30"/>
  <c r="O69" i="30"/>
  <c r="S69" i="30"/>
  <c r="W69" i="30"/>
  <c r="E70" i="30"/>
  <c r="I70" i="30"/>
  <c r="M70" i="30"/>
  <c r="Q70" i="30"/>
  <c r="U70" i="30"/>
  <c r="C71" i="31"/>
  <c r="C72" i="30"/>
  <c r="G71" i="31"/>
  <c r="K71" i="31"/>
  <c r="K72" i="30"/>
  <c r="O71" i="31"/>
  <c r="O72" i="30"/>
  <c r="S71" i="31"/>
  <c r="F73" i="30"/>
  <c r="J73" i="30"/>
  <c r="N73" i="30"/>
  <c r="R73" i="30"/>
  <c r="V73" i="30"/>
  <c r="D74" i="30"/>
  <c r="H74" i="30"/>
  <c r="L74" i="30"/>
  <c r="P74" i="30"/>
  <c r="T74" i="30"/>
  <c r="F75" i="30"/>
  <c r="J75" i="30"/>
  <c r="N75" i="30"/>
  <c r="R75" i="30"/>
  <c r="V75" i="30"/>
  <c r="D76" i="30"/>
  <c r="H76" i="30"/>
  <c r="L76" i="30"/>
  <c r="P76" i="30"/>
  <c r="T76" i="30"/>
  <c r="F4" i="29"/>
  <c r="F3" i="29" s="1"/>
  <c r="J4" i="29"/>
  <c r="J3" i="29" s="1"/>
  <c r="N4" i="29"/>
  <c r="N3" i="29" s="1"/>
  <c r="R4" i="29"/>
  <c r="R3" i="29" s="1"/>
  <c r="V4" i="29"/>
  <c r="V3" i="29" s="1"/>
  <c r="D8" i="29"/>
  <c r="H8" i="29"/>
  <c r="L8" i="29"/>
  <c r="P8" i="29"/>
  <c r="T8" i="29"/>
  <c r="D11" i="29"/>
  <c r="H11" i="29"/>
  <c r="L11" i="29"/>
  <c r="P11" i="29"/>
  <c r="T11" i="29"/>
  <c r="F17" i="29"/>
  <c r="J17" i="29"/>
  <c r="N17" i="29"/>
  <c r="R17" i="29"/>
  <c r="V17" i="29"/>
  <c r="F22" i="29"/>
  <c r="J22" i="29"/>
  <c r="N22" i="29"/>
  <c r="R22" i="29"/>
  <c r="V22" i="29"/>
  <c r="E27" i="29"/>
  <c r="I27" i="29"/>
  <c r="W27" i="29"/>
  <c r="W26" i="29" s="1"/>
  <c r="E33" i="29"/>
  <c r="E52" i="29"/>
  <c r="I52" i="29"/>
  <c r="M52" i="29"/>
  <c r="Q52" i="29"/>
  <c r="U52" i="29"/>
  <c r="E71" i="29"/>
  <c r="I71" i="29"/>
  <c r="M71" i="29"/>
  <c r="Q71" i="29"/>
  <c r="U71" i="29"/>
  <c r="C4" i="28"/>
  <c r="C3" i="28" s="1"/>
  <c r="G4" i="28"/>
  <c r="G3" i="28" s="1"/>
  <c r="K4" i="28"/>
  <c r="K3" i="28" s="1"/>
  <c r="O4" i="28"/>
  <c r="O3" i="28" s="1"/>
  <c r="S4" i="28"/>
  <c r="S3" i="28" s="1"/>
  <c r="W4" i="28"/>
  <c r="W3" i="28" s="1"/>
  <c r="E8" i="28"/>
  <c r="I8" i="28"/>
  <c r="M8" i="28"/>
  <c r="Q8" i="28"/>
  <c r="U8" i="28"/>
  <c r="E11" i="28"/>
  <c r="I11" i="28"/>
  <c r="M11" i="28"/>
  <c r="Q11" i="28"/>
  <c r="U11" i="28"/>
  <c r="C17" i="28"/>
  <c r="G17" i="28"/>
  <c r="K17" i="28"/>
  <c r="O17" i="28"/>
  <c r="S17" i="28"/>
  <c r="W17" i="28"/>
  <c r="M22" i="28"/>
  <c r="Q22" i="28"/>
  <c r="U22" i="28"/>
  <c r="D27" i="28"/>
  <c r="D26" i="28" s="1"/>
  <c r="H27" i="28"/>
  <c r="H26" i="28" s="1"/>
  <c r="L27" i="28"/>
  <c r="L26" i="28" s="1"/>
  <c r="P27" i="28"/>
  <c r="P26" i="28" s="1"/>
  <c r="T27" i="28"/>
  <c r="T26" i="28" s="1"/>
  <c r="F33" i="28"/>
  <c r="F26" i="28" s="1"/>
  <c r="J33" i="28"/>
  <c r="J26" i="28" s="1"/>
  <c r="N33" i="28"/>
  <c r="N26" i="28" s="1"/>
  <c r="R33" i="28"/>
  <c r="R26" i="28" s="1"/>
  <c r="V33" i="28"/>
  <c r="V26" i="28" s="1"/>
  <c r="L52" i="28"/>
  <c r="P52" i="28"/>
  <c r="T52" i="28"/>
  <c r="O71" i="28"/>
  <c r="S71" i="28"/>
  <c r="G4" i="27"/>
  <c r="K4" i="27"/>
  <c r="O4" i="27"/>
  <c r="D17" i="27"/>
  <c r="H17" i="27"/>
  <c r="L17" i="27"/>
  <c r="U52" i="27"/>
  <c r="F71" i="27"/>
  <c r="J71" i="27"/>
  <c r="N71" i="27"/>
  <c r="S71" i="27"/>
  <c r="W71" i="27"/>
  <c r="S8" i="26"/>
  <c r="W8" i="26"/>
  <c r="C11" i="26"/>
  <c r="C3" i="26" s="1"/>
  <c r="G11" i="26"/>
  <c r="G3" i="26" s="1"/>
  <c r="K11" i="26"/>
  <c r="K3" i="26" s="1"/>
  <c r="O11" i="26"/>
  <c r="O3" i="26" s="1"/>
  <c r="S11" i="26"/>
  <c r="W11" i="26"/>
  <c r="E17" i="26"/>
  <c r="I17" i="26"/>
  <c r="M17" i="26"/>
  <c r="Q17" i="26"/>
  <c r="U17" i="26"/>
  <c r="E22" i="26"/>
  <c r="I22" i="26"/>
  <c r="M22" i="26"/>
  <c r="Q22" i="26"/>
  <c r="U22" i="26"/>
  <c r="W52" i="26"/>
  <c r="C71" i="26"/>
  <c r="G71" i="26"/>
  <c r="K71" i="26"/>
  <c r="O71" i="26"/>
  <c r="S71" i="26"/>
  <c r="W71" i="26"/>
  <c r="E4" i="25"/>
  <c r="E3" i="25" s="1"/>
  <c r="I4" i="25"/>
  <c r="I3" i="25" s="1"/>
  <c r="M4" i="25"/>
  <c r="M3" i="25" s="1"/>
  <c r="Q4" i="25"/>
  <c r="Q3" i="25" s="1"/>
  <c r="U4" i="25"/>
  <c r="U3" i="25" s="1"/>
  <c r="D8" i="25"/>
  <c r="D3" i="25" s="1"/>
  <c r="H8" i="25"/>
  <c r="H3" i="25" s="1"/>
  <c r="L8" i="25"/>
  <c r="P8" i="25"/>
  <c r="T8" i="25"/>
  <c r="L11" i="25"/>
  <c r="P11" i="25"/>
  <c r="T11" i="25"/>
  <c r="K22" i="25"/>
  <c r="O22" i="25"/>
  <c r="S22" i="25"/>
  <c r="W22" i="25"/>
  <c r="E27" i="25"/>
  <c r="J27" i="25"/>
  <c r="J26" i="25" s="1"/>
  <c r="N27" i="25"/>
  <c r="R27" i="25"/>
  <c r="V27" i="25"/>
  <c r="E33" i="25"/>
  <c r="I33" i="25"/>
  <c r="M33" i="25"/>
  <c r="R33" i="25"/>
  <c r="V33" i="25"/>
  <c r="N71" i="25"/>
  <c r="R71" i="25"/>
  <c r="V71" i="25"/>
  <c r="E4" i="24"/>
  <c r="I4" i="24"/>
  <c r="M4" i="24"/>
  <c r="Q4" i="24"/>
  <c r="Q3" i="24" s="1"/>
  <c r="U4" i="24"/>
  <c r="U3" i="24" s="1"/>
  <c r="O11" i="24"/>
  <c r="O3" i="24" s="1"/>
  <c r="S11" i="24"/>
  <c r="S3" i="24" s="1"/>
  <c r="W11" i="24"/>
  <c r="V17" i="24"/>
  <c r="F22" i="24"/>
  <c r="J22" i="24"/>
  <c r="N22" i="24"/>
  <c r="R22" i="24"/>
  <c r="V22" i="24"/>
  <c r="F27" i="24"/>
  <c r="J27" i="24"/>
  <c r="P27" i="24"/>
  <c r="T27" i="24"/>
  <c r="C33" i="24"/>
  <c r="G33" i="24"/>
  <c r="K33" i="24"/>
  <c r="O33" i="24"/>
  <c r="T33" i="24"/>
  <c r="H17" i="23"/>
  <c r="L17" i="23"/>
  <c r="P17" i="23"/>
  <c r="H26" i="23"/>
  <c r="G52" i="23"/>
  <c r="K52" i="23"/>
  <c r="U52" i="23"/>
  <c r="U71" i="23"/>
  <c r="C4" i="19"/>
  <c r="C3" i="19" s="1"/>
  <c r="C17" i="19"/>
  <c r="C22" i="19"/>
  <c r="C33" i="19"/>
  <c r="C26" i="19" s="1"/>
  <c r="C52" i="19"/>
  <c r="C71" i="19"/>
  <c r="C22" i="17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O52" i="10"/>
  <c r="S52" i="10"/>
  <c r="W52" i="10"/>
  <c r="C71" i="10"/>
  <c r="G71" i="10"/>
  <c r="K71" i="10"/>
  <c r="L11" i="6"/>
  <c r="P11" i="6"/>
  <c r="T11" i="6"/>
  <c r="F22" i="6"/>
  <c r="J22" i="6"/>
  <c r="N22" i="6"/>
  <c r="S22" i="6"/>
  <c r="W22" i="6"/>
  <c r="E27" i="6"/>
  <c r="I27" i="6"/>
  <c r="M27" i="6"/>
  <c r="Q27" i="6"/>
  <c r="U27" i="6"/>
  <c r="W22" i="4"/>
  <c r="V33" i="3"/>
  <c r="V26" i="3" s="1"/>
  <c r="C8" i="125"/>
  <c r="C11" i="125"/>
  <c r="C27" i="125"/>
  <c r="D4" i="121"/>
  <c r="H4" i="121"/>
  <c r="L4" i="121"/>
  <c r="P4" i="121"/>
  <c r="T4" i="121"/>
  <c r="F8" i="121"/>
  <c r="J8" i="121"/>
  <c r="N8" i="121"/>
  <c r="R8" i="121"/>
  <c r="V8" i="121"/>
  <c r="F11" i="121"/>
  <c r="J11" i="121"/>
  <c r="N11" i="121"/>
  <c r="R11" i="121"/>
  <c r="V11" i="121"/>
  <c r="D17" i="121"/>
  <c r="H17" i="121"/>
  <c r="L17" i="121"/>
  <c r="P17" i="121"/>
  <c r="T17" i="121"/>
  <c r="D22" i="121"/>
  <c r="H22" i="121"/>
  <c r="L22" i="121"/>
  <c r="P22" i="121"/>
  <c r="T22" i="121"/>
  <c r="F27" i="121"/>
  <c r="J27" i="121"/>
  <c r="N27" i="121"/>
  <c r="R27" i="121"/>
  <c r="V27" i="121"/>
  <c r="D33" i="121"/>
  <c r="H33" i="121"/>
  <c r="L33" i="121"/>
  <c r="P33" i="121"/>
  <c r="T33" i="121"/>
  <c r="D52" i="121"/>
  <c r="H52" i="121"/>
  <c r="L52" i="121"/>
  <c r="P52" i="121"/>
  <c r="T52" i="121"/>
  <c r="D71" i="121"/>
  <c r="H71" i="121"/>
  <c r="L71" i="121"/>
  <c r="P71" i="121"/>
  <c r="T71" i="121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D71" i="119"/>
  <c r="H71" i="119"/>
  <c r="L71" i="119"/>
  <c r="P71" i="119"/>
  <c r="T71" i="119"/>
  <c r="F22" i="118"/>
  <c r="J22" i="118"/>
  <c r="N22" i="118"/>
  <c r="R22" i="118"/>
  <c r="V22" i="118"/>
  <c r="F71" i="118"/>
  <c r="J71" i="118"/>
  <c r="N71" i="118"/>
  <c r="R71" i="118"/>
  <c r="V71" i="118"/>
  <c r="D4" i="115"/>
  <c r="H4" i="115"/>
  <c r="L4" i="115"/>
  <c r="P4" i="115"/>
  <c r="T4" i="115"/>
  <c r="F8" i="115"/>
  <c r="J8" i="115"/>
  <c r="N8" i="115"/>
  <c r="R8" i="115"/>
  <c r="V8" i="115"/>
  <c r="F11" i="115"/>
  <c r="J11" i="115"/>
  <c r="N11" i="115"/>
  <c r="R11" i="115"/>
  <c r="V11" i="115"/>
  <c r="D17" i="115"/>
  <c r="H17" i="115"/>
  <c r="L17" i="115"/>
  <c r="P17" i="115"/>
  <c r="T17" i="115"/>
  <c r="D22" i="115"/>
  <c r="H22" i="115"/>
  <c r="L22" i="115"/>
  <c r="P22" i="115"/>
  <c r="T22" i="115"/>
  <c r="F27" i="115"/>
  <c r="J27" i="115"/>
  <c r="N27" i="115"/>
  <c r="R27" i="115"/>
  <c r="V27" i="115"/>
  <c r="D33" i="115"/>
  <c r="H33" i="115"/>
  <c r="L33" i="115"/>
  <c r="P33" i="115"/>
  <c r="T33" i="115"/>
  <c r="D52" i="115"/>
  <c r="H52" i="115"/>
  <c r="L52" i="115"/>
  <c r="P52" i="115"/>
  <c r="T52" i="115"/>
  <c r="D71" i="115"/>
  <c r="H71" i="115"/>
  <c r="L71" i="115"/>
  <c r="P71" i="115"/>
  <c r="T71" i="115"/>
  <c r="F4" i="114"/>
  <c r="J4" i="114"/>
  <c r="N4" i="114"/>
  <c r="R4" i="114"/>
  <c r="V4" i="114"/>
  <c r="D8" i="114"/>
  <c r="H8" i="114"/>
  <c r="L8" i="114"/>
  <c r="P8" i="114"/>
  <c r="T8" i="114"/>
  <c r="D11" i="114"/>
  <c r="H11" i="114"/>
  <c r="L11" i="114"/>
  <c r="P11" i="114"/>
  <c r="T11" i="114"/>
  <c r="F17" i="114"/>
  <c r="J17" i="114"/>
  <c r="N17" i="114"/>
  <c r="R17" i="114"/>
  <c r="V17" i="114"/>
  <c r="F22" i="114"/>
  <c r="J22" i="114"/>
  <c r="N22" i="114"/>
  <c r="R22" i="114"/>
  <c r="V22" i="114"/>
  <c r="D27" i="114"/>
  <c r="H27" i="114"/>
  <c r="L27" i="114"/>
  <c r="P27" i="114"/>
  <c r="T27" i="114"/>
  <c r="F33" i="114"/>
  <c r="J33" i="114"/>
  <c r="N33" i="114"/>
  <c r="R33" i="114"/>
  <c r="V33" i="114"/>
  <c r="F52" i="114"/>
  <c r="J52" i="114"/>
  <c r="N52" i="114"/>
  <c r="R52" i="114"/>
  <c r="V52" i="114"/>
  <c r="F71" i="114"/>
  <c r="J71" i="114"/>
  <c r="N71" i="114"/>
  <c r="R71" i="114"/>
  <c r="V71" i="114"/>
  <c r="D4" i="113"/>
  <c r="H4" i="113"/>
  <c r="L4" i="113"/>
  <c r="P4" i="113"/>
  <c r="T4" i="113"/>
  <c r="F8" i="113"/>
  <c r="J8" i="113"/>
  <c r="N8" i="113"/>
  <c r="R8" i="113"/>
  <c r="V8" i="113"/>
  <c r="F11" i="113"/>
  <c r="J11" i="113"/>
  <c r="N11" i="113"/>
  <c r="R11" i="113"/>
  <c r="V11" i="113"/>
  <c r="D17" i="113"/>
  <c r="H17" i="113"/>
  <c r="L17" i="113"/>
  <c r="P17" i="113"/>
  <c r="T17" i="113"/>
  <c r="D22" i="113"/>
  <c r="H22" i="113"/>
  <c r="L22" i="113"/>
  <c r="P22" i="113"/>
  <c r="T22" i="113"/>
  <c r="F27" i="113"/>
  <c r="J27" i="113"/>
  <c r="N27" i="113"/>
  <c r="R27" i="113"/>
  <c r="V27" i="113"/>
  <c r="D33" i="113"/>
  <c r="H33" i="113"/>
  <c r="L33" i="113"/>
  <c r="P33" i="113"/>
  <c r="T33" i="113"/>
  <c r="D52" i="113"/>
  <c r="H52" i="113"/>
  <c r="L52" i="113"/>
  <c r="P52" i="113"/>
  <c r="T52" i="113"/>
  <c r="D71" i="113"/>
  <c r="H71" i="113"/>
  <c r="L71" i="113"/>
  <c r="P71" i="113"/>
  <c r="T71" i="113"/>
  <c r="F4" i="112"/>
  <c r="J4" i="112"/>
  <c r="N4" i="112"/>
  <c r="R4" i="112"/>
  <c r="V4" i="112"/>
  <c r="D8" i="112"/>
  <c r="H8" i="112"/>
  <c r="L8" i="112"/>
  <c r="P8" i="112"/>
  <c r="T8" i="112"/>
  <c r="D11" i="112"/>
  <c r="H11" i="112"/>
  <c r="L11" i="112"/>
  <c r="P11" i="112"/>
  <c r="T11" i="112"/>
  <c r="F17" i="112"/>
  <c r="J17" i="112"/>
  <c r="N17" i="112"/>
  <c r="R17" i="112"/>
  <c r="V17" i="112"/>
  <c r="F22" i="112"/>
  <c r="J22" i="112"/>
  <c r="N22" i="112"/>
  <c r="R22" i="112"/>
  <c r="V22" i="112"/>
  <c r="D27" i="112"/>
  <c r="H27" i="112"/>
  <c r="L27" i="112"/>
  <c r="P27" i="112"/>
  <c r="T27" i="112"/>
  <c r="F33" i="112"/>
  <c r="J33" i="112"/>
  <c r="N33" i="112"/>
  <c r="R33" i="112"/>
  <c r="V33" i="112"/>
  <c r="F52" i="112"/>
  <c r="J52" i="112"/>
  <c r="N52" i="112"/>
  <c r="R52" i="112"/>
  <c r="V52" i="112"/>
  <c r="F71" i="112"/>
  <c r="J71" i="112"/>
  <c r="N71" i="112"/>
  <c r="R71" i="112"/>
  <c r="V71" i="112"/>
  <c r="F4" i="110"/>
  <c r="J4" i="110"/>
  <c r="N4" i="110"/>
  <c r="R4" i="110"/>
  <c r="V4" i="110"/>
  <c r="D8" i="110"/>
  <c r="H8" i="110"/>
  <c r="L8" i="110"/>
  <c r="P8" i="110"/>
  <c r="T8" i="110"/>
  <c r="D11" i="110"/>
  <c r="H11" i="110"/>
  <c r="L11" i="110"/>
  <c r="P11" i="110"/>
  <c r="T11" i="110"/>
  <c r="F17" i="110"/>
  <c r="J17" i="110"/>
  <c r="N17" i="110"/>
  <c r="R17" i="110"/>
  <c r="J22" i="110"/>
  <c r="N22" i="110"/>
  <c r="V22" i="110"/>
  <c r="D27" i="110"/>
  <c r="D26" i="110" s="1"/>
  <c r="H27" i="110"/>
  <c r="H26" i="110" s="1"/>
  <c r="L27" i="110"/>
  <c r="L26" i="110" s="1"/>
  <c r="P27" i="110"/>
  <c r="P26" i="110" s="1"/>
  <c r="T27" i="110"/>
  <c r="T26" i="110" s="1"/>
  <c r="I33" i="110"/>
  <c r="M33" i="110"/>
  <c r="U33" i="110"/>
  <c r="E52" i="110"/>
  <c r="I52" i="110"/>
  <c r="M52" i="110"/>
  <c r="Q52" i="110"/>
  <c r="U52" i="110"/>
  <c r="E71" i="110"/>
  <c r="I71" i="110"/>
  <c r="M71" i="110"/>
  <c r="Q71" i="110"/>
  <c r="U71" i="110"/>
  <c r="C4" i="109"/>
  <c r="G4" i="109"/>
  <c r="O4" i="109"/>
  <c r="S4" i="109"/>
  <c r="E8" i="109"/>
  <c r="I8" i="109"/>
  <c r="M8" i="109"/>
  <c r="Q8" i="109"/>
  <c r="U8" i="109"/>
  <c r="E11" i="109"/>
  <c r="I11" i="109"/>
  <c r="M11" i="109"/>
  <c r="Q11" i="109"/>
  <c r="U11" i="109"/>
  <c r="C17" i="109"/>
  <c r="G17" i="109"/>
  <c r="K17" i="109"/>
  <c r="O17" i="109"/>
  <c r="S17" i="109"/>
  <c r="W17" i="109"/>
  <c r="C22" i="109"/>
  <c r="G22" i="109"/>
  <c r="K22" i="109"/>
  <c r="O22" i="109"/>
  <c r="S22" i="109"/>
  <c r="W22" i="109"/>
  <c r="E27" i="109"/>
  <c r="I27" i="109"/>
  <c r="M27" i="109"/>
  <c r="Q27" i="109"/>
  <c r="U27" i="109"/>
  <c r="C33" i="109"/>
  <c r="G33" i="109"/>
  <c r="K33" i="109"/>
  <c r="O33" i="109"/>
  <c r="S33" i="109"/>
  <c r="W33" i="109"/>
  <c r="C52" i="109"/>
  <c r="G52" i="109"/>
  <c r="K52" i="109"/>
  <c r="O52" i="109"/>
  <c r="S52" i="109"/>
  <c r="W52" i="109"/>
  <c r="C71" i="109"/>
  <c r="G71" i="109"/>
  <c r="K71" i="109"/>
  <c r="O71" i="109"/>
  <c r="S71" i="109"/>
  <c r="W71" i="109"/>
  <c r="E4" i="108"/>
  <c r="I4" i="108"/>
  <c r="M4" i="108"/>
  <c r="Q4" i="108"/>
  <c r="U4" i="108"/>
  <c r="C8" i="108"/>
  <c r="G8" i="108"/>
  <c r="K8" i="108"/>
  <c r="O8" i="108"/>
  <c r="S8" i="108"/>
  <c r="W8" i="108"/>
  <c r="C11" i="108"/>
  <c r="G11" i="108"/>
  <c r="K11" i="108"/>
  <c r="O11" i="108"/>
  <c r="S11" i="108"/>
  <c r="W11" i="108"/>
  <c r="E17" i="108"/>
  <c r="I17" i="108"/>
  <c r="M17" i="108"/>
  <c r="Q17" i="108"/>
  <c r="U17" i="108"/>
  <c r="E22" i="108"/>
  <c r="I22" i="108"/>
  <c r="M22" i="108"/>
  <c r="Q22" i="108"/>
  <c r="U22" i="108"/>
  <c r="C27" i="108"/>
  <c r="G27" i="108"/>
  <c r="K27" i="108"/>
  <c r="O27" i="108"/>
  <c r="S27" i="108"/>
  <c r="W27" i="108"/>
  <c r="E33" i="108"/>
  <c r="I33" i="108"/>
  <c r="M33" i="108"/>
  <c r="Q33" i="108"/>
  <c r="U33" i="108"/>
  <c r="I52" i="108"/>
  <c r="M52" i="108"/>
  <c r="U52" i="108"/>
  <c r="E71" i="108"/>
  <c r="I71" i="108"/>
  <c r="M71" i="108"/>
  <c r="Q71" i="108"/>
  <c r="U71" i="108"/>
  <c r="C4" i="107"/>
  <c r="G4" i="107"/>
  <c r="K4" i="107"/>
  <c r="O4" i="107"/>
  <c r="S4" i="107"/>
  <c r="W4" i="107"/>
  <c r="E8" i="107"/>
  <c r="I8" i="107"/>
  <c r="M8" i="107"/>
  <c r="Q8" i="107"/>
  <c r="U8" i="107"/>
  <c r="E11" i="107"/>
  <c r="I11" i="107"/>
  <c r="M11" i="107"/>
  <c r="Q11" i="107"/>
  <c r="U11" i="107"/>
  <c r="C17" i="107"/>
  <c r="G17" i="107"/>
  <c r="K17" i="107"/>
  <c r="O17" i="107"/>
  <c r="S17" i="107"/>
  <c r="W17" i="107"/>
  <c r="C22" i="107"/>
  <c r="G22" i="107"/>
  <c r="K22" i="107"/>
  <c r="O22" i="107"/>
  <c r="S22" i="107"/>
  <c r="W22" i="107"/>
  <c r="E27" i="107"/>
  <c r="I27" i="107"/>
  <c r="M27" i="107"/>
  <c r="Q27" i="107"/>
  <c r="U27" i="107"/>
  <c r="C33" i="107"/>
  <c r="G33" i="107"/>
  <c r="K33" i="107"/>
  <c r="O33" i="107"/>
  <c r="S33" i="107"/>
  <c r="W33" i="107"/>
  <c r="C52" i="107"/>
  <c r="G52" i="107"/>
  <c r="K52" i="107"/>
  <c r="O52" i="107"/>
  <c r="W52" i="107"/>
  <c r="C71" i="107"/>
  <c r="G71" i="107"/>
  <c r="K71" i="107"/>
  <c r="O71" i="107"/>
  <c r="S71" i="107"/>
  <c r="W71" i="107"/>
  <c r="C8" i="106"/>
  <c r="C11" i="106"/>
  <c r="C27" i="106"/>
  <c r="C4" i="105"/>
  <c r="C17" i="105"/>
  <c r="C22" i="105"/>
  <c r="C33" i="105"/>
  <c r="C52" i="105"/>
  <c r="C71" i="105"/>
  <c r="C8" i="104"/>
  <c r="C11" i="104"/>
  <c r="C27" i="104"/>
  <c r="C4" i="103"/>
  <c r="C17" i="103"/>
  <c r="C22" i="103"/>
  <c r="C33" i="103"/>
  <c r="C52" i="103"/>
  <c r="C71" i="103"/>
  <c r="E4" i="100"/>
  <c r="I4" i="100"/>
  <c r="M4" i="100"/>
  <c r="Q4" i="100"/>
  <c r="U4" i="100"/>
  <c r="C8" i="100"/>
  <c r="G8" i="100"/>
  <c r="K8" i="100"/>
  <c r="O8" i="100"/>
  <c r="S8" i="100"/>
  <c r="W8" i="100"/>
  <c r="C11" i="100"/>
  <c r="G11" i="100"/>
  <c r="K11" i="100"/>
  <c r="O11" i="100"/>
  <c r="S11" i="100"/>
  <c r="W11" i="100"/>
  <c r="E17" i="100"/>
  <c r="I17" i="100"/>
  <c r="M17" i="100"/>
  <c r="Q17" i="100"/>
  <c r="U17" i="100"/>
  <c r="E22" i="100"/>
  <c r="I22" i="100"/>
  <c r="M22" i="100"/>
  <c r="Q22" i="100"/>
  <c r="U22" i="100"/>
  <c r="C27" i="100"/>
  <c r="G27" i="100"/>
  <c r="K27" i="100"/>
  <c r="O27" i="100"/>
  <c r="S27" i="100"/>
  <c r="W27" i="100"/>
  <c r="E33" i="100"/>
  <c r="I33" i="100"/>
  <c r="M33" i="100"/>
  <c r="Q33" i="100"/>
  <c r="U33" i="100"/>
  <c r="E52" i="100"/>
  <c r="I52" i="100"/>
  <c r="M52" i="100"/>
  <c r="Q52" i="100"/>
  <c r="U52" i="100"/>
  <c r="E71" i="100"/>
  <c r="I71" i="100"/>
  <c r="M71" i="100"/>
  <c r="Q71" i="100"/>
  <c r="U71" i="100"/>
  <c r="C4" i="99"/>
  <c r="G4" i="99"/>
  <c r="K4" i="99"/>
  <c r="O4" i="99"/>
  <c r="S4" i="99"/>
  <c r="W4" i="99"/>
  <c r="E8" i="99"/>
  <c r="I8" i="99"/>
  <c r="M8" i="99"/>
  <c r="Q8" i="99"/>
  <c r="U8" i="99"/>
  <c r="E11" i="99"/>
  <c r="I11" i="99"/>
  <c r="M11" i="99"/>
  <c r="Q11" i="99"/>
  <c r="U11" i="99"/>
  <c r="C17" i="99"/>
  <c r="G17" i="99"/>
  <c r="K17" i="99"/>
  <c r="O17" i="99"/>
  <c r="S17" i="99"/>
  <c r="W17" i="99"/>
  <c r="C22" i="99"/>
  <c r="G22" i="99"/>
  <c r="K22" i="99"/>
  <c r="O22" i="99"/>
  <c r="S22" i="99"/>
  <c r="W22" i="99"/>
  <c r="E27" i="99"/>
  <c r="I27" i="99"/>
  <c r="M27" i="99"/>
  <c r="Q27" i="99"/>
  <c r="U27" i="99"/>
  <c r="C33" i="99"/>
  <c r="G33" i="99"/>
  <c r="K33" i="99"/>
  <c r="O33" i="99"/>
  <c r="S33" i="99"/>
  <c r="W33" i="99"/>
  <c r="C52" i="99"/>
  <c r="G52" i="99"/>
  <c r="K52" i="99"/>
  <c r="O52" i="99"/>
  <c r="S52" i="99"/>
  <c r="W52" i="99"/>
  <c r="C71" i="99"/>
  <c r="G71" i="99"/>
  <c r="K71" i="99"/>
  <c r="O71" i="99"/>
  <c r="S71" i="99"/>
  <c r="W71" i="99"/>
  <c r="E4" i="98"/>
  <c r="I4" i="98"/>
  <c r="M4" i="98"/>
  <c r="Q4" i="98"/>
  <c r="U4" i="98"/>
  <c r="C8" i="98"/>
  <c r="G8" i="98"/>
  <c r="K8" i="98"/>
  <c r="O8" i="98"/>
  <c r="S8" i="98"/>
  <c r="W8" i="98"/>
  <c r="C11" i="98"/>
  <c r="G11" i="98"/>
  <c r="K11" i="98"/>
  <c r="O11" i="98"/>
  <c r="S11" i="98"/>
  <c r="E17" i="98"/>
  <c r="I17" i="98"/>
  <c r="M17" i="98"/>
  <c r="Q17" i="98"/>
  <c r="U17" i="98"/>
  <c r="E22" i="98"/>
  <c r="I22" i="98"/>
  <c r="M22" i="98"/>
  <c r="Q22" i="98"/>
  <c r="U22" i="98"/>
  <c r="C27" i="98"/>
  <c r="G27" i="98"/>
  <c r="K27" i="98"/>
  <c r="O27" i="98"/>
  <c r="S27" i="98"/>
  <c r="W27" i="98"/>
  <c r="E33" i="98"/>
  <c r="I33" i="98"/>
  <c r="M33" i="98"/>
  <c r="Q33" i="98"/>
  <c r="U33" i="98"/>
  <c r="E52" i="98"/>
  <c r="I52" i="98"/>
  <c r="M52" i="98"/>
  <c r="Q52" i="98"/>
  <c r="U52" i="98"/>
  <c r="E71" i="98"/>
  <c r="I71" i="98"/>
  <c r="M71" i="98"/>
  <c r="Q71" i="98"/>
  <c r="U71" i="98"/>
  <c r="C4" i="97"/>
  <c r="G4" i="97"/>
  <c r="K4" i="97"/>
  <c r="O4" i="97"/>
  <c r="S4" i="97"/>
  <c r="W4" i="97"/>
  <c r="E8" i="97"/>
  <c r="I8" i="97"/>
  <c r="M8" i="97"/>
  <c r="Q8" i="97"/>
  <c r="U8" i="97"/>
  <c r="E11" i="97"/>
  <c r="I11" i="97"/>
  <c r="M11" i="97"/>
  <c r="Q11" i="97"/>
  <c r="U11" i="97"/>
  <c r="C17" i="97"/>
  <c r="G17" i="97"/>
  <c r="K17" i="97"/>
  <c r="O17" i="97"/>
  <c r="S17" i="97"/>
  <c r="W17" i="97"/>
  <c r="C22" i="97"/>
  <c r="G22" i="97"/>
  <c r="K22" i="97"/>
  <c r="O22" i="97"/>
  <c r="S22" i="97"/>
  <c r="W22" i="97"/>
  <c r="E27" i="97"/>
  <c r="I27" i="97"/>
  <c r="M27" i="97"/>
  <c r="Q27" i="97"/>
  <c r="U27" i="97"/>
  <c r="C33" i="97"/>
  <c r="G33" i="97"/>
  <c r="K33" i="97"/>
  <c r="O33" i="97"/>
  <c r="S33" i="97"/>
  <c r="W33" i="97"/>
  <c r="C52" i="97"/>
  <c r="G52" i="97"/>
  <c r="K52" i="97"/>
  <c r="O52" i="97"/>
  <c r="S52" i="97"/>
  <c r="C71" i="97"/>
  <c r="G71" i="97"/>
  <c r="K71" i="97"/>
  <c r="O71" i="97"/>
  <c r="S71" i="97"/>
  <c r="W71" i="97"/>
  <c r="E4" i="96"/>
  <c r="I4" i="96"/>
  <c r="M4" i="96"/>
  <c r="Q4" i="96"/>
  <c r="U4" i="96"/>
  <c r="C8" i="96"/>
  <c r="G8" i="96"/>
  <c r="K8" i="96"/>
  <c r="O8" i="96"/>
  <c r="S8" i="96"/>
  <c r="W8" i="96"/>
  <c r="C11" i="96"/>
  <c r="G11" i="96"/>
  <c r="K11" i="96"/>
  <c r="O11" i="96"/>
  <c r="S11" i="96"/>
  <c r="W11" i="96"/>
  <c r="E17" i="96"/>
  <c r="I17" i="96"/>
  <c r="M17" i="96"/>
  <c r="Q17" i="96"/>
  <c r="U17" i="96"/>
  <c r="E22" i="96"/>
  <c r="I22" i="96"/>
  <c r="M22" i="96"/>
  <c r="Q22" i="96"/>
  <c r="U22" i="96"/>
  <c r="C27" i="96"/>
  <c r="G27" i="96"/>
  <c r="K27" i="96"/>
  <c r="O27" i="96"/>
  <c r="S27" i="96"/>
  <c r="W27" i="96"/>
  <c r="E33" i="96"/>
  <c r="I33" i="96"/>
  <c r="M33" i="96"/>
  <c r="Q33" i="96"/>
  <c r="U33" i="96"/>
  <c r="E52" i="96"/>
  <c r="I52" i="96"/>
  <c r="M52" i="96"/>
  <c r="Q52" i="96"/>
  <c r="U52" i="96"/>
  <c r="E71" i="96"/>
  <c r="I71" i="96"/>
  <c r="M71" i="96"/>
  <c r="Q71" i="96"/>
  <c r="U71" i="96"/>
  <c r="C4" i="95"/>
  <c r="G4" i="95"/>
  <c r="K4" i="95"/>
  <c r="O4" i="95"/>
  <c r="S4" i="95"/>
  <c r="W4" i="95"/>
  <c r="E8" i="95"/>
  <c r="I8" i="95"/>
  <c r="M8" i="95"/>
  <c r="Q8" i="95"/>
  <c r="U8" i="95"/>
  <c r="E11" i="95"/>
  <c r="I11" i="95"/>
  <c r="M11" i="95"/>
  <c r="Q11" i="95"/>
  <c r="U11" i="95"/>
  <c r="C17" i="95"/>
  <c r="G17" i="95"/>
  <c r="K17" i="95"/>
  <c r="O17" i="95"/>
  <c r="S17" i="95"/>
  <c r="W17" i="95"/>
  <c r="C22" i="95"/>
  <c r="G22" i="95"/>
  <c r="K22" i="95"/>
  <c r="O22" i="95"/>
  <c r="S22" i="95"/>
  <c r="W22" i="95"/>
  <c r="E27" i="95"/>
  <c r="I27" i="95"/>
  <c r="M27" i="95"/>
  <c r="Q27" i="95"/>
  <c r="U27" i="95"/>
  <c r="C33" i="95"/>
  <c r="G33" i="95"/>
  <c r="K33" i="95"/>
  <c r="O33" i="95"/>
  <c r="S33" i="95"/>
  <c r="W33" i="95"/>
  <c r="C52" i="95"/>
  <c r="G52" i="95"/>
  <c r="K52" i="95"/>
  <c r="O52" i="95"/>
  <c r="S52" i="95"/>
  <c r="C71" i="95"/>
  <c r="G71" i="95"/>
  <c r="K71" i="95"/>
  <c r="O71" i="95"/>
  <c r="S71" i="95"/>
  <c r="W71" i="95"/>
  <c r="E4" i="92"/>
  <c r="I4" i="92"/>
  <c r="M4" i="92"/>
  <c r="Q4" i="92"/>
  <c r="U4" i="92"/>
  <c r="C8" i="92"/>
  <c r="G8" i="92"/>
  <c r="K8" i="92"/>
  <c r="O8" i="92"/>
  <c r="S8" i="92"/>
  <c r="W8" i="92"/>
  <c r="C11" i="92"/>
  <c r="G11" i="92"/>
  <c r="K11" i="92"/>
  <c r="O11" i="92"/>
  <c r="S11" i="92"/>
  <c r="W11" i="92"/>
  <c r="E17" i="92"/>
  <c r="I17" i="92"/>
  <c r="M17" i="92"/>
  <c r="Q17" i="92"/>
  <c r="U17" i="92"/>
  <c r="E22" i="92"/>
  <c r="I22" i="92"/>
  <c r="M22" i="92"/>
  <c r="Q22" i="92"/>
  <c r="U22" i="92"/>
  <c r="C27" i="92"/>
  <c r="G27" i="92"/>
  <c r="K27" i="92"/>
  <c r="O27" i="92"/>
  <c r="S27" i="92"/>
  <c r="W27" i="92"/>
  <c r="E33" i="92"/>
  <c r="I33" i="92"/>
  <c r="M33" i="92"/>
  <c r="Q33" i="92"/>
  <c r="U33" i="92"/>
  <c r="E52" i="92"/>
  <c r="I52" i="92"/>
  <c r="M52" i="92"/>
  <c r="Q52" i="92"/>
  <c r="U52" i="92"/>
  <c r="E71" i="92"/>
  <c r="I71" i="92"/>
  <c r="M71" i="92"/>
  <c r="Q71" i="92"/>
  <c r="U71" i="92"/>
  <c r="C4" i="91"/>
  <c r="G4" i="91"/>
  <c r="K4" i="91"/>
  <c r="O4" i="91"/>
  <c r="S4" i="91"/>
  <c r="W4" i="91"/>
  <c r="E8" i="91"/>
  <c r="I8" i="91"/>
  <c r="M8" i="91"/>
  <c r="Q8" i="91"/>
  <c r="U8" i="91"/>
  <c r="E11" i="91"/>
  <c r="I11" i="91"/>
  <c r="M11" i="91"/>
  <c r="Q11" i="91"/>
  <c r="U11" i="91"/>
  <c r="C17" i="91"/>
  <c r="G17" i="91"/>
  <c r="K17" i="91"/>
  <c r="O17" i="91"/>
  <c r="S17" i="91"/>
  <c r="C22" i="91"/>
  <c r="G22" i="91"/>
  <c r="K22" i="91"/>
  <c r="O22" i="91"/>
  <c r="S22" i="91"/>
  <c r="W22" i="91"/>
  <c r="E27" i="91"/>
  <c r="I27" i="91"/>
  <c r="M27" i="91"/>
  <c r="Q27" i="91"/>
  <c r="U27" i="91"/>
  <c r="C33" i="91"/>
  <c r="G33" i="91"/>
  <c r="K33" i="91"/>
  <c r="O33" i="91"/>
  <c r="S33" i="91"/>
  <c r="W33" i="91"/>
  <c r="C52" i="91"/>
  <c r="G52" i="91"/>
  <c r="K52" i="91"/>
  <c r="O52" i="91"/>
  <c r="S52" i="91"/>
  <c r="W52" i="91"/>
  <c r="C71" i="91"/>
  <c r="G71" i="91"/>
  <c r="K71" i="91"/>
  <c r="O71" i="91"/>
  <c r="S71" i="91"/>
  <c r="E4" i="90"/>
  <c r="I4" i="90"/>
  <c r="M4" i="90"/>
  <c r="Q4" i="90"/>
  <c r="U4" i="90"/>
  <c r="C8" i="90"/>
  <c r="G8" i="90"/>
  <c r="K8" i="90"/>
  <c r="O8" i="90"/>
  <c r="S8" i="90"/>
  <c r="W8" i="90"/>
  <c r="C11" i="90"/>
  <c r="G11" i="90"/>
  <c r="K11" i="90"/>
  <c r="O11" i="90"/>
  <c r="S11" i="90"/>
  <c r="W11" i="90"/>
  <c r="E17" i="90"/>
  <c r="I17" i="90"/>
  <c r="M17" i="90"/>
  <c r="Q17" i="90"/>
  <c r="U17" i="90"/>
  <c r="E22" i="90"/>
  <c r="I22" i="90"/>
  <c r="M22" i="90"/>
  <c r="Q22" i="90"/>
  <c r="U22" i="90"/>
  <c r="C27" i="90"/>
  <c r="G27" i="90"/>
  <c r="K27" i="90"/>
  <c r="O27" i="90"/>
  <c r="S27" i="90"/>
  <c r="W27" i="90"/>
  <c r="E33" i="90"/>
  <c r="I33" i="90"/>
  <c r="M33" i="90"/>
  <c r="Q33" i="90"/>
  <c r="U33" i="90"/>
  <c r="E52" i="90"/>
  <c r="I52" i="90"/>
  <c r="M52" i="90"/>
  <c r="Q52" i="90"/>
  <c r="U52" i="90"/>
  <c r="E71" i="90"/>
  <c r="I71" i="90"/>
  <c r="M71" i="90"/>
  <c r="Q71" i="90"/>
  <c r="U71" i="90"/>
  <c r="C4" i="89"/>
  <c r="G4" i="89"/>
  <c r="K4" i="89"/>
  <c r="O4" i="89"/>
  <c r="S4" i="89"/>
  <c r="W4" i="89"/>
  <c r="E8" i="89"/>
  <c r="I8" i="89"/>
  <c r="M8" i="89"/>
  <c r="Q8" i="89"/>
  <c r="U8" i="89"/>
  <c r="E11" i="89"/>
  <c r="I11" i="89"/>
  <c r="M11" i="89"/>
  <c r="Q11" i="89"/>
  <c r="U11" i="89"/>
  <c r="C17" i="89"/>
  <c r="G17" i="89"/>
  <c r="K17" i="89"/>
  <c r="O17" i="89"/>
  <c r="S17" i="89"/>
  <c r="W17" i="89"/>
  <c r="C22" i="89"/>
  <c r="G22" i="89"/>
  <c r="K22" i="89"/>
  <c r="O22" i="89"/>
  <c r="S22" i="89"/>
  <c r="W22" i="89"/>
  <c r="E27" i="89"/>
  <c r="I27" i="89"/>
  <c r="M27" i="89"/>
  <c r="Q27" i="89"/>
  <c r="U27" i="89"/>
  <c r="C33" i="89"/>
  <c r="G33" i="89"/>
  <c r="K33" i="89"/>
  <c r="O33" i="89"/>
  <c r="S33" i="89"/>
  <c r="W33" i="89"/>
  <c r="C52" i="89"/>
  <c r="G52" i="89"/>
  <c r="K52" i="89"/>
  <c r="O52" i="89"/>
  <c r="S52" i="89"/>
  <c r="W52" i="89"/>
  <c r="C71" i="89"/>
  <c r="G71" i="89"/>
  <c r="K71" i="89"/>
  <c r="O71" i="89"/>
  <c r="S71" i="89"/>
  <c r="W71" i="89"/>
  <c r="E4" i="88"/>
  <c r="I4" i="88"/>
  <c r="M4" i="88"/>
  <c r="Q4" i="88"/>
  <c r="U4" i="88"/>
  <c r="C8" i="88"/>
  <c r="G8" i="88"/>
  <c r="K8" i="88"/>
  <c r="O8" i="88"/>
  <c r="S8" i="88"/>
  <c r="W8" i="88"/>
  <c r="C11" i="88"/>
  <c r="G11" i="88"/>
  <c r="K11" i="88"/>
  <c r="O11" i="88"/>
  <c r="S11" i="88"/>
  <c r="W11" i="88"/>
  <c r="E17" i="88"/>
  <c r="I17" i="88"/>
  <c r="M17" i="88"/>
  <c r="Q17" i="88"/>
  <c r="U17" i="88"/>
  <c r="E71" i="61"/>
  <c r="I71" i="61"/>
  <c r="M71" i="61"/>
  <c r="Q71" i="61"/>
  <c r="U71" i="61"/>
  <c r="E4" i="59"/>
  <c r="I4" i="59"/>
  <c r="M4" i="59"/>
  <c r="Q4" i="59"/>
  <c r="U4" i="59"/>
  <c r="C8" i="59"/>
  <c r="G8" i="59"/>
  <c r="K8" i="59"/>
  <c r="O8" i="59"/>
  <c r="S8" i="59"/>
  <c r="W8" i="59"/>
  <c r="C11" i="59"/>
  <c r="G11" i="59"/>
  <c r="K11" i="59"/>
  <c r="O11" i="59"/>
  <c r="S11" i="59"/>
  <c r="W11" i="59"/>
  <c r="E17" i="59"/>
  <c r="I17" i="59"/>
  <c r="M17" i="59"/>
  <c r="Q17" i="59"/>
  <c r="U17" i="59"/>
  <c r="E22" i="59"/>
  <c r="I22" i="59"/>
  <c r="M22" i="59"/>
  <c r="Q22" i="59"/>
  <c r="U22" i="59"/>
  <c r="C27" i="59"/>
  <c r="G27" i="59"/>
  <c r="K27" i="59"/>
  <c r="O27" i="59"/>
  <c r="S27" i="59"/>
  <c r="W27" i="59"/>
  <c r="E33" i="59"/>
  <c r="I33" i="59"/>
  <c r="M33" i="59"/>
  <c r="Q33" i="59"/>
  <c r="U33" i="59"/>
  <c r="E52" i="59"/>
  <c r="I52" i="59"/>
  <c r="M52" i="59"/>
  <c r="Q52" i="59"/>
  <c r="U52" i="59"/>
  <c r="E71" i="59"/>
  <c r="I71" i="59"/>
  <c r="M71" i="59"/>
  <c r="Q71" i="59"/>
  <c r="U71" i="59"/>
  <c r="C4" i="58"/>
  <c r="G4" i="58"/>
  <c r="K4" i="58"/>
  <c r="O4" i="58"/>
  <c r="S4" i="58"/>
  <c r="W4" i="58"/>
  <c r="E8" i="58"/>
  <c r="I8" i="58"/>
  <c r="M8" i="58"/>
  <c r="Q8" i="58"/>
  <c r="U8" i="58"/>
  <c r="E11" i="58"/>
  <c r="I11" i="58"/>
  <c r="M11" i="58"/>
  <c r="Q11" i="58"/>
  <c r="U11" i="58"/>
  <c r="C17" i="58"/>
  <c r="G17" i="58"/>
  <c r="K17" i="58"/>
  <c r="O17" i="58"/>
  <c r="S17" i="58"/>
  <c r="W17" i="58"/>
  <c r="C22" i="58"/>
  <c r="G22" i="58"/>
  <c r="K22" i="58"/>
  <c r="O22" i="58"/>
  <c r="S22" i="58"/>
  <c r="W22" i="58"/>
  <c r="E27" i="58"/>
  <c r="I27" i="58"/>
  <c r="M27" i="58"/>
  <c r="Q27" i="58"/>
  <c r="U27" i="58"/>
  <c r="C33" i="58"/>
  <c r="G33" i="58"/>
  <c r="K33" i="58"/>
  <c r="O33" i="58"/>
  <c r="S33" i="58"/>
  <c r="W33" i="58"/>
  <c r="C52" i="58"/>
  <c r="G52" i="58"/>
  <c r="K52" i="58"/>
  <c r="O52" i="58"/>
  <c r="S52" i="58"/>
  <c r="W52" i="58"/>
  <c r="C71" i="58"/>
  <c r="G71" i="58"/>
  <c r="K71" i="58"/>
  <c r="O71" i="58"/>
  <c r="S71" i="58"/>
  <c r="W71" i="58"/>
  <c r="D52" i="24"/>
  <c r="H52" i="24"/>
  <c r="L52" i="24"/>
  <c r="P52" i="24"/>
  <c r="T52" i="24"/>
  <c r="D71" i="24"/>
  <c r="H71" i="24"/>
  <c r="L71" i="24"/>
  <c r="P71" i="24"/>
  <c r="T71" i="24"/>
  <c r="F4" i="23"/>
  <c r="F3" i="23" s="1"/>
  <c r="J4" i="23"/>
  <c r="J3" i="23" s="1"/>
  <c r="N4" i="23"/>
  <c r="N3" i="23" s="1"/>
  <c r="R4" i="23"/>
  <c r="R3" i="23" s="1"/>
  <c r="V4" i="23"/>
  <c r="V3" i="23" s="1"/>
  <c r="D8" i="23"/>
  <c r="H8" i="23"/>
  <c r="L8" i="23"/>
  <c r="P8" i="23"/>
  <c r="T8" i="23"/>
  <c r="D11" i="23"/>
  <c r="H11" i="23"/>
  <c r="L11" i="23"/>
  <c r="P11" i="23"/>
  <c r="T11" i="23"/>
  <c r="N17" i="23"/>
  <c r="V17" i="23"/>
  <c r="F22" i="23"/>
  <c r="J22" i="23"/>
  <c r="N22" i="23"/>
  <c r="R22" i="23"/>
  <c r="V22" i="23"/>
  <c r="P27" i="23"/>
  <c r="T27" i="23"/>
  <c r="V33" i="23"/>
  <c r="V26" i="23" s="1"/>
  <c r="C11" i="121"/>
  <c r="G11" i="121"/>
  <c r="K11" i="121"/>
  <c r="O11" i="121"/>
  <c r="S11" i="121"/>
  <c r="W11" i="121"/>
  <c r="E17" i="121"/>
  <c r="I17" i="121"/>
  <c r="M17" i="121"/>
  <c r="Q17" i="121"/>
  <c r="U17" i="121"/>
  <c r="E22" i="121"/>
  <c r="I22" i="121"/>
  <c r="M22" i="121"/>
  <c r="Q22" i="121"/>
  <c r="U22" i="121"/>
  <c r="G27" i="121"/>
  <c r="K27" i="121"/>
  <c r="S27" i="121"/>
  <c r="W27" i="121"/>
  <c r="E33" i="121"/>
  <c r="I33" i="121"/>
  <c r="M33" i="121"/>
  <c r="Q33" i="121"/>
  <c r="U33" i="121"/>
  <c r="E52" i="121"/>
  <c r="I52" i="121"/>
  <c r="M52" i="121"/>
  <c r="Q52" i="121"/>
  <c r="U52" i="121"/>
  <c r="E71" i="121"/>
  <c r="M71" i="121"/>
  <c r="Q71" i="121"/>
  <c r="W4" i="120"/>
  <c r="W17" i="120"/>
  <c r="W22" i="120"/>
  <c r="C71" i="112"/>
  <c r="G71" i="112"/>
  <c r="K71" i="112"/>
  <c r="O71" i="112"/>
  <c r="S71" i="112"/>
  <c r="W71" i="112"/>
  <c r="W33" i="40"/>
  <c r="E11" i="34"/>
  <c r="I11" i="34"/>
  <c r="M11" i="34"/>
  <c r="Q11" i="34"/>
  <c r="U11" i="34"/>
  <c r="C17" i="34"/>
  <c r="G17" i="34"/>
  <c r="K17" i="34"/>
  <c r="O17" i="34"/>
  <c r="S17" i="34"/>
  <c r="W17" i="34"/>
  <c r="C22" i="34"/>
  <c r="G22" i="34"/>
  <c r="K22" i="34"/>
  <c r="O22" i="34"/>
  <c r="S22" i="34"/>
  <c r="E27" i="34"/>
  <c r="I27" i="34"/>
  <c r="M27" i="34"/>
  <c r="Q27" i="34"/>
  <c r="U27" i="34"/>
  <c r="G33" i="34"/>
  <c r="K33" i="34"/>
  <c r="O33" i="34"/>
  <c r="S33" i="34"/>
  <c r="W33" i="34"/>
  <c r="T33" i="31"/>
  <c r="D22" i="29"/>
  <c r="H22" i="29"/>
  <c r="L22" i="29"/>
  <c r="P22" i="29"/>
  <c r="T22" i="29"/>
  <c r="F27" i="29"/>
  <c r="F26" i="29" s="1"/>
  <c r="N27" i="29"/>
  <c r="R27" i="29"/>
  <c r="H33" i="29"/>
  <c r="H26" i="29" s="1"/>
  <c r="L33" i="29"/>
  <c r="P33" i="29"/>
  <c r="T33" i="29"/>
  <c r="T52" i="29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J3" i="10" s="1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D71" i="10"/>
  <c r="H71" i="10"/>
  <c r="L71" i="10"/>
  <c r="P71" i="10"/>
  <c r="T71" i="10"/>
  <c r="D4" i="6"/>
  <c r="D3" i="6" s="1"/>
  <c r="H4" i="6"/>
  <c r="H3" i="6" s="1"/>
  <c r="L4" i="6"/>
  <c r="P4" i="6"/>
  <c r="T4" i="6"/>
  <c r="F8" i="6"/>
  <c r="J8" i="6"/>
  <c r="N8" i="6"/>
  <c r="R8" i="6"/>
  <c r="V8" i="6"/>
  <c r="F11" i="6"/>
  <c r="J11" i="6"/>
  <c r="N11" i="6"/>
  <c r="R11" i="6"/>
  <c r="V11" i="6"/>
  <c r="D17" i="6"/>
  <c r="H17" i="6"/>
  <c r="L17" i="6"/>
  <c r="P17" i="6"/>
  <c r="T17" i="6"/>
  <c r="D22" i="6"/>
  <c r="H22" i="6"/>
  <c r="L22" i="6"/>
  <c r="P22" i="6"/>
  <c r="T22" i="6"/>
  <c r="F27" i="6"/>
  <c r="F26" i="6" s="1"/>
  <c r="J27" i="6"/>
  <c r="J26" i="6" s="1"/>
  <c r="N27" i="6"/>
  <c r="N26" i="6" s="1"/>
  <c r="R27" i="6"/>
  <c r="R26" i="6" s="1"/>
  <c r="V27" i="6"/>
  <c r="V26" i="6" s="1"/>
  <c r="D33" i="6"/>
  <c r="H33" i="6"/>
  <c r="L33" i="6"/>
  <c r="P33" i="6"/>
  <c r="T33" i="6"/>
  <c r="D52" i="6"/>
  <c r="H52" i="6"/>
  <c r="L52" i="6"/>
  <c r="P52" i="6"/>
  <c r="T52" i="6"/>
  <c r="D71" i="6"/>
  <c r="H71" i="6"/>
  <c r="L71" i="6"/>
  <c r="P71" i="6"/>
  <c r="T71" i="6"/>
  <c r="F4" i="5"/>
  <c r="F3" i="5" s="1"/>
  <c r="J4" i="5"/>
  <c r="N4" i="5"/>
  <c r="N3" i="5" s="1"/>
  <c r="R4" i="5"/>
  <c r="R3" i="5" s="1"/>
  <c r="V4" i="5"/>
  <c r="V3" i="5" s="1"/>
  <c r="D8" i="5"/>
  <c r="H8" i="5"/>
  <c r="L8" i="5"/>
  <c r="P8" i="5"/>
  <c r="T8" i="5"/>
  <c r="D11" i="5"/>
  <c r="H11" i="5"/>
  <c r="L11" i="5"/>
  <c r="P11" i="5"/>
  <c r="T11" i="5"/>
  <c r="F17" i="5"/>
  <c r="J17" i="5"/>
  <c r="N17" i="5"/>
  <c r="R17" i="5"/>
  <c r="V17" i="5"/>
  <c r="F22" i="5"/>
  <c r="J22" i="5"/>
  <c r="N22" i="5"/>
  <c r="R22" i="5"/>
  <c r="V22" i="5"/>
  <c r="D27" i="5"/>
  <c r="D26" i="5" s="1"/>
  <c r="H27" i="5"/>
  <c r="H26" i="5" s="1"/>
  <c r="L27" i="5"/>
  <c r="L26" i="5" s="1"/>
  <c r="P27" i="5"/>
  <c r="P26" i="5" s="1"/>
  <c r="T27" i="5"/>
  <c r="T26" i="5" s="1"/>
  <c r="F33" i="5"/>
  <c r="F26" i="5" s="1"/>
  <c r="J33" i="5"/>
  <c r="J26" i="5" s="1"/>
  <c r="N33" i="5"/>
  <c r="N26" i="5" s="1"/>
  <c r="R33" i="5"/>
  <c r="R26" i="5" s="1"/>
  <c r="V33" i="5"/>
  <c r="V26" i="5" s="1"/>
  <c r="F52" i="5"/>
  <c r="J52" i="5"/>
  <c r="N52" i="5"/>
  <c r="R52" i="5"/>
  <c r="V52" i="5"/>
  <c r="F71" i="5"/>
  <c r="J71" i="5"/>
  <c r="N71" i="5"/>
  <c r="R71" i="5"/>
  <c r="V71" i="5"/>
  <c r="D4" i="4"/>
  <c r="D3" i="4" s="1"/>
  <c r="H4" i="4"/>
  <c r="H3" i="4" s="1"/>
  <c r="L4" i="4"/>
  <c r="L3" i="4" s="1"/>
  <c r="P4" i="4"/>
  <c r="P3" i="4" s="1"/>
  <c r="T4" i="4"/>
  <c r="T3" i="4" s="1"/>
  <c r="F8" i="4"/>
  <c r="J8" i="4"/>
  <c r="N8" i="4"/>
  <c r="R8" i="4"/>
  <c r="V8" i="4"/>
  <c r="F11" i="4"/>
  <c r="J11" i="4"/>
  <c r="N11" i="4"/>
  <c r="R11" i="4"/>
  <c r="V11" i="4"/>
  <c r="D17" i="4"/>
  <c r="H17" i="4"/>
  <c r="L17" i="4"/>
  <c r="P17" i="4"/>
  <c r="T17" i="4"/>
  <c r="D22" i="4"/>
  <c r="H22" i="4"/>
  <c r="L22" i="4"/>
  <c r="P22" i="4"/>
  <c r="T22" i="4"/>
  <c r="F27" i="4"/>
  <c r="F26" i="4" s="1"/>
  <c r="J27" i="4"/>
  <c r="J26" i="4" s="1"/>
  <c r="N27" i="4"/>
  <c r="N26" i="4" s="1"/>
  <c r="R27" i="4"/>
  <c r="R26" i="4" s="1"/>
  <c r="V27" i="4"/>
  <c r="V26" i="4" s="1"/>
  <c r="D33" i="4"/>
  <c r="D26" i="4" s="1"/>
  <c r="H33" i="4"/>
  <c r="H26" i="4" s="1"/>
  <c r="L33" i="4"/>
  <c r="L26" i="4" s="1"/>
  <c r="P33" i="4"/>
  <c r="P26" i="4" s="1"/>
  <c r="T33" i="4"/>
  <c r="T26" i="4" s="1"/>
  <c r="D71" i="38"/>
  <c r="H71" i="38"/>
  <c r="L71" i="38"/>
  <c r="P71" i="38"/>
  <c r="T71" i="38"/>
  <c r="F4" i="37"/>
  <c r="F3" i="37" s="1"/>
  <c r="J4" i="37"/>
  <c r="J3" i="37" s="1"/>
  <c r="N4" i="37"/>
  <c r="N3" i="37" s="1"/>
  <c r="R4" i="37"/>
  <c r="R3" i="37" s="1"/>
  <c r="V4" i="37"/>
  <c r="V3" i="37" s="1"/>
  <c r="D8" i="37"/>
  <c r="H8" i="37"/>
  <c r="L8" i="37"/>
  <c r="P8" i="37"/>
  <c r="T8" i="37"/>
  <c r="D11" i="37"/>
  <c r="H11" i="37"/>
  <c r="L11" i="37"/>
  <c r="P11" i="37"/>
  <c r="T11" i="37"/>
  <c r="F17" i="37"/>
  <c r="J17" i="37"/>
  <c r="N17" i="37"/>
  <c r="R17" i="37"/>
  <c r="V17" i="37"/>
  <c r="F22" i="37"/>
  <c r="J22" i="37"/>
  <c r="N22" i="37"/>
  <c r="R22" i="37"/>
  <c r="V22" i="37"/>
  <c r="D27" i="37"/>
  <c r="D26" i="37" s="1"/>
  <c r="H27" i="37"/>
  <c r="H26" i="37" s="1"/>
  <c r="L27" i="37"/>
  <c r="L26" i="37" s="1"/>
  <c r="P27" i="37"/>
  <c r="P26" i="37" s="1"/>
  <c r="T27" i="37"/>
  <c r="T26" i="37" s="1"/>
  <c r="F33" i="37"/>
  <c r="J33" i="37"/>
  <c r="N33" i="37"/>
  <c r="R33" i="37"/>
  <c r="R26" i="37" s="1"/>
  <c r="V33" i="37"/>
  <c r="V26" i="37" s="1"/>
  <c r="U33" i="31"/>
  <c r="I33" i="29"/>
  <c r="M33" i="29"/>
  <c r="M26" i="29" s="1"/>
  <c r="Q33" i="29"/>
  <c r="Q26" i="29" s="1"/>
  <c r="U33" i="29"/>
  <c r="U26" i="29" s="1"/>
  <c r="W71" i="37"/>
  <c r="U4" i="36"/>
  <c r="W11" i="36"/>
  <c r="M17" i="36"/>
  <c r="Q17" i="36"/>
  <c r="U17" i="36"/>
  <c r="V4" i="31"/>
  <c r="C52" i="24"/>
  <c r="G52" i="24"/>
  <c r="K52" i="24"/>
  <c r="O52" i="24"/>
  <c r="S52" i="24"/>
  <c r="W52" i="24"/>
  <c r="C71" i="24"/>
  <c r="G71" i="24"/>
  <c r="K71" i="24"/>
  <c r="O71" i="24"/>
  <c r="S71" i="24"/>
  <c r="W71" i="24"/>
  <c r="E4" i="23"/>
  <c r="E3" i="23" s="1"/>
  <c r="I4" i="23"/>
  <c r="I3" i="23" s="1"/>
  <c r="M4" i="23"/>
  <c r="M3" i="23" s="1"/>
  <c r="Q4" i="23"/>
  <c r="Q3" i="23" s="1"/>
  <c r="U4" i="23"/>
  <c r="U3" i="23" s="1"/>
  <c r="C8" i="23"/>
  <c r="G8" i="23"/>
  <c r="K8" i="23"/>
  <c r="O8" i="23"/>
  <c r="S8" i="23"/>
  <c r="W8" i="23"/>
  <c r="C11" i="23"/>
  <c r="G11" i="23"/>
  <c r="K11" i="23"/>
  <c r="O11" i="23"/>
  <c r="S11" i="23"/>
  <c r="W11" i="23"/>
  <c r="Q17" i="23"/>
  <c r="U17" i="23"/>
  <c r="E22" i="23"/>
  <c r="I22" i="23"/>
  <c r="M22" i="23"/>
  <c r="Q22" i="23"/>
  <c r="U22" i="23"/>
  <c r="W27" i="23"/>
  <c r="U33" i="23"/>
  <c r="U26" i="23" s="1"/>
  <c r="R71" i="4"/>
  <c r="V71" i="4"/>
  <c r="T17" i="3"/>
  <c r="P5" i="12"/>
  <c r="P5" i="9"/>
  <c r="P5" i="11"/>
  <c r="P5" i="7"/>
  <c r="P4" i="2"/>
  <c r="R6" i="12"/>
  <c r="R6" i="11"/>
  <c r="R6" i="9"/>
  <c r="R6" i="7"/>
  <c r="D7" i="12"/>
  <c r="D7" i="11"/>
  <c r="D7" i="9"/>
  <c r="D7" i="7"/>
  <c r="T7" i="12"/>
  <c r="T7" i="11"/>
  <c r="T7" i="9"/>
  <c r="T7" i="7"/>
  <c r="F9" i="12"/>
  <c r="F9" i="11"/>
  <c r="F9" i="9"/>
  <c r="F9" i="7"/>
  <c r="F8" i="2"/>
  <c r="V9" i="12"/>
  <c r="V9" i="11"/>
  <c r="V9" i="9"/>
  <c r="V9" i="7"/>
  <c r="V8" i="2"/>
  <c r="T10" i="12"/>
  <c r="T10" i="9"/>
  <c r="T10" i="11"/>
  <c r="T10" i="7"/>
  <c r="F12" i="12"/>
  <c r="F12" i="11"/>
  <c r="F12" i="9"/>
  <c r="F12" i="7"/>
  <c r="F11" i="2"/>
  <c r="R12" i="12"/>
  <c r="R12" i="11"/>
  <c r="R12" i="9"/>
  <c r="R12" i="7"/>
  <c r="R11" i="2"/>
  <c r="D13" i="12"/>
  <c r="D13" i="11"/>
  <c r="D13" i="9"/>
  <c r="D13" i="7"/>
  <c r="F14" i="12"/>
  <c r="F14" i="11"/>
  <c r="F14" i="9"/>
  <c r="F14" i="7"/>
  <c r="V14" i="12"/>
  <c r="V14" i="11"/>
  <c r="V14" i="9"/>
  <c r="V14" i="7"/>
  <c r="H15" i="12"/>
  <c r="H15" i="9"/>
  <c r="H15" i="11"/>
  <c r="H15" i="7"/>
  <c r="N16" i="12"/>
  <c r="N16" i="11"/>
  <c r="N16" i="9"/>
  <c r="N16" i="7"/>
  <c r="T18" i="12"/>
  <c r="T18" i="11"/>
  <c r="T18" i="9"/>
  <c r="T18" i="7"/>
  <c r="T17" i="2"/>
  <c r="F19" i="12"/>
  <c r="F19" i="11"/>
  <c r="F19" i="9"/>
  <c r="F19" i="7"/>
  <c r="V19" i="12"/>
  <c r="V19" i="11"/>
  <c r="V19" i="9"/>
  <c r="V19" i="7"/>
  <c r="H20" i="12"/>
  <c r="H20" i="11"/>
  <c r="H20" i="9"/>
  <c r="H20" i="7"/>
  <c r="V21" i="12"/>
  <c r="V21" i="11"/>
  <c r="V21" i="9"/>
  <c r="V21" i="7"/>
  <c r="L23" i="12"/>
  <c r="L23" i="11"/>
  <c r="L23" i="9"/>
  <c r="L23" i="7"/>
  <c r="L22" i="2"/>
  <c r="R24" i="12"/>
  <c r="R24" i="11"/>
  <c r="R24" i="9"/>
  <c r="R24" i="7"/>
  <c r="H25" i="12"/>
  <c r="H25" i="9"/>
  <c r="H25" i="11"/>
  <c r="H25" i="7"/>
  <c r="R28" i="12"/>
  <c r="R28" i="11"/>
  <c r="R28" i="9"/>
  <c r="R28" i="7"/>
  <c r="R27" i="2"/>
  <c r="H29" i="12"/>
  <c r="H29" i="11"/>
  <c r="H29" i="9"/>
  <c r="H29" i="7"/>
  <c r="J30" i="12"/>
  <c r="J30" i="11"/>
  <c r="J30" i="9"/>
  <c r="J30" i="7"/>
  <c r="H31" i="12"/>
  <c r="H31" i="11"/>
  <c r="H31" i="9"/>
  <c r="H31" i="7"/>
  <c r="V32" i="12"/>
  <c r="V32" i="11"/>
  <c r="V32" i="9"/>
  <c r="V32" i="7"/>
  <c r="H34" i="12"/>
  <c r="H34" i="11"/>
  <c r="H34" i="9"/>
  <c r="H34" i="7"/>
  <c r="H33" i="2"/>
  <c r="J35" i="12"/>
  <c r="J35" i="11"/>
  <c r="J35" i="9"/>
  <c r="J35" i="7"/>
  <c r="L36" i="12"/>
  <c r="L36" i="11"/>
  <c r="L36" i="9"/>
  <c r="L36" i="7"/>
  <c r="N37" i="12"/>
  <c r="N37" i="11"/>
  <c r="N37" i="7"/>
  <c r="N37" i="9"/>
  <c r="T38" i="12"/>
  <c r="T38" i="9"/>
  <c r="T38" i="7"/>
  <c r="F39" i="12"/>
  <c r="F39" i="9"/>
  <c r="F39" i="7"/>
  <c r="V39" i="12"/>
  <c r="V39" i="11"/>
  <c r="V39" i="9"/>
  <c r="V39" i="7"/>
  <c r="H40" i="12"/>
  <c r="H40" i="9"/>
  <c r="H40" i="7"/>
  <c r="J41" i="12"/>
  <c r="J41" i="11"/>
  <c r="J41" i="9"/>
  <c r="J41" i="7"/>
  <c r="T42" i="12"/>
  <c r="T42" i="11"/>
  <c r="T42" i="9"/>
  <c r="T42" i="7"/>
  <c r="F43" i="7"/>
  <c r="V43" i="7"/>
  <c r="H44" i="7"/>
  <c r="R45" i="12"/>
  <c r="R45" i="11"/>
  <c r="R45" i="9"/>
  <c r="R45" i="7"/>
  <c r="T46" i="7"/>
  <c r="N47" i="11"/>
  <c r="N47" i="12"/>
  <c r="N47" i="9"/>
  <c r="N47" i="7"/>
  <c r="D48" i="12"/>
  <c r="D48" i="11"/>
  <c r="D48" i="9"/>
  <c r="D48" i="7"/>
  <c r="T48" i="12"/>
  <c r="T48" i="11"/>
  <c r="T48" i="9"/>
  <c r="T48" i="7"/>
  <c r="R49" i="12"/>
  <c r="R49" i="11"/>
  <c r="R49" i="7"/>
  <c r="R49" i="9"/>
  <c r="D50" i="7"/>
  <c r="T50" i="7"/>
  <c r="J51" i="7"/>
  <c r="T53" i="12"/>
  <c r="T53" i="11"/>
  <c r="T53" i="9"/>
  <c r="T53" i="7"/>
  <c r="T52" i="2"/>
  <c r="F54" i="12"/>
  <c r="F54" i="11"/>
  <c r="F54" i="9"/>
  <c r="F54" i="7"/>
  <c r="L55" i="12"/>
  <c r="L55" i="11"/>
  <c r="L55" i="9"/>
  <c r="L55" i="7"/>
  <c r="J56" i="12"/>
  <c r="J56" i="11"/>
  <c r="J56" i="9"/>
  <c r="J56" i="7"/>
  <c r="P57" i="12"/>
  <c r="P57" i="9"/>
  <c r="P57" i="11"/>
  <c r="P57" i="7"/>
  <c r="F58" i="12"/>
  <c r="F58" i="9"/>
  <c r="F58" i="11"/>
  <c r="F58" i="7"/>
  <c r="V58" i="12"/>
  <c r="V58" i="9"/>
  <c r="V58" i="11"/>
  <c r="V58" i="7"/>
  <c r="L59" i="12"/>
  <c r="L59" i="11"/>
  <c r="L59" i="9"/>
  <c r="L59" i="7"/>
  <c r="J60" i="12"/>
  <c r="J60" i="9"/>
  <c r="J60" i="11"/>
  <c r="J60" i="7"/>
  <c r="L61" i="7"/>
  <c r="F62" i="12"/>
  <c r="F62" i="11"/>
  <c r="F62" i="9"/>
  <c r="F62" i="7"/>
  <c r="V62" i="12"/>
  <c r="V62" i="11"/>
  <c r="V62" i="9"/>
  <c r="V62" i="7"/>
  <c r="H63" i="12"/>
  <c r="H63" i="11"/>
  <c r="H63" i="9"/>
  <c r="H63" i="7"/>
  <c r="J64" i="12"/>
  <c r="J64" i="11"/>
  <c r="J64" i="9"/>
  <c r="J64" i="7"/>
  <c r="T65" i="12"/>
  <c r="T65" i="9"/>
  <c r="T65" i="11"/>
  <c r="T65" i="7"/>
  <c r="F66" i="12"/>
  <c r="F66" i="11"/>
  <c r="F66" i="9"/>
  <c r="F66" i="7"/>
  <c r="V66" i="7"/>
  <c r="H67" i="12"/>
  <c r="H67" i="11"/>
  <c r="H67" i="9"/>
  <c r="H67" i="7"/>
  <c r="J68" i="12"/>
  <c r="J68" i="9"/>
  <c r="J68" i="11"/>
  <c r="J68" i="7"/>
  <c r="L69" i="11"/>
  <c r="L69" i="9"/>
  <c r="L69" i="12"/>
  <c r="L69" i="7"/>
  <c r="R70" i="11"/>
  <c r="R70" i="9"/>
  <c r="R70" i="7"/>
  <c r="D72" i="12"/>
  <c r="D72" i="11"/>
  <c r="D72" i="9"/>
  <c r="D72" i="7"/>
  <c r="D71" i="2"/>
  <c r="T72" i="12"/>
  <c r="T72" i="11"/>
  <c r="T72" i="9"/>
  <c r="T72" i="7"/>
  <c r="T71" i="2"/>
  <c r="F73" i="12"/>
  <c r="F73" i="9"/>
  <c r="F73" i="11"/>
  <c r="F73" i="7"/>
  <c r="V73" i="12"/>
  <c r="V73" i="9"/>
  <c r="V73" i="11"/>
  <c r="V73" i="7"/>
  <c r="H74" i="12"/>
  <c r="H74" i="11"/>
  <c r="H74" i="9"/>
  <c r="H74" i="7"/>
  <c r="R75" i="12"/>
  <c r="R75" i="11"/>
  <c r="R75" i="9"/>
  <c r="R75" i="7"/>
  <c r="D76" i="12"/>
  <c r="D76" i="11"/>
  <c r="D76" i="9"/>
  <c r="D76" i="7"/>
  <c r="L76" i="12"/>
  <c r="L76" i="11"/>
  <c r="L76" i="9"/>
  <c r="L76" i="7"/>
  <c r="V17" i="110"/>
  <c r="F22" i="110"/>
  <c r="R22" i="110"/>
  <c r="E33" i="110"/>
  <c r="Q33" i="110"/>
  <c r="K4" i="109"/>
  <c r="W4" i="109"/>
  <c r="E52" i="108"/>
  <c r="Q52" i="108"/>
  <c r="S52" i="107"/>
  <c r="U22" i="102"/>
  <c r="W11" i="98"/>
  <c r="W52" i="97"/>
  <c r="L5" i="12"/>
  <c r="L5" i="11"/>
  <c r="L5" i="9"/>
  <c r="L5" i="7"/>
  <c r="L4" i="2"/>
  <c r="N6" i="12"/>
  <c r="N6" i="11"/>
  <c r="N6" i="9"/>
  <c r="N6" i="7"/>
  <c r="P7" i="12"/>
  <c r="P7" i="11"/>
  <c r="P7" i="9"/>
  <c r="P7" i="7"/>
  <c r="R9" i="12"/>
  <c r="R9" i="11"/>
  <c r="R9" i="9"/>
  <c r="R9" i="7"/>
  <c r="R8" i="2"/>
  <c r="D10" i="12"/>
  <c r="D10" i="9"/>
  <c r="D10" i="11"/>
  <c r="D10" i="7"/>
  <c r="H10" i="12"/>
  <c r="H10" i="11"/>
  <c r="H10" i="9"/>
  <c r="H10" i="7"/>
  <c r="J12" i="12"/>
  <c r="J12" i="11"/>
  <c r="J12" i="9"/>
  <c r="J12" i="7"/>
  <c r="J11" i="2"/>
  <c r="P13" i="12"/>
  <c r="P13" i="11"/>
  <c r="P13" i="9"/>
  <c r="P13" i="7"/>
  <c r="R14" i="11"/>
  <c r="R14" i="12"/>
  <c r="R14" i="9"/>
  <c r="R14" i="7"/>
  <c r="D15" i="12"/>
  <c r="D15" i="11"/>
  <c r="D15" i="9"/>
  <c r="D15" i="7"/>
  <c r="T15" i="12"/>
  <c r="T15" i="11"/>
  <c r="T15" i="9"/>
  <c r="T15" i="7"/>
  <c r="F16" i="12"/>
  <c r="F16" i="11"/>
  <c r="F16" i="9"/>
  <c r="F16" i="7"/>
  <c r="V16" i="12"/>
  <c r="V16" i="11"/>
  <c r="V16" i="9"/>
  <c r="V16" i="7"/>
  <c r="H18" i="11"/>
  <c r="H18" i="12"/>
  <c r="H18" i="9"/>
  <c r="H18" i="7"/>
  <c r="H17" i="2"/>
  <c r="J19" i="12"/>
  <c r="J19" i="11"/>
  <c r="J19" i="9"/>
  <c r="J19" i="7"/>
  <c r="L20" i="12"/>
  <c r="L20" i="9"/>
  <c r="L20" i="11"/>
  <c r="L20" i="7"/>
  <c r="J21" i="12"/>
  <c r="J21" i="11"/>
  <c r="J21" i="9"/>
  <c r="J21" i="7"/>
  <c r="H23" i="12"/>
  <c r="H23" i="11"/>
  <c r="H23" i="9"/>
  <c r="H23" i="7"/>
  <c r="H22" i="2"/>
  <c r="J24" i="12"/>
  <c r="J24" i="11"/>
  <c r="J24" i="9"/>
  <c r="J24" i="7"/>
  <c r="P25" i="12"/>
  <c r="P25" i="9"/>
  <c r="P25" i="11"/>
  <c r="P25" i="7"/>
  <c r="N28" i="12"/>
  <c r="N28" i="11"/>
  <c r="N28" i="9"/>
  <c r="N28" i="7"/>
  <c r="N27" i="2"/>
  <c r="P29" i="12"/>
  <c r="P29" i="11"/>
  <c r="P29" i="9"/>
  <c r="P29" i="7"/>
  <c r="R30" i="12"/>
  <c r="R30" i="11"/>
  <c r="R30" i="9"/>
  <c r="R30" i="7"/>
  <c r="D31" i="12"/>
  <c r="D31" i="9"/>
  <c r="D31" i="11"/>
  <c r="D31" i="7"/>
  <c r="T31" i="12"/>
  <c r="T31" i="9"/>
  <c r="T31" i="11"/>
  <c r="T31" i="7"/>
  <c r="F32" i="12"/>
  <c r="F32" i="11"/>
  <c r="F32" i="9"/>
  <c r="F32" i="7"/>
  <c r="R32" i="12"/>
  <c r="R32" i="11"/>
  <c r="R32" i="9"/>
  <c r="R32" i="7"/>
  <c r="D34" i="12"/>
  <c r="D34" i="11"/>
  <c r="D34" i="9"/>
  <c r="D34" i="7"/>
  <c r="D33" i="2"/>
  <c r="T34" i="12"/>
  <c r="T34" i="11"/>
  <c r="T34" i="9"/>
  <c r="T34" i="7"/>
  <c r="T33" i="2"/>
  <c r="F35" i="12"/>
  <c r="F35" i="11"/>
  <c r="F35" i="9"/>
  <c r="F35" i="7"/>
  <c r="V35" i="12"/>
  <c r="V35" i="11"/>
  <c r="V35" i="9"/>
  <c r="V35" i="7"/>
  <c r="H36" i="12"/>
  <c r="H36" i="11"/>
  <c r="H36" i="9"/>
  <c r="H36" i="7"/>
  <c r="J37" i="12"/>
  <c r="J37" i="11"/>
  <c r="J37" i="7"/>
  <c r="J37" i="9"/>
  <c r="V37" i="12"/>
  <c r="V37" i="11"/>
  <c r="V37" i="7"/>
  <c r="V37" i="9"/>
  <c r="H38" i="12"/>
  <c r="H38" i="9"/>
  <c r="H38" i="7"/>
  <c r="N39" i="12"/>
  <c r="N39" i="11"/>
  <c r="N39" i="9"/>
  <c r="N39" i="7"/>
  <c r="P40" i="12"/>
  <c r="P40" i="9"/>
  <c r="P40" i="7"/>
  <c r="N41" i="12"/>
  <c r="N41" i="7"/>
  <c r="N41" i="9"/>
  <c r="L42" i="12"/>
  <c r="L42" i="11"/>
  <c r="L42" i="9"/>
  <c r="L42" i="7"/>
  <c r="R43" i="7"/>
  <c r="D44" i="7"/>
  <c r="P44" i="7"/>
  <c r="J45" i="12"/>
  <c r="J45" i="11"/>
  <c r="J45" i="7"/>
  <c r="J45" i="9"/>
  <c r="D46" i="7"/>
  <c r="P46" i="7"/>
  <c r="J47" i="12"/>
  <c r="J47" i="11"/>
  <c r="J47" i="7"/>
  <c r="J47" i="9"/>
  <c r="L48" i="12"/>
  <c r="L48" i="11"/>
  <c r="L48" i="9"/>
  <c r="L48" i="7"/>
  <c r="J49" i="12"/>
  <c r="J49" i="11"/>
  <c r="J49" i="9"/>
  <c r="J49" i="7"/>
  <c r="L50" i="7"/>
  <c r="N51" i="7"/>
  <c r="D53" i="12"/>
  <c r="D53" i="11"/>
  <c r="D53" i="9"/>
  <c r="D53" i="7"/>
  <c r="D52" i="2"/>
  <c r="P53" i="12"/>
  <c r="P53" i="9"/>
  <c r="P53" i="11"/>
  <c r="P53" i="7"/>
  <c r="P52" i="2"/>
  <c r="R54" i="12"/>
  <c r="R54" i="9"/>
  <c r="R54" i="11"/>
  <c r="R54" i="7"/>
  <c r="H55" i="12"/>
  <c r="H55" i="11"/>
  <c r="H55" i="9"/>
  <c r="H55" i="7"/>
  <c r="N56" i="12"/>
  <c r="N56" i="11"/>
  <c r="N56" i="9"/>
  <c r="N56" i="7"/>
  <c r="L57" i="12"/>
  <c r="L57" i="9"/>
  <c r="L57" i="11"/>
  <c r="L57" i="7"/>
  <c r="N58" i="12"/>
  <c r="N58" i="9"/>
  <c r="N58" i="11"/>
  <c r="N58" i="7"/>
  <c r="P59" i="12"/>
  <c r="P59" i="11"/>
  <c r="P59" i="9"/>
  <c r="P59" i="7"/>
  <c r="F60" i="12"/>
  <c r="F60" i="11"/>
  <c r="F60" i="9"/>
  <c r="F60" i="7"/>
  <c r="R60" i="12"/>
  <c r="R60" i="9"/>
  <c r="R60" i="11"/>
  <c r="R60" i="7"/>
  <c r="D61" i="7"/>
  <c r="T61" i="7"/>
  <c r="N62" i="12"/>
  <c r="N62" i="11"/>
  <c r="N62" i="9"/>
  <c r="N62" i="7"/>
  <c r="P63" i="12"/>
  <c r="P63" i="11"/>
  <c r="P63" i="9"/>
  <c r="P63" i="7"/>
  <c r="R64" i="12"/>
  <c r="R64" i="11"/>
  <c r="R64" i="9"/>
  <c r="R64" i="7"/>
  <c r="L65" i="12"/>
  <c r="L65" i="9"/>
  <c r="L65" i="11"/>
  <c r="L65" i="7"/>
  <c r="N66" i="12"/>
  <c r="N66" i="11"/>
  <c r="N66" i="9"/>
  <c r="N66" i="7"/>
  <c r="T67" i="12"/>
  <c r="T67" i="11"/>
  <c r="T67" i="9"/>
  <c r="T67" i="7"/>
  <c r="F68" i="12"/>
  <c r="F68" i="11"/>
  <c r="F68" i="9"/>
  <c r="F68" i="7"/>
  <c r="V68" i="12"/>
  <c r="V68" i="11"/>
  <c r="V68" i="9"/>
  <c r="V68" i="7"/>
  <c r="H69" i="12"/>
  <c r="H69" i="9"/>
  <c r="H69" i="11"/>
  <c r="H69" i="7"/>
  <c r="J70" i="11"/>
  <c r="J70" i="9"/>
  <c r="J70" i="7"/>
  <c r="H72" i="12"/>
  <c r="H72" i="11"/>
  <c r="H72" i="9"/>
  <c r="H72" i="7"/>
  <c r="H71" i="2"/>
  <c r="J73" i="12"/>
  <c r="J73" i="11"/>
  <c r="J73" i="9"/>
  <c r="J73" i="7"/>
  <c r="P74" i="12"/>
  <c r="P74" i="11"/>
  <c r="P74" i="9"/>
  <c r="P74" i="7"/>
  <c r="N75" i="12"/>
  <c r="N75" i="11"/>
  <c r="N75" i="9"/>
  <c r="N75" i="7"/>
  <c r="P76" i="12"/>
  <c r="P76" i="11"/>
  <c r="P76" i="9"/>
  <c r="P76" i="7"/>
  <c r="E5" i="12"/>
  <c r="E5" i="11"/>
  <c r="E5" i="9"/>
  <c r="E5" i="7"/>
  <c r="E4" i="2"/>
  <c r="I5" i="12"/>
  <c r="I5" i="11"/>
  <c r="I5" i="9"/>
  <c r="I5" i="7"/>
  <c r="I4" i="2"/>
  <c r="M5" i="12"/>
  <c r="M5" i="11"/>
  <c r="M5" i="9"/>
  <c r="M5" i="7"/>
  <c r="M4" i="2"/>
  <c r="Q5" i="12"/>
  <c r="Q5" i="11"/>
  <c r="Q5" i="9"/>
  <c r="Q5" i="7"/>
  <c r="Q4" i="2"/>
  <c r="U5" i="12"/>
  <c r="U5" i="11"/>
  <c r="U5" i="9"/>
  <c r="U5" i="7"/>
  <c r="U4" i="2"/>
  <c r="C6" i="12"/>
  <c r="C6" i="11"/>
  <c r="C6" i="9"/>
  <c r="C6" i="7"/>
  <c r="G6" i="12"/>
  <c r="G6" i="11"/>
  <c r="G6" i="9"/>
  <c r="G6" i="7"/>
  <c r="K6" i="12"/>
  <c r="K6" i="11"/>
  <c r="K6" i="9"/>
  <c r="K6" i="7"/>
  <c r="O6" i="12"/>
  <c r="O6" i="11"/>
  <c r="O6" i="9"/>
  <c r="O6" i="7"/>
  <c r="S6" i="12"/>
  <c r="S6" i="11"/>
  <c r="S6" i="9"/>
  <c r="S6" i="7"/>
  <c r="W6" i="12"/>
  <c r="W6" i="11"/>
  <c r="W6" i="9"/>
  <c r="W6" i="7"/>
  <c r="E7" i="12"/>
  <c r="E7" i="11"/>
  <c r="E7" i="9"/>
  <c r="E7" i="7"/>
  <c r="I7" i="11"/>
  <c r="I7" i="12"/>
  <c r="I7" i="9"/>
  <c r="I7" i="7"/>
  <c r="M7" i="12"/>
  <c r="M7" i="11"/>
  <c r="M7" i="9"/>
  <c r="M7" i="7"/>
  <c r="Q7" i="12"/>
  <c r="Q7" i="11"/>
  <c r="Q7" i="9"/>
  <c r="Q7" i="7"/>
  <c r="U7" i="12"/>
  <c r="U7" i="11"/>
  <c r="U7" i="9"/>
  <c r="U7" i="7"/>
  <c r="C9" i="12"/>
  <c r="C9" i="9"/>
  <c r="C9" i="11"/>
  <c r="C9" i="7"/>
  <c r="C8" i="2"/>
  <c r="G9" i="12"/>
  <c r="G9" i="9"/>
  <c r="G9" i="11"/>
  <c r="G9" i="7"/>
  <c r="G8" i="2"/>
  <c r="K9" i="9"/>
  <c r="K9" i="12"/>
  <c r="K9" i="11"/>
  <c r="K9" i="7"/>
  <c r="K8" i="2"/>
  <c r="O9" i="12"/>
  <c r="O9" i="9"/>
  <c r="O9" i="11"/>
  <c r="O9" i="7"/>
  <c r="O8" i="2"/>
  <c r="S9" i="12"/>
  <c r="S9" i="9"/>
  <c r="S9" i="11"/>
  <c r="S9" i="7"/>
  <c r="S8" i="2"/>
  <c r="W9" i="12"/>
  <c r="W9" i="9"/>
  <c r="W9" i="11"/>
  <c r="W9" i="7"/>
  <c r="W8" i="2"/>
  <c r="E10" i="9"/>
  <c r="E10" i="11"/>
  <c r="E10" i="12"/>
  <c r="E10" i="7"/>
  <c r="I10" i="12"/>
  <c r="I10" i="11"/>
  <c r="I10" i="9"/>
  <c r="I10" i="7"/>
  <c r="M10" i="12"/>
  <c r="M10" i="9"/>
  <c r="M10" i="11"/>
  <c r="M10" i="7"/>
  <c r="Q10" i="12"/>
  <c r="Q10" i="11"/>
  <c r="Q10" i="9"/>
  <c r="Q10" i="7"/>
  <c r="U10" i="9"/>
  <c r="U10" i="12"/>
  <c r="U10" i="11"/>
  <c r="U10" i="7"/>
  <c r="C12" i="12"/>
  <c r="C12" i="11"/>
  <c r="C12" i="9"/>
  <c r="C12" i="7"/>
  <c r="C11" i="2"/>
  <c r="G12" i="11"/>
  <c r="G12" i="9"/>
  <c r="G12" i="12"/>
  <c r="G12" i="7"/>
  <c r="G11" i="2"/>
  <c r="K12" i="12"/>
  <c r="K12" i="11"/>
  <c r="K12" i="9"/>
  <c r="K12" i="7"/>
  <c r="K11" i="2"/>
  <c r="O12" i="12"/>
  <c r="O12" i="11"/>
  <c r="O12" i="9"/>
  <c r="O12" i="7"/>
  <c r="O11" i="2"/>
  <c r="S12" i="12"/>
  <c r="S12" i="11"/>
  <c r="S12" i="9"/>
  <c r="S12" i="7"/>
  <c r="S11" i="2"/>
  <c r="E13" i="12"/>
  <c r="E13" i="11"/>
  <c r="E13" i="9"/>
  <c r="E13" i="7"/>
  <c r="I13" i="11"/>
  <c r="I13" i="12"/>
  <c r="I13" i="9"/>
  <c r="I13" i="7"/>
  <c r="M13" i="12"/>
  <c r="M13" i="11"/>
  <c r="M13" i="9"/>
  <c r="M13" i="7"/>
  <c r="Q13" i="11"/>
  <c r="Q13" i="12"/>
  <c r="Q13" i="9"/>
  <c r="Q13" i="7"/>
  <c r="U13" i="12"/>
  <c r="U13" i="11"/>
  <c r="U13" i="9"/>
  <c r="U13" i="7"/>
  <c r="C14" i="12"/>
  <c r="C14" i="11"/>
  <c r="C14" i="9"/>
  <c r="C14" i="7"/>
  <c r="G14" i="12"/>
  <c r="G14" i="9"/>
  <c r="G14" i="11"/>
  <c r="G14" i="7"/>
  <c r="K14" i="12"/>
  <c r="K14" i="11"/>
  <c r="K14" i="9"/>
  <c r="K14" i="7"/>
  <c r="O14" i="12"/>
  <c r="O14" i="9"/>
  <c r="O14" i="11"/>
  <c r="O14" i="7"/>
  <c r="S14" i="12"/>
  <c r="S14" i="11"/>
  <c r="S14" i="9"/>
  <c r="S14" i="7"/>
  <c r="W14" i="12"/>
  <c r="W14" i="9"/>
  <c r="W14" i="11"/>
  <c r="W14" i="7"/>
  <c r="E15" i="12"/>
  <c r="E15" i="11"/>
  <c r="E15" i="9"/>
  <c r="E15" i="7"/>
  <c r="I15" i="12"/>
  <c r="I15" i="9"/>
  <c r="I15" i="11"/>
  <c r="I15" i="7"/>
  <c r="M15" i="12"/>
  <c r="M15" i="11"/>
  <c r="M15" i="9"/>
  <c r="M15" i="7"/>
  <c r="Q15" i="12"/>
  <c r="Q15" i="9"/>
  <c r="Q15" i="11"/>
  <c r="Q15" i="7"/>
  <c r="U15" i="12"/>
  <c r="U15" i="11"/>
  <c r="U15" i="9"/>
  <c r="U15" i="7"/>
  <c r="C16" i="12"/>
  <c r="C16" i="11"/>
  <c r="C16" i="9"/>
  <c r="C16" i="7"/>
  <c r="G16" i="12"/>
  <c r="G16" i="11"/>
  <c r="G16" i="9"/>
  <c r="G16" i="7"/>
  <c r="K16" i="11"/>
  <c r="K16" i="9"/>
  <c r="K16" i="12"/>
  <c r="K16" i="7"/>
  <c r="O16" i="12"/>
  <c r="O16" i="11"/>
  <c r="O16" i="9"/>
  <c r="O16" i="7"/>
  <c r="S16" i="12"/>
  <c r="S16" i="11"/>
  <c r="S16" i="9"/>
  <c r="S16" i="7"/>
  <c r="W16" i="12"/>
  <c r="W16" i="11"/>
  <c r="W16" i="9"/>
  <c r="W16" i="7"/>
  <c r="E18" i="12"/>
  <c r="E18" i="11"/>
  <c r="E18" i="9"/>
  <c r="E18" i="7"/>
  <c r="E17" i="2"/>
  <c r="I18" i="12"/>
  <c r="I18" i="11"/>
  <c r="I18" i="9"/>
  <c r="I18" i="7"/>
  <c r="I17" i="2"/>
  <c r="M17" i="2"/>
  <c r="Q18" i="12"/>
  <c r="Q18" i="11"/>
  <c r="Q18" i="9"/>
  <c r="Q18" i="7"/>
  <c r="Q17" i="2"/>
  <c r="U18" i="12"/>
  <c r="U18" i="11"/>
  <c r="U18" i="9"/>
  <c r="U18" i="7"/>
  <c r="U17" i="2"/>
  <c r="C19" i="12"/>
  <c r="C19" i="9"/>
  <c r="C19" i="11"/>
  <c r="C19" i="7"/>
  <c r="G19" i="12"/>
  <c r="G19" i="11"/>
  <c r="G19" i="9"/>
  <c r="G19" i="7"/>
  <c r="K19" i="12"/>
  <c r="K19" i="9"/>
  <c r="K19" i="11"/>
  <c r="K19" i="7"/>
  <c r="O19" i="12"/>
  <c r="O19" i="11"/>
  <c r="O19" i="9"/>
  <c r="O19" i="7"/>
  <c r="S19" i="12"/>
  <c r="S19" i="9"/>
  <c r="S19" i="11"/>
  <c r="S19" i="7"/>
  <c r="W19" i="12"/>
  <c r="W19" i="11"/>
  <c r="W19" i="9"/>
  <c r="W19" i="7"/>
  <c r="E20" i="12"/>
  <c r="E20" i="9"/>
  <c r="E20" i="11"/>
  <c r="E20" i="7"/>
  <c r="I20" i="12"/>
  <c r="I20" i="11"/>
  <c r="I20" i="9"/>
  <c r="I20" i="7"/>
  <c r="M20" i="12"/>
  <c r="M20" i="9"/>
  <c r="M20" i="11"/>
  <c r="M20" i="7"/>
  <c r="Q20" i="12"/>
  <c r="Q20" i="11"/>
  <c r="Q20" i="9"/>
  <c r="Q20" i="7"/>
  <c r="U20" i="12"/>
  <c r="U20" i="9"/>
  <c r="U20" i="11"/>
  <c r="U20" i="7"/>
  <c r="C21" i="11"/>
  <c r="C21" i="12"/>
  <c r="C21" i="9"/>
  <c r="C21" i="7"/>
  <c r="G21" i="12"/>
  <c r="G21" i="11"/>
  <c r="G21" i="9"/>
  <c r="G21" i="7"/>
  <c r="K21" i="11"/>
  <c r="K21" i="12"/>
  <c r="K21" i="9"/>
  <c r="K21" i="7"/>
  <c r="O21" i="12"/>
  <c r="O21" i="11"/>
  <c r="O21" i="9"/>
  <c r="O21" i="7"/>
  <c r="S21" i="12"/>
  <c r="S21" i="11"/>
  <c r="S21" i="9"/>
  <c r="S21" i="7"/>
  <c r="W21" i="12"/>
  <c r="W21" i="11"/>
  <c r="W21" i="9"/>
  <c r="W21" i="7"/>
  <c r="E23" i="12"/>
  <c r="E23" i="11"/>
  <c r="E23" i="9"/>
  <c r="E23" i="7"/>
  <c r="E22" i="2"/>
  <c r="I23" i="12"/>
  <c r="I23" i="11"/>
  <c r="I23" i="9"/>
  <c r="I23" i="7"/>
  <c r="I22" i="2"/>
  <c r="M23" i="12"/>
  <c r="M23" i="11"/>
  <c r="M23" i="9"/>
  <c r="M23" i="7"/>
  <c r="M22" i="2"/>
  <c r="Q23" i="12"/>
  <c r="Q23" i="11"/>
  <c r="Q23" i="9"/>
  <c r="Q23" i="7"/>
  <c r="Q22" i="2"/>
  <c r="U23" i="12"/>
  <c r="U23" i="11"/>
  <c r="U23" i="9"/>
  <c r="U23" i="7"/>
  <c r="U22" i="2"/>
  <c r="C24" i="12"/>
  <c r="C24" i="11"/>
  <c r="C24" i="9"/>
  <c r="C24" i="7"/>
  <c r="G24" i="12"/>
  <c r="G24" i="9"/>
  <c r="G24" i="11"/>
  <c r="G24" i="7"/>
  <c r="K24" i="12"/>
  <c r="K24" i="11"/>
  <c r="K24" i="9"/>
  <c r="K24" i="7"/>
  <c r="O24" i="12"/>
  <c r="O24" i="11"/>
  <c r="O24" i="9"/>
  <c r="O24" i="7"/>
  <c r="S24" i="12"/>
  <c r="S24" i="11"/>
  <c r="S24" i="9"/>
  <c r="S24" i="7"/>
  <c r="W24" i="12"/>
  <c r="W24" i="11"/>
  <c r="W24" i="9"/>
  <c r="W24" i="7"/>
  <c r="E25" i="12"/>
  <c r="E25" i="11"/>
  <c r="E25" i="7"/>
  <c r="E25" i="9"/>
  <c r="I25" i="12"/>
  <c r="I25" i="11"/>
  <c r="I25" i="7"/>
  <c r="I25" i="9"/>
  <c r="M25" i="12"/>
  <c r="M25" i="11"/>
  <c r="M25" i="9"/>
  <c r="M25" i="7"/>
  <c r="Q25" i="12"/>
  <c r="Q25" i="11"/>
  <c r="Q25" i="7"/>
  <c r="Q25" i="9"/>
  <c r="U25" i="12"/>
  <c r="U25" i="11"/>
  <c r="U25" i="7"/>
  <c r="U25" i="9"/>
  <c r="C28" i="12"/>
  <c r="C28" i="11"/>
  <c r="C28" i="9"/>
  <c r="C28" i="7"/>
  <c r="C27" i="2"/>
  <c r="G28" i="12"/>
  <c r="G28" i="11"/>
  <c r="G28" i="9"/>
  <c r="G28" i="7"/>
  <c r="G27" i="2"/>
  <c r="K28" i="12"/>
  <c r="K28" i="11"/>
  <c r="K28" i="9"/>
  <c r="K28" i="7"/>
  <c r="K27" i="2"/>
  <c r="O28" i="12"/>
  <c r="O28" i="11"/>
  <c r="O28" i="9"/>
  <c r="O28" i="7"/>
  <c r="O27" i="2"/>
  <c r="S28" i="12"/>
  <c r="S28" i="11"/>
  <c r="S28" i="9"/>
  <c r="S28" i="7"/>
  <c r="S27" i="2"/>
  <c r="W27" i="2"/>
  <c r="E29" i="12"/>
  <c r="E29" i="11"/>
  <c r="E29" i="9"/>
  <c r="E29" i="7"/>
  <c r="I29" i="12"/>
  <c r="I29" i="11"/>
  <c r="I29" i="9"/>
  <c r="I29" i="7"/>
  <c r="M29" i="12"/>
  <c r="M29" i="11"/>
  <c r="M29" i="9"/>
  <c r="M29" i="7"/>
  <c r="Q29" i="12"/>
  <c r="Q29" i="11"/>
  <c r="Q29" i="9"/>
  <c r="Q29" i="7"/>
  <c r="U29" i="12"/>
  <c r="U29" i="11"/>
  <c r="U29" i="9"/>
  <c r="U29" i="7"/>
  <c r="C30" i="12"/>
  <c r="C30" i="9"/>
  <c r="C30" i="11"/>
  <c r="C30" i="7"/>
  <c r="G30" i="12"/>
  <c r="G30" i="11"/>
  <c r="G30" i="9"/>
  <c r="G30" i="7"/>
  <c r="K30" i="12"/>
  <c r="K30" i="9"/>
  <c r="K30" i="11"/>
  <c r="K30" i="7"/>
  <c r="O30" i="11"/>
  <c r="O30" i="9"/>
  <c r="O30" i="12"/>
  <c r="O30" i="7"/>
  <c r="S30" i="12"/>
  <c r="S30" i="9"/>
  <c r="S30" i="11"/>
  <c r="S30" i="7"/>
  <c r="W30" i="11"/>
  <c r="W30" i="9"/>
  <c r="W30" i="12"/>
  <c r="W30" i="7"/>
  <c r="E31" i="12"/>
  <c r="E31" i="9"/>
  <c r="E31" i="11"/>
  <c r="E31" i="7"/>
  <c r="I31" i="12"/>
  <c r="I31" i="11"/>
  <c r="I31" i="9"/>
  <c r="I31" i="7"/>
  <c r="M31" i="12"/>
  <c r="M31" i="9"/>
  <c r="M31" i="11"/>
  <c r="M31" i="7"/>
  <c r="Q31" i="12"/>
  <c r="Q31" i="11"/>
  <c r="Q31" i="9"/>
  <c r="Q31" i="7"/>
  <c r="U31" i="12"/>
  <c r="U31" i="9"/>
  <c r="U31" i="11"/>
  <c r="U31" i="7"/>
  <c r="C32" i="12"/>
  <c r="C32" i="11"/>
  <c r="C32" i="9"/>
  <c r="C32" i="7"/>
  <c r="G32" i="12"/>
  <c r="G32" i="11"/>
  <c r="G32" i="9"/>
  <c r="G32" i="7"/>
  <c r="K32" i="12"/>
  <c r="K32" i="11"/>
  <c r="K32" i="9"/>
  <c r="K32" i="7"/>
  <c r="O32" i="12"/>
  <c r="O32" i="11"/>
  <c r="O32" i="9"/>
  <c r="O32" i="7"/>
  <c r="S32" i="12"/>
  <c r="S32" i="11"/>
  <c r="S32" i="9"/>
  <c r="S32" i="7"/>
  <c r="W32" i="12"/>
  <c r="W32" i="11"/>
  <c r="W32" i="9"/>
  <c r="W32" i="7"/>
  <c r="E34" i="12"/>
  <c r="E34" i="11"/>
  <c r="E34" i="9"/>
  <c r="E34" i="7"/>
  <c r="E33" i="2"/>
  <c r="I34" i="12"/>
  <c r="I34" i="11"/>
  <c r="I34" i="9"/>
  <c r="I34" i="7"/>
  <c r="I33" i="2"/>
  <c r="M34" i="11"/>
  <c r="M34" i="12"/>
  <c r="M34" i="9"/>
  <c r="M34" i="7"/>
  <c r="M33" i="2"/>
  <c r="Q34" i="12"/>
  <c r="Q34" i="11"/>
  <c r="Q34" i="9"/>
  <c r="Q34" i="7"/>
  <c r="Q33" i="2"/>
  <c r="U34" i="12"/>
  <c r="U34" i="11"/>
  <c r="U34" i="9"/>
  <c r="U34" i="7"/>
  <c r="U33" i="2"/>
  <c r="C35" i="12"/>
  <c r="C35" i="11"/>
  <c r="C35" i="9"/>
  <c r="C35" i="7"/>
  <c r="G35" i="12"/>
  <c r="G35" i="11"/>
  <c r="G35" i="9"/>
  <c r="G35" i="7"/>
  <c r="K35" i="12"/>
  <c r="K35" i="11"/>
  <c r="K35" i="9"/>
  <c r="K35" i="7"/>
  <c r="O35" i="12"/>
  <c r="O35" i="9"/>
  <c r="O35" i="11"/>
  <c r="O35" i="7"/>
  <c r="S35" i="12"/>
  <c r="S35" i="11"/>
  <c r="S35" i="9"/>
  <c r="S35" i="7"/>
  <c r="W35" i="12"/>
  <c r="W35" i="11"/>
  <c r="W35" i="9"/>
  <c r="W35" i="7"/>
  <c r="E36" i="12"/>
  <c r="E36" i="11"/>
  <c r="E36" i="9"/>
  <c r="E36" i="7"/>
  <c r="I36" i="12"/>
  <c r="I36" i="11"/>
  <c r="I36" i="9"/>
  <c r="I36" i="7"/>
  <c r="M36" i="12"/>
  <c r="M36" i="11"/>
  <c r="M36" i="9"/>
  <c r="M36" i="7"/>
  <c r="Q36" i="12"/>
  <c r="Q36" i="11"/>
  <c r="Q36" i="9"/>
  <c r="Q36" i="7"/>
  <c r="U36" i="12"/>
  <c r="U36" i="9"/>
  <c r="U36" i="7"/>
  <c r="C37" i="12"/>
  <c r="C37" i="11"/>
  <c r="C37" i="9"/>
  <c r="C37" i="7"/>
  <c r="G37" i="12"/>
  <c r="G37" i="11"/>
  <c r="G37" i="9"/>
  <c r="G37" i="7"/>
  <c r="K37" i="12"/>
  <c r="K37" i="11"/>
  <c r="K37" i="9"/>
  <c r="K37" i="7"/>
  <c r="O37" i="12"/>
  <c r="O37" i="11"/>
  <c r="O37" i="9"/>
  <c r="O37" i="7"/>
  <c r="S37" i="12"/>
  <c r="S37" i="11"/>
  <c r="S37" i="9"/>
  <c r="S37" i="7"/>
  <c r="W37" i="12"/>
  <c r="W37" i="11"/>
  <c r="W37" i="9"/>
  <c r="W37" i="7"/>
  <c r="E38" i="12"/>
  <c r="E38" i="9"/>
  <c r="E38" i="7"/>
  <c r="I38" i="12"/>
  <c r="I38" i="9"/>
  <c r="I38" i="7"/>
  <c r="M38" i="12"/>
  <c r="M38" i="11"/>
  <c r="M38" i="9"/>
  <c r="M38" i="7"/>
  <c r="Q38" i="11"/>
  <c r="Q38" i="12"/>
  <c r="Q38" i="9"/>
  <c r="Q38" i="7"/>
  <c r="U38" i="12"/>
  <c r="U38" i="9"/>
  <c r="U38" i="7"/>
  <c r="C39" i="12"/>
  <c r="C39" i="9"/>
  <c r="C39" i="11"/>
  <c r="C39" i="7"/>
  <c r="G39" i="12"/>
  <c r="G39" i="9"/>
  <c r="G39" i="7"/>
  <c r="K39" i="12"/>
  <c r="K39" i="9"/>
  <c r="K39" i="11"/>
  <c r="K39" i="7"/>
  <c r="O39" i="12"/>
  <c r="O39" i="11"/>
  <c r="O39" i="9"/>
  <c r="O39" i="7"/>
  <c r="S39" i="12"/>
  <c r="S39" i="9"/>
  <c r="S39" i="11"/>
  <c r="S39" i="7"/>
  <c r="W39" i="12"/>
  <c r="W39" i="11"/>
  <c r="W39" i="9"/>
  <c r="W39" i="7"/>
  <c r="E40" i="12"/>
  <c r="E40" i="9"/>
  <c r="E40" i="7"/>
  <c r="I40" i="12"/>
  <c r="I40" i="9"/>
  <c r="I40" i="7"/>
  <c r="M40" i="12"/>
  <c r="M40" i="9"/>
  <c r="M40" i="7"/>
  <c r="Q40" i="12"/>
  <c r="Q40" i="9"/>
  <c r="Q40" i="7"/>
  <c r="U40" i="12"/>
  <c r="U40" i="9"/>
  <c r="U40" i="7"/>
  <c r="C41" i="12"/>
  <c r="C41" i="11"/>
  <c r="C41" i="9"/>
  <c r="C41" i="7"/>
  <c r="G41" i="12"/>
  <c r="G41" i="11"/>
  <c r="G41" i="9"/>
  <c r="G41" i="7"/>
  <c r="K41" i="12"/>
  <c r="K41" i="11"/>
  <c r="K41" i="9"/>
  <c r="K41" i="7"/>
  <c r="O41" i="12"/>
  <c r="O41" i="11"/>
  <c r="O41" i="9"/>
  <c r="O41" i="7"/>
  <c r="S41" i="12"/>
  <c r="S41" i="11"/>
  <c r="S41" i="9"/>
  <c r="S41" i="7"/>
  <c r="W41" i="12"/>
  <c r="W41" i="11"/>
  <c r="W41" i="9"/>
  <c r="W41" i="7"/>
  <c r="E42" i="12"/>
  <c r="E42" i="11"/>
  <c r="E42" i="9"/>
  <c r="E42" i="7"/>
  <c r="I42" i="12"/>
  <c r="I42" i="11"/>
  <c r="I42" i="9"/>
  <c r="I42" i="7"/>
  <c r="M42" i="12"/>
  <c r="M42" i="11"/>
  <c r="M42" i="9"/>
  <c r="M42" i="7"/>
  <c r="Q42" i="12"/>
  <c r="Q42" i="11"/>
  <c r="Q42" i="9"/>
  <c r="Q42" i="7"/>
  <c r="U42" i="11"/>
  <c r="U42" i="12"/>
  <c r="U42" i="9"/>
  <c r="U42" i="7"/>
  <c r="C43" i="7"/>
  <c r="G43" i="7"/>
  <c r="K43" i="7"/>
  <c r="O43" i="7"/>
  <c r="S43" i="7"/>
  <c r="W43" i="7"/>
  <c r="E44" i="7"/>
  <c r="I44" i="7"/>
  <c r="M44" i="7"/>
  <c r="Q44" i="7"/>
  <c r="U44" i="7"/>
  <c r="C45" i="12"/>
  <c r="C45" i="11"/>
  <c r="C45" i="9"/>
  <c r="C45" i="7"/>
  <c r="G45" i="12"/>
  <c r="G45" i="11"/>
  <c r="G45" i="9"/>
  <c r="G45" i="7"/>
  <c r="K45" i="12"/>
  <c r="K45" i="11"/>
  <c r="K45" i="9"/>
  <c r="K45" i="7"/>
  <c r="O45" i="12"/>
  <c r="O45" i="11"/>
  <c r="O45" i="9"/>
  <c r="O45" i="7"/>
  <c r="S45" i="12"/>
  <c r="S45" i="11"/>
  <c r="S45" i="9"/>
  <c r="S45" i="7"/>
  <c r="W45" i="12"/>
  <c r="W45" i="11"/>
  <c r="W45" i="9"/>
  <c r="W45" i="7"/>
  <c r="E46" i="7"/>
  <c r="I46" i="7"/>
  <c r="M46" i="7"/>
  <c r="Q46" i="7"/>
  <c r="U46" i="7"/>
  <c r="C47" i="12"/>
  <c r="C47" i="9"/>
  <c r="C47" i="11"/>
  <c r="C47" i="7"/>
  <c r="G47" i="12"/>
  <c r="G47" i="11"/>
  <c r="G47" i="9"/>
  <c r="G47" i="7"/>
  <c r="K47" i="12"/>
  <c r="K47" i="9"/>
  <c r="K47" i="11"/>
  <c r="K47" i="7"/>
  <c r="O47" i="12"/>
  <c r="O47" i="11"/>
  <c r="O47" i="9"/>
  <c r="O47" i="7"/>
  <c r="S47" i="12"/>
  <c r="S47" i="9"/>
  <c r="S47" i="11"/>
  <c r="S47" i="7"/>
  <c r="W47" i="12"/>
  <c r="W47" i="11"/>
  <c r="W47" i="9"/>
  <c r="W47" i="7"/>
  <c r="E48" i="12"/>
  <c r="E48" i="11"/>
  <c r="E48" i="9"/>
  <c r="E48" i="7"/>
  <c r="I48" i="12"/>
  <c r="I48" i="11"/>
  <c r="I48" i="9"/>
  <c r="I48" i="7"/>
  <c r="M48" i="12"/>
  <c r="M48" i="9"/>
  <c r="M48" i="11"/>
  <c r="M48" i="7"/>
  <c r="Q48" i="12"/>
  <c r="Q48" i="11"/>
  <c r="Q48" i="9"/>
  <c r="Q48" i="7"/>
  <c r="U48" i="12"/>
  <c r="U48" i="11"/>
  <c r="U48" i="9"/>
  <c r="U48" i="7"/>
  <c r="C49" i="12"/>
  <c r="C49" i="11"/>
  <c r="C49" i="9"/>
  <c r="C49" i="7"/>
  <c r="G49" i="12"/>
  <c r="G49" i="11"/>
  <c r="G49" i="9"/>
  <c r="G49" i="7"/>
  <c r="K49" i="12"/>
  <c r="K49" i="11"/>
  <c r="K49" i="9"/>
  <c r="K49" i="7"/>
  <c r="O49" i="12"/>
  <c r="O49" i="11"/>
  <c r="O49" i="9"/>
  <c r="O49" i="7"/>
  <c r="S49" i="12"/>
  <c r="S49" i="11"/>
  <c r="S49" i="9"/>
  <c r="S49" i="7"/>
  <c r="W49" i="12"/>
  <c r="W49" i="11"/>
  <c r="W49" i="9"/>
  <c r="W49" i="7"/>
  <c r="E50" i="7"/>
  <c r="I50" i="7"/>
  <c r="M50" i="7"/>
  <c r="Q50" i="7"/>
  <c r="U50" i="7"/>
  <c r="C51" i="7"/>
  <c r="G51" i="7"/>
  <c r="K51" i="7"/>
  <c r="O51" i="7"/>
  <c r="S51" i="7"/>
  <c r="W51" i="7"/>
  <c r="E53" i="12"/>
  <c r="E53" i="11"/>
  <c r="E53" i="9"/>
  <c r="E53" i="7"/>
  <c r="E52" i="2"/>
  <c r="I53" i="12"/>
  <c r="I53" i="9"/>
  <c r="I53" i="11"/>
  <c r="I53" i="7"/>
  <c r="I52" i="2"/>
  <c r="M53" i="12"/>
  <c r="M53" i="11"/>
  <c r="M53" i="9"/>
  <c r="M53" i="7"/>
  <c r="M52" i="2"/>
  <c r="Q53" i="12"/>
  <c r="Q53" i="9"/>
  <c r="Q53" i="11"/>
  <c r="Q53" i="7"/>
  <c r="Q52" i="2"/>
  <c r="U53" i="12"/>
  <c r="U53" i="11"/>
  <c r="U53" i="9"/>
  <c r="U53" i="7"/>
  <c r="U52" i="2"/>
  <c r="C54" i="12"/>
  <c r="C54" i="9"/>
  <c r="C54" i="11"/>
  <c r="C54" i="7"/>
  <c r="G54" i="12"/>
  <c r="G54" i="9"/>
  <c r="G54" i="11"/>
  <c r="G54" i="7"/>
  <c r="K54" i="12"/>
  <c r="K54" i="9"/>
  <c r="K54" i="11"/>
  <c r="K54" i="7"/>
  <c r="O54" i="12"/>
  <c r="O54" i="9"/>
  <c r="O54" i="11"/>
  <c r="O54" i="7"/>
  <c r="S54" i="12"/>
  <c r="S54" i="9"/>
  <c r="S54" i="11"/>
  <c r="S54" i="7"/>
  <c r="W54" i="12"/>
  <c r="W54" i="9"/>
  <c r="W54" i="11"/>
  <c r="W54" i="7"/>
  <c r="E55" i="12"/>
  <c r="E55" i="11"/>
  <c r="E55" i="9"/>
  <c r="E55" i="7"/>
  <c r="I55" i="12"/>
  <c r="I55" i="11"/>
  <c r="I55" i="9"/>
  <c r="I55" i="7"/>
  <c r="M55" i="12"/>
  <c r="M55" i="11"/>
  <c r="M55" i="9"/>
  <c r="M55" i="7"/>
  <c r="Q55" i="12"/>
  <c r="Q55" i="11"/>
  <c r="Q55" i="9"/>
  <c r="Q55" i="7"/>
  <c r="U55" i="12"/>
  <c r="U55" i="11"/>
  <c r="U55" i="9"/>
  <c r="U55" i="7"/>
  <c r="C56" i="12"/>
  <c r="C56" i="9"/>
  <c r="C56" i="11"/>
  <c r="C56" i="7"/>
  <c r="G56" i="12"/>
  <c r="G56" i="9"/>
  <c r="G56" i="11"/>
  <c r="G56" i="7"/>
  <c r="K56" i="12"/>
  <c r="K56" i="9"/>
  <c r="K56" i="11"/>
  <c r="K56" i="7"/>
  <c r="O56" i="12"/>
  <c r="O56" i="9"/>
  <c r="O56" i="11"/>
  <c r="O56" i="7"/>
  <c r="S56" i="9"/>
  <c r="S56" i="12"/>
  <c r="S56" i="11"/>
  <c r="S56" i="7"/>
  <c r="W56" i="12"/>
  <c r="W56" i="9"/>
  <c r="W56" i="11"/>
  <c r="W56" i="7"/>
  <c r="E57" i="12"/>
  <c r="E57" i="9"/>
  <c r="E57" i="11"/>
  <c r="E57" i="7"/>
  <c r="I57" i="12"/>
  <c r="I57" i="9"/>
  <c r="I57" i="11"/>
  <c r="I57" i="7"/>
  <c r="M57" i="12"/>
  <c r="M57" i="9"/>
  <c r="M57" i="11"/>
  <c r="M57" i="7"/>
  <c r="Q57" i="12"/>
  <c r="Q57" i="9"/>
  <c r="Q57" i="11"/>
  <c r="Q57" i="7"/>
  <c r="U57" i="12"/>
  <c r="U57" i="9"/>
  <c r="U57" i="11"/>
  <c r="U57" i="7"/>
  <c r="C58" i="12"/>
  <c r="C58" i="9"/>
  <c r="C58" i="11"/>
  <c r="C58" i="7"/>
  <c r="G58" i="12"/>
  <c r="G58" i="9"/>
  <c r="G58" i="11"/>
  <c r="G58" i="7"/>
  <c r="K58" i="12"/>
  <c r="K58" i="9"/>
  <c r="K58" i="11"/>
  <c r="K58" i="7"/>
  <c r="O58" i="12"/>
  <c r="O58" i="9"/>
  <c r="O58" i="11"/>
  <c r="O58" i="7"/>
  <c r="S58" i="12"/>
  <c r="S58" i="9"/>
  <c r="S58" i="11"/>
  <c r="S58" i="7"/>
  <c r="W58" i="12"/>
  <c r="W58" i="9"/>
  <c r="W58" i="11"/>
  <c r="W58" i="7"/>
  <c r="E59" i="12"/>
  <c r="E59" i="11"/>
  <c r="E59" i="9"/>
  <c r="E59" i="7"/>
  <c r="I59" i="12"/>
  <c r="I59" i="11"/>
  <c r="I59" i="9"/>
  <c r="I59" i="7"/>
  <c r="M59" i="12"/>
  <c r="M59" i="9"/>
  <c r="M59" i="11"/>
  <c r="M59" i="7"/>
  <c r="Q59" i="12"/>
  <c r="Q59" i="9"/>
  <c r="Q59" i="11"/>
  <c r="Q59" i="7"/>
  <c r="U59" i="12"/>
  <c r="U59" i="9"/>
  <c r="U59" i="11"/>
  <c r="U59" i="7"/>
  <c r="C60" i="12"/>
  <c r="C60" i="9"/>
  <c r="C60" i="11"/>
  <c r="C60" i="7"/>
  <c r="G60" i="12"/>
  <c r="G60" i="9"/>
  <c r="G60" i="11"/>
  <c r="G60" i="7"/>
  <c r="K60" i="12"/>
  <c r="K60" i="9"/>
  <c r="K60" i="11"/>
  <c r="K60" i="7"/>
  <c r="O60" i="12"/>
  <c r="O60" i="9"/>
  <c r="O60" i="11"/>
  <c r="O60" i="7"/>
  <c r="S60" i="12"/>
  <c r="S60" i="9"/>
  <c r="S60" i="11"/>
  <c r="S60" i="7"/>
  <c r="W60" i="12"/>
  <c r="W60" i="9"/>
  <c r="W60" i="11"/>
  <c r="W60" i="7"/>
  <c r="E61" i="7"/>
  <c r="I61" i="7"/>
  <c r="M61" i="7"/>
  <c r="Q61" i="7"/>
  <c r="U61" i="7"/>
  <c r="C62" i="12"/>
  <c r="C62" i="11"/>
  <c r="C62" i="9"/>
  <c r="C62" i="7"/>
  <c r="G62" i="12"/>
  <c r="G62" i="11"/>
  <c r="G62" i="9"/>
  <c r="G62" i="7"/>
  <c r="K62" i="12"/>
  <c r="K62" i="11"/>
  <c r="K62" i="9"/>
  <c r="K62" i="7"/>
  <c r="O62" i="12"/>
  <c r="O62" i="11"/>
  <c r="O62" i="9"/>
  <c r="O62" i="7"/>
  <c r="S62" i="12"/>
  <c r="S62" i="11"/>
  <c r="S62" i="9"/>
  <c r="S62" i="7"/>
  <c r="W62" i="12"/>
  <c r="W62" i="11"/>
  <c r="W62" i="9"/>
  <c r="W62" i="7"/>
  <c r="E63" i="12"/>
  <c r="E63" i="9"/>
  <c r="E63" i="11"/>
  <c r="E63" i="7"/>
  <c r="I63" i="12"/>
  <c r="I63" i="11"/>
  <c r="I63" i="9"/>
  <c r="I63" i="7"/>
  <c r="M63" i="12"/>
  <c r="M63" i="9"/>
  <c r="M63" i="11"/>
  <c r="M63" i="7"/>
  <c r="Q63" i="12"/>
  <c r="Q63" i="11"/>
  <c r="Q63" i="9"/>
  <c r="Q63" i="7"/>
  <c r="U63" i="12"/>
  <c r="U63" i="9"/>
  <c r="U63" i="11"/>
  <c r="U63" i="7"/>
  <c r="C64" i="12"/>
  <c r="C64" i="9"/>
  <c r="C64" i="11"/>
  <c r="C64" i="7"/>
  <c r="G64" i="12"/>
  <c r="G64" i="9"/>
  <c r="G64" i="11"/>
  <c r="G64" i="7"/>
  <c r="K64" i="12"/>
  <c r="K64" i="9"/>
  <c r="K64" i="11"/>
  <c r="K64" i="7"/>
  <c r="O64" i="12"/>
  <c r="O64" i="9"/>
  <c r="O64" i="11"/>
  <c r="O64" i="7"/>
  <c r="S64" i="12"/>
  <c r="S64" i="9"/>
  <c r="S64" i="11"/>
  <c r="S64" i="7"/>
  <c r="W64" i="12"/>
  <c r="W64" i="9"/>
  <c r="W64" i="11"/>
  <c r="W64" i="7"/>
  <c r="E65" i="12"/>
  <c r="E65" i="11"/>
  <c r="E65" i="9"/>
  <c r="E65" i="7"/>
  <c r="I65" i="12"/>
  <c r="I65" i="11"/>
  <c r="I65" i="9"/>
  <c r="I65" i="7"/>
  <c r="M65" i="12"/>
  <c r="M65" i="11"/>
  <c r="M65" i="9"/>
  <c r="M65" i="7"/>
  <c r="Q65" i="12"/>
  <c r="Q65" i="11"/>
  <c r="Q65" i="9"/>
  <c r="Q65" i="7"/>
  <c r="U65" i="12"/>
  <c r="U65" i="11"/>
  <c r="U65" i="9"/>
  <c r="U65" i="7"/>
  <c r="C66" i="12"/>
  <c r="C66" i="11"/>
  <c r="C66" i="9"/>
  <c r="C66" i="7"/>
  <c r="G66" i="12"/>
  <c r="G66" i="11"/>
  <c r="G66" i="9"/>
  <c r="G66" i="7"/>
  <c r="K66" i="12"/>
  <c r="K66" i="11"/>
  <c r="K66" i="9"/>
  <c r="K66" i="7"/>
  <c r="O66" i="12"/>
  <c r="O66" i="11"/>
  <c r="O66" i="9"/>
  <c r="O66" i="7"/>
  <c r="S66" i="12"/>
  <c r="S66" i="11"/>
  <c r="S66" i="9"/>
  <c r="S66" i="7"/>
  <c r="W66" i="7"/>
  <c r="E67" i="12"/>
  <c r="E67" i="11"/>
  <c r="E67" i="9"/>
  <c r="E67" i="7"/>
  <c r="I67" i="12"/>
  <c r="I67" i="9"/>
  <c r="I67" i="11"/>
  <c r="I67" i="7"/>
  <c r="M67" i="12"/>
  <c r="M67" i="11"/>
  <c r="M67" i="9"/>
  <c r="M67" i="7"/>
  <c r="Q67" i="12"/>
  <c r="Q67" i="9"/>
  <c r="Q67" i="11"/>
  <c r="Q67" i="7"/>
  <c r="U67" i="12"/>
  <c r="U67" i="11"/>
  <c r="U67" i="9"/>
  <c r="U67" i="7"/>
  <c r="C68" i="12"/>
  <c r="C68" i="9"/>
  <c r="C68" i="11"/>
  <c r="C68" i="7"/>
  <c r="G68" i="12"/>
  <c r="G68" i="9"/>
  <c r="G68" i="11"/>
  <c r="G68" i="7"/>
  <c r="K68" i="12"/>
  <c r="K68" i="9"/>
  <c r="K68" i="11"/>
  <c r="K68" i="7"/>
  <c r="O68" i="12"/>
  <c r="O68" i="9"/>
  <c r="O68" i="11"/>
  <c r="O68" i="7"/>
  <c r="S68" i="12"/>
  <c r="S68" i="9"/>
  <c r="S68" i="11"/>
  <c r="S68" i="7"/>
  <c r="W68" i="12"/>
  <c r="W68" i="9"/>
  <c r="W68" i="11"/>
  <c r="W68" i="7"/>
  <c r="E69" i="12"/>
  <c r="E69" i="11"/>
  <c r="E69" i="9"/>
  <c r="E69" i="7"/>
  <c r="I69" i="12"/>
  <c r="I69" i="11"/>
  <c r="I69" i="9"/>
  <c r="I69" i="7"/>
  <c r="M69" i="12"/>
  <c r="M69" i="11"/>
  <c r="M69" i="9"/>
  <c r="M69" i="7"/>
  <c r="Q69" i="12"/>
  <c r="Q69" i="11"/>
  <c r="Q69" i="9"/>
  <c r="Q69" i="7"/>
  <c r="U69" i="12"/>
  <c r="U69" i="11"/>
  <c r="U69" i="9"/>
  <c r="U69" i="7"/>
  <c r="C70" i="11"/>
  <c r="C70" i="9"/>
  <c r="C70" i="7"/>
  <c r="G70" i="11"/>
  <c r="G70" i="9"/>
  <c r="G70" i="7"/>
  <c r="K70" i="11"/>
  <c r="K70" i="9"/>
  <c r="K70" i="7"/>
  <c r="O70" i="11"/>
  <c r="O70" i="9"/>
  <c r="O70" i="7"/>
  <c r="S70" i="11"/>
  <c r="S70" i="9"/>
  <c r="S70" i="7"/>
  <c r="W70" i="11"/>
  <c r="W70" i="9"/>
  <c r="W70" i="7"/>
  <c r="E71" i="2"/>
  <c r="I72" i="12"/>
  <c r="I72" i="11"/>
  <c r="I72" i="9"/>
  <c r="I72" i="7"/>
  <c r="I71" i="2"/>
  <c r="M72" i="12"/>
  <c r="M72" i="9"/>
  <c r="M72" i="11"/>
  <c r="M72" i="7"/>
  <c r="M71" i="2"/>
  <c r="Q71" i="2"/>
  <c r="U72" i="12"/>
  <c r="U72" i="9"/>
  <c r="U72" i="11"/>
  <c r="U72" i="7"/>
  <c r="U71" i="2"/>
  <c r="C73" i="12"/>
  <c r="C73" i="9"/>
  <c r="C73" i="11"/>
  <c r="C73" i="7"/>
  <c r="G73" i="12"/>
  <c r="G73" i="11"/>
  <c r="G73" i="9"/>
  <c r="G73" i="7"/>
  <c r="K73" i="12"/>
  <c r="K73" i="9"/>
  <c r="K73" i="11"/>
  <c r="K73" i="7"/>
  <c r="O73" i="12"/>
  <c r="O73" i="11"/>
  <c r="O73" i="9"/>
  <c r="O73" i="7"/>
  <c r="S73" i="12"/>
  <c r="S73" i="9"/>
  <c r="S73" i="11"/>
  <c r="S73" i="7"/>
  <c r="W73" i="12"/>
  <c r="W73" i="11"/>
  <c r="W73" i="9"/>
  <c r="W73" i="7"/>
  <c r="E74" i="12"/>
  <c r="E74" i="11"/>
  <c r="E74" i="9"/>
  <c r="E74" i="7"/>
  <c r="I74" i="12"/>
  <c r="I74" i="11"/>
  <c r="I74" i="9"/>
  <c r="I74" i="7"/>
  <c r="M74" i="12"/>
  <c r="M74" i="11"/>
  <c r="M74" i="9"/>
  <c r="M74" i="7"/>
  <c r="Q74" i="12"/>
  <c r="Q74" i="11"/>
  <c r="Q74" i="9"/>
  <c r="Q74" i="7"/>
  <c r="U74" i="12"/>
  <c r="U74" i="11"/>
  <c r="U74" i="9"/>
  <c r="U74" i="7"/>
  <c r="C75" i="12"/>
  <c r="C75" i="11"/>
  <c r="C75" i="9"/>
  <c r="C75" i="7"/>
  <c r="G75" i="12"/>
  <c r="G75" i="11"/>
  <c r="G75" i="9"/>
  <c r="G75" i="7"/>
  <c r="K75" i="12"/>
  <c r="K75" i="11"/>
  <c r="K75" i="9"/>
  <c r="K75" i="7"/>
  <c r="O75" i="12"/>
  <c r="O75" i="11"/>
  <c r="O75" i="9"/>
  <c r="O75" i="7"/>
  <c r="S75" i="12"/>
  <c r="S75" i="11"/>
  <c r="S75" i="9"/>
  <c r="S75" i="7"/>
  <c r="W75" i="12"/>
  <c r="W75" i="11"/>
  <c r="W75" i="9"/>
  <c r="W75" i="7"/>
  <c r="E76" i="12"/>
  <c r="E76" i="11"/>
  <c r="E76" i="9"/>
  <c r="E76" i="7"/>
  <c r="I76" i="12"/>
  <c r="I76" i="9"/>
  <c r="I76" i="11"/>
  <c r="I76" i="7"/>
  <c r="M76" i="12"/>
  <c r="M76" i="11"/>
  <c r="M76" i="9"/>
  <c r="M76" i="7"/>
  <c r="Q76" i="12"/>
  <c r="Q76" i="9"/>
  <c r="Q76" i="11"/>
  <c r="Q76" i="7"/>
  <c r="U76" i="12"/>
  <c r="U76" i="11"/>
  <c r="U76" i="9"/>
  <c r="U76" i="7"/>
  <c r="W8" i="121"/>
  <c r="C27" i="121"/>
  <c r="O27" i="121"/>
  <c r="I71" i="121"/>
  <c r="U71" i="121"/>
  <c r="I4" i="119"/>
  <c r="U4" i="119"/>
  <c r="I52" i="119"/>
  <c r="U52" i="119"/>
  <c r="C22" i="118"/>
  <c r="O22" i="118"/>
  <c r="C71" i="118"/>
  <c r="O71" i="118"/>
  <c r="W22" i="116"/>
  <c r="O8" i="115"/>
  <c r="I71" i="115"/>
  <c r="C4" i="114"/>
  <c r="O4" i="114"/>
  <c r="W17" i="114"/>
  <c r="C22" i="114"/>
  <c r="O22" i="114"/>
  <c r="W33" i="114"/>
  <c r="C52" i="114"/>
  <c r="O52" i="114"/>
  <c r="C71" i="114"/>
  <c r="O71" i="114"/>
  <c r="O27" i="113"/>
  <c r="E71" i="113"/>
  <c r="Q71" i="113"/>
  <c r="H5" i="12"/>
  <c r="H5" i="11"/>
  <c r="H5" i="9"/>
  <c r="H5" i="7"/>
  <c r="H4" i="2"/>
  <c r="J6" i="12"/>
  <c r="J6" i="11"/>
  <c r="J6" i="9"/>
  <c r="J6" i="7"/>
  <c r="L7" i="12"/>
  <c r="L7" i="11"/>
  <c r="L7" i="9"/>
  <c r="L7" i="7"/>
  <c r="N9" i="12"/>
  <c r="N9" i="11"/>
  <c r="N9" i="9"/>
  <c r="N9" i="7"/>
  <c r="N8" i="2"/>
  <c r="L10" i="9"/>
  <c r="L10" i="12"/>
  <c r="L10" i="11"/>
  <c r="L10" i="7"/>
  <c r="N12" i="12"/>
  <c r="N12" i="9"/>
  <c r="N12" i="11"/>
  <c r="N12" i="7"/>
  <c r="N11" i="2"/>
  <c r="L13" i="12"/>
  <c r="L13" i="11"/>
  <c r="L13" i="9"/>
  <c r="L13" i="7"/>
  <c r="N14" i="12"/>
  <c r="N14" i="11"/>
  <c r="N14" i="9"/>
  <c r="N14" i="7"/>
  <c r="L15" i="12"/>
  <c r="L15" i="11"/>
  <c r="L15" i="9"/>
  <c r="L15" i="7"/>
  <c r="J16" i="12"/>
  <c r="J16" i="11"/>
  <c r="J16" i="9"/>
  <c r="J16" i="7"/>
  <c r="L18" i="12"/>
  <c r="L18" i="11"/>
  <c r="L18" i="9"/>
  <c r="L18" i="7"/>
  <c r="L17" i="2"/>
  <c r="N19" i="12"/>
  <c r="N19" i="11"/>
  <c r="N19" i="9"/>
  <c r="N19" i="7"/>
  <c r="T20" i="12"/>
  <c r="T20" i="9"/>
  <c r="T20" i="11"/>
  <c r="T20" i="7"/>
  <c r="F21" i="12"/>
  <c r="F21" i="11"/>
  <c r="F21" i="9"/>
  <c r="F21" i="7"/>
  <c r="R21" i="12"/>
  <c r="R21" i="11"/>
  <c r="R21" i="9"/>
  <c r="R21" i="7"/>
  <c r="D23" i="12"/>
  <c r="D23" i="11"/>
  <c r="D23" i="9"/>
  <c r="D23" i="7"/>
  <c r="D22" i="2"/>
  <c r="P23" i="12"/>
  <c r="P23" i="11"/>
  <c r="P23" i="9"/>
  <c r="P23" i="7"/>
  <c r="P22" i="2"/>
  <c r="N24" i="12"/>
  <c r="N24" i="11"/>
  <c r="N24" i="9"/>
  <c r="N24" i="7"/>
  <c r="L25" i="12"/>
  <c r="L25" i="9"/>
  <c r="L25" i="11"/>
  <c r="L25" i="7"/>
  <c r="J28" i="12"/>
  <c r="J28" i="11"/>
  <c r="J28" i="9"/>
  <c r="J28" i="7"/>
  <c r="J27" i="2"/>
  <c r="L29" i="12"/>
  <c r="L29" i="11"/>
  <c r="L29" i="9"/>
  <c r="L29" i="7"/>
  <c r="N30" i="12"/>
  <c r="N30" i="11"/>
  <c r="N30" i="9"/>
  <c r="N30" i="7"/>
  <c r="P31" i="12"/>
  <c r="P31" i="11"/>
  <c r="P31" i="9"/>
  <c r="P31" i="7"/>
  <c r="N32" i="12"/>
  <c r="N32" i="9"/>
  <c r="N32" i="11"/>
  <c r="N32" i="7"/>
  <c r="P34" i="12"/>
  <c r="P34" i="11"/>
  <c r="P34" i="9"/>
  <c r="P34" i="7"/>
  <c r="P33" i="2"/>
  <c r="N35" i="11"/>
  <c r="N35" i="12"/>
  <c r="N35" i="9"/>
  <c r="N35" i="7"/>
  <c r="D36" i="12"/>
  <c r="D36" i="11"/>
  <c r="D36" i="9"/>
  <c r="D36" i="7"/>
  <c r="T36" i="12"/>
  <c r="T36" i="9"/>
  <c r="T36" i="7"/>
  <c r="F37" i="12"/>
  <c r="F37" i="11"/>
  <c r="F37" i="7"/>
  <c r="F37" i="9"/>
  <c r="L38" i="12"/>
  <c r="L38" i="11"/>
  <c r="L38" i="9"/>
  <c r="L38" i="7"/>
  <c r="J39" i="12"/>
  <c r="J39" i="11"/>
  <c r="J39" i="7"/>
  <c r="J39" i="9"/>
  <c r="L40" i="12"/>
  <c r="L40" i="9"/>
  <c r="L40" i="7"/>
  <c r="R41" i="12"/>
  <c r="R41" i="11"/>
  <c r="R41" i="7"/>
  <c r="R41" i="9"/>
  <c r="D42" i="12"/>
  <c r="D42" i="11"/>
  <c r="D42" i="9"/>
  <c r="D42" i="7"/>
  <c r="P42" i="12"/>
  <c r="P42" i="11"/>
  <c r="P42" i="9"/>
  <c r="P42" i="7"/>
  <c r="N43" i="7"/>
  <c r="T44" i="7"/>
  <c r="F45" i="12"/>
  <c r="F45" i="11"/>
  <c r="F45" i="7"/>
  <c r="F45" i="9"/>
  <c r="V45" i="12"/>
  <c r="V45" i="11"/>
  <c r="V45" i="7"/>
  <c r="V45" i="9"/>
  <c r="H46" i="7"/>
  <c r="F47" i="12"/>
  <c r="F47" i="11"/>
  <c r="F47" i="9"/>
  <c r="F47" i="7"/>
  <c r="V47" i="12"/>
  <c r="V47" i="11"/>
  <c r="V47" i="9"/>
  <c r="V47" i="7"/>
  <c r="H48" i="12"/>
  <c r="H48" i="11"/>
  <c r="H48" i="9"/>
  <c r="H48" i="7"/>
  <c r="N49" i="12"/>
  <c r="N49" i="11"/>
  <c r="N49" i="7"/>
  <c r="N49" i="9"/>
  <c r="P50" i="7"/>
  <c r="R51" i="7"/>
  <c r="L52" i="2"/>
  <c r="N54" i="12"/>
  <c r="N54" i="9"/>
  <c r="N54" i="11"/>
  <c r="N54" i="7"/>
  <c r="P55" i="12"/>
  <c r="P55" i="11"/>
  <c r="P55" i="9"/>
  <c r="P55" i="7"/>
  <c r="R56" i="12"/>
  <c r="R56" i="11"/>
  <c r="R56" i="9"/>
  <c r="R56" i="7"/>
  <c r="D57" i="12"/>
  <c r="D57" i="9"/>
  <c r="D57" i="11"/>
  <c r="D57" i="7"/>
  <c r="T57" i="9"/>
  <c r="T57" i="12"/>
  <c r="T57" i="11"/>
  <c r="T57" i="7"/>
  <c r="R58" i="12"/>
  <c r="R58" i="9"/>
  <c r="R58" i="11"/>
  <c r="R58" i="7"/>
  <c r="D59" i="12"/>
  <c r="D59" i="11"/>
  <c r="D59" i="9"/>
  <c r="D59" i="7"/>
  <c r="T59" i="12"/>
  <c r="T59" i="11"/>
  <c r="T59" i="9"/>
  <c r="T59" i="7"/>
  <c r="V60" i="12"/>
  <c r="V60" i="11"/>
  <c r="V60" i="9"/>
  <c r="V60" i="7"/>
  <c r="H61" i="7"/>
  <c r="R62" i="12"/>
  <c r="R62" i="11"/>
  <c r="R62" i="9"/>
  <c r="R62" i="7"/>
  <c r="D63" i="12"/>
  <c r="D63" i="11"/>
  <c r="D63" i="9"/>
  <c r="D63" i="7"/>
  <c r="T63" i="12"/>
  <c r="T63" i="11"/>
  <c r="T63" i="9"/>
  <c r="T63" i="7"/>
  <c r="F64" i="12"/>
  <c r="F64" i="9"/>
  <c r="F64" i="11"/>
  <c r="F64" i="7"/>
  <c r="N64" i="12"/>
  <c r="N64" i="9"/>
  <c r="N64" i="11"/>
  <c r="N64" i="7"/>
  <c r="D65" i="12"/>
  <c r="D65" i="9"/>
  <c r="D65" i="11"/>
  <c r="D65" i="7"/>
  <c r="P65" i="12"/>
  <c r="P65" i="11"/>
  <c r="P65" i="9"/>
  <c r="P65" i="7"/>
  <c r="R66" i="12"/>
  <c r="R66" i="11"/>
  <c r="R66" i="9"/>
  <c r="R66" i="7"/>
  <c r="D67" i="12"/>
  <c r="D67" i="11"/>
  <c r="D67" i="9"/>
  <c r="D67" i="7"/>
  <c r="P67" i="12"/>
  <c r="P67" i="11"/>
  <c r="P67" i="9"/>
  <c r="P67" i="7"/>
  <c r="R68" i="12"/>
  <c r="R68" i="9"/>
  <c r="R68" i="11"/>
  <c r="R68" i="7"/>
  <c r="P69" i="12"/>
  <c r="P69" i="9"/>
  <c r="P69" i="11"/>
  <c r="P69" i="7"/>
  <c r="N70" i="11"/>
  <c r="N70" i="9"/>
  <c r="N70" i="7"/>
  <c r="P72" i="12"/>
  <c r="P72" i="11"/>
  <c r="P72" i="9"/>
  <c r="P72" i="7"/>
  <c r="P71" i="2"/>
  <c r="N73" i="12"/>
  <c r="N73" i="11"/>
  <c r="N73" i="9"/>
  <c r="N73" i="7"/>
  <c r="L74" i="12"/>
  <c r="L74" i="11"/>
  <c r="L74" i="9"/>
  <c r="L74" i="7"/>
  <c r="F75" i="12"/>
  <c r="F75" i="11"/>
  <c r="F75" i="9"/>
  <c r="F75" i="7"/>
  <c r="V75" i="12"/>
  <c r="V75" i="11"/>
  <c r="V75" i="9"/>
  <c r="V75" i="7"/>
  <c r="H76" i="12"/>
  <c r="H76" i="11"/>
  <c r="H76" i="9"/>
  <c r="H76" i="7"/>
  <c r="F5" i="12"/>
  <c r="F5" i="11"/>
  <c r="F5" i="9"/>
  <c r="F5" i="7"/>
  <c r="F4" i="2"/>
  <c r="N5" i="12"/>
  <c r="N5" i="11"/>
  <c r="N5" i="9"/>
  <c r="N5" i="7"/>
  <c r="N4" i="2"/>
  <c r="R5" i="12"/>
  <c r="R5" i="11"/>
  <c r="R5" i="9"/>
  <c r="R5" i="7"/>
  <c r="R4" i="2"/>
  <c r="D6" i="12"/>
  <c r="D6" i="11"/>
  <c r="D6" i="9"/>
  <c r="D6" i="7"/>
  <c r="H6" i="11"/>
  <c r="H6" i="12"/>
  <c r="H6" i="9"/>
  <c r="H6" i="7"/>
  <c r="L6" i="12"/>
  <c r="L6" i="11"/>
  <c r="L6" i="9"/>
  <c r="L6" i="7"/>
  <c r="P6" i="12"/>
  <c r="P6" i="11"/>
  <c r="P6" i="9"/>
  <c r="P6" i="7"/>
  <c r="T6" i="12"/>
  <c r="T6" i="11"/>
  <c r="T6" i="9"/>
  <c r="T6" i="7"/>
  <c r="F7" i="12"/>
  <c r="F7" i="11"/>
  <c r="F7" i="9"/>
  <c r="F7" i="7"/>
  <c r="J7" i="12"/>
  <c r="J7" i="9"/>
  <c r="J7" i="11"/>
  <c r="J7" i="7"/>
  <c r="N7" i="12"/>
  <c r="N7" i="11"/>
  <c r="N7" i="9"/>
  <c r="N7" i="7"/>
  <c r="R7" i="9"/>
  <c r="R7" i="12"/>
  <c r="R7" i="11"/>
  <c r="R7" i="7"/>
  <c r="V7" i="12"/>
  <c r="V7" i="11"/>
  <c r="V7" i="9"/>
  <c r="V7" i="7"/>
  <c r="D9" i="11"/>
  <c r="D9" i="12"/>
  <c r="D9" i="9"/>
  <c r="D9" i="7"/>
  <c r="D8" i="2"/>
  <c r="H9" i="12"/>
  <c r="H9" i="11"/>
  <c r="H9" i="9"/>
  <c r="H9" i="7"/>
  <c r="H8" i="2"/>
  <c r="L9" i="12"/>
  <c r="L9" i="11"/>
  <c r="L9" i="9"/>
  <c r="L9" i="7"/>
  <c r="L8" i="2"/>
  <c r="P9" i="12"/>
  <c r="P9" i="11"/>
  <c r="P9" i="9"/>
  <c r="P9" i="7"/>
  <c r="P8" i="2"/>
  <c r="T9" i="12"/>
  <c r="T9" i="11"/>
  <c r="T9" i="9"/>
  <c r="T9" i="7"/>
  <c r="T8" i="2"/>
  <c r="F10" i="12"/>
  <c r="F10" i="11"/>
  <c r="F10" i="9"/>
  <c r="F10" i="7"/>
  <c r="J10" i="12"/>
  <c r="J10" i="11"/>
  <c r="J10" i="9"/>
  <c r="J10" i="7"/>
  <c r="N10" i="12"/>
  <c r="N10" i="11"/>
  <c r="N10" i="9"/>
  <c r="N10" i="7"/>
  <c r="R10" i="12"/>
  <c r="R10" i="11"/>
  <c r="R10" i="9"/>
  <c r="R10" i="7"/>
  <c r="V10" i="12"/>
  <c r="V10" i="11"/>
  <c r="V10" i="9"/>
  <c r="V10" i="7"/>
  <c r="D12" i="12"/>
  <c r="D12" i="11"/>
  <c r="D12" i="9"/>
  <c r="D12" i="7"/>
  <c r="D11" i="2"/>
  <c r="H12" i="11"/>
  <c r="H12" i="12"/>
  <c r="H12" i="9"/>
  <c r="H12" i="7"/>
  <c r="H11" i="2"/>
  <c r="L12" i="12"/>
  <c r="L12" i="11"/>
  <c r="L12" i="9"/>
  <c r="L12" i="7"/>
  <c r="L11" i="2"/>
  <c r="P12" i="11"/>
  <c r="P12" i="9"/>
  <c r="P12" i="12"/>
  <c r="P12" i="7"/>
  <c r="P11" i="2"/>
  <c r="T12" i="12"/>
  <c r="T12" i="11"/>
  <c r="T12" i="9"/>
  <c r="T12" i="7"/>
  <c r="T11" i="2"/>
  <c r="F13" i="12"/>
  <c r="F13" i="9"/>
  <c r="F13" i="11"/>
  <c r="F13" i="7"/>
  <c r="J13" i="12"/>
  <c r="J13" i="9"/>
  <c r="J13" i="11"/>
  <c r="J13" i="7"/>
  <c r="N13" i="12"/>
  <c r="N13" i="9"/>
  <c r="N13" i="11"/>
  <c r="N13" i="7"/>
  <c r="R13" i="12"/>
  <c r="R13" i="9"/>
  <c r="R13" i="11"/>
  <c r="R13" i="7"/>
  <c r="V13" i="12"/>
  <c r="V13" i="9"/>
  <c r="V13" i="11"/>
  <c r="V13" i="7"/>
  <c r="D14" i="12"/>
  <c r="D14" i="11"/>
  <c r="D14" i="9"/>
  <c r="D14" i="7"/>
  <c r="H14" i="12"/>
  <c r="H14" i="9"/>
  <c r="H14" i="11"/>
  <c r="H14" i="7"/>
  <c r="L14" i="12"/>
  <c r="L14" i="11"/>
  <c r="L14" i="9"/>
  <c r="L14" i="7"/>
  <c r="P14" i="12"/>
  <c r="P14" i="9"/>
  <c r="P14" i="11"/>
  <c r="P14" i="7"/>
  <c r="T14" i="12"/>
  <c r="T14" i="11"/>
  <c r="T14" i="9"/>
  <c r="T14" i="7"/>
  <c r="F15" i="12"/>
  <c r="F15" i="11"/>
  <c r="F15" i="9"/>
  <c r="F15" i="7"/>
  <c r="J15" i="11"/>
  <c r="J15" i="9"/>
  <c r="J15" i="12"/>
  <c r="J15" i="7"/>
  <c r="N15" i="12"/>
  <c r="N15" i="11"/>
  <c r="N15" i="9"/>
  <c r="N15" i="7"/>
  <c r="R15" i="12"/>
  <c r="R15" i="11"/>
  <c r="R15" i="9"/>
  <c r="R15" i="7"/>
  <c r="V15" i="12"/>
  <c r="V15" i="11"/>
  <c r="V15" i="9"/>
  <c r="V15" i="7"/>
  <c r="D16" i="11"/>
  <c r="D16" i="9"/>
  <c r="D16" i="12"/>
  <c r="D16" i="7"/>
  <c r="H16" i="12"/>
  <c r="H16" i="11"/>
  <c r="H16" i="9"/>
  <c r="H16" i="7"/>
  <c r="L16" i="11"/>
  <c r="L16" i="12"/>
  <c r="L16" i="9"/>
  <c r="L16" i="7"/>
  <c r="P16" i="12"/>
  <c r="P16" i="11"/>
  <c r="P16" i="9"/>
  <c r="P16" i="7"/>
  <c r="T16" i="11"/>
  <c r="T16" i="9"/>
  <c r="T16" i="12"/>
  <c r="T16" i="7"/>
  <c r="F17" i="2"/>
  <c r="J18" i="12"/>
  <c r="J18" i="9"/>
  <c r="J18" i="11"/>
  <c r="J18" i="7"/>
  <c r="J17" i="2"/>
  <c r="N18" i="12"/>
  <c r="N18" i="9"/>
  <c r="N18" i="11"/>
  <c r="N18" i="7"/>
  <c r="N17" i="2"/>
  <c r="R18" i="12"/>
  <c r="R18" i="9"/>
  <c r="R18" i="11"/>
  <c r="R18" i="7"/>
  <c r="R17" i="2"/>
  <c r="D19" i="12"/>
  <c r="D19" i="9"/>
  <c r="D19" i="11"/>
  <c r="D19" i="7"/>
  <c r="H19" i="12"/>
  <c r="H19" i="11"/>
  <c r="H19" i="9"/>
  <c r="H19" i="7"/>
  <c r="L19" i="12"/>
  <c r="L19" i="9"/>
  <c r="L19" i="11"/>
  <c r="L19" i="7"/>
  <c r="P19" i="12"/>
  <c r="P19" i="11"/>
  <c r="P19" i="9"/>
  <c r="P19" i="7"/>
  <c r="T19" i="12"/>
  <c r="T19" i="9"/>
  <c r="T19" i="11"/>
  <c r="T19" i="7"/>
  <c r="F20" i="12"/>
  <c r="F20" i="11"/>
  <c r="F20" i="9"/>
  <c r="F20" i="7"/>
  <c r="J20" i="11"/>
  <c r="J20" i="9"/>
  <c r="J20" i="12"/>
  <c r="J20" i="7"/>
  <c r="N20" i="12"/>
  <c r="N20" i="11"/>
  <c r="N20" i="9"/>
  <c r="N20" i="7"/>
  <c r="R20" i="12"/>
  <c r="R20" i="11"/>
  <c r="R20" i="9"/>
  <c r="R20" i="7"/>
  <c r="V20" i="12"/>
  <c r="V20" i="11"/>
  <c r="V20" i="9"/>
  <c r="V20" i="7"/>
  <c r="D21" i="12"/>
  <c r="D21" i="11"/>
  <c r="D21" i="9"/>
  <c r="D21" i="7"/>
  <c r="H21" i="12"/>
  <c r="H21" i="11"/>
  <c r="H21" i="9"/>
  <c r="H21" i="7"/>
  <c r="L21" i="12"/>
  <c r="L21" i="11"/>
  <c r="L21" i="9"/>
  <c r="L21" i="7"/>
  <c r="P21" i="12"/>
  <c r="P21" i="11"/>
  <c r="P21" i="9"/>
  <c r="P21" i="7"/>
  <c r="T21" i="12"/>
  <c r="T21" i="11"/>
  <c r="T21" i="9"/>
  <c r="T21" i="7"/>
  <c r="F23" i="12"/>
  <c r="F23" i="9"/>
  <c r="F23" i="11"/>
  <c r="F23" i="7"/>
  <c r="F22" i="2"/>
  <c r="J23" i="12"/>
  <c r="J23" i="11"/>
  <c r="J23" i="9"/>
  <c r="J23" i="7"/>
  <c r="J22" i="2"/>
  <c r="N23" i="12"/>
  <c r="N23" i="9"/>
  <c r="N23" i="11"/>
  <c r="N23" i="7"/>
  <c r="N22" i="2"/>
  <c r="R23" i="12"/>
  <c r="R23" i="11"/>
  <c r="R23" i="9"/>
  <c r="R23" i="7"/>
  <c r="R22" i="2"/>
  <c r="V23" i="12"/>
  <c r="V23" i="9"/>
  <c r="V23" i="11"/>
  <c r="V23" i="7"/>
  <c r="V22" i="2"/>
  <c r="D24" i="12"/>
  <c r="D24" i="11"/>
  <c r="D24" i="9"/>
  <c r="D24" i="7"/>
  <c r="H24" i="12"/>
  <c r="H24" i="9"/>
  <c r="H24" i="11"/>
  <c r="H24" i="7"/>
  <c r="L24" i="12"/>
  <c r="L24" i="11"/>
  <c r="L24" i="9"/>
  <c r="L24" i="7"/>
  <c r="P24" i="12"/>
  <c r="P24" i="11"/>
  <c r="P24" i="9"/>
  <c r="P24" i="7"/>
  <c r="T24" i="12"/>
  <c r="T24" i="11"/>
  <c r="T24" i="9"/>
  <c r="T24" i="7"/>
  <c r="F25" i="12"/>
  <c r="F25" i="11"/>
  <c r="F25" i="9"/>
  <c r="F25" i="7"/>
  <c r="J25" i="12"/>
  <c r="J25" i="11"/>
  <c r="J25" i="9"/>
  <c r="J25" i="7"/>
  <c r="N25" i="12"/>
  <c r="N25" i="11"/>
  <c r="N25" i="9"/>
  <c r="N25" i="7"/>
  <c r="R25" i="12"/>
  <c r="R25" i="11"/>
  <c r="R25" i="9"/>
  <c r="R25" i="7"/>
  <c r="V25" i="11"/>
  <c r="V25" i="12"/>
  <c r="V25" i="9"/>
  <c r="V25" i="7"/>
  <c r="D28" i="12"/>
  <c r="D28" i="11"/>
  <c r="D28" i="9"/>
  <c r="D28" i="7"/>
  <c r="D27" i="2"/>
  <c r="H28" i="12"/>
  <c r="H28" i="11"/>
  <c r="H28" i="9"/>
  <c r="H28" i="7"/>
  <c r="H27" i="2"/>
  <c r="L28" i="12"/>
  <c r="L28" i="11"/>
  <c r="L28" i="9"/>
  <c r="L28" i="7"/>
  <c r="L27" i="2"/>
  <c r="P28" i="12"/>
  <c r="P28" i="11"/>
  <c r="P28" i="9"/>
  <c r="P28" i="7"/>
  <c r="P27" i="2"/>
  <c r="T28" i="12"/>
  <c r="T28" i="11"/>
  <c r="T28" i="9"/>
  <c r="T28" i="7"/>
  <c r="T27" i="2"/>
  <c r="F29" i="12"/>
  <c r="F29" i="9"/>
  <c r="F29" i="11"/>
  <c r="F29" i="7"/>
  <c r="J29" i="12"/>
  <c r="J29" i="9"/>
  <c r="J29" i="11"/>
  <c r="J29" i="7"/>
  <c r="N29" i="9"/>
  <c r="N29" i="12"/>
  <c r="N29" i="11"/>
  <c r="N29" i="7"/>
  <c r="R29" i="12"/>
  <c r="R29" i="9"/>
  <c r="R29" i="11"/>
  <c r="R29" i="7"/>
  <c r="V29" i="12"/>
  <c r="V29" i="9"/>
  <c r="V29" i="11"/>
  <c r="V29" i="7"/>
  <c r="D30" i="12"/>
  <c r="D30" i="9"/>
  <c r="D30" i="11"/>
  <c r="D30" i="7"/>
  <c r="H30" i="12"/>
  <c r="H30" i="11"/>
  <c r="H30" i="9"/>
  <c r="H30" i="7"/>
  <c r="L30" i="12"/>
  <c r="L30" i="9"/>
  <c r="L30" i="11"/>
  <c r="L30" i="7"/>
  <c r="P30" i="12"/>
  <c r="P30" i="11"/>
  <c r="P30" i="9"/>
  <c r="P30" i="7"/>
  <c r="T30" i="12"/>
  <c r="T30" i="9"/>
  <c r="T30" i="11"/>
  <c r="T30" i="7"/>
  <c r="F31" i="12"/>
  <c r="F31" i="11"/>
  <c r="F31" i="9"/>
  <c r="F31" i="7"/>
  <c r="J31" i="12"/>
  <c r="J31" i="11"/>
  <c r="J31" i="9"/>
  <c r="J31" i="7"/>
  <c r="N31" i="12"/>
  <c r="N31" i="11"/>
  <c r="N31" i="9"/>
  <c r="N31" i="7"/>
  <c r="R31" i="12"/>
  <c r="R31" i="11"/>
  <c r="R31" i="9"/>
  <c r="R31" i="7"/>
  <c r="V31" i="12"/>
  <c r="V31" i="11"/>
  <c r="V31" i="9"/>
  <c r="V31" i="7"/>
  <c r="D32" i="12"/>
  <c r="D32" i="11"/>
  <c r="D32" i="9"/>
  <c r="D32" i="7"/>
  <c r="H32" i="12"/>
  <c r="H32" i="11"/>
  <c r="H32" i="9"/>
  <c r="H32" i="7"/>
  <c r="L32" i="12"/>
  <c r="L32" i="11"/>
  <c r="L32" i="9"/>
  <c r="L32" i="7"/>
  <c r="P32" i="11"/>
  <c r="P32" i="12"/>
  <c r="P32" i="9"/>
  <c r="P32" i="7"/>
  <c r="T32" i="12"/>
  <c r="T32" i="11"/>
  <c r="T32" i="9"/>
  <c r="T32" i="7"/>
  <c r="F34" i="12"/>
  <c r="F34" i="9"/>
  <c r="F34" i="11"/>
  <c r="F34" i="7"/>
  <c r="F33" i="2"/>
  <c r="J34" i="12"/>
  <c r="J34" i="11"/>
  <c r="J34" i="9"/>
  <c r="J34" i="7"/>
  <c r="J33" i="2"/>
  <c r="N34" i="12"/>
  <c r="N34" i="9"/>
  <c r="N34" i="11"/>
  <c r="N34" i="7"/>
  <c r="N33" i="2"/>
  <c r="R34" i="12"/>
  <c r="R34" i="11"/>
  <c r="R34" i="9"/>
  <c r="R34" i="7"/>
  <c r="R33" i="2"/>
  <c r="D35" i="12"/>
  <c r="D35" i="11"/>
  <c r="D35" i="9"/>
  <c r="D35" i="7"/>
  <c r="H35" i="12"/>
  <c r="H35" i="9"/>
  <c r="H35" i="11"/>
  <c r="H35" i="7"/>
  <c r="L35" i="12"/>
  <c r="L35" i="11"/>
  <c r="L35" i="9"/>
  <c r="L35" i="7"/>
  <c r="P35" i="12"/>
  <c r="P35" i="9"/>
  <c r="P35" i="11"/>
  <c r="P35" i="7"/>
  <c r="T35" i="12"/>
  <c r="T35" i="11"/>
  <c r="T35" i="9"/>
  <c r="T35" i="7"/>
  <c r="F36" i="12"/>
  <c r="F36" i="11"/>
  <c r="F36" i="9"/>
  <c r="F36" i="7"/>
  <c r="J36" i="12"/>
  <c r="J36" i="11"/>
  <c r="J36" i="9"/>
  <c r="J36" i="7"/>
  <c r="N36" i="12"/>
  <c r="N36" i="11"/>
  <c r="N36" i="9"/>
  <c r="N36" i="7"/>
  <c r="R36" i="12"/>
  <c r="R36" i="11"/>
  <c r="R36" i="9"/>
  <c r="R36" i="7"/>
  <c r="V36" i="12"/>
  <c r="V36" i="9"/>
  <c r="V36" i="7"/>
  <c r="D37" i="12"/>
  <c r="D37" i="11"/>
  <c r="D37" i="9"/>
  <c r="D37" i="7"/>
  <c r="H37" i="12"/>
  <c r="H37" i="11"/>
  <c r="H37" i="9"/>
  <c r="H37" i="7"/>
  <c r="L37" i="12"/>
  <c r="L37" i="11"/>
  <c r="L37" i="9"/>
  <c r="L37" i="7"/>
  <c r="P37" i="11"/>
  <c r="P37" i="12"/>
  <c r="P37" i="9"/>
  <c r="P37" i="7"/>
  <c r="T37" i="12"/>
  <c r="T37" i="11"/>
  <c r="T37" i="9"/>
  <c r="T37" i="7"/>
  <c r="F38" i="12"/>
  <c r="F38" i="9"/>
  <c r="F38" i="7"/>
  <c r="J38" i="12"/>
  <c r="J38" i="9"/>
  <c r="J38" i="7"/>
  <c r="N38" i="12"/>
  <c r="N38" i="11"/>
  <c r="N38" i="9"/>
  <c r="N38" i="7"/>
  <c r="R38" i="12"/>
  <c r="R38" i="9"/>
  <c r="R38" i="7"/>
  <c r="V38" i="12"/>
  <c r="V38" i="9"/>
  <c r="V38" i="7"/>
  <c r="D39" i="12"/>
  <c r="D39" i="9"/>
  <c r="D39" i="7"/>
  <c r="H39" i="12"/>
  <c r="H39" i="11"/>
  <c r="H39" i="9"/>
  <c r="H39" i="7"/>
  <c r="L39" i="12"/>
  <c r="L39" i="9"/>
  <c r="L39" i="11"/>
  <c r="L39" i="7"/>
  <c r="P39" i="12"/>
  <c r="P39" i="11"/>
  <c r="P39" i="9"/>
  <c r="P39" i="7"/>
  <c r="T39" i="12"/>
  <c r="T39" i="9"/>
  <c r="T39" i="11"/>
  <c r="T39" i="7"/>
  <c r="F40" i="12"/>
  <c r="F40" i="9"/>
  <c r="F40" i="7"/>
  <c r="J40" i="12"/>
  <c r="J40" i="9"/>
  <c r="J40" i="7"/>
  <c r="N40" i="12"/>
  <c r="N40" i="9"/>
  <c r="N40" i="7"/>
  <c r="R40" i="12"/>
  <c r="R40" i="9"/>
  <c r="R40" i="7"/>
  <c r="V40" i="12"/>
  <c r="V40" i="9"/>
  <c r="V40" i="7"/>
  <c r="D41" i="11"/>
  <c r="D41" i="12"/>
  <c r="D41" i="9"/>
  <c r="D41" i="7"/>
  <c r="H41" i="12"/>
  <c r="H41" i="11"/>
  <c r="H41" i="9"/>
  <c r="H41" i="7"/>
  <c r="L41" i="12"/>
  <c r="L41" i="11"/>
  <c r="L41" i="9"/>
  <c r="L41" i="7"/>
  <c r="P41" i="12"/>
  <c r="P41" i="11"/>
  <c r="P41" i="9"/>
  <c r="P41" i="7"/>
  <c r="T41" i="11"/>
  <c r="T41" i="12"/>
  <c r="T41" i="9"/>
  <c r="T41" i="7"/>
  <c r="F42" i="12"/>
  <c r="F42" i="9"/>
  <c r="F42" i="11"/>
  <c r="F42" i="7"/>
  <c r="J42" i="12"/>
  <c r="J42" i="11"/>
  <c r="J42" i="9"/>
  <c r="J42" i="7"/>
  <c r="N42" i="12"/>
  <c r="N42" i="9"/>
  <c r="N42" i="11"/>
  <c r="N42" i="7"/>
  <c r="R42" i="12"/>
  <c r="R42" i="11"/>
  <c r="R42" i="9"/>
  <c r="R42" i="7"/>
  <c r="V42" i="12"/>
  <c r="V42" i="9"/>
  <c r="V42" i="11"/>
  <c r="V42" i="7"/>
  <c r="D43" i="7"/>
  <c r="H43" i="7"/>
  <c r="L43" i="7"/>
  <c r="P43" i="7"/>
  <c r="T43" i="7"/>
  <c r="F44" i="7"/>
  <c r="J44" i="7"/>
  <c r="N44" i="7"/>
  <c r="R44" i="7"/>
  <c r="V44" i="7"/>
  <c r="D45" i="12"/>
  <c r="D45" i="11"/>
  <c r="D45" i="9"/>
  <c r="D45" i="7"/>
  <c r="H45" i="11"/>
  <c r="H45" i="12"/>
  <c r="H45" i="9"/>
  <c r="H45" i="7"/>
  <c r="L45" i="12"/>
  <c r="L45" i="11"/>
  <c r="L45" i="9"/>
  <c r="L45" i="7"/>
  <c r="P45" i="12"/>
  <c r="P45" i="11"/>
  <c r="P45" i="9"/>
  <c r="P45" i="7"/>
  <c r="T45" i="12"/>
  <c r="T45" i="11"/>
  <c r="T45" i="9"/>
  <c r="T45" i="7"/>
  <c r="F46" i="7"/>
  <c r="J46" i="7"/>
  <c r="N46" i="7"/>
  <c r="R46" i="7"/>
  <c r="V46" i="7"/>
  <c r="D47" i="12"/>
  <c r="D47" i="9"/>
  <c r="D47" i="11"/>
  <c r="D47" i="7"/>
  <c r="H47" i="12"/>
  <c r="H47" i="11"/>
  <c r="H47" i="9"/>
  <c r="H47" i="7"/>
  <c r="L47" i="12"/>
  <c r="L47" i="9"/>
  <c r="L47" i="11"/>
  <c r="L47" i="7"/>
  <c r="P47" i="12"/>
  <c r="P47" i="11"/>
  <c r="P47" i="9"/>
  <c r="P47" i="7"/>
  <c r="T47" i="12"/>
  <c r="T47" i="9"/>
  <c r="T47" i="11"/>
  <c r="T47" i="7"/>
  <c r="F48" i="12"/>
  <c r="F48" i="11"/>
  <c r="F48" i="9"/>
  <c r="F48" i="7"/>
  <c r="J48" i="12"/>
  <c r="J48" i="11"/>
  <c r="J48" i="9"/>
  <c r="J48" i="7"/>
  <c r="N48" i="12"/>
  <c r="N48" i="11"/>
  <c r="N48" i="9"/>
  <c r="N48" i="7"/>
  <c r="R48" i="12"/>
  <c r="R48" i="11"/>
  <c r="R48" i="9"/>
  <c r="R48" i="7"/>
  <c r="V48" i="12"/>
  <c r="V48" i="11"/>
  <c r="V48" i="9"/>
  <c r="V48" i="7"/>
  <c r="D49" i="12"/>
  <c r="D49" i="11"/>
  <c r="D49" i="9"/>
  <c r="D49" i="7"/>
  <c r="H49" i="12"/>
  <c r="H49" i="11"/>
  <c r="H49" i="9"/>
  <c r="H49" i="7"/>
  <c r="L49" i="12"/>
  <c r="L49" i="11"/>
  <c r="L49" i="9"/>
  <c r="L49" i="7"/>
  <c r="P49" i="11"/>
  <c r="P49" i="12"/>
  <c r="P49" i="9"/>
  <c r="P49" i="7"/>
  <c r="T49" i="12"/>
  <c r="T49" i="11"/>
  <c r="T49" i="9"/>
  <c r="T49" i="7"/>
  <c r="F50" i="7"/>
  <c r="J50" i="7"/>
  <c r="N50" i="7"/>
  <c r="R50" i="12"/>
  <c r="R50" i="11"/>
  <c r="R50" i="9"/>
  <c r="R50" i="7"/>
  <c r="V50" i="7"/>
  <c r="D51" i="7"/>
  <c r="H51" i="7"/>
  <c r="L51" i="7"/>
  <c r="P51" i="7"/>
  <c r="T51" i="7"/>
  <c r="F53" i="12"/>
  <c r="F53" i="11"/>
  <c r="F53" i="9"/>
  <c r="F53" i="7"/>
  <c r="F52" i="2"/>
  <c r="N53" i="12"/>
  <c r="N53" i="11"/>
  <c r="N53" i="9"/>
  <c r="N53" i="7"/>
  <c r="N52" i="2"/>
  <c r="R53" i="12"/>
  <c r="R53" i="11"/>
  <c r="R53" i="9"/>
  <c r="R53" i="7"/>
  <c r="R52" i="2"/>
  <c r="D54" i="12"/>
  <c r="D54" i="11"/>
  <c r="D54" i="9"/>
  <c r="D54" i="7"/>
  <c r="H54" i="12"/>
  <c r="H54" i="11"/>
  <c r="H54" i="9"/>
  <c r="H54" i="7"/>
  <c r="L54" i="12"/>
  <c r="L54" i="11"/>
  <c r="L54" i="9"/>
  <c r="L54" i="7"/>
  <c r="P54" i="12"/>
  <c r="P54" i="11"/>
  <c r="P54" i="9"/>
  <c r="P54" i="7"/>
  <c r="T54" i="12"/>
  <c r="T54" i="11"/>
  <c r="T54" i="9"/>
  <c r="T54" i="7"/>
  <c r="F55" i="12"/>
  <c r="F55" i="11"/>
  <c r="F55" i="9"/>
  <c r="F55" i="7"/>
  <c r="J55" i="12"/>
  <c r="J55" i="9"/>
  <c r="J55" i="11"/>
  <c r="J55" i="7"/>
  <c r="N55" i="12"/>
  <c r="N55" i="11"/>
  <c r="N55" i="9"/>
  <c r="N55" i="7"/>
  <c r="R55" i="12"/>
  <c r="R55" i="9"/>
  <c r="R55" i="11"/>
  <c r="R55" i="7"/>
  <c r="V55" i="12"/>
  <c r="V55" i="11"/>
  <c r="V55" i="9"/>
  <c r="V55" i="7"/>
  <c r="D56" i="12"/>
  <c r="D56" i="9"/>
  <c r="D56" i="11"/>
  <c r="D56" i="7"/>
  <c r="H56" i="12"/>
  <c r="H56" i="11"/>
  <c r="H56" i="7"/>
  <c r="H56" i="9"/>
  <c r="L56" i="12"/>
  <c r="L56" i="9"/>
  <c r="L56" i="11"/>
  <c r="L56" i="7"/>
  <c r="P56" i="12"/>
  <c r="P56" i="11"/>
  <c r="P56" i="7"/>
  <c r="P56" i="9"/>
  <c r="T56" i="12"/>
  <c r="T56" i="9"/>
  <c r="T56" i="11"/>
  <c r="T56" i="7"/>
  <c r="F57" i="12"/>
  <c r="F57" i="11"/>
  <c r="F57" i="9"/>
  <c r="F57" i="7"/>
  <c r="J57" i="12"/>
  <c r="J57" i="11"/>
  <c r="J57" i="9"/>
  <c r="J57" i="7"/>
  <c r="N57" i="12"/>
  <c r="N57" i="11"/>
  <c r="N57" i="9"/>
  <c r="N57" i="7"/>
  <c r="R57" i="12"/>
  <c r="R57" i="11"/>
  <c r="R57" i="9"/>
  <c r="R57" i="7"/>
  <c r="V57" i="12"/>
  <c r="V57" i="11"/>
  <c r="V57" i="9"/>
  <c r="V57" i="7"/>
  <c r="D58" i="12"/>
  <c r="D58" i="11"/>
  <c r="D58" i="7"/>
  <c r="D58" i="9"/>
  <c r="H58" i="12"/>
  <c r="H58" i="11"/>
  <c r="H58" i="9"/>
  <c r="H58" i="7"/>
  <c r="L58" i="12"/>
  <c r="L58" i="11"/>
  <c r="L58" i="9"/>
  <c r="L58" i="7"/>
  <c r="P58" i="12"/>
  <c r="P58" i="11"/>
  <c r="P58" i="9"/>
  <c r="P58" i="7"/>
  <c r="T58" i="12"/>
  <c r="T58" i="11"/>
  <c r="T58" i="9"/>
  <c r="T58" i="7"/>
  <c r="F59" i="12"/>
  <c r="F59" i="11"/>
  <c r="F59" i="9"/>
  <c r="F59" i="7"/>
  <c r="J59" i="12"/>
  <c r="J59" i="11"/>
  <c r="J59" i="9"/>
  <c r="J59" i="7"/>
  <c r="N59" i="12"/>
  <c r="N59" i="11"/>
  <c r="N59" i="9"/>
  <c r="N59" i="7"/>
  <c r="R59" i="12"/>
  <c r="R59" i="11"/>
  <c r="R59" i="9"/>
  <c r="R59" i="7"/>
  <c r="V59" i="12"/>
  <c r="V59" i="11"/>
  <c r="V59" i="9"/>
  <c r="V59" i="7"/>
  <c r="D60" i="12"/>
  <c r="D60" i="11"/>
  <c r="D60" i="9"/>
  <c r="D60" i="7"/>
  <c r="H60" i="12"/>
  <c r="H60" i="11"/>
  <c r="H60" i="7"/>
  <c r="H60" i="9"/>
  <c r="L60" i="12"/>
  <c r="L60" i="11"/>
  <c r="L60" i="9"/>
  <c r="L60" i="7"/>
  <c r="P60" i="12"/>
  <c r="P60" i="11"/>
  <c r="P60" i="7"/>
  <c r="P60" i="9"/>
  <c r="T60" i="12"/>
  <c r="T60" i="11"/>
  <c r="T60" i="9"/>
  <c r="T60" i="7"/>
  <c r="F61" i="7"/>
  <c r="J61" i="7"/>
  <c r="N61" i="7"/>
  <c r="R61" i="7"/>
  <c r="V61" i="7"/>
  <c r="D62" i="12"/>
  <c r="D62" i="11"/>
  <c r="D62" i="9"/>
  <c r="D62" i="7"/>
  <c r="H62" i="12"/>
  <c r="H62" i="11"/>
  <c r="H62" i="9"/>
  <c r="H62" i="7"/>
  <c r="L62" i="12"/>
  <c r="L62" i="11"/>
  <c r="L62" i="7"/>
  <c r="L62" i="9"/>
  <c r="P62" i="12"/>
  <c r="P62" i="11"/>
  <c r="P62" i="9"/>
  <c r="P62" i="7"/>
  <c r="T62" i="12"/>
  <c r="T62" i="11"/>
  <c r="T62" i="9"/>
  <c r="T62" i="7"/>
  <c r="F63" i="11"/>
  <c r="F63" i="12"/>
  <c r="F63" i="9"/>
  <c r="F63" i="7"/>
  <c r="J63" i="12"/>
  <c r="J63" i="9"/>
  <c r="J63" i="11"/>
  <c r="J63" i="7"/>
  <c r="N63" i="12"/>
  <c r="N63" i="11"/>
  <c r="N63" i="9"/>
  <c r="N63" i="7"/>
  <c r="R63" i="12"/>
  <c r="R63" i="11"/>
  <c r="R63" i="9"/>
  <c r="R63" i="7"/>
  <c r="V63" i="12"/>
  <c r="V63" i="11"/>
  <c r="V63" i="9"/>
  <c r="V63" i="7"/>
  <c r="D64" i="12"/>
  <c r="D64" i="11"/>
  <c r="D64" i="9"/>
  <c r="D64" i="7"/>
  <c r="H64" i="12"/>
  <c r="H64" i="11"/>
  <c r="H64" i="9"/>
  <c r="H64" i="7"/>
  <c r="L64" i="12"/>
  <c r="L64" i="11"/>
  <c r="L64" i="9"/>
  <c r="L64" i="7"/>
  <c r="P64" i="12"/>
  <c r="P64" i="11"/>
  <c r="P64" i="7"/>
  <c r="P64" i="9"/>
  <c r="T64" i="12"/>
  <c r="T64" i="11"/>
  <c r="T64" i="9"/>
  <c r="T64" i="7"/>
  <c r="F65" i="12"/>
  <c r="F65" i="11"/>
  <c r="F65" i="9"/>
  <c r="F65" i="7"/>
  <c r="J65" i="12"/>
  <c r="J65" i="11"/>
  <c r="J65" i="9"/>
  <c r="J65" i="7"/>
  <c r="N65" i="12"/>
  <c r="N65" i="11"/>
  <c r="N65" i="9"/>
  <c r="N65" i="7"/>
  <c r="R65" i="12"/>
  <c r="R65" i="11"/>
  <c r="R65" i="9"/>
  <c r="R65" i="7"/>
  <c r="V65" i="12"/>
  <c r="V65" i="11"/>
  <c r="V65" i="9"/>
  <c r="V65" i="7"/>
  <c r="D66" i="12"/>
  <c r="D66" i="11"/>
  <c r="D66" i="9"/>
  <c r="D66" i="7"/>
  <c r="H66" i="12"/>
  <c r="H66" i="11"/>
  <c r="H66" i="9"/>
  <c r="H66" i="7"/>
  <c r="L66" i="12"/>
  <c r="L66" i="11"/>
  <c r="L66" i="9"/>
  <c r="L66" i="7"/>
  <c r="P66" i="12"/>
  <c r="P66" i="9"/>
  <c r="P66" i="11"/>
  <c r="P66" i="7"/>
  <c r="T66" i="12"/>
  <c r="T66" i="11"/>
  <c r="T66" i="7"/>
  <c r="T66" i="9"/>
  <c r="F67" i="12"/>
  <c r="F67" i="11"/>
  <c r="F67" i="9"/>
  <c r="F67" i="7"/>
  <c r="J67" i="12"/>
  <c r="J67" i="11"/>
  <c r="J67" i="9"/>
  <c r="J67" i="7"/>
  <c r="N67" i="12"/>
  <c r="N67" i="11"/>
  <c r="N67" i="9"/>
  <c r="N67" i="7"/>
  <c r="R67" i="12"/>
  <c r="R67" i="11"/>
  <c r="R67" i="9"/>
  <c r="R67" i="7"/>
  <c r="V67" i="12"/>
  <c r="V67" i="11"/>
  <c r="V67" i="9"/>
  <c r="V67" i="7"/>
  <c r="D68" i="12"/>
  <c r="D68" i="11"/>
  <c r="D68" i="9"/>
  <c r="D68" i="7"/>
  <c r="H68" i="12"/>
  <c r="H68" i="11"/>
  <c r="H68" i="7"/>
  <c r="H68" i="9"/>
  <c r="L68" i="12"/>
  <c r="L68" i="11"/>
  <c r="L68" i="9"/>
  <c r="L68" i="7"/>
  <c r="P68" i="12"/>
  <c r="P68" i="11"/>
  <c r="P68" i="9"/>
  <c r="P68" i="7"/>
  <c r="T68" i="12"/>
  <c r="T68" i="11"/>
  <c r="T68" i="9"/>
  <c r="T68" i="7"/>
  <c r="F69" i="12"/>
  <c r="F69" i="11"/>
  <c r="F69" i="9"/>
  <c r="F69" i="7"/>
  <c r="J69" i="12"/>
  <c r="J69" i="11"/>
  <c r="J69" i="9"/>
  <c r="J69" i="7"/>
  <c r="N69" i="12"/>
  <c r="N69" i="11"/>
  <c r="N69" i="9"/>
  <c r="N69" i="7"/>
  <c r="R69" i="12"/>
  <c r="R69" i="11"/>
  <c r="R69" i="9"/>
  <c r="R69" i="7"/>
  <c r="V69" i="12"/>
  <c r="V69" i="11"/>
  <c r="V69" i="9"/>
  <c r="V69" i="7"/>
  <c r="D70" i="11"/>
  <c r="D70" i="9"/>
  <c r="D70" i="7"/>
  <c r="H70" i="11"/>
  <c r="H70" i="9"/>
  <c r="H70" i="7"/>
  <c r="L70" i="11"/>
  <c r="L70" i="9"/>
  <c r="L70" i="7"/>
  <c r="P70" i="11"/>
  <c r="P70" i="9"/>
  <c r="P70" i="7"/>
  <c r="T70" i="11"/>
  <c r="T70" i="9"/>
  <c r="T70" i="7"/>
  <c r="F72" i="12"/>
  <c r="F72" i="9"/>
  <c r="F72" i="11"/>
  <c r="F72" i="7"/>
  <c r="F71" i="2"/>
  <c r="N72" i="12"/>
  <c r="N72" i="9"/>
  <c r="N72" i="7"/>
  <c r="N71" i="2"/>
  <c r="R72" i="12"/>
  <c r="R72" i="9"/>
  <c r="R72" i="11"/>
  <c r="R72" i="7"/>
  <c r="R71" i="2"/>
  <c r="D73" i="12"/>
  <c r="D73" i="11"/>
  <c r="D73" i="9"/>
  <c r="D73" i="7"/>
  <c r="H73" i="12"/>
  <c r="H73" i="11"/>
  <c r="H73" i="9"/>
  <c r="H73" i="7"/>
  <c r="L73" i="12"/>
  <c r="L73" i="11"/>
  <c r="L73" i="9"/>
  <c r="L73" i="7"/>
  <c r="P73" i="12"/>
  <c r="P73" i="11"/>
  <c r="P73" i="9"/>
  <c r="P73" i="7"/>
  <c r="T73" i="12"/>
  <c r="T73" i="11"/>
  <c r="T73" i="9"/>
  <c r="T73" i="7"/>
  <c r="F74" i="12"/>
  <c r="F74" i="11"/>
  <c r="F74" i="9"/>
  <c r="F74" i="7"/>
  <c r="J74" i="12"/>
  <c r="J74" i="11"/>
  <c r="J74" i="9"/>
  <c r="J74" i="7"/>
  <c r="N74" i="12"/>
  <c r="N74" i="11"/>
  <c r="N74" i="9"/>
  <c r="N74" i="7"/>
  <c r="R74" i="12"/>
  <c r="R74" i="11"/>
  <c r="R74" i="9"/>
  <c r="R74" i="7"/>
  <c r="V74" i="12"/>
  <c r="V74" i="11"/>
  <c r="V74" i="9"/>
  <c r="V74" i="7"/>
  <c r="D75" i="12"/>
  <c r="D75" i="11"/>
  <c r="D75" i="9"/>
  <c r="D75" i="7"/>
  <c r="H75" i="12"/>
  <c r="H75" i="9"/>
  <c r="H75" i="11"/>
  <c r="H75" i="7"/>
  <c r="L75" i="12"/>
  <c r="L75" i="11"/>
  <c r="L75" i="9"/>
  <c r="L75" i="7"/>
  <c r="P75" i="12"/>
  <c r="P75" i="9"/>
  <c r="P75" i="11"/>
  <c r="P75" i="7"/>
  <c r="T75" i="12"/>
  <c r="T75" i="11"/>
  <c r="T75" i="9"/>
  <c r="T75" i="7"/>
  <c r="F76" i="12"/>
  <c r="F76" i="9"/>
  <c r="F76" i="11"/>
  <c r="F76" i="7"/>
  <c r="J76" i="12"/>
  <c r="J76" i="9"/>
  <c r="J76" i="11"/>
  <c r="J76" i="7"/>
  <c r="N76" i="12"/>
  <c r="N76" i="9"/>
  <c r="N76" i="11"/>
  <c r="N76" i="7"/>
  <c r="R76" i="12"/>
  <c r="R76" i="9"/>
  <c r="R76" i="11"/>
  <c r="R76" i="7"/>
  <c r="V76" i="12"/>
  <c r="V76" i="9"/>
  <c r="V76" i="11"/>
  <c r="V76" i="7"/>
  <c r="C4" i="125"/>
  <c r="C17" i="125"/>
  <c r="C22" i="125"/>
  <c r="C33" i="125"/>
  <c r="C52" i="125"/>
  <c r="C71" i="125"/>
  <c r="F4" i="121"/>
  <c r="J4" i="121"/>
  <c r="N4" i="121"/>
  <c r="R4" i="121"/>
  <c r="V4" i="121"/>
  <c r="D8" i="121"/>
  <c r="H8" i="121"/>
  <c r="L8" i="121"/>
  <c r="P8" i="121"/>
  <c r="T8" i="121"/>
  <c r="D11" i="121"/>
  <c r="H11" i="121"/>
  <c r="L11" i="121"/>
  <c r="P11" i="121"/>
  <c r="T11" i="121"/>
  <c r="F17" i="121"/>
  <c r="J17" i="121"/>
  <c r="N17" i="121"/>
  <c r="R17" i="121"/>
  <c r="V17" i="121"/>
  <c r="F22" i="121"/>
  <c r="J22" i="121"/>
  <c r="N22" i="121"/>
  <c r="R22" i="121"/>
  <c r="V22" i="121"/>
  <c r="D27" i="121"/>
  <c r="H27" i="121"/>
  <c r="L27" i="121"/>
  <c r="P27" i="121"/>
  <c r="T27" i="121"/>
  <c r="F33" i="121"/>
  <c r="J33" i="121"/>
  <c r="N33" i="121"/>
  <c r="R33" i="121"/>
  <c r="V33" i="121"/>
  <c r="F52" i="121"/>
  <c r="J52" i="121"/>
  <c r="N52" i="121"/>
  <c r="R52" i="121"/>
  <c r="V52" i="121"/>
  <c r="F71" i="121"/>
  <c r="J71" i="121"/>
  <c r="N71" i="121"/>
  <c r="R71" i="121"/>
  <c r="V71" i="121"/>
  <c r="F4" i="119"/>
  <c r="J4" i="119"/>
  <c r="N4" i="119"/>
  <c r="R4" i="119"/>
  <c r="R3" i="119" s="1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F71" i="119"/>
  <c r="J71" i="119"/>
  <c r="N71" i="119"/>
  <c r="R71" i="119"/>
  <c r="V71" i="119"/>
  <c r="D22" i="118"/>
  <c r="H22" i="118"/>
  <c r="L22" i="118"/>
  <c r="P22" i="118"/>
  <c r="T22" i="118"/>
  <c r="D71" i="118"/>
  <c r="H71" i="118"/>
  <c r="L71" i="118"/>
  <c r="P71" i="118"/>
  <c r="T71" i="118"/>
  <c r="D5" i="12"/>
  <c r="D5" i="11"/>
  <c r="D5" i="9"/>
  <c r="D5" i="7"/>
  <c r="D4" i="2"/>
  <c r="T5" i="12"/>
  <c r="T5" i="11"/>
  <c r="T5" i="9"/>
  <c r="T5" i="7"/>
  <c r="T4" i="2"/>
  <c r="F6" i="12"/>
  <c r="F6" i="11"/>
  <c r="F6" i="9"/>
  <c r="F6" i="7"/>
  <c r="V6" i="12"/>
  <c r="V6" i="11"/>
  <c r="V6" i="9"/>
  <c r="V6" i="7"/>
  <c r="H7" i="12"/>
  <c r="H7" i="11"/>
  <c r="H7" i="9"/>
  <c r="H7" i="7"/>
  <c r="J9" i="12"/>
  <c r="J9" i="11"/>
  <c r="J9" i="9"/>
  <c r="J9" i="7"/>
  <c r="J8" i="2"/>
  <c r="P10" i="12"/>
  <c r="P10" i="11"/>
  <c r="P10" i="9"/>
  <c r="P10" i="7"/>
  <c r="V12" i="12"/>
  <c r="V12" i="11"/>
  <c r="V12" i="9"/>
  <c r="V12" i="7"/>
  <c r="V11" i="2"/>
  <c r="H13" i="11"/>
  <c r="H13" i="12"/>
  <c r="H13" i="9"/>
  <c r="H13" i="7"/>
  <c r="T13" i="12"/>
  <c r="T13" i="11"/>
  <c r="T13" i="9"/>
  <c r="T13" i="7"/>
  <c r="J14" i="11"/>
  <c r="J14" i="12"/>
  <c r="J14" i="9"/>
  <c r="J14" i="7"/>
  <c r="P15" i="12"/>
  <c r="P15" i="9"/>
  <c r="P15" i="11"/>
  <c r="P15" i="7"/>
  <c r="R16" i="12"/>
  <c r="R16" i="11"/>
  <c r="R16" i="9"/>
  <c r="R16" i="7"/>
  <c r="D18" i="12"/>
  <c r="D18" i="11"/>
  <c r="D18" i="9"/>
  <c r="D18" i="7"/>
  <c r="D17" i="2"/>
  <c r="P18" i="12"/>
  <c r="P18" i="11"/>
  <c r="P18" i="9"/>
  <c r="P18" i="7"/>
  <c r="P17" i="2"/>
  <c r="R19" i="12"/>
  <c r="R19" i="11"/>
  <c r="R19" i="9"/>
  <c r="R19" i="7"/>
  <c r="D20" i="12"/>
  <c r="D20" i="9"/>
  <c r="D20" i="11"/>
  <c r="D20" i="7"/>
  <c r="P20" i="12"/>
  <c r="P20" i="11"/>
  <c r="P20" i="9"/>
  <c r="P20" i="7"/>
  <c r="N21" i="12"/>
  <c r="N21" i="11"/>
  <c r="N21" i="9"/>
  <c r="N21" i="7"/>
  <c r="T23" i="11"/>
  <c r="T23" i="9"/>
  <c r="T23" i="12"/>
  <c r="T23" i="7"/>
  <c r="T22" i="2"/>
  <c r="F24" i="12"/>
  <c r="F24" i="11"/>
  <c r="F24" i="9"/>
  <c r="F24" i="7"/>
  <c r="V24" i="12"/>
  <c r="V24" i="11"/>
  <c r="V24" i="9"/>
  <c r="V24" i="7"/>
  <c r="D25" i="12"/>
  <c r="D25" i="9"/>
  <c r="D25" i="11"/>
  <c r="D25" i="7"/>
  <c r="T25" i="12"/>
  <c r="T25" i="9"/>
  <c r="T25" i="11"/>
  <c r="T25" i="7"/>
  <c r="F28" i="12"/>
  <c r="F28" i="11"/>
  <c r="F28" i="9"/>
  <c r="F28" i="7"/>
  <c r="F27" i="2"/>
  <c r="V28" i="12"/>
  <c r="V28" i="11"/>
  <c r="V28" i="9"/>
  <c r="V28" i="7"/>
  <c r="V27" i="2"/>
  <c r="D29" i="12"/>
  <c r="D29" i="11"/>
  <c r="D29" i="9"/>
  <c r="D29" i="7"/>
  <c r="T29" i="12"/>
  <c r="T29" i="11"/>
  <c r="T29" i="9"/>
  <c r="T29" i="7"/>
  <c r="F30" i="12"/>
  <c r="F30" i="11"/>
  <c r="F30" i="9"/>
  <c r="F30" i="7"/>
  <c r="V30" i="12"/>
  <c r="V30" i="11"/>
  <c r="V30" i="9"/>
  <c r="V30" i="7"/>
  <c r="L31" i="12"/>
  <c r="L31" i="9"/>
  <c r="L31" i="11"/>
  <c r="L31" i="7"/>
  <c r="J32" i="12"/>
  <c r="J32" i="11"/>
  <c r="J32" i="9"/>
  <c r="J32" i="7"/>
  <c r="L34" i="12"/>
  <c r="L34" i="11"/>
  <c r="L34" i="9"/>
  <c r="L34" i="7"/>
  <c r="L33" i="2"/>
  <c r="R35" i="12"/>
  <c r="R35" i="11"/>
  <c r="R35" i="7"/>
  <c r="R35" i="9"/>
  <c r="P36" i="12"/>
  <c r="P36" i="9"/>
  <c r="P36" i="11"/>
  <c r="P36" i="7"/>
  <c r="R37" i="12"/>
  <c r="R37" i="9"/>
  <c r="R37" i="7"/>
  <c r="D38" i="12"/>
  <c r="D38" i="9"/>
  <c r="D38" i="7"/>
  <c r="P38" i="12"/>
  <c r="P38" i="11"/>
  <c r="P38" i="9"/>
  <c r="P38" i="7"/>
  <c r="R39" i="11"/>
  <c r="R39" i="12"/>
  <c r="R39" i="9"/>
  <c r="R39" i="7"/>
  <c r="D40" i="12"/>
  <c r="D40" i="9"/>
  <c r="D40" i="7"/>
  <c r="T40" i="12"/>
  <c r="T40" i="9"/>
  <c r="T40" i="7"/>
  <c r="F41" i="12"/>
  <c r="F41" i="11"/>
  <c r="F41" i="7"/>
  <c r="F41" i="9"/>
  <c r="V41" i="12"/>
  <c r="V41" i="11"/>
  <c r="V41" i="7"/>
  <c r="V41" i="9"/>
  <c r="H42" i="12"/>
  <c r="H42" i="11"/>
  <c r="H42" i="9"/>
  <c r="H42" i="7"/>
  <c r="J43" i="7"/>
  <c r="L44" i="7"/>
  <c r="N45" i="12"/>
  <c r="N45" i="11"/>
  <c r="N45" i="7"/>
  <c r="N45" i="9"/>
  <c r="L46" i="7"/>
  <c r="R47" i="12"/>
  <c r="R47" i="11"/>
  <c r="R47" i="9"/>
  <c r="R47" i="7"/>
  <c r="P48" i="12"/>
  <c r="P48" i="11"/>
  <c r="P48" i="9"/>
  <c r="P48" i="7"/>
  <c r="F49" i="12"/>
  <c r="F49" i="11"/>
  <c r="F49" i="7"/>
  <c r="F49" i="9"/>
  <c r="V49" i="12"/>
  <c r="V49" i="11"/>
  <c r="V49" i="7"/>
  <c r="V49" i="9"/>
  <c r="H50" i="7"/>
  <c r="F51" i="7"/>
  <c r="V51" i="7"/>
  <c r="H53" i="12"/>
  <c r="H53" i="9"/>
  <c r="H53" i="11"/>
  <c r="H53" i="7"/>
  <c r="H52" i="2"/>
  <c r="J54" i="12"/>
  <c r="J54" i="9"/>
  <c r="J54" i="11"/>
  <c r="J54" i="7"/>
  <c r="V54" i="12"/>
  <c r="V54" i="9"/>
  <c r="V54" i="11"/>
  <c r="V54" i="7"/>
  <c r="D55" i="12"/>
  <c r="D55" i="11"/>
  <c r="D55" i="9"/>
  <c r="D55" i="7"/>
  <c r="T55" i="12"/>
  <c r="T55" i="11"/>
  <c r="T55" i="9"/>
  <c r="T55" i="7"/>
  <c r="F56" i="12"/>
  <c r="F56" i="11"/>
  <c r="F56" i="9"/>
  <c r="F56" i="7"/>
  <c r="V56" i="12"/>
  <c r="V56" i="11"/>
  <c r="V56" i="9"/>
  <c r="V56" i="7"/>
  <c r="H57" i="12"/>
  <c r="H57" i="9"/>
  <c r="H57" i="11"/>
  <c r="H57" i="7"/>
  <c r="J58" i="12"/>
  <c r="J58" i="9"/>
  <c r="J58" i="11"/>
  <c r="J58" i="7"/>
  <c r="H59" i="12"/>
  <c r="H59" i="11"/>
  <c r="H59" i="9"/>
  <c r="H59" i="7"/>
  <c r="N60" i="12"/>
  <c r="N60" i="11"/>
  <c r="N60" i="9"/>
  <c r="N60" i="7"/>
  <c r="P61" i="7"/>
  <c r="J62" i="12"/>
  <c r="J62" i="11"/>
  <c r="J62" i="9"/>
  <c r="J62" i="7"/>
  <c r="L63" i="12"/>
  <c r="L63" i="11"/>
  <c r="L63" i="9"/>
  <c r="L63" i="7"/>
  <c r="V64" i="12"/>
  <c r="V64" i="9"/>
  <c r="V64" i="11"/>
  <c r="V64" i="7"/>
  <c r="H65" i="12"/>
  <c r="H65" i="11"/>
  <c r="H65" i="9"/>
  <c r="H65" i="7"/>
  <c r="J66" i="12"/>
  <c r="J66" i="11"/>
  <c r="J66" i="9"/>
  <c r="J66" i="7"/>
  <c r="L67" i="12"/>
  <c r="L67" i="11"/>
  <c r="L67" i="9"/>
  <c r="L67" i="7"/>
  <c r="N68" i="12"/>
  <c r="N68" i="11"/>
  <c r="N68" i="9"/>
  <c r="N68" i="7"/>
  <c r="D69" i="12"/>
  <c r="D69" i="11"/>
  <c r="D69" i="9"/>
  <c r="D69" i="7"/>
  <c r="T69" i="12"/>
  <c r="T69" i="11"/>
  <c r="T69" i="9"/>
  <c r="T69" i="7"/>
  <c r="F70" i="11"/>
  <c r="F70" i="9"/>
  <c r="F70" i="7"/>
  <c r="V70" i="11"/>
  <c r="V70" i="9"/>
  <c r="V70" i="7"/>
  <c r="L72" i="12"/>
  <c r="L72" i="11"/>
  <c r="L72" i="9"/>
  <c r="L72" i="7"/>
  <c r="L71" i="2"/>
  <c r="R73" i="12"/>
  <c r="R73" i="11"/>
  <c r="R73" i="9"/>
  <c r="R73" i="7"/>
  <c r="D74" i="12"/>
  <c r="D74" i="9"/>
  <c r="D74" i="11"/>
  <c r="D74" i="7"/>
  <c r="T74" i="12"/>
  <c r="T74" i="11"/>
  <c r="T74" i="9"/>
  <c r="T74" i="7"/>
  <c r="J75" i="12"/>
  <c r="J75" i="11"/>
  <c r="J75" i="9"/>
  <c r="J75" i="7"/>
  <c r="T76" i="12"/>
  <c r="T76" i="11"/>
  <c r="T76" i="9"/>
  <c r="T76" i="7"/>
  <c r="C5" i="12"/>
  <c r="C5" i="11"/>
  <c r="C5" i="9"/>
  <c r="C5" i="7"/>
  <c r="C4" i="2"/>
  <c r="G5" i="11"/>
  <c r="G5" i="12"/>
  <c r="G5" i="9"/>
  <c r="G5" i="7"/>
  <c r="G4" i="2"/>
  <c r="K5" i="12"/>
  <c r="K5" i="11"/>
  <c r="K5" i="9"/>
  <c r="K5" i="7"/>
  <c r="K4" i="2"/>
  <c r="O5" i="12"/>
  <c r="O5" i="11"/>
  <c r="O5" i="9"/>
  <c r="O5" i="7"/>
  <c r="O4" i="2"/>
  <c r="S5" i="12"/>
  <c r="S5" i="11"/>
  <c r="S5" i="9"/>
  <c r="S5" i="7"/>
  <c r="S4" i="2"/>
  <c r="W5" i="12"/>
  <c r="W5" i="9"/>
  <c r="W5" i="7"/>
  <c r="W4" i="2"/>
  <c r="E6" i="12"/>
  <c r="E6" i="11"/>
  <c r="E6" i="9"/>
  <c r="E6" i="7"/>
  <c r="I6" i="12"/>
  <c r="I6" i="9"/>
  <c r="I6" i="11"/>
  <c r="I6" i="7"/>
  <c r="M6" i="12"/>
  <c r="M6" i="9"/>
  <c r="M6" i="11"/>
  <c r="M6" i="7"/>
  <c r="Q6" i="9"/>
  <c r="Q6" i="12"/>
  <c r="Q6" i="11"/>
  <c r="Q6" i="7"/>
  <c r="U6" i="12"/>
  <c r="U6" i="9"/>
  <c r="U6" i="11"/>
  <c r="U6" i="7"/>
  <c r="C7" i="12"/>
  <c r="C7" i="9"/>
  <c r="C7" i="11"/>
  <c r="C7" i="7"/>
  <c r="G7" i="12"/>
  <c r="G7" i="11"/>
  <c r="G7" i="9"/>
  <c r="G7" i="7"/>
  <c r="K7" i="12"/>
  <c r="K7" i="9"/>
  <c r="K7" i="11"/>
  <c r="K7" i="7"/>
  <c r="O7" i="12"/>
  <c r="O7" i="11"/>
  <c r="O7" i="9"/>
  <c r="O7" i="7"/>
  <c r="S7" i="12"/>
  <c r="S7" i="9"/>
  <c r="S7" i="11"/>
  <c r="S7" i="7"/>
  <c r="W7" i="12"/>
  <c r="W7" i="11"/>
  <c r="W7" i="9"/>
  <c r="W7" i="7"/>
  <c r="E9" i="12"/>
  <c r="E9" i="11"/>
  <c r="E9" i="9"/>
  <c r="E9" i="7"/>
  <c r="E8" i="2"/>
  <c r="I9" i="12"/>
  <c r="I9" i="11"/>
  <c r="I9" i="9"/>
  <c r="I9" i="7"/>
  <c r="I8" i="2"/>
  <c r="M9" i="12"/>
  <c r="M9" i="11"/>
  <c r="M9" i="9"/>
  <c r="M9" i="7"/>
  <c r="M8" i="2"/>
  <c r="Q9" i="12"/>
  <c r="Q9" i="11"/>
  <c r="Q9" i="9"/>
  <c r="Q9" i="7"/>
  <c r="Q8" i="2"/>
  <c r="U9" i="12"/>
  <c r="U9" i="11"/>
  <c r="U9" i="9"/>
  <c r="U9" i="7"/>
  <c r="U8" i="2"/>
  <c r="C10" i="12"/>
  <c r="C10" i="11"/>
  <c r="C10" i="9"/>
  <c r="C10" i="7"/>
  <c r="G10" i="12"/>
  <c r="G10" i="11"/>
  <c r="G10" i="9"/>
  <c r="G10" i="7"/>
  <c r="K10" i="12"/>
  <c r="K10" i="11"/>
  <c r="K10" i="9"/>
  <c r="K10" i="7"/>
  <c r="O10" i="12"/>
  <c r="O10" i="11"/>
  <c r="O10" i="9"/>
  <c r="O10" i="7"/>
  <c r="S10" i="12"/>
  <c r="S10" i="11"/>
  <c r="S10" i="9"/>
  <c r="S10" i="7"/>
  <c r="W10" i="12"/>
  <c r="W10" i="11"/>
  <c r="W10" i="9"/>
  <c r="W10" i="7"/>
  <c r="E12" i="12"/>
  <c r="E12" i="11"/>
  <c r="E12" i="9"/>
  <c r="E12" i="7"/>
  <c r="E11" i="2"/>
  <c r="I11" i="2"/>
  <c r="M12" i="12"/>
  <c r="M12" i="11"/>
  <c r="M12" i="9"/>
  <c r="M12" i="7"/>
  <c r="M11" i="2"/>
  <c r="Q12" i="12"/>
  <c r="Q12" i="11"/>
  <c r="Q12" i="9"/>
  <c r="Q12" i="7"/>
  <c r="Q11" i="2"/>
  <c r="U11" i="2"/>
  <c r="C13" i="12"/>
  <c r="C13" i="11"/>
  <c r="C13" i="9"/>
  <c r="C13" i="7"/>
  <c r="G13" i="12"/>
  <c r="G13" i="11"/>
  <c r="G13" i="9"/>
  <c r="G13" i="7"/>
  <c r="K13" i="12"/>
  <c r="K13" i="11"/>
  <c r="K13" i="9"/>
  <c r="K13" i="7"/>
  <c r="O13" i="12"/>
  <c r="O13" i="11"/>
  <c r="O13" i="9"/>
  <c r="O13" i="7"/>
  <c r="S13" i="12"/>
  <c r="S13" i="11"/>
  <c r="S13" i="9"/>
  <c r="S13" i="7"/>
  <c r="W13" i="12"/>
  <c r="W13" i="11"/>
  <c r="W13" i="9"/>
  <c r="W13" i="7"/>
  <c r="E14" i="12"/>
  <c r="E14" i="11"/>
  <c r="E14" i="9"/>
  <c r="E14" i="7"/>
  <c r="I14" i="11"/>
  <c r="I14" i="12"/>
  <c r="I14" i="9"/>
  <c r="I14" i="7"/>
  <c r="M14" i="12"/>
  <c r="M14" i="11"/>
  <c r="M14" i="9"/>
  <c r="M14" i="7"/>
  <c r="Q14" i="12"/>
  <c r="Q14" i="11"/>
  <c r="Q14" i="9"/>
  <c r="Q14" i="7"/>
  <c r="U14" i="12"/>
  <c r="U14" i="11"/>
  <c r="U14" i="9"/>
  <c r="U14" i="7"/>
  <c r="C15" i="11"/>
  <c r="C15" i="12"/>
  <c r="C15" i="9"/>
  <c r="C15" i="7"/>
  <c r="G15" i="12"/>
  <c r="G15" i="11"/>
  <c r="G15" i="9"/>
  <c r="G15" i="7"/>
  <c r="K15" i="11"/>
  <c r="K15" i="12"/>
  <c r="K15" i="9"/>
  <c r="K15" i="7"/>
  <c r="O15" i="12"/>
  <c r="O15" i="11"/>
  <c r="O15" i="9"/>
  <c r="O15" i="7"/>
  <c r="S15" i="11"/>
  <c r="S15" i="12"/>
  <c r="S15" i="9"/>
  <c r="S15" i="7"/>
  <c r="W15" i="12"/>
  <c r="W15" i="11"/>
  <c r="W15" i="9"/>
  <c r="W15" i="7"/>
  <c r="E16" i="12"/>
  <c r="E16" i="11"/>
  <c r="E16" i="9"/>
  <c r="E16" i="7"/>
  <c r="I16" i="12"/>
  <c r="I16" i="9"/>
  <c r="I16" i="11"/>
  <c r="I16" i="7"/>
  <c r="M16" i="12"/>
  <c r="M16" i="11"/>
  <c r="M16" i="9"/>
  <c r="M16" i="7"/>
  <c r="Q16" i="12"/>
  <c r="Q16" i="11"/>
  <c r="Q16" i="9"/>
  <c r="Q16" i="7"/>
  <c r="U16" i="12"/>
  <c r="U16" i="11"/>
  <c r="U16" i="9"/>
  <c r="U16" i="7"/>
  <c r="C17" i="2"/>
  <c r="G17" i="2"/>
  <c r="K18" i="12"/>
  <c r="K18" i="11"/>
  <c r="K18" i="9"/>
  <c r="K18" i="7"/>
  <c r="K17" i="2"/>
  <c r="O17" i="2"/>
  <c r="S18" i="12"/>
  <c r="S18" i="11"/>
  <c r="S18" i="9"/>
  <c r="S18" i="7"/>
  <c r="S17" i="2"/>
  <c r="W18" i="12"/>
  <c r="W18" i="11"/>
  <c r="W18" i="9"/>
  <c r="W18" i="7"/>
  <c r="W17" i="2"/>
  <c r="E19" i="12"/>
  <c r="E19" i="11"/>
  <c r="E19" i="9"/>
  <c r="E19" i="7"/>
  <c r="I19" i="11"/>
  <c r="I19" i="12"/>
  <c r="I19" i="9"/>
  <c r="I19" i="7"/>
  <c r="M19" i="12"/>
  <c r="M19" i="11"/>
  <c r="M19" i="9"/>
  <c r="M19" i="7"/>
  <c r="Q19" i="12"/>
  <c r="Q19" i="11"/>
  <c r="Q19" i="9"/>
  <c r="Q19" i="7"/>
  <c r="U19" i="12"/>
  <c r="U19" i="11"/>
  <c r="U19" i="9"/>
  <c r="U19" i="7"/>
  <c r="C20" i="12"/>
  <c r="C20" i="11"/>
  <c r="C20" i="9"/>
  <c r="C20" i="7"/>
  <c r="G20" i="12"/>
  <c r="G20" i="11"/>
  <c r="G20" i="9"/>
  <c r="G20" i="7"/>
  <c r="K20" i="12"/>
  <c r="K20" i="11"/>
  <c r="K20" i="9"/>
  <c r="K20" i="7"/>
  <c r="O20" i="12"/>
  <c r="O20" i="11"/>
  <c r="O20" i="9"/>
  <c r="O20" i="7"/>
  <c r="S20" i="12"/>
  <c r="S20" i="11"/>
  <c r="S20" i="9"/>
  <c r="S20" i="7"/>
  <c r="W20" i="12"/>
  <c r="W20" i="11"/>
  <c r="W20" i="9"/>
  <c r="W20" i="7"/>
  <c r="E21" i="12"/>
  <c r="E21" i="11"/>
  <c r="E21" i="9"/>
  <c r="E21" i="7"/>
  <c r="I21" i="12"/>
  <c r="I21" i="11"/>
  <c r="I21" i="9"/>
  <c r="I21" i="7"/>
  <c r="M21" i="12"/>
  <c r="M21" i="9"/>
  <c r="M21" i="11"/>
  <c r="M21" i="7"/>
  <c r="Q21" i="12"/>
  <c r="Q21" i="11"/>
  <c r="Q21" i="9"/>
  <c r="Q21" i="7"/>
  <c r="U21" i="12"/>
  <c r="U21" i="11"/>
  <c r="U21" i="9"/>
  <c r="U21" i="7"/>
  <c r="C22" i="2"/>
  <c r="G23" i="12"/>
  <c r="G23" i="9"/>
  <c r="G23" i="11"/>
  <c r="G23" i="7"/>
  <c r="G22" i="2"/>
  <c r="K23" i="12"/>
  <c r="K23" i="11"/>
  <c r="K23" i="9"/>
  <c r="K23" i="7"/>
  <c r="K22" i="2"/>
  <c r="O22" i="2"/>
  <c r="S23" i="12"/>
  <c r="S23" i="11"/>
  <c r="S23" i="9"/>
  <c r="S23" i="7"/>
  <c r="S22" i="2"/>
  <c r="W23" i="12"/>
  <c r="W23" i="9"/>
  <c r="W23" i="11"/>
  <c r="W23" i="7"/>
  <c r="W22" i="2"/>
  <c r="E24" i="12"/>
  <c r="E24" i="11"/>
  <c r="E24" i="9"/>
  <c r="E24" i="7"/>
  <c r="I24" i="12"/>
  <c r="I24" i="11"/>
  <c r="I24" i="9"/>
  <c r="I24" i="7"/>
  <c r="M24" i="12"/>
  <c r="M24" i="11"/>
  <c r="M24" i="9"/>
  <c r="M24" i="7"/>
  <c r="Q24" i="12"/>
  <c r="Q24" i="11"/>
  <c r="Q24" i="9"/>
  <c r="Q24" i="7"/>
  <c r="U24" i="11"/>
  <c r="U24" i="9"/>
  <c r="U24" i="12"/>
  <c r="U24" i="7"/>
  <c r="C25" i="12"/>
  <c r="C25" i="11"/>
  <c r="C25" i="9"/>
  <c r="C25" i="7"/>
  <c r="G25" i="12"/>
  <c r="G25" i="11"/>
  <c r="G25" i="9"/>
  <c r="G25" i="7"/>
  <c r="K25" i="12"/>
  <c r="K25" i="11"/>
  <c r="K25" i="9"/>
  <c r="K25" i="7"/>
  <c r="O25" i="12"/>
  <c r="O25" i="11"/>
  <c r="O25" i="9"/>
  <c r="O25" i="7"/>
  <c r="S25" i="12"/>
  <c r="S25" i="11"/>
  <c r="S25" i="9"/>
  <c r="S25" i="7"/>
  <c r="W25" i="12"/>
  <c r="W25" i="11"/>
  <c r="W25" i="9"/>
  <c r="W25" i="7"/>
  <c r="E28" i="12"/>
  <c r="E28" i="11"/>
  <c r="E28" i="9"/>
  <c r="E28" i="7"/>
  <c r="E27" i="2"/>
  <c r="I28" i="12"/>
  <c r="I28" i="9"/>
  <c r="I28" i="11"/>
  <c r="I28" i="7"/>
  <c r="I27" i="2"/>
  <c r="M28" i="11"/>
  <c r="M28" i="12"/>
  <c r="M28" i="9"/>
  <c r="M28" i="7"/>
  <c r="M27" i="2"/>
  <c r="Q28" i="12"/>
  <c r="Q28" i="11"/>
  <c r="Q28" i="9"/>
  <c r="Q28" i="7"/>
  <c r="Q27" i="2"/>
  <c r="U28" i="11"/>
  <c r="U28" i="12"/>
  <c r="U28" i="9"/>
  <c r="U28" i="7"/>
  <c r="U27" i="2"/>
  <c r="C29" i="12"/>
  <c r="C29" i="11"/>
  <c r="C29" i="7"/>
  <c r="C29" i="9"/>
  <c r="G29" i="12"/>
  <c r="G29" i="11"/>
  <c r="G29" i="7"/>
  <c r="G29" i="9"/>
  <c r="K29" i="12"/>
  <c r="K29" i="11"/>
  <c r="K29" i="9"/>
  <c r="K29" i="7"/>
  <c r="O29" i="12"/>
  <c r="O29" i="11"/>
  <c r="O29" i="7"/>
  <c r="O29" i="9"/>
  <c r="S29" i="12"/>
  <c r="S29" i="11"/>
  <c r="S29" i="7"/>
  <c r="S29" i="9"/>
  <c r="W29" i="12"/>
  <c r="W29" i="11"/>
  <c r="W29" i="7"/>
  <c r="W29" i="9"/>
  <c r="E30" i="12"/>
  <c r="E30" i="11"/>
  <c r="E30" i="9"/>
  <c r="E30" i="7"/>
  <c r="I30" i="12"/>
  <c r="I30" i="11"/>
  <c r="I30" i="9"/>
  <c r="I30" i="7"/>
  <c r="M30" i="12"/>
  <c r="M30" i="11"/>
  <c r="M30" i="9"/>
  <c r="M30" i="7"/>
  <c r="Q30" i="12"/>
  <c r="Q30" i="11"/>
  <c r="Q30" i="9"/>
  <c r="Q30" i="7"/>
  <c r="U30" i="12"/>
  <c r="U30" i="11"/>
  <c r="U30" i="9"/>
  <c r="U30" i="7"/>
  <c r="C31" i="12"/>
  <c r="C31" i="11"/>
  <c r="C31" i="7"/>
  <c r="C31" i="9"/>
  <c r="G31" i="12"/>
  <c r="G31" i="11"/>
  <c r="G31" i="9"/>
  <c r="G31" i="7"/>
  <c r="K31" i="12"/>
  <c r="K31" i="11"/>
  <c r="K31" i="9"/>
  <c r="K31" i="7"/>
  <c r="O31" i="12"/>
  <c r="O31" i="11"/>
  <c r="O31" i="9"/>
  <c r="O31" i="7"/>
  <c r="S31" i="12"/>
  <c r="S31" i="11"/>
  <c r="S31" i="7"/>
  <c r="S31" i="9"/>
  <c r="W31" i="12"/>
  <c r="W31" i="11"/>
  <c r="W31" i="9"/>
  <c r="W31" i="7"/>
  <c r="E32" i="12"/>
  <c r="E32" i="11"/>
  <c r="E32" i="9"/>
  <c r="E32" i="7"/>
  <c r="I32" i="12"/>
  <c r="I32" i="11"/>
  <c r="I32" i="9"/>
  <c r="I32" i="7"/>
  <c r="M32" i="12"/>
  <c r="M32" i="9"/>
  <c r="M32" i="11"/>
  <c r="M32" i="7"/>
  <c r="Q32" i="12"/>
  <c r="Q32" i="11"/>
  <c r="Q32" i="9"/>
  <c r="Q32" i="7"/>
  <c r="U32" i="12"/>
  <c r="U32" i="11"/>
  <c r="U32" i="9"/>
  <c r="U32" i="7"/>
  <c r="C34" i="12"/>
  <c r="C34" i="11"/>
  <c r="C34" i="9"/>
  <c r="C34" i="7"/>
  <c r="C33" i="2"/>
  <c r="G34" i="12"/>
  <c r="G34" i="9"/>
  <c r="G34" i="11"/>
  <c r="G34" i="7"/>
  <c r="G33" i="2"/>
  <c r="K34" i="12"/>
  <c r="K34" i="11"/>
  <c r="K34" i="9"/>
  <c r="K34" i="7"/>
  <c r="K33" i="2"/>
  <c r="O34" i="12"/>
  <c r="O34" i="9"/>
  <c r="O34" i="11"/>
  <c r="O34" i="7"/>
  <c r="O33" i="2"/>
  <c r="S34" i="12"/>
  <c r="S34" i="11"/>
  <c r="S34" i="9"/>
  <c r="S34" i="7"/>
  <c r="S33" i="2"/>
  <c r="W34" i="12"/>
  <c r="W34" i="9"/>
  <c r="W34" i="11"/>
  <c r="W34" i="7"/>
  <c r="W33" i="2"/>
  <c r="E35" i="12"/>
  <c r="E35" i="11"/>
  <c r="E35" i="9"/>
  <c r="E35" i="7"/>
  <c r="I35" i="12"/>
  <c r="I35" i="11"/>
  <c r="I35" i="9"/>
  <c r="I35" i="7"/>
  <c r="M35" i="12"/>
  <c r="M35" i="11"/>
  <c r="M35" i="9"/>
  <c r="M35" i="7"/>
  <c r="Q35" i="12"/>
  <c r="Q35" i="11"/>
  <c r="Q35" i="9"/>
  <c r="Q35" i="7"/>
  <c r="U35" i="12"/>
  <c r="U35" i="11"/>
  <c r="U35" i="9"/>
  <c r="U35" i="7"/>
  <c r="C36" i="12"/>
  <c r="C36" i="11"/>
  <c r="C36" i="9"/>
  <c r="C36" i="7"/>
  <c r="G36" i="12"/>
  <c r="G36" i="11"/>
  <c r="G36" i="9"/>
  <c r="G36" i="7"/>
  <c r="K36" i="12"/>
  <c r="K36" i="11"/>
  <c r="K36" i="9"/>
  <c r="K36" i="7"/>
  <c r="O36" i="11"/>
  <c r="O36" i="9"/>
  <c r="O36" i="12"/>
  <c r="O36" i="7"/>
  <c r="S36" i="12"/>
  <c r="S36" i="11"/>
  <c r="S36" i="9"/>
  <c r="S36" i="7"/>
  <c r="W36" i="12"/>
  <c r="W36" i="9"/>
  <c r="W36" i="7"/>
  <c r="E37" i="12"/>
  <c r="E37" i="9"/>
  <c r="E37" i="11"/>
  <c r="E37" i="7"/>
  <c r="I37" i="12"/>
  <c r="I37" i="9"/>
  <c r="I37" i="11"/>
  <c r="I37" i="7"/>
  <c r="M37" i="12"/>
  <c r="M37" i="9"/>
  <c r="M37" i="11"/>
  <c r="M37" i="7"/>
  <c r="Q37" i="12"/>
  <c r="Q37" i="9"/>
  <c r="Q37" i="11"/>
  <c r="Q37" i="7"/>
  <c r="U37" i="12"/>
  <c r="U37" i="9"/>
  <c r="U37" i="11"/>
  <c r="U37" i="7"/>
  <c r="C38" i="12"/>
  <c r="C38" i="9"/>
  <c r="C38" i="7"/>
  <c r="G38" i="12"/>
  <c r="G38" i="9"/>
  <c r="G38" i="7"/>
  <c r="K38" i="12"/>
  <c r="K38" i="9"/>
  <c r="K38" i="7"/>
  <c r="O38" i="12"/>
  <c r="O38" i="11"/>
  <c r="O38" i="9"/>
  <c r="O38" i="7"/>
  <c r="S38" i="12"/>
  <c r="S38" i="9"/>
  <c r="S38" i="7"/>
  <c r="W38" i="12"/>
  <c r="W38" i="9"/>
  <c r="W38" i="7"/>
  <c r="E39" i="12"/>
  <c r="E39" i="9"/>
  <c r="E39" i="7"/>
  <c r="I39" i="12"/>
  <c r="I39" i="11"/>
  <c r="I39" i="9"/>
  <c r="I39" i="7"/>
  <c r="M39" i="12"/>
  <c r="M39" i="11"/>
  <c r="M39" i="9"/>
  <c r="M39" i="7"/>
  <c r="Q39" i="12"/>
  <c r="Q39" i="11"/>
  <c r="Q39" i="9"/>
  <c r="Q39" i="7"/>
  <c r="U39" i="12"/>
  <c r="U39" i="11"/>
  <c r="U39" i="9"/>
  <c r="U39" i="7"/>
  <c r="C40" i="12"/>
  <c r="C40" i="9"/>
  <c r="C40" i="7"/>
  <c r="G40" i="12"/>
  <c r="G40" i="9"/>
  <c r="G40" i="7"/>
  <c r="K40" i="12"/>
  <c r="K40" i="9"/>
  <c r="K40" i="7"/>
  <c r="O40" i="12"/>
  <c r="O40" i="9"/>
  <c r="O40" i="7"/>
  <c r="S40" i="9"/>
  <c r="S40" i="12"/>
  <c r="S40" i="7"/>
  <c r="W40" i="12"/>
  <c r="W40" i="9"/>
  <c r="W40" i="7"/>
  <c r="E41" i="12"/>
  <c r="E41" i="9"/>
  <c r="E41" i="11"/>
  <c r="E41" i="7"/>
  <c r="I41" i="12"/>
  <c r="I41" i="9"/>
  <c r="I41" i="11"/>
  <c r="I41" i="7"/>
  <c r="M41" i="12"/>
  <c r="M41" i="9"/>
  <c r="M41" i="11"/>
  <c r="M41" i="7"/>
  <c r="Q41" i="12"/>
  <c r="Q41" i="9"/>
  <c r="Q41" i="11"/>
  <c r="Q41" i="7"/>
  <c r="U41" i="12"/>
  <c r="U41" i="9"/>
  <c r="U41" i="11"/>
  <c r="U41" i="7"/>
  <c r="C42" i="12"/>
  <c r="C42" i="11"/>
  <c r="C42" i="9"/>
  <c r="C42" i="7"/>
  <c r="G42" i="12"/>
  <c r="G42" i="9"/>
  <c r="G42" i="11"/>
  <c r="G42" i="7"/>
  <c r="K42" i="12"/>
  <c r="K42" i="11"/>
  <c r="K42" i="9"/>
  <c r="K42" i="7"/>
  <c r="O42" i="12"/>
  <c r="O42" i="9"/>
  <c r="O42" i="11"/>
  <c r="O42" i="7"/>
  <c r="S42" i="12"/>
  <c r="S42" i="11"/>
  <c r="S42" i="9"/>
  <c r="S42" i="7"/>
  <c r="W42" i="12"/>
  <c r="W42" i="9"/>
  <c r="W42" i="11"/>
  <c r="W42" i="7"/>
  <c r="E43" i="7"/>
  <c r="I43" i="7"/>
  <c r="M43" i="7"/>
  <c r="Q43" i="7"/>
  <c r="U43" i="7"/>
  <c r="C44" i="7"/>
  <c r="G44" i="7"/>
  <c r="K44" i="7"/>
  <c r="O44" i="7"/>
  <c r="S44" i="7"/>
  <c r="W44" i="7"/>
  <c r="E45" i="12"/>
  <c r="E45" i="9"/>
  <c r="E45" i="11"/>
  <c r="E45" i="7"/>
  <c r="I45" i="12"/>
  <c r="I45" i="9"/>
  <c r="I45" i="11"/>
  <c r="I45" i="7"/>
  <c r="M45" i="12"/>
  <c r="M45" i="9"/>
  <c r="M45" i="11"/>
  <c r="M45" i="7"/>
  <c r="Q45" i="12"/>
  <c r="Q45" i="9"/>
  <c r="Q45" i="11"/>
  <c r="Q45" i="7"/>
  <c r="U45" i="12"/>
  <c r="U45" i="9"/>
  <c r="U45" i="11"/>
  <c r="U45" i="7"/>
  <c r="C46" i="7"/>
  <c r="G46" i="7"/>
  <c r="K46" i="7"/>
  <c r="O46" i="7"/>
  <c r="S46" i="7"/>
  <c r="W46" i="7"/>
  <c r="E47" i="12"/>
  <c r="E47" i="11"/>
  <c r="E47" i="9"/>
  <c r="E47" i="7"/>
  <c r="I47" i="12"/>
  <c r="I47" i="11"/>
  <c r="I47" i="9"/>
  <c r="I47" i="7"/>
  <c r="M47" i="12"/>
  <c r="M47" i="11"/>
  <c r="M47" i="9"/>
  <c r="M47" i="7"/>
  <c r="Q47" i="12"/>
  <c r="Q47" i="11"/>
  <c r="Q47" i="9"/>
  <c r="Q47" i="7"/>
  <c r="U47" i="12"/>
  <c r="U47" i="11"/>
  <c r="U47" i="9"/>
  <c r="U47" i="7"/>
  <c r="C48" i="12"/>
  <c r="C48" i="11"/>
  <c r="C48" i="9"/>
  <c r="C48" i="7"/>
  <c r="G48" i="12"/>
  <c r="G48" i="11"/>
  <c r="G48" i="9"/>
  <c r="G48" i="7"/>
  <c r="K48" i="12"/>
  <c r="K48" i="11"/>
  <c r="K48" i="9"/>
  <c r="K48" i="7"/>
  <c r="O48" i="11"/>
  <c r="O48" i="9"/>
  <c r="O48" i="12"/>
  <c r="O48" i="7"/>
  <c r="S48" i="12"/>
  <c r="S48" i="11"/>
  <c r="S48" i="9"/>
  <c r="S48" i="7"/>
  <c r="W48" i="12"/>
  <c r="W48" i="11"/>
  <c r="W48" i="9"/>
  <c r="W48" i="7"/>
  <c r="E49" i="12"/>
  <c r="E49" i="9"/>
  <c r="E49" i="11"/>
  <c r="E49" i="7"/>
  <c r="I49" i="12"/>
  <c r="I49" i="9"/>
  <c r="I49" i="11"/>
  <c r="I49" i="7"/>
  <c r="M49" i="12"/>
  <c r="M49" i="9"/>
  <c r="M49" i="11"/>
  <c r="M49" i="7"/>
  <c r="Q49" i="12"/>
  <c r="Q49" i="9"/>
  <c r="Q49" i="11"/>
  <c r="Q49" i="7"/>
  <c r="U49" i="12"/>
  <c r="U49" i="9"/>
  <c r="U49" i="11"/>
  <c r="U49" i="7"/>
  <c r="C50" i="7"/>
  <c r="G50" i="7"/>
  <c r="K50" i="7"/>
  <c r="O50" i="7"/>
  <c r="S50" i="12"/>
  <c r="S50" i="11"/>
  <c r="S50" i="9"/>
  <c r="S50" i="7"/>
  <c r="W50" i="7"/>
  <c r="E51" i="7"/>
  <c r="I51" i="7"/>
  <c r="M51" i="7"/>
  <c r="Q51" i="7"/>
  <c r="U51" i="7"/>
  <c r="C53" i="12"/>
  <c r="C53" i="11"/>
  <c r="C53" i="9"/>
  <c r="C53" i="7"/>
  <c r="C52" i="2"/>
  <c r="G52" i="2"/>
  <c r="K53" i="12"/>
  <c r="K53" i="11"/>
  <c r="K53" i="9"/>
  <c r="K53" i="7"/>
  <c r="K52" i="2"/>
  <c r="O53" i="12"/>
  <c r="O53" i="11"/>
  <c r="O53" i="9"/>
  <c r="O53" i="7"/>
  <c r="O52" i="2"/>
  <c r="S52" i="2"/>
  <c r="W53" i="12"/>
  <c r="W53" i="11"/>
  <c r="W53" i="9"/>
  <c r="W53" i="7"/>
  <c r="W52" i="2"/>
  <c r="E54" i="12"/>
  <c r="E54" i="11"/>
  <c r="E54" i="9"/>
  <c r="E54" i="7"/>
  <c r="I54" i="12"/>
  <c r="I54" i="9"/>
  <c r="I54" i="11"/>
  <c r="I54" i="7"/>
  <c r="M54" i="12"/>
  <c r="M54" i="11"/>
  <c r="M54" i="9"/>
  <c r="M54" i="7"/>
  <c r="Q54" i="12"/>
  <c r="Q54" i="9"/>
  <c r="Q54" i="11"/>
  <c r="Q54" i="7"/>
  <c r="U54" i="12"/>
  <c r="U54" i="11"/>
  <c r="U54" i="9"/>
  <c r="U54" i="7"/>
  <c r="C55" i="12"/>
  <c r="C55" i="9"/>
  <c r="C55" i="11"/>
  <c r="C55" i="7"/>
  <c r="G55" i="12"/>
  <c r="G55" i="11"/>
  <c r="G55" i="9"/>
  <c r="G55" i="7"/>
  <c r="K55" i="12"/>
  <c r="K55" i="9"/>
  <c r="K55" i="11"/>
  <c r="K55" i="7"/>
  <c r="O55" i="12"/>
  <c r="O55" i="11"/>
  <c r="O55" i="9"/>
  <c r="O55" i="7"/>
  <c r="S55" i="12"/>
  <c r="S55" i="9"/>
  <c r="S55" i="11"/>
  <c r="S55" i="7"/>
  <c r="W55" i="12"/>
  <c r="W55" i="11"/>
  <c r="W55" i="9"/>
  <c r="W55" i="7"/>
  <c r="E56" i="12"/>
  <c r="E56" i="11"/>
  <c r="E56" i="9"/>
  <c r="E56" i="7"/>
  <c r="I56" i="12"/>
  <c r="I56" i="11"/>
  <c r="I56" i="9"/>
  <c r="I56" i="7"/>
  <c r="M56" i="12"/>
  <c r="M56" i="11"/>
  <c r="M56" i="9"/>
  <c r="M56" i="7"/>
  <c r="Q56" i="12"/>
  <c r="Q56" i="11"/>
  <c r="Q56" i="9"/>
  <c r="Q56" i="7"/>
  <c r="U56" i="12"/>
  <c r="U56" i="11"/>
  <c r="U56" i="9"/>
  <c r="U56" i="7"/>
  <c r="C57" i="12"/>
  <c r="C57" i="11"/>
  <c r="C57" i="9"/>
  <c r="C57" i="7"/>
  <c r="G57" i="12"/>
  <c r="G57" i="11"/>
  <c r="G57" i="9"/>
  <c r="G57" i="7"/>
  <c r="K57" i="12"/>
  <c r="K57" i="11"/>
  <c r="K57" i="9"/>
  <c r="K57" i="7"/>
  <c r="O57" i="12"/>
  <c r="O57" i="11"/>
  <c r="O57" i="9"/>
  <c r="O57" i="7"/>
  <c r="S57" i="12"/>
  <c r="S57" i="11"/>
  <c r="S57" i="9"/>
  <c r="S57" i="7"/>
  <c r="W57" i="12"/>
  <c r="W57" i="11"/>
  <c r="W57" i="9"/>
  <c r="W57" i="7"/>
  <c r="E58" i="12"/>
  <c r="E58" i="9"/>
  <c r="E58" i="11"/>
  <c r="E58" i="7"/>
  <c r="I58" i="12"/>
  <c r="I58" i="9"/>
  <c r="I58" i="11"/>
  <c r="I58" i="7"/>
  <c r="M58" i="12"/>
  <c r="M58" i="11"/>
  <c r="M58" i="9"/>
  <c r="M58" i="7"/>
  <c r="Q58" i="12"/>
  <c r="Q58" i="9"/>
  <c r="Q58" i="11"/>
  <c r="Q58" i="7"/>
  <c r="U58" i="12"/>
  <c r="U58" i="9"/>
  <c r="U58" i="11"/>
  <c r="U58" i="7"/>
  <c r="C59" i="12"/>
  <c r="C59" i="11"/>
  <c r="C59" i="9"/>
  <c r="C59" i="7"/>
  <c r="G59" i="12"/>
  <c r="G59" i="9"/>
  <c r="G59" i="11"/>
  <c r="G59" i="7"/>
  <c r="K59" i="12"/>
  <c r="K59" i="11"/>
  <c r="K59" i="9"/>
  <c r="K59" i="7"/>
  <c r="O59" i="12"/>
  <c r="O59" i="11"/>
  <c r="O59" i="9"/>
  <c r="O59" i="7"/>
  <c r="S59" i="12"/>
  <c r="S59" i="11"/>
  <c r="S59" i="9"/>
  <c r="S59" i="7"/>
  <c r="W59" i="12"/>
  <c r="W59" i="11"/>
  <c r="W59" i="9"/>
  <c r="W59" i="7"/>
  <c r="E60" i="12"/>
  <c r="E60" i="11"/>
  <c r="E60" i="9"/>
  <c r="E60" i="7"/>
  <c r="I60" i="12"/>
  <c r="I60" i="11"/>
  <c r="I60" i="9"/>
  <c r="I60" i="7"/>
  <c r="M60" i="12"/>
  <c r="M60" i="11"/>
  <c r="M60" i="9"/>
  <c r="M60" i="7"/>
  <c r="Q60" i="12"/>
  <c r="Q60" i="11"/>
  <c r="Q60" i="9"/>
  <c r="Q60" i="7"/>
  <c r="U60" i="12"/>
  <c r="U60" i="11"/>
  <c r="U60" i="9"/>
  <c r="U60" i="7"/>
  <c r="C61" i="7"/>
  <c r="G61" i="7"/>
  <c r="K61" i="7"/>
  <c r="O61" i="7"/>
  <c r="S61" i="7"/>
  <c r="W61" i="7"/>
  <c r="E62" i="12"/>
  <c r="E62" i="11"/>
  <c r="E62" i="9"/>
  <c r="E62" i="7"/>
  <c r="I62" i="12"/>
  <c r="I62" i="9"/>
  <c r="I62" i="11"/>
  <c r="I62" i="7"/>
  <c r="M62" i="12"/>
  <c r="M62" i="11"/>
  <c r="M62" i="9"/>
  <c r="M62" i="7"/>
  <c r="Q62" i="12"/>
  <c r="Q62" i="9"/>
  <c r="Q62" i="11"/>
  <c r="Q62" i="7"/>
  <c r="U62" i="12"/>
  <c r="U62" i="11"/>
  <c r="U62" i="9"/>
  <c r="U62" i="7"/>
  <c r="C63" i="12"/>
  <c r="C63" i="11"/>
  <c r="C63" i="9"/>
  <c r="C63" i="7"/>
  <c r="G63" i="12"/>
  <c r="G63" i="11"/>
  <c r="G63" i="9"/>
  <c r="G63" i="7"/>
  <c r="K63" i="12"/>
  <c r="K63" i="11"/>
  <c r="K63" i="9"/>
  <c r="K63" i="7"/>
  <c r="O63" i="12"/>
  <c r="O63" i="11"/>
  <c r="O63" i="9"/>
  <c r="O63" i="7"/>
  <c r="S63" i="12"/>
  <c r="S63" i="11"/>
  <c r="S63" i="9"/>
  <c r="S63" i="7"/>
  <c r="W63" i="12"/>
  <c r="W63" i="11"/>
  <c r="W63" i="9"/>
  <c r="W63" i="7"/>
  <c r="E64" i="12"/>
  <c r="E64" i="11"/>
  <c r="E64" i="9"/>
  <c r="E64" i="7"/>
  <c r="I64" i="12"/>
  <c r="I64" i="11"/>
  <c r="I64" i="9"/>
  <c r="I64" i="7"/>
  <c r="M64" i="12"/>
  <c r="M64" i="11"/>
  <c r="M64" i="9"/>
  <c r="M64" i="7"/>
  <c r="Q64" i="12"/>
  <c r="Q64" i="11"/>
  <c r="Q64" i="9"/>
  <c r="Q64" i="7"/>
  <c r="U64" i="12"/>
  <c r="U64" i="11"/>
  <c r="U64" i="9"/>
  <c r="U64" i="7"/>
  <c r="C65" i="12"/>
  <c r="C65" i="11"/>
  <c r="C65" i="9"/>
  <c r="C65" i="7"/>
  <c r="G65" i="12"/>
  <c r="G65" i="11"/>
  <c r="G65" i="9"/>
  <c r="G65" i="7"/>
  <c r="K65" i="12"/>
  <c r="K65" i="11"/>
  <c r="K65" i="9"/>
  <c r="K65" i="7"/>
  <c r="O65" i="12"/>
  <c r="O65" i="9"/>
  <c r="O65" i="11"/>
  <c r="O65" i="7"/>
  <c r="S65" i="12"/>
  <c r="S65" i="11"/>
  <c r="S65" i="9"/>
  <c r="S65" i="7"/>
  <c r="W65" i="12"/>
  <c r="W65" i="11"/>
  <c r="W65" i="9"/>
  <c r="W65" i="7"/>
  <c r="E66" i="12"/>
  <c r="E66" i="11"/>
  <c r="E66" i="9"/>
  <c r="E66" i="7"/>
  <c r="I66" i="12"/>
  <c r="I66" i="11"/>
  <c r="I66" i="9"/>
  <c r="I66" i="7"/>
  <c r="M66" i="12"/>
  <c r="M66" i="11"/>
  <c r="M66" i="9"/>
  <c r="M66" i="7"/>
  <c r="Q66" i="12"/>
  <c r="Q66" i="11"/>
  <c r="Q66" i="9"/>
  <c r="Q66" i="7"/>
  <c r="U66" i="7"/>
  <c r="C67" i="12"/>
  <c r="C67" i="11"/>
  <c r="C67" i="9"/>
  <c r="C67" i="7"/>
  <c r="G67" i="12"/>
  <c r="G67" i="11"/>
  <c r="G67" i="9"/>
  <c r="G67" i="7"/>
  <c r="K67" i="12"/>
  <c r="K67" i="11"/>
  <c r="K67" i="9"/>
  <c r="K67" i="7"/>
  <c r="O67" i="12"/>
  <c r="O67" i="11"/>
  <c r="O67" i="9"/>
  <c r="O67" i="7"/>
  <c r="S67" i="12"/>
  <c r="S67" i="11"/>
  <c r="S67" i="9"/>
  <c r="S67" i="7"/>
  <c r="W67" i="12"/>
  <c r="W67" i="11"/>
  <c r="W67" i="9"/>
  <c r="W67" i="7"/>
  <c r="E68" i="12"/>
  <c r="E68" i="11"/>
  <c r="E68" i="9"/>
  <c r="E68" i="7"/>
  <c r="I68" i="12"/>
  <c r="I68" i="11"/>
  <c r="I68" i="9"/>
  <c r="I68" i="7"/>
  <c r="M68" i="12"/>
  <c r="M68" i="11"/>
  <c r="M68" i="9"/>
  <c r="M68" i="7"/>
  <c r="Q68" i="12"/>
  <c r="Q68" i="11"/>
  <c r="Q68" i="9"/>
  <c r="Q68" i="7"/>
  <c r="U68" i="12"/>
  <c r="U68" i="11"/>
  <c r="U68" i="9"/>
  <c r="U68" i="7"/>
  <c r="C69" i="12"/>
  <c r="C69" i="11"/>
  <c r="C69" i="9"/>
  <c r="C69" i="7"/>
  <c r="G69" i="12"/>
  <c r="G69" i="11"/>
  <c r="G69" i="9"/>
  <c r="G69" i="7"/>
  <c r="K69" i="12"/>
  <c r="K69" i="11"/>
  <c r="K69" i="9"/>
  <c r="K69" i="7"/>
  <c r="O69" i="12"/>
  <c r="O69" i="11"/>
  <c r="O69" i="9"/>
  <c r="O69" i="7"/>
  <c r="S69" i="12"/>
  <c r="S69" i="11"/>
  <c r="S69" i="9"/>
  <c r="S69" i="7"/>
  <c r="W69" i="12"/>
  <c r="W69" i="11"/>
  <c r="W69" i="9"/>
  <c r="W69" i="7"/>
  <c r="E70" i="11"/>
  <c r="E70" i="9"/>
  <c r="E70" i="7"/>
  <c r="I70" i="9"/>
  <c r="I70" i="11"/>
  <c r="I70" i="7"/>
  <c r="M70" i="11"/>
  <c r="M70" i="9"/>
  <c r="M70" i="7"/>
  <c r="Q70" i="9"/>
  <c r="Q70" i="11"/>
  <c r="Q70" i="7"/>
  <c r="U70" i="11"/>
  <c r="U70" i="9"/>
  <c r="U70" i="7"/>
  <c r="C72" i="12"/>
  <c r="C72" i="11"/>
  <c r="C72" i="9"/>
  <c r="C72" i="7"/>
  <c r="C71" i="2"/>
  <c r="G72" i="12"/>
  <c r="G72" i="11"/>
  <c r="G72" i="7"/>
  <c r="G72" i="9"/>
  <c r="G71" i="2"/>
  <c r="K72" i="12"/>
  <c r="K72" i="11"/>
  <c r="K72" i="9"/>
  <c r="K72" i="7"/>
  <c r="K71" i="2"/>
  <c r="O72" i="12"/>
  <c r="O72" i="11"/>
  <c r="O72" i="7"/>
  <c r="O72" i="9"/>
  <c r="O71" i="2"/>
  <c r="S72" i="12"/>
  <c r="S72" i="11"/>
  <c r="S72" i="9"/>
  <c r="S72" i="7"/>
  <c r="S71" i="2"/>
  <c r="W72" i="12"/>
  <c r="W72" i="11"/>
  <c r="W72" i="7"/>
  <c r="W72" i="9"/>
  <c r="W71" i="2"/>
  <c r="E73" i="12"/>
  <c r="E73" i="11"/>
  <c r="E73" i="9"/>
  <c r="E73" i="7"/>
  <c r="I73" i="12"/>
  <c r="I73" i="11"/>
  <c r="I73" i="9"/>
  <c r="I73" i="7"/>
  <c r="M73" i="12"/>
  <c r="M73" i="11"/>
  <c r="M73" i="9"/>
  <c r="M73" i="7"/>
  <c r="Q73" i="12"/>
  <c r="Q73" i="11"/>
  <c r="Q73" i="9"/>
  <c r="Q73" i="7"/>
  <c r="U73" i="12"/>
  <c r="U73" i="11"/>
  <c r="U73" i="9"/>
  <c r="U73" i="7"/>
  <c r="C74" i="12"/>
  <c r="C74" i="11"/>
  <c r="C74" i="9"/>
  <c r="C74" i="7"/>
  <c r="G74" i="12"/>
  <c r="G74" i="9"/>
  <c r="G74" i="11"/>
  <c r="G74" i="7"/>
  <c r="K74" i="12"/>
  <c r="K74" i="11"/>
  <c r="K74" i="7"/>
  <c r="K74" i="9"/>
  <c r="O74" i="12"/>
  <c r="O74" i="11"/>
  <c r="O74" i="9"/>
  <c r="O74" i="7"/>
  <c r="S74" i="12"/>
  <c r="S74" i="11"/>
  <c r="S74" i="9"/>
  <c r="S74" i="7"/>
  <c r="W74" i="12"/>
  <c r="W74" i="9"/>
  <c r="W74" i="11"/>
  <c r="W74" i="7"/>
  <c r="E75" i="12"/>
  <c r="E75" i="11"/>
  <c r="E75" i="9"/>
  <c r="E75" i="7"/>
  <c r="I75" i="12"/>
  <c r="I75" i="11"/>
  <c r="I75" i="9"/>
  <c r="I75" i="7"/>
  <c r="M75" i="12"/>
  <c r="M75" i="11"/>
  <c r="M75" i="9"/>
  <c r="M75" i="7"/>
  <c r="Q75" i="12"/>
  <c r="Q75" i="11"/>
  <c r="Q75" i="9"/>
  <c r="Q75" i="7"/>
  <c r="U75" i="12"/>
  <c r="U75" i="11"/>
  <c r="U75" i="9"/>
  <c r="U75" i="7"/>
  <c r="C76" i="12"/>
  <c r="C76" i="11"/>
  <c r="C76" i="9"/>
  <c r="C76" i="7"/>
  <c r="G76" i="12"/>
  <c r="G76" i="11"/>
  <c r="G76" i="9"/>
  <c r="G76" i="7"/>
  <c r="K76" i="12"/>
  <c r="K76" i="11"/>
  <c r="K76" i="9"/>
  <c r="K76" i="7"/>
  <c r="O76" i="12"/>
  <c r="O76" i="11"/>
  <c r="O76" i="7"/>
  <c r="O76" i="9"/>
  <c r="S76" i="12"/>
  <c r="S76" i="11"/>
  <c r="S76" i="9"/>
  <c r="S76" i="7"/>
  <c r="W76" i="12"/>
  <c r="W76" i="11"/>
  <c r="W76" i="7"/>
  <c r="W76" i="9"/>
  <c r="C4" i="121"/>
  <c r="G4" i="121"/>
  <c r="K4" i="121"/>
  <c r="O4" i="121"/>
  <c r="S4" i="121"/>
  <c r="W4" i="121"/>
  <c r="E8" i="121"/>
  <c r="I8" i="121"/>
  <c r="M8" i="121"/>
  <c r="Q8" i="121"/>
  <c r="U8" i="121"/>
  <c r="E11" i="121"/>
  <c r="I11" i="121"/>
  <c r="M11" i="121"/>
  <c r="Q11" i="121"/>
  <c r="U11" i="121"/>
  <c r="C17" i="121"/>
  <c r="G17" i="121"/>
  <c r="K17" i="121"/>
  <c r="O17" i="121"/>
  <c r="S17" i="121"/>
  <c r="W17" i="121"/>
  <c r="C22" i="121"/>
  <c r="G22" i="121"/>
  <c r="K22" i="121"/>
  <c r="O22" i="121"/>
  <c r="S22" i="121"/>
  <c r="W22" i="121"/>
  <c r="E27" i="121"/>
  <c r="I27" i="121"/>
  <c r="M27" i="121"/>
  <c r="Q27" i="121"/>
  <c r="U27" i="121"/>
  <c r="C33" i="121"/>
  <c r="G33" i="121"/>
  <c r="K33" i="121"/>
  <c r="O33" i="121"/>
  <c r="S33" i="121"/>
  <c r="W33" i="121"/>
  <c r="C52" i="121"/>
  <c r="G52" i="121"/>
  <c r="K52" i="121"/>
  <c r="O52" i="121"/>
  <c r="S52" i="121"/>
  <c r="W52" i="121"/>
  <c r="C71" i="121"/>
  <c r="G71" i="121"/>
  <c r="K71" i="121"/>
  <c r="O71" i="121"/>
  <c r="S71" i="121"/>
  <c r="W71" i="121"/>
  <c r="W8" i="120"/>
  <c r="W11" i="120"/>
  <c r="W27" i="120"/>
  <c r="C4" i="119"/>
  <c r="C3" i="119" s="1"/>
  <c r="G4" i="119"/>
  <c r="G3" i="119" s="1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C17" i="119"/>
  <c r="G17" i="119"/>
  <c r="K17" i="119"/>
  <c r="O17" i="119"/>
  <c r="S17" i="119"/>
  <c r="W17" i="119"/>
  <c r="C22" i="119"/>
  <c r="G22" i="119"/>
  <c r="K22" i="119"/>
  <c r="O22" i="119"/>
  <c r="S22" i="119"/>
  <c r="W22" i="119"/>
  <c r="E27" i="119"/>
  <c r="I27" i="119"/>
  <c r="M27" i="119"/>
  <c r="Q27" i="119"/>
  <c r="U27" i="119"/>
  <c r="C52" i="119"/>
  <c r="G52" i="119"/>
  <c r="K52" i="119"/>
  <c r="O52" i="119"/>
  <c r="S52" i="119"/>
  <c r="W52" i="119"/>
  <c r="C71" i="119"/>
  <c r="G71" i="119"/>
  <c r="K71" i="119"/>
  <c r="O71" i="119"/>
  <c r="S71" i="119"/>
  <c r="W71" i="119"/>
  <c r="C8" i="118"/>
  <c r="C11" i="118"/>
  <c r="E22" i="118"/>
  <c r="I22" i="118"/>
  <c r="M22" i="118"/>
  <c r="Q22" i="118"/>
  <c r="U22" i="118"/>
  <c r="C27" i="118"/>
  <c r="C26" i="118" s="1"/>
  <c r="E71" i="118"/>
  <c r="I71" i="118"/>
  <c r="M71" i="118"/>
  <c r="Q71" i="118"/>
  <c r="U71" i="118"/>
  <c r="C4" i="117"/>
  <c r="C17" i="117"/>
  <c r="C22" i="117"/>
  <c r="C33" i="117"/>
  <c r="C52" i="117"/>
  <c r="C71" i="117"/>
  <c r="C4" i="115"/>
  <c r="C3" i="115" s="1"/>
  <c r="G4" i="115"/>
  <c r="G3" i="115" s="1"/>
  <c r="K4" i="115"/>
  <c r="K3" i="115" s="1"/>
  <c r="O4" i="115"/>
  <c r="S4" i="115"/>
  <c r="S3" i="115" s="1"/>
  <c r="W4" i="115"/>
  <c r="W3" i="115" s="1"/>
  <c r="E8" i="115"/>
  <c r="I8" i="115"/>
  <c r="M8" i="115"/>
  <c r="Q8" i="115"/>
  <c r="U8" i="115"/>
  <c r="E11" i="115"/>
  <c r="I11" i="115"/>
  <c r="M11" i="115"/>
  <c r="Q11" i="115"/>
  <c r="U11" i="115"/>
  <c r="C17" i="115"/>
  <c r="G17" i="115"/>
  <c r="K17" i="115"/>
  <c r="O17" i="115"/>
  <c r="S17" i="115"/>
  <c r="W17" i="115"/>
  <c r="C22" i="115"/>
  <c r="G22" i="115"/>
  <c r="K22" i="115"/>
  <c r="O22" i="115"/>
  <c r="S22" i="115"/>
  <c r="W22" i="115"/>
  <c r="E27" i="115"/>
  <c r="E26" i="115" s="1"/>
  <c r="I27" i="115"/>
  <c r="I26" i="115" s="1"/>
  <c r="M27" i="115"/>
  <c r="M26" i="115" s="1"/>
  <c r="Q27" i="115"/>
  <c r="Q26" i="115" s="1"/>
  <c r="U27" i="115"/>
  <c r="U26" i="115" s="1"/>
  <c r="C33" i="115"/>
  <c r="C26" i="115" s="1"/>
  <c r="G33" i="115"/>
  <c r="G26" i="115" s="1"/>
  <c r="K33" i="115"/>
  <c r="K26" i="115" s="1"/>
  <c r="O33" i="115"/>
  <c r="O26" i="115" s="1"/>
  <c r="S33" i="115"/>
  <c r="S26" i="115" s="1"/>
  <c r="W33" i="115"/>
  <c r="W26" i="115" s="1"/>
  <c r="C52" i="115"/>
  <c r="G52" i="115"/>
  <c r="K52" i="115"/>
  <c r="O52" i="115"/>
  <c r="S52" i="115"/>
  <c r="W52" i="115"/>
  <c r="C71" i="115"/>
  <c r="G71" i="115"/>
  <c r="K71" i="115"/>
  <c r="O71" i="115"/>
  <c r="S71" i="115"/>
  <c r="W71" i="115"/>
  <c r="E4" i="114"/>
  <c r="I4" i="114"/>
  <c r="M4" i="114"/>
  <c r="Q4" i="114"/>
  <c r="U4" i="114"/>
  <c r="C8" i="114"/>
  <c r="G8" i="114"/>
  <c r="K8" i="114"/>
  <c r="O8" i="114"/>
  <c r="S8" i="114"/>
  <c r="W8" i="114"/>
  <c r="C11" i="114"/>
  <c r="G11" i="114"/>
  <c r="K11" i="114"/>
  <c r="O11" i="114"/>
  <c r="S11" i="114"/>
  <c r="W11" i="114"/>
  <c r="E17" i="114"/>
  <c r="I17" i="114"/>
  <c r="M17" i="114"/>
  <c r="Q17" i="114"/>
  <c r="U17" i="114"/>
  <c r="E22" i="114"/>
  <c r="I22" i="114"/>
  <c r="M22" i="114"/>
  <c r="Q22" i="114"/>
  <c r="U22" i="114"/>
  <c r="C27" i="114"/>
  <c r="G27" i="114"/>
  <c r="K27" i="114"/>
  <c r="O27" i="114"/>
  <c r="S27" i="114"/>
  <c r="W27" i="114"/>
  <c r="E33" i="114"/>
  <c r="E26" i="114" s="1"/>
  <c r="I33" i="114"/>
  <c r="I26" i="114" s="1"/>
  <c r="M33" i="114"/>
  <c r="M26" i="114" s="1"/>
  <c r="Q33" i="114"/>
  <c r="Q26" i="114" s="1"/>
  <c r="U33" i="114"/>
  <c r="U26" i="114" s="1"/>
  <c r="E52" i="114"/>
  <c r="I52" i="114"/>
  <c r="M52" i="114"/>
  <c r="Q52" i="114"/>
  <c r="U52" i="114"/>
  <c r="E71" i="114"/>
  <c r="I71" i="114"/>
  <c r="M71" i="114"/>
  <c r="Q71" i="114"/>
  <c r="U71" i="114"/>
  <c r="C4" i="113"/>
  <c r="G4" i="113"/>
  <c r="K4" i="113"/>
  <c r="O4" i="113"/>
  <c r="S4" i="113"/>
  <c r="W4" i="113"/>
  <c r="E8" i="113"/>
  <c r="I8" i="113"/>
  <c r="M8" i="113"/>
  <c r="Q8" i="113"/>
  <c r="U8" i="113"/>
  <c r="E11" i="113"/>
  <c r="I11" i="113"/>
  <c r="M11" i="113"/>
  <c r="Q11" i="113"/>
  <c r="U11" i="113"/>
  <c r="C17" i="113"/>
  <c r="G17" i="113"/>
  <c r="K17" i="113"/>
  <c r="O17" i="113"/>
  <c r="S17" i="113"/>
  <c r="W17" i="113"/>
  <c r="C22" i="113"/>
  <c r="G22" i="113"/>
  <c r="K22" i="113"/>
  <c r="O22" i="113"/>
  <c r="S22" i="113"/>
  <c r="W22" i="113"/>
  <c r="E27" i="113"/>
  <c r="I27" i="113"/>
  <c r="M27" i="113"/>
  <c r="Q27" i="113"/>
  <c r="U27" i="113"/>
  <c r="U26" i="113" s="1"/>
  <c r="C33" i="113"/>
  <c r="G33" i="113"/>
  <c r="K33" i="113"/>
  <c r="O33" i="113"/>
  <c r="S33" i="113"/>
  <c r="W33" i="113"/>
  <c r="C52" i="113"/>
  <c r="G52" i="113"/>
  <c r="K52" i="113"/>
  <c r="O52" i="113"/>
  <c r="S52" i="113"/>
  <c r="W52" i="113"/>
  <c r="C71" i="113"/>
  <c r="G71" i="113"/>
  <c r="K71" i="113"/>
  <c r="O71" i="113"/>
  <c r="S71" i="113"/>
  <c r="W71" i="113"/>
  <c r="E4" i="112"/>
  <c r="E3" i="112" s="1"/>
  <c r="I4" i="112"/>
  <c r="I3" i="112" s="1"/>
  <c r="M4" i="112"/>
  <c r="M3" i="112" s="1"/>
  <c r="Q4" i="112"/>
  <c r="Q3" i="112" s="1"/>
  <c r="U4" i="112"/>
  <c r="U3" i="112" s="1"/>
  <c r="C8" i="112"/>
  <c r="G8" i="112"/>
  <c r="K8" i="112"/>
  <c r="O8" i="112"/>
  <c r="S8" i="112"/>
  <c r="W8" i="112"/>
  <c r="C11" i="112"/>
  <c r="G11" i="112"/>
  <c r="K11" i="112"/>
  <c r="O11" i="112"/>
  <c r="S11" i="112"/>
  <c r="W11" i="112"/>
  <c r="E17" i="112"/>
  <c r="I17" i="112"/>
  <c r="M17" i="112"/>
  <c r="Q17" i="112"/>
  <c r="U17" i="112"/>
  <c r="E22" i="112"/>
  <c r="I22" i="112"/>
  <c r="M22" i="112"/>
  <c r="Q22" i="112"/>
  <c r="U22" i="112"/>
  <c r="C27" i="112"/>
  <c r="G27" i="112"/>
  <c r="G26" i="112" s="1"/>
  <c r="K27" i="112"/>
  <c r="O27" i="112"/>
  <c r="S27" i="112"/>
  <c r="W27" i="112"/>
  <c r="E33" i="112"/>
  <c r="I33" i="112"/>
  <c r="M33" i="112"/>
  <c r="Q33" i="112"/>
  <c r="Q26" i="112" s="1"/>
  <c r="U33" i="112"/>
  <c r="U26" i="112" s="1"/>
  <c r="E52" i="112"/>
  <c r="I52" i="112"/>
  <c r="M52" i="112"/>
  <c r="Q52" i="112"/>
  <c r="U52" i="112"/>
  <c r="E71" i="112"/>
  <c r="I71" i="112"/>
  <c r="M71" i="112"/>
  <c r="Q71" i="112"/>
  <c r="U71" i="112"/>
  <c r="D4" i="110"/>
  <c r="H4" i="110"/>
  <c r="L4" i="110"/>
  <c r="P4" i="110"/>
  <c r="T4" i="110"/>
  <c r="F8" i="110"/>
  <c r="J8" i="110"/>
  <c r="N8" i="110"/>
  <c r="R8" i="110"/>
  <c r="V8" i="110"/>
  <c r="F11" i="110"/>
  <c r="J11" i="110"/>
  <c r="N11" i="110"/>
  <c r="R11" i="110"/>
  <c r="V11" i="110"/>
  <c r="D17" i="110"/>
  <c r="H17" i="110"/>
  <c r="L17" i="110"/>
  <c r="P17" i="110"/>
  <c r="T17" i="110"/>
  <c r="D22" i="110"/>
  <c r="H22" i="110"/>
  <c r="L22" i="110"/>
  <c r="P22" i="110"/>
  <c r="T22" i="110"/>
  <c r="F27" i="110"/>
  <c r="J27" i="110"/>
  <c r="N27" i="110"/>
  <c r="R27" i="110"/>
  <c r="V27" i="110"/>
  <c r="C33" i="110"/>
  <c r="C26" i="110" s="1"/>
  <c r="G33" i="110"/>
  <c r="G26" i="110" s="1"/>
  <c r="K33" i="110"/>
  <c r="K26" i="110" s="1"/>
  <c r="O33" i="110"/>
  <c r="O26" i="110" s="1"/>
  <c r="S33" i="110"/>
  <c r="S26" i="110" s="1"/>
  <c r="W33" i="110"/>
  <c r="W26" i="110" s="1"/>
  <c r="C52" i="110"/>
  <c r="G52" i="110"/>
  <c r="K52" i="110"/>
  <c r="O52" i="110"/>
  <c r="S52" i="110"/>
  <c r="W52" i="110"/>
  <c r="C71" i="110"/>
  <c r="G71" i="110"/>
  <c r="K71" i="110"/>
  <c r="O71" i="110"/>
  <c r="S71" i="110"/>
  <c r="W71" i="110"/>
  <c r="E4" i="109"/>
  <c r="I4" i="109"/>
  <c r="M4" i="109"/>
  <c r="Q4" i="109"/>
  <c r="U4" i="109"/>
  <c r="C8" i="109"/>
  <c r="G8" i="109"/>
  <c r="K8" i="109"/>
  <c r="O8" i="109"/>
  <c r="S8" i="109"/>
  <c r="W8" i="109"/>
  <c r="C11" i="109"/>
  <c r="G11" i="109"/>
  <c r="K11" i="109"/>
  <c r="O11" i="109"/>
  <c r="S11" i="109"/>
  <c r="W11" i="109"/>
  <c r="E17" i="109"/>
  <c r="I17" i="109"/>
  <c r="M17" i="109"/>
  <c r="Q17" i="109"/>
  <c r="U17" i="109"/>
  <c r="E22" i="109"/>
  <c r="I22" i="109"/>
  <c r="M22" i="109"/>
  <c r="Q22" i="109"/>
  <c r="U22" i="109"/>
  <c r="C27" i="109"/>
  <c r="G27" i="109"/>
  <c r="K27" i="109"/>
  <c r="O27" i="109"/>
  <c r="S27" i="109"/>
  <c r="W27" i="109"/>
  <c r="E33" i="109"/>
  <c r="I33" i="109"/>
  <c r="M33" i="109"/>
  <c r="Q33" i="109"/>
  <c r="U33" i="109"/>
  <c r="E52" i="109"/>
  <c r="I52" i="109"/>
  <c r="M52" i="109"/>
  <c r="Q52" i="109"/>
  <c r="U52" i="109"/>
  <c r="E71" i="109"/>
  <c r="I71" i="109"/>
  <c r="M71" i="109"/>
  <c r="Q71" i="109"/>
  <c r="U71" i="109"/>
  <c r="C4" i="108"/>
  <c r="G4" i="108"/>
  <c r="K4" i="108"/>
  <c r="O4" i="108"/>
  <c r="S4" i="108"/>
  <c r="W4" i="108"/>
  <c r="E8" i="108"/>
  <c r="I8" i="108"/>
  <c r="M8" i="108"/>
  <c r="Q8" i="108"/>
  <c r="U8" i="108"/>
  <c r="E11" i="108"/>
  <c r="I11" i="108"/>
  <c r="M11" i="108"/>
  <c r="Q11" i="108"/>
  <c r="U11" i="108"/>
  <c r="C17" i="108"/>
  <c r="G17" i="108"/>
  <c r="K17" i="108"/>
  <c r="O17" i="108"/>
  <c r="S17" i="108"/>
  <c r="W17" i="108"/>
  <c r="C22" i="108"/>
  <c r="G22" i="108"/>
  <c r="K22" i="108"/>
  <c r="O22" i="108"/>
  <c r="S22" i="108"/>
  <c r="W22" i="108"/>
  <c r="E27" i="108"/>
  <c r="I27" i="108"/>
  <c r="M27" i="108"/>
  <c r="Q27" i="108"/>
  <c r="U27" i="108"/>
  <c r="C33" i="108"/>
  <c r="G33" i="108"/>
  <c r="K33" i="108"/>
  <c r="O33" i="108"/>
  <c r="S33" i="108"/>
  <c r="W33" i="108"/>
  <c r="C52" i="108"/>
  <c r="G52" i="108"/>
  <c r="K52" i="108"/>
  <c r="O52" i="108"/>
  <c r="S52" i="108"/>
  <c r="W52" i="108"/>
  <c r="C71" i="108"/>
  <c r="G71" i="108"/>
  <c r="K71" i="108"/>
  <c r="O71" i="108"/>
  <c r="S71" i="108"/>
  <c r="W71" i="108"/>
  <c r="E4" i="107"/>
  <c r="I4" i="107"/>
  <c r="M4" i="107"/>
  <c r="Q4" i="107"/>
  <c r="U4" i="107"/>
  <c r="C8" i="107"/>
  <c r="G8" i="107"/>
  <c r="K8" i="107"/>
  <c r="O8" i="107"/>
  <c r="S8" i="107"/>
  <c r="W8" i="107"/>
  <c r="C11" i="107"/>
  <c r="G11" i="107"/>
  <c r="K11" i="107"/>
  <c r="O11" i="107"/>
  <c r="S11" i="107"/>
  <c r="W11" i="107"/>
  <c r="E17" i="107"/>
  <c r="I17" i="107"/>
  <c r="M17" i="107"/>
  <c r="Q17" i="107"/>
  <c r="U17" i="107"/>
  <c r="E22" i="107"/>
  <c r="I22" i="107"/>
  <c r="M22" i="107"/>
  <c r="Q22" i="107"/>
  <c r="U22" i="107"/>
  <c r="C27" i="107"/>
  <c r="G27" i="107"/>
  <c r="K27" i="107"/>
  <c r="O27" i="107"/>
  <c r="S27" i="107"/>
  <c r="W27" i="107"/>
  <c r="E33" i="107"/>
  <c r="I33" i="107"/>
  <c r="M33" i="107"/>
  <c r="Q33" i="107"/>
  <c r="U33" i="107"/>
  <c r="E52" i="107"/>
  <c r="I52" i="107"/>
  <c r="M52" i="107"/>
  <c r="Q52" i="107"/>
  <c r="U52" i="107"/>
  <c r="E71" i="107"/>
  <c r="I71" i="107"/>
  <c r="M71" i="107"/>
  <c r="Q71" i="107"/>
  <c r="U71" i="107"/>
  <c r="C4" i="106"/>
  <c r="C17" i="106"/>
  <c r="C22" i="106"/>
  <c r="C33" i="106"/>
  <c r="C52" i="106"/>
  <c r="C71" i="106"/>
  <c r="C8" i="105"/>
  <c r="C11" i="105"/>
  <c r="C27" i="105"/>
  <c r="C4" i="104"/>
  <c r="C17" i="104"/>
  <c r="C22" i="104"/>
  <c r="C33" i="104"/>
  <c r="C52" i="104"/>
  <c r="C71" i="104"/>
  <c r="C8" i="103"/>
  <c r="C11" i="103"/>
  <c r="C27" i="103"/>
  <c r="G4" i="102"/>
  <c r="G71" i="102"/>
  <c r="K71" i="102"/>
  <c r="C4" i="100"/>
  <c r="G4" i="100"/>
  <c r="K4" i="100"/>
  <c r="O4" i="100"/>
  <c r="S4" i="100"/>
  <c r="W4" i="100"/>
  <c r="E8" i="100"/>
  <c r="I8" i="100"/>
  <c r="M8" i="100"/>
  <c r="Q8" i="100"/>
  <c r="U8" i="100"/>
  <c r="E11" i="100"/>
  <c r="I11" i="100"/>
  <c r="M11" i="100"/>
  <c r="Q11" i="100"/>
  <c r="U11" i="100"/>
  <c r="C17" i="100"/>
  <c r="G17" i="100"/>
  <c r="K17" i="100"/>
  <c r="O17" i="100"/>
  <c r="S17" i="100"/>
  <c r="W17" i="100"/>
  <c r="C22" i="100"/>
  <c r="G22" i="100"/>
  <c r="K22" i="100"/>
  <c r="O22" i="100"/>
  <c r="S22" i="100"/>
  <c r="W22" i="100"/>
  <c r="E27" i="100"/>
  <c r="I27" i="100"/>
  <c r="M27" i="100"/>
  <c r="Q27" i="100"/>
  <c r="U27" i="100"/>
  <c r="C33" i="100"/>
  <c r="G33" i="100"/>
  <c r="K33" i="100"/>
  <c r="O33" i="100"/>
  <c r="S33" i="100"/>
  <c r="W33" i="100"/>
  <c r="C52" i="100"/>
  <c r="G52" i="100"/>
  <c r="K52" i="100"/>
  <c r="O52" i="100"/>
  <c r="S52" i="100"/>
  <c r="W52" i="100"/>
  <c r="C71" i="100"/>
  <c r="G71" i="100"/>
  <c r="K71" i="100"/>
  <c r="O71" i="100"/>
  <c r="S71" i="100"/>
  <c r="W71" i="100"/>
  <c r="E4" i="99"/>
  <c r="I4" i="99"/>
  <c r="M4" i="99"/>
  <c r="Q4" i="99"/>
  <c r="U4" i="99"/>
  <c r="C8" i="99"/>
  <c r="G8" i="99"/>
  <c r="K8" i="99"/>
  <c r="O8" i="99"/>
  <c r="S8" i="99"/>
  <c r="W8" i="99"/>
  <c r="C11" i="99"/>
  <c r="G11" i="99"/>
  <c r="K11" i="99"/>
  <c r="O11" i="99"/>
  <c r="S11" i="99"/>
  <c r="W11" i="99"/>
  <c r="E17" i="99"/>
  <c r="I17" i="99"/>
  <c r="M17" i="99"/>
  <c r="Q17" i="99"/>
  <c r="U17" i="99"/>
  <c r="E22" i="99"/>
  <c r="I22" i="99"/>
  <c r="M22" i="99"/>
  <c r="Q22" i="99"/>
  <c r="U22" i="99"/>
  <c r="C27" i="99"/>
  <c r="G27" i="99"/>
  <c r="K27" i="99"/>
  <c r="O27" i="99"/>
  <c r="S27" i="99"/>
  <c r="W27" i="99"/>
  <c r="E33" i="99"/>
  <c r="I33" i="99"/>
  <c r="M33" i="99"/>
  <c r="Q33" i="99"/>
  <c r="U33" i="99"/>
  <c r="E52" i="99"/>
  <c r="I52" i="99"/>
  <c r="M52" i="99"/>
  <c r="Q52" i="99"/>
  <c r="U52" i="99"/>
  <c r="E71" i="99"/>
  <c r="I71" i="99"/>
  <c r="M71" i="99"/>
  <c r="Q71" i="99"/>
  <c r="U71" i="99"/>
  <c r="C4" i="98"/>
  <c r="G4" i="98"/>
  <c r="K4" i="98"/>
  <c r="O4" i="98"/>
  <c r="S4" i="98"/>
  <c r="W4" i="98"/>
  <c r="E8" i="98"/>
  <c r="I8" i="98"/>
  <c r="M8" i="98"/>
  <c r="Q8" i="98"/>
  <c r="U8" i="98"/>
  <c r="E11" i="98"/>
  <c r="I11" i="98"/>
  <c r="M11" i="98"/>
  <c r="Q11" i="98"/>
  <c r="U11" i="98"/>
  <c r="C17" i="98"/>
  <c r="G17" i="98"/>
  <c r="K17" i="98"/>
  <c r="O17" i="98"/>
  <c r="S17" i="98"/>
  <c r="W17" i="98"/>
  <c r="C22" i="98"/>
  <c r="G22" i="98"/>
  <c r="K22" i="98"/>
  <c r="O22" i="98"/>
  <c r="S22" i="98"/>
  <c r="W22" i="98"/>
  <c r="E27" i="98"/>
  <c r="I27" i="98"/>
  <c r="I26" i="98" s="1"/>
  <c r="M27" i="98"/>
  <c r="Q27" i="98"/>
  <c r="U27" i="98"/>
  <c r="C33" i="98"/>
  <c r="G33" i="98"/>
  <c r="K33" i="98"/>
  <c r="O33" i="98"/>
  <c r="S33" i="98"/>
  <c r="W33" i="98"/>
  <c r="C52" i="98"/>
  <c r="G52" i="98"/>
  <c r="K52" i="98"/>
  <c r="O52" i="98"/>
  <c r="S52" i="98"/>
  <c r="W52" i="98"/>
  <c r="C71" i="98"/>
  <c r="G71" i="98"/>
  <c r="K71" i="98"/>
  <c r="O71" i="98"/>
  <c r="S71" i="98"/>
  <c r="W71" i="98"/>
  <c r="E4" i="97"/>
  <c r="I4" i="97"/>
  <c r="M4" i="97"/>
  <c r="Q4" i="97"/>
  <c r="U4" i="97"/>
  <c r="C8" i="97"/>
  <c r="G8" i="97"/>
  <c r="K8" i="97"/>
  <c r="O8" i="97"/>
  <c r="S8" i="97"/>
  <c r="W8" i="97"/>
  <c r="C11" i="97"/>
  <c r="G11" i="97"/>
  <c r="K11" i="97"/>
  <c r="O11" i="97"/>
  <c r="S11" i="97"/>
  <c r="W11" i="97"/>
  <c r="E17" i="97"/>
  <c r="I17" i="97"/>
  <c r="M17" i="97"/>
  <c r="Q17" i="97"/>
  <c r="U17" i="97"/>
  <c r="E22" i="97"/>
  <c r="I22" i="97"/>
  <c r="M22" i="97"/>
  <c r="Q22" i="97"/>
  <c r="U22" i="97"/>
  <c r="C27" i="97"/>
  <c r="G27" i="97"/>
  <c r="K27" i="97"/>
  <c r="O27" i="97"/>
  <c r="S27" i="97"/>
  <c r="W27" i="97"/>
  <c r="E33" i="97"/>
  <c r="I33" i="97"/>
  <c r="M33" i="97"/>
  <c r="Q33" i="97"/>
  <c r="U33" i="97"/>
  <c r="E52" i="97"/>
  <c r="I52" i="97"/>
  <c r="M52" i="97"/>
  <c r="Q52" i="97"/>
  <c r="U52" i="97"/>
  <c r="E71" i="97"/>
  <c r="I71" i="97"/>
  <c r="M71" i="97"/>
  <c r="Q71" i="97"/>
  <c r="U71" i="97"/>
  <c r="C4" i="96"/>
  <c r="G4" i="96"/>
  <c r="K4" i="96"/>
  <c r="O4" i="96"/>
  <c r="S4" i="96"/>
  <c r="W4" i="96"/>
  <c r="E8" i="96"/>
  <c r="I8" i="96"/>
  <c r="M8" i="96"/>
  <c r="Q8" i="96"/>
  <c r="U8" i="96"/>
  <c r="E11" i="96"/>
  <c r="I11" i="96"/>
  <c r="M11" i="96"/>
  <c r="Q11" i="96"/>
  <c r="U11" i="96"/>
  <c r="C17" i="96"/>
  <c r="G17" i="96"/>
  <c r="K17" i="96"/>
  <c r="O17" i="96"/>
  <c r="S17" i="96"/>
  <c r="W17" i="96"/>
  <c r="C22" i="96"/>
  <c r="G22" i="96"/>
  <c r="K22" i="96"/>
  <c r="O22" i="96"/>
  <c r="S22" i="96"/>
  <c r="W22" i="96"/>
  <c r="E27" i="96"/>
  <c r="I27" i="96"/>
  <c r="M27" i="96"/>
  <c r="Q27" i="96"/>
  <c r="Q26" i="96" s="1"/>
  <c r="U27" i="96"/>
  <c r="C33" i="96"/>
  <c r="G33" i="96"/>
  <c r="K33" i="96"/>
  <c r="O33" i="96"/>
  <c r="S33" i="96"/>
  <c r="W33" i="96"/>
  <c r="C52" i="96"/>
  <c r="G52" i="96"/>
  <c r="K52" i="96"/>
  <c r="O52" i="96"/>
  <c r="S52" i="96"/>
  <c r="W52" i="96"/>
  <c r="C71" i="96"/>
  <c r="G71" i="96"/>
  <c r="K71" i="96"/>
  <c r="O71" i="96"/>
  <c r="S71" i="96"/>
  <c r="W71" i="96"/>
  <c r="E4" i="95"/>
  <c r="I4" i="95"/>
  <c r="M4" i="95"/>
  <c r="Q4" i="95"/>
  <c r="U4" i="95"/>
  <c r="C8" i="95"/>
  <c r="G8" i="95"/>
  <c r="K8" i="95"/>
  <c r="O8" i="95"/>
  <c r="S8" i="95"/>
  <c r="W8" i="95"/>
  <c r="C11" i="95"/>
  <c r="G11" i="95"/>
  <c r="K11" i="95"/>
  <c r="O11" i="95"/>
  <c r="S11" i="95"/>
  <c r="W11" i="95"/>
  <c r="E17" i="95"/>
  <c r="I17" i="95"/>
  <c r="M17" i="95"/>
  <c r="Q17" i="95"/>
  <c r="U17" i="95"/>
  <c r="E22" i="95"/>
  <c r="I22" i="95"/>
  <c r="M22" i="95"/>
  <c r="Q22" i="95"/>
  <c r="U22" i="95"/>
  <c r="C27" i="95"/>
  <c r="G27" i="95"/>
  <c r="K27" i="95"/>
  <c r="O27" i="95"/>
  <c r="S27" i="95"/>
  <c r="W27" i="95"/>
  <c r="E33" i="95"/>
  <c r="I33" i="95"/>
  <c r="M33" i="95"/>
  <c r="Q33" i="95"/>
  <c r="U33" i="95"/>
  <c r="E52" i="95"/>
  <c r="I52" i="95"/>
  <c r="M52" i="95"/>
  <c r="Q52" i="95"/>
  <c r="U52" i="95"/>
  <c r="E71" i="95"/>
  <c r="I71" i="95"/>
  <c r="M71" i="95"/>
  <c r="Q71" i="95"/>
  <c r="U71" i="95"/>
  <c r="C4" i="92"/>
  <c r="G4" i="92"/>
  <c r="K4" i="92"/>
  <c r="O4" i="92"/>
  <c r="S4" i="92"/>
  <c r="W4" i="92"/>
  <c r="E8" i="92"/>
  <c r="I8" i="92"/>
  <c r="M8" i="92"/>
  <c r="Q8" i="92"/>
  <c r="U8" i="92"/>
  <c r="E11" i="92"/>
  <c r="I11" i="92"/>
  <c r="M11" i="92"/>
  <c r="Q11" i="92"/>
  <c r="U11" i="92"/>
  <c r="C17" i="92"/>
  <c r="G17" i="92"/>
  <c r="K17" i="92"/>
  <c r="O17" i="92"/>
  <c r="S17" i="92"/>
  <c r="W17" i="92"/>
  <c r="C22" i="92"/>
  <c r="G22" i="92"/>
  <c r="K22" i="92"/>
  <c r="O22" i="92"/>
  <c r="S22" i="92"/>
  <c r="W22" i="92"/>
  <c r="E27" i="92"/>
  <c r="I27" i="92"/>
  <c r="M27" i="92"/>
  <c r="Q27" i="92"/>
  <c r="U27" i="92"/>
  <c r="C33" i="92"/>
  <c r="G33" i="92"/>
  <c r="K33" i="92"/>
  <c r="O33" i="92"/>
  <c r="S33" i="92"/>
  <c r="W33" i="92"/>
  <c r="C52" i="92"/>
  <c r="G52" i="92"/>
  <c r="K52" i="92"/>
  <c r="O52" i="92"/>
  <c r="S52" i="92"/>
  <c r="W52" i="92"/>
  <c r="C71" i="92"/>
  <c r="G71" i="92"/>
  <c r="K71" i="92"/>
  <c r="O71" i="92"/>
  <c r="S71" i="92"/>
  <c r="W71" i="92"/>
  <c r="E4" i="91"/>
  <c r="I4" i="91"/>
  <c r="M4" i="91"/>
  <c r="Q4" i="91"/>
  <c r="U4" i="91"/>
  <c r="C8" i="91"/>
  <c r="G8" i="91"/>
  <c r="K8" i="91"/>
  <c r="O8" i="91"/>
  <c r="S8" i="91"/>
  <c r="W8" i="91"/>
  <c r="C11" i="91"/>
  <c r="G11" i="91"/>
  <c r="K11" i="91"/>
  <c r="O11" i="91"/>
  <c r="S11" i="91"/>
  <c r="W11" i="91"/>
  <c r="E17" i="91"/>
  <c r="I17" i="91"/>
  <c r="M17" i="91"/>
  <c r="Q17" i="91"/>
  <c r="U17" i="91"/>
  <c r="E22" i="91"/>
  <c r="I22" i="91"/>
  <c r="M22" i="91"/>
  <c r="Q22" i="91"/>
  <c r="U22" i="91"/>
  <c r="C27" i="91"/>
  <c r="G27" i="91"/>
  <c r="K27" i="91"/>
  <c r="O27" i="91"/>
  <c r="S27" i="91"/>
  <c r="W27" i="91"/>
  <c r="E33" i="91"/>
  <c r="I33" i="91"/>
  <c r="M33" i="91"/>
  <c r="Q33" i="91"/>
  <c r="U33" i="91"/>
  <c r="E52" i="91"/>
  <c r="I52" i="91"/>
  <c r="M52" i="91"/>
  <c r="Q52" i="91"/>
  <c r="U52" i="91"/>
  <c r="E71" i="91"/>
  <c r="I71" i="91"/>
  <c r="M71" i="91"/>
  <c r="Q71" i="91"/>
  <c r="U71" i="91"/>
  <c r="C4" i="90"/>
  <c r="G4" i="90"/>
  <c r="K4" i="90"/>
  <c r="O4" i="90"/>
  <c r="S4" i="90"/>
  <c r="W4" i="90"/>
  <c r="E8" i="90"/>
  <c r="I8" i="90"/>
  <c r="M8" i="90"/>
  <c r="Q8" i="90"/>
  <c r="U8" i="90"/>
  <c r="E11" i="90"/>
  <c r="I11" i="90"/>
  <c r="M11" i="90"/>
  <c r="Q11" i="90"/>
  <c r="U11" i="90"/>
  <c r="C17" i="90"/>
  <c r="G17" i="90"/>
  <c r="K17" i="90"/>
  <c r="O17" i="90"/>
  <c r="S17" i="90"/>
  <c r="W17" i="90"/>
  <c r="C22" i="90"/>
  <c r="G22" i="90"/>
  <c r="K22" i="90"/>
  <c r="O22" i="90"/>
  <c r="S22" i="90"/>
  <c r="W22" i="90"/>
  <c r="E27" i="90"/>
  <c r="I27" i="90"/>
  <c r="M27" i="90"/>
  <c r="Q27" i="90"/>
  <c r="U27" i="90"/>
  <c r="C33" i="90"/>
  <c r="G33" i="90"/>
  <c r="K33" i="90"/>
  <c r="O33" i="90"/>
  <c r="S33" i="90"/>
  <c r="W33" i="90"/>
  <c r="C52" i="90"/>
  <c r="G52" i="90"/>
  <c r="K52" i="90"/>
  <c r="O52" i="90"/>
  <c r="S52" i="90"/>
  <c r="W52" i="90"/>
  <c r="C71" i="90"/>
  <c r="G71" i="90"/>
  <c r="K71" i="90"/>
  <c r="O71" i="90"/>
  <c r="S71" i="90"/>
  <c r="W71" i="90"/>
  <c r="E4" i="89"/>
  <c r="I4" i="89"/>
  <c r="M4" i="89"/>
  <c r="Q4" i="89"/>
  <c r="U4" i="89"/>
  <c r="C8" i="89"/>
  <c r="G8" i="89"/>
  <c r="K8" i="89"/>
  <c r="O8" i="89"/>
  <c r="S8" i="89"/>
  <c r="W8" i="89"/>
  <c r="C11" i="89"/>
  <c r="G11" i="89"/>
  <c r="K11" i="89"/>
  <c r="O11" i="89"/>
  <c r="S11" i="89"/>
  <c r="W11" i="89"/>
  <c r="E17" i="89"/>
  <c r="I17" i="89"/>
  <c r="M17" i="89"/>
  <c r="Q17" i="89"/>
  <c r="U17" i="89"/>
  <c r="E22" i="89"/>
  <c r="I22" i="89"/>
  <c r="M22" i="89"/>
  <c r="Q22" i="89"/>
  <c r="U22" i="89"/>
  <c r="C27" i="89"/>
  <c r="G27" i="89"/>
  <c r="K27" i="89"/>
  <c r="O27" i="89"/>
  <c r="S27" i="89"/>
  <c r="W27" i="89"/>
  <c r="E33" i="89"/>
  <c r="I33" i="89"/>
  <c r="M33" i="89"/>
  <c r="Q33" i="89"/>
  <c r="U33" i="89"/>
  <c r="E52" i="89"/>
  <c r="I52" i="89"/>
  <c r="M52" i="89"/>
  <c r="Q52" i="89"/>
  <c r="U52" i="89"/>
  <c r="E71" i="89"/>
  <c r="I71" i="89"/>
  <c r="M71" i="89"/>
  <c r="Q71" i="89"/>
  <c r="U71" i="89"/>
  <c r="C4" i="88"/>
  <c r="G4" i="88"/>
  <c r="K4" i="88"/>
  <c r="O4" i="88"/>
  <c r="S4" i="88"/>
  <c r="W4" i="88"/>
  <c r="E8" i="88"/>
  <c r="I8" i="88"/>
  <c r="M8" i="88"/>
  <c r="Q8" i="88"/>
  <c r="U8" i="88"/>
  <c r="E11" i="88"/>
  <c r="I11" i="88"/>
  <c r="M11" i="88"/>
  <c r="Q11" i="88"/>
  <c r="U11" i="88"/>
  <c r="C17" i="88"/>
  <c r="G17" i="88"/>
  <c r="K17" i="88"/>
  <c r="O17" i="88"/>
  <c r="S17" i="88"/>
  <c r="W17" i="88"/>
  <c r="F22" i="88"/>
  <c r="J22" i="88"/>
  <c r="N22" i="88"/>
  <c r="R22" i="88"/>
  <c r="V22" i="88"/>
  <c r="D27" i="88"/>
  <c r="H27" i="88"/>
  <c r="L27" i="88"/>
  <c r="P27" i="88"/>
  <c r="T27" i="88"/>
  <c r="F33" i="88"/>
  <c r="J33" i="88"/>
  <c r="N33" i="88"/>
  <c r="R33" i="88"/>
  <c r="V33" i="88"/>
  <c r="F52" i="88"/>
  <c r="J52" i="88"/>
  <c r="N52" i="88"/>
  <c r="R52" i="88"/>
  <c r="V52" i="88"/>
  <c r="F71" i="88"/>
  <c r="J71" i="88"/>
  <c r="N71" i="88"/>
  <c r="R71" i="88"/>
  <c r="V71" i="88"/>
  <c r="D4" i="87"/>
  <c r="H4" i="87"/>
  <c r="L4" i="87"/>
  <c r="P4" i="87"/>
  <c r="T4" i="87"/>
  <c r="F8" i="87"/>
  <c r="J8" i="87"/>
  <c r="N8" i="87"/>
  <c r="R8" i="87"/>
  <c r="V8" i="87"/>
  <c r="F11" i="87"/>
  <c r="J11" i="87"/>
  <c r="N11" i="87"/>
  <c r="R11" i="87"/>
  <c r="V11" i="87"/>
  <c r="D17" i="87"/>
  <c r="H17" i="87"/>
  <c r="L17" i="87"/>
  <c r="P17" i="87"/>
  <c r="T17" i="87"/>
  <c r="D22" i="87"/>
  <c r="H22" i="87"/>
  <c r="L22" i="87"/>
  <c r="P22" i="87"/>
  <c r="T22" i="87"/>
  <c r="F27" i="87"/>
  <c r="J27" i="87"/>
  <c r="J26" i="87" s="1"/>
  <c r="N27" i="87"/>
  <c r="R27" i="87"/>
  <c r="V27" i="87"/>
  <c r="D33" i="87"/>
  <c r="H33" i="87"/>
  <c r="L33" i="87"/>
  <c r="L26" i="87" s="1"/>
  <c r="P33" i="87"/>
  <c r="T33" i="87"/>
  <c r="D52" i="87"/>
  <c r="H52" i="87"/>
  <c r="L52" i="87"/>
  <c r="P52" i="87"/>
  <c r="T52" i="87"/>
  <c r="C71" i="87"/>
  <c r="G71" i="87"/>
  <c r="K71" i="87"/>
  <c r="O71" i="87"/>
  <c r="S71" i="87"/>
  <c r="W71" i="87"/>
  <c r="E4" i="86"/>
  <c r="I4" i="86"/>
  <c r="M4" i="86"/>
  <c r="Q4" i="86"/>
  <c r="U4" i="86"/>
  <c r="C8" i="86"/>
  <c r="G8" i="86"/>
  <c r="K8" i="86"/>
  <c r="O8" i="86"/>
  <c r="S8" i="86"/>
  <c r="W8" i="86"/>
  <c r="C11" i="86"/>
  <c r="G11" i="86"/>
  <c r="K11" i="86"/>
  <c r="O11" i="86"/>
  <c r="S11" i="86"/>
  <c r="W11" i="86"/>
  <c r="E17" i="86"/>
  <c r="I17" i="86"/>
  <c r="M17" i="86"/>
  <c r="Q17" i="86"/>
  <c r="U17" i="86"/>
  <c r="E22" i="86"/>
  <c r="I22" i="86"/>
  <c r="M22" i="86"/>
  <c r="Q22" i="86"/>
  <c r="U22" i="86"/>
  <c r="C27" i="86"/>
  <c r="G27" i="86"/>
  <c r="K27" i="86"/>
  <c r="O27" i="86"/>
  <c r="S27" i="86"/>
  <c r="W27" i="86"/>
  <c r="E33" i="86"/>
  <c r="I33" i="86"/>
  <c r="M33" i="86"/>
  <c r="Q33" i="86"/>
  <c r="U33" i="86"/>
  <c r="E52" i="86"/>
  <c r="I52" i="86"/>
  <c r="M52" i="86"/>
  <c r="Q52" i="86"/>
  <c r="U52" i="86"/>
  <c r="E71" i="86"/>
  <c r="I71" i="86"/>
  <c r="M71" i="86"/>
  <c r="Q71" i="86"/>
  <c r="U71" i="86"/>
  <c r="C4" i="85"/>
  <c r="G4" i="85"/>
  <c r="K4" i="85"/>
  <c r="O4" i="85"/>
  <c r="S4" i="85"/>
  <c r="W4" i="85"/>
  <c r="E8" i="85"/>
  <c r="I8" i="85"/>
  <c r="M8" i="85"/>
  <c r="Q8" i="85"/>
  <c r="U8" i="85"/>
  <c r="E11" i="85"/>
  <c r="I11" i="85"/>
  <c r="M11" i="85"/>
  <c r="Q11" i="85"/>
  <c r="U11" i="85"/>
  <c r="C17" i="85"/>
  <c r="G17" i="85"/>
  <c r="K17" i="85"/>
  <c r="O17" i="85"/>
  <c r="S17" i="85"/>
  <c r="W17" i="85"/>
  <c r="C22" i="85"/>
  <c r="G22" i="85"/>
  <c r="K22" i="85"/>
  <c r="O22" i="85"/>
  <c r="S22" i="85"/>
  <c r="W22" i="85"/>
  <c r="E27" i="85"/>
  <c r="I27" i="85"/>
  <c r="M27" i="85"/>
  <c r="Q27" i="85"/>
  <c r="U27" i="85"/>
  <c r="C33" i="85"/>
  <c r="G33" i="85"/>
  <c r="K33" i="85"/>
  <c r="O33" i="85"/>
  <c r="S33" i="85"/>
  <c r="W33" i="85"/>
  <c r="C52" i="85"/>
  <c r="G52" i="85"/>
  <c r="K52" i="85"/>
  <c r="O52" i="85"/>
  <c r="S52" i="85"/>
  <c r="W52" i="85"/>
  <c r="C71" i="85"/>
  <c r="G71" i="85"/>
  <c r="K71" i="85"/>
  <c r="O71" i="85"/>
  <c r="S71" i="85"/>
  <c r="W71" i="85"/>
  <c r="E4" i="84"/>
  <c r="I4" i="84"/>
  <c r="M4" i="84"/>
  <c r="Q4" i="84"/>
  <c r="U4" i="84"/>
  <c r="C8" i="84"/>
  <c r="G8" i="84"/>
  <c r="K8" i="84"/>
  <c r="O8" i="84"/>
  <c r="S8" i="84"/>
  <c r="W8" i="84"/>
  <c r="C11" i="84"/>
  <c r="G11" i="84"/>
  <c r="K11" i="84"/>
  <c r="O11" i="84"/>
  <c r="S11" i="84"/>
  <c r="W11" i="84"/>
  <c r="E17" i="84"/>
  <c r="I17" i="84"/>
  <c r="M17" i="84"/>
  <c r="Q17" i="84"/>
  <c r="U17" i="84"/>
  <c r="E22" i="84"/>
  <c r="I22" i="84"/>
  <c r="M22" i="84"/>
  <c r="Q22" i="84"/>
  <c r="U22" i="84"/>
  <c r="C27" i="84"/>
  <c r="G27" i="84"/>
  <c r="K27" i="84"/>
  <c r="O27" i="84"/>
  <c r="S27" i="84"/>
  <c r="W27" i="84"/>
  <c r="E33" i="84"/>
  <c r="E26" i="84" s="1"/>
  <c r="I33" i="84"/>
  <c r="M33" i="84"/>
  <c r="Q33" i="84"/>
  <c r="U33" i="84"/>
  <c r="E52" i="84"/>
  <c r="I52" i="84"/>
  <c r="M52" i="84"/>
  <c r="Q52" i="84"/>
  <c r="U52" i="84"/>
  <c r="E71" i="84"/>
  <c r="I71" i="84"/>
  <c r="M71" i="84"/>
  <c r="Q71" i="84"/>
  <c r="U71" i="84"/>
  <c r="C4" i="83"/>
  <c r="G4" i="83"/>
  <c r="K4" i="83"/>
  <c r="O4" i="83"/>
  <c r="S4" i="83"/>
  <c r="W4" i="83"/>
  <c r="E8" i="83"/>
  <c r="I8" i="83"/>
  <c r="M8" i="83"/>
  <c r="Q8" i="83"/>
  <c r="U8" i="83"/>
  <c r="E11" i="83"/>
  <c r="I11" i="83"/>
  <c r="M11" i="83"/>
  <c r="Q11" i="83"/>
  <c r="U11" i="83"/>
  <c r="C17" i="83"/>
  <c r="G17" i="83"/>
  <c r="K17" i="83"/>
  <c r="O17" i="83"/>
  <c r="S17" i="83"/>
  <c r="W17" i="83"/>
  <c r="C22" i="83"/>
  <c r="G22" i="83"/>
  <c r="K22" i="83"/>
  <c r="O22" i="83"/>
  <c r="S22" i="83"/>
  <c r="W22" i="83"/>
  <c r="E27" i="83"/>
  <c r="I27" i="83"/>
  <c r="M27" i="83"/>
  <c r="Q27" i="83"/>
  <c r="U27" i="83"/>
  <c r="C33" i="83"/>
  <c r="C26" i="83" s="1"/>
  <c r="G33" i="83"/>
  <c r="G26" i="83" s="1"/>
  <c r="K33" i="83"/>
  <c r="K26" i="83" s="1"/>
  <c r="O33" i="83"/>
  <c r="O26" i="83" s="1"/>
  <c r="S33" i="83"/>
  <c r="S26" i="83" s="1"/>
  <c r="W33" i="83"/>
  <c r="W26" i="83" s="1"/>
  <c r="C52" i="83"/>
  <c r="G52" i="83"/>
  <c r="K52" i="83"/>
  <c r="O52" i="83"/>
  <c r="S52" i="83"/>
  <c r="W52" i="83"/>
  <c r="C71" i="83"/>
  <c r="G71" i="83"/>
  <c r="K71" i="83"/>
  <c r="O71" i="83"/>
  <c r="S71" i="83"/>
  <c r="W71" i="83"/>
  <c r="E4" i="82"/>
  <c r="E3" i="82" s="1"/>
  <c r="I4" i="82"/>
  <c r="I3" i="82" s="1"/>
  <c r="M4" i="82"/>
  <c r="M3" i="82" s="1"/>
  <c r="Q4" i="82"/>
  <c r="Q3" i="82" s="1"/>
  <c r="U4" i="82"/>
  <c r="U3" i="82" s="1"/>
  <c r="C8" i="82"/>
  <c r="G8" i="82"/>
  <c r="K8" i="82"/>
  <c r="O8" i="82"/>
  <c r="S8" i="82"/>
  <c r="W8" i="82"/>
  <c r="C11" i="82"/>
  <c r="G11" i="82"/>
  <c r="K11" i="82"/>
  <c r="O11" i="82"/>
  <c r="S11" i="82"/>
  <c r="W11" i="82"/>
  <c r="E17" i="82"/>
  <c r="I17" i="82"/>
  <c r="M17" i="82"/>
  <c r="Q17" i="82"/>
  <c r="U17" i="82"/>
  <c r="E22" i="82"/>
  <c r="I22" i="82"/>
  <c r="M22" i="82"/>
  <c r="Q22" i="82"/>
  <c r="U22" i="82"/>
  <c r="C27" i="82"/>
  <c r="G27" i="82"/>
  <c r="K27" i="82"/>
  <c r="O27" i="82"/>
  <c r="S27" i="82"/>
  <c r="W27" i="82"/>
  <c r="E33" i="82"/>
  <c r="I33" i="82"/>
  <c r="M33" i="82"/>
  <c r="Q33" i="82"/>
  <c r="Q26" i="82" s="1"/>
  <c r="U33" i="82"/>
  <c r="E52" i="82"/>
  <c r="I52" i="82"/>
  <c r="M52" i="82"/>
  <c r="Q52" i="82"/>
  <c r="U52" i="82"/>
  <c r="E71" i="82"/>
  <c r="I71" i="82"/>
  <c r="M71" i="82"/>
  <c r="Q71" i="82"/>
  <c r="U71" i="82"/>
  <c r="C4" i="81"/>
  <c r="C3" i="81" s="1"/>
  <c r="G4" i="81"/>
  <c r="G3" i="81" s="1"/>
  <c r="K4" i="81"/>
  <c r="K3" i="81" s="1"/>
  <c r="O4" i="81"/>
  <c r="O3" i="81" s="1"/>
  <c r="S4" i="81"/>
  <c r="S3" i="81" s="1"/>
  <c r="W4" i="81"/>
  <c r="W3" i="81" s="1"/>
  <c r="E8" i="81"/>
  <c r="I8" i="81"/>
  <c r="M8" i="81"/>
  <c r="Q8" i="81"/>
  <c r="U8" i="81"/>
  <c r="E11" i="81"/>
  <c r="I11" i="81"/>
  <c r="M11" i="81"/>
  <c r="Q11" i="81"/>
  <c r="U11" i="81"/>
  <c r="C17" i="81"/>
  <c r="G17" i="81"/>
  <c r="K17" i="81"/>
  <c r="O17" i="81"/>
  <c r="S17" i="81"/>
  <c r="W17" i="81"/>
  <c r="C22" i="81"/>
  <c r="G22" i="81"/>
  <c r="K22" i="81"/>
  <c r="O22" i="81"/>
  <c r="S22" i="81"/>
  <c r="W22" i="81"/>
  <c r="E27" i="81"/>
  <c r="E26" i="81" s="1"/>
  <c r="I27" i="81"/>
  <c r="I26" i="81" s="1"/>
  <c r="M27" i="81"/>
  <c r="M26" i="81" s="1"/>
  <c r="Q27" i="81"/>
  <c r="Q26" i="81" s="1"/>
  <c r="U27" i="81"/>
  <c r="U26" i="81" s="1"/>
  <c r="C33" i="81"/>
  <c r="C26" i="81" s="1"/>
  <c r="G33" i="81"/>
  <c r="G26" i="81" s="1"/>
  <c r="K33" i="81"/>
  <c r="K26" i="81" s="1"/>
  <c r="O33" i="81"/>
  <c r="O26" i="81" s="1"/>
  <c r="S33" i="81"/>
  <c r="S26" i="81" s="1"/>
  <c r="W33" i="81"/>
  <c r="W26" i="81" s="1"/>
  <c r="C52" i="81"/>
  <c r="G52" i="81"/>
  <c r="K52" i="81"/>
  <c r="O52" i="81"/>
  <c r="S52" i="81"/>
  <c r="W52" i="81"/>
  <c r="C71" i="81"/>
  <c r="G71" i="81"/>
  <c r="K71" i="81"/>
  <c r="O71" i="81"/>
  <c r="S71" i="81"/>
  <c r="W71" i="81"/>
  <c r="E4" i="80"/>
  <c r="E3" i="80" s="1"/>
  <c r="I4" i="80"/>
  <c r="I3" i="80" s="1"/>
  <c r="M4" i="80"/>
  <c r="M3" i="80" s="1"/>
  <c r="Q4" i="80"/>
  <c r="Q3" i="80" s="1"/>
  <c r="U4" i="80"/>
  <c r="U3" i="80" s="1"/>
  <c r="C8" i="80"/>
  <c r="G8" i="80"/>
  <c r="K8" i="80"/>
  <c r="O8" i="80"/>
  <c r="S8" i="80"/>
  <c r="W8" i="80"/>
  <c r="C11" i="80"/>
  <c r="G11" i="80"/>
  <c r="K11" i="80"/>
  <c r="O11" i="80"/>
  <c r="S11" i="80"/>
  <c r="W11" i="80"/>
  <c r="E17" i="80"/>
  <c r="I17" i="80"/>
  <c r="M17" i="80"/>
  <c r="Q17" i="80"/>
  <c r="U17" i="80"/>
  <c r="E22" i="80"/>
  <c r="I22" i="80"/>
  <c r="M22" i="80"/>
  <c r="Q22" i="80"/>
  <c r="U22" i="80"/>
  <c r="C27" i="80"/>
  <c r="C26" i="80" s="1"/>
  <c r="G27" i="80"/>
  <c r="G26" i="80" s="1"/>
  <c r="K27" i="80"/>
  <c r="K26" i="80" s="1"/>
  <c r="O27" i="80"/>
  <c r="O26" i="80" s="1"/>
  <c r="S27" i="80"/>
  <c r="S26" i="80" s="1"/>
  <c r="W27" i="80"/>
  <c r="W26" i="80" s="1"/>
  <c r="E33" i="80"/>
  <c r="E26" i="80" s="1"/>
  <c r="I33" i="80"/>
  <c r="I26" i="80" s="1"/>
  <c r="M33" i="80"/>
  <c r="M26" i="80" s="1"/>
  <c r="Q33" i="80"/>
  <c r="Q26" i="80" s="1"/>
  <c r="U33" i="80"/>
  <c r="U26" i="80" s="1"/>
  <c r="E52" i="80"/>
  <c r="I52" i="80"/>
  <c r="M52" i="80"/>
  <c r="Q52" i="80"/>
  <c r="U52" i="80"/>
  <c r="E71" i="80"/>
  <c r="I71" i="80"/>
  <c r="M71" i="80"/>
  <c r="Q71" i="80"/>
  <c r="U71" i="80"/>
  <c r="C4" i="79"/>
  <c r="C3" i="79" s="1"/>
  <c r="G4" i="79"/>
  <c r="G3" i="79" s="1"/>
  <c r="K4" i="79"/>
  <c r="K3" i="79" s="1"/>
  <c r="O4" i="79"/>
  <c r="O3" i="79" s="1"/>
  <c r="S4" i="79"/>
  <c r="S3" i="79" s="1"/>
  <c r="W4" i="79"/>
  <c r="W3" i="79" s="1"/>
  <c r="E8" i="79"/>
  <c r="I8" i="79"/>
  <c r="M8" i="79"/>
  <c r="Q8" i="79"/>
  <c r="U8" i="79"/>
  <c r="E11" i="79"/>
  <c r="I11" i="79"/>
  <c r="M11" i="79"/>
  <c r="Q11" i="79"/>
  <c r="U11" i="79"/>
  <c r="C17" i="79"/>
  <c r="G17" i="79"/>
  <c r="K17" i="79"/>
  <c r="O17" i="79"/>
  <c r="S17" i="79"/>
  <c r="W17" i="79"/>
  <c r="C22" i="79"/>
  <c r="G22" i="79"/>
  <c r="K22" i="79"/>
  <c r="O22" i="79"/>
  <c r="S22" i="79"/>
  <c r="W22" i="79"/>
  <c r="E27" i="79"/>
  <c r="E26" i="79" s="1"/>
  <c r="I27" i="79"/>
  <c r="I26" i="79" s="1"/>
  <c r="M27" i="79"/>
  <c r="M26" i="79" s="1"/>
  <c r="Q27" i="79"/>
  <c r="Q26" i="79" s="1"/>
  <c r="U27" i="79"/>
  <c r="U26" i="79" s="1"/>
  <c r="C33" i="79"/>
  <c r="C26" i="79" s="1"/>
  <c r="G33" i="79"/>
  <c r="G26" i="79" s="1"/>
  <c r="K33" i="79"/>
  <c r="K26" i="79" s="1"/>
  <c r="O33" i="79"/>
  <c r="O26" i="79" s="1"/>
  <c r="S33" i="79"/>
  <c r="S26" i="79" s="1"/>
  <c r="W33" i="79"/>
  <c r="W26" i="79" s="1"/>
  <c r="C52" i="79"/>
  <c r="G52" i="79"/>
  <c r="K52" i="79"/>
  <c r="O52" i="79"/>
  <c r="S52" i="79"/>
  <c r="W52" i="79"/>
  <c r="C71" i="79"/>
  <c r="G71" i="79"/>
  <c r="K71" i="79"/>
  <c r="O71" i="79"/>
  <c r="S71" i="79"/>
  <c r="W71" i="79"/>
  <c r="E4" i="78"/>
  <c r="I4" i="78"/>
  <c r="M4" i="78"/>
  <c r="Q4" i="78"/>
  <c r="U4" i="78"/>
  <c r="C8" i="78"/>
  <c r="G8" i="78"/>
  <c r="K8" i="78"/>
  <c r="O8" i="78"/>
  <c r="S8" i="78"/>
  <c r="W8" i="78"/>
  <c r="C11" i="78"/>
  <c r="G11" i="78"/>
  <c r="K11" i="78"/>
  <c r="O11" i="78"/>
  <c r="S11" i="78"/>
  <c r="W11" i="78"/>
  <c r="E17" i="78"/>
  <c r="I17" i="78"/>
  <c r="M17" i="78"/>
  <c r="Q17" i="78"/>
  <c r="U17" i="78"/>
  <c r="E22" i="78"/>
  <c r="I22" i="78"/>
  <c r="M22" i="78"/>
  <c r="Q22" i="78"/>
  <c r="U22" i="78"/>
  <c r="C27" i="78"/>
  <c r="G27" i="78"/>
  <c r="K27" i="78"/>
  <c r="O27" i="78"/>
  <c r="S27" i="78"/>
  <c r="W27" i="78"/>
  <c r="E33" i="78"/>
  <c r="I33" i="78"/>
  <c r="M33" i="78"/>
  <c r="Q33" i="78"/>
  <c r="U33" i="78"/>
  <c r="E52" i="78"/>
  <c r="I52" i="78"/>
  <c r="M52" i="78"/>
  <c r="Q52" i="78"/>
  <c r="U52" i="78"/>
  <c r="E71" i="78"/>
  <c r="I71" i="78"/>
  <c r="M71" i="78"/>
  <c r="Q71" i="78"/>
  <c r="U71" i="78"/>
  <c r="C4" i="77"/>
  <c r="G4" i="77"/>
  <c r="K4" i="77"/>
  <c r="O4" i="77"/>
  <c r="S4" i="77"/>
  <c r="W4" i="77"/>
  <c r="E8" i="77"/>
  <c r="I8" i="77"/>
  <c r="M8" i="77"/>
  <c r="Q8" i="77"/>
  <c r="U8" i="77"/>
  <c r="E11" i="77"/>
  <c r="I11" i="77"/>
  <c r="M11" i="77"/>
  <c r="Q11" i="77"/>
  <c r="U11" i="77"/>
  <c r="C17" i="77"/>
  <c r="G17" i="77"/>
  <c r="K17" i="77"/>
  <c r="O17" i="77"/>
  <c r="S17" i="77"/>
  <c r="W17" i="77"/>
  <c r="C22" i="77"/>
  <c r="G22" i="77"/>
  <c r="K22" i="77"/>
  <c r="O22" i="77"/>
  <c r="S22" i="77"/>
  <c r="W22" i="77"/>
  <c r="E27" i="77"/>
  <c r="I27" i="77"/>
  <c r="M27" i="77"/>
  <c r="Q27" i="77"/>
  <c r="U27" i="77"/>
  <c r="C33" i="77"/>
  <c r="G33" i="77"/>
  <c r="K33" i="77"/>
  <c r="O33" i="77"/>
  <c r="S33" i="77"/>
  <c r="W33" i="77"/>
  <c r="C52" i="77"/>
  <c r="G52" i="77"/>
  <c r="K52" i="77"/>
  <c r="O52" i="77"/>
  <c r="S52" i="77"/>
  <c r="W52" i="77"/>
  <c r="C71" i="77"/>
  <c r="G71" i="77"/>
  <c r="K71" i="77"/>
  <c r="O71" i="77"/>
  <c r="S71" i="77"/>
  <c r="W71" i="77"/>
  <c r="E4" i="76"/>
  <c r="I4" i="76"/>
  <c r="M4" i="76"/>
  <c r="Q4" i="76"/>
  <c r="U4" i="76"/>
  <c r="C8" i="76"/>
  <c r="G8" i="76"/>
  <c r="K8" i="76"/>
  <c r="O8" i="76"/>
  <c r="S8" i="76"/>
  <c r="W8" i="76"/>
  <c r="C11" i="76"/>
  <c r="G11" i="76"/>
  <c r="K11" i="76"/>
  <c r="O11" i="76"/>
  <c r="S11" i="76"/>
  <c r="W11" i="76"/>
  <c r="E17" i="76"/>
  <c r="I17" i="76"/>
  <c r="M17" i="76"/>
  <c r="Q17" i="76"/>
  <c r="U17" i="76"/>
  <c r="E22" i="76"/>
  <c r="I22" i="76"/>
  <c r="M22" i="76"/>
  <c r="Q22" i="76"/>
  <c r="U22" i="76"/>
  <c r="C27" i="76"/>
  <c r="G27" i="76"/>
  <c r="K27" i="76"/>
  <c r="O27" i="76"/>
  <c r="O26" i="76" s="1"/>
  <c r="S27" i="76"/>
  <c r="S26" i="76" s="1"/>
  <c r="W27" i="76"/>
  <c r="E33" i="76"/>
  <c r="I33" i="76"/>
  <c r="M33" i="76"/>
  <c r="Q33" i="76"/>
  <c r="U33" i="76"/>
  <c r="E52" i="76"/>
  <c r="I52" i="76"/>
  <c r="M52" i="76"/>
  <c r="Q52" i="76"/>
  <c r="U52" i="76"/>
  <c r="E71" i="76"/>
  <c r="I71" i="76"/>
  <c r="M71" i="76"/>
  <c r="Q71" i="76"/>
  <c r="U71" i="76"/>
  <c r="E4" i="74"/>
  <c r="E3" i="74" s="1"/>
  <c r="I4" i="74"/>
  <c r="I3" i="74" s="1"/>
  <c r="M4" i="74"/>
  <c r="M3" i="74" s="1"/>
  <c r="Q4" i="74"/>
  <c r="Q3" i="74" s="1"/>
  <c r="U4" i="74"/>
  <c r="U3" i="74" s="1"/>
  <c r="C8" i="74"/>
  <c r="G8" i="74"/>
  <c r="K8" i="74"/>
  <c r="O8" i="74"/>
  <c r="S8" i="74"/>
  <c r="W8" i="74"/>
  <c r="C11" i="74"/>
  <c r="G11" i="74"/>
  <c r="K11" i="74"/>
  <c r="O11" i="74"/>
  <c r="S11" i="74"/>
  <c r="W11" i="74"/>
  <c r="E17" i="74"/>
  <c r="I17" i="74"/>
  <c r="M17" i="74"/>
  <c r="Q17" i="74"/>
  <c r="U17" i="74"/>
  <c r="E22" i="74"/>
  <c r="I22" i="74"/>
  <c r="M22" i="74"/>
  <c r="Q22" i="74"/>
  <c r="U22" i="74"/>
  <c r="C27" i="74"/>
  <c r="C26" i="74" s="1"/>
  <c r="G27" i="74"/>
  <c r="G26" i="74" s="1"/>
  <c r="K27" i="74"/>
  <c r="K26" i="74" s="1"/>
  <c r="O27" i="74"/>
  <c r="O26" i="74" s="1"/>
  <c r="S27" i="74"/>
  <c r="S26" i="74" s="1"/>
  <c r="W27" i="74"/>
  <c r="W26" i="74" s="1"/>
  <c r="E33" i="74"/>
  <c r="E26" i="74" s="1"/>
  <c r="I33" i="74"/>
  <c r="I26" i="74" s="1"/>
  <c r="M33" i="74"/>
  <c r="M26" i="74" s="1"/>
  <c r="Q33" i="74"/>
  <c r="Q26" i="74" s="1"/>
  <c r="U33" i="74"/>
  <c r="U26" i="74" s="1"/>
  <c r="E52" i="74"/>
  <c r="I52" i="74"/>
  <c r="M52" i="74"/>
  <c r="Q52" i="74"/>
  <c r="U52" i="74"/>
  <c r="E71" i="74"/>
  <c r="I71" i="74"/>
  <c r="M71" i="74"/>
  <c r="Q71" i="74"/>
  <c r="U71" i="74"/>
  <c r="C4" i="73"/>
  <c r="G4" i="73"/>
  <c r="K4" i="73"/>
  <c r="O4" i="73"/>
  <c r="S4" i="73"/>
  <c r="W4" i="73"/>
  <c r="E8" i="73"/>
  <c r="I8" i="73"/>
  <c r="M8" i="73"/>
  <c r="Q8" i="73"/>
  <c r="U8" i="73"/>
  <c r="E11" i="73"/>
  <c r="I11" i="73"/>
  <c r="M11" i="73"/>
  <c r="Q11" i="73"/>
  <c r="U11" i="73"/>
  <c r="C17" i="73"/>
  <c r="G17" i="73"/>
  <c r="K17" i="73"/>
  <c r="O17" i="73"/>
  <c r="S17" i="73"/>
  <c r="W17" i="73"/>
  <c r="C22" i="73"/>
  <c r="G22" i="73"/>
  <c r="K22" i="73"/>
  <c r="O22" i="73"/>
  <c r="S22" i="73"/>
  <c r="W22" i="73"/>
  <c r="E27" i="73"/>
  <c r="E26" i="73" s="1"/>
  <c r="I27" i="73"/>
  <c r="I26" i="73" s="1"/>
  <c r="M27" i="73"/>
  <c r="M26" i="73" s="1"/>
  <c r="Q27" i="73"/>
  <c r="Q26" i="73" s="1"/>
  <c r="U27" i="73"/>
  <c r="U26" i="73" s="1"/>
  <c r="C33" i="73"/>
  <c r="C26" i="73" s="1"/>
  <c r="G33" i="73"/>
  <c r="G26" i="73" s="1"/>
  <c r="K33" i="73"/>
  <c r="K26" i="73" s="1"/>
  <c r="O33" i="73"/>
  <c r="O26" i="73" s="1"/>
  <c r="S33" i="73"/>
  <c r="S26" i="73" s="1"/>
  <c r="W33" i="73"/>
  <c r="W26" i="73" s="1"/>
  <c r="C52" i="73"/>
  <c r="G52" i="73"/>
  <c r="K52" i="73"/>
  <c r="O52" i="73"/>
  <c r="S52" i="73"/>
  <c r="W52" i="73"/>
  <c r="C71" i="73"/>
  <c r="G71" i="73"/>
  <c r="K71" i="73"/>
  <c r="O71" i="73"/>
  <c r="S71" i="73"/>
  <c r="W71" i="73"/>
  <c r="E4" i="72"/>
  <c r="E3" i="72" s="1"/>
  <c r="I4" i="72"/>
  <c r="I3" i="72" s="1"/>
  <c r="M4" i="72"/>
  <c r="M3" i="72" s="1"/>
  <c r="Q4" i="72"/>
  <c r="Q3" i="72" s="1"/>
  <c r="U4" i="72"/>
  <c r="U3" i="72" s="1"/>
  <c r="C8" i="72"/>
  <c r="G8" i="72"/>
  <c r="K8" i="72"/>
  <c r="O8" i="72"/>
  <c r="S8" i="72"/>
  <c r="W8" i="72"/>
  <c r="C11" i="72"/>
  <c r="G11" i="72"/>
  <c r="K11" i="72"/>
  <c r="O11" i="72"/>
  <c r="S11" i="72"/>
  <c r="W11" i="72"/>
  <c r="E17" i="72"/>
  <c r="I17" i="72"/>
  <c r="M17" i="72"/>
  <c r="Q17" i="72"/>
  <c r="U17" i="72"/>
  <c r="E22" i="72"/>
  <c r="I22" i="72"/>
  <c r="M22" i="72"/>
  <c r="Q22" i="72"/>
  <c r="U22" i="72"/>
  <c r="C27" i="72"/>
  <c r="C26" i="72" s="1"/>
  <c r="G27" i="72"/>
  <c r="G26" i="72" s="1"/>
  <c r="K27" i="72"/>
  <c r="K26" i="72" s="1"/>
  <c r="O27" i="72"/>
  <c r="O26" i="72" s="1"/>
  <c r="S27" i="72"/>
  <c r="S26" i="72" s="1"/>
  <c r="W27" i="72"/>
  <c r="W26" i="72" s="1"/>
  <c r="E33" i="72"/>
  <c r="E26" i="72" s="1"/>
  <c r="I33" i="72"/>
  <c r="I26" i="72" s="1"/>
  <c r="M33" i="72"/>
  <c r="M26" i="72" s="1"/>
  <c r="Q33" i="72"/>
  <c r="Q26" i="72" s="1"/>
  <c r="U33" i="72"/>
  <c r="U26" i="72" s="1"/>
  <c r="D52" i="72"/>
  <c r="H52" i="72"/>
  <c r="L52" i="72"/>
  <c r="P52" i="72"/>
  <c r="T52" i="72"/>
  <c r="D71" i="72"/>
  <c r="H71" i="72"/>
  <c r="L71" i="72"/>
  <c r="P71" i="72"/>
  <c r="T71" i="72"/>
  <c r="F4" i="71"/>
  <c r="J4" i="71"/>
  <c r="N4" i="71"/>
  <c r="R4" i="71"/>
  <c r="V4" i="71"/>
  <c r="D8" i="71"/>
  <c r="H8" i="71"/>
  <c r="L8" i="71"/>
  <c r="P8" i="71"/>
  <c r="T8" i="71"/>
  <c r="D11" i="71"/>
  <c r="H11" i="71"/>
  <c r="L11" i="71"/>
  <c r="P11" i="71"/>
  <c r="T11" i="71"/>
  <c r="F17" i="71"/>
  <c r="J17" i="71"/>
  <c r="N17" i="71"/>
  <c r="R17" i="71"/>
  <c r="V17" i="71"/>
  <c r="F22" i="71"/>
  <c r="J22" i="71"/>
  <c r="N22" i="71"/>
  <c r="R22" i="71"/>
  <c r="V22" i="71"/>
  <c r="D27" i="71"/>
  <c r="D26" i="71" s="1"/>
  <c r="H27" i="71"/>
  <c r="H26" i="71" s="1"/>
  <c r="L27" i="71"/>
  <c r="L26" i="71" s="1"/>
  <c r="P27" i="71"/>
  <c r="P26" i="71" s="1"/>
  <c r="T27" i="71"/>
  <c r="T26" i="71" s="1"/>
  <c r="F33" i="71"/>
  <c r="F26" i="71" s="1"/>
  <c r="J33" i="71"/>
  <c r="J26" i="71" s="1"/>
  <c r="N33" i="71"/>
  <c r="N26" i="71" s="1"/>
  <c r="R33" i="71"/>
  <c r="R26" i="71" s="1"/>
  <c r="V33" i="71"/>
  <c r="V26" i="71" s="1"/>
  <c r="F52" i="71"/>
  <c r="J52" i="71"/>
  <c r="N52" i="71"/>
  <c r="R52" i="71"/>
  <c r="V52" i="71"/>
  <c r="F71" i="71"/>
  <c r="J71" i="71"/>
  <c r="N71" i="71"/>
  <c r="R71" i="71"/>
  <c r="V71" i="71"/>
  <c r="D4" i="70"/>
  <c r="H4" i="70"/>
  <c r="L4" i="70"/>
  <c r="P4" i="70"/>
  <c r="T4" i="70"/>
  <c r="F8" i="70"/>
  <c r="J8" i="70"/>
  <c r="N8" i="70"/>
  <c r="R8" i="70"/>
  <c r="V8" i="70"/>
  <c r="F11" i="70"/>
  <c r="J11" i="70"/>
  <c r="N11" i="70"/>
  <c r="R11" i="70"/>
  <c r="V11" i="70"/>
  <c r="D17" i="70"/>
  <c r="H17" i="70"/>
  <c r="L17" i="70"/>
  <c r="P17" i="70"/>
  <c r="T17" i="70"/>
  <c r="D22" i="70"/>
  <c r="H22" i="70"/>
  <c r="L22" i="70"/>
  <c r="P22" i="70"/>
  <c r="T22" i="70"/>
  <c r="F27" i="70"/>
  <c r="J27" i="70"/>
  <c r="N27" i="70"/>
  <c r="R27" i="70"/>
  <c r="V27" i="70"/>
  <c r="D33" i="70"/>
  <c r="H33" i="70"/>
  <c r="L33" i="70"/>
  <c r="P33" i="70"/>
  <c r="T33" i="70"/>
  <c r="D52" i="70"/>
  <c r="H52" i="70"/>
  <c r="L52" i="70"/>
  <c r="P52" i="70"/>
  <c r="T52" i="70"/>
  <c r="D71" i="70"/>
  <c r="H71" i="70"/>
  <c r="L71" i="70"/>
  <c r="P71" i="70"/>
  <c r="T71" i="70"/>
  <c r="F4" i="69"/>
  <c r="J4" i="69"/>
  <c r="N4" i="69"/>
  <c r="R4" i="69"/>
  <c r="V4" i="69"/>
  <c r="D8" i="69"/>
  <c r="H8" i="69"/>
  <c r="L8" i="69"/>
  <c r="P8" i="69"/>
  <c r="T8" i="69"/>
  <c r="D11" i="69"/>
  <c r="H11" i="69"/>
  <c r="L11" i="69"/>
  <c r="P11" i="69"/>
  <c r="T11" i="69"/>
  <c r="F17" i="69"/>
  <c r="J17" i="69"/>
  <c r="N17" i="69"/>
  <c r="R17" i="69"/>
  <c r="V17" i="69"/>
  <c r="F22" i="69"/>
  <c r="J22" i="69"/>
  <c r="N22" i="69"/>
  <c r="R22" i="69"/>
  <c r="V22" i="69"/>
  <c r="D27" i="69"/>
  <c r="D26" i="69" s="1"/>
  <c r="H27" i="69"/>
  <c r="H26" i="69" s="1"/>
  <c r="L27" i="69"/>
  <c r="L26" i="69" s="1"/>
  <c r="P27" i="69"/>
  <c r="P26" i="69" s="1"/>
  <c r="T27" i="69"/>
  <c r="T26" i="69" s="1"/>
  <c r="F33" i="69"/>
  <c r="F26" i="69" s="1"/>
  <c r="J33" i="69"/>
  <c r="J26" i="69" s="1"/>
  <c r="N33" i="69"/>
  <c r="N26" i="69" s="1"/>
  <c r="R33" i="69"/>
  <c r="R26" i="69" s="1"/>
  <c r="V33" i="69"/>
  <c r="V26" i="69" s="1"/>
  <c r="F52" i="69"/>
  <c r="J52" i="69"/>
  <c r="N52" i="69"/>
  <c r="R52" i="69"/>
  <c r="V52" i="69"/>
  <c r="F71" i="69"/>
  <c r="J71" i="69"/>
  <c r="N71" i="69"/>
  <c r="R71" i="69"/>
  <c r="V71" i="69"/>
  <c r="D4" i="68"/>
  <c r="H4" i="68"/>
  <c r="L4" i="68"/>
  <c r="P4" i="68"/>
  <c r="T4" i="68"/>
  <c r="F8" i="68"/>
  <c r="J8" i="68"/>
  <c r="N8" i="68"/>
  <c r="R8" i="68"/>
  <c r="V8" i="68"/>
  <c r="F11" i="68"/>
  <c r="J11" i="68"/>
  <c r="N11" i="68"/>
  <c r="R11" i="68"/>
  <c r="V11" i="68"/>
  <c r="D17" i="68"/>
  <c r="H17" i="68"/>
  <c r="L17" i="68"/>
  <c r="P17" i="68"/>
  <c r="T17" i="68"/>
  <c r="D22" i="68"/>
  <c r="H22" i="68"/>
  <c r="L22" i="68"/>
  <c r="P22" i="68"/>
  <c r="T22" i="68"/>
  <c r="F27" i="68"/>
  <c r="J27" i="68"/>
  <c r="J26" i="68" s="1"/>
  <c r="N27" i="68"/>
  <c r="N26" i="68" s="1"/>
  <c r="R27" i="68"/>
  <c r="R26" i="68" s="1"/>
  <c r="V27" i="68"/>
  <c r="V26" i="68" s="1"/>
  <c r="D33" i="68"/>
  <c r="H33" i="68"/>
  <c r="L33" i="68"/>
  <c r="P33" i="68"/>
  <c r="T33" i="68"/>
  <c r="D52" i="68"/>
  <c r="H52" i="68"/>
  <c r="L52" i="68"/>
  <c r="P52" i="68"/>
  <c r="T52" i="68"/>
  <c r="D71" i="68"/>
  <c r="H71" i="68"/>
  <c r="L71" i="68"/>
  <c r="P71" i="68"/>
  <c r="T71" i="68"/>
  <c r="F4" i="67"/>
  <c r="F3" i="67" s="1"/>
  <c r="J4" i="67"/>
  <c r="J3" i="67" s="1"/>
  <c r="N4" i="67"/>
  <c r="N3" i="67" s="1"/>
  <c r="R4" i="67"/>
  <c r="R3" i="67" s="1"/>
  <c r="V4" i="67"/>
  <c r="V3" i="67" s="1"/>
  <c r="D8" i="67"/>
  <c r="H8" i="67"/>
  <c r="L8" i="67"/>
  <c r="P8" i="67"/>
  <c r="T8" i="67"/>
  <c r="D11" i="67"/>
  <c r="H11" i="67"/>
  <c r="L11" i="67"/>
  <c r="P11" i="67"/>
  <c r="T11" i="67"/>
  <c r="F17" i="67"/>
  <c r="J17" i="67"/>
  <c r="N17" i="67"/>
  <c r="R17" i="67"/>
  <c r="V17" i="67"/>
  <c r="F22" i="67"/>
  <c r="J22" i="67"/>
  <c r="N22" i="67"/>
  <c r="R22" i="67"/>
  <c r="V22" i="67"/>
  <c r="D27" i="67"/>
  <c r="D26" i="67" s="1"/>
  <c r="H27" i="67"/>
  <c r="H26" i="67" s="1"/>
  <c r="L27" i="67"/>
  <c r="L26" i="67" s="1"/>
  <c r="P27" i="67"/>
  <c r="P26" i="67" s="1"/>
  <c r="T27" i="67"/>
  <c r="T26" i="67" s="1"/>
  <c r="F33" i="67"/>
  <c r="F26" i="67" s="1"/>
  <c r="J33" i="67"/>
  <c r="J26" i="67" s="1"/>
  <c r="N33" i="67"/>
  <c r="N26" i="67" s="1"/>
  <c r="R33" i="67"/>
  <c r="R26" i="67" s="1"/>
  <c r="V33" i="67"/>
  <c r="V26" i="67" s="1"/>
  <c r="F52" i="67"/>
  <c r="J52" i="67"/>
  <c r="N52" i="67"/>
  <c r="R52" i="67"/>
  <c r="V52" i="67"/>
  <c r="F71" i="67"/>
  <c r="J71" i="67"/>
  <c r="N71" i="67"/>
  <c r="R71" i="67"/>
  <c r="V71" i="67"/>
  <c r="D4" i="66"/>
  <c r="D3" i="66" s="1"/>
  <c r="H4" i="66"/>
  <c r="H3" i="66" s="1"/>
  <c r="L4" i="66"/>
  <c r="L3" i="66" s="1"/>
  <c r="P4" i="66"/>
  <c r="P3" i="66" s="1"/>
  <c r="T4" i="66"/>
  <c r="T3" i="66" s="1"/>
  <c r="F8" i="66"/>
  <c r="J8" i="66"/>
  <c r="N8" i="66"/>
  <c r="R8" i="66"/>
  <c r="V8" i="66"/>
  <c r="F11" i="66"/>
  <c r="J11" i="66"/>
  <c r="N11" i="66"/>
  <c r="R11" i="66"/>
  <c r="V11" i="66"/>
  <c r="D17" i="66"/>
  <c r="H17" i="66"/>
  <c r="L17" i="66"/>
  <c r="P17" i="66"/>
  <c r="T17" i="66"/>
  <c r="D22" i="66"/>
  <c r="H22" i="66"/>
  <c r="L22" i="66"/>
  <c r="P22" i="66"/>
  <c r="T22" i="66"/>
  <c r="F27" i="66"/>
  <c r="F26" i="66" s="1"/>
  <c r="J27" i="66"/>
  <c r="J26" i="66" s="1"/>
  <c r="N27" i="66"/>
  <c r="N26" i="66" s="1"/>
  <c r="R27" i="66"/>
  <c r="R26" i="66" s="1"/>
  <c r="V27" i="66"/>
  <c r="V26" i="66" s="1"/>
  <c r="D33" i="66"/>
  <c r="D26" i="66" s="1"/>
  <c r="H33" i="66"/>
  <c r="H26" i="66" s="1"/>
  <c r="L33" i="66"/>
  <c r="L26" i="66" s="1"/>
  <c r="P33" i="66"/>
  <c r="P26" i="66" s="1"/>
  <c r="T33" i="66"/>
  <c r="T26" i="66" s="1"/>
  <c r="D52" i="66"/>
  <c r="H52" i="66"/>
  <c r="L52" i="66"/>
  <c r="P52" i="66"/>
  <c r="T52" i="66"/>
  <c r="D71" i="66"/>
  <c r="H71" i="66"/>
  <c r="L71" i="66"/>
  <c r="P71" i="66"/>
  <c r="T71" i="66"/>
  <c r="F4" i="65"/>
  <c r="F3" i="65" s="1"/>
  <c r="J4" i="65"/>
  <c r="J3" i="65" s="1"/>
  <c r="N4" i="65"/>
  <c r="N3" i="65" s="1"/>
  <c r="R4" i="65"/>
  <c r="R3" i="65" s="1"/>
  <c r="V4" i="65"/>
  <c r="V3" i="65" s="1"/>
  <c r="D8" i="65"/>
  <c r="H8" i="65"/>
  <c r="L8" i="65"/>
  <c r="P8" i="65"/>
  <c r="T8" i="65"/>
  <c r="D11" i="65"/>
  <c r="H11" i="65"/>
  <c r="L11" i="65"/>
  <c r="P11" i="65"/>
  <c r="T11" i="65"/>
  <c r="F17" i="65"/>
  <c r="J17" i="65"/>
  <c r="N17" i="65"/>
  <c r="R17" i="65"/>
  <c r="V17" i="65"/>
  <c r="F22" i="65"/>
  <c r="J22" i="65"/>
  <c r="N22" i="65"/>
  <c r="R22" i="65"/>
  <c r="V22" i="65"/>
  <c r="D27" i="65"/>
  <c r="D26" i="65" s="1"/>
  <c r="H27" i="65"/>
  <c r="H26" i="65" s="1"/>
  <c r="L27" i="65"/>
  <c r="L26" i="65" s="1"/>
  <c r="P27" i="65"/>
  <c r="P26" i="65" s="1"/>
  <c r="T27" i="65"/>
  <c r="T26" i="65" s="1"/>
  <c r="F33" i="65"/>
  <c r="F26" i="65" s="1"/>
  <c r="J33" i="65"/>
  <c r="J26" i="65" s="1"/>
  <c r="N33" i="65"/>
  <c r="N26" i="65" s="1"/>
  <c r="R33" i="65"/>
  <c r="R26" i="65" s="1"/>
  <c r="V33" i="65"/>
  <c r="V26" i="65" s="1"/>
  <c r="F52" i="65"/>
  <c r="J52" i="65"/>
  <c r="N52" i="65"/>
  <c r="R52" i="65"/>
  <c r="V52" i="65"/>
  <c r="F71" i="65"/>
  <c r="J71" i="65"/>
  <c r="N71" i="65"/>
  <c r="R71" i="65"/>
  <c r="V71" i="65"/>
  <c r="D4" i="64"/>
  <c r="D3" i="64" s="1"/>
  <c r="H4" i="64"/>
  <c r="H3" i="64" s="1"/>
  <c r="L4" i="64"/>
  <c r="L3" i="64" s="1"/>
  <c r="P4" i="64"/>
  <c r="P3" i="64" s="1"/>
  <c r="T4" i="64"/>
  <c r="T3" i="64" s="1"/>
  <c r="F8" i="64"/>
  <c r="J8" i="64"/>
  <c r="N8" i="64"/>
  <c r="R8" i="64"/>
  <c r="V8" i="64"/>
  <c r="F11" i="64"/>
  <c r="J11" i="64"/>
  <c r="N11" i="64"/>
  <c r="R11" i="64"/>
  <c r="V11" i="64"/>
  <c r="D17" i="64"/>
  <c r="H17" i="64"/>
  <c r="L17" i="64"/>
  <c r="P17" i="64"/>
  <c r="T17" i="64"/>
  <c r="D22" i="64"/>
  <c r="H22" i="64"/>
  <c r="L22" i="64"/>
  <c r="P22" i="64"/>
  <c r="T22" i="64"/>
  <c r="F27" i="64"/>
  <c r="F26" i="64" s="1"/>
  <c r="J27" i="64"/>
  <c r="J26" i="64" s="1"/>
  <c r="N27" i="64"/>
  <c r="N26" i="64" s="1"/>
  <c r="R27" i="64"/>
  <c r="R26" i="64" s="1"/>
  <c r="V27" i="64"/>
  <c r="V26" i="64" s="1"/>
  <c r="D33" i="64"/>
  <c r="D26" i="64" s="1"/>
  <c r="H33" i="64"/>
  <c r="H26" i="64" s="1"/>
  <c r="L33" i="64"/>
  <c r="L26" i="64" s="1"/>
  <c r="P33" i="64"/>
  <c r="P26" i="64" s="1"/>
  <c r="T33" i="64"/>
  <c r="T26" i="64" s="1"/>
  <c r="D52" i="64"/>
  <c r="H52" i="64"/>
  <c r="L52" i="64"/>
  <c r="P52" i="64"/>
  <c r="T52" i="64"/>
  <c r="D71" i="64"/>
  <c r="H71" i="64"/>
  <c r="L71" i="64"/>
  <c r="P71" i="64"/>
  <c r="T71" i="64"/>
  <c r="F4" i="63"/>
  <c r="F3" i="63" s="1"/>
  <c r="J4" i="63"/>
  <c r="J3" i="63" s="1"/>
  <c r="N4" i="63"/>
  <c r="N3" i="63" s="1"/>
  <c r="R4" i="63"/>
  <c r="R3" i="63" s="1"/>
  <c r="V4" i="63"/>
  <c r="V3" i="63" s="1"/>
  <c r="D8" i="63"/>
  <c r="H8" i="63"/>
  <c r="L8" i="63"/>
  <c r="P8" i="63"/>
  <c r="T8" i="63"/>
  <c r="D11" i="63"/>
  <c r="H11" i="63"/>
  <c r="L11" i="63"/>
  <c r="P11" i="63"/>
  <c r="T11" i="63"/>
  <c r="F17" i="63"/>
  <c r="J17" i="63"/>
  <c r="N17" i="63"/>
  <c r="R17" i="63"/>
  <c r="V17" i="63"/>
  <c r="F22" i="63"/>
  <c r="J22" i="63"/>
  <c r="N22" i="63"/>
  <c r="R22" i="63"/>
  <c r="V22" i="63"/>
  <c r="D27" i="63"/>
  <c r="D26" i="63" s="1"/>
  <c r="H27" i="63"/>
  <c r="H26" i="63" s="1"/>
  <c r="L27" i="63"/>
  <c r="L26" i="63" s="1"/>
  <c r="P27" i="63"/>
  <c r="P26" i="63" s="1"/>
  <c r="T27" i="63"/>
  <c r="F33" i="63"/>
  <c r="F26" i="63" s="1"/>
  <c r="J33" i="63"/>
  <c r="J26" i="63" s="1"/>
  <c r="N33" i="63"/>
  <c r="N26" i="63" s="1"/>
  <c r="R33" i="63"/>
  <c r="R26" i="63" s="1"/>
  <c r="V33" i="63"/>
  <c r="V26" i="63" s="1"/>
  <c r="F52" i="63"/>
  <c r="J52" i="63"/>
  <c r="N52" i="63"/>
  <c r="R52" i="63"/>
  <c r="V52" i="63"/>
  <c r="F71" i="63"/>
  <c r="J71" i="63"/>
  <c r="N71" i="63"/>
  <c r="R71" i="63"/>
  <c r="V71" i="63"/>
  <c r="D4" i="62"/>
  <c r="H4" i="62"/>
  <c r="L4" i="62"/>
  <c r="P4" i="62"/>
  <c r="T4" i="62"/>
  <c r="F8" i="62"/>
  <c r="J8" i="62"/>
  <c r="N8" i="62"/>
  <c r="R8" i="62"/>
  <c r="V8" i="62"/>
  <c r="F11" i="62"/>
  <c r="J11" i="62"/>
  <c r="N11" i="62"/>
  <c r="R11" i="62"/>
  <c r="V11" i="62"/>
  <c r="D17" i="62"/>
  <c r="H17" i="62"/>
  <c r="L17" i="62"/>
  <c r="P17" i="62"/>
  <c r="T17" i="62"/>
  <c r="D22" i="62"/>
  <c r="H22" i="62"/>
  <c r="L22" i="62"/>
  <c r="P22" i="62"/>
  <c r="T22" i="62"/>
  <c r="F27" i="62"/>
  <c r="J27" i="62"/>
  <c r="N27" i="62"/>
  <c r="N26" i="62" s="1"/>
  <c r="R27" i="62"/>
  <c r="V27" i="62"/>
  <c r="D33" i="62"/>
  <c r="H33" i="62"/>
  <c r="L33" i="62"/>
  <c r="P33" i="62"/>
  <c r="T33" i="62"/>
  <c r="D52" i="62"/>
  <c r="H52" i="62"/>
  <c r="L52" i="62"/>
  <c r="P52" i="62"/>
  <c r="T52" i="62"/>
  <c r="D71" i="62"/>
  <c r="H71" i="62"/>
  <c r="L71" i="62"/>
  <c r="P71" i="62"/>
  <c r="T71" i="62"/>
  <c r="F4" i="61"/>
  <c r="J4" i="61"/>
  <c r="N4" i="61"/>
  <c r="R4" i="61"/>
  <c r="V4" i="61"/>
  <c r="D8" i="61"/>
  <c r="H8" i="61"/>
  <c r="L8" i="61"/>
  <c r="P8" i="61"/>
  <c r="T8" i="61"/>
  <c r="D11" i="61"/>
  <c r="H11" i="61"/>
  <c r="L11" i="61"/>
  <c r="P11" i="61"/>
  <c r="T11" i="61"/>
  <c r="F17" i="61"/>
  <c r="J17" i="61"/>
  <c r="N17" i="61"/>
  <c r="R17" i="61"/>
  <c r="V17" i="61"/>
  <c r="F22" i="61"/>
  <c r="J22" i="61"/>
  <c r="N22" i="61"/>
  <c r="R22" i="61"/>
  <c r="V22" i="61"/>
  <c r="D27" i="61"/>
  <c r="H27" i="61"/>
  <c r="L27" i="61"/>
  <c r="P27" i="61"/>
  <c r="T27" i="61"/>
  <c r="F33" i="61"/>
  <c r="J33" i="61"/>
  <c r="N33" i="61"/>
  <c r="R33" i="61"/>
  <c r="V33" i="61"/>
  <c r="F52" i="61"/>
  <c r="J52" i="61"/>
  <c r="N52" i="61"/>
  <c r="R52" i="61"/>
  <c r="V52" i="61"/>
  <c r="F71" i="61"/>
  <c r="J71" i="61"/>
  <c r="N71" i="61"/>
  <c r="R71" i="61"/>
  <c r="V71" i="61"/>
  <c r="F4" i="59"/>
  <c r="F3" i="59" s="1"/>
  <c r="J4" i="59"/>
  <c r="J3" i="59" s="1"/>
  <c r="N4" i="59"/>
  <c r="N3" i="59" s="1"/>
  <c r="R4" i="59"/>
  <c r="R3" i="59" s="1"/>
  <c r="V4" i="59"/>
  <c r="V3" i="59" s="1"/>
  <c r="D8" i="59"/>
  <c r="H8" i="59"/>
  <c r="L8" i="59"/>
  <c r="P8" i="59"/>
  <c r="T8" i="59"/>
  <c r="D11" i="59"/>
  <c r="H11" i="59"/>
  <c r="L11" i="59"/>
  <c r="P11" i="59"/>
  <c r="T11" i="59"/>
  <c r="F17" i="59"/>
  <c r="J17" i="59"/>
  <c r="N17" i="59"/>
  <c r="R17" i="59"/>
  <c r="V17" i="59"/>
  <c r="F22" i="59"/>
  <c r="J22" i="59"/>
  <c r="N22" i="59"/>
  <c r="R22" i="59"/>
  <c r="V22" i="59"/>
  <c r="D27" i="59"/>
  <c r="D26" i="59" s="1"/>
  <c r="H27" i="59"/>
  <c r="H26" i="59" s="1"/>
  <c r="L27" i="59"/>
  <c r="L26" i="59" s="1"/>
  <c r="P27" i="59"/>
  <c r="P26" i="59" s="1"/>
  <c r="T27" i="59"/>
  <c r="T26" i="59" s="1"/>
  <c r="F33" i="59"/>
  <c r="F26" i="59" s="1"/>
  <c r="J33" i="59"/>
  <c r="J26" i="59" s="1"/>
  <c r="N33" i="59"/>
  <c r="N26" i="59" s="1"/>
  <c r="R33" i="59"/>
  <c r="R26" i="59" s="1"/>
  <c r="V33" i="59"/>
  <c r="V26" i="59" s="1"/>
  <c r="F52" i="59"/>
  <c r="J52" i="59"/>
  <c r="N52" i="59"/>
  <c r="R52" i="59"/>
  <c r="V52" i="59"/>
  <c r="F71" i="59"/>
  <c r="J71" i="59"/>
  <c r="N71" i="59"/>
  <c r="R71" i="59"/>
  <c r="V71" i="59"/>
  <c r="D4" i="58"/>
  <c r="H4" i="58"/>
  <c r="L4" i="58"/>
  <c r="P4" i="58"/>
  <c r="T4" i="58"/>
  <c r="F8" i="58"/>
  <c r="J8" i="58"/>
  <c r="N8" i="58"/>
  <c r="R8" i="58"/>
  <c r="V8" i="58"/>
  <c r="F11" i="58"/>
  <c r="J11" i="58"/>
  <c r="N11" i="58"/>
  <c r="R11" i="58"/>
  <c r="V11" i="58"/>
  <c r="D17" i="58"/>
  <c r="H17" i="58"/>
  <c r="L17" i="58"/>
  <c r="P17" i="58"/>
  <c r="T17" i="58"/>
  <c r="D22" i="58"/>
  <c r="H22" i="58"/>
  <c r="L22" i="58"/>
  <c r="P22" i="58"/>
  <c r="T22" i="58"/>
  <c r="F27" i="58"/>
  <c r="F26" i="58" s="1"/>
  <c r="J27" i="58"/>
  <c r="J26" i="58" s="1"/>
  <c r="N27" i="58"/>
  <c r="N26" i="58" s="1"/>
  <c r="R27" i="58"/>
  <c r="R26" i="58" s="1"/>
  <c r="V27" i="58"/>
  <c r="V26" i="58" s="1"/>
  <c r="D33" i="58"/>
  <c r="H33" i="58"/>
  <c r="L33" i="58"/>
  <c r="P33" i="58"/>
  <c r="T33" i="58"/>
  <c r="T26" i="58" s="1"/>
  <c r="D52" i="58"/>
  <c r="H52" i="58"/>
  <c r="L52" i="58"/>
  <c r="P52" i="58"/>
  <c r="T52" i="58"/>
  <c r="D71" i="58"/>
  <c r="H71" i="58"/>
  <c r="L71" i="58"/>
  <c r="P71" i="58"/>
  <c r="T71" i="58"/>
  <c r="E4" i="57"/>
  <c r="E3" i="57" s="1"/>
  <c r="I4" i="57"/>
  <c r="I3" i="57" s="1"/>
  <c r="M4" i="57"/>
  <c r="M3" i="57" s="1"/>
  <c r="Q4" i="57"/>
  <c r="Q3" i="57" s="1"/>
  <c r="U4" i="57"/>
  <c r="U3" i="57" s="1"/>
  <c r="C8" i="57"/>
  <c r="G8" i="57"/>
  <c r="K8" i="57"/>
  <c r="O8" i="57"/>
  <c r="S8" i="57"/>
  <c r="W8" i="57"/>
  <c r="C11" i="57"/>
  <c r="G11" i="57"/>
  <c r="K11" i="57"/>
  <c r="O11" i="57"/>
  <c r="S11" i="57"/>
  <c r="W11" i="57"/>
  <c r="E17" i="57"/>
  <c r="I17" i="57"/>
  <c r="M17" i="57"/>
  <c r="Q17" i="57"/>
  <c r="U17" i="57"/>
  <c r="E22" i="57"/>
  <c r="I22" i="57"/>
  <c r="M22" i="57"/>
  <c r="Q22" i="57"/>
  <c r="U22" i="57"/>
  <c r="C27" i="57"/>
  <c r="C26" i="57" s="1"/>
  <c r="G27" i="57"/>
  <c r="G26" i="57" s="1"/>
  <c r="K27" i="57"/>
  <c r="K26" i="57" s="1"/>
  <c r="O27" i="57"/>
  <c r="O26" i="57" s="1"/>
  <c r="S27" i="57"/>
  <c r="S26" i="57" s="1"/>
  <c r="W27" i="57"/>
  <c r="W26" i="57" s="1"/>
  <c r="E33" i="57"/>
  <c r="E26" i="57" s="1"/>
  <c r="I33" i="57"/>
  <c r="I26" i="57" s="1"/>
  <c r="M33" i="57"/>
  <c r="M26" i="57" s="1"/>
  <c r="Q33" i="57"/>
  <c r="Q26" i="57" s="1"/>
  <c r="U33" i="57"/>
  <c r="U26" i="57" s="1"/>
  <c r="E52" i="57"/>
  <c r="I52" i="57"/>
  <c r="M52" i="57"/>
  <c r="Q52" i="57"/>
  <c r="U52" i="57"/>
  <c r="E71" i="57"/>
  <c r="I71" i="57"/>
  <c r="M71" i="57"/>
  <c r="Q71" i="57"/>
  <c r="U71" i="57"/>
  <c r="E4" i="55"/>
  <c r="I4" i="55"/>
  <c r="M4" i="55"/>
  <c r="Q4" i="55"/>
  <c r="U4" i="55"/>
  <c r="C8" i="55"/>
  <c r="G8" i="55"/>
  <c r="K8" i="55"/>
  <c r="O8" i="55"/>
  <c r="S8" i="55"/>
  <c r="W8" i="55"/>
  <c r="C11" i="55"/>
  <c r="G11" i="55"/>
  <c r="K11" i="55"/>
  <c r="O11" i="55"/>
  <c r="S11" i="55"/>
  <c r="W11" i="55"/>
  <c r="E17" i="55"/>
  <c r="I17" i="55"/>
  <c r="M17" i="55"/>
  <c r="Q17" i="55"/>
  <c r="U17" i="55"/>
  <c r="E22" i="55"/>
  <c r="I22" i="55"/>
  <c r="M22" i="55"/>
  <c r="Q22" i="55"/>
  <c r="U22" i="55"/>
  <c r="C27" i="55"/>
  <c r="C26" i="55" s="1"/>
  <c r="G27" i="55"/>
  <c r="G26" i="55" s="1"/>
  <c r="K27" i="55"/>
  <c r="K26" i="55" s="1"/>
  <c r="O27" i="55"/>
  <c r="O26" i="55" s="1"/>
  <c r="S27" i="55"/>
  <c r="S26" i="55" s="1"/>
  <c r="W27" i="55"/>
  <c r="W26" i="55" s="1"/>
  <c r="E33" i="55"/>
  <c r="I33" i="55"/>
  <c r="M33" i="55"/>
  <c r="M26" i="55" s="1"/>
  <c r="Q33" i="55"/>
  <c r="Q26" i="55" s="1"/>
  <c r="U33" i="55"/>
  <c r="U26" i="55" s="1"/>
  <c r="E52" i="55"/>
  <c r="I52" i="55"/>
  <c r="M52" i="55"/>
  <c r="Q52" i="55"/>
  <c r="U52" i="55"/>
  <c r="E71" i="55"/>
  <c r="I71" i="55"/>
  <c r="M71" i="55"/>
  <c r="Q71" i="55"/>
  <c r="U71" i="55"/>
  <c r="C4" i="54"/>
  <c r="C3" i="54" s="1"/>
  <c r="G4" i="54"/>
  <c r="G3" i="54" s="1"/>
  <c r="K4" i="54"/>
  <c r="K3" i="54" s="1"/>
  <c r="O4" i="54"/>
  <c r="O3" i="54" s="1"/>
  <c r="S4" i="54"/>
  <c r="S3" i="54" s="1"/>
  <c r="W4" i="54"/>
  <c r="W3" i="54" s="1"/>
  <c r="E8" i="54"/>
  <c r="I8" i="54"/>
  <c r="M8" i="54"/>
  <c r="Q8" i="54"/>
  <c r="U8" i="54"/>
  <c r="E11" i="54"/>
  <c r="I11" i="54"/>
  <c r="M11" i="54"/>
  <c r="Q11" i="54"/>
  <c r="U11" i="54"/>
  <c r="C17" i="54"/>
  <c r="G17" i="54"/>
  <c r="K17" i="54"/>
  <c r="O17" i="54"/>
  <c r="S17" i="54"/>
  <c r="W17" i="54"/>
  <c r="C22" i="54"/>
  <c r="G22" i="54"/>
  <c r="K22" i="54"/>
  <c r="O22" i="54"/>
  <c r="S22" i="54"/>
  <c r="W22" i="54"/>
  <c r="E27" i="54"/>
  <c r="I27" i="54"/>
  <c r="M27" i="54"/>
  <c r="Q27" i="54"/>
  <c r="U27" i="54"/>
  <c r="C33" i="54"/>
  <c r="C26" i="54" s="1"/>
  <c r="G33" i="54"/>
  <c r="G26" i="54" s="1"/>
  <c r="K33" i="54"/>
  <c r="K26" i="54" s="1"/>
  <c r="O33" i="54"/>
  <c r="S33" i="54"/>
  <c r="W33" i="54"/>
  <c r="C52" i="54"/>
  <c r="G52" i="54"/>
  <c r="K52" i="54"/>
  <c r="O52" i="54"/>
  <c r="S52" i="54"/>
  <c r="W52" i="54"/>
  <c r="C71" i="54"/>
  <c r="G71" i="54"/>
  <c r="K71" i="54"/>
  <c r="O71" i="54"/>
  <c r="S71" i="54"/>
  <c r="W71" i="54"/>
  <c r="E4" i="53"/>
  <c r="I4" i="53"/>
  <c r="M4" i="53"/>
  <c r="Q4" i="53"/>
  <c r="U4" i="53"/>
  <c r="C8" i="53"/>
  <c r="G8" i="53"/>
  <c r="K8" i="53"/>
  <c r="O8" i="53"/>
  <c r="S8" i="53"/>
  <c r="W8" i="53"/>
  <c r="C11" i="53"/>
  <c r="G11" i="53"/>
  <c r="K11" i="53"/>
  <c r="O11" i="53"/>
  <c r="S11" i="53"/>
  <c r="W11" i="53"/>
  <c r="E17" i="53"/>
  <c r="I17" i="53"/>
  <c r="M17" i="53"/>
  <c r="Q17" i="53"/>
  <c r="U17" i="53"/>
  <c r="E22" i="53"/>
  <c r="I22" i="53"/>
  <c r="M22" i="53"/>
  <c r="Q22" i="53"/>
  <c r="U22" i="53"/>
  <c r="C27" i="53"/>
  <c r="G27" i="53"/>
  <c r="K27" i="53"/>
  <c r="O27" i="53"/>
  <c r="S27" i="53"/>
  <c r="S26" i="53" s="1"/>
  <c r="W27" i="53"/>
  <c r="E33" i="53"/>
  <c r="I33" i="53"/>
  <c r="I26" i="53" s="1"/>
  <c r="M33" i="53"/>
  <c r="Q33" i="53"/>
  <c r="U33" i="53"/>
  <c r="E52" i="53"/>
  <c r="I52" i="53"/>
  <c r="M52" i="53"/>
  <c r="Q52" i="53"/>
  <c r="U52" i="53"/>
  <c r="E71" i="53"/>
  <c r="I71" i="53"/>
  <c r="M71" i="53"/>
  <c r="Q71" i="53"/>
  <c r="U71" i="53"/>
  <c r="C8" i="47"/>
  <c r="C11" i="47"/>
  <c r="C27" i="47"/>
  <c r="C71" i="46"/>
  <c r="C4" i="44"/>
  <c r="C3" i="44" s="1"/>
  <c r="G4" i="44"/>
  <c r="G3" i="44" s="1"/>
  <c r="K4" i="44"/>
  <c r="O4" i="44"/>
  <c r="S4" i="44"/>
  <c r="W4" i="44"/>
  <c r="E8" i="44"/>
  <c r="I8" i="44"/>
  <c r="M8" i="44"/>
  <c r="Q8" i="44"/>
  <c r="U8" i="44"/>
  <c r="E11" i="44"/>
  <c r="I11" i="44"/>
  <c r="M11" i="44"/>
  <c r="Q11" i="44"/>
  <c r="U11" i="44"/>
  <c r="C17" i="44"/>
  <c r="G17" i="44"/>
  <c r="K17" i="44"/>
  <c r="O17" i="44"/>
  <c r="S17" i="44"/>
  <c r="W17" i="44"/>
  <c r="C22" i="44"/>
  <c r="G22" i="44"/>
  <c r="K22" i="44"/>
  <c r="O22" i="44"/>
  <c r="S22" i="44"/>
  <c r="W22" i="44"/>
  <c r="E27" i="44"/>
  <c r="E26" i="44" s="1"/>
  <c r="I27" i="44"/>
  <c r="M27" i="44"/>
  <c r="Q27" i="44"/>
  <c r="U27" i="44"/>
  <c r="C33" i="44"/>
  <c r="C26" i="44" s="1"/>
  <c r="G33" i="44"/>
  <c r="G26" i="44" s="1"/>
  <c r="K33" i="44"/>
  <c r="K26" i="44" s="1"/>
  <c r="O33" i="44"/>
  <c r="O26" i="44" s="1"/>
  <c r="S33" i="44"/>
  <c r="S26" i="44" s="1"/>
  <c r="W33" i="44"/>
  <c r="W26" i="44" s="1"/>
  <c r="C52" i="44"/>
  <c r="G52" i="44"/>
  <c r="K52" i="44"/>
  <c r="O52" i="44"/>
  <c r="S52" i="44"/>
  <c r="W52" i="44"/>
  <c r="C71" i="44"/>
  <c r="G71" i="44"/>
  <c r="K71" i="44"/>
  <c r="O71" i="44"/>
  <c r="S71" i="44"/>
  <c r="W71" i="44"/>
  <c r="E4" i="43"/>
  <c r="I4" i="43"/>
  <c r="M4" i="43"/>
  <c r="Q4" i="43"/>
  <c r="U4" i="43"/>
  <c r="F8" i="43"/>
  <c r="J8" i="43"/>
  <c r="N8" i="43"/>
  <c r="R8" i="43"/>
  <c r="V8" i="43"/>
  <c r="F11" i="43"/>
  <c r="J11" i="43"/>
  <c r="N11" i="43"/>
  <c r="R11" i="43"/>
  <c r="V11" i="43"/>
  <c r="D17" i="43"/>
  <c r="H17" i="43"/>
  <c r="L17" i="43"/>
  <c r="P17" i="43"/>
  <c r="T17" i="43"/>
  <c r="D22" i="43"/>
  <c r="H22" i="43"/>
  <c r="L22" i="43"/>
  <c r="P22" i="43"/>
  <c r="T22" i="43"/>
  <c r="F27" i="43"/>
  <c r="F26" i="43" s="1"/>
  <c r="J27" i="43"/>
  <c r="J26" i="43" s="1"/>
  <c r="N27" i="43"/>
  <c r="N26" i="43" s="1"/>
  <c r="R27" i="43"/>
  <c r="R26" i="43" s="1"/>
  <c r="V27" i="43"/>
  <c r="V26" i="43" s="1"/>
  <c r="D33" i="43"/>
  <c r="D26" i="43" s="1"/>
  <c r="H33" i="43"/>
  <c r="H26" i="43" s="1"/>
  <c r="L33" i="43"/>
  <c r="L26" i="43" s="1"/>
  <c r="P33" i="43"/>
  <c r="P26" i="43" s="1"/>
  <c r="T33" i="43"/>
  <c r="T26" i="43" s="1"/>
  <c r="D52" i="43"/>
  <c r="H52" i="43"/>
  <c r="L52" i="43"/>
  <c r="P52" i="43"/>
  <c r="T52" i="43"/>
  <c r="D71" i="43"/>
  <c r="H71" i="43"/>
  <c r="L71" i="43"/>
  <c r="P71" i="43"/>
  <c r="T71" i="43"/>
  <c r="F4" i="42"/>
  <c r="J4" i="42"/>
  <c r="N4" i="42"/>
  <c r="R4" i="42"/>
  <c r="V4" i="42"/>
  <c r="D8" i="42"/>
  <c r="H8" i="42"/>
  <c r="L8" i="42"/>
  <c r="P8" i="42"/>
  <c r="T8" i="42"/>
  <c r="D11" i="42"/>
  <c r="H11" i="42"/>
  <c r="L11" i="42"/>
  <c r="P11" i="42"/>
  <c r="T11" i="42"/>
  <c r="F17" i="42"/>
  <c r="J17" i="42"/>
  <c r="N17" i="42"/>
  <c r="R17" i="42"/>
  <c r="V17" i="42"/>
  <c r="F22" i="42"/>
  <c r="J22" i="42"/>
  <c r="N22" i="42"/>
  <c r="R22" i="42"/>
  <c r="V22" i="42"/>
  <c r="V26" i="40"/>
  <c r="N33" i="38"/>
  <c r="N26" i="38" s="1"/>
  <c r="H4" i="37"/>
  <c r="N27" i="37"/>
  <c r="H27" i="36"/>
  <c r="T27" i="36"/>
  <c r="N52" i="36"/>
  <c r="H4" i="35"/>
  <c r="F8" i="35"/>
  <c r="D71" i="35"/>
  <c r="H71" i="35"/>
  <c r="L71" i="35"/>
  <c r="P71" i="35"/>
  <c r="T71" i="35"/>
  <c r="F4" i="34"/>
  <c r="J4" i="34"/>
  <c r="N4" i="34"/>
  <c r="R4" i="34"/>
  <c r="V4" i="34"/>
  <c r="D8" i="34"/>
  <c r="H8" i="34"/>
  <c r="L8" i="34"/>
  <c r="P8" i="34"/>
  <c r="T8" i="34"/>
  <c r="D11" i="34"/>
  <c r="H11" i="34"/>
  <c r="L11" i="34"/>
  <c r="P11" i="34"/>
  <c r="T11" i="34"/>
  <c r="F17" i="34"/>
  <c r="J17" i="34"/>
  <c r="N17" i="34"/>
  <c r="R17" i="34"/>
  <c r="V17" i="34"/>
  <c r="F22" i="34"/>
  <c r="J22" i="34"/>
  <c r="N22" i="34"/>
  <c r="R22" i="34"/>
  <c r="V22" i="34"/>
  <c r="F26" i="34"/>
  <c r="C26" i="27"/>
  <c r="S26" i="27"/>
  <c r="I26" i="26"/>
  <c r="W17" i="25"/>
  <c r="H27" i="25"/>
  <c r="N33" i="25"/>
  <c r="F3" i="24"/>
  <c r="N8" i="24"/>
  <c r="N11" i="24"/>
  <c r="T17" i="24"/>
  <c r="N27" i="24"/>
  <c r="R17" i="23"/>
  <c r="F33" i="23"/>
  <c r="F26" i="23" s="1"/>
  <c r="F52" i="23"/>
  <c r="N52" i="23"/>
  <c r="R52" i="23"/>
  <c r="C8" i="17"/>
  <c r="C11" i="17"/>
  <c r="W4" i="10"/>
  <c r="I11" i="6"/>
  <c r="U11" i="6"/>
  <c r="C17" i="6"/>
  <c r="O17" i="6"/>
  <c r="C22" i="6"/>
  <c r="O22" i="6"/>
  <c r="L4" i="102"/>
  <c r="L22" i="102"/>
  <c r="P22" i="102"/>
  <c r="F8" i="73"/>
  <c r="F11" i="73"/>
  <c r="R11" i="73"/>
  <c r="F22" i="72"/>
  <c r="R22" i="72"/>
  <c r="E52" i="72"/>
  <c r="Q52" i="72"/>
  <c r="E27" i="71"/>
  <c r="M4" i="70"/>
  <c r="S71" i="70"/>
  <c r="I11" i="69"/>
  <c r="M11" i="69"/>
  <c r="U11" i="69"/>
  <c r="O33" i="69"/>
  <c r="C52" i="69"/>
  <c r="G52" i="69"/>
  <c r="O52" i="69"/>
  <c r="S52" i="69"/>
  <c r="O71" i="69"/>
  <c r="I33" i="68"/>
  <c r="C17" i="67"/>
  <c r="S17" i="67"/>
  <c r="I4" i="66"/>
  <c r="U4" i="66"/>
  <c r="I33" i="66"/>
  <c r="W8" i="60"/>
  <c r="C4" i="59"/>
  <c r="G4" i="59"/>
  <c r="K4" i="59"/>
  <c r="O4" i="59"/>
  <c r="S4" i="59"/>
  <c r="W4" i="59"/>
  <c r="E8" i="59"/>
  <c r="I8" i="59"/>
  <c r="M8" i="59"/>
  <c r="Q8" i="59"/>
  <c r="U8" i="59"/>
  <c r="E11" i="59"/>
  <c r="I11" i="59"/>
  <c r="M11" i="59"/>
  <c r="Q11" i="59"/>
  <c r="U11" i="59"/>
  <c r="C17" i="59"/>
  <c r="G17" i="59"/>
  <c r="K17" i="59"/>
  <c r="O17" i="59"/>
  <c r="S17" i="59"/>
  <c r="W17" i="59"/>
  <c r="C22" i="59"/>
  <c r="G22" i="59"/>
  <c r="K22" i="59"/>
  <c r="O22" i="59"/>
  <c r="S22" i="59"/>
  <c r="W22" i="59"/>
  <c r="E27" i="59"/>
  <c r="I27" i="59"/>
  <c r="M27" i="59"/>
  <c r="M26" i="59" s="1"/>
  <c r="Q27" i="59"/>
  <c r="U27" i="59"/>
  <c r="C33" i="59"/>
  <c r="G33" i="59"/>
  <c r="K33" i="59"/>
  <c r="O33" i="59"/>
  <c r="S33" i="59"/>
  <c r="W33" i="59"/>
  <c r="C52" i="59"/>
  <c r="G52" i="59"/>
  <c r="K52" i="59"/>
  <c r="O52" i="59"/>
  <c r="S52" i="59"/>
  <c r="W52" i="59"/>
  <c r="C71" i="59"/>
  <c r="G71" i="59"/>
  <c r="K71" i="59"/>
  <c r="O71" i="59"/>
  <c r="S71" i="59"/>
  <c r="W71" i="59"/>
  <c r="E4" i="58"/>
  <c r="I4" i="58"/>
  <c r="M4" i="58"/>
  <c r="Q4" i="58"/>
  <c r="U4" i="58"/>
  <c r="C8" i="58"/>
  <c r="G8" i="58"/>
  <c r="K8" i="58"/>
  <c r="O8" i="58"/>
  <c r="S8" i="58"/>
  <c r="W8" i="58"/>
  <c r="C11" i="58"/>
  <c r="G11" i="58"/>
  <c r="K11" i="58"/>
  <c r="O11" i="58"/>
  <c r="S11" i="58"/>
  <c r="W11" i="58"/>
  <c r="E17" i="58"/>
  <c r="I17" i="58"/>
  <c r="M17" i="58"/>
  <c r="Q17" i="58"/>
  <c r="U17" i="58"/>
  <c r="E22" i="58"/>
  <c r="I22" i="58"/>
  <c r="M22" i="58"/>
  <c r="Q22" i="58"/>
  <c r="U22" i="58"/>
  <c r="C27" i="58"/>
  <c r="G27" i="58"/>
  <c r="K27" i="58"/>
  <c r="O27" i="58"/>
  <c r="S27" i="58"/>
  <c r="W27" i="58"/>
  <c r="E33" i="58"/>
  <c r="I33" i="58"/>
  <c r="M33" i="58"/>
  <c r="Q33" i="58"/>
  <c r="U33" i="58"/>
  <c r="E52" i="58"/>
  <c r="I52" i="58"/>
  <c r="M52" i="58"/>
  <c r="Q52" i="58"/>
  <c r="U52" i="58"/>
  <c r="E71" i="58"/>
  <c r="I71" i="58"/>
  <c r="M71" i="58"/>
  <c r="Q71" i="58"/>
  <c r="U71" i="58"/>
  <c r="F4" i="57"/>
  <c r="J4" i="57"/>
  <c r="N4" i="57"/>
  <c r="R4" i="57"/>
  <c r="V4" i="57"/>
  <c r="D8" i="57"/>
  <c r="H8" i="57"/>
  <c r="L8" i="57"/>
  <c r="P8" i="57"/>
  <c r="T8" i="57"/>
  <c r="D11" i="57"/>
  <c r="H11" i="57"/>
  <c r="L11" i="57"/>
  <c r="P11" i="57"/>
  <c r="T11" i="57"/>
  <c r="F17" i="57"/>
  <c r="J17" i="57"/>
  <c r="N17" i="57"/>
  <c r="R17" i="57"/>
  <c r="V17" i="57"/>
  <c r="F22" i="57"/>
  <c r="J22" i="57"/>
  <c r="N22" i="57"/>
  <c r="R22" i="57"/>
  <c r="V22" i="57"/>
  <c r="D27" i="57"/>
  <c r="H27" i="57"/>
  <c r="L27" i="57"/>
  <c r="P27" i="57"/>
  <c r="T27" i="57"/>
  <c r="F33" i="57"/>
  <c r="J33" i="57"/>
  <c r="N33" i="57"/>
  <c r="R33" i="57"/>
  <c r="V33" i="57"/>
  <c r="F52" i="57"/>
  <c r="J52" i="57"/>
  <c r="N52" i="57"/>
  <c r="R52" i="57"/>
  <c r="V52" i="57"/>
  <c r="F71" i="57"/>
  <c r="J71" i="57"/>
  <c r="N71" i="57"/>
  <c r="R71" i="57"/>
  <c r="V71" i="57"/>
  <c r="F4" i="55"/>
  <c r="F3" i="55" s="1"/>
  <c r="J4" i="55"/>
  <c r="J3" i="55" s="1"/>
  <c r="N4" i="55"/>
  <c r="N3" i="55" s="1"/>
  <c r="R4" i="55"/>
  <c r="R3" i="55" s="1"/>
  <c r="V4" i="55"/>
  <c r="V3" i="55" s="1"/>
  <c r="D8" i="55"/>
  <c r="H8" i="55"/>
  <c r="L8" i="55"/>
  <c r="P8" i="55"/>
  <c r="T8" i="55"/>
  <c r="D11" i="55"/>
  <c r="H11" i="55"/>
  <c r="L11" i="55"/>
  <c r="P11" i="55"/>
  <c r="T11" i="55"/>
  <c r="F17" i="55"/>
  <c r="J17" i="55"/>
  <c r="N17" i="55"/>
  <c r="R17" i="55"/>
  <c r="V17" i="55"/>
  <c r="F22" i="55"/>
  <c r="J22" i="55"/>
  <c r="N22" i="55"/>
  <c r="R22" i="55"/>
  <c r="V22" i="55"/>
  <c r="D27" i="55"/>
  <c r="H27" i="55"/>
  <c r="L27" i="55"/>
  <c r="P27" i="55"/>
  <c r="T27" i="55"/>
  <c r="F33" i="55"/>
  <c r="J33" i="55"/>
  <c r="N33" i="55"/>
  <c r="R33" i="55"/>
  <c r="V33" i="55"/>
  <c r="F52" i="55"/>
  <c r="J52" i="55"/>
  <c r="N52" i="55"/>
  <c r="R52" i="55"/>
  <c r="V52" i="55"/>
  <c r="F71" i="55"/>
  <c r="J71" i="55"/>
  <c r="N71" i="55"/>
  <c r="R71" i="55"/>
  <c r="V71" i="55"/>
  <c r="D4" i="54"/>
  <c r="H4" i="54"/>
  <c r="L4" i="54"/>
  <c r="P4" i="54"/>
  <c r="T4" i="54"/>
  <c r="F8" i="54"/>
  <c r="J8" i="54"/>
  <c r="N8" i="54"/>
  <c r="R8" i="54"/>
  <c r="V8" i="54"/>
  <c r="F11" i="54"/>
  <c r="J11" i="54"/>
  <c r="N11" i="54"/>
  <c r="R11" i="54"/>
  <c r="V11" i="54"/>
  <c r="D17" i="54"/>
  <c r="H17" i="54"/>
  <c r="L17" i="54"/>
  <c r="P17" i="54"/>
  <c r="T17" i="54"/>
  <c r="D22" i="54"/>
  <c r="H22" i="54"/>
  <c r="L22" i="54"/>
  <c r="P22" i="54"/>
  <c r="T22" i="54"/>
  <c r="F27" i="54"/>
  <c r="F26" i="54" s="1"/>
  <c r="J27" i="54"/>
  <c r="J26" i="54" s="1"/>
  <c r="N27" i="54"/>
  <c r="N26" i="54" s="1"/>
  <c r="R27" i="54"/>
  <c r="R26" i="54" s="1"/>
  <c r="V27" i="54"/>
  <c r="V26" i="54" s="1"/>
  <c r="D33" i="54"/>
  <c r="H33" i="54"/>
  <c r="L33" i="54"/>
  <c r="P33" i="54"/>
  <c r="P26" i="54" s="1"/>
  <c r="T33" i="54"/>
  <c r="T26" i="54" s="1"/>
  <c r="D52" i="54"/>
  <c r="H52" i="54"/>
  <c r="L52" i="54"/>
  <c r="P52" i="54"/>
  <c r="T52" i="54"/>
  <c r="D71" i="54"/>
  <c r="H71" i="54"/>
  <c r="L71" i="54"/>
  <c r="P71" i="54"/>
  <c r="T71" i="54"/>
  <c r="F4" i="53"/>
  <c r="F3" i="53" s="1"/>
  <c r="J4" i="53"/>
  <c r="J3" i="53" s="1"/>
  <c r="N4" i="53"/>
  <c r="N3" i="53" s="1"/>
  <c r="R4" i="53"/>
  <c r="R3" i="53" s="1"/>
  <c r="V4" i="53"/>
  <c r="V3" i="53" s="1"/>
  <c r="D8" i="53"/>
  <c r="H8" i="53"/>
  <c r="L8" i="53"/>
  <c r="P8" i="53"/>
  <c r="T8" i="53"/>
  <c r="D11" i="53"/>
  <c r="H11" i="53"/>
  <c r="L11" i="53"/>
  <c r="P11" i="53"/>
  <c r="T11" i="53"/>
  <c r="F17" i="53"/>
  <c r="J17" i="53"/>
  <c r="N17" i="53"/>
  <c r="R17" i="53"/>
  <c r="V17" i="53"/>
  <c r="F22" i="53"/>
  <c r="J22" i="53"/>
  <c r="N22" i="53"/>
  <c r="R22" i="53"/>
  <c r="V22" i="53"/>
  <c r="D27" i="53"/>
  <c r="D26" i="53" s="1"/>
  <c r="H27" i="53"/>
  <c r="H26" i="53" s="1"/>
  <c r="L27" i="53"/>
  <c r="L26" i="53" s="1"/>
  <c r="P27" i="53"/>
  <c r="P26" i="53" s="1"/>
  <c r="T27" i="53"/>
  <c r="T26" i="53" s="1"/>
  <c r="F33" i="53"/>
  <c r="F26" i="53" s="1"/>
  <c r="J33" i="53"/>
  <c r="J26" i="53" s="1"/>
  <c r="N33" i="53"/>
  <c r="N26" i="53" s="1"/>
  <c r="R33" i="53"/>
  <c r="R26" i="53" s="1"/>
  <c r="V33" i="53"/>
  <c r="V26" i="53" s="1"/>
  <c r="F52" i="53"/>
  <c r="J52" i="53"/>
  <c r="N52" i="53"/>
  <c r="R52" i="53"/>
  <c r="V52" i="53"/>
  <c r="F71" i="53"/>
  <c r="J71" i="53"/>
  <c r="N71" i="53"/>
  <c r="R71" i="53"/>
  <c r="V71" i="53"/>
  <c r="D4" i="44"/>
  <c r="H4" i="44"/>
  <c r="L4" i="44"/>
  <c r="P4" i="44"/>
  <c r="T4" i="44"/>
  <c r="F8" i="44"/>
  <c r="J8" i="44"/>
  <c r="N8" i="44"/>
  <c r="R8" i="44"/>
  <c r="V8" i="44"/>
  <c r="F11" i="44"/>
  <c r="J11" i="44"/>
  <c r="N11" i="44"/>
  <c r="R11" i="44"/>
  <c r="V11" i="44"/>
  <c r="D17" i="44"/>
  <c r="H17" i="44"/>
  <c r="L17" i="44"/>
  <c r="P17" i="44"/>
  <c r="T17" i="44"/>
  <c r="D22" i="44"/>
  <c r="H22" i="44"/>
  <c r="L22" i="44"/>
  <c r="P22" i="44"/>
  <c r="T22" i="44"/>
  <c r="F27" i="44"/>
  <c r="J27" i="44"/>
  <c r="J26" i="44" s="1"/>
  <c r="N27" i="44"/>
  <c r="R27" i="44"/>
  <c r="V27" i="44"/>
  <c r="D33" i="44"/>
  <c r="H33" i="44"/>
  <c r="L33" i="44"/>
  <c r="P33" i="44"/>
  <c r="T33" i="44"/>
  <c r="D52" i="44"/>
  <c r="H52" i="44"/>
  <c r="L52" i="44"/>
  <c r="P52" i="44"/>
  <c r="T52" i="44"/>
  <c r="D71" i="44"/>
  <c r="H71" i="44"/>
  <c r="L71" i="44"/>
  <c r="P71" i="44"/>
  <c r="T71" i="44"/>
  <c r="F4" i="43"/>
  <c r="J4" i="43"/>
  <c r="N4" i="43"/>
  <c r="R4" i="43"/>
  <c r="V4" i="43"/>
  <c r="C8" i="43"/>
  <c r="G8" i="43"/>
  <c r="K8" i="43"/>
  <c r="O8" i="43"/>
  <c r="S8" i="43"/>
  <c r="W8" i="43"/>
  <c r="C11" i="43"/>
  <c r="G11" i="43"/>
  <c r="K11" i="43"/>
  <c r="O11" i="43"/>
  <c r="S11" i="43"/>
  <c r="W11" i="43"/>
  <c r="E17" i="43"/>
  <c r="I17" i="43"/>
  <c r="M17" i="43"/>
  <c r="Q17" i="43"/>
  <c r="U17" i="43"/>
  <c r="E22" i="43"/>
  <c r="I22" i="43"/>
  <c r="M22" i="43"/>
  <c r="Q22" i="43"/>
  <c r="U22" i="43"/>
  <c r="C27" i="43"/>
  <c r="C26" i="43" s="1"/>
  <c r="G27" i="43"/>
  <c r="G26" i="43" s="1"/>
  <c r="K27" i="43"/>
  <c r="K26" i="43" s="1"/>
  <c r="O27" i="43"/>
  <c r="O26" i="43" s="1"/>
  <c r="S27" i="43"/>
  <c r="S26" i="43" s="1"/>
  <c r="W27" i="43"/>
  <c r="W26" i="43" s="1"/>
  <c r="E33" i="43"/>
  <c r="E26" i="43" s="1"/>
  <c r="I33" i="43"/>
  <c r="I26" i="43" s="1"/>
  <c r="M33" i="43"/>
  <c r="M26" i="43" s="1"/>
  <c r="Q33" i="43"/>
  <c r="Q26" i="43" s="1"/>
  <c r="U33" i="43"/>
  <c r="U26" i="43" s="1"/>
  <c r="E52" i="43"/>
  <c r="I52" i="43"/>
  <c r="M52" i="43"/>
  <c r="Q52" i="43"/>
  <c r="U52" i="43"/>
  <c r="E71" i="43"/>
  <c r="I71" i="43"/>
  <c r="M71" i="43"/>
  <c r="Q71" i="43"/>
  <c r="U71" i="43"/>
  <c r="C4" i="42"/>
  <c r="G4" i="42"/>
  <c r="K4" i="42"/>
  <c r="O4" i="42"/>
  <c r="S4" i="42"/>
  <c r="W4" i="42"/>
  <c r="E8" i="42"/>
  <c r="I8" i="42"/>
  <c r="M8" i="42"/>
  <c r="Q8" i="42"/>
  <c r="U8" i="42"/>
  <c r="E11" i="42"/>
  <c r="I11" i="42"/>
  <c r="M11" i="42"/>
  <c r="Q11" i="42"/>
  <c r="U11" i="42"/>
  <c r="G11" i="39"/>
  <c r="S11" i="39"/>
  <c r="W17" i="38"/>
  <c r="I26" i="35"/>
  <c r="E71" i="35"/>
  <c r="I71" i="35"/>
  <c r="M71" i="35"/>
  <c r="Q71" i="35"/>
  <c r="U71" i="35"/>
  <c r="C4" i="34"/>
  <c r="G4" i="34"/>
  <c r="K4" i="34"/>
  <c r="O4" i="34"/>
  <c r="S4" i="34"/>
  <c r="W4" i="34"/>
  <c r="E8" i="34"/>
  <c r="I8" i="34"/>
  <c r="M8" i="34"/>
  <c r="Q8" i="34"/>
  <c r="U8" i="34"/>
  <c r="W22" i="34"/>
  <c r="J27" i="29"/>
  <c r="V27" i="29"/>
  <c r="D26" i="29"/>
  <c r="J22" i="28"/>
  <c r="V22" i="28"/>
  <c r="J52" i="28"/>
  <c r="V52" i="28"/>
  <c r="J71" i="28"/>
  <c r="V71" i="28"/>
  <c r="D4" i="27"/>
  <c r="D3" i="27" s="1"/>
  <c r="P4" i="27"/>
  <c r="P3" i="27" s="1"/>
  <c r="P17" i="27"/>
  <c r="D71" i="27"/>
  <c r="P71" i="27"/>
  <c r="D3" i="26"/>
  <c r="J33" i="26"/>
  <c r="J26" i="26" s="1"/>
  <c r="V33" i="26"/>
  <c r="V26" i="26" s="1"/>
  <c r="J52" i="26"/>
  <c r="V52" i="26"/>
  <c r="G26" i="25"/>
  <c r="K26" i="25"/>
  <c r="O26" i="25"/>
  <c r="S26" i="25"/>
  <c r="K52" i="25"/>
  <c r="W52" i="25"/>
  <c r="K71" i="25"/>
  <c r="W71" i="25"/>
  <c r="W8" i="24"/>
  <c r="K27" i="24"/>
  <c r="W27" i="24"/>
  <c r="M26" i="24"/>
  <c r="Q33" i="24"/>
  <c r="U26" i="24"/>
  <c r="W17" i="23"/>
  <c r="W33" i="23"/>
  <c r="W71" i="23"/>
  <c r="L52" i="4"/>
  <c r="D3" i="3"/>
  <c r="P3" i="3"/>
  <c r="T3" i="3"/>
  <c r="F17" i="3"/>
  <c r="E71" i="3"/>
  <c r="Q71" i="3"/>
  <c r="W17" i="91"/>
  <c r="W71" i="91"/>
  <c r="F17" i="87"/>
  <c r="R17" i="87"/>
  <c r="E71" i="87"/>
  <c r="Q71" i="87"/>
  <c r="W4" i="86"/>
  <c r="W52" i="84"/>
  <c r="C8" i="46"/>
  <c r="V52" i="43"/>
  <c r="H22" i="40"/>
  <c r="T22" i="40"/>
  <c r="N27" i="40"/>
  <c r="N26" i="40" s="1"/>
  <c r="T52" i="40"/>
  <c r="F52" i="37"/>
  <c r="J52" i="37"/>
  <c r="N52" i="37"/>
  <c r="R52" i="37"/>
  <c r="V52" i="37"/>
  <c r="F71" i="37"/>
  <c r="J71" i="37"/>
  <c r="N71" i="37"/>
  <c r="R71" i="37"/>
  <c r="V71" i="37"/>
  <c r="D4" i="36"/>
  <c r="D3" i="36" s="1"/>
  <c r="H4" i="36"/>
  <c r="H3" i="36" s="1"/>
  <c r="L4" i="36"/>
  <c r="L3" i="36" s="1"/>
  <c r="P4" i="36"/>
  <c r="P3" i="36" s="1"/>
  <c r="T4" i="36"/>
  <c r="T3" i="36" s="1"/>
  <c r="F8" i="36"/>
  <c r="J8" i="36"/>
  <c r="N8" i="36"/>
  <c r="R8" i="36"/>
  <c r="V8" i="36"/>
  <c r="F11" i="36"/>
  <c r="J11" i="36"/>
  <c r="N11" i="36"/>
  <c r="R11" i="36"/>
  <c r="V11" i="36"/>
  <c r="D17" i="36"/>
  <c r="H17" i="36"/>
  <c r="L17" i="36"/>
  <c r="P17" i="36"/>
  <c r="T17" i="36"/>
  <c r="D22" i="36"/>
  <c r="H22" i="36"/>
  <c r="L22" i="36"/>
  <c r="P22" i="36"/>
  <c r="T22" i="36"/>
  <c r="F27" i="36"/>
  <c r="J27" i="36"/>
  <c r="J26" i="36" s="1"/>
  <c r="N27" i="36"/>
  <c r="R27" i="36"/>
  <c r="V27" i="36"/>
  <c r="D33" i="36"/>
  <c r="D26" i="36" s="1"/>
  <c r="H33" i="36"/>
  <c r="L33" i="36"/>
  <c r="L26" i="36" s="1"/>
  <c r="P33" i="36"/>
  <c r="P26" i="36" s="1"/>
  <c r="T33" i="36"/>
  <c r="D52" i="36"/>
  <c r="H52" i="36"/>
  <c r="L52" i="36"/>
  <c r="P52" i="36"/>
  <c r="T52" i="36"/>
  <c r="D71" i="36"/>
  <c r="H71" i="36"/>
  <c r="L71" i="36"/>
  <c r="P71" i="36"/>
  <c r="T71" i="36"/>
  <c r="F4" i="35"/>
  <c r="J4" i="35"/>
  <c r="J3" i="35" s="1"/>
  <c r="N4" i="35"/>
  <c r="N3" i="35" s="1"/>
  <c r="R4" i="35"/>
  <c r="R3" i="35" s="1"/>
  <c r="V4" i="35"/>
  <c r="V3" i="35" s="1"/>
  <c r="D8" i="35"/>
  <c r="H8" i="35"/>
  <c r="L8" i="35"/>
  <c r="P8" i="35"/>
  <c r="T8" i="35"/>
  <c r="D11" i="35"/>
  <c r="H11" i="35"/>
  <c r="L11" i="35"/>
  <c r="P11" i="35"/>
  <c r="T11" i="35"/>
  <c r="F17" i="35"/>
  <c r="J17" i="35"/>
  <c r="N17" i="35"/>
  <c r="R17" i="35"/>
  <c r="V17" i="35"/>
  <c r="F22" i="35"/>
  <c r="J22" i="35"/>
  <c r="N22" i="35"/>
  <c r="R22" i="35"/>
  <c r="V22" i="35"/>
  <c r="D27" i="35"/>
  <c r="D26" i="35" s="1"/>
  <c r="H27" i="35"/>
  <c r="H26" i="35" s="1"/>
  <c r="L27" i="35"/>
  <c r="L26" i="35" s="1"/>
  <c r="P27" i="35"/>
  <c r="P26" i="35" s="1"/>
  <c r="T27" i="35"/>
  <c r="T26" i="35" s="1"/>
  <c r="L71" i="34"/>
  <c r="P3" i="33"/>
  <c r="L11" i="33"/>
  <c r="E11" i="32"/>
  <c r="Q11" i="32"/>
  <c r="W52" i="32"/>
  <c r="G71" i="32"/>
  <c r="S71" i="32"/>
  <c r="C26" i="26"/>
  <c r="G26" i="26"/>
  <c r="K26" i="26"/>
  <c r="O26" i="26"/>
  <c r="E4" i="10"/>
  <c r="E3" i="10" s="1"/>
  <c r="I4" i="10"/>
  <c r="M4" i="10"/>
  <c r="M3" i="10" s="1"/>
  <c r="Q4" i="10"/>
  <c r="Q3" i="10" s="1"/>
  <c r="U4" i="10"/>
  <c r="U3" i="10" s="1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E71" i="10"/>
  <c r="I71" i="10"/>
  <c r="M71" i="10"/>
  <c r="Q71" i="10"/>
  <c r="U71" i="10"/>
  <c r="W8" i="8"/>
  <c r="W11" i="8"/>
  <c r="W27" i="8"/>
  <c r="E4" i="6"/>
  <c r="E3" i="6" s="1"/>
  <c r="I4" i="6"/>
  <c r="M4" i="6"/>
  <c r="Q4" i="6"/>
  <c r="U4" i="6"/>
  <c r="C8" i="6"/>
  <c r="G8" i="6"/>
  <c r="K8" i="6"/>
  <c r="O8" i="6"/>
  <c r="S8" i="6"/>
  <c r="W8" i="6"/>
  <c r="C11" i="6"/>
  <c r="G11" i="6"/>
  <c r="K11" i="6"/>
  <c r="O11" i="6"/>
  <c r="S11" i="6"/>
  <c r="W11" i="6"/>
  <c r="E17" i="6"/>
  <c r="I17" i="6"/>
  <c r="M17" i="6"/>
  <c r="Q17" i="6"/>
  <c r="U17" i="6"/>
  <c r="E22" i="6"/>
  <c r="I22" i="6"/>
  <c r="M22" i="6"/>
  <c r="Q22" i="6"/>
  <c r="U22" i="6"/>
  <c r="C27" i="6"/>
  <c r="C26" i="6" s="1"/>
  <c r="G27" i="6"/>
  <c r="G26" i="6" s="1"/>
  <c r="K27" i="6"/>
  <c r="K26" i="6" s="1"/>
  <c r="O27" i="6"/>
  <c r="O26" i="6" s="1"/>
  <c r="S27" i="6"/>
  <c r="S26" i="6" s="1"/>
  <c r="W27" i="6"/>
  <c r="W26" i="6" s="1"/>
  <c r="E33" i="6"/>
  <c r="I33" i="6"/>
  <c r="M33" i="6"/>
  <c r="Q33" i="6"/>
  <c r="U33" i="6"/>
  <c r="E52" i="6"/>
  <c r="I52" i="6"/>
  <c r="M52" i="6"/>
  <c r="Q52" i="6"/>
  <c r="U52" i="6"/>
  <c r="E71" i="6"/>
  <c r="I71" i="6"/>
  <c r="M71" i="6"/>
  <c r="Q71" i="6"/>
  <c r="U71" i="6"/>
  <c r="C4" i="5"/>
  <c r="C3" i="5" s="1"/>
  <c r="G4" i="5"/>
  <c r="G3" i="5" s="1"/>
  <c r="K4" i="5"/>
  <c r="K3" i="5" s="1"/>
  <c r="O4" i="5"/>
  <c r="O3" i="5" s="1"/>
  <c r="S4" i="5"/>
  <c r="S3" i="5" s="1"/>
  <c r="W4" i="5"/>
  <c r="W3" i="5" s="1"/>
  <c r="E8" i="5"/>
  <c r="I8" i="5"/>
  <c r="M8" i="5"/>
  <c r="Q8" i="5"/>
  <c r="U8" i="5"/>
  <c r="E11" i="5"/>
  <c r="I11" i="5"/>
  <c r="M11" i="5"/>
  <c r="Q11" i="5"/>
  <c r="U11" i="5"/>
  <c r="C17" i="5"/>
  <c r="G17" i="5"/>
  <c r="K17" i="5"/>
  <c r="O17" i="5"/>
  <c r="S17" i="5"/>
  <c r="W17" i="5"/>
  <c r="C22" i="5"/>
  <c r="G22" i="5"/>
  <c r="K22" i="5"/>
  <c r="O22" i="5"/>
  <c r="S22" i="5"/>
  <c r="W22" i="5"/>
  <c r="E27" i="5"/>
  <c r="E26" i="5" s="1"/>
  <c r="I27" i="5"/>
  <c r="I26" i="5" s="1"/>
  <c r="M27" i="5"/>
  <c r="M26" i="5" s="1"/>
  <c r="Q27" i="5"/>
  <c r="Q26" i="5" s="1"/>
  <c r="U27" i="5"/>
  <c r="U26" i="5" s="1"/>
  <c r="C33" i="5"/>
  <c r="C26" i="5" s="1"/>
  <c r="G33" i="5"/>
  <c r="G26" i="5" s="1"/>
  <c r="K33" i="5"/>
  <c r="K26" i="5" s="1"/>
  <c r="O33" i="5"/>
  <c r="O26" i="5" s="1"/>
  <c r="S33" i="5"/>
  <c r="S26" i="5" s="1"/>
  <c r="W33" i="5"/>
  <c r="W26" i="5" s="1"/>
  <c r="C52" i="5"/>
  <c r="G52" i="5"/>
  <c r="K52" i="5"/>
  <c r="O52" i="5"/>
  <c r="S52" i="5"/>
  <c r="W52" i="5"/>
  <c r="C71" i="5"/>
  <c r="G71" i="5"/>
  <c r="K71" i="5"/>
  <c r="O71" i="5"/>
  <c r="S71" i="5"/>
  <c r="W71" i="5"/>
  <c r="E4" i="4"/>
  <c r="E3" i="4" s="1"/>
  <c r="I4" i="4"/>
  <c r="I3" i="4" s="1"/>
  <c r="M4" i="4"/>
  <c r="M3" i="4" s="1"/>
  <c r="Q4" i="4"/>
  <c r="Q3" i="4" s="1"/>
  <c r="U4" i="4"/>
  <c r="U3" i="4" s="1"/>
  <c r="C8" i="4"/>
  <c r="G8" i="4"/>
  <c r="K8" i="4"/>
  <c r="O8" i="4"/>
  <c r="S8" i="4"/>
  <c r="W8" i="4"/>
  <c r="C11" i="4"/>
  <c r="G11" i="4"/>
  <c r="K11" i="4"/>
  <c r="O11" i="4"/>
  <c r="S11" i="4"/>
  <c r="W11" i="4"/>
  <c r="E17" i="4"/>
  <c r="I17" i="4"/>
  <c r="M17" i="4"/>
  <c r="Q17" i="4"/>
  <c r="U17" i="4"/>
  <c r="E22" i="4"/>
  <c r="I22" i="4"/>
  <c r="M22" i="4"/>
  <c r="Q22" i="4"/>
  <c r="U22" i="4"/>
  <c r="C27" i="4"/>
  <c r="C26" i="4" s="1"/>
  <c r="G27" i="4"/>
  <c r="G26" i="4" s="1"/>
  <c r="K27" i="4"/>
  <c r="K26" i="4" s="1"/>
  <c r="O27" i="4"/>
  <c r="O26" i="4" s="1"/>
  <c r="S27" i="4"/>
  <c r="S26" i="4" s="1"/>
  <c r="W27" i="4"/>
  <c r="E33" i="4"/>
  <c r="E26" i="4" s="1"/>
  <c r="I33" i="4"/>
  <c r="I26" i="4" s="1"/>
  <c r="M33" i="4"/>
  <c r="M26" i="4" s="1"/>
  <c r="Q33" i="4"/>
  <c r="Q26" i="4" s="1"/>
  <c r="U33" i="4"/>
  <c r="U26" i="4" s="1"/>
  <c r="E52" i="4"/>
  <c r="I52" i="4"/>
  <c r="M52" i="4"/>
  <c r="Q52" i="4"/>
  <c r="U52" i="4"/>
  <c r="E71" i="4"/>
  <c r="I71" i="4"/>
  <c r="M71" i="4"/>
  <c r="Q71" i="4"/>
  <c r="U71" i="4"/>
  <c r="C4" i="3"/>
  <c r="C3" i="3" s="1"/>
  <c r="G4" i="3"/>
  <c r="G3" i="3" s="1"/>
  <c r="K4" i="3"/>
  <c r="K3" i="3" s="1"/>
  <c r="O4" i="3"/>
  <c r="O3" i="3" s="1"/>
  <c r="S4" i="3"/>
  <c r="S3" i="3" s="1"/>
  <c r="W4" i="3"/>
  <c r="W3" i="3" s="1"/>
  <c r="E8" i="3"/>
  <c r="I8" i="3"/>
  <c r="M8" i="3"/>
  <c r="Q8" i="3"/>
  <c r="U8" i="3"/>
  <c r="E11" i="3"/>
  <c r="I11" i="3"/>
  <c r="M11" i="3"/>
  <c r="Q11" i="3"/>
  <c r="U11" i="3"/>
  <c r="C17" i="3"/>
  <c r="G17" i="3"/>
  <c r="K17" i="3"/>
  <c r="O17" i="3"/>
  <c r="S17" i="3"/>
  <c r="W17" i="3"/>
  <c r="C22" i="3"/>
  <c r="G22" i="3"/>
  <c r="K22" i="3"/>
  <c r="O22" i="3"/>
  <c r="S22" i="3"/>
  <c r="W22" i="3"/>
  <c r="E27" i="3"/>
  <c r="E26" i="3" s="1"/>
  <c r="I27" i="3"/>
  <c r="I26" i="3" s="1"/>
  <c r="M27" i="3"/>
  <c r="M26" i="3" s="1"/>
  <c r="Q27" i="3"/>
  <c r="Q26" i="3" s="1"/>
  <c r="U27" i="3"/>
  <c r="U26" i="3" s="1"/>
  <c r="C33" i="3"/>
  <c r="C26" i="3" s="1"/>
  <c r="G33" i="3"/>
  <c r="G26" i="3" s="1"/>
  <c r="K33" i="3"/>
  <c r="K26" i="3" s="1"/>
  <c r="O33" i="3"/>
  <c r="O26" i="3" s="1"/>
  <c r="S33" i="3"/>
  <c r="S26" i="3" s="1"/>
  <c r="W33" i="3"/>
  <c r="W26" i="3" s="1"/>
  <c r="C52" i="3"/>
  <c r="G52" i="3"/>
  <c r="K52" i="3"/>
  <c r="O52" i="3"/>
  <c r="S52" i="3"/>
  <c r="W52" i="3"/>
  <c r="F4" i="115"/>
  <c r="J4" i="115"/>
  <c r="N4" i="115"/>
  <c r="R4" i="115"/>
  <c r="V4" i="115"/>
  <c r="D8" i="115"/>
  <c r="H8" i="115"/>
  <c r="L8" i="115"/>
  <c r="P8" i="115"/>
  <c r="T8" i="115"/>
  <c r="D11" i="115"/>
  <c r="H11" i="115"/>
  <c r="L11" i="115"/>
  <c r="P11" i="115"/>
  <c r="T11" i="115"/>
  <c r="F17" i="115"/>
  <c r="J17" i="115"/>
  <c r="N17" i="115"/>
  <c r="R17" i="115"/>
  <c r="V17" i="115"/>
  <c r="F22" i="115"/>
  <c r="J22" i="115"/>
  <c r="N22" i="115"/>
  <c r="R22" i="115"/>
  <c r="V22" i="115"/>
  <c r="D27" i="115"/>
  <c r="H27" i="115"/>
  <c r="L27" i="115"/>
  <c r="P27" i="115"/>
  <c r="T27" i="115"/>
  <c r="F33" i="115"/>
  <c r="J33" i="115"/>
  <c r="N33" i="115"/>
  <c r="R33" i="115"/>
  <c r="V33" i="115"/>
  <c r="F52" i="115"/>
  <c r="J52" i="115"/>
  <c r="N52" i="115"/>
  <c r="R52" i="115"/>
  <c r="V52" i="115"/>
  <c r="F71" i="115"/>
  <c r="J71" i="115"/>
  <c r="N71" i="115"/>
  <c r="R71" i="115"/>
  <c r="V71" i="115"/>
  <c r="D4" i="114"/>
  <c r="H4" i="114"/>
  <c r="L4" i="114"/>
  <c r="P4" i="114"/>
  <c r="T4" i="114"/>
  <c r="F8" i="114"/>
  <c r="J8" i="114"/>
  <c r="N8" i="114"/>
  <c r="R8" i="114"/>
  <c r="V8" i="114"/>
  <c r="F11" i="114"/>
  <c r="J11" i="114"/>
  <c r="N11" i="114"/>
  <c r="R11" i="114"/>
  <c r="V11" i="114"/>
  <c r="D17" i="114"/>
  <c r="H17" i="114"/>
  <c r="L17" i="114"/>
  <c r="P17" i="114"/>
  <c r="T17" i="114"/>
  <c r="D22" i="114"/>
  <c r="H22" i="114"/>
  <c r="L22" i="114"/>
  <c r="P22" i="114"/>
  <c r="T22" i="114"/>
  <c r="F27" i="114"/>
  <c r="J27" i="114"/>
  <c r="N27" i="114"/>
  <c r="R27" i="114"/>
  <c r="V27" i="114"/>
  <c r="D33" i="114"/>
  <c r="H33" i="114"/>
  <c r="L33" i="114"/>
  <c r="P33" i="114"/>
  <c r="T33" i="114"/>
  <c r="D52" i="114"/>
  <c r="H52" i="114"/>
  <c r="L52" i="114"/>
  <c r="P52" i="114"/>
  <c r="T52" i="114"/>
  <c r="D71" i="114"/>
  <c r="H71" i="114"/>
  <c r="L71" i="114"/>
  <c r="P71" i="114"/>
  <c r="T71" i="114"/>
  <c r="F4" i="113"/>
  <c r="J4" i="113"/>
  <c r="N4" i="113"/>
  <c r="R4" i="113"/>
  <c r="V4" i="113"/>
  <c r="D8" i="113"/>
  <c r="H8" i="113"/>
  <c r="L8" i="113"/>
  <c r="P8" i="113"/>
  <c r="T8" i="113"/>
  <c r="D11" i="113"/>
  <c r="H11" i="113"/>
  <c r="L11" i="113"/>
  <c r="P11" i="113"/>
  <c r="T11" i="113"/>
  <c r="F17" i="113"/>
  <c r="J17" i="113"/>
  <c r="N17" i="113"/>
  <c r="R17" i="113"/>
  <c r="V17" i="113"/>
  <c r="F22" i="113"/>
  <c r="J22" i="113"/>
  <c r="N22" i="113"/>
  <c r="R22" i="113"/>
  <c r="V22" i="113"/>
  <c r="D27" i="113"/>
  <c r="H27" i="113"/>
  <c r="L27" i="113"/>
  <c r="P27" i="113"/>
  <c r="P26" i="113" s="1"/>
  <c r="T27" i="113"/>
  <c r="F33" i="113"/>
  <c r="J33" i="113"/>
  <c r="N33" i="113"/>
  <c r="R33" i="113"/>
  <c r="V33" i="113"/>
  <c r="F52" i="113"/>
  <c r="J52" i="113"/>
  <c r="N52" i="113"/>
  <c r="R52" i="113"/>
  <c r="V52" i="113"/>
  <c r="F71" i="113"/>
  <c r="J71" i="113"/>
  <c r="N71" i="113"/>
  <c r="R71" i="113"/>
  <c r="V71" i="113"/>
  <c r="D4" i="112"/>
  <c r="H4" i="112"/>
  <c r="L4" i="112"/>
  <c r="P4" i="112"/>
  <c r="T4" i="112"/>
  <c r="F8" i="112"/>
  <c r="J8" i="112"/>
  <c r="N8" i="112"/>
  <c r="R8" i="112"/>
  <c r="V8" i="112"/>
  <c r="F11" i="112"/>
  <c r="J11" i="112"/>
  <c r="N11" i="112"/>
  <c r="R11" i="112"/>
  <c r="V11" i="112"/>
  <c r="D17" i="112"/>
  <c r="H17" i="112"/>
  <c r="L17" i="112"/>
  <c r="P17" i="112"/>
  <c r="T17" i="112"/>
  <c r="D22" i="112"/>
  <c r="H22" i="112"/>
  <c r="L22" i="112"/>
  <c r="P22" i="112"/>
  <c r="T22" i="112"/>
  <c r="F27" i="112"/>
  <c r="J27" i="112"/>
  <c r="N27" i="112"/>
  <c r="R27" i="112"/>
  <c r="V27" i="112"/>
  <c r="D33" i="112"/>
  <c r="H33" i="112"/>
  <c r="L33" i="112"/>
  <c r="P33" i="112"/>
  <c r="T33" i="112"/>
  <c r="D52" i="112"/>
  <c r="H52" i="112"/>
  <c r="L52" i="112"/>
  <c r="P52" i="112"/>
  <c r="T52" i="112"/>
  <c r="D71" i="112"/>
  <c r="H71" i="112"/>
  <c r="L71" i="112"/>
  <c r="P71" i="112"/>
  <c r="T71" i="112"/>
  <c r="C8" i="111"/>
  <c r="C11" i="111"/>
  <c r="C27" i="111"/>
  <c r="C26" i="111" s="1"/>
  <c r="C4" i="110"/>
  <c r="C3" i="110" s="1"/>
  <c r="G4" i="110"/>
  <c r="G3" i="110" s="1"/>
  <c r="K4" i="110"/>
  <c r="K3" i="110" s="1"/>
  <c r="O4" i="110"/>
  <c r="O3" i="110" s="1"/>
  <c r="S4" i="110"/>
  <c r="S3" i="110" s="1"/>
  <c r="W4" i="110"/>
  <c r="W3" i="110" s="1"/>
  <c r="E8" i="110"/>
  <c r="I8" i="110"/>
  <c r="M8" i="110"/>
  <c r="Q8" i="110"/>
  <c r="U8" i="110"/>
  <c r="E11" i="110"/>
  <c r="I11" i="110"/>
  <c r="M11" i="110"/>
  <c r="Q11" i="110"/>
  <c r="U11" i="110"/>
  <c r="C17" i="110"/>
  <c r="G17" i="110"/>
  <c r="K17" i="110"/>
  <c r="O17" i="110"/>
  <c r="S17" i="110"/>
  <c r="W17" i="110"/>
  <c r="C22" i="110"/>
  <c r="G22" i="110"/>
  <c r="K22" i="110"/>
  <c r="O22" i="110"/>
  <c r="S22" i="110"/>
  <c r="W22" i="110"/>
  <c r="E27" i="110"/>
  <c r="I27" i="110"/>
  <c r="M27" i="110"/>
  <c r="Q27" i="110"/>
  <c r="U27" i="110"/>
  <c r="F33" i="110"/>
  <c r="J33" i="110"/>
  <c r="N33" i="110"/>
  <c r="R33" i="110"/>
  <c r="V33" i="110"/>
  <c r="F52" i="110"/>
  <c r="J52" i="110"/>
  <c r="N52" i="110"/>
  <c r="R52" i="110"/>
  <c r="V52" i="110"/>
  <c r="F71" i="110"/>
  <c r="J71" i="110"/>
  <c r="N71" i="110"/>
  <c r="R71" i="110"/>
  <c r="V71" i="110"/>
  <c r="D4" i="109"/>
  <c r="D3" i="109" s="1"/>
  <c r="H4" i="109"/>
  <c r="H3" i="109" s="1"/>
  <c r="L4" i="109"/>
  <c r="L3" i="109" s="1"/>
  <c r="P4" i="109"/>
  <c r="P3" i="109" s="1"/>
  <c r="T4" i="109"/>
  <c r="T3" i="109" s="1"/>
  <c r="F8" i="109"/>
  <c r="J8" i="109"/>
  <c r="N8" i="109"/>
  <c r="R8" i="109"/>
  <c r="V8" i="109"/>
  <c r="F11" i="109"/>
  <c r="J11" i="109"/>
  <c r="N11" i="109"/>
  <c r="R11" i="109"/>
  <c r="V11" i="109"/>
  <c r="D17" i="109"/>
  <c r="H17" i="109"/>
  <c r="L17" i="109"/>
  <c r="P17" i="109"/>
  <c r="T17" i="109"/>
  <c r="D22" i="109"/>
  <c r="H22" i="109"/>
  <c r="L22" i="109"/>
  <c r="P22" i="109"/>
  <c r="T22" i="109"/>
  <c r="F27" i="109"/>
  <c r="F26" i="109" s="1"/>
  <c r="J27" i="109"/>
  <c r="J26" i="109" s="1"/>
  <c r="N27" i="109"/>
  <c r="N26" i="109" s="1"/>
  <c r="R27" i="109"/>
  <c r="R26" i="109" s="1"/>
  <c r="V27" i="109"/>
  <c r="V26" i="109" s="1"/>
  <c r="D33" i="109"/>
  <c r="D26" i="109" s="1"/>
  <c r="H33" i="109"/>
  <c r="H26" i="109" s="1"/>
  <c r="L33" i="109"/>
  <c r="L26" i="109" s="1"/>
  <c r="P33" i="109"/>
  <c r="P26" i="109" s="1"/>
  <c r="T33" i="109"/>
  <c r="T26" i="109" s="1"/>
  <c r="D52" i="109"/>
  <c r="H52" i="109"/>
  <c r="L52" i="109"/>
  <c r="P52" i="109"/>
  <c r="T52" i="109"/>
  <c r="D71" i="109"/>
  <c r="H71" i="109"/>
  <c r="L71" i="109"/>
  <c r="P71" i="109"/>
  <c r="T71" i="109"/>
  <c r="F4" i="108"/>
  <c r="F3" i="108" s="1"/>
  <c r="J4" i="108"/>
  <c r="J3" i="108" s="1"/>
  <c r="N4" i="108"/>
  <c r="N3" i="108" s="1"/>
  <c r="R4" i="108"/>
  <c r="R3" i="108" s="1"/>
  <c r="V4" i="108"/>
  <c r="V3" i="108" s="1"/>
  <c r="D8" i="108"/>
  <c r="H8" i="108"/>
  <c r="L8" i="108"/>
  <c r="P8" i="108"/>
  <c r="T8" i="108"/>
  <c r="D11" i="108"/>
  <c r="H11" i="108"/>
  <c r="L11" i="108"/>
  <c r="P11" i="108"/>
  <c r="T11" i="108"/>
  <c r="F17" i="108"/>
  <c r="J17" i="108"/>
  <c r="N17" i="108"/>
  <c r="R17" i="108"/>
  <c r="V17" i="108"/>
  <c r="F22" i="108"/>
  <c r="J22" i="108"/>
  <c r="N22" i="108"/>
  <c r="R22" i="108"/>
  <c r="V22" i="108"/>
  <c r="D27" i="108"/>
  <c r="D26" i="108" s="1"/>
  <c r="H27" i="108"/>
  <c r="H26" i="108" s="1"/>
  <c r="L27" i="108"/>
  <c r="L26" i="108" s="1"/>
  <c r="P27" i="108"/>
  <c r="P26" i="108" s="1"/>
  <c r="T27" i="108"/>
  <c r="T26" i="108" s="1"/>
  <c r="F33" i="108"/>
  <c r="F26" i="108" s="1"/>
  <c r="J33" i="108"/>
  <c r="J26" i="108" s="1"/>
  <c r="N33" i="108"/>
  <c r="N26" i="108" s="1"/>
  <c r="R33" i="108"/>
  <c r="R26" i="108" s="1"/>
  <c r="V33" i="108"/>
  <c r="V26" i="108" s="1"/>
  <c r="F52" i="108"/>
  <c r="J52" i="108"/>
  <c r="N52" i="108"/>
  <c r="R52" i="108"/>
  <c r="V52" i="108"/>
  <c r="F71" i="108"/>
  <c r="J71" i="108"/>
  <c r="N71" i="108"/>
  <c r="R71" i="108"/>
  <c r="V71" i="108"/>
  <c r="D4" i="107"/>
  <c r="H4" i="107"/>
  <c r="L4" i="107"/>
  <c r="P4" i="107"/>
  <c r="T4" i="107"/>
  <c r="F8" i="107"/>
  <c r="J8" i="107"/>
  <c r="N8" i="107"/>
  <c r="R8" i="107"/>
  <c r="V8" i="107"/>
  <c r="F11" i="107"/>
  <c r="J11" i="107"/>
  <c r="N11" i="107"/>
  <c r="R11" i="107"/>
  <c r="V11" i="107"/>
  <c r="D17" i="107"/>
  <c r="H17" i="107"/>
  <c r="L17" i="107"/>
  <c r="P17" i="107"/>
  <c r="T17" i="107"/>
  <c r="D22" i="107"/>
  <c r="H22" i="107"/>
  <c r="L22" i="107"/>
  <c r="P22" i="107"/>
  <c r="T22" i="107"/>
  <c r="F27" i="107"/>
  <c r="J27" i="107"/>
  <c r="N27" i="107"/>
  <c r="R27" i="107"/>
  <c r="V27" i="107"/>
  <c r="V26" i="107" s="1"/>
  <c r="D33" i="107"/>
  <c r="H33" i="107"/>
  <c r="H26" i="107" s="1"/>
  <c r="L33" i="107"/>
  <c r="L26" i="107" s="1"/>
  <c r="P33" i="107"/>
  <c r="T33" i="107"/>
  <c r="D52" i="107"/>
  <c r="H52" i="107"/>
  <c r="L52" i="107"/>
  <c r="P52" i="107"/>
  <c r="T52" i="107"/>
  <c r="D71" i="107"/>
  <c r="H71" i="107"/>
  <c r="L71" i="107"/>
  <c r="P71" i="107"/>
  <c r="T71" i="107"/>
  <c r="D8" i="102"/>
  <c r="T8" i="102"/>
  <c r="N17" i="102"/>
  <c r="F4" i="100"/>
  <c r="J4" i="100"/>
  <c r="N4" i="100"/>
  <c r="R4" i="100"/>
  <c r="V4" i="100"/>
  <c r="D8" i="100"/>
  <c r="H8" i="100"/>
  <c r="L8" i="100"/>
  <c r="P8" i="100"/>
  <c r="T8" i="100"/>
  <c r="D11" i="100"/>
  <c r="H11" i="100"/>
  <c r="L11" i="100"/>
  <c r="P11" i="100"/>
  <c r="T11" i="100"/>
  <c r="F17" i="100"/>
  <c r="J17" i="100"/>
  <c r="N17" i="100"/>
  <c r="R17" i="100"/>
  <c r="V17" i="100"/>
  <c r="F22" i="100"/>
  <c r="J22" i="100"/>
  <c r="N22" i="100"/>
  <c r="R22" i="100"/>
  <c r="V22" i="100"/>
  <c r="D27" i="100"/>
  <c r="H27" i="100"/>
  <c r="L27" i="100"/>
  <c r="P27" i="100"/>
  <c r="P26" i="100" s="1"/>
  <c r="T27" i="100"/>
  <c r="F33" i="100"/>
  <c r="F26" i="100" s="1"/>
  <c r="J33" i="100"/>
  <c r="N33" i="100"/>
  <c r="N26" i="100" s="1"/>
  <c r="R33" i="100"/>
  <c r="V33" i="100"/>
  <c r="F52" i="100"/>
  <c r="J52" i="100"/>
  <c r="N52" i="100"/>
  <c r="R52" i="100"/>
  <c r="V52" i="100"/>
  <c r="F71" i="100"/>
  <c r="J71" i="100"/>
  <c r="N71" i="100"/>
  <c r="R71" i="100"/>
  <c r="V71" i="100"/>
  <c r="D4" i="99"/>
  <c r="H4" i="99"/>
  <c r="L4" i="99"/>
  <c r="P4" i="99"/>
  <c r="T4" i="99"/>
  <c r="F8" i="99"/>
  <c r="J8" i="99"/>
  <c r="N8" i="99"/>
  <c r="R8" i="99"/>
  <c r="V8" i="99"/>
  <c r="F11" i="99"/>
  <c r="J11" i="99"/>
  <c r="N11" i="99"/>
  <c r="R11" i="99"/>
  <c r="V11" i="99"/>
  <c r="D17" i="99"/>
  <c r="H17" i="99"/>
  <c r="L17" i="99"/>
  <c r="P17" i="99"/>
  <c r="T17" i="99"/>
  <c r="D22" i="99"/>
  <c r="H22" i="99"/>
  <c r="L22" i="99"/>
  <c r="P22" i="99"/>
  <c r="T22" i="99"/>
  <c r="F27" i="99"/>
  <c r="F26" i="99" s="1"/>
  <c r="J27" i="99"/>
  <c r="N27" i="99"/>
  <c r="R27" i="99"/>
  <c r="V27" i="99"/>
  <c r="D33" i="99"/>
  <c r="H33" i="99"/>
  <c r="L33" i="99"/>
  <c r="P33" i="99"/>
  <c r="P26" i="99" s="1"/>
  <c r="T33" i="99"/>
  <c r="D52" i="99"/>
  <c r="H52" i="99"/>
  <c r="L52" i="99"/>
  <c r="P52" i="99"/>
  <c r="T52" i="99"/>
  <c r="D71" i="99"/>
  <c r="H71" i="99"/>
  <c r="L71" i="99"/>
  <c r="P71" i="99"/>
  <c r="T71" i="99"/>
  <c r="F4" i="98"/>
  <c r="J4" i="98"/>
  <c r="N4" i="98"/>
  <c r="R4" i="98"/>
  <c r="V4" i="98"/>
  <c r="D8" i="98"/>
  <c r="H8" i="98"/>
  <c r="L8" i="98"/>
  <c r="P8" i="98"/>
  <c r="T8" i="98"/>
  <c r="D11" i="98"/>
  <c r="H11" i="98"/>
  <c r="L11" i="98"/>
  <c r="P11" i="98"/>
  <c r="T11" i="98"/>
  <c r="F17" i="98"/>
  <c r="J17" i="98"/>
  <c r="N17" i="98"/>
  <c r="R17" i="98"/>
  <c r="V17" i="98"/>
  <c r="F22" i="98"/>
  <c r="J22" i="98"/>
  <c r="N22" i="98"/>
  <c r="R22" i="98"/>
  <c r="V22" i="98"/>
  <c r="D27" i="98"/>
  <c r="D26" i="98" s="1"/>
  <c r="H27" i="98"/>
  <c r="H26" i="98" s="1"/>
  <c r="L27" i="98"/>
  <c r="L26" i="98" s="1"/>
  <c r="P27" i="98"/>
  <c r="P26" i="98" s="1"/>
  <c r="T27" i="98"/>
  <c r="T26" i="98" s="1"/>
  <c r="F33" i="98"/>
  <c r="F26" i="98" s="1"/>
  <c r="J33" i="98"/>
  <c r="J26" i="98" s="1"/>
  <c r="N33" i="98"/>
  <c r="N26" i="98" s="1"/>
  <c r="R33" i="98"/>
  <c r="R26" i="98" s="1"/>
  <c r="V33" i="98"/>
  <c r="V26" i="98" s="1"/>
  <c r="F52" i="98"/>
  <c r="J52" i="98"/>
  <c r="N52" i="98"/>
  <c r="R52" i="98"/>
  <c r="V52" i="98"/>
  <c r="F71" i="98"/>
  <c r="J71" i="98"/>
  <c r="N71" i="98"/>
  <c r="R71" i="98"/>
  <c r="V71" i="98"/>
  <c r="D4" i="97"/>
  <c r="D3" i="97" s="1"/>
  <c r="H4" i="97"/>
  <c r="H3" i="97" s="1"/>
  <c r="L4" i="97"/>
  <c r="L3" i="97" s="1"/>
  <c r="P4" i="97"/>
  <c r="P3" i="97" s="1"/>
  <c r="T4" i="97"/>
  <c r="T3" i="97" s="1"/>
  <c r="F8" i="97"/>
  <c r="J8" i="97"/>
  <c r="N8" i="97"/>
  <c r="R8" i="97"/>
  <c r="V8" i="97"/>
  <c r="F11" i="97"/>
  <c r="J11" i="97"/>
  <c r="N11" i="97"/>
  <c r="R11" i="97"/>
  <c r="V11" i="97"/>
  <c r="D17" i="97"/>
  <c r="H17" i="97"/>
  <c r="L17" i="97"/>
  <c r="P17" i="97"/>
  <c r="T17" i="97"/>
  <c r="D22" i="97"/>
  <c r="H22" i="97"/>
  <c r="L22" i="97"/>
  <c r="P22" i="97"/>
  <c r="T22" i="97"/>
  <c r="F27" i="97"/>
  <c r="F26" i="97" s="1"/>
  <c r="J27" i="97"/>
  <c r="J26" i="97" s="1"/>
  <c r="N27" i="97"/>
  <c r="N26" i="97" s="1"/>
  <c r="R27" i="97"/>
  <c r="R26" i="97" s="1"/>
  <c r="V27" i="97"/>
  <c r="V26" i="97" s="1"/>
  <c r="D33" i="97"/>
  <c r="D26" i="97" s="1"/>
  <c r="H33" i="97"/>
  <c r="H26" i="97" s="1"/>
  <c r="L33" i="97"/>
  <c r="L26" i="97" s="1"/>
  <c r="P33" i="97"/>
  <c r="P26" i="97" s="1"/>
  <c r="T33" i="97"/>
  <c r="T26" i="97" s="1"/>
  <c r="D52" i="97"/>
  <c r="H52" i="97"/>
  <c r="L52" i="97"/>
  <c r="P52" i="97"/>
  <c r="T52" i="97"/>
  <c r="D71" i="97"/>
  <c r="H71" i="97"/>
  <c r="L71" i="97"/>
  <c r="P71" i="97"/>
  <c r="T71" i="97"/>
  <c r="F4" i="96"/>
  <c r="F3" i="96" s="1"/>
  <c r="J4" i="96"/>
  <c r="J3" i="96" s="1"/>
  <c r="N4" i="96"/>
  <c r="N3" i="96" s="1"/>
  <c r="R4" i="96"/>
  <c r="R3" i="96" s="1"/>
  <c r="V4" i="96"/>
  <c r="V3" i="96" s="1"/>
  <c r="D8" i="96"/>
  <c r="H8" i="96"/>
  <c r="L8" i="96"/>
  <c r="P8" i="96"/>
  <c r="T8" i="96"/>
  <c r="D11" i="96"/>
  <c r="H11" i="96"/>
  <c r="L11" i="96"/>
  <c r="P11" i="96"/>
  <c r="T11" i="96"/>
  <c r="F17" i="96"/>
  <c r="J17" i="96"/>
  <c r="N17" i="96"/>
  <c r="R17" i="96"/>
  <c r="V17" i="96"/>
  <c r="F22" i="96"/>
  <c r="J22" i="96"/>
  <c r="N22" i="96"/>
  <c r="R22" i="96"/>
  <c r="V22" i="96"/>
  <c r="D27" i="96"/>
  <c r="D26" i="96" s="1"/>
  <c r="H27" i="96"/>
  <c r="H26" i="96" s="1"/>
  <c r="L27" i="96"/>
  <c r="L26" i="96" s="1"/>
  <c r="P27" i="96"/>
  <c r="P26" i="96" s="1"/>
  <c r="T27" i="96"/>
  <c r="T26" i="96" s="1"/>
  <c r="F33" i="96"/>
  <c r="F26" i="96" s="1"/>
  <c r="J33" i="96"/>
  <c r="J26" i="96" s="1"/>
  <c r="N33" i="96"/>
  <c r="N26" i="96" s="1"/>
  <c r="R33" i="96"/>
  <c r="R26" i="96" s="1"/>
  <c r="V33" i="96"/>
  <c r="V26" i="96" s="1"/>
  <c r="F52" i="96"/>
  <c r="J52" i="96"/>
  <c r="N52" i="96"/>
  <c r="R52" i="96"/>
  <c r="V52" i="96"/>
  <c r="F71" i="96"/>
  <c r="J71" i="96"/>
  <c r="N71" i="96"/>
  <c r="R71" i="96"/>
  <c r="V71" i="96"/>
  <c r="D4" i="95"/>
  <c r="H4" i="95"/>
  <c r="L4" i="95"/>
  <c r="P4" i="95"/>
  <c r="T4" i="95"/>
  <c r="F8" i="95"/>
  <c r="J8" i="95"/>
  <c r="N8" i="95"/>
  <c r="R8" i="95"/>
  <c r="V8" i="95"/>
  <c r="F11" i="95"/>
  <c r="J11" i="95"/>
  <c r="N11" i="95"/>
  <c r="R11" i="95"/>
  <c r="V11" i="95"/>
  <c r="D17" i="95"/>
  <c r="H17" i="95"/>
  <c r="L17" i="95"/>
  <c r="P17" i="95"/>
  <c r="T17" i="95"/>
  <c r="D22" i="95"/>
  <c r="H22" i="95"/>
  <c r="L22" i="95"/>
  <c r="P22" i="95"/>
  <c r="T22" i="95"/>
  <c r="F27" i="95"/>
  <c r="J27" i="95"/>
  <c r="N27" i="95"/>
  <c r="N26" i="95" s="1"/>
  <c r="R27" i="95"/>
  <c r="V27" i="95"/>
  <c r="D33" i="95"/>
  <c r="H33" i="95"/>
  <c r="L33" i="95"/>
  <c r="P33" i="95"/>
  <c r="T33" i="95"/>
  <c r="D52" i="95"/>
  <c r="H52" i="95"/>
  <c r="L52" i="95"/>
  <c r="P52" i="95"/>
  <c r="T52" i="95"/>
  <c r="D71" i="95"/>
  <c r="H71" i="95"/>
  <c r="L71" i="95"/>
  <c r="P71" i="95"/>
  <c r="T71" i="95"/>
  <c r="D8" i="94"/>
  <c r="T8" i="94"/>
  <c r="F4" i="92"/>
  <c r="J4" i="92"/>
  <c r="N4" i="92"/>
  <c r="R4" i="92"/>
  <c r="V4" i="92"/>
  <c r="D8" i="92"/>
  <c r="H8" i="92"/>
  <c r="L8" i="92"/>
  <c r="P8" i="92"/>
  <c r="T8" i="92"/>
  <c r="D11" i="92"/>
  <c r="H11" i="92"/>
  <c r="L11" i="92"/>
  <c r="P11" i="92"/>
  <c r="T11" i="92"/>
  <c r="F17" i="92"/>
  <c r="J17" i="92"/>
  <c r="N17" i="92"/>
  <c r="R17" i="92"/>
  <c r="V17" i="92"/>
  <c r="F22" i="92"/>
  <c r="J22" i="92"/>
  <c r="N22" i="92"/>
  <c r="R22" i="92"/>
  <c r="V22" i="92"/>
  <c r="D27" i="92"/>
  <c r="H27" i="92"/>
  <c r="L27" i="92"/>
  <c r="P27" i="92"/>
  <c r="T27" i="92"/>
  <c r="F33" i="92"/>
  <c r="J33" i="92"/>
  <c r="N33" i="92"/>
  <c r="R33" i="92"/>
  <c r="V33" i="92"/>
  <c r="F52" i="92"/>
  <c r="J52" i="92"/>
  <c r="N52" i="92"/>
  <c r="R52" i="92"/>
  <c r="V52" i="92"/>
  <c r="F71" i="92"/>
  <c r="J71" i="92"/>
  <c r="N71" i="92"/>
  <c r="R71" i="92"/>
  <c r="V71" i="92"/>
  <c r="D4" i="91"/>
  <c r="H4" i="91"/>
  <c r="L4" i="91"/>
  <c r="P4" i="91"/>
  <c r="T4" i="91"/>
  <c r="F8" i="91"/>
  <c r="J8" i="91"/>
  <c r="N8" i="91"/>
  <c r="R8" i="91"/>
  <c r="V8" i="91"/>
  <c r="F11" i="91"/>
  <c r="J11" i="91"/>
  <c r="N11" i="91"/>
  <c r="R11" i="91"/>
  <c r="V11" i="91"/>
  <c r="D17" i="91"/>
  <c r="H17" i="91"/>
  <c r="L17" i="91"/>
  <c r="P17" i="91"/>
  <c r="T17" i="91"/>
  <c r="D22" i="91"/>
  <c r="H22" i="91"/>
  <c r="L22" i="91"/>
  <c r="P22" i="91"/>
  <c r="T22" i="91"/>
  <c r="F27" i="91"/>
  <c r="J27" i="91"/>
  <c r="N27" i="91"/>
  <c r="R27" i="91"/>
  <c r="V27" i="91"/>
  <c r="D33" i="91"/>
  <c r="H33" i="91"/>
  <c r="L33" i="91"/>
  <c r="P33" i="91"/>
  <c r="T33" i="91"/>
  <c r="D52" i="91"/>
  <c r="H52" i="91"/>
  <c r="L52" i="91"/>
  <c r="P52" i="91"/>
  <c r="T52" i="91"/>
  <c r="D71" i="91"/>
  <c r="H71" i="91"/>
  <c r="L71" i="91"/>
  <c r="P71" i="91"/>
  <c r="T71" i="91"/>
  <c r="F4" i="90"/>
  <c r="F3" i="90" s="1"/>
  <c r="J4" i="90"/>
  <c r="J3" i="90" s="1"/>
  <c r="N4" i="90"/>
  <c r="N3" i="90" s="1"/>
  <c r="R4" i="90"/>
  <c r="R3" i="90" s="1"/>
  <c r="V4" i="90"/>
  <c r="V3" i="90" s="1"/>
  <c r="D8" i="90"/>
  <c r="H8" i="90"/>
  <c r="L8" i="90"/>
  <c r="P8" i="90"/>
  <c r="T8" i="90"/>
  <c r="D11" i="90"/>
  <c r="H11" i="90"/>
  <c r="L11" i="90"/>
  <c r="P11" i="90"/>
  <c r="T11" i="90"/>
  <c r="F17" i="90"/>
  <c r="J17" i="90"/>
  <c r="N17" i="90"/>
  <c r="R17" i="90"/>
  <c r="V17" i="90"/>
  <c r="F22" i="90"/>
  <c r="J22" i="90"/>
  <c r="N22" i="90"/>
  <c r="R22" i="90"/>
  <c r="V22" i="90"/>
  <c r="D27" i="90"/>
  <c r="D26" i="90" s="1"/>
  <c r="H27" i="90"/>
  <c r="H26" i="90" s="1"/>
  <c r="L27" i="90"/>
  <c r="L26" i="90" s="1"/>
  <c r="P27" i="90"/>
  <c r="P26" i="90" s="1"/>
  <c r="T27" i="90"/>
  <c r="T26" i="90" s="1"/>
  <c r="F33" i="90"/>
  <c r="F26" i="90" s="1"/>
  <c r="J33" i="90"/>
  <c r="J26" i="90" s="1"/>
  <c r="N33" i="90"/>
  <c r="N26" i="90" s="1"/>
  <c r="R33" i="90"/>
  <c r="R26" i="90" s="1"/>
  <c r="V33" i="90"/>
  <c r="V26" i="90" s="1"/>
  <c r="F52" i="90"/>
  <c r="J52" i="90"/>
  <c r="N52" i="90"/>
  <c r="R52" i="90"/>
  <c r="V52" i="90"/>
  <c r="F71" i="90"/>
  <c r="J71" i="90"/>
  <c r="N71" i="90"/>
  <c r="R71" i="90"/>
  <c r="V71" i="90"/>
  <c r="D4" i="89"/>
  <c r="D3" i="89" s="1"/>
  <c r="H4" i="89"/>
  <c r="H3" i="89" s="1"/>
  <c r="L4" i="89"/>
  <c r="L3" i="89" s="1"/>
  <c r="P4" i="89"/>
  <c r="P3" i="89" s="1"/>
  <c r="T4" i="89"/>
  <c r="T3" i="89" s="1"/>
  <c r="F8" i="89"/>
  <c r="J8" i="89"/>
  <c r="N8" i="89"/>
  <c r="R8" i="89"/>
  <c r="V8" i="89"/>
  <c r="F11" i="89"/>
  <c r="J11" i="89"/>
  <c r="N11" i="89"/>
  <c r="R11" i="89"/>
  <c r="V11" i="89"/>
  <c r="D17" i="89"/>
  <c r="H17" i="89"/>
  <c r="L17" i="89"/>
  <c r="P17" i="89"/>
  <c r="T17" i="89"/>
  <c r="D22" i="89"/>
  <c r="H22" i="89"/>
  <c r="L22" i="89"/>
  <c r="P22" i="89"/>
  <c r="T22" i="89"/>
  <c r="F27" i="89"/>
  <c r="F26" i="89" s="1"/>
  <c r="J27" i="89"/>
  <c r="J26" i="89" s="1"/>
  <c r="N27" i="89"/>
  <c r="N26" i="89" s="1"/>
  <c r="R27" i="89"/>
  <c r="R26" i="89" s="1"/>
  <c r="V27" i="89"/>
  <c r="V26" i="89" s="1"/>
  <c r="D33" i="89"/>
  <c r="D26" i="89" s="1"/>
  <c r="H33" i="89"/>
  <c r="H26" i="89" s="1"/>
  <c r="L33" i="89"/>
  <c r="L26" i="89" s="1"/>
  <c r="P33" i="89"/>
  <c r="P26" i="89" s="1"/>
  <c r="T33" i="89"/>
  <c r="T26" i="89" s="1"/>
  <c r="D52" i="89"/>
  <c r="H52" i="89"/>
  <c r="L52" i="89"/>
  <c r="P52" i="89"/>
  <c r="T52" i="89"/>
  <c r="D71" i="89"/>
  <c r="H71" i="89"/>
  <c r="L71" i="89"/>
  <c r="P71" i="89"/>
  <c r="T71" i="89"/>
  <c r="F4" i="88"/>
  <c r="F3" i="88" s="1"/>
  <c r="J4" i="88"/>
  <c r="J3" i="88" s="1"/>
  <c r="N4" i="88"/>
  <c r="N3" i="88" s="1"/>
  <c r="R4" i="88"/>
  <c r="R3" i="88" s="1"/>
  <c r="V4" i="88"/>
  <c r="V3" i="88" s="1"/>
  <c r="D8" i="88"/>
  <c r="H8" i="88"/>
  <c r="L8" i="88"/>
  <c r="P8" i="88"/>
  <c r="T8" i="88"/>
  <c r="D11" i="88"/>
  <c r="H11" i="88"/>
  <c r="L11" i="88"/>
  <c r="P11" i="88"/>
  <c r="T11" i="88"/>
  <c r="F17" i="88"/>
  <c r="J17" i="88"/>
  <c r="N17" i="88"/>
  <c r="R17" i="88"/>
  <c r="V17" i="88"/>
  <c r="E22" i="88"/>
  <c r="I22" i="88"/>
  <c r="M22" i="88"/>
  <c r="Q22" i="88"/>
  <c r="U22" i="88"/>
  <c r="C27" i="88"/>
  <c r="C26" i="88" s="1"/>
  <c r="G27" i="88"/>
  <c r="G26" i="88" s="1"/>
  <c r="K27" i="88"/>
  <c r="K26" i="88" s="1"/>
  <c r="O27" i="88"/>
  <c r="O26" i="88" s="1"/>
  <c r="S27" i="88"/>
  <c r="S26" i="88" s="1"/>
  <c r="W27" i="88"/>
  <c r="W26" i="88" s="1"/>
  <c r="E33" i="88"/>
  <c r="E26" i="88" s="1"/>
  <c r="I33" i="88"/>
  <c r="I26" i="88" s="1"/>
  <c r="M33" i="88"/>
  <c r="M26" i="88" s="1"/>
  <c r="Q33" i="88"/>
  <c r="Q26" i="88" s="1"/>
  <c r="U33" i="88"/>
  <c r="U26" i="88" s="1"/>
  <c r="E52" i="88"/>
  <c r="I52" i="88"/>
  <c r="M52" i="88"/>
  <c r="Q52" i="88"/>
  <c r="U52" i="88"/>
  <c r="E71" i="88"/>
  <c r="I71" i="88"/>
  <c r="M71" i="88"/>
  <c r="Q71" i="88"/>
  <c r="U71" i="88"/>
  <c r="C4" i="87"/>
  <c r="C3" i="87" s="1"/>
  <c r="G4" i="87"/>
  <c r="G3" i="87" s="1"/>
  <c r="K4" i="87"/>
  <c r="K3" i="87" s="1"/>
  <c r="O4" i="87"/>
  <c r="O3" i="87" s="1"/>
  <c r="S4" i="87"/>
  <c r="S3" i="87" s="1"/>
  <c r="W4" i="87"/>
  <c r="W3" i="87" s="1"/>
  <c r="E8" i="87"/>
  <c r="I8" i="87"/>
  <c r="M8" i="87"/>
  <c r="Q8" i="87"/>
  <c r="U8" i="87"/>
  <c r="E11" i="87"/>
  <c r="I11" i="87"/>
  <c r="M11" i="87"/>
  <c r="Q11" i="87"/>
  <c r="U11" i="87"/>
  <c r="C17" i="87"/>
  <c r="G17" i="87"/>
  <c r="K17" i="87"/>
  <c r="O17" i="87"/>
  <c r="S17" i="87"/>
  <c r="W17" i="87"/>
  <c r="C22" i="87"/>
  <c r="G22" i="87"/>
  <c r="K22" i="87"/>
  <c r="O22" i="87"/>
  <c r="S22" i="87"/>
  <c r="W22" i="87"/>
  <c r="E27" i="87"/>
  <c r="I27" i="87"/>
  <c r="M27" i="87"/>
  <c r="Q27" i="87"/>
  <c r="U27" i="87"/>
  <c r="C33" i="87"/>
  <c r="G33" i="87"/>
  <c r="G26" i="87" s="1"/>
  <c r="K33" i="87"/>
  <c r="O33" i="87"/>
  <c r="S33" i="87"/>
  <c r="W33" i="87"/>
  <c r="C52" i="87"/>
  <c r="G52" i="87"/>
  <c r="K52" i="87"/>
  <c r="O52" i="87"/>
  <c r="S52" i="87"/>
  <c r="W52" i="87"/>
  <c r="F71" i="87"/>
  <c r="J71" i="87"/>
  <c r="N71" i="87"/>
  <c r="R71" i="87"/>
  <c r="V71" i="87"/>
  <c r="D4" i="86"/>
  <c r="H4" i="86"/>
  <c r="L4" i="86"/>
  <c r="P4" i="86"/>
  <c r="T4" i="86"/>
  <c r="F8" i="86"/>
  <c r="J8" i="86"/>
  <c r="N8" i="86"/>
  <c r="R8" i="86"/>
  <c r="V8" i="86"/>
  <c r="F11" i="86"/>
  <c r="J11" i="86"/>
  <c r="N11" i="86"/>
  <c r="R11" i="86"/>
  <c r="V11" i="86"/>
  <c r="D17" i="86"/>
  <c r="H17" i="86"/>
  <c r="L17" i="86"/>
  <c r="P17" i="86"/>
  <c r="T17" i="86"/>
  <c r="D22" i="86"/>
  <c r="H22" i="86"/>
  <c r="L22" i="86"/>
  <c r="P22" i="86"/>
  <c r="T22" i="86"/>
  <c r="F27" i="86"/>
  <c r="J27" i="86"/>
  <c r="N27" i="86"/>
  <c r="R27" i="86"/>
  <c r="V27" i="86"/>
  <c r="D33" i="86"/>
  <c r="H33" i="86"/>
  <c r="L33" i="86"/>
  <c r="P33" i="86"/>
  <c r="T33" i="86"/>
  <c r="T26" i="86" s="1"/>
  <c r="D52" i="86"/>
  <c r="H52" i="86"/>
  <c r="L52" i="86"/>
  <c r="P52" i="86"/>
  <c r="T52" i="86"/>
  <c r="D71" i="86"/>
  <c r="H71" i="86"/>
  <c r="L71" i="86"/>
  <c r="P71" i="86"/>
  <c r="T71" i="86"/>
  <c r="F4" i="85"/>
  <c r="J4" i="85"/>
  <c r="N4" i="85"/>
  <c r="R4" i="85"/>
  <c r="V4" i="85"/>
  <c r="D8" i="85"/>
  <c r="H8" i="85"/>
  <c r="L8" i="85"/>
  <c r="P8" i="85"/>
  <c r="T8" i="85"/>
  <c r="D11" i="85"/>
  <c r="H11" i="85"/>
  <c r="L11" i="85"/>
  <c r="P11" i="85"/>
  <c r="T11" i="85"/>
  <c r="F17" i="85"/>
  <c r="J17" i="85"/>
  <c r="N17" i="85"/>
  <c r="R17" i="85"/>
  <c r="V17" i="85"/>
  <c r="F22" i="85"/>
  <c r="J22" i="85"/>
  <c r="N22" i="85"/>
  <c r="R22" i="85"/>
  <c r="V22" i="85"/>
  <c r="D27" i="85"/>
  <c r="H27" i="85"/>
  <c r="L27" i="85"/>
  <c r="P27" i="85"/>
  <c r="T27" i="85"/>
  <c r="F33" i="85"/>
  <c r="J33" i="85"/>
  <c r="N33" i="85"/>
  <c r="N26" i="85" s="1"/>
  <c r="R33" i="85"/>
  <c r="V33" i="85"/>
  <c r="F52" i="85"/>
  <c r="J52" i="85"/>
  <c r="N52" i="85"/>
  <c r="R52" i="85"/>
  <c r="V52" i="85"/>
  <c r="F71" i="85"/>
  <c r="J71" i="85"/>
  <c r="N71" i="85"/>
  <c r="R71" i="85"/>
  <c r="V71" i="85"/>
  <c r="D4" i="84"/>
  <c r="H4" i="84"/>
  <c r="L4" i="84"/>
  <c r="P4" i="84"/>
  <c r="T4" i="84"/>
  <c r="F8" i="84"/>
  <c r="J8" i="84"/>
  <c r="N8" i="84"/>
  <c r="R8" i="84"/>
  <c r="V8" i="84"/>
  <c r="F11" i="84"/>
  <c r="J11" i="84"/>
  <c r="N11" i="84"/>
  <c r="R11" i="84"/>
  <c r="V11" i="84"/>
  <c r="D17" i="84"/>
  <c r="H17" i="84"/>
  <c r="L17" i="84"/>
  <c r="P17" i="84"/>
  <c r="T17" i="84"/>
  <c r="D22" i="84"/>
  <c r="H22" i="84"/>
  <c r="L22" i="84"/>
  <c r="P22" i="84"/>
  <c r="T22" i="84"/>
  <c r="F27" i="84"/>
  <c r="J27" i="84"/>
  <c r="N27" i="84"/>
  <c r="R27" i="84"/>
  <c r="V27" i="84"/>
  <c r="D33" i="84"/>
  <c r="H33" i="84"/>
  <c r="L33" i="84"/>
  <c r="L26" i="84" s="1"/>
  <c r="P33" i="84"/>
  <c r="T33" i="84"/>
  <c r="D52" i="84"/>
  <c r="H52" i="84"/>
  <c r="L52" i="84"/>
  <c r="P52" i="84"/>
  <c r="T52" i="84"/>
  <c r="D71" i="84"/>
  <c r="H71" i="84"/>
  <c r="L71" i="84"/>
  <c r="P71" i="84"/>
  <c r="T71" i="84"/>
  <c r="F4" i="83"/>
  <c r="F3" i="83" s="1"/>
  <c r="J4" i="83"/>
  <c r="J3" i="83" s="1"/>
  <c r="N4" i="83"/>
  <c r="N3" i="83" s="1"/>
  <c r="R4" i="83"/>
  <c r="R3" i="83" s="1"/>
  <c r="V4" i="83"/>
  <c r="V3" i="83" s="1"/>
  <c r="D8" i="83"/>
  <c r="H8" i="83"/>
  <c r="L8" i="83"/>
  <c r="P8" i="83"/>
  <c r="T8" i="83"/>
  <c r="D11" i="83"/>
  <c r="H11" i="83"/>
  <c r="L11" i="83"/>
  <c r="P11" i="83"/>
  <c r="T11" i="83"/>
  <c r="F17" i="83"/>
  <c r="J17" i="83"/>
  <c r="N17" i="83"/>
  <c r="R17" i="83"/>
  <c r="V17" i="83"/>
  <c r="F22" i="83"/>
  <c r="J22" i="83"/>
  <c r="N22" i="83"/>
  <c r="R22" i="83"/>
  <c r="V22" i="83"/>
  <c r="D27" i="83"/>
  <c r="D26" i="83" s="1"/>
  <c r="H27" i="83"/>
  <c r="H26" i="83" s="1"/>
  <c r="L27" i="83"/>
  <c r="L26" i="83" s="1"/>
  <c r="P27" i="83"/>
  <c r="P26" i="83" s="1"/>
  <c r="T27" i="83"/>
  <c r="T26" i="83" s="1"/>
  <c r="F33" i="83"/>
  <c r="F26" i="83" s="1"/>
  <c r="J33" i="83"/>
  <c r="J26" i="83" s="1"/>
  <c r="N33" i="83"/>
  <c r="N26" i="83" s="1"/>
  <c r="R33" i="83"/>
  <c r="R26" i="83" s="1"/>
  <c r="V33" i="83"/>
  <c r="V26" i="83" s="1"/>
  <c r="F52" i="83"/>
  <c r="J52" i="83"/>
  <c r="N52" i="83"/>
  <c r="R52" i="83"/>
  <c r="V52" i="83"/>
  <c r="F71" i="83"/>
  <c r="J71" i="83"/>
  <c r="N71" i="83"/>
  <c r="R71" i="83"/>
  <c r="V71" i="83"/>
  <c r="D4" i="82"/>
  <c r="H4" i="82"/>
  <c r="L4" i="82"/>
  <c r="P4" i="82"/>
  <c r="T4" i="82"/>
  <c r="F8" i="82"/>
  <c r="J8" i="82"/>
  <c r="N8" i="82"/>
  <c r="R8" i="82"/>
  <c r="V8" i="82"/>
  <c r="F11" i="82"/>
  <c r="J11" i="82"/>
  <c r="N11" i="82"/>
  <c r="R11" i="82"/>
  <c r="V11" i="82"/>
  <c r="D17" i="82"/>
  <c r="H17" i="82"/>
  <c r="L17" i="82"/>
  <c r="P17" i="82"/>
  <c r="T17" i="82"/>
  <c r="D22" i="82"/>
  <c r="H22" i="82"/>
  <c r="L22" i="82"/>
  <c r="P22" i="82"/>
  <c r="T22" i="82"/>
  <c r="F27" i="82"/>
  <c r="J27" i="82"/>
  <c r="N27" i="82"/>
  <c r="R27" i="82"/>
  <c r="V27" i="82"/>
  <c r="D33" i="82"/>
  <c r="H33" i="82"/>
  <c r="L33" i="82"/>
  <c r="P33" i="82"/>
  <c r="T33" i="82"/>
  <c r="D52" i="82"/>
  <c r="H52" i="82"/>
  <c r="L52" i="82"/>
  <c r="P52" i="82"/>
  <c r="T52" i="82"/>
  <c r="D71" i="82"/>
  <c r="H71" i="82"/>
  <c r="L71" i="82"/>
  <c r="P71" i="82"/>
  <c r="T71" i="82"/>
  <c r="F4" i="81"/>
  <c r="F3" i="81" s="1"/>
  <c r="J4" i="81"/>
  <c r="J3" i="81" s="1"/>
  <c r="N4" i="81"/>
  <c r="N3" i="81" s="1"/>
  <c r="R4" i="81"/>
  <c r="R3" i="81" s="1"/>
  <c r="V4" i="81"/>
  <c r="V3" i="81" s="1"/>
  <c r="D8" i="81"/>
  <c r="H8" i="81"/>
  <c r="L8" i="81"/>
  <c r="P8" i="81"/>
  <c r="T8" i="81"/>
  <c r="D11" i="81"/>
  <c r="H11" i="81"/>
  <c r="L11" i="81"/>
  <c r="P11" i="81"/>
  <c r="T11" i="81"/>
  <c r="F17" i="81"/>
  <c r="J17" i="81"/>
  <c r="N17" i="81"/>
  <c r="R17" i="81"/>
  <c r="V17" i="81"/>
  <c r="F22" i="81"/>
  <c r="J22" i="81"/>
  <c r="N22" i="81"/>
  <c r="R22" i="81"/>
  <c r="V22" i="81"/>
  <c r="D27" i="81"/>
  <c r="H27" i="81"/>
  <c r="L27" i="81"/>
  <c r="L26" i="81" s="1"/>
  <c r="P27" i="81"/>
  <c r="T27" i="81"/>
  <c r="F33" i="81"/>
  <c r="J33" i="81"/>
  <c r="N33" i="81"/>
  <c r="R33" i="81"/>
  <c r="R26" i="81" s="1"/>
  <c r="V33" i="81"/>
  <c r="F52" i="81"/>
  <c r="J52" i="81"/>
  <c r="N52" i="81"/>
  <c r="R52" i="81"/>
  <c r="V52" i="81"/>
  <c r="F71" i="81"/>
  <c r="J71" i="81"/>
  <c r="N71" i="81"/>
  <c r="R71" i="81"/>
  <c r="V71" i="81"/>
  <c r="D4" i="80"/>
  <c r="H4" i="80"/>
  <c r="L4" i="80"/>
  <c r="P4" i="80"/>
  <c r="T4" i="80"/>
  <c r="F8" i="80"/>
  <c r="J8" i="80"/>
  <c r="N8" i="80"/>
  <c r="R8" i="80"/>
  <c r="V8" i="80"/>
  <c r="F11" i="80"/>
  <c r="J11" i="80"/>
  <c r="N11" i="80"/>
  <c r="R11" i="80"/>
  <c r="V11" i="80"/>
  <c r="D17" i="80"/>
  <c r="H17" i="80"/>
  <c r="L17" i="80"/>
  <c r="P17" i="80"/>
  <c r="T17" i="80"/>
  <c r="D22" i="80"/>
  <c r="H22" i="80"/>
  <c r="L22" i="80"/>
  <c r="P22" i="80"/>
  <c r="T22" i="80"/>
  <c r="F27" i="80"/>
  <c r="J27" i="80"/>
  <c r="N27" i="80"/>
  <c r="R27" i="80"/>
  <c r="V27" i="80"/>
  <c r="D33" i="80"/>
  <c r="H33" i="80"/>
  <c r="L33" i="80"/>
  <c r="P33" i="80"/>
  <c r="T33" i="80"/>
  <c r="D52" i="80"/>
  <c r="H52" i="80"/>
  <c r="L52" i="80"/>
  <c r="P52" i="80"/>
  <c r="T52" i="80"/>
  <c r="D71" i="80"/>
  <c r="H71" i="80"/>
  <c r="L71" i="80"/>
  <c r="P71" i="80"/>
  <c r="T71" i="80"/>
  <c r="F4" i="79"/>
  <c r="J4" i="79"/>
  <c r="N4" i="79"/>
  <c r="R4" i="79"/>
  <c r="V4" i="79"/>
  <c r="D8" i="79"/>
  <c r="H8" i="79"/>
  <c r="L8" i="79"/>
  <c r="P8" i="79"/>
  <c r="T8" i="79"/>
  <c r="D11" i="79"/>
  <c r="H11" i="79"/>
  <c r="L11" i="79"/>
  <c r="P11" i="79"/>
  <c r="T11" i="79"/>
  <c r="F17" i="79"/>
  <c r="J17" i="79"/>
  <c r="N17" i="79"/>
  <c r="R17" i="79"/>
  <c r="V17" i="79"/>
  <c r="F22" i="79"/>
  <c r="J22" i="79"/>
  <c r="N22" i="79"/>
  <c r="R22" i="79"/>
  <c r="V22" i="79"/>
  <c r="D27" i="79"/>
  <c r="D26" i="79" s="1"/>
  <c r="H27" i="79"/>
  <c r="L27" i="79"/>
  <c r="P27" i="79"/>
  <c r="T27" i="79"/>
  <c r="F33" i="79"/>
  <c r="J33" i="79"/>
  <c r="J26" i="79" s="1"/>
  <c r="N33" i="79"/>
  <c r="R33" i="79"/>
  <c r="V33" i="79"/>
  <c r="F52" i="79"/>
  <c r="J52" i="79"/>
  <c r="N52" i="79"/>
  <c r="R52" i="79"/>
  <c r="V52" i="79"/>
  <c r="F71" i="79"/>
  <c r="J71" i="79"/>
  <c r="N71" i="79"/>
  <c r="R71" i="79"/>
  <c r="V71" i="79"/>
  <c r="D4" i="78"/>
  <c r="H4" i="78"/>
  <c r="L4" i="78"/>
  <c r="L3" i="78" s="1"/>
  <c r="P4" i="78"/>
  <c r="T4" i="78"/>
  <c r="F8" i="78"/>
  <c r="J8" i="78"/>
  <c r="N8" i="78"/>
  <c r="R8" i="78"/>
  <c r="V8" i="78"/>
  <c r="F11" i="78"/>
  <c r="J11" i="78"/>
  <c r="N11" i="78"/>
  <c r="R11" i="78"/>
  <c r="V11" i="78"/>
  <c r="D17" i="78"/>
  <c r="H17" i="78"/>
  <c r="L17" i="78"/>
  <c r="P17" i="78"/>
  <c r="T17" i="78"/>
  <c r="D22" i="78"/>
  <c r="H22" i="78"/>
  <c r="L22" i="78"/>
  <c r="P22" i="78"/>
  <c r="T22" i="78"/>
  <c r="F27" i="78"/>
  <c r="F26" i="78" s="1"/>
  <c r="J27" i="78"/>
  <c r="J26" i="78" s="1"/>
  <c r="N27" i="78"/>
  <c r="N26" i="78" s="1"/>
  <c r="R27" i="78"/>
  <c r="R26" i="78" s="1"/>
  <c r="V27" i="78"/>
  <c r="V26" i="78" s="1"/>
  <c r="D33" i="78"/>
  <c r="D26" i="78" s="1"/>
  <c r="H33" i="78"/>
  <c r="H26" i="78" s="1"/>
  <c r="L33" i="78"/>
  <c r="L26" i="78" s="1"/>
  <c r="P33" i="78"/>
  <c r="P26" i="78" s="1"/>
  <c r="T33" i="78"/>
  <c r="T26" i="78" s="1"/>
  <c r="D52" i="78"/>
  <c r="H52" i="78"/>
  <c r="L52" i="78"/>
  <c r="P52" i="78"/>
  <c r="T52" i="78"/>
  <c r="D71" i="78"/>
  <c r="H71" i="78"/>
  <c r="L71" i="78"/>
  <c r="P71" i="78"/>
  <c r="T71" i="78"/>
  <c r="F4" i="77"/>
  <c r="F3" i="77" s="1"/>
  <c r="J4" i="77"/>
  <c r="J3" i="77" s="1"/>
  <c r="N4" i="77"/>
  <c r="N3" i="77" s="1"/>
  <c r="R4" i="77"/>
  <c r="R3" i="77" s="1"/>
  <c r="V4" i="77"/>
  <c r="V3" i="77" s="1"/>
  <c r="D8" i="77"/>
  <c r="H8" i="77"/>
  <c r="L8" i="77"/>
  <c r="P8" i="77"/>
  <c r="T8" i="77"/>
  <c r="D11" i="77"/>
  <c r="H11" i="77"/>
  <c r="L11" i="77"/>
  <c r="P11" i="77"/>
  <c r="T11" i="77"/>
  <c r="F17" i="77"/>
  <c r="J17" i="77"/>
  <c r="N17" i="77"/>
  <c r="R17" i="77"/>
  <c r="V17" i="77"/>
  <c r="F22" i="77"/>
  <c r="J22" i="77"/>
  <c r="N22" i="77"/>
  <c r="R22" i="77"/>
  <c r="V22" i="77"/>
  <c r="D27" i="77"/>
  <c r="D26" i="77" s="1"/>
  <c r="H27" i="77"/>
  <c r="H26" i="77" s="1"/>
  <c r="L27" i="77"/>
  <c r="L26" i="77" s="1"/>
  <c r="P27" i="77"/>
  <c r="P26" i="77" s="1"/>
  <c r="T27" i="77"/>
  <c r="T26" i="77" s="1"/>
  <c r="F33" i="77"/>
  <c r="F26" i="77" s="1"/>
  <c r="J33" i="77"/>
  <c r="J26" i="77" s="1"/>
  <c r="N33" i="77"/>
  <c r="N26" i="77" s="1"/>
  <c r="R33" i="77"/>
  <c r="R26" i="77" s="1"/>
  <c r="V33" i="77"/>
  <c r="V26" i="77" s="1"/>
  <c r="F52" i="77"/>
  <c r="J52" i="77"/>
  <c r="N52" i="77"/>
  <c r="R52" i="77"/>
  <c r="V52" i="77"/>
  <c r="F71" i="77"/>
  <c r="J71" i="77"/>
  <c r="N71" i="77"/>
  <c r="R71" i="77"/>
  <c r="V71" i="77"/>
  <c r="D4" i="76"/>
  <c r="H4" i="76"/>
  <c r="L4" i="76"/>
  <c r="P4" i="76"/>
  <c r="T4" i="76"/>
  <c r="F8" i="76"/>
  <c r="J8" i="76"/>
  <c r="N8" i="76"/>
  <c r="R8" i="76"/>
  <c r="V8" i="76"/>
  <c r="F11" i="76"/>
  <c r="J11" i="76"/>
  <c r="N11" i="76"/>
  <c r="R11" i="76"/>
  <c r="V11" i="76"/>
  <c r="D17" i="76"/>
  <c r="H17" i="76"/>
  <c r="L17" i="76"/>
  <c r="P17" i="76"/>
  <c r="T17" i="76"/>
  <c r="D22" i="76"/>
  <c r="H22" i="76"/>
  <c r="L22" i="76"/>
  <c r="P22" i="76"/>
  <c r="T22" i="76"/>
  <c r="F27" i="76"/>
  <c r="J27" i="76"/>
  <c r="N27" i="76"/>
  <c r="R27" i="76"/>
  <c r="V27" i="76"/>
  <c r="D33" i="76"/>
  <c r="H33" i="76"/>
  <c r="L33" i="76"/>
  <c r="P33" i="76"/>
  <c r="T33" i="76"/>
  <c r="D52" i="76"/>
  <c r="H52" i="76"/>
  <c r="L52" i="76"/>
  <c r="P52" i="76"/>
  <c r="T52" i="76"/>
  <c r="D71" i="76"/>
  <c r="H71" i="76"/>
  <c r="L71" i="76"/>
  <c r="P71" i="76"/>
  <c r="T71" i="76"/>
  <c r="D4" i="74"/>
  <c r="H4" i="74"/>
  <c r="L4" i="74"/>
  <c r="P4" i="74"/>
  <c r="P3" i="74" s="1"/>
  <c r="T4" i="74"/>
  <c r="F8" i="74"/>
  <c r="J8" i="74"/>
  <c r="N8" i="74"/>
  <c r="R8" i="74"/>
  <c r="V8" i="74"/>
  <c r="F11" i="74"/>
  <c r="J11" i="74"/>
  <c r="N11" i="74"/>
  <c r="R11" i="74"/>
  <c r="V11" i="74"/>
  <c r="D17" i="74"/>
  <c r="H17" i="74"/>
  <c r="L17" i="74"/>
  <c r="P17" i="74"/>
  <c r="T17" i="74"/>
  <c r="D22" i="74"/>
  <c r="H22" i="74"/>
  <c r="L22" i="74"/>
  <c r="P22" i="74"/>
  <c r="T22" i="74"/>
  <c r="F27" i="74"/>
  <c r="J27" i="74"/>
  <c r="N27" i="74"/>
  <c r="R27" i="74"/>
  <c r="V27" i="74"/>
  <c r="D33" i="74"/>
  <c r="H33" i="74"/>
  <c r="L33" i="74"/>
  <c r="P33" i="74"/>
  <c r="T33" i="74"/>
  <c r="D52" i="74"/>
  <c r="H52" i="74"/>
  <c r="L52" i="74"/>
  <c r="P52" i="74"/>
  <c r="T52" i="74"/>
  <c r="D71" i="74"/>
  <c r="H71" i="74"/>
  <c r="L71" i="74"/>
  <c r="P71" i="74"/>
  <c r="T71" i="74"/>
  <c r="F4" i="73"/>
  <c r="J4" i="73"/>
  <c r="N4" i="73"/>
  <c r="R4" i="73"/>
  <c r="V4" i="73"/>
  <c r="D8" i="73"/>
  <c r="H8" i="73"/>
  <c r="L8" i="73"/>
  <c r="P8" i="73"/>
  <c r="T8" i="73"/>
  <c r="D11" i="73"/>
  <c r="H11" i="73"/>
  <c r="L11" i="73"/>
  <c r="P11" i="73"/>
  <c r="T11" i="73"/>
  <c r="F17" i="73"/>
  <c r="J17" i="73"/>
  <c r="N17" i="73"/>
  <c r="R17" i="73"/>
  <c r="V17" i="73"/>
  <c r="F22" i="73"/>
  <c r="J22" i="73"/>
  <c r="N22" i="73"/>
  <c r="R22" i="73"/>
  <c r="V22" i="73"/>
  <c r="D27" i="73"/>
  <c r="H27" i="73"/>
  <c r="L27" i="73"/>
  <c r="P27" i="73"/>
  <c r="T27" i="73"/>
  <c r="F33" i="73"/>
  <c r="J33" i="73"/>
  <c r="N33" i="73"/>
  <c r="R33" i="73"/>
  <c r="V33" i="73"/>
  <c r="F52" i="73"/>
  <c r="J52" i="73"/>
  <c r="N52" i="73"/>
  <c r="R52" i="73"/>
  <c r="V52" i="73"/>
  <c r="F71" i="73"/>
  <c r="J71" i="73"/>
  <c r="N71" i="73"/>
  <c r="R71" i="73"/>
  <c r="V71" i="73"/>
  <c r="D4" i="72"/>
  <c r="H4" i="72"/>
  <c r="L4" i="72"/>
  <c r="P4" i="72"/>
  <c r="T4" i="72"/>
  <c r="F8" i="72"/>
  <c r="J8" i="72"/>
  <c r="N8" i="72"/>
  <c r="R8" i="72"/>
  <c r="V8" i="72"/>
  <c r="F11" i="72"/>
  <c r="J11" i="72"/>
  <c r="N11" i="72"/>
  <c r="R11" i="72"/>
  <c r="V11" i="72"/>
  <c r="D17" i="72"/>
  <c r="H17" i="72"/>
  <c r="L17" i="72"/>
  <c r="P17" i="72"/>
  <c r="T17" i="72"/>
  <c r="D22" i="72"/>
  <c r="H22" i="72"/>
  <c r="L22" i="72"/>
  <c r="P22" i="72"/>
  <c r="T22" i="72"/>
  <c r="F27" i="72"/>
  <c r="F26" i="72" s="1"/>
  <c r="J27" i="72"/>
  <c r="J26" i="72" s="1"/>
  <c r="N27" i="72"/>
  <c r="N26" i="72" s="1"/>
  <c r="R27" i="72"/>
  <c r="R26" i="72" s="1"/>
  <c r="V27" i="72"/>
  <c r="V26" i="72" s="1"/>
  <c r="D33" i="72"/>
  <c r="D26" i="72" s="1"/>
  <c r="H33" i="72"/>
  <c r="H26" i="72" s="1"/>
  <c r="L33" i="72"/>
  <c r="L26" i="72" s="1"/>
  <c r="P33" i="72"/>
  <c r="P26" i="72" s="1"/>
  <c r="T33" i="72"/>
  <c r="T26" i="72" s="1"/>
  <c r="C52" i="72"/>
  <c r="G52" i="72"/>
  <c r="K52" i="72"/>
  <c r="O52" i="72"/>
  <c r="S52" i="72"/>
  <c r="W52" i="72"/>
  <c r="C71" i="72"/>
  <c r="G71" i="72"/>
  <c r="K71" i="72"/>
  <c r="O71" i="72"/>
  <c r="S71" i="72"/>
  <c r="W71" i="72"/>
  <c r="E4" i="71"/>
  <c r="E3" i="71" s="1"/>
  <c r="I4" i="71"/>
  <c r="I3" i="71" s="1"/>
  <c r="M4" i="71"/>
  <c r="M3" i="71" s="1"/>
  <c r="Q4" i="71"/>
  <c r="Q3" i="71" s="1"/>
  <c r="U4" i="71"/>
  <c r="U3" i="71" s="1"/>
  <c r="C8" i="71"/>
  <c r="G8" i="71"/>
  <c r="K8" i="71"/>
  <c r="O8" i="71"/>
  <c r="S8" i="71"/>
  <c r="W8" i="71"/>
  <c r="C11" i="71"/>
  <c r="G11" i="71"/>
  <c r="K11" i="71"/>
  <c r="O11" i="71"/>
  <c r="S11" i="71"/>
  <c r="W11" i="71"/>
  <c r="E17" i="71"/>
  <c r="I17" i="71"/>
  <c r="M17" i="71"/>
  <c r="Q17" i="71"/>
  <c r="U17" i="71"/>
  <c r="E22" i="71"/>
  <c r="I22" i="71"/>
  <c r="M22" i="71"/>
  <c r="Q22" i="71"/>
  <c r="U22" i="71"/>
  <c r="C27" i="71"/>
  <c r="C26" i="71" s="1"/>
  <c r="G27" i="71"/>
  <c r="G26" i="71" s="1"/>
  <c r="K27" i="71"/>
  <c r="K26" i="71" s="1"/>
  <c r="O27" i="71"/>
  <c r="O26" i="71" s="1"/>
  <c r="S27" i="71"/>
  <c r="S26" i="71" s="1"/>
  <c r="W27" i="71"/>
  <c r="W26" i="71" s="1"/>
  <c r="E33" i="71"/>
  <c r="I33" i="71"/>
  <c r="I26" i="71" s="1"/>
  <c r="M33" i="71"/>
  <c r="M26" i="71" s="1"/>
  <c r="Q33" i="71"/>
  <c r="Q26" i="71" s="1"/>
  <c r="U33" i="71"/>
  <c r="U26" i="71" s="1"/>
  <c r="E52" i="71"/>
  <c r="I52" i="71"/>
  <c r="M52" i="71"/>
  <c r="Q52" i="71"/>
  <c r="U52" i="71"/>
  <c r="E71" i="71"/>
  <c r="I71" i="71"/>
  <c r="M71" i="71"/>
  <c r="Q71" i="71"/>
  <c r="U71" i="71"/>
  <c r="C4" i="70"/>
  <c r="G4" i="70"/>
  <c r="K4" i="70"/>
  <c r="O4" i="70"/>
  <c r="S4" i="70"/>
  <c r="W4" i="70"/>
  <c r="E8" i="70"/>
  <c r="I8" i="70"/>
  <c r="M8" i="70"/>
  <c r="Q8" i="70"/>
  <c r="U8" i="70"/>
  <c r="E11" i="70"/>
  <c r="I11" i="70"/>
  <c r="M11" i="70"/>
  <c r="Q11" i="70"/>
  <c r="U11" i="70"/>
  <c r="C17" i="70"/>
  <c r="G17" i="70"/>
  <c r="K17" i="70"/>
  <c r="O17" i="70"/>
  <c r="S17" i="70"/>
  <c r="W17" i="70"/>
  <c r="C22" i="70"/>
  <c r="G22" i="70"/>
  <c r="K22" i="70"/>
  <c r="O22" i="70"/>
  <c r="S22" i="70"/>
  <c r="W22" i="70"/>
  <c r="E27" i="70"/>
  <c r="I27" i="70"/>
  <c r="M27" i="70"/>
  <c r="Q27" i="70"/>
  <c r="U27" i="70"/>
  <c r="C33" i="70"/>
  <c r="G33" i="70"/>
  <c r="K33" i="70"/>
  <c r="O33" i="70"/>
  <c r="S33" i="70"/>
  <c r="W33" i="70"/>
  <c r="C52" i="70"/>
  <c r="G52" i="70"/>
  <c r="K52" i="70"/>
  <c r="O52" i="70"/>
  <c r="S52" i="70"/>
  <c r="W52" i="70"/>
  <c r="C71" i="70"/>
  <c r="G71" i="70"/>
  <c r="K71" i="70"/>
  <c r="O71" i="70"/>
  <c r="W71" i="70"/>
  <c r="E4" i="69"/>
  <c r="I4" i="69"/>
  <c r="M4" i="69"/>
  <c r="Q4" i="69"/>
  <c r="Q3" i="69" s="1"/>
  <c r="U4" i="69"/>
  <c r="C8" i="69"/>
  <c r="G8" i="69"/>
  <c r="K8" i="69"/>
  <c r="O8" i="69"/>
  <c r="S8" i="69"/>
  <c r="W8" i="69"/>
  <c r="C11" i="69"/>
  <c r="G11" i="69"/>
  <c r="K11" i="69"/>
  <c r="O11" i="69"/>
  <c r="S11" i="69"/>
  <c r="W11" i="69"/>
  <c r="E17" i="69"/>
  <c r="I17" i="69"/>
  <c r="M17" i="69"/>
  <c r="Q17" i="69"/>
  <c r="U17" i="69"/>
  <c r="E22" i="69"/>
  <c r="I22" i="69"/>
  <c r="M22" i="69"/>
  <c r="Q22" i="69"/>
  <c r="U22" i="69"/>
  <c r="C27" i="69"/>
  <c r="G27" i="69"/>
  <c r="K27" i="69"/>
  <c r="O27" i="69"/>
  <c r="S27" i="69"/>
  <c r="W27" i="69"/>
  <c r="W26" i="69" s="1"/>
  <c r="E33" i="69"/>
  <c r="E26" i="69" s="1"/>
  <c r="I33" i="69"/>
  <c r="I26" i="69" s="1"/>
  <c r="M33" i="69"/>
  <c r="M26" i="69" s="1"/>
  <c r="Q33" i="69"/>
  <c r="Q26" i="69" s="1"/>
  <c r="U33" i="69"/>
  <c r="U26" i="69" s="1"/>
  <c r="E52" i="69"/>
  <c r="I52" i="69"/>
  <c r="M52" i="69"/>
  <c r="Q52" i="69"/>
  <c r="U52" i="69"/>
  <c r="E71" i="69"/>
  <c r="I71" i="69"/>
  <c r="M71" i="69"/>
  <c r="Q71" i="69"/>
  <c r="U71" i="69"/>
  <c r="C4" i="68"/>
  <c r="C3" i="68" s="1"/>
  <c r="G4" i="68"/>
  <c r="G3" i="68" s="1"/>
  <c r="K4" i="68"/>
  <c r="K3" i="68" s="1"/>
  <c r="O4" i="68"/>
  <c r="O3" i="68" s="1"/>
  <c r="S4" i="68"/>
  <c r="S3" i="68" s="1"/>
  <c r="W4" i="68"/>
  <c r="W3" i="68" s="1"/>
  <c r="E8" i="68"/>
  <c r="I8" i="68"/>
  <c r="M8" i="68"/>
  <c r="Q8" i="68"/>
  <c r="U8" i="68"/>
  <c r="E11" i="68"/>
  <c r="I11" i="68"/>
  <c r="M11" i="68"/>
  <c r="Q11" i="68"/>
  <c r="U11" i="68"/>
  <c r="C17" i="68"/>
  <c r="G17" i="68"/>
  <c r="K17" i="68"/>
  <c r="O17" i="68"/>
  <c r="S17" i="68"/>
  <c r="W17" i="68"/>
  <c r="C22" i="68"/>
  <c r="G22" i="68"/>
  <c r="K22" i="68"/>
  <c r="O22" i="68"/>
  <c r="S22" i="68"/>
  <c r="W22" i="68"/>
  <c r="E27" i="68"/>
  <c r="E26" i="68" s="1"/>
  <c r="I27" i="68"/>
  <c r="M27" i="68"/>
  <c r="M26" i="68" s="1"/>
  <c r="Q27" i="68"/>
  <c r="Q26" i="68" s="1"/>
  <c r="U27" i="68"/>
  <c r="U26" i="68" s="1"/>
  <c r="C33" i="68"/>
  <c r="C26" i="68" s="1"/>
  <c r="G33" i="68"/>
  <c r="G26" i="68" s="1"/>
  <c r="K33" i="68"/>
  <c r="K26" i="68" s="1"/>
  <c r="O33" i="68"/>
  <c r="O26" i="68" s="1"/>
  <c r="S33" i="68"/>
  <c r="S26" i="68" s="1"/>
  <c r="W33" i="68"/>
  <c r="W26" i="68" s="1"/>
  <c r="C52" i="68"/>
  <c r="G52" i="68"/>
  <c r="K52" i="68"/>
  <c r="O52" i="68"/>
  <c r="S52" i="68"/>
  <c r="W52" i="68"/>
  <c r="C71" i="68"/>
  <c r="G71" i="68"/>
  <c r="K71" i="68"/>
  <c r="O71" i="68"/>
  <c r="S71" i="68"/>
  <c r="W71" i="68"/>
  <c r="E4" i="67"/>
  <c r="E3" i="67" s="1"/>
  <c r="I4" i="67"/>
  <c r="I3" i="67" s="1"/>
  <c r="M4" i="67"/>
  <c r="M3" i="67" s="1"/>
  <c r="Q4" i="67"/>
  <c r="Q3" i="67" s="1"/>
  <c r="U4" i="67"/>
  <c r="U3" i="67" s="1"/>
  <c r="C8" i="67"/>
  <c r="G8" i="67"/>
  <c r="K8" i="67"/>
  <c r="O8" i="67"/>
  <c r="S8" i="67"/>
  <c r="W8" i="67"/>
  <c r="C11" i="67"/>
  <c r="G11" i="67"/>
  <c r="K11" i="67"/>
  <c r="O11" i="67"/>
  <c r="S11" i="67"/>
  <c r="W11" i="67"/>
  <c r="E17" i="67"/>
  <c r="I17" i="67"/>
  <c r="M17" i="67"/>
  <c r="Q17" i="67"/>
  <c r="U17" i="67"/>
  <c r="E22" i="67"/>
  <c r="I22" i="67"/>
  <c r="M22" i="67"/>
  <c r="Q22" i="67"/>
  <c r="U22" i="67"/>
  <c r="C27" i="67"/>
  <c r="G27" i="67"/>
  <c r="K27" i="67"/>
  <c r="O27" i="67"/>
  <c r="S27" i="67"/>
  <c r="W27" i="67"/>
  <c r="E33" i="67"/>
  <c r="I33" i="67"/>
  <c r="I26" i="67" s="1"/>
  <c r="M33" i="67"/>
  <c r="Q33" i="67"/>
  <c r="U33" i="67"/>
  <c r="E52" i="67"/>
  <c r="I52" i="67"/>
  <c r="M52" i="67"/>
  <c r="Q52" i="67"/>
  <c r="U52" i="67"/>
  <c r="E71" i="67"/>
  <c r="I71" i="67"/>
  <c r="M71" i="67"/>
  <c r="Q71" i="67"/>
  <c r="U71" i="67"/>
  <c r="C4" i="66"/>
  <c r="C3" i="66" s="1"/>
  <c r="G4" i="66"/>
  <c r="G3" i="66" s="1"/>
  <c r="K4" i="66"/>
  <c r="K3" i="66" s="1"/>
  <c r="O4" i="66"/>
  <c r="O3" i="66" s="1"/>
  <c r="S4" i="66"/>
  <c r="S3" i="66" s="1"/>
  <c r="W4" i="66"/>
  <c r="W3" i="66" s="1"/>
  <c r="E8" i="66"/>
  <c r="I8" i="66"/>
  <c r="M8" i="66"/>
  <c r="Q8" i="66"/>
  <c r="U8" i="66"/>
  <c r="E11" i="66"/>
  <c r="I11" i="66"/>
  <c r="M11" i="66"/>
  <c r="Q11" i="66"/>
  <c r="U11" i="66"/>
  <c r="C17" i="66"/>
  <c r="G17" i="66"/>
  <c r="K17" i="66"/>
  <c r="O17" i="66"/>
  <c r="S17" i="66"/>
  <c r="W17" i="66"/>
  <c r="C22" i="66"/>
  <c r="G22" i="66"/>
  <c r="K22" i="66"/>
  <c r="O22" i="66"/>
  <c r="S22" i="66"/>
  <c r="W22" i="66"/>
  <c r="E27" i="66"/>
  <c r="I27" i="66"/>
  <c r="M27" i="66"/>
  <c r="Q27" i="66"/>
  <c r="U27" i="66"/>
  <c r="C33" i="66"/>
  <c r="C26" i="66" s="1"/>
  <c r="G33" i="66"/>
  <c r="G26" i="66" s="1"/>
  <c r="K33" i="66"/>
  <c r="K26" i="66" s="1"/>
  <c r="O33" i="66"/>
  <c r="O26" i="66" s="1"/>
  <c r="S33" i="66"/>
  <c r="S26" i="66" s="1"/>
  <c r="W33" i="66"/>
  <c r="W26" i="66" s="1"/>
  <c r="C52" i="66"/>
  <c r="G52" i="66"/>
  <c r="K52" i="66"/>
  <c r="O52" i="66"/>
  <c r="S52" i="66"/>
  <c r="W52" i="66"/>
  <c r="C71" i="66"/>
  <c r="G71" i="66"/>
  <c r="K71" i="66"/>
  <c r="O71" i="66"/>
  <c r="S71" i="66"/>
  <c r="W71" i="66"/>
  <c r="E4" i="65"/>
  <c r="I4" i="65"/>
  <c r="M4" i="65"/>
  <c r="Q4" i="65"/>
  <c r="U4" i="65"/>
  <c r="C8" i="65"/>
  <c r="G8" i="65"/>
  <c r="K8" i="65"/>
  <c r="O8" i="65"/>
  <c r="S8" i="65"/>
  <c r="W8" i="65"/>
  <c r="C11" i="65"/>
  <c r="G11" i="65"/>
  <c r="K11" i="65"/>
  <c r="O11" i="65"/>
  <c r="S11" i="65"/>
  <c r="W11" i="65"/>
  <c r="E17" i="65"/>
  <c r="I17" i="65"/>
  <c r="M17" i="65"/>
  <c r="Q17" i="65"/>
  <c r="U17" i="65"/>
  <c r="E22" i="65"/>
  <c r="I22" i="65"/>
  <c r="M22" i="65"/>
  <c r="Q22" i="65"/>
  <c r="U22" i="65"/>
  <c r="C27" i="65"/>
  <c r="G27" i="65"/>
  <c r="K27" i="65"/>
  <c r="O27" i="65"/>
  <c r="S27" i="65"/>
  <c r="W27" i="65"/>
  <c r="E33" i="65"/>
  <c r="I33" i="65"/>
  <c r="M33" i="65"/>
  <c r="Q33" i="65"/>
  <c r="U33" i="65"/>
  <c r="E52" i="65"/>
  <c r="I52" i="65"/>
  <c r="M52" i="65"/>
  <c r="Q52" i="65"/>
  <c r="U52" i="65"/>
  <c r="E71" i="65"/>
  <c r="I71" i="65"/>
  <c r="M71" i="65"/>
  <c r="Q71" i="65"/>
  <c r="U71" i="65"/>
  <c r="C4" i="64"/>
  <c r="G4" i="64"/>
  <c r="K4" i="64"/>
  <c r="O4" i="64"/>
  <c r="S4" i="64"/>
  <c r="W4" i="64"/>
  <c r="E8" i="64"/>
  <c r="I8" i="64"/>
  <c r="M8" i="64"/>
  <c r="Q8" i="64"/>
  <c r="U8" i="64"/>
  <c r="E11" i="64"/>
  <c r="I11" i="64"/>
  <c r="M11" i="64"/>
  <c r="Q11" i="64"/>
  <c r="U11" i="64"/>
  <c r="C17" i="64"/>
  <c r="G17" i="64"/>
  <c r="K17" i="64"/>
  <c r="O17" i="64"/>
  <c r="S17" i="64"/>
  <c r="W17" i="64"/>
  <c r="C22" i="64"/>
  <c r="G22" i="64"/>
  <c r="K22" i="64"/>
  <c r="O22" i="64"/>
  <c r="S22" i="64"/>
  <c r="W22" i="64"/>
  <c r="E27" i="64"/>
  <c r="I27" i="64"/>
  <c r="M27" i="64"/>
  <c r="Q27" i="64"/>
  <c r="U27" i="64"/>
  <c r="C33" i="64"/>
  <c r="G33" i="64"/>
  <c r="K33" i="64"/>
  <c r="O33" i="64"/>
  <c r="S33" i="64"/>
  <c r="W33" i="64"/>
  <c r="C52" i="64"/>
  <c r="G52" i="64"/>
  <c r="K52" i="64"/>
  <c r="O52" i="64"/>
  <c r="S52" i="64"/>
  <c r="W52" i="64"/>
  <c r="C71" i="64"/>
  <c r="G71" i="64"/>
  <c r="K71" i="64"/>
  <c r="O71" i="64"/>
  <c r="S71" i="64"/>
  <c r="W71" i="64"/>
  <c r="E4" i="63"/>
  <c r="I4" i="63"/>
  <c r="M4" i="63"/>
  <c r="Q4" i="63"/>
  <c r="U4" i="63"/>
  <c r="C8" i="63"/>
  <c r="G8" i="63"/>
  <c r="K8" i="63"/>
  <c r="O8" i="63"/>
  <c r="S8" i="63"/>
  <c r="W8" i="63"/>
  <c r="C11" i="63"/>
  <c r="G11" i="63"/>
  <c r="K11" i="63"/>
  <c r="O11" i="63"/>
  <c r="S11" i="63"/>
  <c r="W11" i="63"/>
  <c r="E17" i="63"/>
  <c r="I17" i="63"/>
  <c r="M17" i="63"/>
  <c r="Q17" i="63"/>
  <c r="U17" i="63"/>
  <c r="E22" i="63"/>
  <c r="I22" i="63"/>
  <c r="M22" i="63"/>
  <c r="Q22" i="63"/>
  <c r="U22" i="63"/>
  <c r="C27" i="63"/>
  <c r="G27" i="63"/>
  <c r="K27" i="63"/>
  <c r="O27" i="63"/>
  <c r="S27" i="63"/>
  <c r="W27" i="63"/>
  <c r="E33" i="63"/>
  <c r="I33" i="63"/>
  <c r="M33" i="63"/>
  <c r="Q33" i="63"/>
  <c r="U33" i="63"/>
  <c r="E52" i="63"/>
  <c r="I52" i="63"/>
  <c r="M52" i="63"/>
  <c r="Q52" i="63"/>
  <c r="U52" i="63"/>
  <c r="E71" i="63"/>
  <c r="I71" i="63"/>
  <c r="M71" i="63"/>
  <c r="Q71" i="63"/>
  <c r="U71" i="63"/>
  <c r="C4" i="62"/>
  <c r="G4" i="62"/>
  <c r="K4" i="62"/>
  <c r="O4" i="62"/>
  <c r="S4" i="62"/>
  <c r="W4" i="62"/>
  <c r="E8" i="62"/>
  <c r="I8" i="62"/>
  <c r="M8" i="62"/>
  <c r="Q8" i="62"/>
  <c r="U8" i="62"/>
  <c r="E11" i="62"/>
  <c r="I11" i="62"/>
  <c r="M11" i="62"/>
  <c r="Q11" i="62"/>
  <c r="U11" i="62"/>
  <c r="C17" i="62"/>
  <c r="G17" i="62"/>
  <c r="K17" i="62"/>
  <c r="O17" i="62"/>
  <c r="S17" i="62"/>
  <c r="W17" i="62"/>
  <c r="C22" i="62"/>
  <c r="G22" i="62"/>
  <c r="K22" i="62"/>
  <c r="O22" i="62"/>
  <c r="S22" i="62"/>
  <c r="W22" i="62"/>
  <c r="E27" i="62"/>
  <c r="I27" i="62"/>
  <c r="M27" i="62"/>
  <c r="Q27" i="62"/>
  <c r="U27" i="62"/>
  <c r="C33" i="62"/>
  <c r="G33" i="62"/>
  <c r="K33" i="62"/>
  <c r="O33" i="62"/>
  <c r="O26" i="62" s="1"/>
  <c r="S33" i="62"/>
  <c r="W33" i="62"/>
  <c r="C52" i="62"/>
  <c r="G52" i="62"/>
  <c r="K52" i="62"/>
  <c r="O52" i="62"/>
  <c r="S52" i="62"/>
  <c r="W52" i="62"/>
  <c r="C71" i="62"/>
  <c r="G71" i="62"/>
  <c r="K71" i="62"/>
  <c r="O71" i="62"/>
  <c r="S71" i="62"/>
  <c r="W71" i="62"/>
  <c r="E4" i="61"/>
  <c r="I4" i="61"/>
  <c r="M4" i="61"/>
  <c r="Q4" i="61"/>
  <c r="U4" i="61"/>
  <c r="C8" i="61"/>
  <c r="G8" i="61"/>
  <c r="K8" i="61"/>
  <c r="O8" i="61"/>
  <c r="S8" i="61"/>
  <c r="W8" i="61"/>
  <c r="C11" i="61"/>
  <c r="G11" i="61"/>
  <c r="K11" i="61"/>
  <c r="O11" i="61"/>
  <c r="S11" i="61"/>
  <c r="W11" i="61"/>
  <c r="E17" i="61"/>
  <c r="I17" i="61"/>
  <c r="M17" i="61"/>
  <c r="Q17" i="61"/>
  <c r="U17" i="61"/>
  <c r="E22" i="61"/>
  <c r="I22" i="61"/>
  <c r="M22" i="61"/>
  <c r="Q22" i="61"/>
  <c r="U22" i="61"/>
  <c r="C27" i="61"/>
  <c r="G27" i="61"/>
  <c r="K27" i="61"/>
  <c r="O27" i="61"/>
  <c r="S27" i="61"/>
  <c r="W27" i="61"/>
  <c r="E33" i="61"/>
  <c r="I33" i="61"/>
  <c r="M33" i="61"/>
  <c r="Q33" i="61"/>
  <c r="U33" i="61"/>
  <c r="E52" i="61"/>
  <c r="I52" i="61"/>
  <c r="M52" i="61"/>
  <c r="Q52" i="61"/>
  <c r="U52" i="61"/>
  <c r="N17" i="44"/>
  <c r="F33" i="44"/>
  <c r="N33" i="44"/>
  <c r="V33" i="44"/>
  <c r="F52" i="44"/>
  <c r="J52" i="44"/>
  <c r="N52" i="44"/>
  <c r="R52" i="44"/>
  <c r="V52" i="44"/>
  <c r="N71" i="44"/>
  <c r="D3" i="43"/>
  <c r="T3" i="43"/>
  <c r="E8" i="43"/>
  <c r="Q8" i="43"/>
  <c r="W22" i="43"/>
  <c r="W52" i="43"/>
  <c r="M11" i="41"/>
  <c r="M4" i="40"/>
  <c r="M3" i="40" s="1"/>
  <c r="M33" i="40"/>
  <c r="M26" i="40" s="1"/>
  <c r="Q26" i="38"/>
  <c r="U26" i="38"/>
  <c r="C26" i="37"/>
  <c r="G17" i="35"/>
  <c r="M27" i="35"/>
  <c r="M26" i="35" s="1"/>
  <c r="G52" i="35"/>
  <c r="S52" i="35"/>
  <c r="H3" i="27"/>
  <c r="L3" i="27"/>
  <c r="T3" i="27"/>
  <c r="H26" i="26"/>
  <c r="N71" i="10"/>
  <c r="J3" i="5"/>
  <c r="V3" i="3"/>
  <c r="J3" i="3"/>
  <c r="K71" i="30" l="1"/>
  <c r="H22" i="94"/>
  <c r="P71" i="30"/>
  <c r="K8" i="94"/>
  <c r="C22" i="94"/>
  <c r="U8" i="94"/>
  <c r="T22" i="94"/>
  <c r="K26" i="24"/>
  <c r="E26" i="110"/>
  <c r="M26" i="6"/>
  <c r="Q3" i="55"/>
  <c r="Q2" i="55" s="1"/>
  <c r="D71" i="60"/>
  <c r="R8" i="30"/>
  <c r="D26" i="92"/>
  <c r="H26" i="121"/>
  <c r="I26" i="34"/>
  <c r="G26" i="59"/>
  <c r="W3" i="119"/>
  <c r="T26" i="44"/>
  <c r="D26" i="112"/>
  <c r="L26" i="114"/>
  <c r="I26" i="54"/>
  <c r="F3" i="119"/>
  <c r="T3" i="6"/>
  <c r="C26" i="63"/>
  <c r="O26" i="65"/>
  <c r="O26" i="78"/>
  <c r="W26" i="108"/>
  <c r="O71" i="30"/>
  <c r="O22" i="75"/>
  <c r="Q26" i="87"/>
  <c r="T3" i="91"/>
  <c r="T22" i="60"/>
  <c r="E26" i="64"/>
  <c r="S26" i="67"/>
  <c r="T3" i="44"/>
  <c r="N26" i="57"/>
  <c r="I26" i="44"/>
  <c r="E26" i="77"/>
  <c r="C3" i="35"/>
  <c r="P22" i="75"/>
  <c r="K26" i="61"/>
  <c r="P26" i="84"/>
  <c r="F26" i="85"/>
  <c r="V26" i="55"/>
  <c r="P71" i="94"/>
  <c r="O22" i="60"/>
  <c r="O71" i="75"/>
  <c r="Q26" i="66"/>
  <c r="L26" i="82"/>
  <c r="H26" i="95"/>
  <c r="F26" i="91"/>
  <c r="M71" i="30"/>
  <c r="K71" i="60"/>
  <c r="E71" i="94"/>
  <c r="O26" i="70"/>
  <c r="M26" i="61"/>
  <c r="E26" i="65"/>
  <c r="P26" i="85"/>
  <c r="F26" i="86"/>
  <c r="P3" i="54"/>
  <c r="E26" i="78"/>
  <c r="N26" i="88"/>
  <c r="F3" i="39"/>
  <c r="I22" i="30"/>
  <c r="O8" i="75"/>
  <c r="R26" i="74"/>
  <c r="N26" i="115"/>
  <c r="Q26" i="100"/>
  <c r="U3" i="61"/>
  <c r="I26" i="65"/>
  <c r="F26" i="92"/>
  <c r="P26" i="70"/>
  <c r="U26" i="84"/>
  <c r="U26" i="95"/>
  <c r="S8" i="60"/>
  <c r="P26" i="92"/>
  <c r="W26" i="85"/>
  <c r="E26" i="99"/>
  <c r="L26" i="73"/>
  <c r="U26" i="54"/>
  <c r="K26" i="86"/>
  <c r="L26" i="80"/>
  <c r="Q26" i="91"/>
  <c r="M4" i="94"/>
  <c r="D26" i="74"/>
  <c r="P26" i="82"/>
  <c r="H3" i="82"/>
  <c r="R26" i="100"/>
  <c r="W3" i="24"/>
  <c r="S26" i="59"/>
  <c r="M26" i="87"/>
  <c r="L3" i="54"/>
  <c r="E26" i="76"/>
  <c r="I3" i="76"/>
  <c r="F22" i="60"/>
  <c r="E22" i="30"/>
  <c r="G71" i="60"/>
  <c r="K8" i="75"/>
  <c r="U26" i="62"/>
  <c r="M26" i="66"/>
  <c r="O26" i="67"/>
  <c r="K26" i="70"/>
  <c r="H26" i="82"/>
  <c r="T26" i="91"/>
  <c r="N26" i="99"/>
  <c r="U26" i="109"/>
  <c r="G3" i="121"/>
  <c r="V26" i="82"/>
  <c r="L26" i="112"/>
  <c r="J26" i="115"/>
  <c r="U26" i="34"/>
  <c r="D26" i="31"/>
  <c r="P22" i="60"/>
  <c r="N8" i="60"/>
  <c r="R71" i="75"/>
  <c r="L22" i="75"/>
  <c r="U8" i="75"/>
  <c r="U26" i="70"/>
  <c r="D26" i="76"/>
  <c r="L26" i="85"/>
  <c r="U26" i="76"/>
  <c r="J26" i="88"/>
  <c r="J2" i="88" s="1"/>
  <c r="L71" i="94"/>
  <c r="K22" i="75"/>
  <c r="Q3" i="61"/>
  <c r="C26" i="87"/>
  <c r="T26" i="115"/>
  <c r="J26" i="57"/>
  <c r="F26" i="68"/>
  <c r="U26" i="83"/>
  <c r="U26" i="63"/>
  <c r="K26" i="62"/>
  <c r="W26" i="64"/>
  <c r="E26" i="67"/>
  <c r="R26" i="55"/>
  <c r="W26" i="77"/>
  <c r="T26" i="88"/>
  <c r="G22" i="30"/>
  <c r="N8" i="30"/>
  <c r="K26" i="65"/>
  <c r="V26" i="79"/>
  <c r="T26" i="107"/>
  <c r="T26" i="57"/>
  <c r="K26" i="78"/>
  <c r="F3" i="41"/>
  <c r="F2" i="41" s="1"/>
  <c r="K22" i="60"/>
  <c r="K71" i="75"/>
  <c r="C26" i="105"/>
  <c r="V8" i="30"/>
  <c r="E26" i="96"/>
  <c r="S26" i="99"/>
  <c r="L26" i="121"/>
  <c r="O71" i="60"/>
  <c r="M22" i="94"/>
  <c r="I3" i="46"/>
  <c r="H22" i="30"/>
  <c r="J71" i="94"/>
  <c r="O22" i="30"/>
  <c r="T3" i="39"/>
  <c r="W3" i="41"/>
  <c r="W2" i="41" s="1"/>
  <c r="I22" i="60"/>
  <c r="Q26" i="58"/>
  <c r="M26" i="58"/>
  <c r="U26" i="90"/>
  <c r="J26" i="29"/>
  <c r="J2" i="29" s="1"/>
  <c r="I26" i="59"/>
  <c r="K3" i="44"/>
  <c r="K2" i="44" s="1"/>
  <c r="E26" i="83"/>
  <c r="U22" i="30"/>
  <c r="L26" i="55"/>
  <c r="E26" i="108"/>
  <c r="T26" i="29"/>
  <c r="M26" i="112"/>
  <c r="W26" i="38"/>
  <c r="F26" i="82"/>
  <c r="R26" i="91"/>
  <c r="E3" i="39"/>
  <c r="E2" i="39" s="1"/>
  <c r="J4" i="30"/>
  <c r="E26" i="109"/>
  <c r="T26" i="23"/>
  <c r="I3" i="41"/>
  <c r="I2" i="41" s="1"/>
  <c r="V22" i="60"/>
  <c r="M3" i="6"/>
  <c r="G26" i="35"/>
  <c r="E2" i="27"/>
  <c r="R26" i="80"/>
  <c r="D26" i="81"/>
  <c r="D26" i="82"/>
  <c r="P26" i="91"/>
  <c r="I2" i="27"/>
  <c r="R2" i="3"/>
  <c r="J26" i="99"/>
  <c r="Q26" i="110"/>
  <c r="D26" i="87"/>
  <c r="S8" i="94"/>
  <c r="D26" i="46"/>
  <c r="H3" i="46"/>
  <c r="P4" i="94"/>
  <c r="Q8" i="60"/>
  <c r="U71" i="94"/>
  <c r="U22" i="94"/>
  <c r="P26" i="46"/>
  <c r="T3" i="99"/>
  <c r="P3" i="76"/>
  <c r="H26" i="79"/>
  <c r="P26" i="81"/>
  <c r="D26" i="99"/>
  <c r="J71" i="60"/>
  <c r="U22" i="60"/>
  <c r="R3" i="116"/>
  <c r="K26" i="46"/>
  <c r="E26" i="98"/>
  <c r="E3" i="69"/>
  <c r="E2" i="69" s="1"/>
  <c r="W26" i="4"/>
  <c r="Q3" i="6"/>
  <c r="K26" i="92"/>
  <c r="P71" i="60"/>
  <c r="J3" i="100"/>
  <c r="C26" i="113"/>
  <c r="R26" i="99"/>
  <c r="U26" i="92"/>
  <c r="C3" i="92"/>
  <c r="K26" i="112"/>
  <c r="F26" i="73"/>
  <c r="N3" i="98"/>
  <c r="N2" i="98" s="1"/>
  <c r="V3" i="100"/>
  <c r="F26" i="107"/>
  <c r="H3" i="107"/>
  <c r="H2" i="107" s="1"/>
  <c r="M26" i="53"/>
  <c r="R26" i="62"/>
  <c r="E26" i="85"/>
  <c r="S26" i="109"/>
  <c r="Q71" i="94"/>
  <c r="V3" i="41"/>
  <c r="V2" i="41" s="1"/>
  <c r="O17" i="30"/>
  <c r="I27" i="60"/>
  <c r="W4" i="60"/>
  <c r="S27" i="75"/>
  <c r="I8" i="30"/>
  <c r="G3" i="41"/>
  <c r="G2" i="41" s="1"/>
  <c r="C8" i="75"/>
  <c r="D17" i="94"/>
  <c r="U71" i="30"/>
  <c r="V22" i="75"/>
  <c r="F22" i="75"/>
  <c r="T8" i="30"/>
  <c r="Q71" i="60"/>
  <c r="U22" i="75"/>
  <c r="I8" i="75"/>
  <c r="E22" i="94"/>
  <c r="M3" i="41"/>
  <c r="M2" i="41" s="1"/>
  <c r="C26" i="84"/>
  <c r="O26" i="86"/>
  <c r="M26" i="89"/>
  <c r="C26" i="95"/>
  <c r="C26" i="98"/>
  <c r="P26" i="73"/>
  <c r="P26" i="76"/>
  <c r="F26" i="76"/>
  <c r="J26" i="92"/>
  <c r="L26" i="95"/>
  <c r="O3" i="59"/>
  <c r="O26" i="54"/>
  <c r="O2" i="54" s="1"/>
  <c r="T26" i="61"/>
  <c r="T26" i="70"/>
  <c r="U26" i="82"/>
  <c r="U2" i="82" s="1"/>
  <c r="S26" i="46"/>
  <c r="I26" i="110"/>
  <c r="T26" i="112"/>
  <c r="R26" i="115"/>
  <c r="W26" i="53"/>
  <c r="G3" i="73"/>
  <c r="G2" i="73" s="1"/>
  <c r="U26" i="100"/>
  <c r="C3" i="100"/>
  <c r="N22" i="30"/>
  <c r="T8" i="60"/>
  <c r="U8" i="60"/>
  <c r="M8" i="75"/>
  <c r="K71" i="94"/>
  <c r="H2" i="28"/>
  <c r="H26" i="74"/>
  <c r="E26" i="86"/>
  <c r="C26" i="114"/>
  <c r="N4" i="75"/>
  <c r="N71" i="94"/>
  <c r="T71" i="30"/>
  <c r="I2" i="39"/>
  <c r="J2" i="25"/>
  <c r="D3" i="78"/>
  <c r="D2" i="78" s="1"/>
  <c r="T26" i="80"/>
  <c r="J26" i="81"/>
  <c r="J2" i="81" s="1"/>
  <c r="D26" i="84"/>
  <c r="L26" i="86"/>
  <c r="V3" i="98"/>
  <c r="V2" i="98" s="1"/>
  <c r="T26" i="113"/>
  <c r="J26" i="114"/>
  <c r="I26" i="109"/>
  <c r="V26" i="74"/>
  <c r="V26" i="76"/>
  <c r="P26" i="80"/>
  <c r="L26" i="99"/>
  <c r="O3" i="42"/>
  <c r="O2" i="42" s="1"/>
  <c r="D26" i="61"/>
  <c r="D26" i="62"/>
  <c r="I26" i="99"/>
  <c r="C8" i="30"/>
  <c r="J71" i="75"/>
  <c r="L8" i="75"/>
  <c r="N2" i="26"/>
  <c r="N3" i="116"/>
  <c r="O26" i="61"/>
  <c r="O26" i="64"/>
  <c r="N26" i="82"/>
  <c r="P3" i="82"/>
  <c r="L26" i="92"/>
  <c r="V26" i="95"/>
  <c r="O26" i="58"/>
  <c r="G3" i="59"/>
  <c r="E26" i="53"/>
  <c r="R26" i="29"/>
  <c r="R22" i="30"/>
  <c r="H3" i="40"/>
  <c r="Q3" i="37"/>
  <c r="Q2" i="37" s="1"/>
  <c r="F3" i="46"/>
  <c r="G3" i="46"/>
  <c r="C3" i="62"/>
  <c r="W26" i="63"/>
  <c r="C26" i="65"/>
  <c r="R26" i="76"/>
  <c r="L26" i="79"/>
  <c r="R3" i="79"/>
  <c r="D3" i="80"/>
  <c r="T26" i="81"/>
  <c r="R26" i="84"/>
  <c r="D3" i="107"/>
  <c r="U3" i="76"/>
  <c r="C3" i="83"/>
  <c r="C2" i="83" s="1"/>
  <c r="H3" i="87"/>
  <c r="S26" i="113"/>
  <c r="I26" i="113"/>
  <c r="W3" i="113"/>
  <c r="K26" i="114"/>
  <c r="O71" i="94"/>
  <c r="P8" i="94"/>
  <c r="L26" i="57"/>
  <c r="R3" i="57"/>
  <c r="O26" i="53"/>
  <c r="M26" i="83"/>
  <c r="E26" i="91"/>
  <c r="O3" i="108"/>
  <c r="C26" i="109"/>
  <c r="L22" i="30"/>
  <c r="C22" i="75"/>
  <c r="M26" i="62"/>
  <c r="G26" i="67"/>
  <c r="T26" i="73"/>
  <c r="L3" i="76"/>
  <c r="N26" i="92"/>
  <c r="M3" i="61"/>
  <c r="M2" i="61" s="1"/>
  <c r="C3" i="70"/>
  <c r="P3" i="78"/>
  <c r="P2" i="78" s="1"/>
  <c r="F26" i="84"/>
  <c r="H3" i="84"/>
  <c r="N26" i="86"/>
  <c r="P3" i="86"/>
  <c r="G3" i="42"/>
  <c r="O26" i="77"/>
  <c r="L26" i="88"/>
  <c r="C26" i="70"/>
  <c r="L26" i="76"/>
  <c r="E26" i="87"/>
  <c r="H26" i="54"/>
  <c r="Q26" i="54"/>
  <c r="N26" i="61"/>
  <c r="E3" i="76"/>
  <c r="O3" i="77"/>
  <c r="C26" i="78"/>
  <c r="W3" i="98"/>
  <c r="D3" i="72"/>
  <c r="M26" i="63"/>
  <c r="Q3" i="63"/>
  <c r="N3" i="73"/>
  <c r="V3" i="85"/>
  <c r="H3" i="86"/>
  <c r="L26" i="91"/>
  <c r="N26" i="107"/>
  <c r="P3" i="107"/>
  <c r="Q26" i="24"/>
  <c r="Q2" i="24" s="1"/>
  <c r="R26" i="44"/>
  <c r="E26" i="100"/>
  <c r="S3" i="100"/>
  <c r="C22" i="60"/>
  <c r="C71" i="75"/>
  <c r="P22" i="94"/>
  <c r="W26" i="46"/>
  <c r="U3" i="16"/>
  <c r="W26" i="54"/>
  <c r="J71" i="30"/>
  <c r="S3" i="46"/>
  <c r="F26" i="46"/>
  <c r="T26" i="46"/>
  <c r="V3" i="46"/>
  <c r="U3" i="46"/>
  <c r="C3" i="125"/>
  <c r="H26" i="46"/>
  <c r="Q3" i="46"/>
  <c r="V3" i="16"/>
  <c r="L26" i="46"/>
  <c r="W3" i="38"/>
  <c r="S4" i="102"/>
  <c r="I2" i="23"/>
  <c r="G3" i="16"/>
  <c r="O3" i="46"/>
  <c r="W26" i="59"/>
  <c r="R3" i="16"/>
  <c r="N3" i="46"/>
  <c r="U26" i="6"/>
  <c r="Q26" i="2"/>
  <c r="G22" i="94"/>
  <c r="E26" i="46"/>
  <c r="M71" i="60"/>
  <c r="W3" i="46"/>
  <c r="K26" i="16"/>
  <c r="U26" i="46"/>
  <c r="E4" i="60"/>
  <c r="M8" i="94"/>
  <c r="O3" i="16"/>
  <c r="E27" i="102"/>
  <c r="V26" i="16"/>
  <c r="H2" i="3"/>
  <c r="H26" i="40"/>
  <c r="O3" i="39"/>
  <c r="O2" i="39" s="1"/>
  <c r="J4" i="94"/>
  <c r="M26" i="46"/>
  <c r="P8" i="60"/>
  <c r="W71" i="94"/>
  <c r="U3" i="35"/>
  <c r="U2" i="35" s="1"/>
  <c r="J3" i="16"/>
  <c r="T3" i="46"/>
  <c r="S26" i="92"/>
  <c r="Q71" i="30"/>
  <c r="J22" i="102"/>
  <c r="D4" i="94"/>
  <c r="H26" i="55"/>
  <c r="S26" i="85"/>
  <c r="K26" i="85"/>
  <c r="D26" i="100"/>
  <c r="M3" i="46"/>
  <c r="H26" i="81"/>
  <c r="P26" i="61"/>
  <c r="G26" i="46"/>
  <c r="O4" i="94"/>
  <c r="N26" i="74"/>
  <c r="P3" i="46"/>
  <c r="H26" i="2"/>
  <c r="U8" i="30"/>
  <c r="N22" i="60"/>
  <c r="N22" i="75"/>
  <c r="V3" i="28"/>
  <c r="V2" i="28" s="1"/>
  <c r="J22" i="60"/>
  <c r="V3" i="24"/>
  <c r="V2" i="24" s="1"/>
  <c r="K26" i="38"/>
  <c r="R3" i="24"/>
  <c r="R2" i="24" s="1"/>
  <c r="F8" i="102"/>
  <c r="E8" i="30"/>
  <c r="G26" i="38"/>
  <c r="N8" i="94"/>
  <c r="O26" i="87"/>
  <c r="O2" i="87" s="1"/>
  <c r="C26" i="38"/>
  <c r="O26" i="46"/>
  <c r="L26" i="40"/>
  <c r="D3" i="46"/>
  <c r="K2" i="37"/>
  <c r="Q26" i="46"/>
  <c r="V71" i="60"/>
  <c r="R26" i="46"/>
  <c r="J3" i="46"/>
  <c r="C26" i="62"/>
  <c r="F26" i="74"/>
  <c r="E4" i="75"/>
  <c r="V26" i="100"/>
  <c r="P26" i="68"/>
  <c r="D26" i="85"/>
  <c r="L3" i="46"/>
  <c r="K3" i="46"/>
  <c r="Q26" i="16"/>
  <c r="T26" i="92"/>
  <c r="J3" i="92"/>
  <c r="W3" i="108"/>
  <c r="W3" i="25"/>
  <c r="W2" i="25" s="1"/>
  <c r="U26" i="16"/>
  <c r="F3" i="16"/>
  <c r="P26" i="112"/>
  <c r="F26" i="24"/>
  <c r="F2" i="24" s="1"/>
  <c r="J3" i="33"/>
  <c r="J2" i="33" s="1"/>
  <c r="O3" i="64"/>
  <c r="U71" i="60"/>
  <c r="F3" i="33"/>
  <c r="F2" i="33" s="1"/>
  <c r="M27" i="94"/>
  <c r="E4" i="94"/>
  <c r="Q4" i="60"/>
  <c r="S22" i="75"/>
  <c r="L3" i="99"/>
  <c r="L2" i="99" s="1"/>
  <c r="H3" i="16"/>
  <c r="J26" i="46"/>
  <c r="T3" i="16"/>
  <c r="E26" i="90"/>
  <c r="E3" i="46"/>
  <c r="R26" i="61"/>
  <c r="J26" i="121"/>
  <c r="Q3" i="116"/>
  <c r="V3" i="116"/>
  <c r="M3" i="16"/>
  <c r="I26" i="16"/>
  <c r="N3" i="16"/>
  <c r="N71" i="30"/>
  <c r="P4" i="102"/>
  <c r="T26" i="16"/>
  <c r="N26" i="16"/>
  <c r="W3" i="16"/>
  <c r="Q3" i="16"/>
  <c r="P2" i="28"/>
  <c r="D3" i="16"/>
  <c r="S3" i="16"/>
  <c r="J3" i="6"/>
  <c r="J2" i="6" s="1"/>
  <c r="I26" i="46"/>
  <c r="I2" i="46" s="1"/>
  <c r="L3" i="16"/>
  <c r="I3" i="116"/>
  <c r="D3" i="116"/>
  <c r="R26" i="16"/>
  <c r="W26" i="16"/>
  <c r="E26" i="16"/>
  <c r="H26" i="44"/>
  <c r="W3" i="85"/>
  <c r="J26" i="73"/>
  <c r="R3" i="34"/>
  <c r="R2" i="34" s="1"/>
  <c r="K3" i="73"/>
  <c r="K2" i="73" s="1"/>
  <c r="T26" i="87"/>
  <c r="L3" i="116"/>
  <c r="I3" i="44"/>
  <c r="V3" i="69"/>
  <c r="V2" i="69" s="1"/>
  <c r="F26" i="70"/>
  <c r="H3" i="70"/>
  <c r="P26" i="29"/>
  <c r="K3" i="27"/>
  <c r="K2" i="27" s="1"/>
  <c r="J8" i="75"/>
  <c r="P3" i="116"/>
  <c r="F26" i="16"/>
  <c r="N26" i="24"/>
  <c r="I26" i="86"/>
  <c r="S26" i="38"/>
  <c r="T4" i="60"/>
  <c r="D71" i="75"/>
  <c r="K2" i="28"/>
  <c r="V4" i="30"/>
  <c r="E11" i="75"/>
  <c r="W2" i="29"/>
  <c r="V27" i="30"/>
  <c r="C71" i="60"/>
  <c r="G22" i="60"/>
  <c r="M4" i="60"/>
  <c r="G71" i="75"/>
  <c r="G22" i="75"/>
  <c r="Q8" i="75"/>
  <c r="G8" i="75"/>
  <c r="R4" i="102"/>
  <c r="L22" i="94"/>
  <c r="Q22" i="102"/>
  <c r="M8" i="102"/>
  <c r="U2" i="40"/>
  <c r="H3" i="74"/>
  <c r="H26" i="62"/>
  <c r="C26" i="82"/>
  <c r="L8" i="60"/>
  <c r="J3" i="31"/>
  <c r="J3" i="116"/>
  <c r="N26" i="46"/>
  <c r="P3" i="16"/>
  <c r="L26" i="74"/>
  <c r="P26" i="23"/>
  <c r="E3" i="41"/>
  <c r="L71" i="60"/>
  <c r="R22" i="60"/>
  <c r="R22" i="75"/>
  <c r="F4" i="75"/>
  <c r="Q22" i="30"/>
  <c r="N2" i="3"/>
  <c r="M3" i="116"/>
  <c r="R3" i="46"/>
  <c r="H3" i="44"/>
  <c r="G26" i="84"/>
  <c r="F22" i="30"/>
  <c r="C26" i="35"/>
  <c r="C2" i="35" s="1"/>
  <c r="F71" i="75"/>
  <c r="H8" i="75"/>
  <c r="W22" i="75"/>
  <c r="P8" i="102"/>
  <c r="O26" i="16"/>
  <c r="V26" i="46"/>
  <c r="I3" i="16"/>
  <c r="K3" i="16"/>
  <c r="J26" i="16"/>
  <c r="L26" i="16"/>
  <c r="E3" i="16"/>
  <c r="E2" i="16" s="1"/>
  <c r="S26" i="16"/>
  <c r="M26" i="16"/>
  <c r="G26" i="16"/>
  <c r="D3" i="91"/>
  <c r="E3" i="32"/>
  <c r="E2" i="32" s="1"/>
  <c r="F3" i="69"/>
  <c r="F2" i="69" s="1"/>
  <c r="V26" i="70"/>
  <c r="O8" i="60"/>
  <c r="T3" i="62"/>
  <c r="M26" i="84"/>
  <c r="Q3" i="84"/>
  <c r="R26" i="87"/>
  <c r="E26" i="34"/>
  <c r="T17" i="75"/>
  <c r="P4" i="75"/>
  <c r="Q26" i="86"/>
  <c r="R71" i="30"/>
  <c r="C17" i="30"/>
  <c r="C3" i="38"/>
  <c r="D26" i="16"/>
  <c r="S26" i="82"/>
  <c r="L4" i="75"/>
  <c r="U3" i="116"/>
  <c r="L3" i="82"/>
  <c r="H26" i="92"/>
  <c r="G3" i="83"/>
  <c r="G2" i="83" s="1"/>
  <c r="O26" i="85"/>
  <c r="G26" i="61"/>
  <c r="G26" i="70"/>
  <c r="J26" i="74"/>
  <c r="N3" i="79"/>
  <c r="F26" i="62"/>
  <c r="W26" i="84"/>
  <c r="C26" i="86"/>
  <c r="K26" i="67"/>
  <c r="R26" i="79"/>
  <c r="D26" i="80"/>
  <c r="P3" i="58"/>
  <c r="D3" i="70"/>
  <c r="H26" i="16"/>
  <c r="J26" i="95"/>
  <c r="Q26" i="6"/>
  <c r="H26" i="70"/>
  <c r="E26" i="66"/>
  <c r="G3" i="70"/>
  <c r="T26" i="74"/>
  <c r="H26" i="84"/>
  <c r="H3" i="95"/>
  <c r="F3" i="98"/>
  <c r="F2" i="98" s="1"/>
  <c r="H26" i="100"/>
  <c r="N3" i="100"/>
  <c r="N2" i="100" s="1"/>
  <c r="D3" i="114"/>
  <c r="T26" i="68"/>
  <c r="S3" i="73"/>
  <c r="S2" i="73" s="1"/>
  <c r="K26" i="82"/>
  <c r="F26" i="88"/>
  <c r="S3" i="113"/>
  <c r="O3" i="90"/>
  <c r="U2" i="26"/>
  <c r="W2" i="37"/>
  <c r="T3" i="24"/>
  <c r="T2" i="26"/>
  <c r="W3" i="27"/>
  <c r="T26" i="79"/>
  <c r="J26" i="80"/>
  <c r="L3" i="80"/>
  <c r="R26" i="82"/>
  <c r="V26" i="113"/>
  <c r="H26" i="114"/>
  <c r="I26" i="6"/>
  <c r="W3" i="43"/>
  <c r="N26" i="70"/>
  <c r="P3" i="70"/>
  <c r="I26" i="92"/>
  <c r="S71" i="94"/>
  <c r="I26" i="61"/>
  <c r="D3" i="74"/>
  <c r="V26" i="84"/>
  <c r="H26" i="85"/>
  <c r="R3" i="92"/>
  <c r="E3" i="58"/>
  <c r="S26" i="77"/>
  <c r="O26" i="84"/>
  <c r="G3" i="85"/>
  <c r="I3" i="86"/>
  <c r="P26" i="88"/>
  <c r="E26" i="95"/>
  <c r="D3" i="5"/>
  <c r="D2" i="5" s="1"/>
  <c r="H3" i="23"/>
  <c r="H2" i="23" s="1"/>
  <c r="S4" i="60"/>
  <c r="F3" i="116"/>
  <c r="V26" i="92"/>
  <c r="D26" i="95"/>
  <c r="N26" i="112"/>
  <c r="P3" i="112"/>
  <c r="F3" i="113"/>
  <c r="V26" i="114"/>
  <c r="N3" i="115"/>
  <c r="P3" i="44"/>
  <c r="P26" i="62"/>
  <c r="G26" i="78"/>
  <c r="M26" i="97"/>
  <c r="H3" i="116"/>
  <c r="G3" i="116"/>
  <c r="W26" i="61"/>
  <c r="G26" i="62"/>
  <c r="S26" i="64"/>
  <c r="R26" i="73"/>
  <c r="J3" i="73"/>
  <c r="F26" i="57"/>
  <c r="C26" i="59"/>
  <c r="Q26" i="85"/>
  <c r="U26" i="99"/>
  <c r="U26" i="108"/>
  <c r="P4" i="30"/>
  <c r="O4" i="60"/>
  <c r="R26" i="88"/>
  <c r="R2" i="88" s="1"/>
  <c r="L26" i="29"/>
  <c r="T22" i="30"/>
  <c r="D22" i="30"/>
  <c r="F17" i="30"/>
  <c r="Q8" i="30"/>
  <c r="H27" i="60"/>
  <c r="P27" i="60"/>
  <c r="V17" i="60"/>
  <c r="H17" i="60"/>
  <c r="V8" i="60"/>
  <c r="H8" i="60"/>
  <c r="F4" i="60"/>
  <c r="V71" i="75"/>
  <c r="T22" i="75"/>
  <c r="L11" i="75"/>
  <c r="T11" i="75"/>
  <c r="F8" i="75"/>
  <c r="M22" i="30"/>
  <c r="K22" i="30"/>
  <c r="S17" i="30"/>
  <c r="D4" i="30"/>
  <c r="E3" i="35"/>
  <c r="E2" i="35" s="1"/>
  <c r="S22" i="60"/>
  <c r="O11" i="60"/>
  <c r="S71" i="75"/>
  <c r="M17" i="75"/>
  <c r="C17" i="75"/>
  <c r="H22" i="102"/>
  <c r="L27" i="94"/>
  <c r="R22" i="94"/>
  <c r="L8" i="94"/>
  <c r="F4" i="94"/>
  <c r="S17" i="102"/>
  <c r="L2" i="26"/>
  <c r="G3" i="62"/>
  <c r="S3" i="64"/>
  <c r="G26" i="65"/>
  <c r="D3" i="82"/>
  <c r="P3" i="91"/>
  <c r="F3" i="92"/>
  <c r="P26" i="44"/>
  <c r="K26" i="58"/>
  <c r="O26" i="98"/>
  <c r="Q26" i="107"/>
  <c r="U3" i="107"/>
  <c r="J8" i="30"/>
  <c r="P26" i="16"/>
  <c r="L3" i="72"/>
  <c r="L2" i="72" s="1"/>
  <c r="F3" i="79"/>
  <c r="I26" i="87"/>
  <c r="H26" i="99"/>
  <c r="P26" i="107"/>
  <c r="W26" i="97"/>
  <c r="W26" i="100"/>
  <c r="C26" i="112"/>
  <c r="W26" i="113"/>
  <c r="O26" i="114"/>
  <c r="P8" i="75"/>
  <c r="F8" i="94"/>
  <c r="N71" i="102"/>
  <c r="I3" i="69"/>
  <c r="I2" i="69" s="1"/>
  <c r="U26" i="87"/>
  <c r="K3" i="42"/>
  <c r="K2" i="42" s="1"/>
  <c r="F26" i="55"/>
  <c r="F2" i="55" s="1"/>
  <c r="S26" i="78"/>
  <c r="S26" i="97"/>
  <c r="S26" i="100"/>
  <c r="M26" i="113"/>
  <c r="R4" i="30"/>
  <c r="E71" i="60"/>
  <c r="I4" i="94"/>
  <c r="R17" i="94"/>
  <c r="V8" i="94"/>
  <c r="P71" i="102"/>
  <c r="T26" i="84"/>
  <c r="J26" i="85"/>
  <c r="C3" i="42"/>
  <c r="C2" i="42" s="1"/>
  <c r="R26" i="57"/>
  <c r="I26" i="76"/>
  <c r="W3" i="77"/>
  <c r="C26" i="103"/>
  <c r="Q26" i="109"/>
  <c r="E26" i="112"/>
  <c r="E2" i="112" s="1"/>
  <c r="V3" i="31"/>
  <c r="R11" i="30"/>
  <c r="S26" i="62"/>
  <c r="M26" i="67"/>
  <c r="M2" i="67" s="1"/>
  <c r="V3" i="73"/>
  <c r="H3" i="76"/>
  <c r="J26" i="91"/>
  <c r="U26" i="110"/>
  <c r="I3" i="55"/>
  <c r="U26" i="89"/>
  <c r="W26" i="107"/>
  <c r="Q3" i="114"/>
  <c r="S3" i="121"/>
  <c r="D3" i="84"/>
  <c r="T26" i="85"/>
  <c r="J26" i="86"/>
  <c r="L3" i="86"/>
  <c r="R26" i="113"/>
  <c r="D26" i="114"/>
  <c r="U26" i="53"/>
  <c r="C3" i="53"/>
  <c r="P3" i="68"/>
  <c r="W26" i="76"/>
  <c r="G26" i="113"/>
  <c r="H26" i="31"/>
  <c r="U4" i="75"/>
  <c r="J8" i="102"/>
  <c r="U3" i="63"/>
  <c r="U2" i="63" s="1"/>
  <c r="E3" i="61"/>
  <c r="H26" i="76"/>
  <c r="K26" i="87"/>
  <c r="K2" i="87" s="1"/>
  <c r="S3" i="39"/>
  <c r="L3" i="44"/>
  <c r="T3" i="54"/>
  <c r="T2" i="54" s="1"/>
  <c r="D26" i="55"/>
  <c r="I26" i="78"/>
  <c r="M3" i="78"/>
  <c r="W26" i="90"/>
  <c r="O26" i="112"/>
  <c r="N2" i="27"/>
  <c r="N17" i="75"/>
  <c r="T71" i="94"/>
  <c r="I26" i="64"/>
  <c r="W3" i="64"/>
  <c r="U26" i="66"/>
  <c r="W26" i="67"/>
  <c r="C26" i="69"/>
  <c r="S26" i="70"/>
  <c r="J26" i="112"/>
  <c r="L3" i="112"/>
  <c r="R26" i="114"/>
  <c r="J3" i="115"/>
  <c r="V26" i="36"/>
  <c r="K3" i="83"/>
  <c r="C26" i="96"/>
  <c r="Q26" i="99"/>
  <c r="D3" i="110"/>
  <c r="D2" i="110" s="1"/>
  <c r="E3" i="114"/>
  <c r="E2" i="114" s="1"/>
  <c r="E71" i="30"/>
  <c r="C4" i="30"/>
  <c r="S3" i="27"/>
  <c r="S2" i="27" s="1"/>
  <c r="S3" i="116"/>
  <c r="G26" i="63"/>
  <c r="K3" i="62"/>
  <c r="P3" i="95"/>
  <c r="J26" i="107"/>
  <c r="G26" i="58"/>
  <c r="M26" i="44"/>
  <c r="M3" i="53"/>
  <c r="M2" i="53" s="1"/>
  <c r="L3" i="87"/>
  <c r="G26" i="91"/>
  <c r="K26" i="98"/>
  <c r="O26" i="36"/>
  <c r="O2" i="36" s="1"/>
  <c r="O26" i="38"/>
  <c r="P17" i="60"/>
  <c r="E17" i="75"/>
  <c r="G11" i="75"/>
  <c r="S8" i="75"/>
  <c r="I4" i="75"/>
  <c r="L27" i="75"/>
  <c r="J11" i="75"/>
  <c r="M2" i="39"/>
  <c r="Q3" i="29"/>
  <c r="Q26" i="113"/>
  <c r="Q26" i="63"/>
  <c r="T26" i="95"/>
  <c r="P26" i="57"/>
  <c r="T27" i="75"/>
  <c r="D26" i="58"/>
  <c r="Q26" i="76"/>
  <c r="T3" i="76"/>
  <c r="E3" i="33"/>
  <c r="E2" i="33" s="1"/>
  <c r="L4" i="30"/>
  <c r="P26" i="86"/>
  <c r="S17" i="75"/>
  <c r="Q27" i="102"/>
  <c r="U2" i="27"/>
  <c r="F3" i="28"/>
  <c r="F2" i="28" s="1"/>
  <c r="O3" i="41"/>
  <c r="O2" i="41" s="1"/>
  <c r="E3" i="116"/>
  <c r="F26" i="81"/>
  <c r="F2" i="81" s="1"/>
  <c r="M11" i="60"/>
  <c r="F3" i="71"/>
  <c r="F2" i="71" s="1"/>
  <c r="E27" i="75"/>
  <c r="S2" i="29"/>
  <c r="T27" i="102"/>
  <c r="S26" i="121"/>
  <c r="T3" i="78"/>
  <c r="T2" i="78" s="1"/>
  <c r="S3" i="77"/>
  <c r="O2" i="37"/>
  <c r="Q26" i="62"/>
  <c r="L3" i="107"/>
  <c r="L2" i="107" s="1"/>
  <c r="M26" i="96"/>
  <c r="F4" i="102"/>
  <c r="W26" i="24"/>
  <c r="O17" i="102"/>
  <c r="M26" i="100"/>
  <c r="K3" i="100"/>
  <c r="K3" i="53"/>
  <c r="N4" i="94"/>
  <c r="H3" i="91"/>
  <c r="J3" i="39"/>
  <c r="J2" i="39" s="1"/>
  <c r="V3" i="33"/>
  <c r="V2" i="33" s="1"/>
  <c r="C3" i="116"/>
  <c r="V26" i="99"/>
  <c r="H3" i="99"/>
  <c r="V26" i="80"/>
  <c r="M26" i="91"/>
  <c r="L71" i="75"/>
  <c r="T8" i="75"/>
  <c r="C2" i="25"/>
  <c r="K3" i="116"/>
  <c r="C4" i="16"/>
  <c r="H4" i="60"/>
  <c r="E26" i="82"/>
  <c r="E2" i="82" s="1"/>
  <c r="V52" i="102"/>
  <c r="Q2" i="26"/>
  <c r="T26" i="114"/>
  <c r="V33" i="94"/>
  <c r="F17" i="60"/>
  <c r="R71" i="94"/>
  <c r="D71" i="30"/>
  <c r="U11" i="30"/>
  <c r="S71" i="60"/>
  <c r="U27" i="60"/>
  <c r="Q11" i="60"/>
  <c r="G17" i="75"/>
  <c r="C4" i="75"/>
  <c r="G27" i="60"/>
  <c r="G26" i="90"/>
  <c r="L3" i="6"/>
  <c r="G3" i="98"/>
  <c r="U11" i="102"/>
  <c r="I8" i="94"/>
  <c r="L11" i="102"/>
  <c r="L3" i="102" s="1"/>
  <c r="I26" i="82"/>
  <c r="I2" i="82" s="1"/>
  <c r="W4" i="30"/>
  <c r="P11" i="60"/>
  <c r="D11" i="75"/>
  <c r="T2" i="28"/>
  <c r="M71" i="94"/>
  <c r="E17" i="30"/>
  <c r="O26" i="109"/>
  <c r="M3" i="109"/>
  <c r="P26" i="24"/>
  <c r="P2" i="24" s="1"/>
  <c r="T11" i="102"/>
  <c r="N22" i="94"/>
  <c r="E11" i="102"/>
  <c r="K26" i="109"/>
  <c r="K8" i="30"/>
  <c r="C4" i="46"/>
  <c r="N17" i="60"/>
  <c r="R27" i="75"/>
  <c r="R4" i="75"/>
  <c r="C2" i="28"/>
  <c r="S22" i="30"/>
  <c r="F26" i="114"/>
  <c r="S26" i="86"/>
  <c r="L17" i="30"/>
  <c r="E8" i="60"/>
  <c r="C17" i="16"/>
  <c r="L27" i="60"/>
  <c r="S26" i="89"/>
  <c r="L26" i="44"/>
  <c r="O26" i="89"/>
  <c r="N8" i="102"/>
  <c r="T27" i="94"/>
  <c r="R4" i="94"/>
  <c r="C11" i="60"/>
  <c r="Q17" i="75"/>
  <c r="I2" i="40"/>
  <c r="H22" i="60"/>
  <c r="F8" i="60"/>
  <c r="D22" i="75"/>
  <c r="P11" i="75"/>
  <c r="L27" i="30"/>
  <c r="T4" i="30"/>
  <c r="O17" i="60"/>
  <c r="K4" i="60"/>
  <c r="I22" i="75"/>
  <c r="C71" i="94"/>
  <c r="E4" i="30"/>
  <c r="Q27" i="75"/>
  <c r="T71" i="60"/>
  <c r="H4" i="94"/>
  <c r="S3" i="80"/>
  <c r="S2" i="80" s="1"/>
  <c r="I26" i="77"/>
  <c r="J17" i="30"/>
  <c r="J26" i="61"/>
  <c r="W3" i="84"/>
  <c r="E3" i="29"/>
  <c r="S3" i="38"/>
  <c r="U11" i="94"/>
  <c r="L17" i="94"/>
  <c r="Q8" i="102"/>
  <c r="T3" i="116"/>
  <c r="N26" i="76"/>
  <c r="S11" i="75"/>
  <c r="H71" i="30"/>
  <c r="D17" i="30"/>
  <c r="F27" i="60"/>
  <c r="D27" i="75"/>
  <c r="D4" i="75"/>
  <c r="D3" i="75" s="1"/>
  <c r="J52" i="94"/>
  <c r="U3" i="29"/>
  <c r="C22" i="30"/>
  <c r="I11" i="30"/>
  <c r="W22" i="60"/>
  <c r="I11" i="75"/>
  <c r="S71" i="102"/>
  <c r="S3" i="43"/>
  <c r="S2" i="43" s="1"/>
  <c r="O3" i="85"/>
  <c r="W3" i="121"/>
  <c r="Q26" i="70"/>
  <c r="M26" i="70"/>
  <c r="K3" i="70"/>
  <c r="W3" i="34"/>
  <c r="M3" i="76"/>
  <c r="I26" i="58"/>
  <c r="V11" i="30"/>
  <c r="H2" i="38"/>
  <c r="C17" i="46"/>
  <c r="O17" i="94"/>
  <c r="K4" i="94"/>
  <c r="S3" i="34"/>
  <c r="Q17" i="60"/>
  <c r="S4" i="75"/>
  <c r="S2" i="28"/>
  <c r="V22" i="30"/>
  <c r="N4" i="60"/>
  <c r="V8" i="75"/>
  <c r="C8" i="16"/>
  <c r="C71" i="30"/>
  <c r="P52" i="30"/>
  <c r="N4" i="30"/>
  <c r="E17" i="60"/>
  <c r="C17" i="94"/>
  <c r="G4" i="94"/>
  <c r="F26" i="110"/>
  <c r="G26" i="76"/>
  <c r="C3" i="88"/>
  <c r="K3" i="92"/>
  <c r="I26" i="121"/>
  <c r="L3" i="32"/>
  <c r="L2" i="32" s="1"/>
  <c r="F11" i="60"/>
  <c r="M17" i="60"/>
  <c r="G27" i="75"/>
  <c r="O4" i="75"/>
  <c r="J4" i="60"/>
  <c r="R8" i="75"/>
  <c r="R3" i="113"/>
  <c r="S26" i="65"/>
  <c r="V26" i="62"/>
  <c r="M3" i="99"/>
  <c r="E26" i="121"/>
  <c r="U3" i="69"/>
  <c r="U2" i="69" s="1"/>
  <c r="H26" i="73"/>
  <c r="K26" i="99"/>
  <c r="I3" i="99"/>
  <c r="C22" i="16"/>
  <c r="Q4" i="30"/>
  <c r="D3" i="32"/>
  <c r="P27" i="94"/>
  <c r="I11" i="102"/>
  <c r="W22" i="94"/>
  <c r="D26" i="73"/>
  <c r="H26" i="80"/>
  <c r="C11" i="46"/>
  <c r="L26" i="58"/>
  <c r="I71" i="30"/>
  <c r="P17" i="30"/>
  <c r="N27" i="60"/>
  <c r="P71" i="75"/>
  <c r="R11" i="75"/>
  <c r="N3" i="28"/>
  <c r="N2" i="28" s="1"/>
  <c r="R27" i="30"/>
  <c r="M22" i="60"/>
  <c r="I71" i="75"/>
  <c r="K22" i="94"/>
  <c r="G11" i="94"/>
  <c r="S22" i="94"/>
  <c r="R2" i="29"/>
  <c r="F52" i="75"/>
  <c r="C52" i="16"/>
  <c r="C26" i="125"/>
  <c r="N3" i="34"/>
  <c r="N2" i="34" s="1"/>
  <c r="I71" i="60"/>
  <c r="K27" i="60"/>
  <c r="U27" i="75"/>
  <c r="K27" i="75"/>
  <c r="R52" i="94"/>
  <c r="H52" i="30"/>
  <c r="S3" i="62"/>
  <c r="S3" i="42"/>
  <c r="S2" i="42" s="1"/>
  <c r="K26" i="113"/>
  <c r="V52" i="30"/>
  <c r="I3" i="61"/>
  <c r="E26" i="62"/>
  <c r="D3" i="44"/>
  <c r="N3" i="61"/>
  <c r="N3" i="69"/>
  <c r="S26" i="112"/>
  <c r="K3" i="113"/>
  <c r="F52" i="30"/>
  <c r="I17" i="30"/>
  <c r="C4" i="60"/>
  <c r="D52" i="94"/>
  <c r="Q26" i="64"/>
  <c r="D26" i="70"/>
  <c r="F52" i="60"/>
  <c r="E26" i="63"/>
  <c r="I3" i="63"/>
  <c r="Q26" i="65"/>
  <c r="U3" i="65"/>
  <c r="E26" i="70"/>
  <c r="S3" i="70"/>
  <c r="P3" i="72"/>
  <c r="R26" i="85"/>
  <c r="D26" i="86"/>
  <c r="D3" i="54"/>
  <c r="T26" i="55"/>
  <c r="M26" i="76"/>
  <c r="Q3" i="76"/>
  <c r="S26" i="84"/>
  <c r="K3" i="85"/>
  <c r="M3" i="86"/>
  <c r="V26" i="57"/>
  <c r="Q27" i="60"/>
  <c r="S27" i="60"/>
  <c r="C17" i="60"/>
  <c r="I27" i="75"/>
  <c r="L52" i="94"/>
  <c r="O2" i="28"/>
  <c r="K27" i="30"/>
  <c r="G4" i="30"/>
  <c r="R11" i="60"/>
  <c r="R2" i="40"/>
  <c r="O27" i="94"/>
  <c r="W11" i="94"/>
  <c r="O8" i="94"/>
  <c r="Q4" i="94"/>
  <c r="G26" i="69"/>
  <c r="V26" i="73"/>
  <c r="J3" i="79"/>
  <c r="J2" i="79" s="1"/>
  <c r="J26" i="84"/>
  <c r="L3" i="84"/>
  <c r="L2" i="84" s="1"/>
  <c r="R26" i="86"/>
  <c r="T3" i="86"/>
  <c r="T2" i="86" s="1"/>
  <c r="S3" i="44"/>
  <c r="S2" i="44" s="1"/>
  <c r="N3" i="71"/>
  <c r="N2" i="71" s="1"/>
  <c r="W3" i="73"/>
  <c r="W2" i="73" s="1"/>
  <c r="Q26" i="78"/>
  <c r="U3" i="78"/>
  <c r="U26" i="85"/>
  <c r="E3" i="91"/>
  <c r="I3" i="114"/>
  <c r="I2" i="114" s="1"/>
  <c r="T17" i="30"/>
  <c r="N11" i="30"/>
  <c r="H3" i="33"/>
  <c r="N71" i="60"/>
  <c r="N11" i="60"/>
  <c r="H11" i="60"/>
  <c r="J11" i="60"/>
  <c r="V4" i="60"/>
  <c r="P27" i="75"/>
  <c r="V17" i="75"/>
  <c r="H17" i="75"/>
  <c r="P17" i="75"/>
  <c r="T4" i="75"/>
  <c r="D71" i="94"/>
  <c r="N26" i="79"/>
  <c r="V26" i="81"/>
  <c r="V2" i="81" s="1"/>
  <c r="S26" i="87"/>
  <c r="L3" i="95"/>
  <c r="J3" i="98"/>
  <c r="L26" i="100"/>
  <c r="R3" i="100"/>
  <c r="H26" i="112"/>
  <c r="V3" i="113"/>
  <c r="P26" i="114"/>
  <c r="H3" i="114"/>
  <c r="K3" i="34"/>
  <c r="D26" i="44"/>
  <c r="J3" i="44"/>
  <c r="J2" i="44" s="1"/>
  <c r="V3" i="57"/>
  <c r="Q26" i="59"/>
  <c r="Q3" i="53"/>
  <c r="R26" i="70"/>
  <c r="S3" i="83"/>
  <c r="S3" i="88"/>
  <c r="S2" i="88" s="1"/>
  <c r="Q26" i="97"/>
  <c r="U3" i="97"/>
  <c r="U26" i="107"/>
  <c r="C3" i="113"/>
  <c r="W26" i="114"/>
  <c r="D3" i="42"/>
  <c r="D2" i="42" s="1"/>
  <c r="N3" i="42"/>
  <c r="P3" i="62"/>
  <c r="G26" i="77"/>
  <c r="T3" i="87"/>
  <c r="D26" i="88"/>
  <c r="O26" i="91"/>
  <c r="K26" i="96"/>
  <c r="C26" i="104"/>
  <c r="S26" i="114"/>
  <c r="M26" i="121"/>
  <c r="N3" i="121"/>
  <c r="O27" i="30"/>
  <c r="Q17" i="30"/>
  <c r="S11" i="30"/>
  <c r="T3" i="74"/>
  <c r="N26" i="80"/>
  <c r="P3" i="80"/>
  <c r="M3" i="34"/>
  <c r="C3" i="34"/>
  <c r="C2" i="34" s="1"/>
  <c r="E26" i="54"/>
  <c r="T26" i="62"/>
  <c r="D3" i="68"/>
  <c r="G3" i="77"/>
  <c r="I26" i="84"/>
  <c r="M3" i="84"/>
  <c r="U26" i="86"/>
  <c r="N26" i="87"/>
  <c r="W3" i="90"/>
  <c r="S26" i="98"/>
  <c r="C3" i="104"/>
  <c r="R26" i="121"/>
  <c r="G26" i="64"/>
  <c r="U26" i="67"/>
  <c r="U2" i="67" s="1"/>
  <c r="V3" i="92"/>
  <c r="R26" i="112"/>
  <c r="D26" i="113"/>
  <c r="L26" i="115"/>
  <c r="E26" i="6"/>
  <c r="E2" i="6" s="1"/>
  <c r="Q3" i="32"/>
  <c r="Q2" i="32" s="1"/>
  <c r="N26" i="36"/>
  <c r="J26" i="55"/>
  <c r="J2" i="55" s="1"/>
  <c r="D26" i="57"/>
  <c r="J3" i="57"/>
  <c r="I3" i="58"/>
  <c r="H26" i="68"/>
  <c r="L3" i="69"/>
  <c r="L2" i="69" s="1"/>
  <c r="K26" i="76"/>
  <c r="E3" i="78"/>
  <c r="O26" i="82"/>
  <c r="I26" i="112"/>
  <c r="I2" i="112" s="1"/>
  <c r="M3" i="24"/>
  <c r="M2" i="24" s="1"/>
  <c r="W3" i="26"/>
  <c r="W2" i="26" s="1"/>
  <c r="W2" i="28"/>
  <c r="P26" i="31"/>
  <c r="M4" i="30"/>
  <c r="P4" i="60"/>
  <c r="T26" i="6"/>
  <c r="V27" i="94"/>
  <c r="F17" i="94"/>
  <c r="N17" i="94"/>
  <c r="P11" i="94"/>
  <c r="G11" i="102"/>
  <c r="G3" i="102" s="1"/>
  <c r="U4" i="102"/>
  <c r="J27" i="94"/>
  <c r="N11" i="94"/>
  <c r="R8" i="94"/>
  <c r="H71" i="102"/>
  <c r="G22" i="102"/>
  <c r="N3" i="54"/>
  <c r="N2" i="54" s="1"/>
  <c r="O26" i="63"/>
  <c r="G3" i="64"/>
  <c r="I3" i="65"/>
  <c r="I2" i="65" s="1"/>
  <c r="N3" i="85"/>
  <c r="N2" i="85" s="1"/>
  <c r="D26" i="91"/>
  <c r="F3" i="36"/>
  <c r="I26" i="55"/>
  <c r="M3" i="55"/>
  <c r="M2" i="55" s="1"/>
  <c r="L3" i="58"/>
  <c r="D3" i="62"/>
  <c r="T26" i="63"/>
  <c r="Q26" i="77"/>
  <c r="M26" i="92"/>
  <c r="C3" i="96"/>
  <c r="O3" i="98"/>
  <c r="E26" i="113"/>
  <c r="U3" i="114"/>
  <c r="U2" i="114" s="1"/>
  <c r="I3" i="24"/>
  <c r="I2" i="24" s="1"/>
  <c r="K17" i="60"/>
  <c r="G17" i="60"/>
  <c r="I8" i="60"/>
  <c r="G4" i="60"/>
  <c r="W8" i="75"/>
  <c r="M4" i="75"/>
  <c r="I71" i="94"/>
  <c r="V22" i="102"/>
  <c r="V11" i="102"/>
  <c r="J4" i="102"/>
  <c r="E3" i="63"/>
  <c r="M26" i="65"/>
  <c r="Q3" i="65"/>
  <c r="O3" i="70"/>
  <c r="V26" i="112"/>
  <c r="N3" i="113"/>
  <c r="P26" i="115"/>
  <c r="V3" i="115"/>
  <c r="H3" i="37"/>
  <c r="H2" i="37" s="1"/>
  <c r="M3" i="97"/>
  <c r="Q26" i="61"/>
  <c r="P3" i="53"/>
  <c r="P2" i="53" s="1"/>
  <c r="F3" i="54"/>
  <c r="F2" i="54" s="1"/>
  <c r="F26" i="121"/>
  <c r="W26" i="62"/>
  <c r="C26" i="64"/>
  <c r="Q26" i="67"/>
  <c r="Q2" i="67" s="1"/>
  <c r="F3" i="57"/>
  <c r="K26" i="59"/>
  <c r="H26" i="58"/>
  <c r="M26" i="77"/>
  <c r="I26" i="91"/>
  <c r="K26" i="63"/>
  <c r="W26" i="65"/>
  <c r="E3" i="65"/>
  <c r="T26" i="82"/>
  <c r="T3" i="84"/>
  <c r="J3" i="85"/>
  <c r="L26" i="54"/>
  <c r="L2" i="54" s="1"/>
  <c r="S26" i="58"/>
  <c r="K3" i="59"/>
  <c r="P26" i="55"/>
  <c r="O3" i="62"/>
  <c r="M26" i="64"/>
  <c r="W26" i="70"/>
  <c r="N26" i="91"/>
  <c r="D3" i="112"/>
  <c r="L3" i="114"/>
  <c r="L2" i="114" s="1"/>
  <c r="U26" i="59"/>
  <c r="C3" i="59"/>
  <c r="V3" i="34"/>
  <c r="V2" i="34" s="1"/>
  <c r="J3" i="42"/>
  <c r="J2" i="42" s="1"/>
  <c r="K26" i="53"/>
  <c r="J26" i="62"/>
  <c r="L3" i="62"/>
  <c r="E3" i="89"/>
  <c r="W26" i="95"/>
  <c r="W26" i="98"/>
  <c r="P3" i="32"/>
  <c r="P2" i="32" s="1"/>
  <c r="R3" i="61"/>
  <c r="D26" i="68"/>
  <c r="L26" i="70"/>
  <c r="M26" i="82"/>
  <c r="M2" i="82" s="1"/>
  <c r="H26" i="87"/>
  <c r="C26" i="90"/>
  <c r="G3" i="96"/>
  <c r="S3" i="98"/>
  <c r="G26" i="99"/>
  <c r="J3" i="34"/>
  <c r="J2" i="34" s="1"/>
  <c r="V3" i="71"/>
  <c r="V2" i="71" s="1"/>
  <c r="I26" i="83"/>
  <c r="W3" i="88"/>
  <c r="W2" i="88" s="1"/>
  <c r="C26" i="107"/>
  <c r="Q26" i="121"/>
  <c r="P3" i="6"/>
  <c r="U3" i="55"/>
  <c r="U2" i="55" s="1"/>
  <c r="T3" i="68"/>
  <c r="M26" i="78"/>
  <c r="Q3" i="78"/>
  <c r="S3" i="82"/>
  <c r="Q26" i="84"/>
  <c r="K3" i="86"/>
  <c r="V26" i="87"/>
  <c r="V26" i="88"/>
  <c r="V2" i="88" s="1"/>
  <c r="S26" i="91"/>
  <c r="G26" i="92"/>
  <c r="K3" i="98"/>
  <c r="I26" i="100"/>
  <c r="W3" i="100"/>
  <c r="S26" i="108"/>
  <c r="J26" i="24"/>
  <c r="J2" i="24" s="1"/>
  <c r="I3" i="31"/>
  <c r="D3" i="40"/>
  <c r="F71" i="30"/>
  <c r="F27" i="30"/>
  <c r="N27" i="30"/>
  <c r="U17" i="30"/>
  <c r="K17" i="30"/>
  <c r="K11" i="30"/>
  <c r="W11" i="30"/>
  <c r="M11" i="30"/>
  <c r="H26" i="25"/>
  <c r="H2" i="25" s="1"/>
  <c r="V3" i="42"/>
  <c r="V2" i="42" s="1"/>
  <c r="E3" i="53"/>
  <c r="J3" i="58"/>
  <c r="J2" i="58" s="1"/>
  <c r="F3" i="62"/>
  <c r="C3" i="80"/>
  <c r="C2" i="80" s="1"/>
  <c r="W26" i="82"/>
  <c r="O3" i="83"/>
  <c r="G3" i="92"/>
  <c r="Q3" i="95"/>
  <c r="G26" i="109"/>
  <c r="Q3" i="34"/>
  <c r="C26" i="58"/>
  <c r="G3" i="58"/>
  <c r="G2" i="58" s="1"/>
  <c r="G3" i="88"/>
  <c r="U3" i="88"/>
  <c r="U2" i="88" s="1"/>
  <c r="E2" i="26"/>
  <c r="Q27" i="30"/>
  <c r="D27" i="30"/>
  <c r="H11" i="30"/>
  <c r="I3" i="36"/>
  <c r="I2" i="36" s="1"/>
  <c r="S2" i="37"/>
  <c r="J27" i="60"/>
  <c r="L17" i="60"/>
  <c r="H3" i="62"/>
  <c r="H2" i="62" s="1"/>
  <c r="V52" i="75"/>
  <c r="F33" i="75"/>
  <c r="F27" i="75"/>
  <c r="F11" i="75"/>
  <c r="N11" i="75"/>
  <c r="V11" i="75"/>
  <c r="Q3" i="86"/>
  <c r="Q2" i="86" s="1"/>
  <c r="F26" i="87"/>
  <c r="D26" i="6"/>
  <c r="D2" i="6" s="1"/>
  <c r="C33" i="16"/>
  <c r="C11" i="16"/>
  <c r="R2" i="26"/>
  <c r="P2" i="26"/>
  <c r="O3" i="44"/>
  <c r="L3" i="61"/>
  <c r="J3" i="71"/>
  <c r="J2" i="71" s="1"/>
  <c r="C26" i="77"/>
  <c r="P3" i="87"/>
  <c r="P3" i="110"/>
  <c r="P2" i="110" s="1"/>
  <c r="D3" i="33"/>
  <c r="D2" i="33" s="1"/>
  <c r="E26" i="55"/>
  <c r="H3" i="58"/>
  <c r="W26" i="78"/>
  <c r="I3" i="84"/>
  <c r="S3" i="85"/>
  <c r="G26" i="86"/>
  <c r="Q26" i="92"/>
  <c r="O26" i="96"/>
  <c r="K3" i="108"/>
  <c r="P26" i="2"/>
  <c r="N26" i="29"/>
  <c r="N2" i="29" s="1"/>
  <c r="N3" i="57"/>
  <c r="N2" i="57" s="1"/>
  <c r="G52" i="60"/>
  <c r="S52" i="60"/>
  <c r="I52" i="60"/>
  <c r="U52" i="60"/>
  <c r="K52" i="60"/>
  <c r="W52" i="60"/>
  <c r="M52" i="60"/>
  <c r="C52" i="60"/>
  <c r="K33" i="60"/>
  <c r="M33" i="60"/>
  <c r="C33" i="60"/>
  <c r="O33" i="60"/>
  <c r="E33" i="60"/>
  <c r="Q33" i="60"/>
  <c r="G33" i="60"/>
  <c r="S33" i="60"/>
  <c r="U33" i="60"/>
  <c r="O27" i="60"/>
  <c r="E27" i="60"/>
  <c r="U17" i="60"/>
  <c r="W17" i="60"/>
  <c r="E11" i="60"/>
  <c r="G11" i="60"/>
  <c r="I11" i="60"/>
  <c r="K52" i="75"/>
  <c r="M52" i="75"/>
  <c r="C52" i="75"/>
  <c r="E52" i="75"/>
  <c r="Q52" i="75"/>
  <c r="I52" i="75"/>
  <c r="O33" i="75"/>
  <c r="E33" i="75"/>
  <c r="Q33" i="75"/>
  <c r="G33" i="75"/>
  <c r="S33" i="75"/>
  <c r="S26" i="75" s="1"/>
  <c r="I33" i="75"/>
  <c r="M33" i="75"/>
  <c r="K33" i="75"/>
  <c r="C27" i="75"/>
  <c r="O27" i="75"/>
  <c r="I17" i="75"/>
  <c r="U17" i="75"/>
  <c r="O17" i="75"/>
  <c r="U11" i="75"/>
  <c r="K11" i="75"/>
  <c r="W11" i="75"/>
  <c r="Q11" i="75"/>
  <c r="K4" i="75"/>
  <c r="K52" i="94"/>
  <c r="C52" i="94"/>
  <c r="O52" i="94"/>
  <c r="G52" i="94"/>
  <c r="S52" i="94"/>
  <c r="T52" i="94"/>
  <c r="F2" i="27"/>
  <c r="I27" i="30"/>
  <c r="H17" i="30"/>
  <c r="O8" i="30"/>
  <c r="M8" i="30"/>
  <c r="E2" i="40"/>
  <c r="R27" i="60"/>
  <c r="D27" i="60"/>
  <c r="L22" i="60"/>
  <c r="T17" i="60"/>
  <c r="D11" i="60"/>
  <c r="L11" i="60"/>
  <c r="T11" i="60"/>
  <c r="J8" i="60"/>
  <c r="R4" i="60"/>
  <c r="D4" i="60"/>
  <c r="T71" i="75"/>
  <c r="H22" i="75"/>
  <c r="J22" i="75"/>
  <c r="D17" i="75"/>
  <c r="L17" i="75"/>
  <c r="J17" i="75"/>
  <c r="H11" i="75"/>
  <c r="V4" i="75"/>
  <c r="H4" i="75"/>
  <c r="J4" i="75"/>
  <c r="V71" i="94"/>
  <c r="H71" i="94"/>
  <c r="V26" i="29"/>
  <c r="V2" i="29" s="1"/>
  <c r="F33" i="30"/>
  <c r="N33" i="30"/>
  <c r="V33" i="30"/>
  <c r="H33" i="30"/>
  <c r="P33" i="30"/>
  <c r="M26" i="31"/>
  <c r="W17" i="30"/>
  <c r="M17" i="30"/>
  <c r="C11" i="30"/>
  <c r="O11" i="30"/>
  <c r="H8" i="30"/>
  <c r="F4" i="30"/>
  <c r="T2" i="32"/>
  <c r="N3" i="32"/>
  <c r="N2" i="32" s="1"/>
  <c r="Q3" i="35"/>
  <c r="Q2" i="35" s="1"/>
  <c r="K3" i="38"/>
  <c r="Q2" i="39"/>
  <c r="K3" i="41"/>
  <c r="K2" i="41" s="1"/>
  <c r="W71" i="60"/>
  <c r="W33" i="60"/>
  <c r="W27" i="60"/>
  <c r="M27" i="60"/>
  <c r="C27" i="60"/>
  <c r="Q22" i="60"/>
  <c r="S17" i="60"/>
  <c r="I17" i="60"/>
  <c r="U11" i="60"/>
  <c r="K11" i="60"/>
  <c r="W11" i="60"/>
  <c r="M8" i="60"/>
  <c r="C8" i="60"/>
  <c r="M71" i="75"/>
  <c r="U33" i="75"/>
  <c r="W27" i="75"/>
  <c r="M22" i="75"/>
  <c r="K17" i="75"/>
  <c r="M11" i="75"/>
  <c r="C11" i="75"/>
  <c r="O11" i="75"/>
  <c r="E8" i="75"/>
  <c r="Q4" i="75"/>
  <c r="G4" i="75"/>
  <c r="G71" i="94"/>
  <c r="K27" i="94"/>
  <c r="S11" i="94"/>
  <c r="N27" i="102"/>
  <c r="P17" i="102"/>
  <c r="N11" i="102"/>
  <c r="V11" i="94"/>
  <c r="V4" i="94"/>
  <c r="P52" i="102"/>
  <c r="Q17" i="102"/>
  <c r="Q27" i="94"/>
  <c r="I22" i="94"/>
  <c r="K17" i="94"/>
  <c r="Q8" i="94"/>
  <c r="F33" i="102"/>
  <c r="D17" i="102"/>
  <c r="F17" i="102"/>
  <c r="R11" i="102"/>
  <c r="D11" i="102"/>
  <c r="P11" i="102"/>
  <c r="V8" i="102"/>
  <c r="D4" i="102"/>
  <c r="D22" i="94"/>
  <c r="V17" i="94"/>
  <c r="H17" i="94"/>
  <c r="J17" i="94"/>
  <c r="D11" i="94"/>
  <c r="L4" i="94"/>
  <c r="O33" i="102"/>
  <c r="G27" i="102"/>
  <c r="S22" i="102"/>
  <c r="K17" i="102"/>
  <c r="C11" i="102"/>
  <c r="E8" i="102"/>
  <c r="W11" i="116"/>
  <c r="M2" i="27"/>
  <c r="O52" i="60"/>
  <c r="M27" i="75"/>
  <c r="L33" i="94"/>
  <c r="V27" i="75"/>
  <c r="T3" i="95"/>
  <c r="R3" i="98"/>
  <c r="R2" i="98" s="1"/>
  <c r="D3" i="99"/>
  <c r="T26" i="100"/>
  <c r="O3" i="34"/>
  <c r="J3" i="61"/>
  <c r="J3" i="62"/>
  <c r="R3" i="71"/>
  <c r="R2" i="71" s="1"/>
  <c r="I3" i="78"/>
  <c r="M3" i="107"/>
  <c r="V26" i="121"/>
  <c r="N52" i="94"/>
  <c r="V71" i="30"/>
  <c r="L52" i="30"/>
  <c r="J33" i="30"/>
  <c r="L33" i="75"/>
  <c r="W3" i="42"/>
  <c r="P52" i="94"/>
  <c r="D52" i="30"/>
  <c r="L33" i="30"/>
  <c r="R17" i="60"/>
  <c r="D33" i="75"/>
  <c r="M3" i="42"/>
  <c r="M2" i="42" s="1"/>
  <c r="G3" i="34"/>
  <c r="W26" i="112"/>
  <c r="O3" i="113"/>
  <c r="F52" i="94"/>
  <c r="J52" i="30"/>
  <c r="P22" i="30"/>
  <c r="J17" i="60"/>
  <c r="J52" i="75"/>
  <c r="E26" i="61"/>
  <c r="K26" i="69"/>
  <c r="D3" i="76"/>
  <c r="D2" i="76" s="1"/>
  <c r="P26" i="95"/>
  <c r="F26" i="95"/>
  <c r="D26" i="107"/>
  <c r="W3" i="72"/>
  <c r="W2" i="72" s="1"/>
  <c r="Q26" i="83"/>
  <c r="M3" i="114"/>
  <c r="M2" i="114" s="1"/>
  <c r="W26" i="40"/>
  <c r="N33" i="75"/>
  <c r="V52" i="94"/>
  <c r="D33" i="30"/>
  <c r="R52" i="75"/>
  <c r="J33" i="75"/>
  <c r="V3" i="54"/>
  <c r="V2" i="54" s="1"/>
  <c r="H3" i="54"/>
  <c r="P3" i="57"/>
  <c r="W3" i="58"/>
  <c r="O3" i="58"/>
  <c r="W3" i="55"/>
  <c r="W2" i="55" s="1"/>
  <c r="C3" i="57"/>
  <c r="C2" i="57" s="1"/>
  <c r="G3" i="113"/>
  <c r="M3" i="31"/>
  <c r="R52" i="30"/>
  <c r="R33" i="30"/>
  <c r="Q52" i="60"/>
  <c r="U52" i="75"/>
  <c r="R33" i="75"/>
  <c r="N3" i="82"/>
  <c r="P3" i="99"/>
  <c r="P2" i="99" s="1"/>
  <c r="F3" i="100"/>
  <c r="R26" i="107"/>
  <c r="T3" i="107"/>
  <c r="T2" i="107" s="1"/>
  <c r="M3" i="29"/>
  <c r="M2" i="29" s="1"/>
  <c r="V33" i="75"/>
  <c r="T52" i="30"/>
  <c r="T33" i="30"/>
  <c r="P26" i="79"/>
  <c r="V3" i="79"/>
  <c r="F26" i="80"/>
  <c r="H3" i="80"/>
  <c r="J3" i="82"/>
  <c r="V26" i="85"/>
  <c r="H26" i="86"/>
  <c r="T26" i="99"/>
  <c r="J26" i="100"/>
  <c r="L3" i="33"/>
  <c r="L2" i="33" s="1"/>
  <c r="G3" i="39"/>
  <c r="G2" i="39" s="1"/>
  <c r="R3" i="70"/>
  <c r="C3" i="73"/>
  <c r="C2" i="73" s="1"/>
  <c r="K26" i="77"/>
  <c r="I3" i="85"/>
  <c r="H26" i="88"/>
  <c r="Q26" i="89"/>
  <c r="U3" i="89"/>
  <c r="N26" i="73"/>
  <c r="T26" i="76"/>
  <c r="J26" i="76"/>
  <c r="W26" i="87"/>
  <c r="W2" i="87" s="1"/>
  <c r="U3" i="6"/>
  <c r="U3" i="43"/>
  <c r="U2" i="43" s="1"/>
  <c r="E3" i="55"/>
  <c r="D3" i="58"/>
  <c r="H3" i="68"/>
  <c r="O3" i="73"/>
  <c r="O2" i="73" s="1"/>
  <c r="U26" i="77"/>
  <c r="C3" i="77"/>
  <c r="I3" i="89"/>
  <c r="S3" i="90"/>
  <c r="G26" i="95"/>
  <c r="G26" i="98"/>
  <c r="S26" i="107"/>
  <c r="U26" i="61"/>
  <c r="K3" i="61"/>
  <c r="K26" i="64"/>
  <c r="L3" i="91"/>
  <c r="F26" i="112"/>
  <c r="H3" i="112"/>
  <c r="N26" i="114"/>
  <c r="F3" i="115"/>
  <c r="Q26" i="53"/>
  <c r="U3" i="53"/>
  <c r="U2" i="53" s="1"/>
  <c r="U3" i="54"/>
  <c r="L26" i="68"/>
  <c r="P3" i="69"/>
  <c r="P2" i="69" s="1"/>
  <c r="J26" i="70"/>
  <c r="L3" i="70"/>
  <c r="E3" i="84"/>
  <c r="E2" i="84" s="1"/>
  <c r="M26" i="86"/>
  <c r="C26" i="91"/>
  <c r="W26" i="92"/>
  <c r="O26" i="97"/>
  <c r="O26" i="100"/>
  <c r="C26" i="108"/>
  <c r="S26" i="63"/>
  <c r="K3" i="64"/>
  <c r="M3" i="65"/>
  <c r="H3" i="72"/>
  <c r="H2" i="72" s="1"/>
  <c r="T3" i="80"/>
  <c r="D3" i="87"/>
  <c r="D2" i="87" s="1"/>
  <c r="K3" i="90"/>
  <c r="W3" i="96"/>
  <c r="C3" i="98"/>
  <c r="W26" i="99"/>
  <c r="O3" i="100"/>
  <c r="W26" i="109"/>
  <c r="E3" i="109"/>
  <c r="E2" i="109" s="1"/>
  <c r="W26" i="121"/>
  <c r="C26" i="61"/>
  <c r="S26" i="69"/>
  <c r="L3" i="74"/>
  <c r="H3" i="78"/>
  <c r="H2" i="78" s="1"/>
  <c r="F26" i="79"/>
  <c r="N26" i="81"/>
  <c r="N2" i="81" s="1"/>
  <c r="F26" i="36"/>
  <c r="N26" i="55"/>
  <c r="N2" i="55" s="1"/>
  <c r="H26" i="57"/>
  <c r="I2" i="32"/>
  <c r="L3" i="42"/>
  <c r="L2" i="42" s="1"/>
  <c r="S26" i="54"/>
  <c r="S2" i="54" s="1"/>
  <c r="L26" i="62"/>
  <c r="R3" i="69"/>
  <c r="R2" i="69" s="1"/>
  <c r="U26" i="78"/>
  <c r="C26" i="85"/>
  <c r="G26" i="34"/>
  <c r="I26" i="62"/>
  <c r="W3" i="62"/>
  <c r="U26" i="64"/>
  <c r="C3" i="64"/>
  <c r="C2" i="64" s="1"/>
  <c r="C26" i="67"/>
  <c r="P26" i="74"/>
  <c r="P2" i="74" s="1"/>
  <c r="T3" i="82"/>
  <c r="R3" i="85"/>
  <c r="D3" i="86"/>
  <c r="H26" i="91"/>
  <c r="E26" i="59"/>
  <c r="S3" i="59"/>
  <c r="I3" i="53"/>
  <c r="I2" i="53" s="1"/>
  <c r="G3" i="55"/>
  <c r="G2" i="55" s="1"/>
  <c r="S3" i="57"/>
  <c r="S2" i="57" s="1"/>
  <c r="H26" i="61"/>
  <c r="L3" i="71"/>
  <c r="L2" i="71" s="1"/>
  <c r="G3" i="72"/>
  <c r="G2" i="72" s="1"/>
  <c r="S3" i="74"/>
  <c r="S2" i="74" s="1"/>
  <c r="I3" i="77"/>
  <c r="G3" i="78"/>
  <c r="W3" i="83"/>
  <c r="W2" i="83" s="1"/>
  <c r="K26" i="84"/>
  <c r="K3" i="84"/>
  <c r="C3" i="85"/>
  <c r="W26" i="86"/>
  <c r="E3" i="86"/>
  <c r="M3" i="90"/>
  <c r="O3" i="92"/>
  <c r="G3" i="100"/>
  <c r="J26" i="82"/>
  <c r="V26" i="91"/>
  <c r="N3" i="92"/>
  <c r="J3" i="113"/>
  <c r="R3" i="115"/>
  <c r="W26" i="23"/>
  <c r="K3" i="77"/>
  <c r="M26" i="85"/>
  <c r="I3" i="97"/>
  <c r="C26" i="106"/>
  <c r="S26" i="61"/>
  <c r="I26" i="63"/>
  <c r="M3" i="63"/>
  <c r="M2" i="63" s="1"/>
  <c r="U26" i="65"/>
  <c r="I26" i="70"/>
  <c r="W3" i="70"/>
  <c r="T3" i="72"/>
  <c r="T2" i="72" s="1"/>
  <c r="N26" i="84"/>
  <c r="P3" i="84"/>
  <c r="F3" i="85"/>
  <c r="F2" i="85" s="1"/>
  <c r="V26" i="86"/>
  <c r="R26" i="92"/>
  <c r="M26" i="110"/>
  <c r="N26" i="113"/>
  <c r="V26" i="115"/>
  <c r="V2" i="115" s="1"/>
  <c r="F3" i="42"/>
  <c r="F2" i="42" s="1"/>
  <c r="P26" i="58"/>
  <c r="S26" i="90"/>
  <c r="M26" i="109"/>
  <c r="Q3" i="109"/>
  <c r="Q2" i="109" s="1"/>
  <c r="W3" i="80"/>
  <c r="W2" i="80" s="1"/>
  <c r="E3" i="28"/>
  <c r="E2" i="28" s="1"/>
  <c r="M3" i="83"/>
  <c r="M2" i="83" s="1"/>
  <c r="E3" i="92"/>
  <c r="G3" i="57"/>
  <c r="G2" i="57" s="1"/>
  <c r="G3" i="80"/>
  <c r="R3" i="44"/>
  <c r="S3" i="89"/>
  <c r="U3" i="90"/>
  <c r="O3" i="119"/>
  <c r="F3" i="82"/>
  <c r="F2" i="82" s="1"/>
  <c r="T3" i="34"/>
  <c r="T2" i="34" s="1"/>
  <c r="D3" i="63"/>
  <c r="D2" i="63" s="1"/>
  <c r="C3" i="78"/>
  <c r="E3" i="83"/>
  <c r="O3" i="84"/>
  <c r="S3" i="86"/>
  <c r="F3" i="68"/>
  <c r="V3" i="87"/>
  <c r="W4" i="116"/>
  <c r="S3" i="119"/>
  <c r="K3" i="119"/>
  <c r="I3" i="10"/>
  <c r="F3" i="73"/>
  <c r="H26" i="36"/>
  <c r="H2" i="36" s="1"/>
  <c r="T3" i="40"/>
  <c r="N3" i="44"/>
  <c r="R3" i="82"/>
  <c r="O3" i="55"/>
  <c r="O2" i="55" s="1"/>
  <c r="V3" i="43"/>
  <c r="V2" i="43" s="1"/>
  <c r="R3" i="43"/>
  <c r="O3" i="57"/>
  <c r="O2" i="57" s="1"/>
  <c r="P3" i="59"/>
  <c r="P2" i="59" s="1"/>
  <c r="P3" i="65"/>
  <c r="P2" i="65" s="1"/>
  <c r="V3" i="70"/>
  <c r="C3" i="72"/>
  <c r="C2" i="72" s="1"/>
  <c r="S3" i="61"/>
  <c r="N3" i="91"/>
  <c r="Q3" i="110"/>
  <c r="W3" i="10"/>
  <c r="N3" i="43"/>
  <c r="K3" i="57"/>
  <c r="K2" i="57" s="1"/>
  <c r="R3" i="62"/>
  <c r="R2" i="62" s="1"/>
  <c r="K3" i="80"/>
  <c r="K2" i="80" s="1"/>
  <c r="N3" i="87"/>
  <c r="S3" i="10"/>
  <c r="N3" i="62"/>
  <c r="N2" i="62" s="1"/>
  <c r="S3" i="53"/>
  <c r="S2" i="53" s="1"/>
  <c r="H3" i="5"/>
  <c r="H2" i="5" s="1"/>
  <c r="R3" i="6"/>
  <c r="R2" i="6" s="1"/>
  <c r="E3" i="34"/>
  <c r="W26" i="58"/>
  <c r="Q3" i="58"/>
  <c r="E26" i="89"/>
  <c r="M26" i="90"/>
  <c r="N26" i="25"/>
  <c r="N2" i="25" s="1"/>
  <c r="W3" i="36"/>
  <c r="W2" i="36" s="1"/>
  <c r="N3" i="39"/>
  <c r="N2" i="39" s="1"/>
  <c r="M26" i="54"/>
  <c r="N3" i="70"/>
  <c r="W3" i="76"/>
  <c r="C3" i="86"/>
  <c r="N3" i="68"/>
  <c r="N2" i="68" s="1"/>
  <c r="J3" i="70"/>
  <c r="C3" i="74"/>
  <c r="C2" i="74" s="1"/>
  <c r="J3" i="87"/>
  <c r="J2" i="87" s="1"/>
  <c r="I3" i="42"/>
  <c r="I2" i="42" s="1"/>
  <c r="J3" i="28"/>
  <c r="J2" i="28" s="1"/>
  <c r="G3" i="38"/>
  <c r="U3" i="39"/>
  <c r="U2" i="39" s="1"/>
  <c r="E3" i="90"/>
  <c r="E26" i="92"/>
  <c r="C26" i="92"/>
  <c r="C2" i="92" s="1"/>
  <c r="S26" i="34"/>
  <c r="W8" i="30"/>
  <c r="L33" i="60"/>
  <c r="T3" i="114"/>
  <c r="U27" i="30"/>
  <c r="P2" i="38"/>
  <c r="V33" i="60"/>
  <c r="T27" i="60"/>
  <c r="P27" i="30"/>
  <c r="T33" i="60"/>
  <c r="R3" i="73"/>
  <c r="T3" i="112"/>
  <c r="T2" i="112" s="1"/>
  <c r="P3" i="114"/>
  <c r="R71" i="60"/>
  <c r="R33" i="60"/>
  <c r="D33" i="60"/>
  <c r="L26" i="113"/>
  <c r="H26" i="115"/>
  <c r="G2" i="28"/>
  <c r="R26" i="36"/>
  <c r="N33" i="60"/>
  <c r="G8" i="30"/>
  <c r="S27" i="30"/>
  <c r="P33" i="60"/>
  <c r="J26" i="113"/>
  <c r="H26" i="113"/>
  <c r="F26" i="115"/>
  <c r="D26" i="115"/>
  <c r="J33" i="60"/>
  <c r="J26" i="60" s="1"/>
  <c r="T3" i="58"/>
  <c r="T2" i="58" s="1"/>
  <c r="T2" i="33"/>
  <c r="F26" i="113"/>
  <c r="F33" i="60"/>
  <c r="F26" i="60" s="1"/>
  <c r="D3" i="55"/>
  <c r="U26" i="58"/>
  <c r="W3" i="44"/>
  <c r="W2" i="44" s="1"/>
  <c r="W3" i="59"/>
  <c r="V27" i="60"/>
  <c r="S4" i="30"/>
  <c r="S3" i="78"/>
  <c r="O3" i="80"/>
  <c r="O2" i="80" s="1"/>
  <c r="K3" i="82"/>
  <c r="G3" i="84"/>
  <c r="G3" i="91"/>
  <c r="W3" i="92"/>
  <c r="W26" i="96"/>
  <c r="Q26" i="98"/>
  <c r="I26" i="107"/>
  <c r="L3" i="5"/>
  <c r="L2" i="5" s="1"/>
  <c r="Q26" i="34"/>
  <c r="M2" i="26"/>
  <c r="I52" i="30"/>
  <c r="T26" i="31"/>
  <c r="J22" i="30"/>
  <c r="V17" i="30"/>
  <c r="T11" i="30"/>
  <c r="P11" i="30"/>
  <c r="U4" i="30"/>
  <c r="U3" i="30" s="1"/>
  <c r="G3" i="35"/>
  <c r="G2" i="35" s="1"/>
  <c r="I3" i="34"/>
  <c r="I2" i="34" s="1"/>
  <c r="U3" i="58"/>
  <c r="L4" i="60"/>
  <c r="K3" i="88"/>
  <c r="K2" i="88" s="1"/>
  <c r="Q26" i="95"/>
  <c r="O26" i="95"/>
  <c r="K26" i="97"/>
  <c r="I3" i="107"/>
  <c r="P3" i="23"/>
  <c r="T33" i="75"/>
  <c r="N27" i="75"/>
  <c r="M3" i="43"/>
  <c r="M2" i="43" s="1"/>
  <c r="G26" i="53"/>
  <c r="F26" i="61"/>
  <c r="J3" i="69"/>
  <c r="T3" i="70"/>
  <c r="I26" i="85"/>
  <c r="O26" i="90"/>
  <c r="C3" i="90"/>
  <c r="M26" i="95"/>
  <c r="S3" i="96"/>
  <c r="I26" i="97"/>
  <c r="G26" i="97"/>
  <c r="C26" i="99"/>
  <c r="O26" i="107"/>
  <c r="E3" i="107"/>
  <c r="J26" i="37"/>
  <c r="J2" i="37" s="1"/>
  <c r="M3" i="58"/>
  <c r="H71" i="75"/>
  <c r="P33" i="75"/>
  <c r="J27" i="75"/>
  <c r="I3" i="43"/>
  <c r="I2" i="43" s="1"/>
  <c r="C26" i="53"/>
  <c r="V3" i="61"/>
  <c r="G26" i="85"/>
  <c r="K26" i="90"/>
  <c r="O3" i="96"/>
  <c r="E26" i="97"/>
  <c r="K26" i="107"/>
  <c r="C3" i="2"/>
  <c r="I3" i="33"/>
  <c r="I2" i="33" s="1"/>
  <c r="L3" i="40"/>
  <c r="T52" i="75"/>
  <c r="F3" i="34"/>
  <c r="R3" i="42"/>
  <c r="R2" i="42" s="1"/>
  <c r="Q3" i="44"/>
  <c r="D17" i="60"/>
  <c r="V26" i="61"/>
  <c r="L3" i="63"/>
  <c r="H3" i="65"/>
  <c r="H2" i="65" s="1"/>
  <c r="D3" i="65"/>
  <c r="D2" i="65" s="1"/>
  <c r="D3" i="67"/>
  <c r="D2" i="67" s="1"/>
  <c r="C3" i="82"/>
  <c r="U3" i="83"/>
  <c r="Q3" i="85"/>
  <c r="P26" i="87"/>
  <c r="F3" i="87"/>
  <c r="K26" i="89"/>
  <c r="C3" i="89"/>
  <c r="G26" i="100"/>
  <c r="Q26" i="108"/>
  <c r="G3" i="108"/>
  <c r="C3" i="121"/>
  <c r="U26" i="2"/>
  <c r="E3" i="24"/>
  <c r="E2" i="24" s="1"/>
  <c r="G3" i="27"/>
  <c r="K26" i="36"/>
  <c r="P52" i="75"/>
  <c r="U26" i="44"/>
  <c r="F3" i="61"/>
  <c r="G26" i="82"/>
  <c r="U3" i="86"/>
  <c r="I26" i="89"/>
  <c r="G26" i="89"/>
  <c r="M3" i="95"/>
  <c r="O26" i="108"/>
  <c r="M26" i="108"/>
  <c r="C3" i="108"/>
  <c r="K26" i="121"/>
  <c r="S3" i="2"/>
  <c r="V3" i="121"/>
  <c r="Q3" i="31"/>
  <c r="D52" i="75"/>
  <c r="Q26" i="44"/>
  <c r="V11" i="60"/>
  <c r="R8" i="60"/>
  <c r="L26" i="61"/>
  <c r="U3" i="84"/>
  <c r="O3" i="88"/>
  <c r="O2" i="88" s="1"/>
  <c r="U3" i="91"/>
  <c r="S26" i="95"/>
  <c r="I3" i="95"/>
  <c r="E3" i="97"/>
  <c r="K26" i="108"/>
  <c r="P26" i="6"/>
  <c r="O26" i="34"/>
  <c r="E3" i="37"/>
  <c r="E2" i="37" s="1"/>
  <c r="Q3" i="66"/>
  <c r="Q2" i="66" s="1"/>
  <c r="T3" i="90"/>
  <c r="H3" i="34"/>
  <c r="H2" i="34" s="1"/>
  <c r="M3" i="92"/>
  <c r="C26" i="100"/>
  <c r="C26" i="89"/>
  <c r="I26" i="108"/>
  <c r="G26" i="121"/>
  <c r="G2" i="121" s="1"/>
  <c r="M26" i="2"/>
  <c r="V3" i="119"/>
  <c r="R3" i="121"/>
  <c r="M3" i="36"/>
  <c r="M2" i="36" s="1"/>
  <c r="I3" i="29"/>
  <c r="U3" i="37"/>
  <c r="U2" i="37" s="1"/>
  <c r="I26" i="68"/>
  <c r="T26" i="36"/>
  <c r="T2" i="36" s="1"/>
  <c r="U3" i="42"/>
  <c r="U2" i="42" s="1"/>
  <c r="E3" i="95"/>
  <c r="E2" i="95" s="1"/>
  <c r="G26" i="108"/>
  <c r="G3" i="109"/>
  <c r="L26" i="6"/>
  <c r="K26" i="34"/>
  <c r="K3" i="89"/>
  <c r="O3" i="74"/>
  <c r="W26" i="91"/>
  <c r="M3" i="91"/>
  <c r="K26" i="95"/>
  <c r="T3" i="110"/>
  <c r="T2" i="110" s="1"/>
  <c r="U3" i="36"/>
  <c r="T3" i="5"/>
  <c r="T3" i="63"/>
  <c r="D3" i="71"/>
  <c r="D2" i="71" s="1"/>
  <c r="I26" i="90"/>
  <c r="U26" i="91"/>
  <c r="I3" i="91"/>
  <c r="I26" i="95"/>
  <c r="C26" i="97"/>
  <c r="U3" i="99"/>
  <c r="F26" i="37"/>
  <c r="F2" i="37" s="1"/>
  <c r="W26" i="34"/>
  <c r="M3" i="37"/>
  <c r="I3" i="37"/>
  <c r="I2" i="37" s="1"/>
  <c r="O3" i="38"/>
  <c r="P3" i="40"/>
  <c r="I3" i="6"/>
  <c r="I2" i="6" s="1"/>
  <c r="T3" i="61"/>
  <c r="L3" i="65"/>
  <c r="L2" i="65" s="1"/>
  <c r="U26" i="96"/>
  <c r="K3" i="96"/>
  <c r="Q3" i="99"/>
  <c r="G26" i="107"/>
  <c r="O3" i="2"/>
  <c r="E3" i="42"/>
  <c r="S3" i="92"/>
  <c r="S26" i="96"/>
  <c r="M26" i="98"/>
  <c r="E26" i="107"/>
  <c r="U3" i="109"/>
  <c r="U2" i="109" s="1"/>
  <c r="P2" i="118"/>
  <c r="M26" i="34"/>
  <c r="C26" i="47"/>
  <c r="U71" i="102"/>
  <c r="D52" i="60"/>
  <c r="W33" i="94"/>
  <c r="S33" i="94"/>
  <c r="Q33" i="94"/>
  <c r="M33" i="94"/>
  <c r="K33" i="94"/>
  <c r="I27" i="94"/>
  <c r="G27" i="94"/>
  <c r="C27" i="94"/>
  <c r="W17" i="94"/>
  <c r="U17" i="94"/>
  <c r="S17" i="94"/>
  <c r="Q11" i="94"/>
  <c r="O11" i="94"/>
  <c r="M11" i="94"/>
  <c r="K11" i="94"/>
  <c r="I11" i="94"/>
  <c r="G8" i="94"/>
  <c r="E8" i="94"/>
  <c r="C4" i="94"/>
  <c r="W71" i="102"/>
  <c r="W52" i="102"/>
  <c r="K52" i="102"/>
  <c r="L33" i="102"/>
  <c r="H33" i="102"/>
  <c r="V27" i="102"/>
  <c r="R27" i="102"/>
  <c r="R17" i="102"/>
  <c r="J11" i="102"/>
  <c r="F11" i="102"/>
  <c r="T4" i="102"/>
  <c r="H33" i="94"/>
  <c r="D33" i="94"/>
  <c r="R27" i="94"/>
  <c r="N27" i="94"/>
  <c r="R11" i="94"/>
  <c r="T71" i="102"/>
  <c r="I33" i="102"/>
  <c r="S27" i="102"/>
  <c r="K22" i="102"/>
  <c r="G17" i="102"/>
  <c r="C17" i="102"/>
  <c r="U8" i="102"/>
  <c r="W27" i="116"/>
  <c r="I26" i="66"/>
  <c r="N52" i="102"/>
  <c r="K52" i="30"/>
  <c r="N17" i="30"/>
  <c r="T4" i="94"/>
  <c r="J27" i="102"/>
  <c r="F3" i="70"/>
  <c r="K3" i="78"/>
  <c r="E11" i="94"/>
  <c r="G33" i="102"/>
  <c r="S33" i="102"/>
  <c r="K33" i="102"/>
  <c r="U27" i="102"/>
  <c r="I22" i="102"/>
  <c r="E17" i="102"/>
  <c r="W11" i="102"/>
  <c r="S8" i="102"/>
  <c r="M4" i="102"/>
  <c r="I4" i="102"/>
  <c r="F2" i="26"/>
  <c r="V22" i="94"/>
  <c r="T11" i="94"/>
  <c r="J52" i="102"/>
  <c r="H8" i="102"/>
  <c r="C52" i="30"/>
  <c r="D11" i="30"/>
  <c r="T52" i="102"/>
  <c r="T17" i="102"/>
  <c r="Q52" i="30"/>
  <c r="E27" i="94"/>
  <c r="U17" i="102"/>
  <c r="M52" i="30"/>
  <c r="E52" i="30"/>
  <c r="W33" i="30"/>
  <c r="S33" i="30"/>
  <c r="G27" i="30"/>
  <c r="R17" i="30"/>
  <c r="I4" i="30"/>
  <c r="H71" i="60"/>
  <c r="T52" i="60"/>
  <c r="P52" i="60"/>
  <c r="L52" i="60"/>
  <c r="Q22" i="94"/>
  <c r="M17" i="94"/>
  <c r="C11" i="94"/>
  <c r="U4" i="94"/>
  <c r="H27" i="102"/>
  <c r="F27" i="102"/>
  <c r="L17" i="102"/>
  <c r="H17" i="102"/>
  <c r="H4" i="102"/>
  <c r="T33" i="94"/>
  <c r="T17" i="94"/>
  <c r="D71" i="102"/>
  <c r="H52" i="102"/>
  <c r="D52" i="102"/>
  <c r="C33" i="102"/>
  <c r="M27" i="102"/>
  <c r="K27" i="102"/>
  <c r="I27" i="102"/>
  <c r="C27" i="102"/>
  <c r="S11" i="102"/>
  <c r="Q11" i="102"/>
  <c r="M11" i="102"/>
  <c r="K11" i="102"/>
  <c r="C8" i="102"/>
  <c r="O52" i="30"/>
  <c r="Q33" i="30"/>
  <c r="S8" i="30"/>
  <c r="O4" i="30"/>
  <c r="C27" i="46"/>
  <c r="R52" i="60"/>
  <c r="E33" i="94"/>
  <c r="W27" i="94"/>
  <c r="I17" i="94"/>
  <c r="S4" i="94"/>
  <c r="V2" i="27"/>
  <c r="J11" i="30"/>
  <c r="R33" i="94"/>
  <c r="L11" i="94"/>
  <c r="H8" i="94"/>
  <c r="O33" i="30"/>
  <c r="P3" i="34"/>
  <c r="P2" i="34" s="1"/>
  <c r="M33" i="30"/>
  <c r="F2" i="25"/>
  <c r="R2" i="27"/>
  <c r="F11" i="30"/>
  <c r="Q2" i="40"/>
  <c r="N33" i="94"/>
  <c r="H11" i="94"/>
  <c r="R33" i="102"/>
  <c r="J17" i="102"/>
  <c r="K33" i="30"/>
  <c r="N52" i="60"/>
  <c r="J11" i="94"/>
  <c r="J8" i="94"/>
  <c r="P33" i="102"/>
  <c r="R8" i="102"/>
  <c r="U33" i="30"/>
  <c r="O33" i="94"/>
  <c r="O22" i="94"/>
  <c r="W2" i="27"/>
  <c r="U52" i="30"/>
  <c r="G33" i="30"/>
  <c r="C27" i="30"/>
  <c r="K4" i="30"/>
  <c r="F71" i="60"/>
  <c r="V52" i="60"/>
  <c r="H52" i="60"/>
  <c r="G33" i="94"/>
  <c r="U27" i="94"/>
  <c r="W4" i="94"/>
  <c r="G17" i="94"/>
  <c r="I8" i="102"/>
  <c r="J27" i="30"/>
  <c r="J33" i="94"/>
  <c r="H27" i="94"/>
  <c r="F22" i="94"/>
  <c r="R26" i="95"/>
  <c r="N33" i="102"/>
  <c r="C33" i="30"/>
  <c r="J52" i="60"/>
  <c r="O3" i="43"/>
  <c r="O2" i="43" s="1"/>
  <c r="P17" i="94"/>
  <c r="F11" i="94"/>
  <c r="D33" i="102"/>
  <c r="E33" i="30"/>
  <c r="V3" i="68"/>
  <c r="V2" i="68" s="1"/>
  <c r="K3" i="74"/>
  <c r="C33" i="94"/>
  <c r="L27" i="102"/>
  <c r="H11" i="102"/>
  <c r="E27" i="30"/>
  <c r="F27" i="94"/>
  <c r="T33" i="102"/>
  <c r="L2" i="3"/>
  <c r="J2" i="27"/>
  <c r="F33" i="94"/>
  <c r="D27" i="94"/>
  <c r="D3" i="95"/>
  <c r="J33" i="102"/>
  <c r="N4" i="102"/>
  <c r="P33" i="94"/>
  <c r="E3" i="54"/>
  <c r="R3" i="58"/>
  <c r="R2" i="58" s="1"/>
  <c r="H3" i="69"/>
  <c r="H2" i="69" s="1"/>
  <c r="I26" i="96"/>
  <c r="U26" i="97"/>
  <c r="O26" i="99"/>
  <c r="E3" i="99"/>
  <c r="E2" i="99" s="1"/>
  <c r="Q3" i="107"/>
  <c r="E3" i="108"/>
  <c r="E2" i="108" s="1"/>
  <c r="Q3" i="113"/>
  <c r="M3" i="115"/>
  <c r="M2" i="115" s="1"/>
  <c r="C3" i="117"/>
  <c r="M2" i="118"/>
  <c r="U3" i="34"/>
  <c r="N3" i="24"/>
  <c r="I3" i="54"/>
  <c r="K26" i="91"/>
  <c r="G26" i="96"/>
  <c r="G2" i="96" s="1"/>
  <c r="M26" i="99"/>
  <c r="C3" i="106"/>
  <c r="I3" i="109"/>
  <c r="R3" i="10"/>
  <c r="C52" i="46"/>
  <c r="E52" i="60"/>
  <c r="S11" i="60"/>
  <c r="O52" i="75"/>
  <c r="C33" i="75"/>
  <c r="U52" i="94"/>
  <c r="F3" i="43"/>
  <c r="F2" i="43" s="1"/>
  <c r="T3" i="53"/>
  <c r="D26" i="54"/>
  <c r="L3" i="57"/>
  <c r="H3" i="57"/>
  <c r="O26" i="59"/>
  <c r="H3" i="61"/>
  <c r="T3" i="71"/>
  <c r="T2" i="71" s="1"/>
  <c r="U26" i="121"/>
  <c r="K3" i="121"/>
  <c r="L3" i="110"/>
  <c r="L2" i="110" s="1"/>
  <c r="I33" i="30"/>
  <c r="D22" i="60"/>
  <c r="H33" i="75"/>
  <c r="T3" i="65"/>
  <c r="T2" i="65" s="1"/>
  <c r="Q3" i="89"/>
  <c r="T3" i="55"/>
  <c r="E26" i="58"/>
  <c r="Q3" i="59"/>
  <c r="H52" i="94"/>
  <c r="N26" i="37"/>
  <c r="H33" i="60"/>
  <c r="L3" i="68"/>
  <c r="C26" i="76"/>
  <c r="M3" i="79"/>
  <c r="M2" i="79" s="1"/>
  <c r="W26" i="89"/>
  <c r="M3" i="89"/>
  <c r="M2" i="89" s="1"/>
  <c r="U3" i="95"/>
  <c r="U2" i="95" s="1"/>
  <c r="Q3" i="97"/>
  <c r="K26" i="100"/>
  <c r="H3" i="110"/>
  <c r="C26" i="117"/>
  <c r="O3" i="121"/>
  <c r="F3" i="2"/>
  <c r="M52" i="94"/>
  <c r="I52" i="94"/>
  <c r="I33" i="94"/>
  <c r="Q17" i="94"/>
  <c r="C8" i="94"/>
  <c r="U52" i="102"/>
  <c r="M52" i="102"/>
  <c r="I52" i="102"/>
  <c r="W71" i="116"/>
  <c r="U33" i="102"/>
  <c r="M33" i="102"/>
  <c r="M17" i="102"/>
  <c r="I17" i="102"/>
  <c r="W8" i="102"/>
  <c r="Q4" i="102"/>
  <c r="K3" i="2"/>
  <c r="L26" i="31"/>
  <c r="R3" i="28"/>
  <c r="R2" i="28" s="1"/>
  <c r="E52" i="94"/>
  <c r="S27" i="94"/>
  <c r="E17" i="94"/>
  <c r="W8" i="94"/>
  <c r="M22" i="102"/>
  <c r="O11" i="102"/>
  <c r="K8" i="102"/>
  <c r="E4" i="102"/>
  <c r="M3" i="88"/>
  <c r="M2" i="88" s="1"/>
  <c r="Q26" i="90"/>
  <c r="G3" i="90"/>
  <c r="Q3" i="91"/>
  <c r="O26" i="92"/>
  <c r="U26" i="98"/>
  <c r="W3" i="99"/>
  <c r="M26" i="107"/>
  <c r="U3" i="108"/>
  <c r="S3" i="108"/>
  <c r="Q52" i="94"/>
  <c r="U33" i="94"/>
  <c r="H26" i="6"/>
  <c r="H2" i="6" s="1"/>
  <c r="E26" i="2"/>
  <c r="T26" i="2"/>
  <c r="Q2" i="118"/>
  <c r="E3" i="119"/>
  <c r="O3" i="27"/>
  <c r="S26" i="36"/>
  <c r="D3" i="31"/>
  <c r="U26" i="31"/>
  <c r="P3" i="29"/>
  <c r="U3" i="31"/>
  <c r="E3" i="31"/>
  <c r="M3" i="32"/>
  <c r="G3" i="2"/>
  <c r="J3" i="119"/>
  <c r="P26" i="121"/>
  <c r="F3" i="121"/>
  <c r="K26" i="35"/>
  <c r="K2" i="35" s="1"/>
  <c r="G26" i="114"/>
  <c r="N26" i="121"/>
  <c r="H3" i="32"/>
  <c r="H2" i="32" s="1"/>
  <c r="V3" i="64"/>
  <c r="F3" i="64"/>
  <c r="F2" i="64" s="1"/>
  <c r="R3" i="66"/>
  <c r="R2" i="66" s="1"/>
  <c r="K3" i="76"/>
  <c r="K2" i="76" s="1"/>
  <c r="M3" i="77"/>
  <c r="U3" i="81"/>
  <c r="U2" i="81" s="1"/>
  <c r="O3" i="82"/>
  <c r="G3" i="86"/>
  <c r="R3" i="87"/>
  <c r="E3" i="88"/>
  <c r="E2" i="88" s="1"/>
  <c r="O3" i="89"/>
  <c r="N3" i="4"/>
  <c r="N2" i="4" s="1"/>
  <c r="M3" i="28"/>
  <c r="E3" i="36"/>
  <c r="E2" i="36" s="1"/>
  <c r="N3" i="38"/>
  <c r="S3" i="40"/>
  <c r="C3" i="40"/>
  <c r="M3" i="35"/>
  <c r="M2" i="35" s="1"/>
  <c r="K3" i="43"/>
  <c r="F3" i="44"/>
  <c r="C3" i="17"/>
  <c r="U3" i="44"/>
  <c r="E3" i="44"/>
  <c r="Q3" i="54"/>
  <c r="W3" i="57"/>
  <c r="W2" i="57" s="1"/>
  <c r="V3" i="62"/>
  <c r="H3" i="63"/>
  <c r="H2" i="63" s="1"/>
  <c r="R3" i="64"/>
  <c r="R2" i="64" s="1"/>
  <c r="J3" i="68"/>
  <c r="H3" i="71"/>
  <c r="E3" i="73"/>
  <c r="E2" i="73" s="1"/>
  <c r="G3" i="76"/>
  <c r="L3" i="119"/>
  <c r="J3" i="4"/>
  <c r="J2" i="4" s="1"/>
  <c r="P3" i="5"/>
  <c r="P2" i="5" s="1"/>
  <c r="V3" i="6"/>
  <c r="F3" i="10"/>
  <c r="D3" i="23"/>
  <c r="I3" i="28"/>
  <c r="I2" i="28" s="1"/>
  <c r="Q3" i="36"/>
  <c r="Q2" i="36" s="1"/>
  <c r="J3" i="38"/>
  <c r="J2" i="38" s="1"/>
  <c r="O3" i="40"/>
  <c r="U26" i="25"/>
  <c r="D26" i="25"/>
  <c r="S3" i="25"/>
  <c r="N3" i="64"/>
  <c r="S3" i="76"/>
  <c r="C3" i="76"/>
  <c r="U3" i="77"/>
  <c r="O3" i="78"/>
  <c r="M3" i="81"/>
  <c r="M2" i="81" s="1"/>
  <c r="W3" i="82"/>
  <c r="S3" i="84"/>
  <c r="C3" i="84"/>
  <c r="E3" i="85"/>
  <c r="O3" i="86"/>
  <c r="Q3" i="88"/>
  <c r="W3" i="89"/>
  <c r="G3" i="89"/>
  <c r="I3" i="90"/>
  <c r="I3" i="92"/>
  <c r="P3" i="121"/>
  <c r="V3" i="4"/>
  <c r="F3" i="4"/>
  <c r="F2" i="4" s="1"/>
  <c r="S3" i="26"/>
  <c r="U3" i="28"/>
  <c r="U2" i="28" s="1"/>
  <c r="T3" i="29"/>
  <c r="F3" i="38"/>
  <c r="K3" i="40"/>
  <c r="O3" i="25"/>
  <c r="O2" i="25" s="1"/>
  <c r="R3" i="32"/>
  <c r="S3" i="41"/>
  <c r="C3" i="43"/>
  <c r="T3" i="57"/>
  <c r="T2" i="57" s="1"/>
  <c r="M3" i="44"/>
  <c r="W3" i="53"/>
  <c r="W2" i="53" s="1"/>
  <c r="C3" i="55"/>
  <c r="C2" i="55" s="1"/>
  <c r="D3" i="61"/>
  <c r="P3" i="63"/>
  <c r="P2" i="63" s="1"/>
  <c r="J3" i="64"/>
  <c r="V3" i="66"/>
  <c r="V2" i="66" s="1"/>
  <c r="T3" i="69"/>
  <c r="T2" i="69" s="1"/>
  <c r="W3" i="74"/>
  <c r="O3" i="76"/>
  <c r="O2" i="76" s="1"/>
  <c r="Q3" i="77"/>
  <c r="P3" i="37"/>
  <c r="P2" i="37" s="1"/>
  <c r="R3" i="4"/>
  <c r="N3" i="6"/>
  <c r="N2" i="6" s="1"/>
  <c r="L3" i="25"/>
  <c r="L2" i="25" s="1"/>
  <c r="Q3" i="33"/>
  <c r="R3" i="38"/>
  <c r="R2" i="38" s="1"/>
  <c r="O26" i="40"/>
  <c r="W3" i="40"/>
  <c r="G3" i="40"/>
  <c r="K3" i="25"/>
  <c r="K2" i="25" s="1"/>
  <c r="T2" i="4"/>
  <c r="V2" i="23"/>
  <c r="D2" i="4"/>
  <c r="N2" i="5"/>
  <c r="L2" i="24"/>
  <c r="Q2" i="41"/>
  <c r="J2" i="23"/>
  <c r="C2" i="19"/>
  <c r="D3" i="53"/>
  <c r="D2" i="53" s="1"/>
  <c r="M3" i="54"/>
  <c r="Q3" i="79"/>
  <c r="Q2" i="79" s="1"/>
  <c r="P2" i="4"/>
  <c r="J3" i="43"/>
  <c r="J2" i="43" s="1"/>
  <c r="V3" i="44"/>
  <c r="S3" i="58"/>
  <c r="P3" i="71"/>
  <c r="F3" i="6"/>
  <c r="D26" i="40"/>
  <c r="I3" i="79"/>
  <c r="I2" i="79" s="1"/>
  <c r="V3" i="38"/>
  <c r="C2" i="37"/>
  <c r="K3" i="58"/>
  <c r="K2" i="58" s="1"/>
  <c r="Q3" i="28"/>
  <c r="Q2" i="28" s="1"/>
  <c r="C3" i="58"/>
  <c r="V2" i="5"/>
  <c r="V2" i="39"/>
  <c r="C3" i="27"/>
  <c r="C2" i="27" s="1"/>
  <c r="W2" i="38"/>
  <c r="C3" i="41"/>
  <c r="E3" i="77"/>
  <c r="E2" i="77" s="1"/>
  <c r="G3" i="82"/>
  <c r="U3" i="92"/>
  <c r="L3" i="29"/>
  <c r="Q3" i="42"/>
  <c r="Q2" i="42" s="1"/>
  <c r="C3" i="47"/>
  <c r="D3" i="69"/>
  <c r="G3" i="74"/>
  <c r="H3" i="29"/>
  <c r="H2" i="29" s="1"/>
  <c r="F2" i="39"/>
  <c r="T3" i="119"/>
  <c r="W3" i="23"/>
  <c r="D3" i="29"/>
  <c r="D2" i="29" s="1"/>
  <c r="R3" i="54"/>
  <c r="R2" i="54" s="1"/>
  <c r="F2" i="29"/>
  <c r="O3" i="23"/>
  <c r="H2" i="26"/>
  <c r="I2" i="38"/>
  <c r="N3" i="78"/>
  <c r="N2" i="78" s="1"/>
  <c r="U3" i="110"/>
  <c r="J3" i="54"/>
  <c r="G3" i="53"/>
  <c r="S3" i="55"/>
  <c r="S2" i="55" s="1"/>
  <c r="K3" i="72"/>
  <c r="K2" i="72" s="1"/>
  <c r="S3" i="99"/>
  <c r="S2" i="99" s="1"/>
  <c r="T3" i="2"/>
  <c r="T3" i="23"/>
  <c r="J2" i="26"/>
  <c r="E2" i="38"/>
  <c r="W3" i="78"/>
  <c r="M3" i="85"/>
  <c r="Q3" i="90"/>
  <c r="D3" i="119"/>
  <c r="G3" i="23"/>
  <c r="C3" i="32"/>
  <c r="D3" i="57"/>
  <c r="K3" i="55"/>
  <c r="K3" i="99"/>
  <c r="I2" i="125"/>
  <c r="L3" i="23"/>
  <c r="C26" i="36"/>
  <c r="Q3" i="121"/>
  <c r="Q2" i="121" s="1"/>
  <c r="Q2" i="29"/>
  <c r="I3" i="70"/>
  <c r="C3" i="99"/>
  <c r="V3" i="10"/>
  <c r="P26" i="40"/>
  <c r="R3" i="99"/>
  <c r="I3" i="81"/>
  <c r="I2" i="81" s="1"/>
  <c r="Q3" i="83"/>
  <c r="Q2" i="83" s="1"/>
  <c r="N3" i="99"/>
  <c r="O3" i="53"/>
  <c r="P3" i="61"/>
  <c r="N3" i="10"/>
  <c r="G26" i="40"/>
  <c r="J3" i="99"/>
  <c r="D3" i="34"/>
  <c r="D2" i="34" s="1"/>
  <c r="U3" i="79"/>
  <c r="I3" i="83"/>
  <c r="F26" i="2"/>
  <c r="K2" i="32"/>
  <c r="H2" i="4"/>
  <c r="V4" i="102"/>
  <c r="W33" i="102"/>
  <c r="W2" i="33"/>
  <c r="G2" i="33"/>
  <c r="O2" i="32"/>
  <c r="S2" i="33"/>
  <c r="C2" i="33"/>
  <c r="R2" i="37"/>
  <c r="L76" i="15"/>
  <c r="J75" i="15"/>
  <c r="H74" i="15"/>
  <c r="V73" i="15"/>
  <c r="F73" i="15"/>
  <c r="T72" i="15"/>
  <c r="D72" i="15"/>
  <c r="N70" i="15"/>
  <c r="L69" i="15"/>
  <c r="J68" i="15"/>
  <c r="H67" i="15"/>
  <c r="V66" i="15"/>
  <c r="F66" i="15"/>
  <c r="T65" i="15"/>
  <c r="D65" i="15"/>
  <c r="R64" i="15"/>
  <c r="P63" i="15"/>
  <c r="N62" i="15"/>
  <c r="L61" i="15"/>
  <c r="J60" i="15"/>
  <c r="H59" i="15"/>
  <c r="V58" i="15"/>
  <c r="F58" i="15"/>
  <c r="T57" i="15"/>
  <c r="D57" i="15"/>
  <c r="R56" i="15"/>
  <c r="P55" i="15"/>
  <c r="N54" i="15"/>
  <c r="P53" i="15"/>
  <c r="H53" i="15"/>
  <c r="V51" i="15"/>
  <c r="F51" i="15"/>
  <c r="T50" i="15"/>
  <c r="D50" i="15"/>
  <c r="R49" i="15"/>
  <c r="P48" i="15"/>
  <c r="N47" i="15"/>
  <c r="L46" i="15"/>
  <c r="J45" i="15"/>
  <c r="H44" i="15"/>
  <c r="V43" i="15"/>
  <c r="F43" i="15"/>
  <c r="T42" i="15"/>
  <c r="D42" i="15"/>
  <c r="R41" i="15"/>
  <c r="P40" i="15"/>
  <c r="N39" i="15"/>
  <c r="L38" i="15"/>
  <c r="J37" i="15"/>
  <c r="H36" i="15"/>
  <c r="V35" i="15"/>
  <c r="F35" i="15"/>
  <c r="K34" i="15"/>
  <c r="W32" i="15"/>
  <c r="G32" i="15"/>
  <c r="U31" i="15"/>
  <c r="E31" i="15"/>
  <c r="S30" i="15"/>
  <c r="C30" i="15"/>
  <c r="Q29" i="15"/>
  <c r="F28" i="15"/>
  <c r="O25" i="15"/>
  <c r="M24" i="15"/>
  <c r="I21" i="15"/>
  <c r="W20" i="15"/>
  <c r="G20" i="15"/>
  <c r="U19" i="15"/>
  <c r="E19" i="15"/>
  <c r="P16" i="15"/>
  <c r="N15" i="15"/>
  <c r="L14" i="15"/>
  <c r="J13" i="15"/>
  <c r="R10" i="15"/>
  <c r="J7" i="15"/>
  <c r="H6" i="15"/>
  <c r="V5" i="15"/>
  <c r="N5" i="15"/>
  <c r="F5" i="15"/>
  <c r="S72" i="30"/>
  <c r="S72" i="15" s="1"/>
  <c r="H28" i="30"/>
  <c r="T24" i="15"/>
  <c r="D24" i="15"/>
  <c r="I10" i="15"/>
  <c r="N76" i="45"/>
  <c r="L75" i="45"/>
  <c r="H73" i="45"/>
  <c r="V72" i="45"/>
  <c r="F72" i="45"/>
  <c r="T70" i="45"/>
  <c r="D70" i="45"/>
  <c r="R69" i="45"/>
  <c r="P68" i="45"/>
  <c r="N67" i="45"/>
  <c r="L66" i="45"/>
  <c r="J65" i="45"/>
  <c r="H64" i="45"/>
  <c r="V63" i="45"/>
  <c r="F63" i="45"/>
  <c r="T62" i="45"/>
  <c r="D62" i="45"/>
  <c r="R61" i="45"/>
  <c r="P60" i="45"/>
  <c r="N59" i="45"/>
  <c r="L58" i="45"/>
  <c r="J57" i="45"/>
  <c r="H56" i="45"/>
  <c r="V55" i="45"/>
  <c r="F55" i="45"/>
  <c r="T54" i="45"/>
  <c r="D54" i="45"/>
  <c r="R53" i="45"/>
  <c r="O51" i="45"/>
  <c r="M50" i="45"/>
  <c r="K49" i="45"/>
  <c r="I48" i="45"/>
  <c r="W47" i="45"/>
  <c r="G47" i="45"/>
  <c r="U46" i="45"/>
  <c r="E46" i="45"/>
  <c r="S45" i="45"/>
  <c r="C45" i="45"/>
  <c r="Q44" i="45"/>
  <c r="O43" i="45"/>
  <c r="M42" i="45"/>
  <c r="K41" i="45"/>
  <c r="I40" i="45"/>
  <c r="W39" i="45"/>
  <c r="G39" i="45"/>
  <c r="U38" i="45"/>
  <c r="E38" i="45"/>
  <c r="S37" i="45"/>
  <c r="C37" i="45"/>
  <c r="Q36" i="45"/>
  <c r="O35" i="45"/>
  <c r="M34" i="45"/>
  <c r="K32" i="45"/>
  <c r="I31" i="45"/>
  <c r="W30" i="45"/>
  <c r="G30" i="45"/>
  <c r="U29" i="45"/>
  <c r="E29" i="45"/>
  <c r="S28" i="45"/>
  <c r="R25" i="45"/>
  <c r="P24" i="45"/>
  <c r="N23" i="45"/>
  <c r="J20" i="45"/>
  <c r="H19" i="45"/>
  <c r="V18" i="45"/>
  <c r="F18" i="45"/>
  <c r="R15" i="45"/>
  <c r="P14" i="45"/>
  <c r="J10" i="45"/>
  <c r="K7" i="45"/>
  <c r="I6" i="45"/>
  <c r="O5" i="45"/>
  <c r="T76" i="45"/>
  <c r="D76" i="45"/>
  <c r="P72" i="45"/>
  <c r="H72" i="45"/>
  <c r="N19" i="45"/>
  <c r="T15" i="45"/>
  <c r="D15" i="45"/>
  <c r="R14" i="45"/>
  <c r="L10" i="45"/>
  <c r="T5" i="45"/>
  <c r="D5" i="45"/>
  <c r="K76" i="15"/>
  <c r="I75" i="15"/>
  <c r="W74" i="15"/>
  <c r="G74" i="15"/>
  <c r="U73" i="15"/>
  <c r="E73" i="15"/>
  <c r="Q70" i="15"/>
  <c r="O69" i="15"/>
  <c r="M68" i="15"/>
  <c r="K67" i="15"/>
  <c r="I66" i="15"/>
  <c r="W65" i="15"/>
  <c r="G65" i="15"/>
  <c r="U64" i="15"/>
  <c r="E64" i="15"/>
  <c r="S63" i="15"/>
  <c r="C63" i="15"/>
  <c r="Q62" i="15"/>
  <c r="O61" i="15"/>
  <c r="M60" i="15"/>
  <c r="K59" i="15"/>
  <c r="I58" i="15"/>
  <c r="W57" i="15"/>
  <c r="G57" i="15"/>
  <c r="U56" i="15"/>
  <c r="E56" i="15"/>
  <c r="S55" i="15"/>
  <c r="C55" i="15"/>
  <c r="Q54" i="15"/>
  <c r="C53" i="15"/>
  <c r="M51" i="15"/>
  <c r="K50" i="15"/>
  <c r="I49" i="15"/>
  <c r="W48" i="15"/>
  <c r="G48" i="15"/>
  <c r="U47" i="15"/>
  <c r="E47" i="15"/>
  <c r="S46" i="15"/>
  <c r="C46" i="15"/>
  <c r="Q45" i="15"/>
  <c r="O44" i="15"/>
  <c r="M43" i="15"/>
  <c r="K42" i="15"/>
  <c r="I41" i="15"/>
  <c r="W40" i="15"/>
  <c r="G40" i="15"/>
  <c r="U39" i="15"/>
  <c r="E39" i="15"/>
  <c r="S38" i="15"/>
  <c r="C38" i="15"/>
  <c r="Q37" i="15"/>
  <c r="O36" i="15"/>
  <c r="M35" i="15"/>
  <c r="R32" i="15"/>
  <c r="P31" i="15"/>
  <c r="N30" i="15"/>
  <c r="L29" i="15"/>
  <c r="R25" i="15"/>
  <c r="L21" i="15"/>
  <c r="J20" i="15"/>
  <c r="H19" i="15"/>
  <c r="V18" i="15"/>
  <c r="N18" i="15"/>
  <c r="E18" i="15"/>
  <c r="S16" i="15"/>
  <c r="C16" i="15"/>
  <c r="Q15" i="15"/>
  <c r="O14" i="15"/>
  <c r="M13" i="15"/>
  <c r="K12" i="15"/>
  <c r="G9" i="15"/>
  <c r="U7" i="15"/>
  <c r="E7" i="15"/>
  <c r="S6" i="15"/>
  <c r="C6" i="15"/>
  <c r="Q5" i="15"/>
  <c r="O26" i="24"/>
  <c r="U25" i="15"/>
  <c r="E25" i="15"/>
  <c r="S24" i="15"/>
  <c r="C24" i="15"/>
  <c r="H5" i="30"/>
  <c r="U76" i="45"/>
  <c r="E76" i="45"/>
  <c r="Q74" i="45"/>
  <c r="O73" i="45"/>
  <c r="K70" i="45"/>
  <c r="I69" i="45"/>
  <c r="W68" i="45"/>
  <c r="G68" i="45"/>
  <c r="U67" i="45"/>
  <c r="E67" i="45"/>
  <c r="S66" i="45"/>
  <c r="C66" i="45"/>
  <c r="Q65" i="45"/>
  <c r="O64" i="45"/>
  <c r="M63" i="45"/>
  <c r="K62" i="45"/>
  <c r="I61" i="45"/>
  <c r="W60" i="45"/>
  <c r="G60" i="45"/>
  <c r="U59" i="45"/>
  <c r="E59" i="45"/>
  <c r="S58" i="45"/>
  <c r="C58" i="45"/>
  <c r="Q57" i="45"/>
  <c r="O56" i="45"/>
  <c r="M55" i="45"/>
  <c r="K54" i="45"/>
  <c r="I53" i="45"/>
  <c r="J51" i="45"/>
  <c r="H50" i="45"/>
  <c r="V49" i="45"/>
  <c r="F49" i="45"/>
  <c r="T48" i="45"/>
  <c r="D48" i="45"/>
  <c r="R47" i="45"/>
  <c r="P46" i="45"/>
  <c r="N45" i="45"/>
  <c r="L44" i="45"/>
  <c r="J43" i="45"/>
  <c r="H42" i="45"/>
  <c r="V41" i="45"/>
  <c r="F41" i="45"/>
  <c r="T40" i="45"/>
  <c r="D40" i="45"/>
  <c r="R39" i="45"/>
  <c r="P38" i="45"/>
  <c r="N37" i="45"/>
  <c r="L36" i="45"/>
  <c r="J35" i="45"/>
  <c r="R32" i="45"/>
  <c r="N30" i="45"/>
  <c r="L29" i="45"/>
  <c r="U25" i="45"/>
  <c r="E25" i="45"/>
  <c r="S24" i="45"/>
  <c r="C24" i="45"/>
  <c r="Q23" i="45"/>
  <c r="O21" i="45"/>
  <c r="M20" i="45"/>
  <c r="K19" i="45"/>
  <c r="W16" i="45"/>
  <c r="G16" i="45"/>
  <c r="U15" i="45"/>
  <c r="E15" i="45"/>
  <c r="O12" i="45"/>
  <c r="M10" i="45"/>
  <c r="J7" i="45"/>
  <c r="H6" i="45"/>
  <c r="V5" i="45"/>
  <c r="F5" i="45"/>
  <c r="Q73" i="45"/>
  <c r="I28" i="45"/>
  <c r="O20" i="45"/>
  <c r="I16" i="45"/>
  <c r="W15" i="45"/>
  <c r="G15" i="45"/>
  <c r="S53" i="75"/>
  <c r="N76" i="15"/>
  <c r="L75" i="15"/>
  <c r="J74" i="15"/>
  <c r="H73" i="15"/>
  <c r="V72" i="15"/>
  <c r="N72" i="15"/>
  <c r="F72" i="15"/>
  <c r="T70" i="15"/>
  <c r="D70" i="15"/>
  <c r="R69" i="15"/>
  <c r="P68" i="15"/>
  <c r="N67" i="15"/>
  <c r="L66" i="15"/>
  <c r="J65" i="15"/>
  <c r="H64" i="15"/>
  <c r="V63" i="15"/>
  <c r="F63" i="15"/>
  <c r="T62" i="15"/>
  <c r="D62" i="15"/>
  <c r="R61" i="15"/>
  <c r="P60" i="15"/>
  <c r="N59" i="15"/>
  <c r="L58" i="15"/>
  <c r="J57" i="15"/>
  <c r="H56" i="15"/>
  <c r="V55" i="15"/>
  <c r="F55" i="15"/>
  <c r="T54" i="15"/>
  <c r="D54" i="15"/>
  <c r="P51" i="15"/>
  <c r="N50" i="15"/>
  <c r="L49" i="15"/>
  <c r="J48" i="15"/>
  <c r="H47" i="15"/>
  <c r="V46" i="15"/>
  <c r="F46" i="15"/>
  <c r="T45" i="15"/>
  <c r="D45" i="15"/>
  <c r="R44" i="15"/>
  <c r="P43" i="15"/>
  <c r="N42" i="15"/>
  <c r="L41" i="15"/>
  <c r="J40" i="15"/>
  <c r="H39" i="15"/>
  <c r="V38" i="15"/>
  <c r="F38" i="15"/>
  <c r="T37" i="15"/>
  <c r="D37" i="15"/>
  <c r="R36" i="15"/>
  <c r="P35" i="15"/>
  <c r="H34" i="15"/>
  <c r="U32" i="15"/>
  <c r="E32" i="15"/>
  <c r="S31" i="15"/>
  <c r="C31" i="15"/>
  <c r="Q30" i="15"/>
  <c r="O29" i="15"/>
  <c r="Q28" i="15"/>
  <c r="Q23" i="15"/>
  <c r="O21" i="15"/>
  <c r="M20" i="15"/>
  <c r="K19" i="15"/>
  <c r="H18" i="15"/>
  <c r="V16" i="15"/>
  <c r="F16" i="15"/>
  <c r="T15" i="15"/>
  <c r="D15" i="15"/>
  <c r="R14" i="15"/>
  <c r="P13" i="15"/>
  <c r="R12" i="15"/>
  <c r="J12" i="15"/>
  <c r="L10" i="15"/>
  <c r="H7" i="15"/>
  <c r="V6" i="15"/>
  <c r="F6" i="15"/>
  <c r="T5" i="15"/>
  <c r="L5" i="15"/>
  <c r="D5" i="15"/>
  <c r="R26" i="31"/>
  <c r="J26" i="31"/>
  <c r="H25" i="15"/>
  <c r="V75" i="45"/>
  <c r="F75" i="45"/>
  <c r="T74" i="45"/>
  <c r="D74" i="45"/>
  <c r="R73" i="45"/>
  <c r="J70" i="45"/>
  <c r="H69" i="45"/>
  <c r="V68" i="45"/>
  <c r="F68" i="45"/>
  <c r="T67" i="45"/>
  <c r="D67" i="45"/>
  <c r="R66" i="45"/>
  <c r="P65" i="45"/>
  <c r="N64" i="45"/>
  <c r="L63" i="45"/>
  <c r="J62" i="45"/>
  <c r="H61" i="45"/>
  <c r="V60" i="45"/>
  <c r="F60" i="45"/>
  <c r="T59" i="45"/>
  <c r="D59" i="45"/>
  <c r="R58" i="45"/>
  <c r="P57" i="45"/>
  <c r="N56" i="45"/>
  <c r="L55" i="45"/>
  <c r="J54" i="45"/>
  <c r="Q51" i="45"/>
  <c r="O50" i="45"/>
  <c r="M49" i="45"/>
  <c r="K48" i="45"/>
  <c r="I47" i="45"/>
  <c r="W46" i="45"/>
  <c r="G46" i="45"/>
  <c r="U45" i="45"/>
  <c r="E45" i="45"/>
  <c r="S44" i="45"/>
  <c r="C44" i="45"/>
  <c r="Q43" i="45"/>
  <c r="O42" i="45"/>
  <c r="M41" i="45"/>
  <c r="K40" i="45"/>
  <c r="I39" i="45"/>
  <c r="W38" i="45"/>
  <c r="G38" i="45"/>
  <c r="U37" i="45"/>
  <c r="E37" i="45"/>
  <c r="S36" i="45"/>
  <c r="C36" i="45"/>
  <c r="Q35" i="45"/>
  <c r="S34" i="45"/>
  <c r="C34" i="45"/>
  <c r="K31" i="45"/>
  <c r="I30" i="45"/>
  <c r="W29" i="45"/>
  <c r="G29" i="45"/>
  <c r="U28" i="45"/>
  <c r="H28" i="45"/>
  <c r="T25" i="45"/>
  <c r="D25" i="45"/>
  <c r="R24" i="45"/>
  <c r="J21" i="45"/>
  <c r="H20" i="45"/>
  <c r="T18" i="45"/>
  <c r="L18" i="45"/>
  <c r="D18" i="45"/>
  <c r="N16" i="45"/>
  <c r="H13" i="45"/>
  <c r="V12" i="45"/>
  <c r="N12" i="45"/>
  <c r="F12" i="45"/>
  <c r="M7" i="45"/>
  <c r="K6" i="45"/>
  <c r="R74" i="45"/>
  <c r="N29" i="45"/>
  <c r="T21" i="45"/>
  <c r="D21" i="45"/>
  <c r="L16" i="45"/>
  <c r="V13" i="45"/>
  <c r="F13" i="45"/>
  <c r="T12" i="45"/>
  <c r="D12" i="45"/>
  <c r="H28" i="75"/>
  <c r="M76" i="15"/>
  <c r="K75" i="15"/>
  <c r="I74" i="15"/>
  <c r="W73" i="15"/>
  <c r="G73" i="15"/>
  <c r="U72" i="15"/>
  <c r="M72" i="15"/>
  <c r="E72" i="15"/>
  <c r="O70" i="15"/>
  <c r="M69" i="15"/>
  <c r="K68" i="15"/>
  <c r="I67" i="15"/>
  <c r="W66" i="15"/>
  <c r="G66" i="15"/>
  <c r="U65" i="15"/>
  <c r="E65" i="15"/>
  <c r="S64" i="15"/>
  <c r="C64" i="15"/>
  <c r="Q63" i="15"/>
  <c r="O62" i="15"/>
  <c r="M61" i="15"/>
  <c r="K60" i="15"/>
  <c r="I59" i="15"/>
  <c r="W58" i="15"/>
  <c r="G58" i="15"/>
  <c r="U57" i="15"/>
  <c r="E57" i="15"/>
  <c r="S56" i="15"/>
  <c r="C56" i="15"/>
  <c r="Q55" i="15"/>
  <c r="O54" i="15"/>
  <c r="Q53" i="15"/>
  <c r="I53" i="15"/>
  <c r="W51" i="15"/>
  <c r="G51" i="15"/>
  <c r="U50" i="15"/>
  <c r="E50" i="15"/>
  <c r="S49" i="15"/>
  <c r="C49" i="15"/>
  <c r="Q48" i="15"/>
  <c r="O47" i="15"/>
  <c r="M46" i="15"/>
  <c r="K45" i="15"/>
  <c r="I44" i="15"/>
  <c r="W43" i="15"/>
  <c r="G43" i="15"/>
  <c r="U42" i="15"/>
  <c r="E42" i="15"/>
  <c r="S41" i="15"/>
  <c r="C41" i="15"/>
  <c r="Q40" i="15"/>
  <c r="O39" i="15"/>
  <c r="M38" i="15"/>
  <c r="K37" i="15"/>
  <c r="I36" i="15"/>
  <c r="W35" i="15"/>
  <c r="G35" i="15"/>
  <c r="T34" i="15"/>
  <c r="C34" i="15"/>
  <c r="L32" i="15"/>
  <c r="J31" i="15"/>
  <c r="H30" i="15"/>
  <c r="V29" i="15"/>
  <c r="F29" i="15"/>
  <c r="J24" i="15"/>
  <c r="R21" i="15"/>
  <c r="P20" i="15"/>
  <c r="N19" i="15"/>
  <c r="U16" i="15"/>
  <c r="E16" i="15"/>
  <c r="S15" i="15"/>
  <c r="C15" i="15"/>
  <c r="Q14" i="15"/>
  <c r="O13" i="15"/>
  <c r="I12" i="15"/>
  <c r="W10" i="15"/>
  <c r="G10" i="15"/>
  <c r="U9" i="15"/>
  <c r="O7" i="15"/>
  <c r="M6" i="15"/>
  <c r="C26" i="24"/>
  <c r="L34" i="15"/>
  <c r="M28" i="30"/>
  <c r="M28" i="15" s="1"/>
  <c r="N3" i="31"/>
  <c r="F3" i="31"/>
  <c r="W3" i="39"/>
  <c r="K76" i="45"/>
  <c r="I75" i="45"/>
  <c r="W74" i="45"/>
  <c r="G74" i="45"/>
  <c r="Q70" i="45"/>
  <c r="O69" i="45"/>
  <c r="M68" i="45"/>
  <c r="K67" i="45"/>
  <c r="I66" i="45"/>
  <c r="W65" i="45"/>
  <c r="G65" i="45"/>
  <c r="U64" i="45"/>
  <c r="E64" i="45"/>
  <c r="S63" i="45"/>
  <c r="C63" i="45"/>
  <c r="Q62" i="45"/>
  <c r="O61" i="45"/>
  <c r="M60" i="45"/>
  <c r="K59" i="45"/>
  <c r="I58" i="45"/>
  <c r="W57" i="45"/>
  <c r="G57" i="45"/>
  <c r="U56" i="45"/>
  <c r="E56" i="45"/>
  <c r="S55" i="45"/>
  <c r="C55" i="45"/>
  <c r="Q54" i="45"/>
  <c r="S53" i="45"/>
  <c r="C53" i="45"/>
  <c r="T51" i="45"/>
  <c r="D51" i="45"/>
  <c r="R50" i="45"/>
  <c r="P49" i="45"/>
  <c r="N48" i="45"/>
  <c r="L47" i="45"/>
  <c r="J46" i="45"/>
  <c r="H45" i="45"/>
  <c r="V44" i="45"/>
  <c r="F44" i="45"/>
  <c r="T43" i="45"/>
  <c r="D43" i="45"/>
  <c r="R42" i="45"/>
  <c r="P41" i="45"/>
  <c r="N40" i="45"/>
  <c r="L39" i="45"/>
  <c r="J38" i="45"/>
  <c r="H37" i="45"/>
  <c r="V36" i="45"/>
  <c r="F36" i="45"/>
  <c r="T35" i="45"/>
  <c r="D35" i="45"/>
  <c r="R34" i="45"/>
  <c r="P32" i="45"/>
  <c r="N31" i="45"/>
  <c r="L30" i="45"/>
  <c r="G28" i="45"/>
  <c r="K25" i="45"/>
  <c r="I24" i="45"/>
  <c r="W23" i="45"/>
  <c r="O23" i="45"/>
  <c r="G23" i="45"/>
  <c r="U21" i="45"/>
  <c r="E21" i="45"/>
  <c r="Q19" i="45"/>
  <c r="K18" i="45"/>
  <c r="C18" i="45"/>
  <c r="I14" i="45"/>
  <c r="W13" i="45"/>
  <c r="G13" i="45"/>
  <c r="O10" i="45"/>
  <c r="P9" i="45"/>
  <c r="L7" i="45"/>
  <c r="J6" i="45"/>
  <c r="O75" i="45"/>
  <c r="K30" i="45"/>
  <c r="I18" i="45"/>
  <c r="S14" i="45"/>
  <c r="C14" i="45"/>
  <c r="Q13" i="45"/>
  <c r="U5" i="60"/>
  <c r="U5" i="45" s="1"/>
  <c r="Q23" i="75"/>
  <c r="O74" i="101"/>
  <c r="I70" i="101"/>
  <c r="Q58" i="101"/>
  <c r="O57" i="101"/>
  <c r="M56" i="101"/>
  <c r="K55" i="101"/>
  <c r="I54" i="101"/>
  <c r="W53" i="101"/>
  <c r="J74" i="101"/>
  <c r="T70" i="101"/>
  <c r="D70" i="101"/>
  <c r="L58" i="101"/>
  <c r="J57" i="101"/>
  <c r="H56" i="101"/>
  <c r="V55" i="101"/>
  <c r="F55" i="101"/>
  <c r="T54" i="101"/>
  <c r="D54" i="101"/>
  <c r="T58" i="101"/>
  <c r="D58" i="101"/>
  <c r="Q74" i="101"/>
  <c r="K70" i="101"/>
  <c r="S58" i="101"/>
  <c r="C58" i="101"/>
  <c r="Q57" i="101"/>
  <c r="O56" i="101"/>
  <c r="M55" i="101"/>
  <c r="K54" i="101"/>
  <c r="H53" i="101"/>
  <c r="H74" i="101"/>
  <c r="R70" i="101"/>
  <c r="J58" i="101"/>
  <c r="H57" i="101"/>
  <c r="V56" i="101"/>
  <c r="F56" i="101"/>
  <c r="T55" i="101"/>
  <c r="D55" i="101"/>
  <c r="R54" i="101"/>
  <c r="P53" i="101"/>
  <c r="W2" i="35"/>
  <c r="C2" i="26"/>
  <c r="W27" i="31"/>
  <c r="W26" i="31" s="1"/>
  <c r="W28" i="30"/>
  <c r="M3" i="69"/>
  <c r="M2" i="69" s="1"/>
  <c r="U3" i="87"/>
  <c r="H3" i="88"/>
  <c r="H3" i="98"/>
  <c r="M3" i="110"/>
  <c r="O2" i="26"/>
  <c r="G11" i="31"/>
  <c r="G3" i="31" s="1"/>
  <c r="G12" i="30"/>
  <c r="W3" i="86"/>
  <c r="H3" i="53"/>
  <c r="H2" i="53" s="1"/>
  <c r="M3" i="59"/>
  <c r="P3" i="42"/>
  <c r="M3" i="73"/>
  <c r="M2" i="73" s="1"/>
  <c r="I3" i="96"/>
  <c r="U3" i="98"/>
  <c r="E3" i="98"/>
  <c r="Q3" i="100"/>
  <c r="Q2" i="100" s="1"/>
  <c r="D3" i="2"/>
  <c r="D2" i="118"/>
  <c r="D3" i="121"/>
  <c r="W52" i="95"/>
  <c r="W53" i="94"/>
  <c r="K3" i="23"/>
  <c r="I26" i="29"/>
  <c r="T3" i="37"/>
  <c r="D3" i="37"/>
  <c r="H76" i="15"/>
  <c r="V75" i="15"/>
  <c r="F75" i="15"/>
  <c r="T74" i="15"/>
  <c r="D74" i="15"/>
  <c r="R73" i="15"/>
  <c r="J70" i="15"/>
  <c r="H69" i="15"/>
  <c r="V68" i="15"/>
  <c r="F68" i="15"/>
  <c r="T67" i="15"/>
  <c r="D67" i="15"/>
  <c r="R66" i="15"/>
  <c r="P65" i="15"/>
  <c r="N64" i="15"/>
  <c r="L63" i="15"/>
  <c r="J62" i="15"/>
  <c r="H61" i="15"/>
  <c r="V60" i="15"/>
  <c r="F60" i="15"/>
  <c r="T59" i="15"/>
  <c r="D59" i="15"/>
  <c r="R58" i="15"/>
  <c r="P57" i="15"/>
  <c r="N56" i="15"/>
  <c r="L55" i="15"/>
  <c r="J54" i="15"/>
  <c r="R51" i="15"/>
  <c r="P50" i="15"/>
  <c r="N49" i="15"/>
  <c r="L48" i="15"/>
  <c r="J47" i="15"/>
  <c r="H46" i="15"/>
  <c r="V45" i="15"/>
  <c r="F45" i="15"/>
  <c r="T44" i="15"/>
  <c r="D44" i="15"/>
  <c r="R43" i="15"/>
  <c r="P42" i="15"/>
  <c r="N41" i="15"/>
  <c r="L40" i="15"/>
  <c r="J39" i="15"/>
  <c r="H38" i="15"/>
  <c r="V37" i="15"/>
  <c r="F37" i="15"/>
  <c r="T36" i="15"/>
  <c r="D36" i="15"/>
  <c r="R35" i="15"/>
  <c r="S32" i="15"/>
  <c r="C32" i="15"/>
  <c r="Q31" i="15"/>
  <c r="O30" i="15"/>
  <c r="M29" i="15"/>
  <c r="K25" i="15"/>
  <c r="I24" i="15"/>
  <c r="U21" i="15"/>
  <c r="E21" i="15"/>
  <c r="S20" i="15"/>
  <c r="C20" i="15"/>
  <c r="Q19" i="15"/>
  <c r="S18" i="15"/>
  <c r="K18" i="15"/>
  <c r="L16" i="15"/>
  <c r="J15" i="15"/>
  <c r="H14" i="15"/>
  <c r="V13" i="15"/>
  <c r="F13" i="15"/>
  <c r="T12" i="15"/>
  <c r="D12" i="15"/>
  <c r="N10" i="15"/>
  <c r="P9" i="15"/>
  <c r="V7" i="15"/>
  <c r="F7" i="15"/>
  <c r="T6" i="15"/>
  <c r="D6" i="15"/>
  <c r="E26" i="29"/>
  <c r="W53" i="30"/>
  <c r="G53" i="30"/>
  <c r="P24" i="15"/>
  <c r="R23" i="15"/>
  <c r="J23" i="15"/>
  <c r="U10" i="15"/>
  <c r="E10" i="15"/>
  <c r="M3" i="33"/>
  <c r="J26" i="40"/>
  <c r="R3" i="41"/>
  <c r="J76" i="45"/>
  <c r="H75" i="45"/>
  <c r="T73" i="45"/>
  <c r="D73" i="45"/>
  <c r="R72" i="45"/>
  <c r="P70" i="45"/>
  <c r="N69" i="45"/>
  <c r="L68" i="45"/>
  <c r="J67" i="45"/>
  <c r="H66" i="45"/>
  <c r="V65" i="45"/>
  <c r="F65" i="45"/>
  <c r="T64" i="45"/>
  <c r="D64" i="45"/>
  <c r="R63" i="45"/>
  <c r="P62" i="45"/>
  <c r="N61" i="45"/>
  <c r="L60" i="45"/>
  <c r="J59" i="45"/>
  <c r="H58" i="45"/>
  <c r="V57" i="45"/>
  <c r="F57" i="45"/>
  <c r="T56" i="45"/>
  <c r="D56" i="45"/>
  <c r="R55" i="45"/>
  <c r="P54" i="45"/>
  <c r="N53" i="45"/>
  <c r="K51" i="45"/>
  <c r="I50" i="45"/>
  <c r="W49" i="45"/>
  <c r="G49" i="45"/>
  <c r="U48" i="45"/>
  <c r="E48" i="45"/>
  <c r="S47" i="45"/>
  <c r="C47" i="45"/>
  <c r="Q46" i="45"/>
  <c r="O45" i="45"/>
  <c r="M44" i="45"/>
  <c r="K43" i="45"/>
  <c r="I42" i="45"/>
  <c r="W41" i="45"/>
  <c r="G41" i="45"/>
  <c r="U40" i="45"/>
  <c r="E40" i="45"/>
  <c r="S39" i="45"/>
  <c r="C39" i="45"/>
  <c r="Q38" i="45"/>
  <c r="O37" i="45"/>
  <c r="M36" i="45"/>
  <c r="K35" i="45"/>
  <c r="W32" i="45"/>
  <c r="G32" i="45"/>
  <c r="U31" i="45"/>
  <c r="E31" i="45"/>
  <c r="S30" i="45"/>
  <c r="C30" i="45"/>
  <c r="Q29" i="45"/>
  <c r="N28" i="45"/>
  <c r="E28" i="45"/>
  <c r="N25" i="45"/>
  <c r="L24" i="45"/>
  <c r="J23" i="45"/>
  <c r="V20" i="45"/>
  <c r="F20" i="45"/>
  <c r="T19" i="45"/>
  <c r="D19" i="45"/>
  <c r="R18" i="45"/>
  <c r="N15" i="45"/>
  <c r="L14" i="45"/>
  <c r="V10" i="45"/>
  <c r="F10" i="45"/>
  <c r="T9" i="45"/>
  <c r="W7" i="45"/>
  <c r="G7" i="45"/>
  <c r="U6" i="45"/>
  <c r="E6" i="45"/>
  <c r="P76" i="45"/>
  <c r="P31" i="45"/>
  <c r="J19" i="45"/>
  <c r="P15" i="45"/>
  <c r="N14" i="45"/>
  <c r="H10" i="45"/>
  <c r="L53" i="75"/>
  <c r="W76" i="15"/>
  <c r="G76" i="15"/>
  <c r="U75" i="15"/>
  <c r="E75" i="15"/>
  <c r="S74" i="15"/>
  <c r="C74" i="15"/>
  <c r="Q73" i="15"/>
  <c r="C72" i="15"/>
  <c r="M70" i="15"/>
  <c r="K69" i="15"/>
  <c r="I68" i="15"/>
  <c r="W67" i="15"/>
  <c r="G67" i="15"/>
  <c r="U66" i="15"/>
  <c r="E66" i="15"/>
  <c r="S65" i="15"/>
  <c r="C65" i="15"/>
  <c r="Q64" i="15"/>
  <c r="O63" i="15"/>
  <c r="M62" i="15"/>
  <c r="K61" i="15"/>
  <c r="I60" i="15"/>
  <c r="W59" i="15"/>
  <c r="G59" i="15"/>
  <c r="U58" i="15"/>
  <c r="E58" i="15"/>
  <c r="S57" i="15"/>
  <c r="C57" i="15"/>
  <c r="Q56" i="15"/>
  <c r="O55" i="15"/>
  <c r="M54" i="15"/>
  <c r="I51" i="15"/>
  <c r="W50" i="15"/>
  <c r="G50" i="15"/>
  <c r="U49" i="15"/>
  <c r="E49" i="15"/>
  <c r="S48" i="15"/>
  <c r="C48" i="15"/>
  <c r="Q47" i="15"/>
  <c r="O46" i="15"/>
  <c r="M45" i="15"/>
  <c r="K44" i="15"/>
  <c r="I43" i="15"/>
  <c r="W42" i="15"/>
  <c r="G42" i="15"/>
  <c r="U41" i="15"/>
  <c r="E41" i="15"/>
  <c r="S40" i="15"/>
  <c r="C40" i="15"/>
  <c r="Q39" i="15"/>
  <c r="O38" i="15"/>
  <c r="M37" i="15"/>
  <c r="K36" i="15"/>
  <c r="I35" i="15"/>
  <c r="E34" i="15"/>
  <c r="N32" i="15"/>
  <c r="L31" i="15"/>
  <c r="J30" i="15"/>
  <c r="H29" i="15"/>
  <c r="V28" i="15"/>
  <c r="E28" i="15"/>
  <c r="N25" i="15"/>
  <c r="H21" i="15"/>
  <c r="V20" i="15"/>
  <c r="F20" i="15"/>
  <c r="T19" i="15"/>
  <c r="D19" i="15"/>
  <c r="O16" i="15"/>
  <c r="M15" i="15"/>
  <c r="K14" i="15"/>
  <c r="I13" i="15"/>
  <c r="W12" i="15"/>
  <c r="S9" i="15"/>
  <c r="C9" i="15"/>
  <c r="Q7" i="15"/>
  <c r="O6" i="15"/>
  <c r="M5" i="15"/>
  <c r="Q26" i="25"/>
  <c r="T3" i="25"/>
  <c r="N53" i="30"/>
  <c r="O26" i="31"/>
  <c r="G26" i="31"/>
  <c r="Q25" i="15"/>
  <c r="O24" i="15"/>
  <c r="P3" i="31"/>
  <c r="H3" i="31"/>
  <c r="Q76" i="45"/>
  <c r="M74" i="45"/>
  <c r="K73" i="45"/>
  <c r="I72" i="45"/>
  <c r="W70" i="45"/>
  <c r="G70" i="45"/>
  <c r="U69" i="45"/>
  <c r="E69" i="45"/>
  <c r="S68" i="45"/>
  <c r="C68" i="45"/>
  <c r="Q67" i="45"/>
  <c r="O66" i="45"/>
  <c r="M65" i="45"/>
  <c r="K64" i="45"/>
  <c r="I63" i="45"/>
  <c r="W62" i="45"/>
  <c r="G62" i="45"/>
  <c r="U61" i="45"/>
  <c r="E61" i="45"/>
  <c r="S60" i="45"/>
  <c r="C60" i="45"/>
  <c r="Q59" i="45"/>
  <c r="O58" i="45"/>
  <c r="M57" i="45"/>
  <c r="K56" i="45"/>
  <c r="I55" i="45"/>
  <c r="W54" i="45"/>
  <c r="G54" i="45"/>
  <c r="U53" i="45"/>
  <c r="E53" i="45"/>
  <c r="V51" i="45"/>
  <c r="F51" i="45"/>
  <c r="T50" i="45"/>
  <c r="D50" i="45"/>
  <c r="R49" i="45"/>
  <c r="P48" i="45"/>
  <c r="N47" i="45"/>
  <c r="L46" i="45"/>
  <c r="J45" i="45"/>
  <c r="H44" i="45"/>
  <c r="V43" i="45"/>
  <c r="F43" i="45"/>
  <c r="T42" i="45"/>
  <c r="D42" i="45"/>
  <c r="R41" i="45"/>
  <c r="P40" i="45"/>
  <c r="N39" i="45"/>
  <c r="L38" i="45"/>
  <c r="J37" i="45"/>
  <c r="H36" i="45"/>
  <c r="V35" i="45"/>
  <c r="F35" i="45"/>
  <c r="T34" i="45"/>
  <c r="L34" i="45"/>
  <c r="D34" i="45"/>
  <c r="N32" i="45"/>
  <c r="J30" i="45"/>
  <c r="H29" i="45"/>
  <c r="V28" i="45"/>
  <c r="M28" i="45"/>
  <c r="D28" i="45"/>
  <c r="Q25" i="45"/>
  <c r="O24" i="45"/>
  <c r="M23" i="45"/>
  <c r="K21" i="45"/>
  <c r="I20" i="45"/>
  <c r="W19" i="45"/>
  <c r="G19" i="45"/>
  <c r="S16" i="45"/>
  <c r="C16" i="45"/>
  <c r="Q15" i="45"/>
  <c r="K12" i="45"/>
  <c r="I10" i="45"/>
  <c r="J9" i="45"/>
  <c r="V7" i="45"/>
  <c r="F7" i="45"/>
  <c r="T6" i="45"/>
  <c r="D6" i="45"/>
  <c r="R5" i="45"/>
  <c r="M73" i="45"/>
  <c r="Q32" i="45"/>
  <c r="K20" i="45"/>
  <c r="U16" i="45"/>
  <c r="E16" i="45"/>
  <c r="S15" i="45"/>
  <c r="C15" i="45"/>
  <c r="I12" i="45"/>
  <c r="W34" i="75"/>
  <c r="J76" i="15"/>
  <c r="H75" i="15"/>
  <c r="V74" i="15"/>
  <c r="F74" i="15"/>
  <c r="T73" i="15"/>
  <c r="D73" i="15"/>
  <c r="P70" i="15"/>
  <c r="N69" i="15"/>
  <c r="L68" i="15"/>
  <c r="J67" i="15"/>
  <c r="H66" i="15"/>
  <c r="V65" i="15"/>
  <c r="F65" i="15"/>
  <c r="T64" i="15"/>
  <c r="D64" i="15"/>
  <c r="R63" i="15"/>
  <c r="P62" i="15"/>
  <c r="N61" i="15"/>
  <c r="L60" i="15"/>
  <c r="J59" i="15"/>
  <c r="H58" i="15"/>
  <c r="V57" i="15"/>
  <c r="F57" i="15"/>
  <c r="T56" i="15"/>
  <c r="D56" i="15"/>
  <c r="R55" i="15"/>
  <c r="P54" i="15"/>
  <c r="L51" i="15"/>
  <c r="J50" i="15"/>
  <c r="H49" i="15"/>
  <c r="V48" i="15"/>
  <c r="F48" i="15"/>
  <c r="T47" i="15"/>
  <c r="D47" i="15"/>
  <c r="R46" i="15"/>
  <c r="P45" i="15"/>
  <c r="N44" i="15"/>
  <c r="L43" i="15"/>
  <c r="J42" i="15"/>
  <c r="H41" i="15"/>
  <c r="V40" i="15"/>
  <c r="F40" i="15"/>
  <c r="T39" i="15"/>
  <c r="D39" i="15"/>
  <c r="R38" i="15"/>
  <c r="P37" i="15"/>
  <c r="N36" i="15"/>
  <c r="L35" i="15"/>
  <c r="Q32" i="15"/>
  <c r="O31" i="15"/>
  <c r="M30" i="15"/>
  <c r="K29" i="15"/>
  <c r="M23" i="15"/>
  <c r="K21" i="15"/>
  <c r="I20" i="15"/>
  <c r="W19" i="15"/>
  <c r="G19" i="15"/>
  <c r="U18" i="15"/>
  <c r="R16" i="15"/>
  <c r="P15" i="15"/>
  <c r="N14" i="15"/>
  <c r="L13" i="15"/>
  <c r="H10" i="15"/>
  <c r="V9" i="15"/>
  <c r="T7" i="15"/>
  <c r="D7" i="15"/>
  <c r="R6" i="15"/>
  <c r="T25" i="15"/>
  <c r="D25" i="15"/>
  <c r="E12" i="30"/>
  <c r="E12" i="15" s="1"/>
  <c r="I9" i="15"/>
  <c r="W3" i="31"/>
  <c r="O3" i="31"/>
  <c r="R75" i="45"/>
  <c r="P74" i="45"/>
  <c r="N73" i="45"/>
  <c r="V70" i="45"/>
  <c r="F70" i="45"/>
  <c r="T69" i="45"/>
  <c r="D69" i="45"/>
  <c r="R68" i="45"/>
  <c r="P67" i="45"/>
  <c r="N66" i="45"/>
  <c r="L65" i="45"/>
  <c r="J64" i="45"/>
  <c r="H63" i="45"/>
  <c r="V62" i="45"/>
  <c r="F62" i="45"/>
  <c r="T61" i="45"/>
  <c r="D61" i="45"/>
  <c r="R60" i="45"/>
  <c r="P59" i="45"/>
  <c r="N58" i="45"/>
  <c r="L57" i="45"/>
  <c r="J56" i="45"/>
  <c r="H55" i="45"/>
  <c r="V54" i="45"/>
  <c r="F54" i="45"/>
  <c r="T53" i="45"/>
  <c r="L53" i="45"/>
  <c r="D53" i="45"/>
  <c r="M51" i="45"/>
  <c r="K50" i="45"/>
  <c r="I49" i="45"/>
  <c r="W48" i="45"/>
  <c r="G48" i="45"/>
  <c r="U47" i="45"/>
  <c r="E47" i="45"/>
  <c r="S46" i="45"/>
  <c r="C46" i="45"/>
  <c r="Q45" i="45"/>
  <c r="O44" i="45"/>
  <c r="M43" i="45"/>
  <c r="K42" i="45"/>
  <c r="I41" i="45"/>
  <c r="W40" i="45"/>
  <c r="G40" i="45"/>
  <c r="U39" i="45"/>
  <c r="E39" i="45"/>
  <c r="S38" i="45"/>
  <c r="C38" i="45"/>
  <c r="Q37" i="45"/>
  <c r="O36" i="45"/>
  <c r="M35" i="45"/>
  <c r="I32" i="45"/>
  <c r="W31" i="45"/>
  <c r="G31" i="45"/>
  <c r="U30" i="45"/>
  <c r="E30" i="45"/>
  <c r="S29" i="45"/>
  <c r="C29" i="45"/>
  <c r="C28" i="45"/>
  <c r="P25" i="45"/>
  <c r="N24" i="45"/>
  <c r="P23" i="45"/>
  <c r="H23" i="45"/>
  <c r="V21" i="45"/>
  <c r="F21" i="45"/>
  <c r="T20" i="45"/>
  <c r="D20" i="45"/>
  <c r="J16" i="45"/>
  <c r="T13" i="45"/>
  <c r="D13" i="45"/>
  <c r="Q9" i="45"/>
  <c r="I9" i="45"/>
  <c r="I7" i="45"/>
  <c r="W6" i="45"/>
  <c r="G6" i="45"/>
  <c r="N74" i="45"/>
  <c r="J29" i="45"/>
  <c r="P21" i="45"/>
  <c r="H16" i="45"/>
  <c r="R13" i="45"/>
  <c r="P12" i="45"/>
  <c r="N53" i="75"/>
  <c r="F18" i="75"/>
  <c r="I76" i="15"/>
  <c r="W75" i="15"/>
  <c r="G75" i="15"/>
  <c r="U74" i="15"/>
  <c r="E74" i="15"/>
  <c r="S73" i="15"/>
  <c r="C73" i="15"/>
  <c r="K70" i="15"/>
  <c r="I69" i="15"/>
  <c r="W68" i="15"/>
  <c r="G68" i="15"/>
  <c r="U67" i="15"/>
  <c r="E67" i="15"/>
  <c r="S66" i="15"/>
  <c r="C66" i="15"/>
  <c r="Q65" i="15"/>
  <c r="O64" i="15"/>
  <c r="M63" i="15"/>
  <c r="K62" i="15"/>
  <c r="I61" i="15"/>
  <c r="W60" i="15"/>
  <c r="G60" i="15"/>
  <c r="U59" i="15"/>
  <c r="E59" i="15"/>
  <c r="S58" i="15"/>
  <c r="C58" i="15"/>
  <c r="Q57" i="15"/>
  <c r="O56" i="15"/>
  <c r="M55" i="15"/>
  <c r="K54" i="15"/>
  <c r="S51" i="15"/>
  <c r="C51" i="15"/>
  <c r="Q50" i="15"/>
  <c r="O49" i="15"/>
  <c r="M48" i="15"/>
  <c r="K47" i="15"/>
  <c r="I46" i="15"/>
  <c r="W45" i="15"/>
  <c r="G45" i="15"/>
  <c r="U44" i="15"/>
  <c r="E44" i="15"/>
  <c r="S43" i="15"/>
  <c r="C43" i="15"/>
  <c r="Q42" i="15"/>
  <c r="O41" i="15"/>
  <c r="M40" i="15"/>
  <c r="K39" i="15"/>
  <c r="I38" i="15"/>
  <c r="W37" i="15"/>
  <c r="G37" i="15"/>
  <c r="U36" i="15"/>
  <c r="E36" i="15"/>
  <c r="S35" i="15"/>
  <c r="C35" i="15"/>
  <c r="H32" i="15"/>
  <c r="V31" i="15"/>
  <c r="F31" i="15"/>
  <c r="T30" i="15"/>
  <c r="D30" i="15"/>
  <c r="R29" i="15"/>
  <c r="V24" i="15"/>
  <c r="F24" i="15"/>
  <c r="T23" i="15"/>
  <c r="L23" i="15"/>
  <c r="D23" i="15"/>
  <c r="N21" i="15"/>
  <c r="L20" i="15"/>
  <c r="J19" i="15"/>
  <c r="Q16" i="15"/>
  <c r="O15" i="15"/>
  <c r="M14" i="15"/>
  <c r="K13" i="15"/>
  <c r="S10" i="15"/>
  <c r="C10" i="15"/>
  <c r="K7" i="15"/>
  <c r="I6" i="15"/>
  <c r="O5" i="15"/>
  <c r="G5" i="15"/>
  <c r="L72" i="30"/>
  <c r="E26" i="31"/>
  <c r="W23" i="30"/>
  <c r="O23" i="15"/>
  <c r="H9" i="15"/>
  <c r="R3" i="33"/>
  <c r="C3" i="39"/>
  <c r="T26" i="40"/>
  <c r="C26" i="40"/>
  <c r="W76" i="45"/>
  <c r="G76" i="45"/>
  <c r="U75" i="45"/>
  <c r="E75" i="45"/>
  <c r="S74" i="45"/>
  <c r="C74" i="45"/>
  <c r="S72" i="45"/>
  <c r="K72" i="45"/>
  <c r="C72" i="45"/>
  <c r="M70" i="45"/>
  <c r="K69" i="45"/>
  <c r="I68" i="45"/>
  <c r="W67" i="45"/>
  <c r="G67" i="45"/>
  <c r="U66" i="45"/>
  <c r="E66" i="45"/>
  <c r="S65" i="45"/>
  <c r="C65" i="45"/>
  <c r="Q64" i="45"/>
  <c r="O63" i="45"/>
  <c r="M62" i="45"/>
  <c r="K61" i="45"/>
  <c r="I60" i="45"/>
  <c r="W59" i="45"/>
  <c r="G59" i="45"/>
  <c r="U58" i="45"/>
  <c r="E58" i="45"/>
  <c r="S57" i="45"/>
  <c r="C57" i="45"/>
  <c r="Q56" i="45"/>
  <c r="O55" i="45"/>
  <c r="M54" i="45"/>
  <c r="P51" i="45"/>
  <c r="N50" i="45"/>
  <c r="L49" i="45"/>
  <c r="J48" i="45"/>
  <c r="H47" i="45"/>
  <c r="V46" i="45"/>
  <c r="F46" i="45"/>
  <c r="T45" i="45"/>
  <c r="D45" i="45"/>
  <c r="R44" i="45"/>
  <c r="P43" i="45"/>
  <c r="N42" i="45"/>
  <c r="L41" i="45"/>
  <c r="J40" i="45"/>
  <c r="H39" i="45"/>
  <c r="V38" i="45"/>
  <c r="F38" i="45"/>
  <c r="T37" i="45"/>
  <c r="D37" i="45"/>
  <c r="R36" i="45"/>
  <c r="P35" i="45"/>
  <c r="N34" i="45"/>
  <c r="L32" i="45"/>
  <c r="J31" i="45"/>
  <c r="H30" i="45"/>
  <c r="V29" i="45"/>
  <c r="F29" i="45"/>
  <c r="T28" i="45"/>
  <c r="W25" i="45"/>
  <c r="G25" i="45"/>
  <c r="U24" i="45"/>
  <c r="E24" i="45"/>
  <c r="Q21" i="45"/>
  <c r="M19" i="45"/>
  <c r="U14" i="45"/>
  <c r="E14" i="45"/>
  <c r="S13" i="45"/>
  <c r="C13" i="45"/>
  <c r="K10" i="45"/>
  <c r="L9" i="45"/>
  <c r="H7" i="45"/>
  <c r="V6" i="45"/>
  <c r="F6" i="45"/>
  <c r="K75" i="45"/>
  <c r="U18" i="45"/>
  <c r="E18" i="45"/>
  <c r="O14" i="45"/>
  <c r="M13" i="45"/>
  <c r="G9" i="45"/>
  <c r="E72" i="75"/>
  <c r="K74" i="101"/>
  <c r="U70" i="101"/>
  <c r="E70" i="101"/>
  <c r="M58" i="101"/>
  <c r="K57" i="101"/>
  <c r="I56" i="101"/>
  <c r="W55" i="101"/>
  <c r="G55" i="101"/>
  <c r="U54" i="101"/>
  <c r="E54" i="101"/>
  <c r="V74" i="101"/>
  <c r="F74" i="101"/>
  <c r="P70" i="101"/>
  <c r="H58" i="101"/>
  <c r="V57" i="101"/>
  <c r="F57" i="101"/>
  <c r="T56" i="101"/>
  <c r="D56" i="101"/>
  <c r="R55" i="101"/>
  <c r="M74" i="101"/>
  <c r="W70" i="101"/>
  <c r="G70" i="101"/>
  <c r="O58" i="101"/>
  <c r="M57" i="101"/>
  <c r="K56" i="101"/>
  <c r="I55" i="101"/>
  <c r="W54" i="101"/>
  <c r="G54" i="101"/>
  <c r="Q55" i="101"/>
  <c r="T74" i="101"/>
  <c r="D74" i="101"/>
  <c r="N70" i="101"/>
  <c r="V58" i="101"/>
  <c r="F58" i="101"/>
  <c r="T57" i="101"/>
  <c r="D57" i="101"/>
  <c r="P55" i="101"/>
  <c r="N54" i="101"/>
  <c r="K53" i="101"/>
  <c r="N3" i="2"/>
  <c r="T76" i="15"/>
  <c r="D76" i="15"/>
  <c r="R75" i="15"/>
  <c r="P74" i="15"/>
  <c r="N73" i="15"/>
  <c r="P72" i="15"/>
  <c r="H72" i="15"/>
  <c r="V70" i="15"/>
  <c r="F70" i="15"/>
  <c r="T69" i="15"/>
  <c r="D69" i="15"/>
  <c r="R68" i="15"/>
  <c r="P67" i="15"/>
  <c r="N66" i="15"/>
  <c r="L65" i="15"/>
  <c r="J64" i="15"/>
  <c r="H63" i="15"/>
  <c r="V62" i="15"/>
  <c r="F62" i="15"/>
  <c r="T61" i="15"/>
  <c r="D61" i="15"/>
  <c r="R60" i="15"/>
  <c r="P59" i="15"/>
  <c r="N58" i="15"/>
  <c r="L57" i="15"/>
  <c r="J56" i="15"/>
  <c r="H55" i="15"/>
  <c r="V54" i="15"/>
  <c r="F54" i="15"/>
  <c r="T53" i="15"/>
  <c r="L53" i="15"/>
  <c r="D53" i="15"/>
  <c r="N51" i="15"/>
  <c r="L50" i="15"/>
  <c r="J49" i="15"/>
  <c r="H48" i="15"/>
  <c r="V47" i="15"/>
  <c r="F47" i="15"/>
  <c r="T46" i="15"/>
  <c r="D46" i="15"/>
  <c r="R45" i="15"/>
  <c r="P44" i="15"/>
  <c r="N43" i="15"/>
  <c r="L42" i="15"/>
  <c r="J41" i="15"/>
  <c r="H40" i="15"/>
  <c r="V39" i="15"/>
  <c r="F39" i="15"/>
  <c r="T38" i="15"/>
  <c r="D38" i="15"/>
  <c r="R37" i="15"/>
  <c r="P36" i="15"/>
  <c r="N35" i="15"/>
  <c r="O34" i="15"/>
  <c r="O32" i="15"/>
  <c r="M31" i="15"/>
  <c r="K30" i="15"/>
  <c r="I29" i="15"/>
  <c r="J28" i="15"/>
  <c r="W25" i="15"/>
  <c r="G25" i="15"/>
  <c r="U24" i="15"/>
  <c r="E24" i="15"/>
  <c r="Q21" i="15"/>
  <c r="O20" i="15"/>
  <c r="M19" i="15"/>
  <c r="H16" i="15"/>
  <c r="V15" i="15"/>
  <c r="F15" i="15"/>
  <c r="T14" i="15"/>
  <c r="D14" i="15"/>
  <c r="R13" i="15"/>
  <c r="R7" i="15"/>
  <c r="P6" i="15"/>
  <c r="R5" i="15"/>
  <c r="J5" i="15"/>
  <c r="V26" i="25"/>
  <c r="E26" i="25"/>
  <c r="G72" i="30"/>
  <c r="G72" i="15" s="1"/>
  <c r="T28" i="30"/>
  <c r="L24" i="15"/>
  <c r="U3" i="32"/>
  <c r="F26" i="40"/>
  <c r="N3" i="41"/>
  <c r="V76" i="45"/>
  <c r="F76" i="45"/>
  <c r="T75" i="45"/>
  <c r="D75" i="45"/>
  <c r="P73" i="45"/>
  <c r="N72" i="45"/>
  <c r="L70" i="45"/>
  <c r="J69" i="45"/>
  <c r="H68" i="45"/>
  <c r="V67" i="45"/>
  <c r="F67" i="45"/>
  <c r="T66" i="45"/>
  <c r="D66" i="45"/>
  <c r="R65" i="45"/>
  <c r="P64" i="45"/>
  <c r="N63" i="45"/>
  <c r="L62" i="45"/>
  <c r="J61" i="45"/>
  <c r="H60" i="45"/>
  <c r="V59" i="45"/>
  <c r="F59" i="45"/>
  <c r="T58" i="45"/>
  <c r="D58" i="45"/>
  <c r="R57" i="45"/>
  <c r="P56" i="45"/>
  <c r="N55" i="45"/>
  <c r="L54" i="45"/>
  <c r="J53" i="45"/>
  <c r="W51" i="45"/>
  <c r="G51" i="45"/>
  <c r="U50" i="45"/>
  <c r="E50" i="45"/>
  <c r="S49" i="45"/>
  <c r="C49" i="45"/>
  <c r="Q48" i="45"/>
  <c r="O47" i="45"/>
  <c r="M46" i="45"/>
  <c r="K45" i="45"/>
  <c r="I44" i="45"/>
  <c r="W43" i="45"/>
  <c r="G43" i="45"/>
  <c r="U42" i="45"/>
  <c r="E42" i="45"/>
  <c r="S41" i="45"/>
  <c r="C41" i="45"/>
  <c r="Q40" i="45"/>
  <c r="O39" i="45"/>
  <c r="M38" i="45"/>
  <c r="K37" i="45"/>
  <c r="I36" i="45"/>
  <c r="W35" i="45"/>
  <c r="G35" i="45"/>
  <c r="U34" i="45"/>
  <c r="E34" i="45"/>
  <c r="S32" i="45"/>
  <c r="C32" i="45"/>
  <c r="Q31" i="45"/>
  <c r="M29" i="45"/>
  <c r="J25" i="45"/>
  <c r="H24" i="45"/>
  <c r="V23" i="45"/>
  <c r="F23" i="45"/>
  <c r="R20" i="45"/>
  <c r="P19" i="45"/>
  <c r="N18" i="45"/>
  <c r="J15" i="45"/>
  <c r="H14" i="45"/>
  <c r="R10" i="45"/>
  <c r="S7" i="45"/>
  <c r="C7" i="45"/>
  <c r="Q6" i="45"/>
  <c r="C5" i="45"/>
  <c r="L76" i="45"/>
  <c r="T72" i="45"/>
  <c r="L72" i="45"/>
  <c r="D72" i="45"/>
  <c r="L31" i="45"/>
  <c r="V19" i="45"/>
  <c r="F19" i="45"/>
  <c r="L15" i="45"/>
  <c r="J14" i="45"/>
  <c r="T10" i="45"/>
  <c r="D10" i="45"/>
  <c r="P5" i="45"/>
  <c r="H53" i="75"/>
  <c r="N9" i="75"/>
  <c r="S76" i="15"/>
  <c r="C76" i="15"/>
  <c r="Q75" i="15"/>
  <c r="O74" i="15"/>
  <c r="M73" i="15"/>
  <c r="I70" i="15"/>
  <c r="W69" i="15"/>
  <c r="G69" i="15"/>
  <c r="U68" i="15"/>
  <c r="E68" i="15"/>
  <c r="S67" i="15"/>
  <c r="C67" i="15"/>
  <c r="Q66" i="15"/>
  <c r="O65" i="15"/>
  <c r="M64" i="15"/>
  <c r="K63" i="15"/>
  <c r="I62" i="15"/>
  <c r="W61" i="15"/>
  <c r="G61" i="15"/>
  <c r="U60" i="15"/>
  <c r="E60" i="15"/>
  <c r="S59" i="15"/>
  <c r="C59" i="15"/>
  <c r="Q58" i="15"/>
  <c r="O57" i="15"/>
  <c r="M56" i="15"/>
  <c r="K55" i="15"/>
  <c r="I54" i="15"/>
  <c r="O53" i="15"/>
  <c r="U51" i="15"/>
  <c r="E51" i="15"/>
  <c r="S50" i="15"/>
  <c r="C50" i="15"/>
  <c r="Q49" i="15"/>
  <c r="O48" i="15"/>
  <c r="M47" i="15"/>
  <c r="K46" i="15"/>
  <c r="I45" i="15"/>
  <c r="W44" i="15"/>
  <c r="G44" i="15"/>
  <c r="U43" i="15"/>
  <c r="E43" i="15"/>
  <c r="S42" i="15"/>
  <c r="C42" i="15"/>
  <c r="Q41" i="15"/>
  <c r="O40" i="15"/>
  <c r="M39" i="15"/>
  <c r="K38" i="15"/>
  <c r="I37" i="15"/>
  <c r="W36" i="15"/>
  <c r="G36" i="15"/>
  <c r="U35" i="15"/>
  <c r="E35" i="15"/>
  <c r="J32" i="15"/>
  <c r="H31" i="15"/>
  <c r="V30" i="15"/>
  <c r="F30" i="15"/>
  <c r="T29" i="15"/>
  <c r="D29" i="15"/>
  <c r="J25" i="15"/>
  <c r="T21" i="15"/>
  <c r="D21" i="15"/>
  <c r="R20" i="15"/>
  <c r="P19" i="15"/>
  <c r="J18" i="15"/>
  <c r="K16" i="15"/>
  <c r="I15" i="15"/>
  <c r="W14" i="15"/>
  <c r="G14" i="15"/>
  <c r="U13" i="15"/>
  <c r="E13" i="15"/>
  <c r="S12" i="15"/>
  <c r="C12" i="15"/>
  <c r="Q10" i="15"/>
  <c r="O9" i="15"/>
  <c r="M7" i="15"/>
  <c r="K6" i="15"/>
  <c r="I5" i="15"/>
  <c r="M26" i="25"/>
  <c r="P3" i="25"/>
  <c r="M25" i="15"/>
  <c r="K24" i="15"/>
  <c r="M76" i="45"/>
  <c r="I74" i="45"/>
  <c r="W73" i="45"/>
  <c r="G73" i="45"/>
  <c r="U72" i="45"/>
  <c r="E72" i="45"/>
  <c r="S70" i="45"/>
  <c r="C70" i="45"/>
  <c r="Q69" i="45"/>
  <c r="O68" i="45"/>
  <c r="M67" i="45"/>
  <c r="K66" i="45"/>
  <c r="I65" i="45"/>
  <c r="W64" i="45"/>
  <c r="G64" i="45"/>
  <c r="U63" i="45"/>
  <c r="E63" i="45"/>
  <c r="S62" i="45"/>
  <c r="C62" i="45"/>
  <c r="Q61" i="45"/>
  <c r="O60" i="45"/>
  <c r="M59" i="45"/>
  <c r="K58" i="45"/>
  <c r="I57" i="45"/>
  <c r="W56" i="45"/>
  <c r="G56" i="45"/>
  <c r="U55" i="45"/>
  <c r="E55" i="45"/>
  <c r="S54" i="45"/>
  <c r="C54" i="45"/>
  <c r="Q53" i="45"/>
  <c r="R51" i="45"/>
  <c r="P50" i="45"/>
  <c r="N49" i="45"/>
  <c r="L48" i="45"/>
  <c r="J47" i="45"/>
  <c r="H46" i="45"/>
  <c r="V45" i="45"/>
  <c r="F45" i="45"/>
  <c r="T44" i="45"/>
  <c r="D44" i="45"/>
  <c r="R43" i="45"/>
  <c r="P42" i="45"/>
  <c r="N41" i="45"/>
  <c r="L40" i="45"/>
  <c r="J39" i="45"/>
  <c r="H38" i="45"/>
  <c r="V37" i="45"/>
  <c r="F37" i="45"/>
  <c r="T36" i="45"/>
  <c r="D36" i="45"/>
  <c r="R35" i="45"/>
  <c r="J32" i="45"/>
  <c r="H31" i="45"/>
  <c r="V30" i="45"/>
  <c r="F30" i="45"/>
  <c r="T29" i="45"/>
  <c r="D29" i="45"/>
  <c r="M25" i="45"/>
  <c r="K24" i="45"/>
  <c r="I23" i="45"/>
  <c r="W21" i="45"/>
  <c r="G21" i="45"/>
  <c r="U20" i="45"/>
  <c r="E20" i="45"/>
  <c r="S19" i="45"/>
  <c r="C19" i="45"/>
  <c r="O16" i="45"/>
  <c r="M15" i="45"/>
  <c r="W12" i="45"/>
  <c r="G12" i="45"/>
  <c r="U10" i="45"/>
  <c r="E10" i="45"/>
  <c r="R7" i="45"/>
  <c r="P6" i="45"/>
  <c r="N5" i="45"/>
  <c r="I73" i="45"/>
  <c r="M32" i="45"/>
  <c r="W20" i="45"/>
  <c r="G20" i="45"/>
  <c r="Q16" i="45"/>
  <c r="O15" i="45"/>
  <c r="W53" i="75"/>
  <c r="G53" i="75"/>
  <c r="W18" i="75"/>
  <c r="V76" i="15"/>
  <c r="F76" i="15"/>
  <c r="T75" i="15"/>
  <c r="D75" i="15"/>
  <c r="R74" i="15"/>
  <c r="P73" i="15"/>
  <c r="R72" i="15"/>
  <c r="J72" i="15"/>
  <c r="L70" i="15"/>
  <c r="J69" i="15"/>
  <c r="H68" i="15"/>
  <c r="V67" i="15"/>
  <c r="F67" i="15"/>
  <c r="T66" i="15"/>
  <c r="D66" i="15"/>
  <c r="R65" i="15"/>
  <c r="P64" i="15"/>
  <c r="N63" i="15"/>
  <c r="L62" i="15"/>
  <c r="J61" i="15"/>
  <c r="H60" i="15"/>
  <c r="V59" i="15"/>
  <c r="F59" i="15"/>
  <c r="T58" i="15"/>
  <c r="D58" i="15"/>
  <c r="R57" i="15"/>
  <c r="P56" i="15"/>
  <c r="N55" i="15"/>
  <c r="L54" i="15"/>
  <c r="H51" i="15"/>
  <c r="V50" i="15"/>
  <c r="F50" i="15"/>
  <c r="T49" i="15"/>
  <c r="D49" i="15"/>
  <c r="R48" i="15"/>
  <c r="P47" i="15"/>
  <c r="N46" i="15"/>
  <c r="L45" i="15"/>
  <c r="J44" i="15"/>
  <c r="H43" i="15"/>
  <c r="V42" i="15"/>
  <c r="F42" i="15"/>
  <c r="T41" i="15"/>
  <c r="D41" i="15"/>
  <c r="R40" i="15"/>
  <c r="P39" i="15"/>
  <c r="N38" i="15"/>
  <c r="L37" i="15"/>
  <c r="J36" i="15"/>
  <c r="H35" i="15"/>
  <c r="M34" i="15"/>
  <c r="D34" i="15"/>
  <c r="M32" i="15"/>
  <c r="K31" i="15"/>
  <c r="I30" i="15"/>
  <c r="W29" i="15"/>
  <c r="G29" i="15"/>
  <c r="U28" i="15"/>
  <c r="L28" i="15"/>
  <c r="D28" i="15"/>
  <c r="I23" i="15"/>
  <c r="W21" i="15"/>
  <c r="G21" i="15"/>
  <c r="U20" i="15"/>
  <c r="E20" i="15"/>
  <c r="S19" i="15"/>
  <c r="C19" i="15"/>
  <c r="Q18" i="15"/>
  <c r="N16" i="15"/>
  <c r="L15" i="15"/>
  <c r="J14" i="15"/>
  <c r="H13" i="15"/>
  <c r="V12" i="15"/>
  <c r="F12" i="15"/>
  <c r="T10" i="15"/>
  <c r="D10" i="15"/>
  <c r="P7" i="15"/>
  <c r="N6" i="15"/>
  <c r="P5" i="15"/>
  <c r="V26" i="31"/>
  <c r="N26" i="31"/>
  <c r="F26" i="31"/>
  <c r="P25" i="15"/>
  <c r="N75" i="45"/>
  <c r="L74" i="45"/>
  <c r="J73" i="45"/>
  <c r="R70" i="45"/>
  <c r="P69" i="45"/>
  <c r="N68" i="45"/>
  <c r="L67" i="45"/>
  <c r="J66" i="45"/>
  <c r="H65" i="45"/>
  <c r="V64" i="45"/>
  <c r="F64" i="45"/>
  <c r="T63" i="45"/>
  <c r="D63" i="45"/>
  <c r="R62" i="45"/>
  <c r="P61" i="45"/>
  <c r="N60" i="45"/>
  <c r="L59" i="45"/>
  <c r="J58" i="45"/>
  <c r="H57" i="45"/>
  <c r="V56" i="45"/>
  <c r="F56" i="45"/>
  <c r="T55" i="45"/>
  <c r="D55" i="45"/>
  <c r="R54" i="45"/>
  <c r="I51" i="45"/>
  <c r="W50" i="45"/>
  <c r="G50" i="45"/>
  <c r="U49" i="45"/>
  <c r="E49" i="45"/>
  <c r="S48" i="45"/>
  <c r="C48" i="45"/>
  <c r="Q47" i="45"/>
  <c r="O46" i="45"/>
  <c r="M45" i="45"/>
  <c r="K44" i="45"/>
  <c r="I43" i="45"/>
  <c r="W42" i="45"/>
  <c r="G42" i="45"/>
  <c r="U41" i="45"/>
  <c r="E41" i="45"/>
  <c r="S40" i="45"/>
  <c r="C40" i="45"/>
  <c r="Q39" i="45"/>
  <c r="O38" i="45"/>
  <c r="M37" i="45"/>
  <c r="K36" i="45"/>
  <c r="I35" i="45"/>
  <c r="O34" i="45"/>
  <c r="G34" i="45"/>
  <c r="U32" i="45"/>
  <c r="E32" i="45"/>
  <c r="S31" i="45"/>
  <c r="C31" i="45"/>
  <c r="Q30" i="45"/>
  <c r="O29" i="45"/>
  <c r="P28" i="45"/>
  <c r="L25" i="45"/>
  <c r="J24" i="45"/>
  <c r="R21" i="45"/>
  <c r="P20" i="45"/>
  <c r="P18" i="45"/>
  <c r="H18" i="45"/>
  <c r="V16" i="45"/>
  <c r="F16" i="45"/>
  <c r="P13" i="45"/>
  <c r="R12" i="45"/>
  <c r="J12" i="45"/>
  <c r="U7" i="45"/>
  <c r="E7" i="45"/>
  <c r="S6" i="45"/>
  <c r="C6" i="45"/>
  <c r="J74" i="45"/>
  <c r="L21" i="45"/>
  <c r="T16" i="45"/>
  <c r="D16" i="45"/>
  <c r="N13" i="45"/>
  <c r="L12" i="45"/>
  <c r="N72" i="75"/>
  <c r="U76" i="15"/>
  <c r="E76" i="15"/>
  <c r="S75" i="15"/>
  <c r="C75" i="15"/>
  <c r="Q74" i="15"/>
  <c r="O73" i="15"/>
  <c r="Q72" i="15"/>
  <c r="I72" i="15"/>
  <c r="W70" i="15"/>
  <c r="G70" i="15"/>
  <c r="U69" i="15"/>
  <c r="E69" i="15"/>
  <c r="S68" i="15"/>
  <c r="C68" i="15"/>
  <c r="Q67" i="15"/>
  <c r="O66" i="15"/>
  <c r="M65" i="15"/>
  <c r="K64" i="15"/>
  <c r="I63" i="15"/>
  <c r="W62" i="15"/>
  <c r="G62" i="15"/>
  <c r="U61" i="15"/>
  <c r="E61" i="15"/>
  <c r="S60" i="15"/>
  <c r="C60" i="15"/>
  <c r="Q59" i="15"/>
  <c r="O58" i="15"/>
  <c r="M57" i="15"/>
  <c r="K56" i="15"/>
  <c r="I55" i="15"/>
  <c r="W54" i="15"/>
  <c r="G54" i="15"/>
  <c r="U53" i="15"/>
  <c r="M53" i="15"/>
  <c r="E53" i="15"/>
  <c r="O51" i="15"/>
  <c r="M50" i="15"/>
  <c r="K49" i="15"/>
  <c r="I48" i="15"/>
  <c r="W47" i="15"/>
  <c r="G47" i="15"/>
  <c r="U46" i="15"/>
  <c r="E46" i="15"/>
  <c r="S45" i="15"/>
  <c r="S45" i="93" s="1"/>
  <c r="C45" i="15"/>
  <c r="Q44" i="15"/>
  <c r="O43" i="15"/>
  <c r="M42" i="15"/>
  <c r="K41" i="15"/>
  <c r="I40" i="15"/>
  <c r="W39" i="15"/>
  <c r="G39" i="15"/>
  <c r="U38" i="15"/>
  <c r="E38" i="15"/>
  <c r="S37" i="15"/>
  <c r="C37" i="15"/>
  <c r="Q36" i="15"/>
  <c r="O35" i="15"/>
  <c r="T32" i="15"/>
  <c r="D32" i="15"/>
  <c r="R31" i="15"/>
  <c r="P30" i="15"/>
  <c r="N29" i="15"/>
  <c r="P28" i="15"/>
  <c r="G28" i="15"/>
  <c r="R24" i="15"/>
  <c r="J21" i="15"/>
  <c r="H20" i="15"/>
  <c r="V19" i="15"/>
  <c r="F19" i="15"/>
  <c r="L18" i="15"/>
  <c r="C18" i="15"/>
  <c r="M16" i="15"/>
  <c r="K15" i="15"/>
  <c r="I14" i="15"/>
  <c r="W13" i="15"/>
  <c r="G13" i="15"/>
  <c r="U12" i="15"/>
  <c r="M12" i="15"/>
  <c r="O10" i="15"/>
  <c r="W7" i="15"/>
  <c r="G7" i="15"/>
  <c r="U6" i="15"/>
  <c r="E6" i="15"/>
  <c r="J10" i="15"/>
  <c r="R3" i="31"/>
  <c r="J3" i="32"/>
  <c r="N3" i="33"/>
  <c r="S76" i="45"/>
  <c r="C76" i="45"/>
  <c r="Q75" i="45"/>
  <c r="O74" i="45"/>
  <c r="I70" i="45"/>
  <c r="W69" i="45"/>
  <c r="G69" i="45"/>
  <c r="U68" i="45"/>
  <c r="E68" i="45"/>
  <c r="S67" i="45"/>
  <c r="C67" i="45"/>
  <c r="Q66" i="45"/>
  <c r="O65" i="45"/>
  <c r="M64" i="45"/>
  <c r="K63" i="45"/>
  <c r="I62" i="45"/>
  <c r="W61" i="45"/>
  <c r="G61" i="45"/>
  <c r="U60" i="45"/>
  <c r="E60" i="45"/>
  <c r="S59" i="45"/>
  <c r="C59" i="45"/>
  <c r="Q58" i="45"/>
  <c r="O57" i="45"/>
  <c r="M56" i="45"/>
  <c r="K55" i="45"/>
  <c r="I54" i="45"/>
  <c r="W53" i="45"/>
  <c r="O53" i="45"/>
  <c r="G53" i="45"/>
  <c r="L51" i="45"/>
  <c r="J50" i="45"/>
  <c r="H49" i="45"/>
  <c r="V48" i="45"/>
  <c r="F48" i="45"/>
  <c r="T47" i="45"/>
  <c r="D47" i="45"/>
  <c r="R46" i="45"/>
  <c r="P45" i="45"/>
  <c r="N44" i="45"/>
  <c r="L43" i="45"/>
  <c r="J42" i="45"/>
  <c r="H41" i="45"/>
  <c r="V40" i="45"/>
  <c r="F40" i="45"/>
  <c r="T39" i="45"/>
  <c r="D39" i="45"/>
  <c r="R38" i="45"/>
  <c r="P37" i="45"/>
  <c r="N36" i="45"/>
  <c r="L35" i="45"/>
  <c r="J34" i="45"/>
  <c r="H32" i="45"/>
  <c r="V31" i="45"/>
  <c r="F31" i="45"/>
  <c r="T30" i="45"/>
  <c r="D30" i="45"/>
  <c r="R29" i="45"/>
  <c r="O28" i="45"/>
  <c r="S25" i="45"/>
  <c r="C25" i="45"/>
  <c r="Q24" i="45"/>
  <c r="K23" i="45"/>
  <c r="C23" i="45"/>
  <c r="M21" i="45"/>
  <c r="I19" i="45"/>
  <c r="O18" i="45"/>
  <c r="Q14" i="45"/>
  <c r="O13" i="45"/>
  <c r="W10" i="45"/>
  <c r="G10" i="45"/>
  <c r="U9" i="45"/>
  <c r="H9" i="45"/>
  <c r="T7" i="45"/>
  <c r="D7" i="45"/>
  <c r="R6" i="45"/>
  <c r="W75" i="45"/>
  <c r="G75" i="45"/>
  <c r="I34" i="60"/>
  <c r="Q18" i="45"/>
  <c r="K14" i="45"/>
  <c r="I13" i="45"/>
  <c r="S9" i="45"/>
  <c r="C9" i="45"/>
  <c r="Q72" i="75"/>
  <c r="W74" i="101"/>
  <c r="G74" i="101"/>
  <c r="Q70" i="101"/>
  <c r="I58" i="101"/>
  <c r="W57" i="101"/>
  <c r="G57" i="101"/>
  <c r="U56" i="101"/>
  <c r="E56" i="101"/>
  <c r="S55" i="101"/>
  <c r="C55" i="101"/>
  <c r="Q54" i="101"/>
  <c r="R74" i="101"/>
  <c r="L70" i="101"/>
  <c r="R57" i="101"/>
  <c r="P56" i="101"/>
  <c r="N55" i="101"/>
  <c r="L54" i="101"/>
  <c r="D53" i="101"/>
  <c r="I74" i="101"/>
  <c r="S70" i="101"/>
  <c r="C70" i="101"/>
  <c r="K58" i="101"/>
  <c r="I57" i="101"/>
  <c r="W56" i="101"/>
  <c r="G56" i="101"/>
  <c r="U55" i="101"/>
  <c r="E55" i="101"/>
  <c r="S54" i="101"/>
  <c r="C54" i="101"/>
  <c r="P74" i="101"/>
  <c r="J70" i="101"/>
  <c r="R58" i="101"/>
  <c r="P57" i="101"/>
  <c r="N56" i="101"/>
  <c r="L55" i="101"/>
  <c r="J54" i="101"/>
  <c r="K2" i="26"/>
  <c r="R2" i="23"/>
  <c r="O26" i="69"/>
  <c r="M3" i="70"/>
  <c r="L3" i="98"/>
  <c r="L2" i="98" s="1"/>
  <c r="H3" i="108"/>
  <c r="H2" i="108" s="1"/>
  <c r="F3" i="35"/>
  <c r="L3" i="53"/>
  <c r="U3" i="59"/>
  <c r="E3" i="59"/>
  <c r="C27" i="17"/>
  <c r="C26" i="17" s="1"/>
  <c r="W71" i="31"/>
  <c r="W72" i="30"/>
  <c r="H3" i="42"/>
  <c r="H2" i="42" s="1"/>
  <c r="L3" i="59"/>
  <c r="L2" i="59" s="1"/>
  <c r="U3" i="73"/>
  <c r="E3" i="81"/>
  <c r="E2" i="81" s="1"/>
  <c r="O26" i="113"/>
  <c r="O3" i="115"/>
  <c r="O2" i="115" s="1"/>
  <c r="I26" i="2"/>
  <c r="P3" i="119"/>
  <c r="N3" i="119"/>
  <c r="T26" i="121"/>
  <c r="D26" i="121"/>
  <c r="J3" i="121"/>
  <c r="D26" i="2"/>
  <c r="S3" i="23"/>
  <c r="C3" i="23"/>
  <c r="L3" i="37"/>
  <c r="P76" i="15"/>
  <c r="N75" i="15"/>
  <c r="L74" i="15"/>
  <c r="J73" i="15"/>
  <c r="R70" i="15"/>
  <c r="P69" i="15"/>
  <c r="N68" i="15"/>
  <c r="L67" i="15"/>
  <c r="J66" i="15"/>
  <c r="H65" i="15"/>
  <c r="V64" i="15"/>
  <c r="F64" i="15"/>
  <c r="T63" i="15"/>
  <c r="D63" i="15"/>
  <c r="R62" i="15"/>
  <c r="P61" i="15"/>
  <c r="N60" i="15"/>
  <c r="L59" i="15"/>
  <c r="J58" i="15"/>
  <c r="H57" i="15"/>
  <c r="V56" i="15"/>
  <c r="F56" i="15"/>
  <c r="T55" i="15"/>
  <c r="D55" i="15"/>
  <c r="R54" i="15"/>
  <c r="J51" i="15"/>
  <c r="H50" i="15"/>
  <c r="V49" i="15"/>
  <c r="F49" i="15"/>
  <c r="T48" i="15"/>
  <c r="D48" i="15"/>
  <c r="R47" i="15"/>
  <c r="P46" i="15"/>
  <c r="N45" i="15"/>
  <c r="L44" i="15"/>
  <c r="J43" i="15"/>
  <c r="H42" i="15"/>
  <c r="V41" i="15"/>
  <c r="F41" i="15"/>
  <c r="T40" i="15"/>
  <c r="D40" i="15"/>
  <c r="R39" i="15"/>
  <c r="P38" i="15"/>
  <c r="N37" i="15"/>
  <c r="L36" i="15"/>
  <c r="J35" i="15"/>
  <c r="K32" i="15"/>
  <c r="I31" i="15"/>
  <c r="W30" i="15"/>
  <c r="G30" i="15"/>
  <c r="U29" i="15"/>
  <c r="E29" i="15"/>
  <c r="S28" i="15"/>
  <c r="S25" i="15"/>
  <c r="C25" i="15"/>
  <c r="Q24" i="15"/>
  <c r="M21" i="15"/>
  <c r="K20" i="15"/>
  <c r="I19" i="15"/>
  <c r="O18" i="15"/>
  <c r="F18" i="15"/>
  <c r="T16" i="15"/>
  <c r="D16" i="15"/>
  <c r="R15" i="15"/>
  <c r="P14" i="15"/>
  <c r="N13" i="15"/>
  <c r="P12" i="15"/>
  <c r="H12" i="15"/>
  <c r="V10" i="15"/>
  <c r="F10" i="15"/>
  <c r="L9" i="15"/>
  <c r="N7" i="15"/>
  <c r="L6" i="15"/>
  <c r="T26" i="24"/>
  <c r="R26" i="25"/>
  <c r="S53" i="30"/>
  <c r="H24" i="15"/>
  <c r="V23" i="15"/>
  <c r="N23" i="15"/>
  <c r="F23" i="15"/>
  <c r="L12" i="30"/>
  <c r="U3" i="33"/>
  <c r="R3" i="39"/>
  <c r="S26" i="40"/>
  <c r="R76" i="45"/>
  <c r="P75" i="45"/>
  <c r="L73" i="45"/>
  <c r="J72" i="45"/>
  <c r="H70" i="45"/>
  <c r="V69" i="45"/>
  <c r="F69" i="45"/>
  <c r="T68" i="45"/>
  <c r="D68" i="45"/>
  <c r="R67" i="45"/>
  <c r="P66" i="45"/>
  <c r="N65" i="45"/>
  <c r="L64" i="45"/>
  <c r="J63" i="45"/>
  <c r="H62" i="45"/>
  <c r="V61" i="45"/>
  <c r="F61" i="45"/>
  <c r="T60" i="45"/>
  <c r="D60" i="45"/>
  <c r="R59" i="45"/>
  <c r="P58" i="45"/>
  <c r="N57" i="45"/>
  <c r="L56" i="45"/>
  <c r="J55" i="45"/>
  <c r="H54" i="45"/>
  <c r="V53" i="45"/>
  <c r="F53" i="45"/>
  <c r="S51" i="45"/>
  <c r="C51" i="45"/>
  <c r="Q50" i="45"/>
  <c r="O49" i="45"/>
  <c r="M48" i="45"/>
  <c r="K47" i="45"/>
  <c r="I46" i="45"/>
  <c r="W45" i="45"/>
  <c r="G45" i="45"/>
  <c r="U44" i="45"/>
  <c r="E44" i="45"/>
  <c r="S43" i="45"/>
  <c r="C43" i="45"/>
  <c r="Q42" i="45"/>
  <c r="O41" i="45"/>
  <c r="M40" i="45"/>
  <c r="K39" i="45"/>
  <c r="I38" i="45"/>
  <c r="W37" i="45"/>
  <c r="G37" i="45"/>
  <c r="U36" i="45"/>
  <c r="E36" i="45"/>
  <c r="S35" i="45"/>
  <c r="C35" i="45"/>
  <c r="Q34" i="45"/>
  <c r="O32" i="45"/>
  <c r="M31" i="45"/>
  <c r="I29" i="45"/>
  <c r="W28" i="45"/>
  <c r="J28" i="45"/>
  <c r="V25" i="45"/>
  <c r="F25" i="45"/>
  <c r="T24" i="45"/>
  <c r="D24" i="45"/>
  <c r="R23" i="45"/>
  <c r="N20" i="45"/>
  <c r="L19" i="45"/>
  <c r="J18" i="45"/>
  <c r="V15" i="45"/>
  <c r="F15" i="45"/>
  <c r="T14" i="45"/>
  <c r="D14" i="45"/>
  <c r="N10" i="45"/>
  <c r="O7" i="45"/>
  <c r="M6" i="45"/>
  <c r="H76" i="45"/>
  <c r="R19" i="45"/>
  <c r="H15" i="45"/>
  <c r="V14" i="45"/>
  <c r="F14" i="45"/>
  <c r="P10" i="45"/>
  <c r="O76" i="15"/>
  <c r="M75" i="15"/>
  <c r="K74" i="15"/>
  <c r="I73" i="15"/>
  <c r="U70" i="15"/>
  <c r="E70" i="15"/>
  <c r="S69" i="15"/>
  <c r="C69" i="15"/>
  <c r="Q68" i="15"/>
  <c r="O67" i="15"/>
  <c r="M66" i="15"/>
  <c r="K65" i="15"/>
  <c r="I64" i="15"/>
  <c r="W63" i="15"/>
  <c r="G63" i="15"/>
  <c r="U62" i="15"/>
  <c r="E62" i="15"/>
  <c r="S61" i="15"/>
  <c r="C61" i="15"/>
  <c r="Q60" i="15"/>
  <c r="O59" i="15"/>
  <c r="M58" i="15"/>
  <c r="K57" i="15"/>
  <c r="I56" i="15"/>
  <c r="W55" i="15"/>
  <c r="G55" i="15"/>
  <c r="U54" i="15"/>
  <c r="E54" i="15"/>
  <c r="Q51" i="15"/>
  <c r="O50" i="15"/>
  <c r="M49" i="15"/>
  <c r="K48" i="15"/>
  <c r="I47" i="15"/>
  <c r="W46" i="15"/>
  <c r="G46" i="15"/>
  <c r="U45" i="15"/>
  <c r="E45" i="15"/>
  <c r="S44" i="15"/>
  <c r="C44" i="15"/>
  <c r="Q43" i="15"/>
  <c r="O42" i="15"/>
  <c r="M41" i="15"/>
  <c r="K40" i="15"/>
  <c r="I39" i="15"/>
  <c r="W38" i="15"/>
  <c r="G38" i="15"/>
  <c r="U37" i="15"/>
  <c r="E37" i="15"/>
  <c r="S36" i="15"/>
  <c r="C36" i="15"/>
  <c r="Q35" i="15"/>
  <c r="R34" i="15"/>
  <c r="V32" i="15"/>
  <c r="F32" i="15"/>
  <c r="T31" i="15"/>
  <c r="D31" i="15"/>
  <c r="R30" i="15"/>
  <c r="P29" i="15"/>
  <c r="R28" i="15"/>
  <c r="I28" i="15"/>
  <c r="V25" i="15"/>
  <c r="F25" i="15"/>
  <c r="P21" i="15"/>
  <c r="N20" i="15"/>
  <c r="L19" i="15"/>
  <c r="W16" i="15"/>
  <c r="G16" i="15"/>
  <c r="U15" i="15"/>
  <c r="E15" i="15"/>
  <c r="S14" i="15"/>
  <c r="C14" i="15"/>
  <c r="Q13" i="15"/>
  <c r="O12" i="15"/>
  <c r="M10" i="15"/>
  <c r="K9" i="15"/>
  <c r="I7" i="15"/>
  <c r="W6" i="15"/>
  <c r="G6" i="15"/>
  <c r="U5" i="15"/>
  <c r="E5" i="15"/>
  <c r="S26" i="24"/>
  <c r="I26" i="25"/>
  <c r="S26" i="31"/>
  <c r="K26" i="31"/>
  <c r="C26" i="31"/>
  <c r="I25" i="15"/>
  <c r="W24" i="15"/>
  <c r="G24" i="15"/>
  <c r="F9" i="30"/>
  <c r="T3" i="31"/>
  <c r="L3" i="31"/>
  <c r="I76" i="45"/>
  <c r="U74" i="45"/>
  <c r="E74" i="45"/>
  <c r="S73" i="45"/>
  <c r="C73" i="45"/>
  <c r="Q72" i="45"/>
  <c r="O70" i="45"/>
  <c r="M69" i="45"/>
  <c r="K68" i="45"/>
  <c r="I67" i="45"/>
  <c r="W66" i="45"/>
  <c r="G66" i="45"/>
  <c r="U65" i="45"/>
  <c r="E65" i="45"/>
  <c r="S64" i="45"/>
  <c r="C64" i="45"/>
  <c r="Q63" i="45"/>
  <c r="O62" i="45"/>
  <c r="M61" i="45"/>
  <c r="K60" i="45"/>
  <c r="I59" i="45"/>
  <c r="W58" i="45"/>
  <c r="G58" i="45"/>
  <c r="U57" i="45"/>
  <c r="E57" i="45"/>
  <c r="S56" i="45"/>
  <c r="C56" i="45"/>
  <c r="Q55" i="45"/>
  <c r="O54" i="45"/>
  <c r="M53" i="45"/>
  <c r="N51" i="45"/>
  <c r="L50" i="45"/>
  <c r="J49" i="45"/>
  <c r="H48" i="45"/>
  <c r="V47" i="45"/>
  <c r="F47" i="45"/>
  <c r="T46" i="45"/>
  <c r="D46" i="45"/>
  <c r="R45" i="45"/>
  <c r="P44" i="45"/>
  <c r="N43" i="45"/>
  <c r="L42" i="45"/>
  <c r="J41" i="45"/>
  <c r="H40" i="45"/>
  <c r="V39" i="45"/>
  <c r="F39" i="45"/>
  <c r="T38" i="45"/>
  <c r="D38" i="45"/>
  <c r="R37" i="45"/>
  <c r="P36" i="45"/>
  <c r="N35" i="45"/>
  <c r="P34" i="45"/>
  <c r="H34" i="45"/>
  <c r="V32" i="45"/>
  <c r="F32" i="45"/>
  <c r="T31" i="45"/>
  <c r="D31" i="45"/>
  <c r="R30" i="45"/>
  <c r="P29" i="45"/>
  <c r="I25" i="45"/>
  <c r="W24" i="45"/>
  <c r="G24" i="45"/>
  <c r="U23" i="45"/>
  <c r="E23" i="45"/>
  <c r="S21" i="45"/>
  <c r="C21" i="45"/>
  <c r="Q20" i="45"/>
  <c r="O19" i="45"/>
  <c r="K16" i="45"/>
  <c r="I15" i="45"/>
  <c r="S12" i="45"/>
  <c r="C12" i="45"/>
  <c r="Q10" i="45"/>
  <c r="N9" i="45"/>
  <c r="E9" i="45"/>
  <c r="N7" i="45"/>
  <c r="L6" i="45"/>
  <c r="J5" i="45"/>
  <c r="U73" i="45"/>
  <c r="E73" i="45"/>
  <c r="S20" i="45"/>
  <c r="C20" i="45"/>
  <c r="M16" i="45"/>
  <c r="K15" i="45"/>
  <c r="U12" i="45"/>
  <c r="M12" i="45"/>
  <c r="E12" i="45"/>
  <c r="W72" i="75"/>
  <c r="W5" i="75"/>
  <c r="R76" i="15"/>
  <c r="P75" i="15"/>
  <c r="N74" i="15"/>
  <c r="L73" i="15"/>
  <c r="H70" i="15"/>
  <c r="V69" i="15"/>
  <c r="F69" i="15"/>
  <c r="T68" i="15"/>
  <c r="D68" i="15"/>
  <c r="R67" i="15"/>
  <c r="P66" i="15"/>
  <c r="N65" i="15"/>
  <c r="L64" i="15"/>
  <c r="J63" i="15"/>
  <c r="H62" i="15"/>
  <c r="V61" i="15"/>
  <c r="F61" i="15"/>
  <c r="T60" i="15"/>
  <c r="D60" i="15"/>
  <c r="R59" i="15"/>
  <c r="P58" i="15"/>
  <c r="N57" i="15"/>
  <c r="L56" i="15"/>
  <c r="J55" i="15"/>
  <c r="H54" i="15"/>
  <c r="T51" i="15"/>
  <c r="D51" i="15"/>
  <c r="R50" i="15"/>
  <c r="P49" i="15"/>
  <c r="N48" i="15"/>
  <c r="L47" i="15"/>
  <c r="J46" i="15"/>
  <c r="H45" i="15"/>
  <c r="V44" i="15"/>
  <c r="F44" i="15"/>
  <c r="T43" i="15"/>
  <c r="D43" i="15"/>
  <c r="R42" i="15"/>
  <c r="P41" i="15"/>
  <c r="N40" i="15"/>
  <c r="L39" i="15"/>
  <c r="J38" i="15"/>
  <c r="H37" i="15"/>
  <c r="V36" i="15"/>
  <c r="F36" i="15"/>
  <c r="T35" i="15"/>
  <c r="D35" i="15"/>
  <c r="I32" i="15"/>
  <c r="W31" i="15"/>
  <c r="G31" i="15"/>
  <c r="U30" i="15"/>
  <c r="E30" i="15"/>
  <c r="S29" i="15"/>
  <c r="C29" i="15"/>
  <c r="U23" i="15"/>
  <c r="E23" i="15"/>
  <c r="S21" i="15"/>
  <c r="C21" i="15"/>
  <c r="Q20" i="15"/>
  <c r="O19" i="15"/>
  <c r="J16" i="15"/>
  <c r="H15" i="15"/>
  <c r="V14" i="15"/>
  <c r="F14" i="15"/>
  <c r="T13" i="15"/>
  <c r="D13" i="15"/>
  <c r="P10" i="15"/>
  <c r="R9" i="15"/>
  <c r="J9" i="15"/>
  <c r="L7" i="15"/>
  <c r="J6" i="15"/>
  <c r="L25" i="15"/>
  <c r="S3" i="31"/>
  <c r="K3" i="31"/>
  <c r="C3" i="31"/>
  <c r="J75" i="45"/>
  <c r="H74" i="45"/>
  <c r="V73" i="45"/>
  <c r="F73" i="45"/>
  <c r="N70" i="45"/>
  <c r="L69" i="45"/>
  <c r="J68" i="45"/>
  <c r="H67" i="45"/>
  <c r="V66" i="45"/>
  <c r="F66" i="45"/>
  <c r="T65" i="45"/>
  <c r="D65" i="45"/>
  <c r="R64" i="45"/>
  <c r="P63" i="45"/>
  <c r="N62" i="45"/>
  <c r="L61" i="45"/>
  <c r="J60" i="45"/>
  <c r="H59" i="45"/>
  <c r="V58" i="45"/>
  <c r="F58" i="45"/>
  <c r="T57" i="45"/>
  <c r="D57" i="45"/>
  <c r="R56" i="45"/>
  <c r="P55" i="45"/>
  <c r="N54" i="45"/>
  <c r="P53" i="45"/>
  <c r="H53" i="45"/>
  <c r="U51" i="45"/>
  <c r="E51" i="45"/>
  <c r="S50" i="45"/>
  <c r="C50" i="45"/>
  <c r="Q49" i="45"/>
  <c r="O48" i="45"/>
  <c r="M47" i="45"/>
  <c r="K46" i="45"/>
  <c r="I45" i="45"/>
  <c r="W44" i="45"/>
  <c r="G44" i="45"/>
  <c r="U43" i="45"/>
  <c r="E43" i="45"/>
  <c r="S42" i="45"/>
  <c r="C42" i="45"/>
  <c r="Q41" i="45"/>
  <c r="O40" i="45"/>
  <c r="M39" i="45"/>
  <c r="K38" i="45"/>
  <c r="I37" i="45"/>
  <c r="W36" i="45"/>
  <c r="G36" i="45"/>
  <c r="U35" i="45"/>
  <c r="E35" i="45"/>
  <c r="O31" i="45"/>
  <c r="M30" i="45"/>
  <c r="K29" i="45"/>
  <c r="H25" i="45"/>
  <c r="V24" i="45"/>
  <c r="F24" i="45"/>
  <c r="T23" i="45"/>
  <c r="L23" i="45"/>
  <c r="D23" i="45"/>
  <c r="N21" i="45"/>
  <c r="L20" i="45"/>
  <c r="R16" i="45"/>
  <c r="L13" i="45"/>
  <c r="V9" i="45"/>
  <c r="D9" i="45"/>
  <c r="Q7" i="45"/>
  <c r="O6" i="45"/>
  <c r="M5" i="45"/>
  <c r="V74" i="45"/>
  <c r="F74" i="45"/>
  <c r="H21" i="45"/>
  <c r="P16" i="45"/>
  <c r="J13" i="45"/>
  <c r="H12" i="45"/>
  <c r="R18" i="75"/>
  <c r="Q76" i="15"/>
  <c r="O75" i="15"/>
  <c r="M74" i="15"/>
  <c r="K73" i="15"/>
  <c r="S70" i="15"/>
  <c r="C70" i="15"/>
  <c r="Q69" i="15"/>
  <c r="O68" i="15"/>
  <c r="M67" i="15"/>
  <c r="K66" i="15"/>
  <c r="I65" i="15"/>
  <c r="W64" i="15"/>
  <c r="G64" i="15"/>
  <c r="U63" i="15"/>
  <c r="E63" i="15"/>
  <c r="S62" i="15"/>
  <c r="C62" i="15"/>
  <c r="Q61" i="15"/>
  <c r="O60" i="15"/>
  <c r="M59" i="15"/>
  <c r="K58" i="15"/>
  <c r="I57" i="15"/>
  <c r="W56" i="15"/>
  <c r="G56" i="15"/>
  <c r="U55" i="15"/>
  <c r="E55" i="15"/>
  <c r="S54" i="15"/>
  <c r="C54" i="15"/>
  <c r="K51" i="15"/>
  <c r="I50" i="15"/>
  <c r="W49" i="15"/>
  <c r="G49" i="15"/>
  <c r="U48" i="15"/>
  <c r="E48" i="15"/>
  <c r="S47" i="15"/>
  <c r="C47" i="15"/>
  <c r="Q46" i="15"/>
  <c r="O45" i="15"/>
  <c r="M44" i="15"/>
  <c r="K43" i="15"/>
  <c r="I42" i="15"/>
  <c r="W41" i="15"/>
  <c r="G41" i="15"/>
  <c r="U40" i="15"/>
  <c r="E40" i="15"/>
  <c r="S39" i="15"/>
  <c r="C39" i="15"/>
  <c r="Q38" i="15"/>
  <c r="O37" i="15"/>
  <c r="M36" i="15"/>
  <c r="K35" i="15"/>
  <c r="P32" i="15"/>
  <c r="N31" i="15"/>
  <c r="L30" i="15"/>
  <c r="J29" i="15"/>
  <c r="N24" i="15"/>
  <c r="P23" i="15"/>
  <c r="H23" i="15"/>
  <c r="V21" i="15"/>
  <c r="F21" i="15"/>
  <c r="T20" i="15"/>
  <c r="D20" i="15"/>
  <c r="R19" i="15"/>
  <c r="I16" i="15"/>
  <c r="W15" i="15"/>
  <c r="G15" i="15"/>
  <c r="U14" i="15"/>
  <c r="E14" i="15"/>
  <c r="S13" i="15"/>
  <c r="C13" i="15"/>
  <c r="K10" i="15"/>
  <c r="S7" i="15"/>
  <c r="C7" i="15"/>
  <c r="Q6" i="15"/>
  <c r="S5" i="15"/>
  <c r="K5" i="15"/>
  <c r="C5" i="15"/>
  <c r="G26" i="24"/>
  <c r="Q26" i="31"/>
  <c r="I26" i="31"/>
  <c r="S23" i="15"/>
  <c r="K23" i="15"/>
  <c r="C23" i="15"/>
  <c r="G18" i="30"/>
  <c r="Q12" i="30"/>
  <c r="T9" i="15"/>
  <c r="D9" i="15"/>
  <c r="V3" i="32"/>
  <c r="F3" i="32"/>
  <c r="I3" i="35"/>
  <c r="I2" i="35" s="1"/>
  <c r="G26" i="36"/>
  <c r="K3" i="39"/>
  <c r="K26" i="40"/>
  <c r="O76" i="45"/>
  <c r="M75" i="45"/>
  <c r="K74" i="45"/>
  <c r="W72" i="45"/>
  <c r="O72" i="45"/>
  <c r="G72" i="45"/>
  <c r="U70" i="45"/>
  <c r="E70" i="45"/>
  <c r="S69" i="45"/>
  <c r="C69" i="45"/>
  <c r="Q68" i="45"/>
  <c r="O67" i="45"/>
  <c r="M66" i="45"/>
  <c r="K65" i="45"/>
  <c r="I64" i="45"/>
  <c r="W63" i="45"/>
  <c r="G63" i="45"/>
  <c r="U62" i="45"/>
  <c r="E62" i="45"/>
  <c r="S61" i="45"/>
  <c r="C61" i="45"/>
  <c r="Q60" i="45"/>
  <c r="O59" i="45"/>
  <c r="M58" i="45"/>
  <c r="K57" i="45"/>
  <c r="I56" i="45"/>
  <c r="W55" i="45"/>
  <c r="G55" i="45"/>
  <c r="U54" i="45"/>
  <c r="E54" i="45"/>
  <c r="H51" i="45"/>
  <c r="V50" i="45"/>
  <c r="F50" i="45"/>
  <c r="T49" i="45"/>
  <c r="D49" i="45"/>
  <c r="R48" i="45"/>
  <c r="P47" i="45"/>
  <c r="N46" i="45"/>
  <c r="L45" i="45"/>
  <c r="J44" i="45"/>
  <c r="H43" i="45"/>
  <c r="V42" i="45"/>
  <c r="F42" i="45"/>
  <c r="T41" i="45"/>
  <c r="D41" i="45"/>
  <c r="R40" i="45"/>
  <c r="P39" i="45"/>
  <c r="N38" i="45"/>
  <c r="L37" i="45"/>
  <c r="J36" i="45"/>
  <c r="H35" i="45"/>
  <c r="V34" i="45"/>
  <c r="F34" i="45"/>
  <c r="T32" i="45"/>
  <c r="D32" i="45"/>
  <c r="R31" i="45"/>
  <c r="P30" i="45"/>
  <c r="K28" i="45"/>
  <c r="O25" i="45"/>
  <c r="M24" i="45"/>
  <c r="I21" i="45"/>
  <c r="U19" i="45"/>
  <c r="E19" i="45"/>
  <c r="M14" i="45"/>
  <c r="K13" i="45"/>
  <c r="S10" i="45"/>
  <c r="C10" i="45"/>
  <c r="P7" i="45"/>
  <c r="N6" i="45"/>
  <c r="H5" i="45"/>
  <c r="S75" i="45"/>
  <c r="C75" i="45"/>
  <c r="O30" i="45"/>
  <c r="M18" i="45"/>
  <c r="W14" i="45"/>
  <c r="G14" i="45"/>
  <c r="U13" i="45"/>
  <c r="E13" i="45"/>
  <c r="O9" i="45"/>
  <c r="I5" i="60"/>
  <c r="E23" i="75"/>
  <c r="S74" i="101"/>
  <c r="C74" i="101"/>
  <c r="M70" i="101"/>
  <c r="U58" i="101"/>
  <c r="E58" i="101"/>
  <c r="C57" i="101"/>
  <c r="Q56" i="101"/>
  <c r="O55" i="101"/>
  <c r="M54" i="101"/>
  <c r="J53" i="101"/>
  <c r="S57" i="101"/>
  <c r="N74" i="101"/>
  <c r="H70" i="101"/>
  <c r="P58" i="101"/>
  <c r="N57" i="101"/>
  <c r="L56" i="101"/>
  <c r="J55" i="101"/>
  <c r="H54" i="101"/>
  <c r="V53" i="101"/>
  <c r="N53" i="101"/>
  <c r="P54" i="101"/>
  <c r="U74" i="101"/>
  <c r="E74" i="101"/>
  <c r="O70" i="101"/>
  <c r="W58" i="101"/>
  <c r="G58" i="101"/>
  <c r="U57" i="101"/>
  <c r="E57" i="101"/>
  <c r="S56" i="101"/>
  <c r="C56" i="101"/>
  <c r="O54" i="101"/>
  <c r="M53" i="101"/>
  <c r="L74" i="101"/>
  <c r="V70" i="101"/>
  <c r="F70" i="101"/>
  <c r="N58" i="101"/>
  <c r="L57" i="101"/>
  <c r="J56" i="101"/>
  <c r="H55" i="101"/>
  <c r="V54" i="101"/>
  <c r="F54" i="101"/>
  <c r="T53" i="101"/>
  <c r="R56" i="101"/>
  <c r="C3" i="61"/>
  <c r="U3" i="62"/>
  <c r="E3" i="62"/>
  <c r="O3" i="63"/>
  <c r="Q3" i="64"/>
  <c r="K3" i="65"/>
  <c r="I3" i="68"/>
  <c r="O3" i="71"/>
  <c r="N3" i="72"/>
  <c r="N2" i="72" s="1"/>
  <c r="P3" i="73"/>
  <c r="J3" i="74"/>
  <c r="R3" i="76"/>
  <c r="T3" i="77"/>
  <c r="D3" i="77"/>
  <c r="R3" i="78"/>
  <c r="F3" i="78"/>
  <c r="H3" i="79"/>
  <c r="R3" i="80"/>
  <c r="H3" i="81"/>
  <c r="V3" i="84"/>
  <c r="F3" i="84"/>
  <c r="H3" i="85"/>
  <c r="H2" i="85" s="1"/>
  <c r="R3" i="86"/>
  <c r="E3" i="87"/>
  <c r="E2" i="87" s="1"/>
  <c r="R3" i="89"/>
  <c r="D3" i="90"/>
  <c r="D2" i="90" s="1"/>
  <c r="P3" i="92"/>
  <c r="P2" i="92" s="1"/>
  <c r="V3" i="95"/>
  <c r="F3" i="95"/>
  <c r="H3" i="96"/>
  <c r="H2" i="96" s="1"/>
  <c r="R3" i="97"/>
  <c r="T3" i="98"/>
  <c r="D3" i="98"/>
  <c r="P3" i="100"/>
  <c r="R3" i="107"/>
  <c r="T3" i="108"/>
  <c r="D3" i="108"/>
  <c r="D2" i="108" s="1"/>
  <c r="N3" i="109"/>
  <c r="N2" i="109" s="1"/>
  <c r="V3" i="112"/>
  <c r="F3" i="112"/>
  <c r="H3" i="113"/>
  <c r="R3" i="114"/>
  <c r="R2" i="114" s="1"/>
  <c r="T3" i="115"/>
  <c r="T2" i="115" s="1"/>
  <c r="D3" i="115"/>
  <c r="I3" i="3"/>
  <c r="S3" i="4"/>
  <c r="C3" i="4"/>
  <c r="U3" i="5"/>
  <c r="E3" i="5"/>
  <c r="S3" i="6"/>
  <c r="C3" i="6"/>
  <c r="C3" i="10"/>
  <c r="R3" i="36"/>
  <c r="I3" i="59"/>
  <c r="I2" i="59" s="1"/>
  <c r="E3" i="79"/>
  <c r="E2" i="79" s="1"/>
  <c r="Q3" i="81"/>
  <c r="Q2" i="81" s="1"/>
  <c r="U3" i="85"/>
  <c r="Q3" i="92"/>
  <c r="S3" i="95"/>
  <c r="U3" i="96"/>
  <c r="E3" i="96"/>
  <c r="E2" i="96" s="1"/>
  <c r="O3" i="97"/>
  <c r="Q3" i="98"/>
  <c r="M3" i="100"/>
  <c r="C3" i="105"/>
  <c r="O3" i="107"/>
  <c r="Q3" i="108"/>
  <c r="K3" i="112"/>
  <c r="M3" i="113"/>
  <c r="W3" i="114"/>
  <c r="G3" i="114"/>
  <c r="I3" i="115"/>
  <c r="I2" i="115" s="1"/>
  <c r="Q3" i="119"/>
  <c r="M3" i="121"/>
  <c r="M2" i="125"/>
  <c r="O3" i="61"/>
  <c r="Q3" i="62"/>
  <c r="K3" i="63"/>
  <c r="W3" i="65"/>
  <c r="W2" i="65" s="1"/>
  <c r="G3" i="65"/>
  <c r="S3" i="67"/>
  <c r="C3" i="67"/>
  <c r="U3" i="68"/>
  <c r="O3" i="69"/>
  <c r="Q3" i="70"/>
  <c r="K3" i="71"/>
  <c r="K2" i="71" s="1"/>
  <c r="J3" i="72"/>
  <c r="L3" i="73"/>
  <c r="L2" i="73" s="1"/>
  <c r="V3" i="74"/>
  <c r="F3" i="74"/>
  <c r="N3" i="76"/>
  <c r="P3" i="77"/>
  <c r="T3" i="79"/>
  <c r="D3" i="79"/>
  <c r="N3" i="80"/>
  <c r="T3" i="81"/>
  <c r="D3" i="81"/>
  <c r="V3" i="82"/>
  <c r="R3" i="84"/>
  <c r="T3" i="85"/>
  <c r="D3" i="85"/>
  <c r="N3" i="86"/>
  <c r="N2" i="86" s="1"/>
  <c r="Q3" i="87"/>
  <c r="T3" i="88"/>
  <c r="D3" i="88"/>
  <c r="N3" i="89"/>
  <c r="P3" i="90"/>
  <c r="P2" i="90" s="1"/>
  <c r="J3" i="91"/>
  <c r="L3" i="92"/>
  <c r="R3" i="95"/>
  <c r="T3" i="96"/>
  <c r="T2" i="96" s="1"/>
  <c r="D3" i="96"/>
  <c r="N3" i="97"/>
  <c r="P3" i="98"/>
  <c r="L3" i="100"/>
  <c r="N3" i="107"/>
  <c r="P3" i="108"/>
  <c r="J3" i="109"/>
  <c r="J2" i="109" s="1"/>
  <c r="R3" i="112"/>
  <c r="T3" i="113"/>
  <c r="D3" i="113"/>
  <c r="N3" i="114"/>
  <c r="U3" i="3"/>
  <c r="E3" i="3"/>
  <c r="E2" i="3" s="1"/>
  <c r="O3" i="4"/>
  <c r="Q3" i="5"/>
  <c r="O3" i="6"/>
  <c r="W3" i="8"/>
  <c r="O3" i="10"/>
  <c r="T3" i="35"/>
  <c r="D3" i="35"/>
  <c r="N3" i="36"/>
  <c r="T3" i="59"/>
  <c r="D3" i="59"/>
  <c r="T3" i="67"/>
  <c r="T2" i="67" s="1"/>
  <c r="O3" i="95"/>
  <c r="Q3" i="96"/>
  <c r="K3" i="97"/>
  <c r="M3" i="98"/>
  <c r="M2" i="98" s="1"/>
  <c r="G3" i="99"/>
  <c r="C3" i="103"/>
  <c r="M3" i="108"/>
  <c r="J3" i="110"/>
  <c r="W3" i="112"/>
  <c r="G3" i="112"/>
  <c r="G2" i="112" s="1"/>
  <c r="I3" i="113"/>
  <c r="S3" i="114"/>
  <c r="U3" i="115"/>
  <c r="U2" i="115" s="1"/>
  <c r="E3" i="115"/>
  <c r="K2" i="118"/>
  <c r="M3" i="119"/>
  <c r="W3" i="120"/>
  <c r="I3" i="121"/>
  <c r="L3" i="121"/>
  <c r="M3" i="62"/>
  <c r="W3" i="63"/>
  <c r="G3" i="63"/>
  <c r="I3" i="64"/>
  <c r="I2" i="64" s="1"/>
  <c r="S3" i="65"/>
  <c r="C3" i="65"/>
  <c r="E3" i="66"/>
  <c r="O3" i="67"/>
  <c r="O2" i="67" s="1"/>
  <c r="G3" i="71"/>
  <c r="V3" i="72"/>
  <c r="F3" i="72"/>
  <c r="H3" i="73"/>
  <c r="R3" i="74"/>
  <c r="J3" i="76"/>
  <c r="L3" i="77"/>
  <c r="P3" i="79"/>
  <c r="J3" i="80"/>
  <c r="P3" i="81"/>
  <c r="T3" i="83"/>
  <c r="D3" i="83"/>
  <c r="D2" i="83" s="1"/>
  <c r="N3" i="84"/>
  <c r="P3" i="85"/>
  <c r="J3" i="86"/>
  <c r="J3" i="89"/>
  <c r="V3" i="91"/>
  <c r="F3" i="91"/>
  <c r="H3" i="92"/>
  <c r="N3" i="95"/>
  <c r="P3" i="96"/>
  <c r="V3" i="99"/>
  <c r="F3" i="99"/>
  <c r="H3" i="100"/>
  <c r="J3" i="107"/>
  <c r="L3" i="108"/>
  <c r="V3" i="109"/>
  <c r="F3" i="109"/>
  <c r="F2" i="109" s="1"/>
  <c r="C3" i="111"/>
  <c r="N3" i="112"/>
  <c r="P3" i="113"/>
  <c r="J3" i="114"/>
  <c r="L3" i="115"/>
  <c r="Q3" i="3"/>
  <c r="K3" i="4"/>
  <c r="M3" i="5"/>
  <c r="K3" i="6"/>
  <c r="K3" i="10"/>
  <c r="P3" i="35"/>
  <c r="J3" i="36"/>
  <c r="J2" i="36" s="1"/>
  <c r="H3" i="55"/>
  <c r="L3" i="34"/>
  <c r="K3" i="95"/>
  <c r="M3" i="96"/>
  <c r="M2" i="96" s="1"/>
  <c r="W3" i="97"/>
  <c r="G3" i="97"/>
  <c r="I3" i="98"/>
  <c r="U3" i="100"/>
  <c r="E3" i="100"/>
  <c r="W3" i="107"/>
  <c r="S3" i="109"/>
  <c r="C3" i="109"/>
  <c r="V3" i="110"/>
  <c r="F3" i="110"/>
  <c r="S3" i="112"/>
  <c r="C3" i="112"/>
  <c r="U3" i="113"/>
  <c r="E3" i="113"/>
  <c r="G2" i="118"/>
  <c r="U3" i="121"/>
  <c r="E3" i="121"/>
  <c r="V2" i="125"/>
  <c r="F2" i="125"/>
  <c r="H3" i="121"/>
  <c r="W3" i="61"/>
  <c r="G3" i="61"/>
  <c r="I3" i="62"/>
  <c r="S3" i="63"/>
  <c r="C3" i="63"/>
  <c r="C2" i="63" s="1"/>
  <c r="U3" i="64"/>
  <c r="E3" i="64"/>
  <c r="O3" i="65"/>
  <c r="K3" i="67"/>
  <c r="S3" i="71"/>
  <c r="C3" i="71"/>
  <c r="R3" i="72"/>
  <c r="T3" i="73"/>
  <c r="D3" i="73"/>
  <c r="N3" i="74"/>
  <c r="N2" i="74" s="1"/>
  <c r="V3" i="76"/>
  <c r="F3" i="76"/>
  <c r="H3" i="77"/>
  <c r="V3" i="78"/>
  <c r="J3" i="78"/>
  <c r="L3" i="79"/>
  <c r="V3" i="80"/>
  <c r="F3" i="80"/>
  <c r="L3" i="81"/>
  <c r="L3" i="85"/>
  <c r="V3" i="86"/>
  <c r="F3" i="86"/>
  <c r="F2" i="86" s="1"/>
  <c r="I3" i="87"/>
  <c r="L3" i="88"/>
  <c r="V3" i="89"/>
  <c r="H3" i="90"/>
  <c r="R3" i="91"/>
  <c r="T3" i="92"/>
  <c r="D3" i="92"/>
  <c r="J3" i="95"/>
  <c r="L3" i="96"/>
  <c r="V3" i="97"/>
  <c r="V2" i="97" s="1"/>
  <c r="F3" i="97"/>
  <c r="T3" i="100"/>
  <c r="D3" i="100"/>
  <c r="V3" i="107"/>
  <c r="F3" i="107"/>
  <c r="R3" i="109"/>
  <c r="E3" i="110"/>
  <c r="J3" i="112"/>
  <c r="L3" i="113"/>
  <c r="V3" i="114"/>
  <c r="F3" i="114"/>
  <c r="M3" i="3"/>
  <c r="M2" i="3" s="1"/>
  <c r="W3" i="4"/>
  <c r="W2" i="4" s="1"/>
  <c r="G3" i="4"/>
  <c r="I3" i="5"/>
  <c r="W3" i="6"/>
  <c r="G3" i="6"/>
  <c r="G3" i="10"/>
  <c r="L3" i="35"/>
  <c r="L2" i="35" s="1"/>
  <c r="V3" i="36"/>
  <c r="S3" i="97"/>
  <c r="C3" i="97"/>
  <c r="O3" i="99"/>
  <c r="S3" i="107"/>
  <c r="C3" i="107"/>
  <c r="O3" i="109"/>
  <c r="O3" i="112"/>
  <c r="K3" i="114"/>
  <c r="C3" i="118"/>
  <c r="R2" i="125"/>
  <c r="T3" i="121"/>
  <c r="W40" i="149"/>
  <c r="C42" i="149"/>
  <c r="O2" i="62"/>
  <c r="S2" i="68"/>
  <c r="F2" i="88"/>
  <c r="C2" i="3"/>
  <c r="O2" i="5"/>
  <c r="Q2" i="114"/>
  <c r="I2" i="118"/>
  <c r="O2" i="3"/>
  <c r="K2" i="5"/>
  <c r="Q2" i="112"/>
  <c r="E2" i="125"/>
  <c r="K2" i="68"/>
  <c r="V2" i="77"/>
  <c r="F2" i="77"/>
  <c r="T2" i="89"/>
  <c r="D2" i="89"/>
  <c r="E2" i="67"/>
  <c r="Q2" i="69"/>
  <c r="M2" i="71"/>
  <c r="P2" i="89"/>
  <c r="G2" i="3"/>
  <c r="P2" i="36"/>
  <c r="W2" i="115"/>
  <c r="J2" i="3"/>
  <c r="J2" i="5"/>
  <c r="H2" i="27"/>
  <c r="O2" i="33"/>
  <c r="U2" i="41"/>
  <c r="H2" i="43"/>
  <c r="R2" i="53"/>
  <c r="M3" i="64"/>
  <c r="M3" i="66"/>
  <c r="W2" i="66"/>
  <c r="G2" i="66"/>
  <c r="E3" i="68"/>
  <c r="C2" i="68"/>
  <c r="U3" i="70"/>
  <c r="E3" i="70"/>
  <c r="I2" i="71"/>
  <c r="L2" i="78"/>
  <c r="L2" i="82"/>
  <c r="P3" i="83"/>
  <c r="N2" i="83"/>
  <c r="J3" i="84"/>
  <c r="M3" i="87"/>
  <c r="G2" i="87"/>
  <c r="P3" i="88"/>
  <c r="N2" i="88"/>
  <c r="F3" i="89"/>
  <c r="L3" i="90"/>
  <c r="V2" i="90"/>
  <c r="F2" i="90"/>
  <c r="J2" i="96"/>
  <c r="T2" i="97"/>
  <c r="D2" i="97"/>
  <c r="V71" i="102"/>
  <c r="D27" i="102"/>
  <c r="V2" i="108"/>
  <c r="F2" i="108"/>
  <c r="P2" i="109"/>
  <c r="I3" i="110"/>
  <c r="S2" i="110"/>
  <c r="C2" i="110"/>
  <c r="H3" i="115"/>
  <c r="S2" i="3"/>
  <c r="M2" i="4"/>
  <c r="Q32" i="149"/>
  <c r="I32" i="149"/>
  <c r="C2" i="29"/>
  <c r="J2" i="35"/>
  <c r="D2" i="36"/>
  <c r="H2" i="39"/>
  <c r="H2" i="41"/>
  <c r="N2" i="64"/>
  <c r="J2" i="65"/>
  <c r="T2" i="66"/>
  <c r="T2" i="3"/>
  <c r="J27" i="149"/>
  <c r="E2" i="23"/>
  <c r="V2" i="26"/>
  <c r="K2" i="33"/>
  <c r="N2" i="43"/>
  <c r="N2" i="53"/>
  <c r="R2" i="55"/>
  <c r="I2" i="26"/>
  <c r="D2" i="32"/>
  <c r="V2" i="37"/>
  <c r="T3" i="42"/>
  <c r="N2" i="42"/>
  <c r="W2" i="54"/>
  <c r="E2" i="57"/>
  <c r="N2" i="59"/>
  <c r="F2" i="63"/>
  <c r="P2" i="64"/>
  <c r="N3" i="66"/>
  <c r="P3" i="67"/>
  <c r="N2" i="67"/>
  <c r="J2" i="69"/>
  <c r="S3" i="72"/>
  <c r="Q2" i="72"/>
  <c r="I3" i="73"/>
  <c r="M2" i="74"/>
  <c r="K2" i="79"/>
  <c r="G2" i="80"/>
  <c r="W2" i="81"/>
  <c r="G2" i="81"/>
  <c r="I3" i="88"/>
  <c r="K3" i="91"/>
  <c r="C3" i="95"/>
  <c r="V26" i="110"/>
  <c r="N3" i="110"/>
  <c r="G2" i="115"/>
  <c r="H2" i="125"/>
  <c r="U71" i="12"/>
  <c r="M71" i="12"/>
  <c r="I71" i="12"/>
  <c r="W71" i="11"/>
  <c r="S71" i="9"/>
  <c r="O71" i="9"/>
  <c r="K71" i="12"/>
  <c r="G71" i="11"/>
  <c r="C71" i="9"/>
  <c r="S53" i="7"/>
  <c r="G53" i="9"/>
  <c r="C52" i="7"/>
  <c r="S33" i="7"/>
  <c r="C33" i="7"/>
  <c r="U27" i="9"/>
  <c r="Q27" i="7"/>
  <c r="M27" i="11"/>
  <c r="I27" i="9"/>
  <c r="E27" i="9"/>
  <c r="W22" i="9"/>
  <c r="S22" i="9"/>
  <c r="O23" i="7"/>
  <c r="K22" i="12"/>
  <c r="G22" i="9"/>
  <c r="C23" i="9"/>
  <c r="U17" i="12"/>
  <c r="I17" i="12"/>
  <c r="E17" i="12"/>
  <c r="W17" i="11"/>
  <c r="S17" i="9"/>
  <c r="O18" i="7"/>
  <c r="G18" i="11"/>
  <c r="C18" i="9"/>
  <c r="U12" i="11"/>
  <c r="Q11" i="9"/>
  <c r="M11" i="7"/>
  <c r="I12" i="12"/>
  <c r="E11" i="11"/>
  <c r="U8" i="12"/>
  <c r="Q8" i="11"/>
  <c r="M8" i="9"/>
  <c r="I8" i="7"/>
  <c r="E8" i="12"/>
  <c r="W4" i="7"/>
  <c r="O4" i="11"/>
  <c r="K4" i="9"/>
  <c r="G4" i="7"/>
  <c r="L71" i="9"/>
  <c r="F27" i="11"/>
  <c r="D17" i="11"/>
  <c r="J11" i="12"/>
  <c r="V11" i="9"/>
  <c r="T4" i="9"/>
  <c r="D4" i="7"/>
  <c r="R71" i="7"/>
  <c r="N71" i="12"/>
  <c r="F71" i="7"/>
  <c r="R52" i="7"/>
  <c r="F52" i="7"/>
  <c r="V34" i="12"/>
  <c r="V34" i="9"/>
  <c r="V34" i="11"/>
  <c r="V34" i="7"/>
  <c r="V33" i="2"/>
  <c r="V26" i="2" s="1"/>
  <c r="N33" i="7"/>
  <c r="T27" i="11"/>
  <c r="P27" i="9"/>
  <c r="L27" i="7"/>
  <c r="H27" i="12"/>
  <c r="D27" i="11"/>
  <c r="V22" i="12"/>
  <c r="R22" i="11"/>
  <c r="N22" i="11"/>
  <c r="J22" i="7"/>
  <c r="F22" i="12"/>
  <c r="V18" i="12"/>
  <c r="V18" i="9"/>
  <c r="V18" i="11"/>
  <c r="V18" i="7"/>
  <c r="V17" i="2"/>
  <c r="R17" i="11"/>
  <c r="N17" i="7"/>
  <c r="J17" i="12"/>
  <c r="F18" i="9"/>
  <c r="T11" i="11"/>
  <c r="P11" i="12"/>
  <c r="L11" i="7"/>
  <c r="H11" i="11"/>
  <c r="D11" i="11"/>
  <c r="T8" i="12"/>
  <c r="P8" i="11"/>
  <c r="L8" i="9"/>
  <c r="H8" i="7"/>
  <c r="D8" i="11"/>
  <c r="R4" i="11"/>
  <c r="N4" i="9"/>
  <c r="F4" i="11"/>
  <c r="P71" i="7"/>
  <c r="L53" i="7"/>
  <c r="J27" i="7"/>
  <c r="P22" i="11"/>
  <c r="D22" i="9"/>
  <c r="N17" i="9"/>
  <c r="L17" i="7"/>
  <c r="N11" i="12"/>
  <c r="N11" i="9"/>
  <c r="N8" i="7"/>
  <c r="H4" i="11"/>
  <c r="U3" i="119"/>
  <c r="O26" i="121"/>
  <c r="C26" i="121"/>
  <c r="U71" i="9"/>
  <c r="Q72" i="9"/>
  <c r="M71" i="7"/>
  <c r="E72" i="9"/>
  <c r="I52" i="7"/>
  <c r="U33" i="7"/>
  <c r="E33" i="7"/>
  <c r="W28" i="9"/>
  <c r="S27" i="7"/>
  <c r="O26" i="2"/>
  <c r="O27" i="12"/>
  <c r="K27" i="11"/>
  <c r="G27" i="9"/>
  <c r="C27" i="7"/>
  <c r="U22" i="9"/>
  <c r="Q22" i="7"/>
  <c r="M22" i="12"/>
  <c r="I22" i="11"/>
  <c r="E22" i="9"/>
  <c r="W17" i="12"/>
  <c r="S17" i="12"/>
  <c r="K17" i="12"/>
  <c r="U17" i="11"/>
  <c r="Q17" i="9"/>
  <c r="M18" i="7"/>
  <c r="E17" i="11"/>
  <c r="W12" i="11"/>
  <c r="W12" i="12"/>
  <c r="W12" i="9"/>
  <c r="W12" i="7"/>
  <c r="W11" i="2"/>
  <c r="W3" i="2" s="1"/>
  <c r="S11" i="9"/>
  <c r="O11" i="7"/>
  <c r="K11" i="12"/>
  <c r="G11" i="9"/>
  <c r="C11" i="9"/>
  <c r="W8" i="9"/>
  <c r="S8" i="11"/>
  <c r="O8" i="7"/>
  <c r="K8" i="9"/>
  <c r="G8" i="9"/>
  <c r="C8" i="11"/>
  <c r="U4" i="11"/>
  <c r="Q4" i="9"/>
  <c r="M4" i="7"/>
  <c r="I3" i="2"/>
  <c r="I4" i="12"/>
  <c r="E4" i="11"/>
  <c r="H71" i="12"/>
  <c r="D33" i="7"/>
  <c r="N26" i="2"/>
  <c r="H22" i="9"/>
  <c r="H17" i="11"/>
  <c r="J11" i="11"/>
  <c r="R8" i="7"/>
  <c r="N4" i="12"/>
  <c r="L4" i="11"/>
  <c r="W3" i="109"/>
  <c r="K3" i="109"/>
  <c r="T71" i="7"/>
  <c r="D71" i="12"/>
  <c r="T52" i="7"/>
  <c r="R27" i="9"/>
  <c r="H17" i="12"/>
  <c r="T17" i="11"/>
  <c r="R11" i="7"/>
  <c r="V8" i="11"/>
  <c r="F8" i="9"/>
  <c r="P4" i="7"/>
  <c r="V2" i="3"/>
  <c r="F2" i="5"/>
  <c r="T2" i="27"/>
  <c r="S2" i="39"/>
  <c r="E2" i="41"/>
  <c r="T2" i="43"/>
  <c r="D2" i="43"/>
  <c r="F2" i="53"/>
  <c r="S2" i="66"/>
  <c r="C2" i="66"/>
  <c r="Q3" i="68"/>
  <c r="O2" i="68"/>
  <c r="K3" i="69"/>
  <c r="W3" i="71"/>
  <c r="U2" i="71"/>
  <c r="D2" i="72"/>
  <c r="R2" i="77"/>
  <c r="H2" i="82"/>
  <c r="L3" i="83"/>
  <c r="J2" i="83"/>
  <c r="S2" i="87"/>
  <c r="C2" i="87"/>
  <c r="R2" i="90"/>
  <c r="V2" i="96"/>
  <c r="F2" i="96"/>
  <c r="P2" i="97"/>
  <c r="R2" i="108"/>
  <c r="L2" i="109"/>
  <c r="O2" i="110"/>
  <c r="D2" i="112"/>
  <c r="I2" i="4"/>
  <c r="U26" i="149"/>
  <c r="M26" i="149"/>
  <c r="W27" i="149"/>
  <c r="G27" i="149"/>
  <c r="H2" i="24"/>
  <c r="G2" i="26"/>
  <c r="O2" i="29"/>
  <c r="H2" i="33"/>
  <c r="V2" i="35"/>
  <c r="R42" i="149"/>
  <c r="T2" i="39"/>
  <c r="D2" i="39"/>
  <c r="V2" i="40"/>
  <c r="T2" i="41"/>
  <c r="D2" i="41"/>
  <c r="W2" i="43"/>
  <c r="R2" i="59"/>
  <c r="V2" i="65"/>
  <c r="F2" i="65"/>
  <c r="P2" i="66"/>
  <c r="R2" i="67"/>
  <c r="U2" i="80"/>
  <c r="O2" i="83"/>
  <c r="P2" i="3"/>
  <c r="T26" i="149"/>
  <c r="U2" i="23"/>
  <c r="D2" i="27"/>
  <c r="L2" i="28"/>
  <c r="D8" i="30"/>
  <c r="W2" i="32"/>
  <c r="G2" i="32"/>
  <c r="U2" i="38"/>
  <c r="N26" i="44"/>
  <c r="T2" i="44"/>
  <c r="J2" i="53"/>
  <c r="P3" i="55"/>
  <c r="I3" i="66"/>
  <c r="N2" i="23"/>
  <c r="F2" i="23"/>
  <c r="Q31" i="149"/>
  <c r="T2" i="38"/>
  <c r="J2" i="41"/>
  <c r="E3" i="43"/>
  <c r="G2" i="44"/>
  <c r="C2" i="54"/>
  <c r="Q2" i="57"/>
  <c r="V3" i="58"/>
  <c r="F3" i="58"/>
  <c r="R2" i="63"/>
  <c r="L2" i="64"/>
  <c r="J3" i="66"/>
  <c r="H2" i="66"/>
  <c r="L3" i="67"/>
  <c r="O3" i="72"/>
  <c r="M2" i="72"/>
  <c r="I2" i="74"/>
  <c r="W2" i="79"/>
  <c r="G2" i="79"/>
  <c r="Q2" i="80"/>
  <c r="S2" i="81"/>
  <c r="C2" i="81"/>
  <c r="Q2" i="82"/>
  <c r="L2" i="87"/>
  <c r="W3" i="91"/>
  <c r="K3" i="107"/>
  <c r="R26" i="110"/>
  <c r="U2" i="112"/>
  <c r="S2" i="115"/>
  <c r="C2" i="115"/>
  <c r="U2" i="118"/>
  <c r="T2" i="125"/>
  <c r="W71" i="12"/>
  <c r="S71" i="11"/>
  <c r="O71" i="7"/>
  <c r="K71" i="7"/>
  <c r="G71" i="12"/>
  <c r="C71" i="11"/>
  <c r="S53" i="9"/>
  <c r="O52" i="7"/>
  <c r="G53" i="11"/>
  <c r="O33" i="7"/>
  <c r="S27" i="12"/>
  <c r="C27" i="12"/>
  <c r="Q27" i="9"/>
  <c r="M27" i="7"/>
  <c r="E27" i="11"/>
  <c r="W22" i="12"/>
  <c r="S22" i="11"/>
  <c r="O23" i="11"/>
  <c r="K22" i="7"/>
  <c r="G22" i="12"/>
  <c r="C23" i="11"/>
  <c r="S17" i="11"/>
  <c r="O18" i="9"/>
  <c r="K17" i="7"/>
  <c r="G18" i="12"/>
  <c r="C18" i="11"/>
  <c r="U12" i="12"/>
  <c r="U11" i="12" s="1"/>
  <c r="Q11" i="11"/>
  <c r="M11" i="9"/>
  <c r="I12" i="7"/>
  <c r="U8" i="7"/>
  <c r="Q8" i="12"/>
  <c r="M8" i="11"/>
  <c r="I8" i="9"/>
  <c r="E8" i="7"/>
  <c r="W4" i="9"/>
  <c r="S4" i="7"/>
  <c r="K4" i="11"/>
  <c r="G4" i="9"/>
  <c r="C4" i="7"/>
  <c r="L71" i="11"/>
  <c r="V27" i="7"/>
  <c r="T22" i="9"/>
  <c r="P17" i="7"/>
  <c r="V11" i="11"/>
  <c r="J8" i="7"/>
  <c r="F4" i="12"/>
  <c r="T4" i="11"/>
  <c r="D4" i="9"/>
  <c r="H3" i="119"/>
  <c r="V72" i="12"/>
  <c r="V72" i="9"/>
  <c r="V72" i="11"/>
  <c r="V72" i="7"/>
  <c r="V71" i="2"/>
  <c r="R71" i="11"/>
  <c r="N71" i="7"/>
  <c r="J72" i="12"/>
  <c r="J72" i="9"/>
  <c r="J72" i="11"/>
  <c r="J72" i="7"/>
  <c r="J71" i="2"/>
  <c r="F71" i="11"/>
  <c r="V53" i="12"/>
  <c r="V53" i="11"/>
  <c r="V53" i="9"/>
  <c r="V53" i="7"/>
  <c r="V52" i="2"/>
  <c r="N52" i="7"/>
  <c r="J53" i="12"/>
  <c r="J53" i="11"/>
  <c r="J53" i="9"/>
  <c r="J53" i="7"/>
  <c r="J52" i="2"/>
  <c r="J33" i="7"/>
  <c r="T27" i="12"/>
  <c r="P27" i="11"/>
  <c r="L27" i="9"/>
  <c r="H27" i="7"/>
  <c r="D27" i="12"/>
  <c r="V22" i="7"/>
  <c r="R22" i="12"/>
  <c r="N22" i="9"/>
  <c r="J22" i="9"/>
  <c r="F22" i="7"/>
  <c r="R17" i="9"/>
  <c r="N17" i="11"/>
  <c r="J17" i="7"/>
  <c r="F18" i="12"/>
  <c r="T11" i="12"/>
  <c r="P11" i="9"/>
  <c r="L11" i="9"/>
  <c r="H11" i="7"/>
  <c r="D11" i="12"/>
  <c r="T8" i="7"/>
  <c r="P8" i="12"/>
  <c r="L8" i="11"/>
  <c r="H8" i="9"/>
  <c r="D8" i="7"/>
  <c r="N4" i="11"/>
  <c r="P71" i="9"/>
  <c r="L53" i="9"/>
  <c r="J27" i="9"/>
  <c r="D22" i="11"/>
  <c r="L17" i="9"/>
  <c r="N8" i="9"/>
  <c r="H3" i="2"/>
  <c r="H4" i="12"/>
  <c r="Q72" i="11"/>
  <c r="M71" i="11"/>
  <c r="I71" i="7"/>
  <c r="E72" i="12"/>
  <c r="U52" i="7"/>
  <c r="E52" i="7"/>
  <c r="Q33" i="7"/>
  <c r="U27" i="12"/>
  <c r="Q27" i="12"/>
  <c r="M27" i="12"/>
  <c r="I27" i="12"/>
  <c r="W28" i="11"/>
  <c r="S27" i="9"/>
  <c r="O27" i="7"/>
  <c r="K26" i="2"/>
  <c r="K27" i="12"/>
  <c r="G27" i="11"/>
  <c r="C27" i="9"/>
  <c r="U22" i="11"/>
  <c r="Q22" i="9"/>
  <c r="M22" i="7"/>
  <c r="I22" i="12"/>
  <c r="E22" i="11"/>
  <c r="Q17" i="11"/>
  <c r="M18" i="9"/>
  <c r="I17" i="7"/>
  <c r="S11" i="11"/>
  <c r="O11" i="9"/>
  <c r="K11" i="7"/>
  <c r="G11" i="11"/>
  <c r="C11" i="11"/>
  <c r="W8" i="12"/>
  <c r="S8" i="9"/>
  <c r="O8" i="11"/>
  <c r="K8" i="7"/>
  <c r="G8" i="12"/>
  <c r="C8" i="9"/>
  <c r="U3" i="2"/>
  <c r="U4" i="12"/>
  <c r="Q4" i="11"/>
  <c r="M4" i="9"/>
  <c r="I4" i="7"/>
  <c r="E3" i="2"/>
  <c r="E4" i="12"/>
  <c r="H71" i="7"/>
  <c r="P52" i="7"/>
  <c r="N27" i="7"/>
  <c r="H22" i="11"/>
  <c r="J17" i="9"/>
  <c r="H17" i="7"/>
  <c r="R8" i="9"/>
  <c r="L3" i="2"/>
  <c r="L4" i="12"/>
  <c r="W27" i="102"/>
  <c r="T71" i="9"/>
  <c r="D71" i="7"/>
  <c r="J27" i="12"/>
  <c r="R27" i="11"/>
  <c r="L22" i="7"/>
  <c r="R11" i="9"/>
  <c r="F11" i="7"/>
  <c r="F8" i="11"/>
  <c r="P4" i="11"/>
  <c r="T2" i="6"/>
  <c r="K2" i="24"/>
  <c r="P2" i="27"/>
  <c r="N32" i="149"/>
  <c r="S2" i="35"/>
  <c r="G2" i="37"/>
  <c r="M2" i="40"/>
  <c r="E45" i="149"/>
  <c r="P2" i="43"/>
  <c r="O2" i="66"/>
  <c r="I2" i="67"/>
  <c r="M3" i="68"/>
  <c r="W3" i="69"/>
  <c r="G3" i="69"/>
  <c r="Q2" i="71"/>
  <c r="P2" i="72"/>
  <c r="N2" i="77"/>
  <c r="R2" i="81"/>
  <c r="H3" i="83"/>
  <c r="V2" i="83"/>
  <c r="F2" i="83"/>
  <c r="L2" i="89"/>
  <c r="N2" i="90"/>
  <c r="R2" i="96"/>
  <c r="L2" i="97"/>
  <c r="J71" i="102"/>
  <c r="V33" i="102"/>
  <c r="P27" i="102"/>
  <c r="N2" i="108"/>
  <c r="H2" i="109"/>
  <c r="K2" i="110"/>
  <c r="P3" i="115"/>
  <c r="K2" i="3"/>
  <c r="U2" i="4"/>
  <c r="E2" i="4"/>
  <c r="W2" i="5"/>
  <c r="G2" i="5"/>
  <c r="D2" i="24"/>
  <c r="G2" i="25"/>
  <c r="U32" i="149"/>
  <c r="O33" i="149"/>
  <c r="K2" i="29"/>
  <c r="H3" i="35"/>
  <c r="R2" i="35"/>
  <c r="L2" i="36"/>
  <c r="P2" i="39"/>
  <c r="P2" i="41"/>
  <c r="G2" i="54"/>
  <c r="U2" i="57"/>
  <c r="J2" i="59"/>
  <c r="L2" i="63"/>
  <c r="R2" i="65"/>
  <c r="L2" i="66"/>
  <c r="J2" i="67"/>
  <c r="E2" i="80"/>
  <c r="K2" i="83"/>
  <c r="G2" i="88"/>
  <c r="D2" i="3"/>
  <c r="R5" i="149"/>
  <c r="F2" i="3"/>
  <c r="L2" i="4"/>
  <c r="F27" i="149"/>
  <c r="Q2" i="23"/>
  <c r="U2" i="24"/>
  <c r="D2" i="28"/>
  <c r="O2" i="35"/>
  <c r="Q2" i="38"/>
  <c r="G3" i="43"/>
  <c r="P2" i="54"/>
  <c r="L3" i="55"/>
  <c r="E26" i="71"/>
  <c r="L2" i="38"/>
  <c r="N2" i="40"/>
  <c r="Q3" i="43"/>
  <c r="C2" i="44"/>
  <c r="C33" i="46"/>
  <c r="H3" i="59"/>
  <c r="V2" i="59"/>
  <c r="F2" i="59"/>
  <c r="N2" i="63"/>
  <c r="H2" i="64"/>
  <c r="F3" i="66"/>
  <c r="H3" i="67"/>
  <c r="V2" i="67"/>
  <c r="F2" i="67"/>
  <c r="R3" i="68"/>
  <c r="I2" i="72"/>
  <c r="Q3" i="73"/>
  <c r="U2" i="74"/>
  <c r="E2" i="74"/>
  <c r="S2" i="79"/>
  <c r="C2" i="79"/>
  <c r="M2" i="80"/>
  <c r="O2" i="81"/>
  <c r="S3" i="91"/>
  <c r="C3" i="91"/>
  <c r="I3" i="100"/>
  <c r="G3" i="107"/>
  <c r="I3" i="108"/>
  <c r="N26" i="110"/>
  <c r="Q3" i="115"/>
  <c r="P2" i="125"/>
  <c r="W71" i="9"/>
  <c r="S71" i="12"/>
  <c r="O71" i="11"/>
  <c r="K71" i="9"/>
  <c r="G71" i="9"/>
  <c r="C71" i="12"/>
  <c r="S53" i="11"/>
  <c r="K52" i="7"/>
  <c r="G53" i="12"/>
  <c r="K33" i="7"/>
  <c r="U27" i="11"/>
  <c r="Q27" i="11"/>
  <c r="M27" i="9"/>
  <c r="I27" i="7"/>
  <c r="E27" i="12"/>
  <c r="W22" i="7"/>
  <c r="S22" i="12"/>
  <c r="O23" i="9"/>
  <c r="K22" i="9"/>
  <c r="G22" i="7"/>
  <c r="C23" i="12"/>
  <c r="W17" i="7"/>
  <c r="O18" i="11"/>
  <c r="K17" i="9"/>
  <c r="G18" i="7"/>
  <c r="C18" i="12"/>
  <c r="U12" i="7"/>
  <c r="M11" i="11"/>
  <c r="I12" i="9"/>
  <c r="E11" i="7"/>
  <c r="U8" i="9"/>
  <c r="Q8" i="7"/>
  <c r="M8" i="12"/>
  <c r="I8" i="11"/>
  <c r="E8" i="9"/>
  <c r="W4" i="12"/>
  <c r="S4" i="12"/>
  <c r="O4" i="12"/>
  <c r="K4" i="12"/>
  <c r="G4" i="12"/>
  <c r="C4" i="12"/>
  <c r="S4" i="9"/>
  <c r="O4" i="7"/>
  <c r="C4" i="9"/>
  <c r="L71" i="12"/>
  <c r="H52" i="7"/>
  <c r="V27" i="9"/>
  <c r="F27" i="7"/>
  <c r="T22" i="11"/>
  <c r="P17" i="9"/>
  <c r="D17" i="7"/>
  <c r="J8" i="9"/>
  <c r="T4" i="12"/>
  <c r="D4" i="11"/>
  <c r="O2" i="125"/>
  <c r="R71" i="9"/>
  <c r="N72" i="11"/>
  <c r="F71" i="9"/>
  <c r="F33" i="7"/>
  <c r="T27" i="7"/>
  <c r="P27" i="12"/>
  <c r="L27" i="11"/>
  <c r="H27" i="9"/>
  <c r="D27" i="7"/>
  <c r="V22" i="11"/>
  <c r="R22" i="7"/>
  <c r="N22" i="12"/>
  <c r="J22" i="11"/>
  <c r="F22" i="11"/>
  <c r="R17" i="12"/>
  <c r="J17" i="11"/>
  <c r="F18" i="7"/>
  <c r="T11" i="7"/>
  <c r="P11" i="11"/>
  <c r="L11" i="11"/>
  <c r="H11" i="9"/>
  <c r="D11" i="7"/>
  <c r="T8" i="9"/>
  <c r="P8" i="7"/>
  <c r="L8" i="12"/>
  <c r="H8" i="11"/>
  <c r="D8" i="9"/>
  <c r="R4" i="7"/>
  <c r="F4" i="7"/>
  <c r="P71" i="11"/>
  <c r="L53" i="11"/>
  <c r="P33" i="7"/>
  <c r="N27" i="12"/>
  <c r="J27" i="11"/>
  <c r="P22" i="7"/>
  <c r="T17" i="12"/>
  <c r="L17" i="11"/>
  <c r="N11" i="7"/>
  <c r="N8" i="11"/>
  <c r="H4" i="7"/>
  <c r="O3" i="114"/>
  <c r="C3" i="114"/>
  <c r="U71" i="7"/>
  <c r="Q72" i="12"/>
  <c r="M71" i="9"/>
  <c r="I71" i="9"/>
  <c r="E72" i="7"/>
  <c r="Q52" i="7"/>
  <c r="M33" i="7"/>
  <c r="W26" i="2"/>
  <c r="W28" i="12"/>
  <c r="S27" i="11"/>
  <c r="O27" i="9"/>
  <c r="K27" i="7"/>
  <c r="G26" i="2"/>
  <c r="G27" i="12"/>
  <c r="C27" i="11"/>
  <c r="U22" i="12"/>
  <c r="Q22" i="11"/>
  <c r="M22" i="9"/>
  <c r="I22" i="7"/>
  <c r="E22" i="12"/>
  <c r="U17" i="7"/>
  <c r="Q17" i="12"/>
  <c r="M18" i="11"/>
  <c r="I17" i="9"/>
  <c r="E17" i="7"/>
  <c r="Q11" i="12"/>
  <c r="O11" i="11"/>
  <c r="K11" i="9"/>
  <c r="G11" i="7"/>
  <c r="W8" i="7"/>
  <c r="S8" i="12"/>
  <c r="O8" i="9"/>
  <c r="K8" i="11"/>
  <c r="G8" i="7"/>
  <c r="C8" i="12"/>
  <c r="U4" i="7"/>
  <c r="Q3" i="2"/>
  <c r="Q4" i="12"/>
  <c r="M4" i="11"/>
  <c r="I4" i="9"/>
  <c r="E4" i="7"/>
  <c r="H71" i="9"/>
  <c r="D52" i="7"/>
  <c r="N27" i="9"/>
  <c r="H17" i="9"/>
  <c r="J11" i="7"/>
  <c r="R8" i="11"/>
  <c r="L4" i="7"/>
  <c r="T71" i="11"/>
  <c r="D71" i="9"/>
  <c r="H33" i="7"/>
  <c r="R26" i="2"/>
  <c r="L22" i="9"/>
  <c r="T17" i="7"/>
  <c r="V11" i="12"/>
  <c r="F11" i="12"/>
  <c r="R11" i="11"/>
  <c r="F11" i="9"/>
  <c r="V8" i="7"/>
  <c r="R4" i="12"/>
  <c r="P4" i="9"/>
  <c r="R2" i="5"/>
  <c r="L2" i="27"/>
  <c r="H33" i="149"/>
  <c r="W2" i="42"/>
  <c r="L2" i="43"/>
  <c r="V2" i="53"/>
  <c r="K2" i="66"/>
  <c r="W3" i="67"/>
  <c r="G3" i="67"/>
  <c r="W2" i="68"/>
  <c r="G2" i="68"/>
  <c r="S3" i="69"/>
  <c r="C3" i="69"/>
  <c r="J2" i="77"/>
  <c r="N2" i="79"/>
  <c r="R2" i="83"/>
  <c r="H2" i="89"/>
  <c r="J2" i="90"/>
  <c r="N2" i="96"/>
  <c r="J3" i="97"/>
  <c r="H2" i="97"/>
  <c r="J2" i="98"/>
  <c r="V2" i="100"/>
  <c r="F2" i="100"/>
  <c r="J2" i="108"/>
  <c r="T2" i="109"/>
  <c r="D2" i="109"/>
  <c r="W2" i="110"/>
  <c r="G2" i="110"/>
  <c r="W2" i="3"/>
  <c r="Q2" i="4"/>
  <c r="S2" i="5"/>
  <c r="C2" i="5"/>
  <c r="Q26" i="149"/>
  <c r="G2" i="29"/>
  <c r="P2" i="33"/>
  <c r="N2" i="35"/>
  <c r="L2" i="39"/>
  <c r="L2" i="41"/>
  <c r="O2" i="44"/>
  <c r="M2" i="57"/>
  <c r="V2" i="63"/>
  <c r="N2" i="65"/>
  <c r="D2" i="66"/>
  <c r="H2" i="71"/>
  <c r="O2" i="79"/>
  <c r="C2" i="88"/>
  <c r="P26" i="149"/>
  <c r="D26" i="149"/>
  <c r="N27" i="149"/>
  <c r="M2" i="23"/>
  <c r="D2" i="26"/>
  <c r="P8" i="30"/>
  <c r="S2" i="32"/>
  <c r="M2" i="38"/>
  <c r="G2" i="42"/>
  <c r="R2" i="43"/>
  <c r="V26" i="44"/>
  <c r="F26" i="44"/>
  <c r="V2" i="55"/>
  <c r="U3" i="66"/>
  <c r="U2" i="29"/>
  <c r="D2" i="38"/>
  <c r="K2" i="54"/>
  <c r="I2" i="57"/>
  <c r="N3" i="58"/>
  <c r="J2" i="63"/>
  <c r="T2" i="64"/>
  <c r="D2" i="64"/>
  <c r="N2" i="69"/>
  <c r="U2" i="72"/>
  <c r="E2" i="72"/>
  <c r="Q2" i="74"/>
  <c r="I2" i="80"/>
  <c r="K2" i="81"/>
  <c r="S2" i="83"/>
  <c r="O3" i="91"/>
  <c r="W3" i="95"/>
  <c r="G3" i="95"/>
  <c r="Q2" i="97"/>
  <c r="J26" i="110"/>
  <c r="R3" i="110"/>
  <c r="M2" i="112"/>
  <c r="K2" i="115"/>
  <c r="W71" i="7"/>
  <c r="S71" i="7"/>
  <c r="O71" i="12"/>
  <c r="K71" i="11"/>
  <c r="G71" i="7"/>
  <c r="C71" i="7"/>
  <c r="W52" i="7"/>
  <c r="S53" i="12"/>
  <c r="G53" i="7"/>
  <c r="W33" i="7"/>
  <c r="G33" i="7"/>
  <c r="U27" i="7"/>
  <c r="I27" i="11"/>
  <c r="E27" i="7"/>
  <c r="W22" i="11"/>
  <c r="S22" i="7"/>
  <c r="O23" i="12"/>
  <c r="K22" i="11"/>
  <c r="G22" i="11"/>
  <c r="C23" i="7"/>
  <c r="W17" i="9"/>
  <c r="S17" i="7"/>
  <c r="O18" i="12"/>
  <c r="K17" i="11"/>
  <c r="G18" i="9"/>
  <c r="C18" i="7"/>
  <c r="S11" i="12"/>
  <c r="C11" i="12"/>
  <c r="U12" i="9"/>
  <c r="Q11" i="7"/>
  <c r="I12" i="11"/>
  <c r="E11" i="9"/>
  <c r="U8" i="11"/>
  <c r="Q8" i="9"/>
  <c r="M8" i="7"/>
  <c r="I8" i="12"/>
  <c r="E8" i="11"/>
  <c r="W5" i="11"/>
  <c r="S4" i="11"/>
  <c r="O4" i="9"/>
  <c r="K4" i="7"/>
  <c r="G4" i="11"/>
  <c r="C4" i="11"/>
  <c r="L71" i="7"/>
  <c r="L33" i="7"/>
  <c r="V27" i="12"/>
  <c r="F27" i="12"/>
  <c r="V27" i="11"/>
  <c r="F27" i="9"/>
  <c r="T22" i="7"/>
  <c r="P17" i="12"/>
  <c r="D17" i="12"/>
  <c r="P17" i="11"/>
  <c r="D17" i="9"/>
  <c r="V11" i="7"/>
  <c r="J8" i="11"/>
  <c r="T4" i="7"/>
  <c r="D4" i="12"/>
  <c r="L2" i="118"/>
  <c r="K2" i="125"/>
  <c r="R71" i="12"/>
  <c r="N71" i="9"/>
  <c r="F71" i="12"/>
  <c r="R33" i="7"/>
  <c r="T27" i="9"/>
  <c r="P27" i="7"/>
  <c r="L26" i="2"/>
  <c r="L27" i="12"/>
  <c r="H27" i="11"/>
  <c r="D27" i="9"/>
  <c r="T22" i="12"/>
  <c r="P22" i="12"/>
  <c r="L22" i="12"/>
  <c r="H22" i="12"/>
  <c r="D22" i="12"/>
  <c r="V22" i="9"/>
  <c r="R22" i="9"/>
  <c r="N22" i="7"/>
  <c r="J22" i="12"/>
  <c r="F22" i="9"/>
  <c r="R17" i="7"/>
  <c r="N17" i="12"/>
  <c r="F18" i="11"/>
  <c r="T11" i="9"/>
  <c r="P11" i="7"/>
  <c r="L11" i="12"/>
  <c r="H11" i="12"/>
  <c r="D11" i="9"/>
  <c r="V8" i="12"/>
  <c r="R8" i="12"/>
  <c r="N8" i="12"/>
  <c r="J8" i="12"/>
  <c r="F8" i="12"/>
  <c r="T8" i="11"/>
  <c r="P8" i="9"/>
  <c r="L8" i="7"/>
  <c r="H8" i="12"/>
  <c r="D8" i="12"/>
  <c r="V5" i="12"/>
  <c r="V5" i="11"/>
  <c r="V5" i="9"/>
  <c r="V5" i="7"/>
  <c r="V4" i="2"/>
  <c r="V3" i="2" s="1"/>
  <c r="R4" i="9"/>
  <c r="N4" i="7"/>
  <c r="J5" i="12"/>
  <c r="J5" i="11"/>
  <c r="J5" i="9"/>
  <c r="J5" i="7"/>
  <c r="J4" i="2"/>
  <c r="J3" i="2" s="1"/>
  <c r="F4" i="9"/>
  <c r="P71" i="12"/>
  <c r="L53" i="12"/>
  <c r="J26" i="2"/>
  <c r="P22" i="9"/>
  <c r="D22" i="7"/>
  <c r="N11" i="11"/>
  <c r="H4" i="9"/>
  <c r="I3" i="119"/>
  <c r="U71" i="11"/>
  <c r="Q72" i="7"/>
  <c r="I71" i="11"/>
  <c r="E72" i="11"/>
  <c r="M52" i="7"/>
  <c r="I33" i="7"/>
  <c r="W28" i="7"/>
  <c r="S26" i="2"/>
  <c r="O27" i="11"/>
  <c r="K27" i="9"/>
  <c r="G27" i="7"/>
  <c r="C26" i="2"/>
  <c r="U22" i="7"/>
  <c r="Q22" i="12"/>
  <c r="M22" i="11"/>
  <c r="I22" i="9"/>
  <c r="E22" i="7"/>
  <c r="U17" i="9"/>
  <c r="Q17" i="7"/>
  <c r="M18" i="12"/>
  <c r="I17" i="11"/>
  <c r="E17" i="9"/>
  <c r="M11" i="12"/>
  <c r="E11" i="12"/>
  <c r="S11" i="7"/>
  <c r="O11" i="12"/>
  <c r="K11" i="11"/>
  <c r="G11" i="12"/>
  <c r="C11" i="7"/>
  <c r="W8" i="11"/>
  <c r="S8" i="7"/>
  <c r="O8" i="12"/>
  <c r="K8" i="12"/>
  <c r="G8" i="11"/>
  <c r="C8" i="7"/>
  <c r="U4" i="9"/>
  <c r="Q4" i="7"/>
  <c r="M3" i="2"/>
  <c r="M4" i="12"/>
  <c r="I4" i="11"/>
  <c r="E4" i="9"/>
  <c r="H71" i="11"/>
  <c r="T33" i="7"/>
  <c r="R27" i="12"/>
  <c r="N27" i="11"/>
  <c r="H22" i="7"/>
  <c r="L17" i="12"/>
  <c r="R11" i="12"/>
  <c r="J11" i="9"/>
  <c r="R3" i="2"/>
  <c r="L4" i="9"/>
  <c r="T71" i="12"/>
  <c r="D71" i="11"/>
  <c r="R27" i="7"/>
  <c r="L22" i="11"/>
  <c r="T17" i="9"/>
  <c r="F11" i="11"/>
  <c r="V8" i="9"/>
  <c r="F8" i="7"/>
  <c r="P3" i="2"/>
  <c r="P4" i="12"/>
  <c r="V13" i="93" l="1"/>
  <c r="D2" i="58"/>
  <c r="U26" i="60"/>
  <c r="E3" i="75"/>
  <c r="G2" i="92"/>
  <c r="H2" i="46"/>
  <c r="U2" i="54"/>
  <c r="H2" i="91"/>
  <c r="N2" i="115"/>
  <c r="K2" i="16"/>
  <c r="D2" i="70"/>
  <c r="P2" i="82"/>
  <c r="J2" i="115"/>
  <c r="I2" i="76"/>
  <c r="P2" i="107"/>
  <c r="N5" i="149"/>
  <c r="U2" i="34"/>
  <c r="W2" i="108"/>
  <c r="F2" i="79"/>
  <c r="T2" i="76"/>
  <c r="G2" i="59"/>
  <c r="L2" i="74"/>
  <c r="L2" i="86"/>
  <c r="U2" i="87"/>
  <c r="U2" i="90"/>
  <c r="F2" i="46"/>
  <c r="L31" i="149"/>
  <c r="W2" i="82"/>
  <c r="F2" i="121"/>
  <c r="V2" i="70"/>
  <c r="F30" i="149"/>
  <c r="O2" i="70"/>
  <c r="P2" i="80"/>
  <c r="F2" i="92"/>
  <c r="P2" i="70"/>
  <c r="G2" i="70"/>
  <c r="G2" i="113"/>
  <c r="K2" i="70"/>
  <c r="E2" i="91"/>
  <c r="Q2" i="6"/>
  <c r="N2" i="92"/>
  <c r="M2" i="46"/>
  <c r="T3" i="102"/>
  <c r="M26" i="75"/>
  <c r="L2" i="91"/>
  <c r="M2" i="6"/>
  <c r="K2" i="61"/>
  <c r="Q2" i="110"/>
  <c r="E2" i="65"/>
  <c r="W43" i="149"/>
  <c r="E32" i="149"/>
  <c r="U2" i="84"/>
  <c r="H2" i="114"/>
  <c r="E2" i="54"/>
  <c r="E56" i="149" s="1"/>
  <c r="Q26" i="60"/>
  <c r="I2" i="78"/>
  <c r="R26" i="94"/>
  <c r="K2" i="65"/>
  <c r="K2" i="62"/>
  <c r="F2" i="76"/>
  <c r="D2" i="82"/>
  <c r="H2" i="81"/>
  <c r="M2" i="107"/>
  <c r="E2" i="86"/>
  <c r="O2" i="38"/>
  <c r="U2" i="89"/>
  <c r="O2" i="84"/>
  <c r="S2" i="59"/>
  <c r="L2" i="80"/>
  <c r="H2" i="95"/>
  <c r="K42" i="149"/>
  <c r="D2" i="54"/>
  <c r="D56" i="149" s="1"/>
  <c r="C2" i="105"/>
  <c r="K2" i="46"/>
  <c r="V28" i="149"/>
  <c r="T2" i="99"/>
  <c r="M2" i="44"/>
  <c r="T2" i="29"/>
  <c r="K3" i="94"/>
  <c r="H2" i="86"/>
  <c r="C2" i="113"/>
  <c r="F32" i="149"/>
  <c r="T2" i="80"/>
  <c r="O26" i="75"/>
  <c r="U2" i="46"/>
  <c r="J30" i="149"/>
  <c r="E2" i="59"/>
  <c r="M2" i="86"/>
  <c r="W2" i="46"/>
  <c r="P2" i="73"/>
  <c r="D2" i="61"/>
  <c r="P2" i="85"/>
  <c r="K26" i="30"/>
  <c r="Q2" i="58"/>
  <c r="P2" i="84"/>
  <c r="W2" i="97"/>
  <c r="R2" i="74"/>
  <c r="R2" i="82"/>
  <c r="R2" i="85"/>
  <c r="D2" i="107"/>
  <c r="E2" i="53"/>
  <c r="C2" i="109"/>
  <c r="D26" i="94"/>
  <c r="O2" i="78"/>
  <c r="M2" i="99"/>
  <c r="U2" i="83"/>
  <c r="V2" i="121"/>
  <c r="U2" i="107"/>
  <c r="N3" i="60"/>
  <c r="U2" i="78"/>
  <c r="S26" i="60"/>
  <c r="M2" i="78"/>
  <c r="E2" i="61"/>
  <c r="J2" i="92"/>
  <c r="P2" i="91"/>
  <c r="V2" i="79"/>
  <c r="D2" i="74"/>
  <c r="E31" i="149"/>
  <c r="U45" i="149"/>
  <c r="T3" i="30"/>
  <c r="Q2" i="61"/>
  <c r="Q2" i="65"/>
  <c r="W2" i="64"/>
  <c r="U2" i="61"/>
  <c r="D2" i="46"/>
  <c r="E2" i="76"/>
  <c r="P2" i="76"/>
  <c r="I2" i="54"/>
  <c r="I56" i="149" s="1"/>
  <c r="Q26" i="94"/>
  <c r="H2" i="68"/>
  <c r="L2" i="112"/>
  <c r="L2" i="70"/>
  <c r="U26" i="75"/>
  <c r="W2" i="85"/>
  <c r="C2" i="53"/>
  <c r="E2" i="78"/>
  <c r="V3" i="30"/>
  <c r="P33" i="149"/>
  <c r="R45" i="149"/>
  <c r="D2" i="92"/>
  <c r="T2" i="55"/>
  <c r="S3" i="94"/>
  <c r="T2" i="74"/>
  <c r="I2" i="44"/>
  <c r="K33" i="149"/>
  <c r="V2" i="36"/>
  <c r="V2" i="84"/>
  <c r="S2" i="46"/>
  <c r="N2" i="113"/>
  <c r="R2" i="121"/>
  <c r="R2" i="113"/>
  <c r="N3" i="30"/>
  <c r="S3" i="75"/>
  <c r="I2" i="58"/>
  <c r="K3" i="60"/>
  <c r="S2" i="89"/>
  <c r="S2" i="64"/>
  <c r="K2" i="85"/>
  <c r="Q2" i="63"/>
  <c r="C2" i="62"/>
  <c r="F2" i="68"/>
  <c r="W2" i="24"/>
  <c r="K2" i="86"/>
  <c r="R2" i="70"/>
  <c r="U2" i="110"/>
  <c r="H2" i="99"/>
  <c r="T2" i="62"/>
  <c r="Q3" i="60"/>
  <c r="Q2" i="60" s="1"/>
  <c r="P2" i="112"/>
  <c r="T2" i="46"/>
  <c r="H2" i="54"/>
  <c r="H56" i="149" s="1"/>
  <c r="W2" i="113"/>
  <c r="D2" i="99"/>
  <c r="W2" i="77"/>
  <c r="T2" i="91"/>
  <c r="J8" i="149"/>
  <c r="V29" i="149"/>
  <c r="I44" i="149"/>
  <c r="V2" i="80"/>
  <c r="G2" i="97"/>
  <c r="T2" i="81"/>
  <c r="V2" i="31"/>
  <c r="J2" i="99"/>
  <c r="L2" i="6"/>
  <c r="S2" i="85"/>
  <c r="K2" i="92"/>
  <c r="P2" i="86"/>
  <c r="L29" i="149"/>
  <c r="C2" i="82"/>
  <c r="J2" i="85"/>
  <c r="R2" i="100"/>
  <c r="S2" i="77"/>
  <c r="K2" i="63"/>
  <c r="Q2" i="54"/>
  <c r="G2" i="86"/>
  <c r="U2" i="108"/>
  <c r="I2" i="91"/>
  <c r="O2" i="108"/>
  <c r="N31" i="149"/>
  <c r="Q2" i="107"/>
  <c r="Q2" i="99"/>
  <c r="C2" i="90"/>
  <c r="F2" i="73"/>
  <c r="R26" i="30"/>
  <c r="R2" i="61"/>
  <c r="J2" i="57"/>
  <c r="D2" i="80"/>
  <c r="G2" i="62"/>
  <c r="J34" i="149"/>
  <c r="W34" i="149"/>
  <c r="C33" i="149"/>
  <c r="R2" i="36"/>
  <c r="Q2" i="64"/>
  <c r="K2" i="96"/>
  <c r="E2" i="83"/>
  <c r="U2" i="76"/>
  <c r="K2" i="114"/>
  <c r="L2" i="85"/>
  <c r="V2" i="91"/>
  <c r="H2" i="88"/>
  <c r="P2" i="114"/>
  <c r="C2" i="98"/>
  <c r="L26" i="94"/>
  <c r="C2" i="38"/>
  <c r="H2" i="44"/>
  <c r="L2" i="76"/>
  <c r="P3" i="102"/>
  <c r="F2" i="57"/>
  <c r="M2" i="97"/>
  <c r="N2" i="46"/>
  <c r="I2" i="63"/>
  <c r="Q3" i="75"/>
  <c r="O3" i="75"/>
  <c r="Q2" i="76"/>
  <c r="C26" i="75"/>
  <c r="K26" i="60"/>
  <c r="Q2" i="78"/>
  <c r="K2" i="98"/>
  <c r="Q2" i="53"/>
  <c r="J3" i="60"/>
  <c r="J2" i="60" s="1"/>
  <c r="W2" i="84"/>
  <c r="L2" i="40"/>
  <c r="S2" i="100"/>
  <c r="H2" i="74"/>
  <c r="J2" i="100"/>
  <c r="Q2" i="95"/>
  <c r="I3" i="75"/>
  <c r="C2" i="96"/>
  <c r="V3" i="94"/>
  <c r="F2" i="70"/>
  <c r="T2" i="84"/>
  <c r="O2" i="98"/>
  <c r="F2" i="95"/>
  <c r="V26" i="30"/>
  <c r="K2" i="108"/>
  <c r="O2" i="112"/>
  <c r="F2" i="74"/>
  <c r="J2" i="121"/>
  <c r="G2" i="91"/>
  <c r="F26" i="30"/>
  <c r="M2" i="84"/>
  <c r="P2" i="62"/>
  <c r="V2" i="92"/>
  <c r="I2" i="61"/>
  <c r="V2" i="113"/>
  <c r="S2" i="82"/>
  <c r="P2" i="68"/>
  <c r="W2" i="98"/>
  <c r="H2" i="84"/>
  <c r="S2" i="113"/>
  <c r="R2" i="79"/>
  <c r="W3" i="60"/>
  <c r="T2" i="100"/>
  <c r="I2" i="109"/>
  <c r="Q26" i="30"/>
  <c r="W2" i="76"/>
  <c r="D26" i="75"/>
  <c r="P3" i="60"/>
  <c r="G2" i="98"/>
  <c r="R3" i="30"/>
  <c r="O2" i="64"/>
  <c r="K2" i="90"/>
  <c r="D2" i="62"/>
  <c r="V2" i="46"/>
  <c r="O42" i="149"/>
  <c r="H3" i="94"/>
  <c r="P3" i="94"/>
  <c r="P2" i="46"/>
  <c r="P7" i="149"/>
  <c r="T33" i="149"/>
  <c r="S42" i="149"/>
  <c r="D2" i="73"/>
  <c r="D2" i="68"/>
  <c r="H5" i="149"/>
  <c r="Q2" i="98"/>
  <c r="Q44" i="149"/>
  <c r="P31" i="149"/>
  <c r="G2" i="61"/>
  <c r="O2" i="86"/>
  <c r="M3" i="60"/>
  <c r="L2" i="95"/>
  <c r="W42" i="149"/>
  <c r="I28" i="149"/>
  <c r="V2" i="76"/>
  <c r="P2" i="61"/>
  <c r="O2" i="53"/>
  <c r="O55" i="149" s="1"/>
  <c r="U2" i="92"/>
  <c r="F26" i="102"/>
  <c r="T26" i="60"/>
  <c r="O26" i="60"/>
  <c r="M2" i="31"/>
  <c r="D3" i="60"/>
  <c r="F3" i="60"/>
  <c r="F2" i="60" s="1"/>
  <c r="W2" i="70"/>
  <c r="O2" i="34"/>
  <c r="O2" i="96"/>
  <c r="C2" i="70"/>
  <c r="W2" i="58"/>
  <c r="O2" i="77"/>
  <c r="F26" i="94"/>
  <c r="D2" i="44"/>
  <c r="F3" i="102"/>
  <c r="R2" i="57"/>
  <c r="H2" i="87"/>
  <c r="H2" i="40"/>
  <c r="C3" i="30"/>
  <c r="D2" i="84"/>
  <c r="J26" i="94"/>
  <c r="U2" i="86"/>
  <c r="U3" i="75"/>
  <c r="U2" i="75" s="1"/>
  <c r="V3" i="60"/>
  <c r="F2" i="113"/>
  <c r="E2" i="58"/>
  <c r="O2" i="85"/>
  <c r="R2" i="87"/>
  <c r="D2" i="91"/>
  <c r="N2" i="61"/>
  <c r="N2" i="82"/>
  <c r="I2" i="99"/>
  <c r="R2" i="115"/>
  <c r="T2" i="82"/>
  <c r="O26" i="94"/>
  <c r="K26" i="75"/>
  <c r="V26" i="94"/>
  <c r="P2" i="57"/>
  <c r="P2" i="95"/>
  <c r="W2" i="100"/>
  <c r="R2" i="92"/>
  <c r="Q2" i="84"/>
  <c r="J2" i="31"/>
  <c r="H2" i="70"/>
  <c r="U26" i="94"/>
  <c r="V2" i="16"/>
  <c r="C2" i="125"/>
  <c r="C2" i="112"/>
  <c r="H36" i="93"/>
  <c r="M3" i="94"/>
  <c r="V2" i="85"/>
  <c r="U31" i="149"/>
  <c r="V44" i="149"/>
  <c r="L2" i="79"/>
  <c r="V2" i="99"/>
  <c r="V2" i="74"/>
  <c r="M2" i="100"/>
  <c r="O2" i="90"/>
  <c r="T26" i="75"/>
  <c r="N2" i="73"/>
  <c r="D3" i="94"/>
  <c r="S33" i="149"/>
  <c r="S2" i="63"/>
  <c r="I2" i="92"/>
  <c r="P2" i="29"/>
  <c r="C2" i="59"/>
  <c r="R31" i="149"/>
  <c r="H2" i="55"/>
  <c r="J28" i="149"/>
  <c r="H43" i="149"/>
  <c r="N2" i="36"/>
  <c r="T2" i="61"/>
  <c r="L2" i="44"/>
  <c r="J2" i="112"/>
  <c r="R2" i="44"/>
  <c r="L26" i="75"/>
  <c r="G2" i="46"/>
  <c r="C30" i="149"/>
  <c r="D2" i="85"/>
  <c r="L2" i="57"/>
  <c r="U2" i="6"/>
  <c r="O2" i="46"/>
  <c r="P29" i="149"/>
  <c r="S24" i="93"/>
  <c r="K2" i="100"/>
  <c r="E2" i="90"/>
  <c r="K2" i="38"/>
  <c r="T3" i="60"/>
  <c r="U2" i="16"/>
  <c r="L2" i="46"/>
  <c r="C2" i="86"/>
  <c r="O2" i="58"/>
  <c r="L26" i="30"/>
  <c r="V2" i="73"/>
  <c r="R2" i="73"/>
  <c r="C2" i="78"/>
  <c r="M2" i="109"/>
  <c r="G26" i="60"/>
  <c r="J2" i="16"/>
  <c r="L2" i="68"/>
  <c r="C2" i="104"/>
  <c r="S2" i="70"/>
  <c r="G2" i="77"/>
  <c r="J2" i="73"/>
  <c r="Q2" i="46"/>
  <c r="E26" i="75"/>
  <c r="J2" i="46"/>
  <c r="O2" i="100"/>
  <c r="O2" i="16"/>
  <c r="W2" i="121"/>
  <c r="N3" i="94"/>
  <c r="S2" i="98"/>
  <c r="N2" i="16"/>
  <c r="R2" i="46"/>
  <c r="J2" i="61"/>
  <c r="S2" i="121"/>
  <c r="E2" i="46"/>
  <c r="T26" i="102"/>
  <c r="P2" i="44"/>
  <c r="T2" i="16"/>
  <c r="P26" i="60"/>
  <c r="S2" i="78"/>
  <c r="R2" i="16"/>
  <c r="M2" i="54"/>
  <c r="V2" i="57"/>
  <c r="S2" i="84"/>
  <c r="K2" i="113"/>
  <c r="G2" i="16"/>
  <c r="G2" i="89"/>
  <c r="G2" i="76"/>
  <c r="T31" i="149"/>
  <c r="E2" i="34"/>
  <c r="D2" i="114"/>
  <c r="M44" i="149"/>
  <c r="G2" i="85"/>
  <c r="F2" i="62"/>
  <c r="N2" i="70"/>
  <c r="L3" i="75"/>
  <c r="I2" i="86"/>
  <c r="O3" i="60"/>
  <c r="I2" i="16"/>
  <c r="C45" i="93"/>
  <c r="V2" i="87"/>
  <c r="F2" i="16"/>
  <c r="Q2" i="16"/>
  <c r="T2" i="68"/>
  <c r="W2" i="90"/>
  <c r="Q3" i="94"/>
  <c r="P26" i="75"/>
  <c r="S2" i="86"/>
  <c r="L2" i="58"/>
  <c r="M2" i="76"/>
  <c r="G2" i="84"/>
  <c r="G2" i="38"/>
  <c r="K2" i="82"/>
  <c r="S2" i="38"/>
  <c r="H2" i="16"/>
  <c r="S2" i="58"/>
  <c r="G2" i="78"/>
  <c r="L3" i="94"/>
  <c r="M2" i="92"/>
  <c r="I2" i="77"/>
  <c r="L37" i="149"/>
  <c r="D2" i="16"/>
  <c r="H2" i="76"/>
  <c r="P2" i="6"/>
  <c r="N2" i="112"/>
  <c r="M2" i="34"/>
  <c r="W2" i="34"/>
  <c r="D2" i="55"/>
  <c r="I2" i="55"/>
  <c r="W2" i="125"/>
  <c r="M3" i="30"/>
  <c r="C2" i="58"/>
  <c r="W2" i="16"/>
  <c r="L2" i="61"/>
  <c r="J26" i="102"/>
  <c r="J26" i="30"/>
  <c r="U2" i="99"/>
  <c r="P2" i="58"/>
  <c r="O2" i="113"/>
  <c r="I3" i="102"/>
  <c r="W3" i="30"/>
  <c r="T2" i="87"/>
  <c r="M2" i="16"/>
  <c r="N2" i="24"/>
  <c r="F3" i="75"/>
  <c r="L2" i="16"/>
  <c r="U3" i="102"/>
  <c r="Q2" i="85"/>
  <c r="M2" i="65"/>
  <c r="S2" i="16"/>
  <c r="P2" i="16"/>
  <c r="E2" i="63"/>
  <c r="D3" i="102"/>
  <c r="H3" i="75"/>
  <c r="R26" i="60"/>
  <c r="F26" i="75"/>
  <c r="D26" i="30"/>
  <c r="Q70" i="93"/>
  <c r="Q70" i="129" s="1"/>
  <c r="O2" i="89"/>
  <c r="G3" i="75"/>
  <c r="T3" i="75"/>
  <c r="P3" i="75"/>
  <c r="H3" i="60"/>
  <c r="M2" i="85"/>
  <c r="G2" i="64"/>
  <c r="H2" i="80"/>
  <c r="G26" i="75"/>
  <c r="M2" i="70"/>
  <c r="Q26" i="75"/>
  <c r="R26" i="75"/>
  <c r="K2" i="53"/>
  <c r="K55" i="149" s="1"/>
  <c r="D54" i="93"/>
  <c r="H73" i="93"/>
  <c r="E2" i="92"/>
  <c r="U2" i="44"/>
  <c r="F2" i="110"/>
  <c r="M63" i="93"/>
  <c r="T26" i="94"/>
  <c r="D2" i="86"/>
  <c r="K2" i="59"/>
  <c r="S38" i="149"/>
  <c r="S32" i="149"/>
  <c r="N2" i="76"/>
  <c r="V6" i="93"/>
  <c r="N2" i="87"/>
  <c r="E2" i="55"/>
  <c r="E26" i="60"/>
  <c r="G3" i="60"/>
  <c r="S2" i="62"/>
  <c r="C3" i="75"/>
  <c r="Q45" i="149"/>
  <c r="S34" i="149"/>
  <c r="R34" i="149"/>
  <c r="I3" i="94"/>
  <c r="K2" i="89"/>
  <c r="E2" i="97"/>
  <c r="T2" i="95"/>
  <c r="J3" i="75"/>
  <c r="K3" i="75"/>
  <c r="N2" i="125"/>
  <c r="N26" i="102"/>
  <c r="W26" i="60"/>
  <c r="W26" i="94"/>
  <c r="T2" i="114"/>
  <c r="R3" i="60"/>
  <c r="O64" i="93"/>
  <c r="G28" i="93"/>
  <c r="P70" i="93"/>
  <c r="P70" i="129" s="1"/>
  <c r="I53" i="93"/>
  <c r="L58" i="93"/>
  <c r="L58" i="129" s="1"/>
  <c r="T6" i="93"/>
  <c r="H64" i="93"/>
  <c r="J56" i="93"/>
  <c r="J56" i="129" s="1"/>
  <c r="Q59" i="93"/>
  <c r="T2" i="40"/>
  <c r="S2" i="95"/>
  <c r="N3" i="102"/>
  <c r="O56" i="93"/>
  <c r="O56" i="129" s="1"/>
  <c r="N2" i="91"/>
  <c r="U64" i="93"/>
  <c r="D26" i="102"/>
  <c r="L10" i="93"/>
  <c r="S3" i="30"/>
  <c r="K26" i="94"/>
  <c r="U59" i="93"/>
  <c r="Q2" i="89"/>
  <c r="I26" i="102"/>
  <c r="G2" i="90"/>
  <c r="R3" i="75"/>
  <c r="G2" i="125"/>
  <c r="V3" i="75"/>
  <c r="C3" i="46"/>
  <c r="E3" i="102"/>
  <c r="U2" i="65"/>
  <c r="I26" i="30"/>
  <c r="L26" i="60"/>
  <c r="E3" i="60"/>
  <c r="N26" i="30"/>
  <c r="I2" i="83"/>
  <c r="H2" i="58"/>
  <c r="M3" i="75"/>
  <c r="O2" i="82"/>
  <c r="P2" i="87"/>
  <c r="J37" i="93"/>
  <c r="M38" i="93"/>
  <c r="W57" i="93"/>
  <c r="W57" i="129" s="1"/>
  <c r="H6" i="93"/>
  <c r="F6" i="93"/>
  <c r="V55" i="93"/>
  <c r="V55" i="129" s="1"/>
  <c r="C3" i="16"/>
  <c r="M41" i="149"/>
  <c r="I29" i="149"/>
  <c r="G68" i="93"/>
  <c r="O3" i="94"/>
  <c r="N47" i="93"/>
  <c r="N26" i="75"/>
  <c r="K2" i="64"/>
  <c r="G2" i="53"/>
  <c r="G55" i="149" s="1"/>
  <c r="Q46" i="149"/>
  <c r="F46" i="149"/>
  <c r="J64" i="93"/>
  <c r="F2" i="36"/>
  <c r="S2" i="90"/>
  <c r="R3" i="94"/>
  <c r="R2" i="94" s="1"/>
  <c r="J2" i="113"/>
  <c r="I26" i="75"/>
  <c r="C2" i="77"/>
  <c r="F2" i="87"/>
  <c r="G2" i="100"/>
  <c r="R2" i="112"/>
  <c r="R26" i="102"/>
  <c r="L3" i="60"/>
  <c r="Q2" i="34"/>
  <c r="W2" i="62"/>
  <c r="M2" i="90"/>
  <c r="I45" i="149"/>
  <c r="Q2" i="90"/>
  <c r="N26" i="60"/>
  <c r="E2" i="89"/>
  <c r="J2" i="62"/>
  <c r="V3" i="102"/>
  <c r="S26" i="30"/>
  <c r="V26" i="75"/>
  <c r="I2" i="84"/>
  <c r="R41" i="93"/>
  <c r="C2" i="85"/>
  <c r="S2" i="34"/>
  <c r="G32" i="93"/>
  <c r="U26" i="102"/>
  <c r="R3" i="102"/>
  <c r="S2" i="96"/>
  <c r="D26" i="60"/>
  <c r="L2" i="62"/>
  <c r="H2" i="112"/>
  <c r="R28" i="149"/>
  <c r="O2" i="63"/>
  <c r="S37" i="93"/>
  <c r="W48" i="93"/>
  <c r="H2" i="113"/>
  <c r="O3" i="30"/>
  <c r="M26" i="60"/>
  <c r="W33" i="149"/>
  <c r="I2" i="107"/>
  <c r="C3" i="60"/>
  <c r="C26" i="60"/>
  <c r="P26" i="30"/>
  <c r="J2" i="82"/>
  <c r="M32" i="149"/>
  <c r="J31" i="149"/>
  <c r="H13" i="93"/>
  <c r="S65" i="93"/>
  <c r="C72" i="93"/>
  <c r="S26" i="94"/>
  <c r="C2" i="117"/>
  <c r="E26" i="30"/>
  <c r="E3" i="94"/>
  <c r="I66" i="93"/>
  <c r="T62" i="93"/>
  <c r="R69" i="93"/>
  <c r="U2" i="91"/>
  <c r="K2" i="121"/>
  <c r="S2" i="125"/>
  <c r="W2" i="96"/>
  <c r="G2" i="34"/>
  <c r="J70" i="93"/>
  <c r="J70" i="129" s="1"/>
  <c r="E25" i="93"/>
  <c r="T54" i="93"/>
  <c r="T54" i="129" s="1"/>
  <c r="N67" i="93"/>
  <c r="L75" i="93"/>
  <c r="K2" i="34"/>
  <c r="C2" i="108"/>
  <c r="F2" i="61"/>
  <c r="M31" i="149"/>
  <c r="I46" i="149"/>
  <c r="T37" i="149"/>
  <c r="I2" i="70"/>
  <c r="C2" i="17"/>
  <c r="C2" i="99"/>
  <c r="J29" i="149"/>
  <c r="V34" i="149"/>
  <c r="H18" i="93"/>
  <c r="J26" i="75"/>
  <c r="C38" i="149"/>
  <c r="U47" i="93"/>
  <c r="R14" i="93"/>
  <c r="K32" i="149"/>
  <c r="I58" i="93"/>
  <c r="I58" i="129" s="1"/>
  <c r="P60" i="93"/>
  <c r="W2" i="92"/>
  <c r="V7" i="149"/>
  <c r="W26" i="149"/>
  <c r="P57" i="93"/>
  <c r="P57" i="129" s="1"/>
  <c r="W2" i="23"/>
  <c r="K2" i="77"/>
  <c r="K2" i="84"/>
  <c r="F2" i="112"/>
  <c r="O2" i="92"/>
  <c r="G2" i="109"/>
  <c r="O2" i="97"/>
  <c r="P42" i="149"/>
  <c r="R33" i="149"/>
  <c r="E41" i="149"/>
  <c r="C2" i="76"/>
  <c r="I2" i="85"/>
  <c r="S2" i="61"/>
  <c r="H2" i="57"/>
  <c r="L5" i="149"/>
  <c r="N2" i="84"/>
  <c r="D2" i="121"/>
  <c r="W60" i="93"/>
  <c r="R32" i="149"/>
  <c r="L31" i="93"/>
  <c r="J47" i="93"/>
  <c r="T3" i="94"/>
  <c r="P43" i="149"/>
  <c r="U2" i="98"/>
  <c r="C2" i="121"/>
  <c r="H2" i="61"/>
  <c r="J2" i="70"/>
  <c r="F2" i="115"/>
  <c r="I2" i="89"/>
  <c r="J26" i="149"/>
  <c r="J42" i="149"/>
  <c r="R29" i="149"/>
  <c r="N33" i="149"/>
  <c r="R27" i="149"/>
  <c r="P6" i="149"/>
  <c r="R8" i="149"/>
  <c r="N34" i="149"/>
  <c r="F31" i="149"/>
  <c r="J32" i="149"/>
  <c r="Q2" i="125"/>
  <c r="G2" i="82"/>
  <c r="C27" i="149"/>
  <c r="G38" i="149"/>
  <c r="N7" i="149"/>
  <c r="K76" i="93"/>
  <c r="W32" i="149"/>
  <c r="T38" i="149"/>
  <c r="I37" i="149"/>
  <c r="H29" i="93"/>
  <c r="G67" i="93"/>
  <c r="V63" i="93"/>
  <c r="U25" i="93"/>
  <c r="M60" i="93"/>
  <c r="Q42" i="149"/>
  <c r="H6" i="149"/>
  <c r="U2" i="96"/>
  <c r="N26" i="94"/>
  <c r="U44" i="149"/>
  <c r="H56" i="93"/>
  <c r="H56" i="129" s="1"/>
  <c r="F63" i="93"/>
  <c r="Q2" i="44"/>
  <c r="F55" i="93"/>
  <c r="F55" i="129" s="1"/>
  <c r="D62" i="93"/>
  <c r="P68" i="93"/>
  <c r="R32" i="93"/>
  <c r="N30" i="149"/>
  <c r="Q27" i="149"/>
  <c r="N8" i="149"/>
  <c r="R68" i="93"/>
  <c r="N14" i="93"/>
  <c r="I43" i="149"/>
  <c r="H34" i="149"/>
  <c r="L26" i="149"/>
  <c r="C31" i="149"/>
  <c r="D34" i="149"/>
  <c r="R26" i="149"/>
  <c r="Q34" i="149"/>
  <c r="E44" i="149"/>
  <c r="O37" i="149"/>
  <c r="O31" i="149"/>
  <c r="W35" i="93"/>
  <c r="E42" i="93"/>
  <c r="Q48" i="93"/>
  <c r="N59" i="93"/>
  <c r="E18" i="93"/>
  <c r="E56" i="93"/>
  <c r="E56" i="129" s="1"/>
  <c r="Q62" i="93"/>
  <c r="K49" i="93"/>
  <c r="J7" i="93"/>
  <c r="P37" i="149"/>
  <c r="F34" i="149"/>
  <c r="R43" i="149"/>
  <c r="L66" i="93"/>
  <c r="G33" i="149"/>
  <c r="L30" i="149"/>
  <c r="J43" i="149"/>
  <c r="E42" i="149"/>
  <c r="O2" i="107"/>
  <c r="H28" i="149"/>
  <c r="V33" i="149"/>
  <c r="T19" i="93"/>
  <c r="K37" i="149"/>
  <c r="Q41" i="149"/>
  <c r="W3" i="94"/>
  <c r="O21" i="93"/>
  <c r="K37" i="93"/>
  <c r="I75" i="93"/>
  <c r="W39" i="93"/>
  <c r="C2" i="47"/>
  <c r="J14" i="93"/>
  <c r="J12" i="93"/>
  <c r="D42" i="93"/>
  <c r="H3" i="102"/>
  <c r="V26" i="60"/>
  <c r="U26" i="30"/>
  <c r="U2" i="30" s="1"/>
  <c r="I48" i="93"/>
  <c r="C2" i="84"/>
  <c r="W2" i="74"/>
  <c r="M2" i="59"/>
  <c r="W2" i="89"/>
  <c r="O41" i="149"/>
  <c r="D8" i="149"/>
  <c r="Q2" i="108"/>
  <c r="R2" i="72"/>
  <c r="G2" i="63"/>
  <c r="H2" i="118"/>
  <c r="F54" i="93"/>
  <c r="L48" i="93"/>
  <c r="Q15" i="93"/>
  <c r="Q57" i="93"/>
  <c r="Q57" i="129" s="1"/>
  <c r="H14" i="93"/>
  <c r="W32" i="93"/>
  <c r="H7" i="93"/>
  <c r="Q3" i="102"/>
  <c r="L2" i="125"/>
  <c r="U2" i="59"/>
  <c r="K27" i="149"/>
  <c r="J3" i="102"/>
  <c r="D6" i="149"/>
  <c r="Q2" i="59"/>
  <c r="P2" i="42"/>
  <c r="E2" i="121"/>
  <c r="L2" i="77"/>
  <c r="D53" i="93"/>
  <c r="D53" i="129" s="1"/>
  <c r="O47" i="93"/>
  <c r="G48" i="93"/>
  <c r="S2" i="25"/>
  <c r="C3" i="12"/>
  <c r="S2" i="108"/>
  <c r="M2" i="110"/>
  <c r="U2" i="97"/>
  <c r="U42" i="149"/>
  <c r="M2" i="95"/>
  <c r="V2" i="61"/>
  <c r="E2" i="25"/>
  <c r="M2" i="77"/>
  <c r="K2" i="74"/>
  <c r="N2" i="99"/>
  <c r="U2" i="58"/>
  <c r="E2" i="98"/>
  <c r="F2" i="114"/>
  <c r="E2" i="118"/>
  <c r="N2" i="89"/>
  <c r="O58" i="93"/>
  <c r="O58" i="129" s="1"/>
  <c r="G53" i="15"/>
  <c r="G52" i="15" s="1"/>
  <c r="D6" i="93"/>
  <c r="U39" i="93"/>
  <c r="S2" i="26"/>
  <c r="I26" i="94"/>
  <c r="M2" i="58"/>
  <c r="M26" i="102"/>
  <c r="S26" i="102"/>
  <c r="V2" i="62"/>
  <c r="J2" i="54"/>
  <c r="J56" i="149" s="1"/>
  <c r="M26" i="94"/>
  <c r="T2" i="118"/>
  <c r="G3" i="94"/>
  <c r="H2" i="98"/>
  <c r="T2" i="70"/>
  <c r="F2" i="34"/>
  <c r="O2" i="74"/>
  <c r="I2" i="68"/>
  <c r="J2" i="95"/>
  <c r="C2" i="103"/>
  <c r="V62" i="93"/>
  <c r="C37" i="93"/>
  <c r="W54" i="93"/>
  <c r="W54" i="129" s="1"/>
  <c r="K64" i="93"/>
  <c r="S72" i="93"/>
  <c r="O63" i="93"/>
  <c r="W67" i="93"/>
  <c r="K2" i="36"/>
  <c r="P2" i="23"/>
  <c r="I68" i="93"/>
  <c r="D2" i="2"/>
  <c r="Q2" i="92"/>
  <c r="D2" i="59"/>
  <c r="G26" i="30"/>
  <c r="K2" i="55"/>
  <c r="W2" i="99"/>
  <c r="W2" i="86"/>
  <c r="L26" i="102"/>
  <c r="G26" i="102"/>
  <c r="D2" i="95"/>
  <c r="R2" i="109"/>
  <c r="N2" i="114"/>
  <c r="D76" i="93"/>
  <c r="J45" i="93"/>
  <c r="C60" i="93"/>
  <c r="R58" i="93"/>
  <c r="R58" i="129" s="1"/>
  <c r="L34" i="93"/>
  <c r="Q25" i="93"/>
  <c r="R73" i="93"/>
  <c r="E64" i="93"/>
  <c r="M68" i="93"/>
  <c r="V2" i="38"/>
  <c r="G2" i="27"/>
  <c r="M2" i="91"/>
  <c r="D2" i="69"/>
  <c r="I2" i="97"/>
  <c r="W2" i="59"/>
  <c r="E2" i="42"/>
  <c r="V2" i="118"/>
  <c r="G2" i="71"/>
  <c r="H31" i="149"/>
  <c r="Q2" i="62"/>
  <c r="L76" i="93"/>
  <c r="O14" i="93"/>
  <c r="S41" i="93"/>
  <c r="G60" i="93"/>
  <c r="W68" i="93"/>
  <c r="R13" i="93"/>
  <c r="W59" i="93"/>
  <c r="W2" i="40"/>
  <c r="V2" i="6"/>
  <c r="D2" i="25"/>
  <c r="U3" i="94"/>
  <c r="N2" i="44"/>
  <c r="K31" i="149"/>
  <c r="T2" i="2"/>
  <c r="C2" i="89"/>
  <c r="G26" i="94"/>
  <c r="D2" i="125"/>
  <c r="M34" i="149"/>
  <c r="I33" i="149"/>
  <c r="T2" i="121"/>
  <c r="G2" i="6"/>
  <c r="M57" i="93"/>
  <c r="M57" i="129" s="1"/>
  <c r="P48" i="93"/>
  <c r="U2" i="31"/>
  <c r="C26" i="94"/>
  <c r="G2" i="74"/>
  <c r="E26" i="94"/>
  <c r="I42" i="149"/>
  <c r="K2" i="95"/>
  <c r="W2" i="63"/>
  <c r="H63" i="93"/>
  <c r="K45" i="93"/>
  <c r="K54" i="93"/>
  <c r="K54" i="129" s="1"/>
  <c r="N64" i="93"/>
  <c r="F13" i="93"/>
  <c r="I2" i="95"/>
  <c r="V2" i="64"/>
  <c r="Q2" i="88"/>
  <c r="W2" i="78"/>
  <c r="J3" i="94"/>
  <c r="E2" i="29"/>
  <c r="R2" i="99"/>
  <c r="F2" i="107"/>
  <c r="C2" i="100"/>
  <c r="L2" i="108"/>
  <c r="C41" i="93"/>
  <c r="Q29" i="93"/>
  <c r="K42" i="93"/>
  <c r="C65" i="93"/>
  <c r="V26" i="149"/>
  <c r="N2" i="2"/>
  <c r="S2" i="92"/>
  <c r="H37" i="149"/>
  <c r="N6" i="149"/>
  <c r="J3" i="30"/>
  <c r="E2" i="44"/>
  <c r="F44" i="149"/>
  <c r="T2" i="24"/>
  <c r="W38" i="149"/>
  <c r="I2" i="96"/>
  <c r="W2" i="61"/>
  <c r="U2" i="121"/>
  <c r="V35" i="93"/>
  <c r="G35" i="93"/>
  <c r="N32" i="93"/>
  <c r="T15" i="93"/>
  <c r="E2" i="107"/>
  <c r="O2" i="2"/>
  <c r="O2" i="59"/>
  <c r="N2" i="118"/>
  <c r="G2" i="108"/>
  <c r="H2" i="110"/>
  <c r="D2" i="113"/>
  <c r="G57" i="93"/>
  <c r="G57" i="129" s="1"/>
  <c r="W65" i="93"/>
  <c r="M2" i="37"/>
  <c r="O26" i="30"/>
  <c r="L2" i="29"/>
  <c r="T2" i="90"/>
  <c r="Q33" i="149"/>
  <c r="L2" i="53"/>
  <c r="L55" i="149" s="1"/>
  <c r="I2" i="90"/>
  <c r="H26" i="60"/>
  <c r="C2" i="43"/>
  <c r="H26" i="94"/>
  <c r="H2" i="94" s="1"/>
  <c r="K2" i="99"/>
  <c r="K3" i="30"/>
  <c r="K2" i="30" s="1"/>
  <c r="Q2" i="77"/>
  <c r="K2" i="43"/>
  <c r="O2" i="95"/>
  <c r="O2" i="69"/>
  <c r="O39" i="93"/>
  <c r="D19" i="93"/>
  <c r="C24" i="93"/>
  <c r="E66" i="93"/>
  <c r="T2" i="5"/>
  <c r="U2" i="77"/>
  <c r="P26" i="94"/>
  <c r="T2" i="63"/>
  <c r="O2" i="99"/>
  <c r="V2" i="114"/>
  <c r="E2" i="113"/>
  <c r="W2" i="107"/>
  <c r="D10" i="93"/>
  <c r="T5" i="93"/>
  <c r="K59" i="93"/>
  <c r="S63" i="93"/>
  <c r="N2" i="38"/>
  <c r="U2" i="36"/>
  <c r="P2" i="121"/>
  <c r="I3" i="30"/>
  <c r="V27" i="149"/>
  <c r="V32" i="149"/>
  <c r="O27" i="149"/>
  <c r="F33" i="149"/>
  <c r="Q29" i="149"/>
  <c r="C2" i="97"/>
  <c r="H30" i="149"/>
  <c r="G2" i="99"/>
  <c r="T2" i="113"/>
  <c r="L55" i="93"/>
  <c r="L55" i="129" s="1"/>
  <c r="R75" i="93"/>
  <c r="N39" i="93"/>
  <c r="I36" i="93"/>
  <c r="C49" i="93"/>
  <c r="O36" i="93"/>
  <c r="Q32" i="93"/>
  <c r="J65" i="93"/>
  <c r="M2" i="32"/>
  <c r="O2" i="27"/>
  <c r="S2" i="36"/>
  <c r="E2" i="85"/>
  <c r="C26" i="30"/>
  <c r="W2" i="6"/>
  <c r="D2" i="100"/>
  <c r="G47" i="93"/>
  <c r="S60" i="93"/>
  <c r="R10" i="93"/>
  <c r="V70" i="93"/>
  <c r="Q64" i="93"/>
  <c r="W9" i="45"/>
  <c r="O2" i="40"/>
  <c r="V2" i="4"/>
  <c r="C3" i="94"/>
  <c r="H26" i="102"/>
  <c r="E43" i="149"/>
  <c r="N26" i="149"/>
  <c r="Q2" i="91"/>
  <c r="U2" i="73"/>
  <c r="J2" i="68"/>
  <c r="J2" i="64"/>
  <c r="K2" i="78"/>
  <c r="F2" i="99"/>
  <c r="I2" i="113"/>
  <c r="G2" i="31"/>
  <c r="F35" i="93"/>
  <c r="C58" i="93"/>
  <c r="S68" i="93"/>
  <c r="M62" i="93"/>
  <c r="N2" i="121"/>
  <c r="U33" i="149"/>
  <c r="S27" i="149"/>
  <c r="F3" i="94"/>
  <c r="S3" i="60"/>
  <c r="S2" i="60" s="1"/>
  <c r="T6" i="149"/>
  <c r="D2" i="57"/>
  <c r="S2" i="76"/>
  <c r="M3" i="102"/>
  <c r="C2" i="106"/>
  <c r="J2" i="86"/>
  <c r="V2" i="82"/>
  <c r="F62" i="93"/>
  <c r="W47" i="93"/>
  <c r="K56" i="93"/>
  <c r="K56" i="129" s="1"/>
  <c r="F2" i="38"/>
  <c r="P34" i="15"/>
  <c r="P33" i="15" s="1"/>
  <c r="O24" i="93"/>
  <c r="T74" i="93"/>
  <c r="T74" i="129" s="1"/>
  <c r="E47" i="93"/>
  <c r="O69" i="93"/>
  <c r="J57" i="93"/>
  <c r="J57" i="129" s="1"/>
  <c r="R2" i="4"/>
  <c r="I38" i="149"/>
  <c r="L27" i="149"/>
  <c r="T2" i="53"/>
  <c r="H2" i="77"/>
  <c r="L2" i="92"/>
  <c r="T2" i="88"/>
  <c r="S2" i="67"/>
  <c r="N16" i="93"/>
  <c r="S58" i="93"/>
  <c r="V12" i="93"/>
  <c r="W7" i="93"/>
  <c r="M70" i="93"/>
  <c r="M70" i="129" s="1"/>
  <c r="I60" i="93"/>
  <c r="C63" i="93"/>
  <c r="G65" i="93"/>
  <c r="K67" i="93"/>
  <c r="J20" i="93"/>
  <c r="D2" i="23"/>
  <c r="U2" i="85"/>
  <c r="F6" i="149"/>
  <c r="U2" i="79"/>
  <c r="P2" i="71"/>
  <c r="F2" i="35"/>
  <c r="C26" i="102"/>
  <c r="C2" i="118"/>
  <c r="Q2" i="113"/>
  <c r="U2" i="125"/>
  <c r="N2" i="107"/>
  <c r="Q2" i="87"/>
  <c r="J2" i="72"/>
  <c r="M34" i="93"/>
  <c r="H5" i="15"/>
  <c r="H5" i="93" s="1"/>
  <c r="S15" i="93"/>
  <c r="U56" i="93"/>
  <c r="U56" i="129" s="1"/>
  <c r="D2" i="31"/>
  <c r="N2" i="37"/>
  <c r="F2" i="2"/>
  <c r="K26" i="102"/>
  <c r="S3" i="102"/>
  <c r="J6" i="149"/>
  <c r="V2" i="107"/>
  <c r="U2" i="113"/>
  <c r="I2" i="98"/>
  <c r="M2" i="62"/>
  <c r="P2" i="77"/>
  <c r="F5" i="93"/>
  <c r="E28" i="93"/>
  <c r="D15" i="93"/>
  <c r="G12" i="15"/>
  <c r="G11" i="15" s="1"/>
  <c r="M2" i="28"/>
  <c r="P12" i="93"/>
  <c r="Q2" i="33"/>
  <c r="S2" i="41"/>
  <c r="R2" i="32"/>
  <c r="V10" i="93"/>
  <c r="U2" i="25"/>
  <c r="C2" i="71"/>
  <c r="E2" i="115"/>
  <c r="G2" i="114"/>
  <c r="T9" i="93"/>
  <c r="J28" i="93"/>
  <c r="T2" i="83"/>
  <c r="O2" i="109"/>
  <c r="S2" i="71"/>
  <c r="C2" i="67"/>
  <c r="P2" i="25"/>
  <c r="C2" i="24"/>
  <c r="C2" i="107"/>
  <c r="E2" i="110"/>
  <c r="P2" i="81"/>
  <c r="S2" i="114"/>
  <c r="C2" i="61"/>
  <c r="S2" i="40"/>
  <c r="M2" i="25"/>
  <c r="V2" i="25"/>
  <c r="K2" i="67"/>
  <c r="G2" i="65"/>
  <c r="G18" i="15"/>
  <c r="G17" i="15" s="1"/>
  <c r="V9" i="93"/>
  <c r="R2" i="39"/>
  <c r="T2" i="23"/>
  <c r="H2" i="121"/>
  <c r="S2" i="109"/>
  <c r="J2" i="80"/>
  <c r="H53" i="93"/>
  <c r="H53" i="129" s="1"/>
  <c r="J2" i="32"/>
  <c r="G2" i="23"/>
  <c r="U2" i="68"/>
  <c r="V2" i="86"/>
  <c r="R2" i="84"/>
  <c r="U2" i="33"/>
  <c r="E53" i="93"/>
  <c r="O2" i="31"/>
  <c r="S2" i="112"/>
  <c r="O2" i="65"/>
  <c r="K2" i="6"/>
  <c r="H2" i="100"/>
  <c r="P2" i="79"/>
  <c r="D2" i="35"/>
  <c r="L2" i="31"/>
  <c r="R34" i="93"/>
  <c r="R2" i="31"/>
  <c r="T2" i="25"/>
  <c r="P2" i="35"/>
  <c r="E2" i="64"/>
  <c r="F2" i="118"/>
  <c r="T2" i="35"/>
  <c r="D2" i="81"/>
  <c r="C2" i="6"/>
  <c r="T2" i="31"/>
  <c r="N13" i="93"/>
  <c r="U53" i="93"/>
  <c r="R72" i="93"/>
  <c r="K69" i="93"/>
  <c r="Q2" i="25"/>
  <c r="G2" i="40"/>
  <c r="U2" i="64"/>
  <c r="F2" i="6"/>
  <c r="D2" i="77"/>
  <c r="I2" i="31"/>
  <c r="J2" i="76"/>
  <c r="M2" i="108"/>
  <c r="N2" i="80"/>
  <c r="O2" i="61"/>
  <c r="Q2" i="31"/>
  <c r="D2" i="37"/>
  <c r="O2" i="24"/>
  <c r="F2" i="84"/>
  <c r="P2" i="108"/>
  <c r="L2" i="81"/>
  <c r="I2" i="62"/>
  <c r="C2" i="4"/>
  <c r="D2" i="98"/>
  <c r="K9" i="45"/>
  <c r="T2" i="37"/>
  <c r="C2" i="36"/>
  <c r="R2" i="107"/>
  <c r="F2" i="80"/>
  <c r="Q2" i="3"/>
  <c r="P2" i="96"/>
  <c r="T2" i="79"/>
  <c r="P14" i="93"/>
  <c r="J30" i="93"/>
  <c r="R2" i="118"/>
  <c r="E2" i="100"/>
  <c r="H2" i="73"/>
  <c r="I2" i="3"/>
  <c r="G2" i="24"/>
  <c r="S53" i="15"/>
  <c r="S52" i="15" s="1"/>
  <c r="C2" i="40"/>
  <c r="I2" i="29"/>
  <c r="F2" i="72"/>
  <c r="D2" i="96"/>
  <c r="R2" i="25"/>
  <c r="P9" i="93"/>
  <c r="K2" i="23"/>
  <c r="M3" i="12"/>
  <c r="E2" i="62"/>
  <c r="W2" i="112"/>
  <c r="V2" i="72"/>
  <c r="C5" i="93"/>
  <c r="U10" i="93"/>
  <c r="H24" i="93"/>
  <c r="I6" i="93"/>
  <c r="C2" i="39"/>
  <c r="L2" i="23"/>
  <c r="T3" i="12"/>
  <c r="R2" i="80"/>
  <c r="U2" i="62"/>
  <c r="L2" i="100"/>
  <c r="D2" i="79"/>
  <c r="F2" i="91"/>
  <c r="O2" i="4"/>
  <c r="R2" i="95"/>
  <c r="I5" i="45"/>
  <c r="I5" i="93" s="1"/>
  <c r="C2" i="31"/>
  <c r="G72" i="93"/>
  <c r="L2" i="37"/>
  <c r="C34" i="93"/>
  <c r="H2" i="79"/>
  <c r="J2" i="78"/>
  <c r="K2" i="31"/>
  <c r="I2" i="25"/>
  <c r="C2" i="23"/>
  <c r="K41" i="93"/>
  <c r="S49" i="93"/>
  <c r="P28" i="93"/>
  <c r="K7" i="93"/>
  <c r="M54" i="93"/>
  <c r="S9" i="93"/>
  <c r="O2" i="23"/>
  <c r="C26" i="46"/>
  <c r="F2" i="78"/>
  <c r="M2" i="5"/>
  <c r="F2" i="97"/>
  <c r="V2" i="78"/>
  <c r="P2" i="113"/>
  <c r="J2" i="125"/>
  <c r="U2" i="3"/>
  <c r="M2" i="121"/>
  <c r="S2" i="31"/>
  <c r="E23" i="93"/>
  <c r="S2" i="24"/>
  <c r="S2" i="23"/>
  <c r="J24" i="93"/>
  <c r="E6" i="93"/>
  <c r="N2" i="41"/>
  <c r="C15" i="93"/>
  <c r="P2" i="100"/>
  <c r="R2" i="78"/>
  <c r="N2" i="95"/>
  <c r="J2" i="118"/>
  <c r="P2" i="98"/>
  <c r="I2" i="5"/>
  <c r="J2" i="89"/>
  <c r="P5" i="93"/>
  <c r="G7" i="93"/>
  <c r="L38" i="93"/>
  <c r="O55" i="93"/>
  <c r="G2" i="2"/>
  <c r="P26" i="102"/>
  <c r="P2" i="102" s="1"/>
  <c r="S2" i="6"/>
  <c r="T2" i="77"/>
  <c r="U2" i="100"/>
  <c r="K2" i="4"/>
  <c r="G2" i="4"/>
  <c r="I2" i="121"/>
  <c r="J2" i="91"/>
  <c r="V2" i="112"/>
  <c r="O2" i="71"/>
  <c r="Q18" i="93"/>
  <c r="D72" i="93"/>
  <c r="F2" i="40"/>
  <c r="R2" i="41"/>
  <c r="W2" i="39"/>
  <c r="F72" i="93"/>
  <c r="K2" i="2"/>
  <c r="W2" i="114"/>
  <c r="E2" i="5"/>
  <c r="R2" i="76"/>
  <c r="S2" i="107"/>
  <c r="O2" i="6"/>
  <c r="N2" i="97"/>
  <c r="L2" i="96"/>
  <c r="W2" i="118"/>
  <c r="C2" i="111"/>
  <c r="C2" i="65"/>
  <c r="K2" i="40"/>
  <c r="R6" i="93"/>
  <c r="M42" i="93"/>
  <c r="G23" i="15"/>
  <c r="G22" i="15" s="1"/>
  <c r="J62" i="93"/>
  <c r="C2" i="32"/>
  <c r="M2" i="113"/>
  <c r="U2" i="5"/>
  <c r="H2" i="90"/>
  <c r="S2" i="65"/>
  <c r="K2" i="97"/>
  <c r="D7" i="93"/>
  <c r="M12" i="93"/>
  <c r="D34" i="93"/>
  <c r="U2" i="32"/>
  <c r="Q56" i="93"/>
  <c r="J2" i="40"/>
  <c r="L63" i="93"/>
  <c r="U33" i="45"/>
  <c r="S2" i="4"/>
  <c r="T2" i="98"/>
  <c r="Q2" i="96"/>
  <c r="G2" i="36"/>
  <c r="T7" i="93"/>
  <c r="H9" i="93"/>
  <c r="D23" i="93"/>
  <c r="D74" i="93"/>
  <c r="D74" i="129" s="1"/>
  <c r="K2" i="112"/>
  <c r="J2" i="74"/>
  <c r="L2" i="115"/>
  <c r="V2" i="109"/>
  <c r="O2" i="118"/>
  <c r="V37" i="93"/>
  <c r="H72" i="93"/>
  <c r="M35" i="93"/>
  <c r="C57" i="93"/>
  <c r="C57" i="129" s="1"/>
  <c r="H2" i="31"/>
  <c r="M2" i="33"/>
  <c r="D2" i="40"/>
  <c r="D2" i="115"/>
  <c r="R2" i="97"/>
  <c r="V2" i="89"/>
  <c r="T2" i="92"/>
  <c r="T2" i="73"/>
  <c r="D2" i="88"/>
  <c r="F2" i="32"/>
  <c r="H12" i="93"/>
  <c r="P72" i="93"/>
  <c r="E2" i="31"/>
  <c r="T23" i="93"/>
  <c r="P2" i="31"/>
  <c r="Q54" i="93"/>
  <c r="Q54" i="129" s="1"/>
  <c r="C2" i="41"/>
  <c r="T2" i="59"/>
  <c r="Q3" i="12"/>
  <c r="L2" i="88"/>
  <c r="Q2" i="70"/>
  <c r="T2" i="108"/>
  <c r="R2" i="86"/>
  <c r="G54" i="93"/>
  <c r="G54" i="129" s="1"/>
  <c r="Q67" i="93"/>
  <c r="F10" i="93"/>
  <c r="I34" i="45"/>
  <c r="M28" i="93"/>
  <c r="T28" i="15"/>
  <c r="U18" i="93"/>
  <c r="F7" i="93"/>
  <c r="S57" i="93"/>
  <c r="S57" i="129" s="1"/>
  <c r="C55" i="93"/>
  <c r="C55" i="129" s="1"/>
  <c r="P2" i="40"/>
  <c r="I2" i="87"/>
  <c r="L2" i="113"/>
  <c r="R2" i="91"/>
  <c r="J2" i="107"/>
  <c r="Q36" i="93"/>
  <c r="C68" i="93"/>
  <c r="J10" i="93"/>
  <c r="K21" i="93"/>
  <c r="V7" i="93"/>
  <c r="S55" i="93"/>
  <c r="S55" i="129" s="1"/>
  <c r="E72" i="93"/>
  <c r="V5" i="93"/>
  <c r="F18" i="93"/>
  <c r="I12" i="93"/>
  <c r="L53" i="93"/>
  <c r="C23" i="93"/>
  <c r="O23" i="93"/>
  <c r="U12" i="93"/>
  <c r="O8" i="102"/>
  <c r="Q71" i="102"/>
  <c r="O71" i="102"/>
  <c r="K22" i="15"/>
  <c r="M4" i="45"/>
  <c r="M9" i="45"/>
  <c r="P52" i="45"/>
  <c r="J8" i="15"/>
  <c r="N53" i="15"/>
  <c r="W4" i="75"/>
  <c r="J4" i="45"/>
  <c r="H33" i="45"/>
  <c r="E4" i="15"/>
  <c r="K8" i="15"/>
  <c r="O11" i="15"/>
  <c r="I27" i="15"/>
  <c r="W27" i="45"/>
  <c r="F52" i="45"/>
  <c r="J71" i="45"/>
  <c r="S27" i="15"/>
  <c r="F14" i="93"/>
  <c r="L59" i="93"/>
  <c r="L42" i="93"/>
  <c r="J49" i="93"/>
  <c r="N10" i="93"/>
  <c r="L19" i="93"/>
  <c r="D20" i="93"/>
  <c r="F53" i="101"/>
  <c r="F52" i="102"/>
  <c r="V17" i="102"/>
  <c r="R22" i="102"/>
  <c r="S8" i="45"/>
  <c r="H8" i="45"/>
  <c r="G18" i="45"/>
  <c r="C22" i="45"/>
  <c r="S23" i="45"/>
  <c r="S23" i="93" s="1"/>
  <c r="O52" i="45"/>
  <c r="N2" i="33"/>
  <c r="G27" i="15"/>
  <c r="M52" i="15"/>
  <c r="Q71" i="15"/>
  <c r="R11" i="45"/>
  <c r="H17" i="45"/>
  <c r="P4" i="15"/>
  <c r="F11" i="15"/>
  <c r="I22" i="15"/>
  <c r="D27" i="15"/>
  <c r="U27" i="15"/>
  <c r="J71" i="15"/>
  <c r="W17" i="75"/>
  <c r="N4" i="45"/>
  <c r="Q52" i="45"/>
  <c r="U71" i="45"/>
  <c r="I4" i="15"/>
  <c r="O8" i="15"/>
  <c r="S11" i="15"/>
  <c r="R18" i="15"/>
  <c r="O52" i="15"/>
  <c r="S5" i="45"/>
  <c r="R4" i="15"/>
  <c r="W28" i="15"/>
  <c r="F34" i="15"/>
  <c r="H31" i="93"/>
  <c r="V32" i="93"/>
  <c r="V58" i="93"/>
  <c r="F73" i="93"/>
  <c r="G53" i="101"/>
  <c r="G52" i="102"/>
  <c r="P13" i="93"/>
  <c r="V16" i="93"/>
  <c r="O9" i="93"/>
  <c r="C21" i="93"/>
  <c r="I23" i="93"/>
  <c r="K24" i="93"/>
  <c r="M25" i="93"/>
  <c r="I29" i="93"/>
  <c r="Q31" i="93"/>
  <c r="O32" i="93"/>
  <c r="K39" i="93"/>
  <c r="K47" i="93"/>
  <c r="J6" i="93"/>
  <c r="L7" i="93"/>
  <c r="L13" i="93"/>
  <c r="L15" i="93"/>
  <c r="J16" i="93"/>
  <c r="D36" i="93"/>
  <c r="F37" i="93"/>
  <c r="J39" i="93"/>
  <c r="P42" i="93"/>
  <c r="V45" i="93"/>
  <c r="V47" i="93"/>
  <c r="M6" i="93"/>
  <c r="U6" i="93"/>
  <c r="C7" i="93"/>
  <c r="S7" i="93"/>
  <c r="I14" i="93"/>
  <c r="G29" i="93"/>
  <c r="O29" i="93"/>
  <c r="W29" i="93"/>
  <c r="I30" i="93"/>
  <c r="Q30" i="93"/>
  <c r="C31" i="93"/>
  <c r="K31" i="93"/>
  <c r="S31" i="93"/>
  <c r="E32" i="93"/>
  <c r="E35" i="93"/>
  <c r="U35" i="93"/>
  <c r="G36" i="93"/>
  <c r="S36" i="93"/>
  <c r="O38" i="93"/>
  <c r="M39" i="93"/>
  <c r="M47" i="93"/>
  <c r="S48" i="93"/>
  <c r="M56" i="93"/>
  <c r="O57" i="93"/>
  <c r="M58" i="93"/>
  <c r="S59" i="93"/>
  <c r="E60" i="93"/>
  <c r="U60" i="93"/>
  <c r="K63" i="93"/>
  <c r="M64" i="93"/>
  <c r="K65" i="93"/>
  <c r="M66" i="93"/>
  <c r="O67" i="93"/>
  <c r="Q68" i="93"/>
  <c r="C69" i="93"/>
  <c r="S69" i="93"/>
  <c r="I71" i="102"/>
  <c r="R53" i="101"/>
  <c r="R52" i="102"/>
  <c r="S53" i="101"/>
  <c r="S52" i="102"/>
  <c r="L22" i="15"/>
  <c r="N52" i="75"/>
  <c r="P11" i="45"/>
  <c r="U4" i="45"/>
  <c r="Q8" i="45"/>
  <c r="H22" i="45"/>
  <c r="C27" i="45"/>
  <c r="L52" i="45"/>
  <c r="M22" i="15"/>
  <c r="M22" i="45"/>
  <c r="N52" i="30"/>
  <c r="E27" i="15"/>
  <c r="V27" i="15"/>
  <c r="E33" i="15"/>
  <c r="C71" i="15"/>
  <c r="T8" i="45"/>
  <c r="R17" i="45"/>
  <c r="J22" i="45"/>
  <c r="N27" i="45"/>
  <c r="G52" i="30"/>
  <c r="K17" i="15"/>
  <c r="F19" i="93"/>
  <c r="H20" i="93"/>
  <c r="V21" i="93"/>
  <c r="J35" i="93"/>
  <c r="L36" i="93"/>
  <c r="N37" i="93"/>
  <c r="V39" i="93"/>
  <c r="R45" i="93"/>
  <c r="T48" i="93"/>
  <c r="R49" i="93"/>
  <c r="F32" i="93"/>
  <c r="H55" i="93"/>
  <c r="N56" i="93"/>
  <c r="P59" i="93"/>
  <c r="N62" i="93"/>
  <c r="P63" i="93"/>
  <c r="R64" i="93"/>
  <c r="F68" i="93"/>
  <c r="N5" i="93"/>
  <c r="R7" i="93"/>
  <c r="L16" i="93"/>
  <c r="H30" i="93"/>
  <c r="J31" i="93"/>
  <c r="R31" i="93"/>
  <c r="H32" i="93"/>
  <c r="T32" i="93"/>
  <c r="L35" i="93"/>
  <c r="J36" i="93"/>
  <c r="R36" i="93"/>
  <c r="H37" i="93"/>
  <c r="T37" i="93"/>
  <c r="H39" i="93"/>
  <c r="H41" i="93"/>
  <c r="P41" i="93"/>
  <c r="R42" i="93"/>
  <c r="L45" i="93"/>
  <c r="T45" i="93"/>
  <c r="H47" i="93"/>
  <c r="J48" i="93"/>
  <c r="R48" i="93"/>
  <c r="D49" i="93"/>
  <c r="L49" i="93"/>
  <c r="H54" i="93"/>
  <c r="P54" i="93"/>
  <c r="N55" i="93"/>
  <c r="P56" i="93"/>
  <c r="F57" i="93"/>
  <c r="N57" i="93"/>
  <c r="V57" i="93"/>
  <c r="H58" i="93"/>
  <c r="P58" i="93"/>
  <c r="J59" i="93"/>
  <c r="R59" i="93"/>
  <c r="H60" i="93"/>
  <c r="L62" i="93"/>
  <c r="R63" i="93"/>
  <c r="D64" i="93"/>
  <c r="L64" i="93"/>
  <c r="T64" i="93"/>
  <c r="F65" i="93"/>
  <c r="N65" i="93"/>
  <c r="V65" i="93"/>
  <c r="D66" i="93"/>
  <c r="F67" i="93"/>
  <c r="V67" i="93"/>
  <c r="H68" i="93"/>
  <c r="J69" i="93"/>
  <c r="H70" i="93"/>
  <c r="D73" i="93"/>
  <c r="L73" i="93"/>
  <c r="T73" i="93"/>
  <c r="F74" i="93"/>
  <c r="N74" i="93"/>
  <c r="V74" i="93"/>
  <c r="D75" i="93"/>
  <c r="T75" i="93"/>
  <c r="F28" i="45"/>
  <c r="W2" i="31"/>
  <c r="Q33" i="102"/>
  <c r="F71" i="102"/>
  <c r="Q22" i="75"/>
  <c r="K17" i="45"/>
  <c r="E9" i="15"/>
  <c r="T33" i="15"/>
  <c r="I52" i="15"/>
  <c r="M71" i="15"/>
  <c r="T11" i="45"/>
  <c r="S33" i="45"/>
  <c r="L4" i="15"/>
  <c r="R11" i="15"/>
  <c r="H17" i="15"/>
  <c r="Q22" i="15"/>
  <c r="Q27" i="15"/>
  <c r="Q34" i="15"/>
  <c r="S52" i="75"/>
  <c r="S2" i="75" s="1"/>
  <c r="I27" i="45"/>
  <c r="V4" i="45"/>
  <c r="H4" i="30"/>
  <c r="G8" i="15"/>
  <c r="K53" i="15"/>
  <c r="W5" i="45"/>
  <c r="N4" i="15"/>
  <c r="N28" i="15"/>
  <c r="S34" i="15"/>
  <c r="N72" i="93"/>
  <c r="W12" i="93"/>
  <c r="V18" i="93"/>
  <c r="E33" i="102"/>
  <c r="E22" i="75"/>
  <c r="H4" i="45"/>
  <c r="F33" i="45"/>
  <c r="O71" i="45"/>
  <c r="D8" i="15"/>
  <c r="Q11" i="30"/>
  <c r="K4" i="15"/>
  <c r="H22" i="15"/>
  <c r="R17" i="75"/>
  <c r="V8" i="45"/>
  <c r="D22" i="45"/>
  <c r="T22" i="45"/>
  <c r="U22" i="15"/>
  <c r="V53" i="15"/>
  <c r="W71" i="75"/>
  <c r="E11" i="45"/>
  <c r="U11" i="45"/>
  <c r="N8" i="45"/>
  <c r="S11" i="45"/>
  <c r="E22" i="45"/>
  <c r="Q28" i="45"/>
  <c r="Q28" i="93" s="1"/>
  <c r="Q71" i="45"/>
  <c r="O72" i="15"/>
  <c r="N22" i="15"/>
  <c r="L8" i="15"/>
  <c r="H11" i="15"/>
  <c r="O17" i="15"/>
  <c r="M5" i="93"/>
  <c r="M10" i="93"/>
  <c r="W30" i="93"/>
  <c r="C35" i="93"/>
  <c r="K35" i="93"/>
  <c r="G41" i="93"/>
  <c r="O41" i="93"/>
  <c r="W41" i="93"/>
  <c r="I42" i="93"/>
  <c r="Q42" i="93"/>
  <c r="E48" i="93"/>
  <c r="C54" i="93"/>
  <c r="S54" i="93"/>
  <c r="C56" i="93"/>
  <c r="S56" i="93"/>
  <c r="E57" i="93"/>
  <c r="U57" i="93"/>
  <c r="G58" i="93"/>
  <c r="W58" i="93"/>
  <c r="O60" i="93"/>
  <c r="E63" i="93"/>
  <c r="U63" i="93"/>
  <c r="G64" i="93"/>
  <c r="W64" i="93"/>
  <c r="I67" i="93"/>
  <c r="K68" i="93"/>
  <c r="C70" i="93"/>
  <c r="T20" i="93"/>
  <c r="D57" i="93"/>
  <c r="F64" i="93"/>
  <c r="D65" i="93"/>
  <c r="P69" i="93"/>
  <c r="W71" i="30"/>
  <c r="R28" i="45"/>
  <c r="C71" i="102"/>
  <c r="O17" i="45"/>
  <c r="O27" i="45"/>
  <c r="E11" i="15"/>
  <c r="U11" i="15"/>
  <c r="L17" i="15"/>
  <c r="Q5" i="45"/>
  <c r="G33" i="45"/>
  <c r="W34" i="45"/>
  <c r="D18" i="15"/>
  <c r="D33" i="15"/>
  <c r="V34" i="15"/>
  <c r="V34" i="93" s="1"/>
  <c r="G52" i="75"/>
  <c r="G11" i="45"/>
  <c r="I22" i="45"/>
  <c r="N8" i="75"/>
  <c r="L71" i="45"/>
  <c r="C4" i="45"/>
  <c r="N17" i="45"/>
  <c r="V22" i="45"/>
  <c r="E33" i="45"/>
  <c r="J52" i="45"/>
  <c r="N71" i="45"/>
  <c r="T27" i="30"/>
  <c r="O33" i="15"/>
  <c r="D52" i="15"/>
  <c r="T52" i="15"/>
  <c r="H71" i="15"/>
  <c r="P6" i="93"/>
  <c r="N7" i="93"/>
  <c r="N23" i="93"/>
  <c r="D28" i="93"/>
  <c r="D41" i="93"/>
  <c r="H45" i="93"/>
  <c r="T13" i="93"/>
  <c r="R16" i="93"/>
  <c r="F24" i="93"/>
  <c r="V41" i="93"/>
  <c r="F49" i="93"/>
  <c r="F70" i="93"/>
  <c r="J75" i="93"/>
  <c r="T76" i="93"/>
  <c r="I18" i="15"/>
  <c r="I34" i="15"/>
  <c r="C53" i="101"/>
  <c r="C52" i="102"/>
  <c r="C22" i="102"/>
  <c r="E71" i="75"/>
  <c r="U17" i="45"/>
  <c r="L8" i="45"/>
  <c r="T27" i="45"/>
  <c r="K71" i="45"/>
  <c r="R2" i="33"/>
  <c r="G4" i="15"/>
  <c r="W5" i="15"/>
  <c r="I8" i="15"/>
  <c r="N9" i="15"/>
  <c r="Q12" i="45"/>
  <c r="R4" i="45"/>
  <c r="V27" i="45"/>
  <c r="L33" i="45"/>
  <c r="E52" i="45"/>
  <c r="I71" i="45"/>
  <c r="C8" i="15"/>
  <c r="J22" i="15"/>
  <c r="W52" i="30"/>
  <c r="P8" i="15"/>
  <c r="D11" i="15"/>
  <c r="T11" i="15"/>
  <c r="I7" i="93"/>
  <c r="I13" i="93"/>
  <c r="G19" i="93"/>
  <c r="W19" i="93"/>
  <c r="I20" i="93"/>
  <c r="G21" i="93"/>
  <c r="S21" i="93"/>
  <c r="G24" i="93"/>
  <c r="C30" i="93"/>
  <c r="S30" i="93"/>
  <c r="E31" i="93"/>
  <c r="U31" i="93"/>
  <c r="K70" i="93"/>
  <c r="U72" i="93"/>
  <c r="G73" i="93"/>
  <c r="W73" i="93"/>
  <c r="I74" i="93"/>
  <c r="Q74" i="93"/>
  <c r="C75" i="93"/>
  <c r="K75" i="93"/>
  <c r="S75" i="93"/>
  <c r="M76" i="93"/>
  <c r="J9" i="93"/>
  <c r="P15" i="93"/>
  <c r="D25" i="93"/>
  <c r="V28" i="93"/>
  <c r="P36" i="93"/>
  <c r="T55" i="93"/>
  <c r="V56" i="93"/>
  <c r="H59" i="93"/>
  <c r="N60" i="93"/>
  <c r="D69" i="93"/>
  <c r="C13" i="93"/>
  <c r="K13" i="93"/>
  <c r="S13" i="93"/>
  <c r="E14" i="93"/>
  <c r="Q14" i="93"/>
  <c r="O15" i="93"/>
  <c r="E16" i="93"/>
  <c r="Q16" i="93"/>
  <c r="M19" i="93"/>
  <c r="U19" i="93"/>
  <c r="G20" i="93"/>
  <c r="O20" i="93"/>
  <c r="W20" i="93"/>
  <c r="E21" i="93"/>
  <c r="Q21" i="93"/>
  <c r="K23" i="93"/>
  <c r="I24" i="93"/>
  <c r="Q24" i="93"/>
  <c r="G25" i="93"/>
  <c r="O25" i="93"/>
  <c r="W25" i="93"/>
  <c r="M32" i="93"/>
  <c r="I37" i="93"/>
  <c r="Q37" i="93"/>
  <c r="E41" i="93"/>
  <c r="M41" i="93"/>
  <c r="U41" i="93"/>
  <c r="G42" i="93"/>
  <c r="W42" i="93"/>
  <c r="I45" i="93"/>
  <c r="Q45" i="93"/>
  <c r="E49" i="93"/>
  <c r="M49" i="93"/>
  <c r="U49" i="93"/>
  <c r="O53" i="93"/>
  <c r="I54" i="93"/>
  <c r="K55" i="93"/>
  <c r="U58" i="93"/>
  <c r="I62" i="93"/>
  <c r="I70" i="93"/>
  <c r="E73" i="93"/>
  <c r="M73" i="93"/>
  <c r="U73" i="93"/>
  <c r="K74" i="93"/>
  <c r="S74" i="93"/>
  <c r="Q75" i="93"/>
  <c r="C76" i="93"/>
  <c r="S76" i="93"/>
  <c r="G11" i="30"/>
  <c r="W17" i="116"/>
  <c r="U4" i="60"/>
  <c r="P8" i="45"/>
  <c r="G22" i="45"/>
  <c r="W22" i="45"/>
  <c r="G27" i="45"/>
  <c r="R33" i="45"/>
  <c r="K53" i="45"/>
  <c r="F2" i="31"/>
  <c r="M9" i="15"/>
  <c r="I11" i="15"/>
  <c r="N11" i="45"/>
  <c r="D17" i="45"/>
  <c r="T17" i="45"/>
  <c r="H27" i="45"/>
  <c r="C33" i="45"/>
  <c r="N71" i="15"/>
  <c r="O11" i="45"/>
  <c r="Q22" i="45"/>
  <c r="K11" i="15"/>
  <c r="N17" i="15"/>
  <c r="D4" i="45"/>
  <c r="T4" i="45"/>
  <c r="H71" i="45"/>
  <c r="G5" i="45"/>
  <c r="G5" i="93" s="1"/>
  <c r="V17" i="45"/>
  <c r="S27" i="45"/>
  <c r="F71" i="45"/>
  <c r="H27" i="30"/>
  <c r="P52" i="15"/>
  <c r="D71" i="15"/>
  <c r="T71" i="15"/>
  <c r="R12" i="93"/>
  <c r="L69" i="93"/>
  <c r="T72" i="93"/>
  <c r="L20" i="93"/>
  <c r="D31" i="93"/>
  <c r="T34" i="93"/>
  <c r="R54" i="93"/>
  <c r="L57" i="93"/>
  <c r="N58" i="93"/>
  <c r="L65" i="93"/>
  <c r="G6" i="93"/>
  <c r="O6" i="93"/>
  <c r="W6" i="93"/>
  <c r="M7" i="93"/>
  <c r="U7" i="93"/>
  <c r="E10" i="93"/>
  <c r="Q10" i="93"/>
  <c r="K12" i="93"/>
  <c r="E13" i="93"/>
  <c r="U13" i="93"/>
  <c r="C14" i="93"/>
  <c r="S14" i="93"/>
  <c r="E15" i="93"/>
  <c r="U15" i="93"/>
  <c r="C16" i="93"/>
  <c r="O16" i="93"/>
  <c r="W16" i="93"/>
  <c r="K19" i="93"/>
  <c r="M20" i="93"/>
  <c r="E34" i="93"/>
  <c r="Q38" i="93"/>
  <c r="E55" i="93"/>
  <c r="M55" i="93"/>
  <c r="U55" i="93"/>
  <c r="I59" i="93"/>
  <c r="G62" i="93"/>
  <c r="O62" i="93"/>
  <c r="W62" i="93"/>
  <c r="I63" i="93"/>
  <c r="E65" i="93"/>
  <c r="M65" i="93"/>
  <c r="U65" i="93"/>
  <c r="G66" i="93"/>
  <c r="O66" i="93"/>
  <c r="E67" i="93"/>
  <c r="U67" i="93"/>
  <c r="I69" i="93"/>
  <c r="Q69" i="93"/>
  <c r="G70" i="93"/>
  <c r="K73" i="93"/>
  <c r="Q76" i="93"/>
  <c r="N19" i="93"/>
  <c r="F21" i="93"/>
  <c r="L29" i="93"/>
  <c r="N30" i="93"/>
  <c r="P31" i="93"/>
  <c r="P55" i="93"/>
  <c r="R56" i="93"/>
  <c r="T59" i="93"/>
  <c r="D63" i="93"/>
  <c r="P65" i="93"/>
  <c r="R66" i="93"/>
  <c r="P67" i="93"/>
  <c r="N73" i="93"/>
  <c r="L74" i="93"/>
  <c r="F75" i="93"/>
  <c r="H76" i="93"/>
  <c r="D14" i="93"/>
  <c r="T14" i="93"/>
  <c r="N15" i="93"/>
  <c r="V15" i="93"/>
  <c r="H16" i="93"/>
  <c r="P19" i="93"/>
  <c r="N20" i="93"/>
  <c r="V20" i="93"/>
  <c r="H21" i="93"/>
  <c r="P21" i="93"/>
  <c r="J23" i="93"/>
  <c r="D24" i="93"/>
  <c r="P24" i="93"/>
  <c r="F25" i="93"/>
  <c r="N25" i="93"/>
  <c r="J29" i="93"/>
  <c r="R29" i="93"/>
  <c r="L30" i="93"/>
  <c r="P35" i="93"/>
  <c r="T39" i="93"/>
  <c r="F42" i="93"/>
  <c r="V42" i="93"/>
  <c r="L47" i="93"/>
  <c r="J55" i="93"/>
  <c r="L56" i="93"/>
  <c r="J63" i="93"/>
  <c r="P66" i="93"/>
  <c r="D70" i="93"/>
  <c r="H75" i="93"/>
  <c r="J76" i="93"/>
  <c r="R76" i="93"/>
  <c r="P10" i="93"/>
  <c r="P20" i="93"/>
  <c r="N21" i="93"/>
  <c r="T29" i="93"/>
  <c r="V30" i="93"/>
  <c r="J32" i="93"/>
  <c r="V54" i="93"/>
  <c r="C10" i="93"/>
  <c r="K10" i="93"/>
  <c r="S10" i="93"/>
  <c r="M21" i="93"/>
  <c r="U28" i="93"/>
  <c r="G74" i="93"/>
  <c r="O18" i="93"/>
  <c r="V72" i="93"/>
  <c r="F17" i="9"/>
  <c r="G17" i="30"/>
  <c r="C22" i="15"/>
  <c r="S22" i="15"/>
  <c r="D8" i="45"/>
  <c r="H52" i="45"/>
  <c r="R8" i="15"/>
  <c r="M18" i="15"/>
  <c r="P33" i="45"/>
  <c r="M52" i="45"/>
  <c r="U4" i="15"/>
  <c r="R27" i="15"/>
  <c r="J34" i="15"/>
  <c r="W72" i="15"/>
  <c r="J17" i="45"/>
  <c r="R22" i="45"/>
  <c r="J27" i="45"/>
  <c r="Q33" i="45"/>
  <c r="V52" i="45"/>
  <c r="D13" i="93"/>
  <c r="V14" i="93"/>
  <c r="H25" i="93"/>
  <c r="F66" i="93"/>
  <c r="H67" i="93"/>
  <c r="H74" i="93"/>
  <c r="J13" i="93"/>
  <c r="J18" i="93"/>
  <c r="R39" i="93"/>
  <c r="O7" i="93"/>
  <c r="C28" i="15"/>
  <c r="C27" i="16"/>
  <c r="W8" i="116"/>
  <c r="E71" i="102"/>
  <c r="W17" i="102"/>
  <c r="O52" i="102"/>
  <c r="C8" i="45"/>
  <c r="Q17" i="45"/>
  <c r="U8" i="45"/>
  <c r="K22" i="45"/>
  <c r="J33" i="45"/>
  <c r="G52" i="45"/>
  <c r="W52" i="45"/>
  <c r="Q9" i="15"/>
  <c r="P27" i="15"/>
  <c r="G34" i="15"/>
  <c r="E52" i="15"/>
  <c r="U52" i="15"/>
  <c r="I71" i="15"/>
  <c r="N71" i="75"/>
  <c r="L11" i="45"/>
  <c r="J11" i="45"/>
  <c r="P17" i="45"/>
  <c r="P27" i="45"/>
  <c r="N12" i="15"/>
  <c r="Q17" i="15"/>
  <c r="L27" i="15"/>
  <c r="R71" i="15"/>
  <c r="W52" i="75"/>
  <c r="M27" i="45"/>
  <c r="E71" i="45"/>
  <c r="C11" i="15"/>
  <c r="J17" i="15"/>
  <c r="W53" i="15"/>
  <c r="G71" i="30"/>
  <c r="J4" i="15"/>
  <c r="J27" i="15"/>
  <c r="H15" i="93"/>
  <c r="H34" i="93"/>
  <c r="F58" i="93"/>
  <c r="J60" i="93"/>
  <c r="T65" i="93"/>
  <c r="J68" i="93"/>
  <c r="V73" i="93"/>
  <c r="N6" i="93"/>
  <c r="P7" i="93"/>
  <c r="F16" i="93"/>
  <c r="P25" i="93"/>
  <c r="C12" i="93"/>
  <c r="S12" i="93"/>
  <c r="W24" i="93"/>
  <c r="I25" i="93"/>
  <c r="E29" i="93"/>
  <c r="M29" i="93"/>
  <c r="U29" i="93"/>
  <c r="G30" i="93"/>
  <c r="I31" i="93"/>
  <c r="C32" i="93"/>
  <c r="K32" i="93"/>
  <c r="S32" i="93"/>
  <c r="O35" i="93"/>
  <c r="C39" i="93"/>
  <c r="S39" i="93"/>
  <c r="C47" i="93"/>
  <c r="S47" i="93"/>
  <c r="M48" i="93"/>
  <c r="O70" i="93"/>
  <c r="N24" i="93"/>
  <c r="F45" i="93"/>
  <c r="F47" i="93"/>
  <c r="H48" i="93"/>
  <c r="N49" i="93"/>
  <c r="N70" i="93"/>
  <c r="Q6" i="93"/>
  <c r="E12" i="93"/>
  <c r="K15" i="93"/>
  <c r="I19" i="93"/>
  <c r="U24" i="93"/>
  <c r="C29" i="93"/>
  <c r="K29" i="93"/>
  <c r="S29" i="93"/>
  <c r="E30" i="93"/>
  <c r="M30" i="93"/>
  <c r="U30" i="93"/>
  <c r="G31" i="93"/>
  <c r="O31" i="93"/>
  <c r="W31" i="93"/>
  <c r="I32" i="93"/>
  <c r="U32" i="93"/>
  <c r="I35" i="93"/>
  <c r="Q35" i="93"/>
  <c r="C36" i="93"/>
  <c r="K36" i="93"/>
  <c r="I39" i="93"/>
  <c r="Q39" i="93"/>
  <c r="C42" i="93"/>
  <c r="S42" i="93"/>
  <c r="I47" i="93"/>
  <c r="Q47" i="93"/>
  <c r="C48" i="93"/>
  <c r="K48" i="93"/>
  <c r="S50" i="93"/>
  <c r="E54" i="93"/>
  <c r="U54" i="93"/>
  <c r="G55" i="93"/>
  <c r="W55" i="93"/>
  <c r="I56" i="93"/>
  <c r="K57" i="93"/>
  <c r="C59" i="93"/>
  <c r="O59" i="93"/>
  <c r="Q60" i="93"/>
  <c r="E62" i="93"/>
  <c r="U62" i="93"/>
  <c r="G63" i="93"/>
  <c r="W63" i="93"/>
  <c r="I64" i="93"/>
  <c r="Q66" i="93"/>
  <c r="C67" i="93"/>
  <c r="S67" i="93"/>
  <c r="E68" i="93"/>
  <c r="U68" i="93"/>
  <c r="G69" i="93"/>
  <c r="W69" i="93"/>
  <c r="U53" i="101"/>
  <c r="W4" i="102"/>
  <c r="I53" i="101"/>
  <c r="O22" i="15"/>
  <c r="L71" i="30"/>
  <c r="D22" i="15"/>
  <c r="T22" i="15"/>
  <c r="I8" i="45"/>
  <c r="P22" i="45"/>
  <c r="D52" i="45"/>
  <c r="T52" i="45"/>
  <c r="E11" i="30"/>
  <c r="V8" i="15"/>
  <c r="U17" i="15"/>
  <c r="J53" i="15"/>
  <c r="W33" i="75"/>
  <c r="K11" i="45"/>
  <c r="D27" i="45"/>
  <c r="M27" i="15"/>
  <c r="N34" i="15"/>
  <c r="K72" i="15"/>
  <c r="L52" i="75"/>
  <c r="E27" i="45"/>
  <c r="N52" i="45"/>
  <c r="R71" i="45"/>
  <c r="S17" i="15"/>
  <c r="F12" i="93"/>
  <c r="V19" i="93"/>
  <c r="L23" i="93"/>
  <c r="J41" i="93"/>
  <c r="T42" i="93"/>
  <c r="D48" i="93"/>
  <c r="R70" i="93"/>
  <c r="W52" i="94"/>
  <c r="J19" i="93"/>
  <c r="J21" i="93"/>
  <c r="P29" i="93"/>
  <c r="R30" i="93"/>
  <c r="P53" i="93"/>
  <c r="F60" i="93"/>
  <c r="N66" i="93"/>
  <c r="T67" i="93"/>
  <c r="V68" i="93"/>
  <c r="J73" i="93"/>
  <c r="P74" i="93"/>
  <c r="N75" i="93"/>
  <c r="P76" i="93"/>
  <c r="D9" i="93"/>
  <c r="D12" i="93"/>
  <c r="T12" i="93"/>
  <c r="J15" i="93"/>
  <c r="D16" i="93"/>
  <c r="T16" i="93"/>
  <c r="V25" i="93"/>
  <c r="P30" i="93"/>
  <c r="F31" i="93"/>
  <c r="N31" i="93"/>
  <c r="V31" i="93"/>
  <c r="D32" i="93"/>
  <c r="L32" i="93"/>
  <c r="D35" i="93"/>
  <c r="T35" i="93"/>
  <c r="F36" i="93"/>
  <c r="N36" i="93"/>
  <c r="D37" i="93"/>
  <c r="L37" i="93"/>
  <c r="N38" i="93"/>
  <c r="P39" i="93"/>
  <c r="L41" i="93"/>
  <c r="J42" i="93"/>
  <c r="D45" i="93"/>
  <c r="P45" i="93"/>
  <c r="P47" i="93"/>
  <c r="F48" i="93"/>
  <c r="N48" i="93"/>
  <c r="V48" i="93"/>
  <c r="H49" i="93"/>
  <c r="T49" i="93"/>
  <c r="R50" i="93"/>
  <c r="D54" i="129"/>
  <c r="L54" i="93"/>
  <c r="R57" i="93"/>
  <c r="D58" i="93"/>
  <c r="T58" i="93"/>
  <c r="F59" i="93"/>
  <c r="V59" i="93"/>
  <c r="D60" i="93"/>
  <c r="L60" i="93"/>
  <c r="T60" i="93"/>
  <c r="H62" i="93"/>
  <c r="P62" i="93"/>
  <c r="N63" i="93"/>
  <c r="P64" i="93"/>
  <c r="R65" i="93"/>
  <c r="H66" i="93"/>
  <c r="T66" i="93"/>
  <c r="J67" i="93"/>
  <c r="R67" i="93"/>
  <c r="D68" i="93"/>
  <c r="L68" i="93"/>
  <c r="T68" i="93"/>
  <c r="F69" i="93"/>
  <c r="N69" i="93"/>
  <c r="V69" i="93"/>
  <c r="P73" i="93"/>
  <c r="J74" i="93"/>
  <c r="R74" i="93"/>
  <c r="R9" i="45"/>
  <c r="C17" i="45"/>
  <c r="S18" i="45"/>
  <c r="S52" i="45"/>
  <c r="N2" i="31"/>
  <c r="U8" i="15"/>
  <c r="C33" i="15"/>
  <c r="Q52" i="15"/>
  <c r="E71" i="15"/>
  <c r="U71" i="15"/>
  <c r="D11" i="45"/>
  <c r="D4" i="15"/>
  <c r="T4" i="15"/>
  <c r="J11" i="15"/>
  <c r="H33" i="15"/>
  <c r="F4" i="45"/>
  <c r="Q4" i="15"/>
  <c r="W9" i="15"/>
  <c r="C52" i="15"/>
  <c r="O4" i="45"/>
  <c r="F4" i="15"/>
  <c r="V4" i="15"/>
  <c r="F27" i="15"/>
  <c r="K33" i="15"/>
  <c r="J5" i="93"/>
  <c r="Q72" i="93"/>
  <c r="J72" i="93"/>
  <c r="C18" i="93"/>
  <c r="O4" i="102"/>
  <c r="I4" i="60"/>
  <c r="O8" i="45"/>
  <c r="M17" i="45"/>
  <c r="K27" i="45"/>
  <c r="V33" i="45"/>
  <c r="G71" i="45"/>
  <c r="W71" i="45"/>
  <c r="K2" i="39"/>
  <c r="V2" i="32"/>
  <c r="T8" i="15"/>
  <c r="C4" i="15"/>
  <c r="S4" i="15"/>
  <c r="P22" i="15"/>
  <c r="H11" i="45"/>
  <c r="L22" i="45"/>
  <c r="L28" i="45"/>
  <c r="E22" i="15"/>
  <c r="F53" i="15"/>
  <c r="M11" i="45"/>
  <c r="E8" i="45"/>
  <c r="C11" i="45"/>
  <c r="U22" i="45"/>
  <c r="F8" i="30"/>
  <c r="R33" i="15"/>
  <c r="G71" i="15"/>
  <c r="L11" i="30"/>
  <c r="F22" i="15"/>
  <c r="V22" i="15"/>
  <c r="S52" i="30"/>
  <c r="P11" i="15"/>
  <c r="F17" i="15"/>
  <c r="W18" i="15"/>
  <c r="O12" i="93"/>
  <c r="G14" i="93"/>
  <c r="W14" i="93"/>
  <c r="I15" i="93"/>
  <c r="U23" i="93"/>
  <c r="O30" i="93"/>
  <c r="S35" i="93"/>
  <c r="E36" i="93"/>
  <c r="M36" i="93"/>
  <c r="G37" i="93"/>
  <c r="O37" i="93"/>
  <c r="W37" i="93"/>
  <c r="G45" i="93"/>
  <c r="O45" i="93"/>
  <c r="W45" i="93"/>
  <c r="U48" i="93"/>
  <c r="G49" i="93"/>
  <c r="O49" i="93"/>
  <c r="W49" i="93"/>
  <c r="M53" i="93"/>
  <c r="O54" i="93"/>
  <c r="G56" i="93"/>
  <c r="W56" i="93"/>
  <c r="I57" i="93"/>
  <c r="K58" i="93"/>
  <c r="M59" i="93"/>
  <c r="K60" i="93"/>
  <c r="C64" i="93"/>
  <c r="S64" i="93"/>
  <c r="O68" i="93"/>
  <c r="S70" i="93"/>
  <c r="P23" i="93"/>
  <c r="N35" i="93"/>
  <c r="N54" i="93"/>
  <c r="T57" i="93"/>
  <c r="O48" i="93"/>
  <c r="F9" i="45"/>
  <c r="O27" i="102"/>
  <c r="L71" i="102"/>
  <c r="Q53" i="101"/>
  <c r="Q52" i="102"/>
  <c r="C4" i="102"/>
  <c r="O22" i="102"/>
  <c r="R71" i="102"/>
  <c r="Q71" i="75"/>
  <c r="I33" i="60"/>
  <c r="W18" i="45"/>
  <c r="M11" i="15"/>
  <c r="C17" i="15"/>
  <c r="T18" i="15"/>
  <c r="O33" i="45"/>
  <c r="V11" i="15"/>
  <c r="M33" i="15"/>
  <c r="W11" i="45"/>
  <c r="H52" i="75"/>
  <c r="P4" i="45"/>
  <c r="D71" i="45"/>
  <c r="T71" i="45"/>
  <c r="K5" i="45"/>
  <c r="F22" i="45"/>
  <c r="L52" i="15"/>
  <c r="P71" i="15"/>
  <c r="L6" i="93"/>
  <c r="L9" i="93"/>
  <c r="N18" i="93"/>
  <c r="R23" i="93"/>
  <c r="P32" i="93"/>
  <c r="P37" i="93"/>
  <c r="T41" i="93"/>
  <c r="P49" i="93"/>
  <c r="L70" i="93"/>
  <c r="V24" i="93"/>
  <c r="R35" i="93"/>
  <c r="P38" i="93"/>
  <c r="F41" i="93"/>
  <c r="H42" i="93"/>
  <c r="N45" i="93"/>
  <c r="R47" i="93"/>
  <c r="V49" i="93"/>
  <c r="O28" i="15"/>
  <c r="L53" i="101"/>
  <c r="L52" i="102"/>
  <c r="E53" i="101"/>
  <c r="E52" i="102"/>
  <c r="G8" i="45"/>
  <c r="E17" i="45"/>
  <c r="N33" i="45"/>
  <c r="C71" i="45"/>
  <c r="S71" i="45"/>
  <c r="H8" i="15"/>
  <c r="W23" i="15"/>
  <c r="W22" i="30"/>
  <c r="O4" i="15"/>
  <c r="F17" i="75"/>
  <c r="E5" i="45"/>
  <c r="F9" i="15"/>
  <c r="R53" i="15"/>
  <c r="I11" i="45"/>
  <c r="J8" i="45"/>
  <c r="D33" i="45"/>
  <c r="T33" i="45"/>
  <c r="U52" i="45"/>
  <c r="M4" i="15"/>
  <c r="S8" i="15"/>
  <c r="W11" i="15"/>
  <c r="W34" i="15"/>
  <c r="S71" i="15"/>
  <c r="R22" i="15"/>
  <c r="L12" i="15"/>
  <c r="U5" i="93"/>
  <c r="C9" i="93"/>
  <c r="Q13" i="93"/>
  <c r="K16" i="93"/>
  <c r="O19" i="93"/>
  <c r="Q20" i="93"/>
  <c r="W21" i="93"/>
  <c r="M23" i="93"/>
  <c r="K30" i="93"/>
  <c r="M31" i="93"/>
  <c r="Q53" i="93"/>
  <c r="I72" i="93"/>
  <c r="O73" i="93"/>
  <c r="E74" i="93"/>
  <c r="M74" i="93"/>
  <c r="U74" i="93"/>
  <c r="G75" i="93"/>
  <c r="O75" i="93"/>
  <c r="W75" i="93"/>
  <c r="E76" i="93"/>
  <c r="U76" i="93"/>
  <c r="L18" i="93"/>
  <c r="L25" i="93"/>
  <c r="T25" i="93"/>
  <c r="D55" i="93"/>
  <c r="F56" i="93"/>
  <c r="H65" i="93"/>
  <c r="J66" i="93"/>
  <c r="L67" i="93"/>
  <c r="N68" i="93"/>
  <c r="T69" i="93"/>
  <c r="O5" i="93"/>
  <c r="U9" i="93"/>
  <c r="G13" i="93"/>
  <c r="O13" i="93"/>
  <c r="W13" i="93"/>
  <c r="M14" i="93"/>
  <c r="U14" i="93"/>
  <c r="G15" i="93"/>
  <c r="W15" i="93"/>
  <c r="M16" i="93"/>
  <c r="U16" i="93"/>
  <c r="K18" i="93"/>
  <c r="E19" i="93"/>
  <c r="Q19" i="93"/>
  <c r="C20" i="93"/>
  <c r="K20" i="93"/>
  <c r="S20" i="93"/>
  <c r="I21" i="93"/>
  <c r="U21" i="93"/>
  <c r="E24" i="93"/>
  <c r="M24" i="93"/>
  <c r="C25" i="93"/>
  <c r="K25" i="93"/>
  <c r="S25" i="93"/>
  <c r="I28" i="93"/>
  <c r="E37" i="93"/>
  <c r="M37" i="93"/>
  <c r="U37" i="93"/>
  <c r="I41" i="93"/>
  <c r="Q41" i="93"/>
  <c r="O42" i="93"/>
  <c r="E45" i="93"/>
  <c r="M45" i="93"/>
  <c r="U45" i="93"/>
  <c r="I49" i="93"/>
  <c r="Q49" i="93"/>
  <c r="E58" i="93"/>
  <c r="Q58" i="93"/>
  <c r="G59" i="93"/>
  <c r="O65" i="93"/>
  <c r="E70" i="93"/>
  <c r="U70" i="93"/>
  <c r="I73" i="93"/>
  <c r="Q73" i="93"/>
  <c r="C74" i="93"/>
  <c r="O74" i="93"/>
  <c r="E75" i="93"/>
  <c r="M75" i="93"/>
  <c r="U75" i="93"/>
  <c r="G76" i="93"/>
  <c r="O76" i="93"/>
  <c r="W76" i="93"/>
  <c r="U34" i="15"/>
  <c r="W27" i="30"/>
  <c r="F22" i="102"/>
  <c r="K4" i="102"/>
  <c r="O53" i="101"/>
  <c r="I17" i="45"/>
  <c r="O22" i="45"/>
  <c r="C52" i="45"/>
  <c r="M27" i="30"/>
  <c r="L33" i="15"/>
  <c r="Q12" i="15"/>
  <c r="P18" i="15"/>
  <c r="K28" i="15"/>
  <c r="H27" i="75"/>
  <c r="F11" i="45"/>
  <c r="V11" i="45"/>
  <c r="L17" i="45"/>
  <c r="U27" i="45"/>
  <c r="K34" i="45"/>
  <c r="H28" i="15"/>
  <c r="F71" i="15"/>
  <c r="V71" i="15"/>
  <c r="I52" i="45"/>
  <c r="M72" i="45"/>
  <c r="E17" i="15"/>
  <c r="V17" i="15"/>
  <c r="L5" i="45"/>
  <c r="P71" i="45"/>
  <c r="F17" i="45"/>
  <c r="N22" i="45"/>
  <c r="M33" i="45"/>
  <c r="R52" i="45"/>
  <c r="V71" i="45"/>
  <c r="S71" i="30"/>
  <c r="H52" i="15"/>
  <c r="L72" i="15"/>
  <c r="T10" i="93"/>
  <c r="R24" i="93"/>
  <c r="T53" i="93"/>
  <c r="H10" i="93"/>
  <c r="H23" i="93"/>
  <c r="T31" i="93"/>
  <c r="R60" i="93"/>
  <c r="H69" i="93"/>
  <c r="C6" i="93"/>
  <c r="K6" i="93"/>
  <c r="S6" i="93"/>
  <c r="E7" i="93"/>
  <c r="Q7" i="93"/>
  <c r="G9" i="93"/>
  <c r="I10" i="93"/>
  <c r="M13" i="93"/>
  <c r="K14" i="93"/>
  <c r="M15" i="93"/>
  <c r="G16" i="93"/>
  <c r="S16" i="93"/>
  <c r="C19" i="93"/>
  <c r="S19" i="93"/>
  <c r="E20" i="93"/>
  <c r="U20" i="93"/>
  <c r="Q23" i="93"/>
  <c r="S28" i="93"/>
  <c r="U42" i="93"/>
  <c r="I55" i="93"/>
  <c r="Q55" i="93"/>
  <c r="E59" i="93"/>
  <c r="C62" i="93"/>
  <c r="K62" i="93"/>
  <c r="S62" i="93"/>
  <c r="Q63" i="93"/>
  <c r="I65" i="93"/>
  <c r="Q65" i="93"/>
  <c r="C66" i="93"/>
  <c r="K66" i="93"/>
  <c r="S66" i="93"/>
  <c r="M67" i="93"/>
  <c r="E69" i="93"/>
  <c r="M69" i="93"/>
  <c r="U69" i="93"/>
  <c r="W70" i="93"/>
  <c r="C73" i="93"/>
  <c r="S73" i="93"/>
  <c r="I76" i="93"/>
  <c r="R21" i="93"/>
  <c r="D59" i="93"/>
  <c r="V60" i="93"/>
  <c r="R62" i="93"/>
  <c r="T63" i="93"/>
  <c r="D67" i="93"/>
  <c r="V75" i="93"/>
  <c r="R5" i="93"/>
  <c r="L14" i="93"/>
  <c r="F15" i="93"/>
  <c r="R15" i="93"/>
  <c r="P16" i="93"/>
  <c r="H19" i="93"/>
  <c r="F20" i="93"/>
  <c r="R20" i="93"/>
  <c r="D21" i="93"/>
  <c r="L21" i="93"/>
  <c r="T21" i="93"/>
  <c r="F23" i="93"/>
  <c r="V23" i="93"/>
  <c r="L24" i="93"/>
  <c r="T24" i="93"/>
  <c r="J25" i="93"/>
  <c r="R25" i="93"/>
  <c r="F29" i="93"/>
  <c r="N29" i="93"/>
  <c r="V29" i="93"/>
  <c r="D30" i="93"/>
  <c r="T30" i="93"/>
  <c r="H35" i="93"/>
  <c r="L39" i="93"/>
  <c r="N42" i="93"/>
  <c r="D47" i="93"/>
  <c r="T47" i="93"/>
  <c r="R55" i="93"/>
  <c r="D56" i="93"/>
  <c r="T56" i="93"/>
  <c r="T70" i="93"/>
  <c r="P75" i="93"/>
  <c r="F76" i="93"/>
  <c r="N76" i="93"/>
  <c r="V76" i="93"/>
  <c r="D5" i="93"/>
  <c r="R19" i="93"/>
  <c r="D29" i="93"/>
  <c r="F30" i="93"/>
  <c r="J54" i="93"/>
  <c r="H57" i="93"/>
  <c r="J58" i="93"/>
  <c r="V64" i="93"/>
  <c r="I9" i="93"/>
  <c r="G10" i="93"/>
  <c r="O10" i="93"/>
  <c r="W10" i="93"/>
  <c r="I16" i="93"/>
  <c r="O34" i="93"/>
  <c r="C53" i="93"/>
  <c r="W74" i="93"/>
  <c r="D3" i="12"/>
  <c r="L2" i="34"/>
  <c r="O2" i="121"/>
  <c r="S2" i="118"/>
  <c r="S2" i="97"/>
  <c r="L2" i="121"/>
  <c r="Q2" i="5"/>
  <c r="P3" i="12"/>
  <c r="S3" i="12"/>
  <c r="V2" i="95"/>
  <c r="R2" i="89"/>
  <c r="J2" i="114"/>
  <c r="H2" i="92"/>
  <c r="E2" i="66"/>
  <c r="T2" i="85"/>
  <c r="I11" i="12"/>
  <c r="I3" i="12" s="1"/>
  <c r="P2" i="2"/>
  <c r="T26" i="7"/>
  <c r="Q3" i="7"/>
  <c r="H3" i="9"/>
  <c r="J2" i="2"/>
  <c r="R3" i="9"/>
  <c r="V4" i="11"/>
  <c r="F17" i="11"/>
  <c r="K164" i="149"/>
  <c r="T3" i="7"/>
  <c r="I164" i="149"/>
  <c r="G3" i="11"/>
  <c r="K3" i="7"/>
  <c r="S3" i="11"/>
  <c r="G17" i="9"/>
  <c r="K132" i="149"/>
  <c r="G97" i="149"/>
  <c r="E96" i="149"/>
  <c r="G2" i="95"/>
  <c r="S84" i="149"/>
  <c r="K82" i="149"/>
  <c r="K81" i="149"/>
  <c r="T68" i="149"/>
  <c r="T65" i="149"/>
  <c r="J64" i="149"/>
  <c r="Q55" i="149"/>
  <c r="R47" i="149"/>
  <c r="J44" i="149"/>
  <c r="E26" i="149"/>
  <c r="D2" i="75"/>
  <c r="U2" i="66"/>
  <c r="E59" i="149"/>
  <c r="G47" i="149"/>
  <c r="M47" i="149"/>
  <c r="K40" i="149"/>
  <c r="D31" i="149"/>
  <c r="I93" i="149"/>
  <c r="K77" i="149"/>
  <c r="E74" i="149"/>
  <c r="V72" i="149"/>
  <c r="V69" i="149"/>
  <c r="R65" i="149"/>
  <c r="H64" i="149"/>
  <c r="W52" i="149"/>
  <c r="M49" i="149"/>
  <c r="O48" i="149"/>
  <c r="L47" i="149"/>
  <c r="L44" i="149"/>
  <c r="C7" i="149"/>
  <c r="Q6" i="149"/>
  <c r="J132" i="149"/>
  <c r="H128" i="149"/>
  <c r="J127" i="149"/>
  <c r="V117" i="149"/>
  <c r="F93" i="149"/>
  <c r="L85" i="149"/>
  <c r="R84" i="149"/>
  <c r="P79" i="149"/>
  <c r="C71" i="149"/>
  <c r="C2" i="69"/>
  <c r="W69" i="149"/>
  <c r="Q67" i="149"/>
  <c r="I47" i="149"/>
  <c r="L32" i="149"/>
  <c r="P3" i="9"/>
  <c r="R3" i="12"/>
  <c r="L3" i="7"/>
  <c r="K26" i="7"/>
  <c r="E71" i="7"/>
  <c r="O2" i="114"/>
  <c r="F3" i="7"/>
  <c r="V134" i="149"/>
  <c r="C3" i="9"/>
  <c r="S3" i="9"/>
  <c r="G17" i="7"/>
  <c r="C22" i="12"/>
  <c r="Q2" i="115"/>
  <c r="C131" i="149"/>
  <c r="D125" i="149"/>
  <c r="S101" i="149"/>
  <c r="C2" i="91"/>
  <c r="S80" i="149"/>
  <c r="N64" i="149"/>
  <c r="S53" i="149"/>
  <c r="K30" i="149"/>
  <c r="P56" i="149"/>
  <c r="R49" i="149"/>
  <c r="W46" i="149"/>
  <c r="U29" i="149"/>
  <c r="C83" i="149"/>
  <c r="K73" i="149"/>
  <c r="F69" i="149"/>
  <c r="L67" i="149"/>
  <c r="H66" i="149"/>
  <c r="R66" i="149"/>
  <c r="J60" i="149"/>
  <c r="U58" i="149"/>
  <c r="W55" i="149"/>
  <c r="K52" i="149"/>
  <c r="S48" i="149"/>
  <c r="K34" i="149"/>
  <c r="I27" i="149"/>
  <c r="G7" i="149"/>
  <c r="U6" i="149"/>
  <c r="K5" i="149"/>
  <c r="N132" i="149"/>
  <c r="U121" i="149"/>
  <c r="N127" i="149"/>
  <c r="F113" i="149"/>
  <c r="P105" i="149"/>
  <c r="N99" i="149"/>
  <c r="N91" i="149"/>
  <c r="P85" i="149"/>
  <c r="N78" i="149"/>
  <c r="G2" i="69"/>
  <c r="I68" i="149"/>
  <c r="W26" i="102"/>
  <c r="N26" i="7"/>
  <c r="E3" i="12"/>
  <c r="Q3" i="11"/>
  <c r="O26" i="7"/>
  <c r="Q71" i="11"/>
  <c r="H3" i="12"/>
  <c r="N3" i="11"/>
  <c r="F17" i="12"/>
  <c r="V52" i="7"/>
  <c r="J71" i="11"/>
  <c r="V71" i="7"/>
  <c r="O17" i="9"/>
  <c r="U139" i="149"/>
  <c r="K134" i="149"/>
  <c r="S132" i="149"/>
  <c r="E130" i="149"/>
  <c r="I113" i="149"/>
  <c r="E101" i="149"/>
  <c r="Q83" i="149"/>
  <c r="S82" i="149"/>
  <c r="Q81" i="149"/>
  <c r="I77" i="149"/>
  <c r="M73" i="149"/>
  <c r="H67" i="149"/>
  <c r="D59" i="149"/>
  <c r="F2" i="58"/>
  <c r="C56" i="149"/>
  <c r="U48" i="149"/>
  <c r="J47" i="149"/>
  <c r="M25" i="149"/>
  <c r="V26" i="102"/>
  <c r="P2" i="55"/>
  <c r="V52" i="149"/>
  <c r="O44" i="149"/>
  <c r="O43" i="149"/>
  <c r="U43" i="149"/>
  <c r="G37" i="149"/>
  <c r="W37" i="149"/>
  <c r="L33" i="149"/>
  <c r="D32" i="149"/>
  <c r="W83" i="149"/>
  <c r="U82" i="149"/>
  <c r="D68" i="149"/>
  <c r="P64" i="149"/>
  <c r="D44" i="149"/>
  <c r="O34" i="149"/>
  <c r="O125" i="149"/>
  <c r="T108" i="149"/>
  <c r="N102" i="149"/>
  <c r="F97" i="149"/>
  <c r="J89" i="149"/>
  <c r="S88" i="149"/>
  <c r="F86" i="149"/>
  <c r="J84" i="149"/>
  <c r="F82" i="149"/>
  <c r="P81" i="149"/>
  <c r="F80" i="149"/>
  <c r="U72" i="149"/>
  <c r="I65" i="149"/>
  <c r="U64" i="149"/>
  <c r="K62" i="149"/>
  <c r="N53" i="149"/>
  <c r="T48" i="149"/>
  <c r="S44" i="149"/>
  <c r="H26" i="149"/>
  <c r="D26" i="7"/>
  <c r="M3" i="7"/>
  <c r="W11" i="7"/>
  <c r="W27" i="9"/>
  <c r="V17" i="12"/>
  <c r="V33" i="7"/>
  <c r="G17" i="11"/>
  <c r="Q26" i="7"/>
  <c r="W151" i="149"/>
  <c r="G132" i="149"/>
  <c r="E105" i="149"/>
  <c r="E83" i="149"/>
  <c r="S74" i="149"/>
  <c r="D71" i="149"/>
  <c r="N2" i="66"/>
  <c r="W54" i="149"/>
  <c r="T2" i="42"/>
  <c r="N55" i="149"/>
  <c r="S47" i="149"/>
  <c r="J88" i="149"/>
  <c r="M84" i="149"/>
  <c r="S81" i="149"/>
  <c r="T72" i="149"/>
  <c r="L70" i="149"/>
  <c r="K49" i="149"/>
  <c r="H46" i="149"/>
  <c r="T41" i="149"/>
  <c r="M8" i="149"/>
  <c r="H2" i="115"/>
  <c r="C125" i="149"/>
  <c r="I2" i="110"/>
  <c r="V127" i="149"/>
  <c r="R117" i="149"/>
  <c r="P92" i="149"/>
  <c r="L2" i="90"/>
  <c r="F2" i="89"/>
  <c r="P2" i="88"/>
  <c r="I72" i="149"/>
  <c r="M2" i="66"/>
  <c r="E66" i="149"/>
  <c r="R56" i="149"/>
  <c r="R53" i="149"/>
  <c r="P52" i="149"/>
  <c r="F2" i="44"/>
  <c r="U46" i="149"/>
  <c r="E39" i="149"/>
  <c r="M164" i="149"/>
  <c r="E134" i="149"/>
  <c r="M126" i="149"/>
  <c r="E97" i="149"/>
  <c r="P41" i="149"/>
  <c r="I121" i="149"/>
  <c r="H97" i="149"/>
  <c r="D91" i="149"/>
  <c r="N73" i="149"/>
  <c r="E68" i="149"/>
  <c r="H134" i="149"/>
  <c r="I134" i="149"/>
  <c r="M132" i="149"/>
  <c r="I128" i="149"/>
  <c r="G108" i="149"/>
  <c r="E8" i="149"/>
  <c r="W6" i="149"/>
  <c r="M5" i="149"/>
  <c r="J129" i="149"/>
  <c r="V99" i="149"/>
  <c r="L75" i="149"/>
  <c r="N75" i="149"/>
  <c r="U70" i="149"/>
  <c r="K69" i="149"/>
  <c r="M128" i="149"/>
  <c r="Q129" i="149"/>
  <c r="M97" i="149"/>
  <c r="H41" i="149"/>
  <c r="J41" i="149"/>
  <c r="L38" i="149"/>
  <c r="I8" i="149"/>
  <c r="T113" i="149"/>
  <c r="J2" i="110"/>
  <c r="Q105" i="149"/>
  <c r="C5" i="149"/>
  <c r="T97" i="149"/>
  <c r="P91" i="149"/>
  <c r="T83" i="149"/>
  <c r="T82" i="149"/>
  <c r="L74" i="149"/>
  <c r="K72" i="149"/>
  <c r="L3" i="9"/>
  <c r="R2" i="2"/>
  <c r="E3" i="9"/>
  <c r="O3" i="12"/>
  <c r="M17" i="12"/>
  <c r="W27" i="7"/>
  <c r="E71" i="11"/>
  <c r="J4" i="7"/>
  <c r="V2" i="2"/>
  <c r="R134" i="149"/>
  <c r="W4" i="11"/>
  <c r="U26" i="7"/>
  <c r="L164" i="149"/>
  <c r="M129" i="149"/>
  <c r="W117" i="149"/>
  <c r="M101" i="149"/>
  <c r="Q98" i="149"/>
  <c r="W2" i="95"/>
  <c r="O2" i="91"/>
  <c r="G74" i="149"/>
  <c r="U73" i="149"/>
  <c r="J72" i="149"/>
  <c r="N2" i="58"/>
  <c r="Q57" i="149"/>
  <c r="J39" i="149"/>
  <c r="F38" i="149"/>
  <c r="U25" i="149"/>
  <c r="L56" i="149"/>
  <c r="H55" i="149"/>
  <c r="H53" i="149"/>
  <c r="R48" i="149"/>
  <c r="C89" i="149"/>
  <c r="Q84" i="149"/>
  <c r="I80" i="149"/>
  <c r="S75" i="149"/>
  <c r="R67" i="149"/>
  <c r="T66" i="149"/>
  <c r="S58" i="149"/>
  <c r="W57" i="149"/>
  <c r="U56" i="149"/>
  <c r="G54" i="149"/>
  <c r="M54" i="149"/>
  <c r="N40" i="149"/>
  <c r="W5" i="149"/>
  <c r="L129" i="149"/>
  <c r="G125" i="149"/>
  <c r="T130" i="149"/>
  <c r="L105" i="149"/>
  <c r="F102" i="149"/>
  <c r="J2" i="97"/>
  <c r="N97" i="149"/>
  <c r="J91" i="149"/>
  <c r="H90" i="149"/>
  <c r="S2" i="69"/>
  <c r="G2" i="67"/>
  <c r="N58" i="149"/>
  <c r="V56" i="149"/>
  <c r="V55" i="149"/>
  <c r="J54" i="149"/>
  <c r="D52" i="149"/>
  <c r="J49" i="149"/>
  <c r="E37" i="149"/>
  <c r="R7" i="149"/>
  <c r="H26" i="7"/>
  <c r="Q2" i="2"/>
  <c r="W27" i="12"/>
  <c r="R3" i="7"/>
  <c r="N71" i="11"/>
  <c r="O164" i="149"/>
  <c r="D3" i="11"/>
  <c r="I11" i="9"/>
  <c r="U11" i="7"/>
  <c r="U3" i="7" s="1"/>
  <c r="W134" i="149"/>
  <c r="G2" i="107"/>
  <c r="K117" i="149"/>
  <c r="I2" i="100"/>
  <c r="S2" i="91"/>
  <c r="K89" i="149"/>
  <c r="W84" i="149"/>
  <c r="M83" i="149"/>
  <c r="O82" i="149"/>
  <c r="U75" i="149"/>
  <c r="K74" i="149"/>
  <c r="N72" i="149"/>
  <c r="V68" i="149"/>
  <c r="F60" i="149"/>
  <c r="H2" i="59"/>
  <c r="U57" i="149"/>
  <c r="E55" i="149"/>
  <c r="C49" i="149"/>
  <c r="Q2" i="43"/>
  <c r="V47" i="149"/>
  <c r="N45" i="149"/>
  <c r="N44" i="149"/>
  <c r="L43" i="149"/>
  <c r="I26" i="149"/>
  <c r="V48" i="149"/>
  <c r="I40" i="149"/>
  <c r="J33" i="149"/>
  <c r="D33" i="149"/>
  <c r="M89" i="149"/>
  <c r="Q87" i="149"/>
  <c r="E84" i="149"/>
  <c r="K84" i="149"/>
  <c r="C81" i="149"/>
  <c r="O77" i="149"/>
  <c r="L72" i="149"/>
  <c r="T70" i="149"/>
  <c r="T62" i="149"/>
  <c r="K57" i="149"/>
  <c r="P46" i="149"/>
  <c r="L45" i="149"/>
  <c r="P44" i="149"/>
  <c r="R40" i="149"/>
  <c r="G30" i="149"/>
  <c r="P129" i="149"/>
  <c r="L126" i="149"/>
  <c r="J117" i="149"/>
  <c r="J101" i="149"/>
  <c r="R97" i="149"/>
  <c r="O88" i="149"/>
  <c r="L87" i="149"/>
  <c r="V84" i="149"/>
  <c r="L81" i="149"/>
  <c r="G71" i="149"/>
  <c r="W2" i="69"/>
  <c r="M2" i="68"/>
  <c r="T58" i="149"/>
  <c r="M45" i="149"/>
  <c r="K29" i="149"/>
  <c r="P3" i="11"/>
  <c r="F4" i="149"/>
  <c r="J71" i="9"/>
  <c r="V71" i="11"/>
  <c r="V151" i="149"/>
  <c r="J134" i="149"/>
  <c r="D3" i="9"/>
  <c r="F3" i="12"/>
  <c r="C3" i="7"/>
  <c r="K3" i="11"/>
  <c r="I11" i="7"/>
  <c r="C22" i="11"/>
  <c r="M26" i="7"/>
  <c r="T164" i="149"/>
  <c r="S151" i="149"/>
  <c r="G131" i="149"/>
  <c r="U129" i="149"/>
  <c r="J121" i="149"/>
  <c r="O108" i="149"/>
  <c r="E92" i="149"/>
  <c r="W2" i="91"/>
  <c r="U85" i="149"/>
  <c r="W80" i="149"/>
  <c r="O74" i="149"/>
  <c r="R72" i="149"/>
  <c r="L2" i="67"/>
  <c r="R64" i="149"/>
  <c r="P63" i="149"/>
  <c r="V2" i="58"/>
  <c r="C58" i="149"/>
  <c r="W53" i="149"/>
  <c r="E52" i="149"/>
  <c r="G49" i="149"/>
  <c r="T43" i="149"/>
  <c r="R39" i="149"/>
  <c r="W31" i="149"/>
  <c r="F29" i="149"/>
  <c r="N57" i="149"/>
  <c r="T56" i="149"/>
  <c r="J55" i="149"/>
  <c r="C40" i="149"/>
  <c r="I39" i="149"/>
  <c r="E38" i="149"/>
  <c r="U28" i="149"/>
  <c r="W89" i="149"/>
  <c r="U81" i="149"/>
  <c r="C79" i="149"/>
  <c r="I2" i="75"/>
  <c r="H70" i="149"/>
  <c r="F66" i="149"/>
  <c r="O57" i="149"/>
  <c r="E54" i="149"/>
  <c r="T46" i="149"/>
  <c r="V45" i="149"/>
  <c r="V40" i="149"/>
  <c r="E33" i="149"/>
  <c r="H29" i="149"/>
  <c r="G25" i="149"/>
  <c r="I6" i="149"/>
  <c r="F131" i="149"/>
  <c r="T129" i="149"/>
  <c r="L130" i="149"/>
  <c r="R127" i="149"/>
  <c r="J113" i="149"/>
  <c r="P98" i="149"/>
  <c r="H83" i="149"/>
  <c r="N79" i="149"/>
  <c r="P77" i="149"/>
  <c r="D73" i="149"/>
  <c r="K71" i="149"/>
  <c r="Q2" i="68"/>
  <c r="C67" i="149"/>
  <c r="F55" i="149"/>
  <c r="D54" i="149"/>
  <c r="Q40" i="149"/>
  <c r="U39" i="149"/>
  <c r="T32" i="149"/>
  <c r="V5" i="149"/>
  <c r="N3" i="12"/>
  <c r="K3" i="12"/>
  <c r="W11" i="9"/>
  <c r="C17" i="12"/>
  <c r="E71" i="9"/>
  <c r="N3" i="9"/>
  <c r="H3" i="7"/>
  <c r="V17" i="7"/>
  <c r="G3" i="7"/>
  <c r="O3" i="11"/>
  <c r="O22" i="7"/>
  <c r="Q71" i="12"/>
  <c r="N2" i="110"/>
  <c r="Q108" i="149"/>
  <c r="C2" i="95"/>
  <c r="M90" i="149"/>
  <c r="S89" i="149"/>
  <c r="G82" i="149"/>
  <c r="W81" i="149"/>
  <c r="K80" i="149"/>
  <c r="M75" i="149"/>
  <c r="Q73" i="149"/>
  <c r="F72" i="149"/>
  <c r="P2" i="67"/>
  <c r="P65" i="149"/>
  <c r="F64" i="149"/>
  <c r="G58" i="149"/>
  <c r="K53" i="149"/>
  <c r="I52" i="149"/>
  <c r="I48" i="149"/>
  <c r="V46" i="149"/>
  <c r="V42" i="149"/>
  <c r="V39" i="149"/>
  <c r="O30" i="149"/>
  <c r="V54" i="149"/>
  <c r="D53" i="149"/>
  <c r="G40" i="149"/>
  <c r="K38" i="149"/>
  <c r="D3" i="30"/>
  <c r="P25" i="149"/>
  <c r="N69" i="149"/>
  <c r="J66" i="149"/>
  <c r="N63" i="149"/>
  <c r="S57" i="149"/>
  <c r="Q56" i="149"/>
  <c r="S54" i="149"/>
  <c r="M53" i="149"/>
  <c r="D47" i="149"/>
  <c r="H44" i="149"/>
  <c r="J40" i="149"/>
  <c r="H39" i="149"/>
  <c r="P130" i="149"/>
  <c r="D126" i="149"/>
  <c r="H105" i="149"/>
  <c r="P101" i="149"/>
  <c r="T98" i="149"/>
  <c r="J97" i="149"/>
  <c r="V91" i="149"/>
  <c r="G88" i="149"/>
  <c r="J2" i="84"/>
  <c r="N84" i="149"/>
  <c r="L83" i="149"/>
  <c r="D81" i="149"/>
  <c r="L79" i="149"/>
  <c r="H73" i="149"/>
  <c r="E2" i="70"/>
  <c r="E2" i="68"/>
  <c r="W67" i="149"/>
  <c r="R55" i="149"/>
  <c r="H54" i="149"/>
  <c r="O47" i="149"/>
  <c r="H32" i="149"/>
  <c r="W132" i="149"/>
  <c r="U128" i="149"/>
  <c r="T132" i="149"/>
  <c r="R128" i="149"/>
  <c r="R99" i="149"/>
  <c r="S71" i="149"/>
  <c r="M64" i="149"/>
  <c r="Q62" i="149"/>
  <c r="Q151" i="149"/>
  <c r="P125" i="149"/>
  <c r="Q102" i="149"/>
  <c r="C99" i="149"/>
  <c r="R130" i="149"/>
  <c r="T117" i="149"/>
  <c r="V98" i="149"/>
  <c r="D90" i="149"/>
  <c r="F87" i="149"/>
  <c r="V78" i="149"/>
  <c r="D77" i="149"/>
  <c r="C65" i="149"/>
  <c r="E65" i="149"/>
  <c r="V164" i="149"/>
  <c r="S131" i="149"/>
  <c r="V2" i="110"/>
  <c r="W99" i="149"/>
  <c r="Q121" i="149"/>
  <c r="S121" i="149"/>
  <c r="F130" i="149"/>
  <c r="H126" i="149"/>
  <c r="M46" i="149"/>
  <c r="Q134" i="149"/>
  <c r="U132" i="149"/>
  <c r="O7" i="149"/>
  <c r="L128" i="149"/>
  <c r="J130" i="149"/>
  <c r="V89" i="149"/>
  <c r="M70" i="149"/>
  <c r="S69" i="149"/>
  <c r="O63" i="149"/>
  <c r="M2" i="2"/>
  <c r="G26" i="7"/>
  <c r="Q71" i="7"/>
  <c r="J4" i="9"/>
  <c r="N3" i="7"/>
  <c r="V4" i="7"/>
  <c r="L26" i="7"/>
  <c r="C3" i="11"/>
  <c r="O3" i="9"/>
  <c r="W2" i="2"/>
  <c r="I11" i="11"/>
  <c r="U11" i="9"/>
  <c r="C22" i="7"/>
  <c r="E26" i="7"/>
  <c r="G52" i="7"/>
  <c r="R2" i="110"/>
  <c r="K113" i="149"/>
  <c r="U96" i="149"/>
  <c r="M85" i="149"/>
  <c r="C84" i="149"/>
  <c r="Q82" i="149"/>
  <c r="I81" i="149"/>
  <c r="Q75" i="149"/>
  <c r="D65" i="149"/>
  <c r="T2" i="60"/>
  <c r="I58" i="149"/>
  <c r="K58" i="149"/>
  <c r="O53" i="149"/>
  <c r="M48" i="149"/>
  <c r="H47" i="149"/>
  <c r="H42" i="149"/>
  <c r="U34" i="149"/>
  <c r="N52" i="149"/>
  <c r="O46" i="149"/>
  <c r="M43" i="149"/>
  <c r="H7" i="149"/>
  <c r="G93" i="149"/>
  <c r="E78" i="149"/>
  <c r="G73" i="149"/>
  <c r="H72" i="149"/>
  <c r="V64" i="149"/>
  <c r="J59" i="149"/>
  <c r="G52" i="149"/>
  <c r="O49" i="149"/>
  <c r="L46" i="149"/>
  <c r="P39" i="149"/>
  <c r="P38" i="149"/>
  <c r="G34" i="149"/>
  <c r="E27" i="149"/>
  <c r="S7" i="149"/>
  <c r="F117" i="149"/>
  <c r="L96" i="149"/>
  <c r="V93" i="149"/>
  <c r="T92" i="149"/>
  <c r="R89" i="149"/>
  <c r="K88" i="149"/>
  <c r="D84" i="149"/>
  <c r="N80" i="149"/>
  <c r="J78" i="149"/>
  <c r="L73" i="149"/>
  <c r="G69" i="149"/>
  <c r="W2" i="67"/>
  <c r="K67" i="149"/>
  <c r="Q65" i="149"/>
  <c r="F56" i="149"/>
  <c r="V53" i="149"/>
  <c r="L48" i="149"/>
  <c r="W47" i="149"/>
  <c r="J25" i="149"/>
  <c r="E3" i="7"/>
  <c r="M3" i="11"/>
  <c r="P26" i="7"/>
  <c r="L3" i="11"/>
  <c r="F17" i="7"/>
  <c r="F134" i="149"/>
  <c r="O3" i="7"/>
  <c r="G3" i="12"/>
  <c r="O22" i="9"/>
  <c r="P164" i="149"/>
  <c r="I2" i="108"/>
  <c r="K97" i="149"/>
  <c r="Q85" i="149"/>
  <c r="M81" i="149"/>
  <c r="C80" i="149"/>
  <c r="Q79" i="149"/>
  <c r="I73" i="149"/>
  <c r="F2" i="66"/>
  <c r="P59" i="149"/>
  <c r="C53" i="149"/>
  <c r="N39" i="149"/>
  <c r="Q43" i="149"/>
  <c r="O40" i="149"/>
  <c r="E29" i="149"/>
  <c r="Q28" i="149"/>
  <c r="F5" i="149"/>
  <c r="D5" i="149"/>
  <c r="M82" i="149"/>
  <c r="V67" i="149"/>
  <c r="L64" i="149"/>
  <c r="W58" i="149"/>
  <c r="G56" i="149"/>
  <c r="C55" i="149"/>
  <c r="K54" i="149"/>
  <c r="Q54" i="149"/>
  <c r="S49" i="149"/>
  <c r="W7" i="149"/>
  <c r="E6" i="149"/>
  <c r="E121" i="149"/>
  <c r="K125" i="149"/>
  <c r="V113" i="149"/>
  <c r="R86" i="149"/>
  <c r="F83" i="149"/>
  <c r="Q72" i="149"/>
  <c r="E70" i="149"/>
  <c r="V2" i="44"/>
  <c r="P48" i="149"/>
  <c r="S40" i="149"/>
  <c r="C39" i="149"/>
  <c r="Q37" i="149"/>
  <c r="P32" i="149"/>
  <c r="T8" i="149"/>
  <c r="Q2" i="94"/>
  <c r="L2" i="2"/>
  <c r="E2" i="2"/>
  <c r="M3" i="9"/>
  <c r="U3" i="12"/>
  <c r="H2" i="2"/>
  <c r="J71" i="12"/>
  <c r="V71" i="9"/>
  <c r="S3" i="7"/>
  <c r="C132" i="149"/>
  <c r="U130" i="149"/>
  <c r="U117" i="149"/>
  <c r="S113" i="149"/>
  <c r="C82" i="149"/>
  <c r="I82" i="149"/>
  <c r="F70" i="149"/>
  <c r="D69" i="149"/>
  <c r="J2" i="66"/>
  <c r="T59" i="149"/>
  <c r="I55" i="149"/>
  <c r="J46" i="149"/>
  <c r="V38" i="149"/>
  <c r="C32" i="149"/>
  <c r="F28" i="149"/>
  <c r="I2" i="66"/>
  <c r="I60" i="149"/>
  <c r="J58" i="149"/>
  <c r="P53" i="149"/>
  <c r="G46" i="149"/>
  <c r="P5" i="149"/>
  <c r="W73" i="149"/>
  <c r="R68" i="149"/>
  <c r="M56" i="149"/>
  <c r="W48" i="149"/>
  <c r="T44" i="149"/>
  <c r="P128" i="149"/>
  <c r="N117" i="149"/>
  <c r="V97" i="149"/>
  <c r="N93" i="149"/>
  <c r="C88" i="149"/>
  <c r="L2" i="83"/>
  <c r="V82" i="149"/>
  <c r="E2" i="71"/>
  <c r="W2" i="71"/>
  <c r="K2" i="69"/>
  <c r="O69" i="149"/>
  <c r="W65" i="149"/>
  <c r="K63" i="149"/>
  <c r="G59" i="149"/>
  <c r="F57" i="149"/>
  <c r="L53" i="149"/>
  <c r="D48" i="149"/>
  <c r="K47" i="149"/>
  <c r="P3" i="7"/>
  <c r="K2" i="109"/>
  <c r="I2" i="2"/>
  <c r="Q3" i="9"/>
  <c r="W11" i="12"/>
  <c r="W3" i="12" s="1"/>
  <c r="C26" i="7"/>
  <c r="Q71" i="9"/>
  <c r="H3" i="11"/>
  <c r="J4" i="12"/>
  <c r="J3" i="12" s="1"/>
  <c r="J26" i="7"/>
  <c r="L52" i="7"/>
  <c r="V17" i="11"/>
  <c r="N134" i="149"/>
  <c r="C2" i="2"/>
  <c r="U11" i="11"/>
  <c r="S52" i="7"/>
  <c r="G151" i="149"/>
  <c r="L125" i="149"/>
  <c r="K2" i="91"/>
  <c r="I85" i="149"/>
  <c r="U83" i="149"/>
  <c r="C74" i="149"/>
  <c r="I2" i="73"/>
  <c r="J70" i="149"/>
  <c r="N68" i="149"/>
  <c r="N60" i="149"/>
  <c r="M55" i="149"/>
  <c r="N47" i="149"/>
  <c r="D37" i="149"/>
  <c r="I31" i="149"/>
  <c r="U59" i="149"/>
  <c r="J52" i="149"/>
  <c r="N48" i="149"/>
  <c r="C47" i="149"/>
  <c r="V31" i="149"/>
  <c r="E28" i="149"/>
  <c r="T5" i="149"/>
  <c r="C93" i="149"/>
  <c r="U89" i="149"/>
  <c r="D72" i="149"/>
  <c r="T67" i="149"/>
  <c r="N65" i="149"/>
  <c r="D64" i="149"/>
  <c r="S52" i="149"/>
  <c r="H45" i="149"/>
  <c r="D41" i="149"/>
  <c r="C34" i="149"/>
  <c r="S125" i="149"/>
  <c r="F127" i="149"/>
  <c r="H108" i="149"/>
  <c r="F99" i="149"/>
  <c r="N89" i="149"/>
  <c r="M2" i="87"/>
  <c r="T87" i="149"/>
  <c r="J82" i="149"/>
  <c r="D75" i="149"/>
  <c r="U2" i="70"/>
  <c r="Q68" i="149"/>
  <c r="M2" i="64"/>
  <c r="K59" i="149"/>
  <c r="L58" i="149"/>
  <c r="G44" i="149"/>
  <c r="O38" i="149"/>
  <c r="H8" i="149"/>
  <c r="J7" i="149"/>
  <c r="J5" i="149"/>
  <c r="M139" i="149"/>
  <c r="U134" i="149"/>
  <c r="C108" i="149"/>
  <c r="N130" i="149"/>
  <c r="D127" i="149"/>
  <c r="P93" i="149"/>
  <c r="H86" i="149"/>
  <c r="V85" i="149"/>
  <c r="M72" i="149"/>
  <c r="Q70" i="149"/>
  <c r="R164" i="149"/>
  <c r="Q139" i="149"/>
  <c r="I117" i="149"/>
  <c r="E108" i="149"/>
  <c r="V132" i="149"/>
  <c r="E62" i="149"/>
  <c r="E164" i="149"/>
  <c r="O132" i="149"/>
  <c r="C129" i="149"/>
  <c r="O105" i="149"/>
  <c r="K7" i="149"/>
  <c r="D113" i="149"/>
  <c r="L99" i="149"/>
  <c r="P83" i="149"/>
  <c r="P75" i="149"/>
  <c r="R75" i="149"/>
  <c r="G129" i="149"/>
  <c r="N87" i="149"/>
  <c r="D83" i="149"/>
  <c r="D79" i="149"/>
  <c r="T75" i="149"/>
  <c r="V75" i="149"/>
  <c r="W66" i="149"/>
  <c r="M62" i="149"/>
  <c r="R26" i="7"/>
  <c r="F3" i="9"/>
  <c r="J4" i="11"/>
  <c r="J3" i="11" s="1"/>
  <c r="V4" i="9"/>
  <c r="L139" i="149"/>
  <c r="C17" i="7"/>
  <c r="O22" i="12"/>
  <c r="G117" i="149"/>
  <c r="D88" i="149"/>
  <c r="O86" i="149"/>
  <c r="I83" i="149"/>
  <c r="E80" i="149"/>
  <c r="W74" i="149"/>
  <c r="M74" i="149"/>
  <c r="E73" i="149"/>
  <c r="N70" i="149"/>
  <c r="K56" i="149"/>
  <c r="M52" i="149"/>
  <c r="D43" i="149"/>
  <c r="S26" i="149"/>
  <c r="E25" i="149"/>
  <c r="E60" i="149"/>
  <c r="V57" i="149"/>
  <c r="S37" i="149"/>
  <c r="M28" i="149"/>
  <c r="E89" i="149"/>
  <c r="R88" i="149"/>
  <c r="O85" i="149"/>
  <c r="G84" i="149"/>
  <c r="O80" i="149"/>
  <c r="C75" i="149"/>
  <c r="P70" i="149"/>
  <c r="D67" i="149"/>
  <c r="D66" i="149"/>
  <c r="N66" i="149"/>
  <c r="R63" i="149"/>
  <c r="P60" i="149"/>
  <c r="M58" i="149"/>
  <c r="G57" i="149"/>
  <c r="S55" i="149"/>
  <c r="Q53" i="149"/>
  <c r="F42" i="149"/>
  <c r="O25" i="149"/>
  <c r="W125" i="149"/>
  <c r="D130" i="149"/>
  <c r="L108" i="149"/>
  <c r="R113" i="149"/>
  <c r="V102" i="149"/>
  <c r="J99" i="149"/>
  <c r="H98" i="149"/>
  <c r="N86" i="149"/>
  <c r="N82" i="149"/>
  <c r="U68" i="149"/>
  <c r="P55" i="149"/>
  <c r="M17" i="11"/>
  <c r="C2" i="114"/>
  <c r="L3" i="12"/>
  <c r="P139" i="149"/>
  <c r="F26" i="7"/>
  <c r="O17" i="11"/>
  <c r="I26" i="7"/>
  <c r="G134" i="149"/>
  <c r="T125" i="149"/>
  <c r="Q130" i="149"/>
  <c r="U126" i="149"/>
  <c r="Q117" i="149"/>
  <c r="I108" i="149"/>
  <c r="O113" i="149"/>
  <c r="E82" i="149"/>
  <c r="E75" i="149"/>
  <c r="Q2" i="73"/>
  <c r="R70" i="149"/>
  <c r="R2" i="68"/>
  <c r="F68" i="149"/>
  <c r="H2" i="67"/>
  <c r="H65" i="149"/>
  <c r="R62" i="149"/>
  <c r="V60" i="149"/>
  <c r="O58" i="149"/>
  <c r="U55" i="149"/>
  <c r="Q52" i="149"/>
  <c r="F47" i="149"/>
  <c r="J38" i="149"/>
  <c r="L2" i="55"/>
  <c r="N54" i="149"/>
  <c r="F48" i="149"/>
  <c r="G2" i="43"/>
  <c r="P3" i="30"/>
  <c r="M29" i="149"/>
  <c r="L7" i="149"/>
  <c r="L6" i="149"/>
  <c r="U91" i="149"/>
  <c r="G89" i="149"/>
  <c r="E81" i="149"/>
  <c r="Q80" i="149"/>
  <c r="J68" i="149"/>
  <c r="F65" i="149"/>
  <c r="D62" i="149"/>
  <c r="R59" i="149"/>
  <c r="L41" i="149"/>
  <c r="H2" i="35"/>
  <c r="T39" i="149"/>
  <c r="D38" i="149"/>
  <c r="N37" i="149"/>
  <c r="D29" i="149"/>
  <c r="S25" i="149"/>
  <c r="P2" i="115"/>
  <c r="R131" i="149"/>
  <c r="H130" i="149"/>
  <c r="P108" i="149"/>
  <c r="J102" i="149"/>
  <c r="L98" i="149"/>
  <c r="H92" i="149"/>
  <c r="L90" i="149"/>
  <c r="F84" i="149"/>
  <c r="H2" i="83"/>
  <c r="R82" i="149"/>
  <c r="T79" i="149"/>
  <c r="P73" i="149"/>
  <c r="O67" i="149"/>
  <c r="Q64" i="149"/>
  <c r="J53" i="149"/>
  <c r="Q47" i="149"/>
  <c r="G42" i="149"/>
  <c r="E40" i="149"/>
  <c r="F3" i="11"/>
  <c r="U2" i="2"/>
  <c r="M17" i="9"/>
  <c r="W27" i="11"/>
  <c r="D3" i="7"/>
  <c r="J52" i="7"/>
  <c r="J71" i="7"/>
  <c r="V71" i="12"/>
  <c r="F151" i="149"/>
  <c r="D139" i="149"/>
  <c r="T3" i="11"/>
  <c r="V4" i="12"/>
  <c r="V3" i="12" s="1"/>
  <c r="G3" i="9"/>
  <c r="C17" i="11"/>
  <c r="O22" i="11"/>
  <c r="E129" i="149"/>
  <c r="K2" i="107"/>
  <c r="O89" i="149"/>
  <c r="L88" i="149"/>
  <c r="E85" i="149"/>
  <c r="G80" i="149"/>
  <c r="M80" i="149"/>
  <c r="E79" i="149"/>
  <c r="K78" i="149"/>
  <c r="I75" i="149"/>
  <c r="O2" i="72"/>
  <c r="P71" i="149"/>
  <c r="L65" i="149"/>
  <c r="L60" i="149"/>
  <c r="Q58" i="149"/>
  <c r="M57" i="149"/>
  <c r="S56" i="149"/>
  <c r="G53" i="149"/>
  <c r="U52" i="149"/>
  <c r="E2" i="43"/>
  <c r="N28" i="149"/>
  <c r="R54" i="149"/>
  <c r="T49" i="149"/>
  <c r="J48" i="149"/>
  <c r="U47" i="149"/>
  <c r="I41" i="149"/>
  <c r="O84" i="149"/>
  <c r="O81" i="149"/>
  <c r="V70" i="149"/>
  <c r="P67" i="149"/>
  <c r="L66" i="149"/>
  <c r="V66" i="149"/>
  <c r="R60" i="149"/>
  <c r="O56" i="149"/>
  <c r="O54" i="149"/>
  <c r="U54" i="149"/>
  <c r="I53" i="149"/>
  <c r="D46" i="149"/>
  <c r="D39" i="149"/>
  <c r="H38" i="149"/>
  <c r="G31" i="149"/>
  <c r="W30" i="149"/>
  <c r="M27" i="149"/>
  <c r="W25" i="149"/>
  <c r="D129" i="149"/>
  <c r="H127" i="149"/>
  <c r="P126" i="149"/>
  <c r="D108" i="149"/>
  <c r="T105" i="149"/>
  <c r="L92" i="149"/>
  <c r="R91" i="149"/>
  <c r="H79" i="149"/>
  <c r="R78" i="149"/>
  <c r="T73" i="149"/>
  <c r="S67" i="149"/>
  <c r="G60" i="149"/>
  <c r="N56" i="149"/>
  <c r="E46" i="149"/>
  <c r="H27" i="149"/>
  <c r="F7" i="149"/>
  <c r="W2" i="109"/>
  <c r="E3" i="11"/>
  <c r="W11" i="11"/>
  <c r="M17" i="7"/>
  <c r="G17" i="12"/>
  <c r="O17" i="12"/>
  <c r="S26" i="7"/>
  <c r="R3" i="11"/>
  <c r="V17" i="9"/>
  <c r="T3" i="9"/>
  <c r="K3" i="9"/>
  <c r="S2" i="2"/>
  <c r="C17" i="9"/>
  <c r="O17" i="7"/>
  <c r="C22" i="9"/>
  <c r="E71" i="12"/>
  <c r="H164" i="149"/>
  <c r="O134" i="149"/>
  <c r="N121" i="149"/>
  <c r="S108" i="149"/>
  <c r="M98" i="149"/>
  <c r="Q96" i="149"/>
  <c r="I92" i="149"/>
  <c r="I2" i="88"/>
  <c r="W82" i="149"/>
  <c r="G81" i="149"/>
  <c r="S2" i="72"/>
  <c r="T63" i="149"/>
  <c r="E58" i="149"/>
  <c r="W56" i="149"/>
  <c r="W49" i="149"/>
  <c r="R57" i="149"/>
  <c r="F54" i="149"/>
  <c r="T53" i="149"/>
  <c r="K46" i="149"/>
  <c r="D7" i="149"/>
  <c r="C73" i="149"/>
  <c r="P66" i="149"/>
  <c r="H63" i="149"/>
  <c r="C57" i="149"/>
  <c r="C54" i="149"/>
  <c r="I54" i="149"/>
  <c r="U27" i="149"/>
  <c r="K25" i="149"/>
  <c r="M6" i="149"/>
  <c r="S5" i="149"/>
  <c r="M121" i="149"/>
  <c r="O121" i="149"/>
  <c r="T126" i="149"/>
  <c r="N113" i="149"/>
  <c r="R102" i="149"/>
  <c r="D98" i="149"/>
  <c r="F91" i="149"/>
  <c r="W88" i="149"/>
  <c r="J86" i="149"/>
  <c r="H85" i="149"/>
  <c r="P2" i="83"/>
  <c r="T81" i="149"/>
  <c r="J80" i="149"/>
  <c r="C69" i="149"/>
  <c r="G67" i="149"/>
  <c r="J57" i="149"/>
  <c r="D55" i="149"/>
  <c r="H48" i="149"/>
  <c r="W41" i="149"/>
  <c r="U40" i="149"/>
  <c r="I132" i="149"/>
  <c r="E128" i="149"/>
  <c r="I129" i="149"/>
  <c r="E117" i="149"/>
  <c r="G105" i="149"/>
  <c r="Q99" i="149"/>
  <c r="G5" i="149"/>
  <c r="L101" i="149"/>
  <c r="F96" i="149"/>
  <c r="P90" i="149"/>
  <c r="E88" i="149"/>
  <c r="I66" i="149"/>
  <c r="D121" i="149"/>
  <c r="E127" i="149"/>
  <c r="L40" i="149"/>
  <c r="T90" i="149"/>
  <c r="F78" i="149"/>
  <c r="T77" i="149"/>
  <c r="C64" i="149"/>
  <c r="F164" i="149"/>
  <c r="G139" i="149"/>
  <c r="W127" i="149"/>
  <c r="G99" i="149"/>
  <c r="O5" i="149"/>
  <c r="T101" i="149"/>
  <c r="I70" i="149"/>
  <c r="M68" i="149"/>
  <c r="O68" i="149"/>
  <c r="C66" i="149"/>
  <c r="M40" i="149"/>
  <c r="I139" i="149"/>
  <c r="K139" i="149"/>
  <c r="Q128" i="149"/>
  <c r="M99" i="149"/>
  <c r="E5" i="149"/>
  <c r="L117" i="149"/>
  <c r="F89" i="149"/>
  <c r="I64" i="149"/>
  <c r="M2" i="75" l="1"/>
  <c r="K2" i="94"/>
  <c r="V2" i="30"/>
  <c r="W28" i="149"/>
  <c r="V71" i="149"/>
  <c r="O127" i="149"/>
  <c r="K66" i="149"/>
  <c r="N2" i="60"/>
  <c r="P2" i="60"/>
  <c r="T2" i="102"/>
  <c r="D2" i="94"/>
  <c r="W2" i="60"/>
  <c r="M79" i="149"/>
  <c r="Q8" i="149"/>
  <c r="Q125" i="149"/>
  <c r="K90" i="149"/>
  <c r="P2" i="75"/>
  <c r="D128" i="149"/>
  <c r="U88" i="149"/>
  <c r="O79" i="149"/>
  <c r="V58" i="149"/>
  <c r="M87" i="149"/>
  <c r="I49" i="149"/>
  <c r="L8" i="149"/>
  <c r="C63" i="149"/>
  <c r="W98" i="149"/>
  <c r="O71" i="149"/>
  <c r="H87" i="149"/>
  <c r="I79" i="149"/>
  <c r="E87" i="149"/>
  <c r="E77" i="149"/>
  <c r="V36" i="149"/>
  <c r="K99" i="149"/>
  <c r="L2" i="94"/>
  <c r="C130" i="149"/>
  <c r="W78" i="149"/>
  <c r="K86" i="149"/>
  <c r="M130" i="149"/>
  <c r="M131" i="149"/>
  <c r="R151" i="149"/>
  <c r="Q59" i="149"/>
  <c r="M102" i="149"/>
  <c r="M2" i="60"/>
  <c r="H101" i="149"/>
  <c r="L49" i="149"/>
  <c r="H96" i="149"/>
  <c r="O99" i="149"/>
  <c r="D74" i="149"/>
  <c r="W86" i="149"/>
  <c r="H89" i="149"/>
  <c r="U79" i="149"/>
  <c r="H82" i="149"/>
  <c r="P34" i="149"/>
  <c r="S2" i="94"/>
  <c r="R93" i="149"/>
  <c r="U127" i="149"/>
  <c r="W77" i="149"/>
  <c r="T34" i="149"/>
  <c r="F77" i="149"/>
  <c r="P86" i="149"/>
  <c r="O2" i="75"/>
  <c r="S60" i="149"/>
  <c r="V80" i="149"/>
  <c r="R77" i="149"/>
  <c r="J87" i="149"/>
  <c r="S62" i="149"/>
  <c r="P74" i="149"/>
  <c r="C97" i="149"/>
  <c r="H69" i="149"/>
  <c r="U77" i="149"/>
  <c r="W97" i="149"/>
  <c r="D85" i="149"/>
  <c r="Q66" i="149"/>
  <c r="V41" i="149"/>
  <c r="U84" i="149"/>
  <c r="S63" i="149"/>
  <c r="V86" i="149"/>
  <c r="R83" i="149"/>
  <c r="S78" i="149"/>
  <c r="C43" i="149"/>
  <c r="W29" i="149"/>
  <c r="P2" i="94"/>
  <c r="T2" i="75"/>
  <c r="J93" i="149"/>
  <c r="C90" i="149"/>
  <c r="O78" i="149"/>
  <c r="F128" i="149"/>
  <c r="R80" i="149"/>
  <c r="J69" i="149"/>
  <c r="U90" i="149"/>
  <c r="G63" i="149"/>
  <c r="K2" i="75"/>
  <c r="Q126" i="149"/>
  <c r="H71" i="149"/>
  <c r="M66" i="149"/>
  <c r="M36" i="149"/>
  <c r="I59" i="149"/>
  <c r="K127" i="149"/>
  <c r="U125" i="149"/>
  <c r="G90" i="149"/>
  <c r="C91" i="149"/>
  <c r="V2" i="94"/>
  <c r="Q77" i="149"/>
  <c r="M93" i="149"/>
  <c r="S65" i="149"/>
  <c r="L71" i="149"/>
  <c r="N131" i="149"/>
  <c r="S90" i="149"/>
  <c r="F75" i="149"/>
  <c r="W131" i="149"/>
  <c r="D101" i="149"/>
  <c r="D93" i="149"/>
  <c r="R71" i="149"/>
  <c r="L77" i="149"/>
  <c r="L86" i="149"/>
  <c r="U62" i="149"/>
  <c r="K93" i="149"/>
  <c r="D164" i="149"/>
  <c r="T57" i="149"/>
  <c r="W39" i="149"/>
  <c r="M39" i="149"/>
  <c r="O129" i="149"/>
  <c r="J2" i="94"/>
  <c r="S86" i="149"/>
  <c r="N74" i="149"/>
  <c r="K87" i="149"/>
  <c r="C86" i="149"/>
  <c r="K64" i="149"/>
  <c r="S99" i="149"/>
  <c r="D92" i="149"/>
  <c r="I62" i="149"/>
  <c r="H57" i="149"/>
  <c r="E93" i="149"/>
  <c r="W85" i="149"/>
  <c r="Q101" i="149"/>
  <c r="H81" i="149"/>
  <c r="F2" i="94"/>
  <c r="V77" i="149"/>
  <c r="L62" i="149"/>
  <c r="J74" i="149"/>
  <c r="T88" i="149"/>
  <c r="K128" i="149"/>
  <c r="H49" i="149"/>
  <c r="U2" i="94"/>
  <c r="K2" i="60"/>
  <c r="R2" i="60"/>
  <c r="K43" i="149"/>
  <c r="R2" i="30"/>
  <c r="G87" i="149"/>
  <c r="S102" i="149"/>
  <c r="U101" i="149"/>
  <c r="H75" i="149"/>
  <c r="P87" i="149"/>
  <c r="I57" i="149"/>
  <c r="V74" i="149"/>
  <c r="F58" i="149"/>
  <c r="R58" i="149"/>
  <c r="O39" i="149"/>
  <c r="R41" i="149"/>
  <c r="O87" i="149"/>
  <c r="J62" i="149"/>
  <c r="U93" i="149"/>
  <c r="G98" i="149"/>
  <c r="G92" i="149"/>
  <c r="D63" i="149"/>
  <c r="E91" i="149"/>
  <c r="Q39" i="149"/>
  <c r="K83" i="149"/>
  <c r="I101" i="149"/>
  <c r="N88" i="149"/>
  <c r="P69" i="149"/>
  <c r="T85" i="149"/>
  <c r="W91" i="149"/>
  <c r="F74" i="149"/>
  <c r="P40" i="149"/>
  <c r="V92" i="149"/>
  <c r="V81" i="149"/>
  <c r="C113" i="149"/>
  <c r="I130" i="149"/>
  <c r="G77" i="149"/>
  <c r="S96" i="149"/>
  <c r="P96" i="149"/>
  <c r="I78" i="149"/>
  <c r="S79" i="149"/>
  <c r="L69" i="149"/>
  <c r="C2" i="75"/>
  <c r="O66" i="149"/>
  <c r="D57" i="149"/>
  <c r="T131" i="149"/>
  <c r="E64" i="149"/>
  <c r="K91" i="149"/>
  <c r="L80" i="149"/>
  <c r="H59" i="149"/>
  <c r="C164" i="149"/>
  <c r="W71" i="149"/>
  <c r="K102" i="149"/>
  <c r="S83" i="149"/>
  <c r="H58" i="149"/>
  <c r="F71" i="149"/>
  <c r="Q49" i="149"/>
  <c r="L2" i="75"/>
  <c r="N164" i="149"/>
  <c r="G62" i="149"/>
  <c r="J151" i="149"/>
  <c r="T69" i="149"/>
  <c r="F132" i="149"/>
  <c r="T102" i="149"/>
  <c r="E90" i="149"/>
  <c r="D102" i="149"/>
  <c r="O90" i="149"/>
  <c r="O2" i="60"/>
  <c r="V62" i="149"/>
  <c r="N62" i="149"/>
  <c r="V131" i="149"/>
  <c r="U49" i="149"/>
  <c r="U87" i="149"/>
  <c r="N71" i="149"/>
  <c r="D49" i="149"/>
  <c r="F92" i="149"/>
  <c r="G85" i="149"/>
  <c r="O65" i="149"/>
  <c r="P62" i="149"/>
  <c r="F63" i="149"/>
  <c r="W102" i="149"/>
  <c r="R132" i="149"/>
  <c r="W59" i="149"/>
  <c r="D86" i="149"/>
  <c r="F2" i="75"/>
  <c r="C2" i="30"/>
  <c r="U66" i="149"/>
  <c r="G2" i="60"/>
  <c r="D2" i="102"/>
  <c r="V130" i="149"/>
  <c r="R79" i="149"/>
  <c r="C78" i="149"/>
  <c r="O102" i="149"/>
  <c r="O91" i="149"/>
  <c r="O2" i="94"/>
  <c r="J36" i="149"/>
  <c r="M2" i="94"/>
  <c r="U8" i="149"/>
  <c r="T89" i="149"/>
  <c r="K60" i="149"/>
  <c r="G65" i="149"/>
  <c r="C77" i="149"/>
  <c r="I87" i="149"/>
  <c r="T121" i="149"/>
  <c r="R74" i="149"/>
  <c r="D2" i="60"/>
  <c r="M7" i="149"/>
  <c r="O97" i="149"/>
  <c r="R96" i="149"/>
  <c r="N29" i="149"/>
  <c r="C60" i="149"/>
  <c r="S126" i="149"/>
  <c r="P78" i="149"/>
  <c r="H77" i="149"/>
  <c r="S87" i="149"/>
  <c r="O83" i="149"/>
  <c r="O117" i="149"/>
  <c r="O131" i="149"/>
  <c r="G130" i="149"/>
  <c r="N2" i="94"/>
  <c r="P58" i="149"/>
  <c r="L121" i="149"/>
  <c r="H88" i="149"/>
  <c r="S59" i="149"/>
  <c r="S85" i="149"/>
  <c r="N83" i="149"/>
  <c r="G78" i="149"/>
  <c r="V2" i="60"/>
  <c r="W164" i="149"/>
  <c r="N129" i="149"/>
  <c r="Q131" i="149"/>
  <c r="F39" i="149"/>
  <c r="C87" i="149"/>
  <c r="V128" i="149"/>
  <c r="U2" i="102"/>
  <c r="K65" i="149"/>
  <c r="O59" i="149"/>
  <c r="K68" i="149"/>
  <c r="V88" i="149"/>
  <c r="G91" i="149"/>
  <c r="U86" i="149"/>
  <c r="N41" i="149"/>
  <c r="S64" i="149"/>
  <c r="Q63" i="149"/>
  <c r="S130" i="149"/>
  <c r="J75" i="149"/>
  <c r="M77" i="149"/>
  <c r="R101" i="149"/>
  <c r="K131" i="149"/>
  <c r="Q86" i="149"/>
  <c r="P49" i="149"/>
  <c r="S97" i="149"/>
  <c r="V101" i="149"/>
  <c r="Q71" i="149"/>
  <c r="C134" i="149"/>
  <c r="N139" i="149"/>
  <c r="T128" i="149"/>
  <c r="U105" i="149"/>
  <c r="F98" i="149"/>
  <c r="F129" i="149"/>
  <c r="C59" i="149"/>
  <c r="M91" i="149"/>
  <c r="I126" i="149"/>
  <c r="G79" i="149"/>
  <c r="T139" i="149"/>
  <c r="T96" i="149"/>
  <c r="N92" i="149"/>
  <c r="V121" i="149"/>
  <c r="G86" i="149"/>
  <c r="H91" i="149"/>
  <c r="U164" i="149"/>
  <c r="C2" i="60"/>
  <c r="G43" i="149"/>
  <c r="E2" i="60"/>
  <c r="S43" i="149"/>
  <c r="L59" i="149"/>
  <c r="N77" i="149"/>
  <c r="G2" i="75"/>
  <c r="P8" i="149"/>
  <c r="R126" i="149"/>
  <c r="J2" i="30"/>
  <c r="T2" i="94"/>
  <c r="J2" i="102"/>
  <c r="T29" i="149"/>
  <c r="W90" i="149"/>
  <c r="T99" i="149"/>
  <c r="M71" i="149"/>
  <c r="S139" i="149"/>
  <c r="F105" i="149"/>
  <c r="K85" i="149"/>
  <c r="D70" i="149"/>
  <c r="I5" i="149"/>
  <c r="T45" i="149"/>
  <c r="I96" i="149"/>
  <c r="C151" i="149"/>
  <c r="N2" i="102"/>
  <c r="W62" i="149"/>
  <c r="I7" i="149"/>
  <c r="S8" i="149"/>
  <c r="H129" i="149"/>
  <c r="G102" i="149"/>
  <c r="S164" i="149"/>
  <c r="N105" i="149"/>
  <c r="N81" i="149"/>
  <c r="D4" i="149"/>
  <c r="N42" i="149"/>
  <c r="K4" i="149"/>
  <c r="M86" i="149"/>
  <c r="R2" i="75"/>
  <c r="U65" i="149"/>
  <c r="U99" i="149"/>
  <c r="S66" i="149"/>
  <c r="L97" i="149"/>
  <c r="G72" i="149"/>
  <c r="O139" i="149"/>
  <c r="S91" i="149"/>
  <c r="N85" i="149"/>
  <c r="E132" i="149"/>
  <c r="C62" i="149"/>
  <c r="E98" i="149"/>
  <c r="M92" i="149"/>
  <c r="L2" i="60"/>
  <c r="J128" i="149"/>
  <c r="P151" i="149"/>
  <c r="M127" i="149"/>
  <c r="L63" i="149"/>
  <c r="U97" i="149"/>
  <c r="F41" i="149"/>
  <c r="J92" i="149"/>
  <c r="L78" i="149"/>
  <c r="J83" i="149"/>
  <c r="O2" i="30"/>
  <c r="W93" i="149"/>
  <c r="K151" i="149"/>
  <c r="V2" i="75"/>
  <c r="N98" i="149"/>
  <c r="P99" i="149"/>
  <c r="F125" i="149"/>
  <c r="W63" i="149"/>
  <c r="C117" i="149"/>
  <c r="H2" i="60"/>
  <c r="D134" i="149"/>
  <c r="E63" i="149"/>
  <c r="P88" i="149"/>
  <c r="J131" i="149"/>
  <c r="Q113" i="149"/>
  <c r="V83" i="149"/>
  <c r="C127" i="149"/>
  <c r="O64" i="149"/>
  <c r="R98" i="149"/>
  <c r="V63" i="149"/>
  <c r="C121" i="149"/>
  <c r="H78" i="149"/>
  <c r="Q60" i="149"/>
  <c r="Q90" i="149"/>
  <c r="O70" i="149"/>
  <c r="O60" i="149"/>
  <c r="M96" i="149"/>
  <c r="Q91" i="149"/>
  <c r="J2" i="75"/>
  <c r="I2" i="94"/>
  <c r="I86" i="149"/>
  <c r="E57" i="149"/>
  <c r="R105" i="149"/>
  <c r="I84" i="149"/>
  <c r="G101" i="149"/>
  <c r="D87" i="149"/>
  <c r="C101" i="149"/>
  <c r="I98" i="149"/>
  <c r="C139" i="149"/>
  <c r="E2" i="94"/>
  <c r="P82" i="149"/>
  <c r="G164" i="149"/>
  <c r="M59" i="149"/>
  <c r="O126" i="149"/>
  <c r="P127" i="149"/>
  <c r="G113" i="149"/>
  <c r="T134" i="149"/>
  <c r="F121" i="149"/>
  <c r="W105" i="149"/>
  <c r="W113" i="149"/>
  <c r="U108" i="149"/>
  <c r="G4" i="149"/>
  <c r="Q127" i="149"/>
  <c r="U92" i="149"/>
  <c r="S105" i="149"/>
  <c r="F88" i="149"/>
  <c r="W87" i="149"/>
  <c r="J63" i="149"/>
  <c r="I2" i="30"/>
  <c r="N151" i="149"/>
  <c r="G66" i="149"/>
  <c r="C2" i="46"/>
  <c r="H71" i="93"/>
  <c r="R129" i="149"/>
  <c r="M60" i="149"/>
  <c r="M63" i="149"/>
  <c r="L134" i="149"/>
  <c r="O98" i="149"/>
  <c r="I90" i="149"/>
  <c r="I151" i="149"/>
  <c r="E99" i="149"/>
  <c r="C105" i="149"/>
  <c r="I71" i="149"/>
  <c r="F40" i="149"/>
  <c r="G6" i="149"/>
  <c r="H4" i="15"/>
  <c r="H3" i="15" s="1"/>
  <c r="G53" i="93"/>
  <c r="G53" i="129" s="1"/>
  <c r="Q25" i="149"/>
  <c r="F126" i="149"/>
  <c r="J126" i="149"/>
  <c r="U5" i="149"/>
  <c r="J71" i="149"/>
  <c r="W108" i="149"/>
  <c r="F62" i="149"/>
  <c r="P131" i="149"/>
  <c r="U131" i="149"/>
  <c r="U102" i="149"/>
  <c r="S39" i="149"/>
  <c r="N128" i="149"/>
  <c r="D97" i="149"/>
  <c r="S2" i="102"/>
  <c r="I131" i="149"/>
  <c r="R90" i="149"/>
  <c r="Q78" i="149"/>
  <c r="O93" i="149"/>
  <c r="U80" i="149"/>
  <c r="D96" i="149"/>
  <c r="J164" i="149"/>
  <c r="C6" i="149"/>
  <c r="F108" i="149"/>
  <c r="L52" i="149"/>
  <c r="H102" i="149"/>
  <c r="L113" i="149"/>
  <c r="G64" i="149"/>
  <c r="C25" i="149"/>
  <c r="H2" i="102"/>
  <c r="H131" i="149"/>
  <c r="I91" i="149"/>
  <c r="O29" i="149"/>
  <c r="D151" i="149"/>
  <c r="G39" i="149"/>
  <c r="K48" i="149"/>
  <c r="K39" i="149"/>
  <c r="H113" i="149"/>
  <c r="D82" i="149"/>
  <c r="E34" i="149"/>
  <c r="H52" i="149"/>
  <c r="R2" i="102"/>
  <c r="P117" i="149"/>
  <c r="J65" i="149"/>
  <c r="G83" i="149"/>
  <c r="E102" i="149"/>
  <c r="Q89" i="149"/>
  <c r="V73" i="149"/>
  <c r="M105" i="149"/>
  <c r="N4" i="149"/>
  <c r="U98" i="149"/>
  <c r="C52" i="149"/>
  <c r="C48" i="149"/>
  <c r="J96" i="149"/>
  <c r="I25" i="149"/>
  <c r="J79" i="149"/>
  <c r="H62" i="149"/>
  <c r="O151" i="149"/>
  <c r="C102" i="149"/>
  <c r="K129" i="149"/>
  <c r="S117" i="149"/>
  <c r="K75" i="149"/>
  <c r="H125" i="149"/>
  <c r="V2" i="102"/>
  <c r="M108" i="149"/>
  <c r="E151" i="149"/>
  <c r="H74" i="149"/>
  <c r="N96" i="149"/>
  <c r="V108" i="149"/>
  <c r="E53" i="149"/>
  <c r="Q92" i="149"/>
  <c r="T84" i="149"/>
  <c r="W128" i="149"/>
  <c r="J73" i="149"/>
  <c r="U53" i="149"/>
  <c r="G2" i="102"/>
  <c r="G2" i="94"/>
  <c r="E113" i="149"/>
  <c r="G23" i="93"/>
  <c r="T80" i="149"/>
  <c r="G121" i="149"/>
  <c r="G75" i="149"/>
  <c r="W139" i="149"/>
  <c r="U78" i="149"/>
  <c r="Q2" i="75"/>
  <c r="W64" i="149"/>
  <c r="E125" i="149"/>
  <c r="P134" i="149"/>
  <c r="I88" i="149"/>
  <c r="F101" i="149"/>
  <c r="C126" i="149"/>
  <c r="K6" i="149"/>
  <c r="Q164" i="149"/>
  <c r="E7" i="149"/>
  <c r="O52" i="149"/>
  <c r="W121" i="149"/>
  <c r="M2" i="102"/>
  <c r="E47" i="149"/>
  <c r="V105" i="149"/>
  <c r="O4" i="149"/>
  <c r="L34" i="149"/>
  <c r="J77" i="149"/>
  <c r="M117" i="149"/>
  <c r="R81" i="149"/>
  <c r="T71" i="149"/>
  <c r="T91" i="149"/>
  <c r="E126" i="149"/>
  <c r="F53" i="149"/>
  <c r="C8" i="149"/>
  <c r="K101" i="149"/>
  <c r="T55" i="149"/>
  <c r="W126" i="149"/>
  <c r="G8" i="149"/>
  <c r="H99" i="149"/>
  <c r="V65" i="149"/>
  <c r="C72" i="149"/>
  <c r="E131" i="149"/>
  <c r="D58" i="149"/>
  <c r="J108" i="149"/>
  <c r="E49" i="149"/>
  <c r="P121" i="149"/>
  <c r="W75" i="149"/>
  <c r="U38" i="149"/>
  <c r="S93" i="149"/>
  <c r="W8" i="149"/>
  <c r="S30" i="149"/>
  <c r="L2" i="102"/>
  <c r="N126" i="149"/>
  <c r="L127" i="149"/>
  <c r="H139" i="149"/>
  <c r="S68" i="149"/>
  <c r="J81" i="149"/>
  <c r="T78" i="149"/>
  <c r="I99" i="149"/>
  <c r="D99" i="149"/>
  <c r="P72" i="149"/>
  <c r="O72" i="149"/>
  <c r="N108" i="149"/>
  <c r="R108" i="149"/>
  <c r="L151" i="149"/>
  <c r="M134" i="149"/>
  <c r="N101" i="149"/>
  <c r="I97" i="149"/>
  <c r="P102" i="149"/>
  <c r="K8" i="149"/>
  <c r="Q5" i="149"/>
  <c r="V87" i="149"/>
  <c r="R139" i="149"/>
  <c r="W79" i="149"/>
  <c r="T52" i="149"/>
  <c r="O101" i="149"/>
  <c r="T151" i="149"/>
  <c r="T4" i="149"/>
  <c r="S45" i="149"/>
  <c r="L93" i="149"/>
  <c r="R87" i="149"/>
  <c r="P47" i="149"/>
  <c r="V129" i="149"/>
  <c r="D78" i="149"/>
  <c r="D60" i="149"/>
  <c r="D80" i="149"/>
  <c r="M125" i="149"/>
  <c r="F139" i="149"/>
  <c r="M78" i="149"/>
  <c r="E67" i="149"/>
  <c r="T4" i="93"/>
  <c r="S53" i="93"/>
  <c r="S53" i="129" s="1"/>
  <c r="L82" i="149"/>
  <c r="G36" i="149"/>
  <c r="E30" i="149"/>
  <c r="G128" i="149"/>
  <c r="O62" i="149"/>
  <c r="W129" i="149"/>
  <c r="W60" i="149"/>
  <c r="Q7" i="149"/>
  <c r="U26" i="45"/>
  <c r="S72" i="149"/>
  <c r="V139" i="149"/>
  <c r="W101" i="149"/>
  <c r="O75" i="149"/>
  <c r="N49" i="149"/>
  <c r="D89" i="149"/>
  <c r="J105" i="149"/>
  <c r="H151" i="149"/>
  <c r="Q97" i="149"/>
  <c r="V79" i="149"/>
  <c r="P80" i="149"/>
  <c r="U151" i="149"/>
  <c r="C68" i="149"/>
  <c r="R73" i="149"/>
  <c r="L39" i="149"/>
  <c r="Q93" i="149"/>
  <c r="E139" i="149"/>
  <c r="S29" i="149"/>
  <c r="P97" i="149"/>
  <c r="Q88" i="149"/>
  <c r="E86" i="149"/>
  <c r="S128" i="149"/>
  <c r="K108" i="149"/>
  <c r="J90" i="149"/>
  <c r="P113" i="149"/>
  <c r="G127" i="149"/>
  <c r="I69" i="149"/>
  <c r="F79" i="149"/>
  <c r="O26" i="149"/>
  <c r="K79" i="149"/>
  <c r="O96" i="149"/>
  <c r="K96" i="149"/>
  <c r="E2" i="75"/>
  <c r="C2" i="94"/>
  <c r="D30" i="149"/>
  <c r="P28" i="149"/>
  <c r="V96" i="149"/>
  <c r="D105" i="149"/>
  <c r="U60" i="149"/>
  <c r="T40" i="149"/>
  <c r="I63" i="149"/>
  <c r="I105" i="149"/>
  <c r="S6" i="149"/>
  <c r="V8" i="149"/>
  <c r="O6" i="149"/>
  <c r="V90" i="149"/>
  <c r="C98" i="149"/>
  <c r="C85" i="149"/>
  <c r="C58" i="129"/>
  <c r="K41" i="149"/>
  <c r="R71" i="93"/>
  <c r="P34" i="93"/>
  <c r="W45" i="149"/>
  <c r="V43" i="149"/>
  <c r="H80" i="149"/>
  <c r="F54" i="129"/>
  <c r="K9" i="93"/>
  <c r="K8" i="45"/>
  <c r="L131" i="149"/>
  <c r="D131" i="149"/>
  <c r="S77" i="149"/>
  <c r="V126" i="149"/>
  <c r="S127" i="149"/>
  <c r="V8" i="93"/>
  <c r="G26" i="149"/>
  <c r="R85" i="149"/>
  <c r="U7" i="149"/>
  <c r="F73" i="149"/>
  <c r="L132" i="149"/>
  <c r="T64" i="149"/>
  <c r="R121" i="149"/>
  <c r="S31" i="149"/>
  <c r="T93" i="149"/>
  <c r="N90" i="149"/>
  <c r="K105" i="149"/>
  <c r="I33" i="45"/>
  <c r="G32" i="149"/>
  <c r="C26" i="149"/>
  <c r="N43" i="149"/>
  <c r="F26" i="149"/>
  <c r="N2" i="30"/>
  <c r="I2" i="102"/>
  <c r="U41" i="149"/>
  <c r="M42" i="149"/>
  <c r="F2" i="102"/>
  <c r="S2" i="30"/>
  <c r="T7" i="149"/>
  <c r="U36" i="149"/>
  <c r="W2" i="94"/>
  <c r="D27" i="149"/>
  <c r="U63" i="149"/>
  <c r="D132" i="149"/>
  <c r="U74" i="149"/>
  <c r="T86" i="149"/>
  <c r="U113" i="149"/>
  <c r="P27" i="149"/>
  <c r="D28" i="149"/>
  <c r="O45" i="149"/>
  <c r="V25" i="149"/>
  <c r="T28" i="93"/>
  <c r="V53" i="93"/>
  <c r="V53" i="129" s="1"/>
  <c r="F4" i="93"/>
  <c r="T27" i="15"/>
  <c r="T26" i="15" s="1"/>
  <c r="O32" i="149"/>
  <c r="R92" i="149"/>
  <c r="J139" i="149"/>
  <c r="S98" i="149"/>
  <c r="W3" i="7"/>
  <c r="T74" i="149"/>
  <c r="L28" i="93"/>
  <c r="L27" i="93" s="1"/>
  <c r="Q56" i="129"/>
  <c r="K26" i="149"/>
  <c r="D117" i="149"/>
  <c r="T60" i="149"/>
  <c r="H117" i="149"/>
  <c r="S129" i="149"/>
  <c r="L89" i="149"/>
  <c r="F85" i="149"/>
  <c r="K121" i="149"/>
  <c r="M151" i="149"/>
  <c r="N25" i="149"/>
  <c r="D36" i="149"/>
  <c r="R6" i="149"/>
  <c r="M37" i="149"/>
  <c r="F81" i="149"/>
  <c r="S134" i="149"/>
  <c r="O8" i="149"/>
  <c r="K45" i="149"/>
  <c r="U69" i="149"/>
  <c r="K98" i="149"/>
  <c r="T127" i="149"/>
  <c r="T54" i="149"/>
  <c r="D40" i="149"/>
  <c r="O130" i="149"/>
  <c r="L102" i="149"/>
  <c r="W8" i="45"/>
  <c r="F43" i="149"/>
  <c r="S41" i="149"/>
  <c r="S58" i="129"/>
  <c r="V70" i="129"/>
  <c r="G12" i="93"/>
  <c r="G11" i="93" s="1"/>
  <c r="M33" i="149"/>
  <c r="V6" i="149"/>
  <c r="U30" i="149"/>
  <c r="S46" i="149"/>
  <c r="R37" i="149"/>
  <c r="Q38" i="149"/>
  <c r="H11" i="93"/>
  <c r="E22" i="93"/>
  <c r="H36" i="149"/>
  <c r="L42" i="149"/>
  <c r="K28" i="149"/>
  <c r="G28" i="149"/>
  <c r="M30" i="149"/>
  <c r="T27" i="149"/>
  <c r="C41" i="149"/>
  <c r="C46" i="149"/>
  <c r="W44" i="149"/>
  <c r="L28" i="149"/>
  <c r="G18" i="93"/>
  <c r="G17" i="93" s="1"/>
  <c r="G45" i="149"/>
  <c r="R46" i="149"/>
  <c r="R30" i="149"/>
  <c r="W28" i="93"/>
  <c r="C44" i="149"/>
  <c r="Q30" i="149"/>
  <c r="P36" i="149"/>
  <c r="G41" i="149"/>
  <c r="O28" i="149"/>
  <c r="C36" i="149"/>
  <c r="T42" i="149"/>
  <c r="F45" i="149"/>
  <c r="W5" i="93"/>
  <c r="N46" i="149"/>
  <c r="I34" i="149"/>
  <c r="I36" i="149"/>
  <c r="E36" i="149"/>
  <c r="F25" i="149"/>
  <c r="J37" i="149"/>
  <c r="E53" i="129"/>
  <c r="S5" i="93"/>
  <c r="S4" i="93" s="1"/>
  <c r="P45" i="149"/>
  <c r="F8" i="149"/>
  <c r="C29" i="149"/>
  <c r="S28" i="149"/>
  <c r="T8" i="93"/>
  <c r="G27" i="93"/>
  <c r="D71" i="93"/>
  <c r="H25" i="149"/>
  <c r="O36" i="149"/>
  <c r="T30" i="149"/>
  <c r="P30" i="149"/>
  <c r="T36" i="149"/>
  <c r="E27" i="93"/>
  <c r="G29" i="149"/>
  <c r="V11" i="93"/>
  <c r="D42" i="149"/>
  <c r="T28" i="149"/>
  <c r="P27" i="93"/>
  <c r="F71" i="93"/>
  <c r="F37" i="149"/>
  <c r="S36" i="149"/>
  <c r="C28" i="149"/>
  <c r="H17" i="93"/>
  <c r="P71" i="93"/>
  <c r="G71" i="93"/>
  <c r="O55" i="129"/>
  <c r="D45" i="149"/>
  <c r="R36" i="149"/>
  <c r="C45" i="149"/>
  <c r="J45" i="149"/>
  <c r="I30" i="149"/>
  <c r="H93" i="149"/>
  <c r="M54" i="129"/>
  <c r="R44" i="149"/>
  <c r="K36" i="149"/>
  <c r="Q36" i="149"/>
  <c r="S71" i="93"/>
  <c r="R25" i="149"/>
  <c r="L36" i="149"/>
  <c r="K5" i="93"/>
  <c r="U37" i="149"/>
  <c r="I4" i="45"/>
  <c r="I3" i="45" s="1"/>
  <c r="M38" i="149"/>
  <c r="C37" i="149"/>
  <c r="L25" i="149"/>
  <c r="V30" i="149"/>
  <c r="C53" i="129"/>
  <c r="H57" i="129"/>
  <c r="C71" i="93"/>
  <c r="I55" i="129"/>
  <c r="S27" i="93"/>
  <c r="L4" i="45"/>
  <c r="L5" i="93"/>
  <c r="K33" i="45"/>
  <c r="K34" i="93"/>
  <c r="H26" i="75"/>
  <c r="K3" i="102"/>
  <c r="C74" i="129"/>
  <c r="O4" i="93"/>
  <c r="D55" i="129"/>
  <c r="E74" i="129"/>
  <c r="I71" i="93"/>
  <c r="D25" i="149"/>
  <c r="W22" i="15"/>
  <c r="W23" i="93"/>
  <c r="R22" i="93"/>
  <c r="T17" i="15"/>
  <c r="T18" i="93"/>
  <c r="O26" i="102"/>
  <c r="W17" i="15"/>
  <c r="W18" i="93"/>
  <c r="S3" i="15"/>
  <c r="I3" i="60"/>
  <c r="O3" i="102"/>
  <c r="J71" i="93"/>
  <c r="V3" i="15"/>
  <c r="D3" i="15"/>
  <c r="T58" i="129"/>
  <c r="L54" i="129"/>
  <c r="D8" i="93"/>
  <c r="F11" i="93"/>
  <c r="D26" i="45"/>
  <c r="J52" i="15"/>
  <c r="I56" i="129"/>
  <c r="G55" i="129"/>
  <c r="E11" i="93"/>
  <c r="O70" i="129"/>
  <c r="P26" i="15"/>
  <c r="S22" i="93"/>
  <c r="J33" i="15"/>
  <c r="J26" i="15" s="1"/>
  <c r="J34" i="93"/>
  <c r="M17" i="15"/>
  <c r="V71" i="93"/>
  <c r="M18" i="93"/>
  <c r="G74" i="129"/>
  <c r="V54" i="129"/>
  <c r="J22" i="93"/>
  <c r="L74" i="129"/>
  <c r="R56" i="129"/>
  <c r="E55" i="129"/>
  <c r="I4" i="93"/>
  <c r="R54" i="129"/>
  <c r="S26" i="45"/>
  <c r="K52" i="45"/>
  <c r="G26" i="45"/>
  <c r="K74" i="129"/>
  <c r="J8" i="93"/>
  <c r="K70" i="129"/>
  <c r="Q11" i="45"/>
  <c r="T25" i="149"/>
  <c r="I17" i="15"/>
  <c r="I18" i="93"/>
  <c r="R27" i="45"/>
  <c r="D57" i="129"/>
  <c r="C70" i="129"/>
  <c r="W58" i="129"/>
  <c r="S56" i="129"/>
  <c r="S33" i="15"/>
  <c r="S26" i="15" s="1"/>
  <c r="S34" i="93"/>
  <c r="W4" i="45"/>
  <c r="H3" i="30"/>
  <c r="F28" i="93"/>
  <c r="F27" i="45"/>
  <c r="V74" i="129"/>
  <c r="H70" i="129"/>
  <c r="H58" i="129"/>
  <c r="F57" i="129"/>
  <c r="N55" i="129"/>
  <c r="N4" i="93"/>
  <c r="N56" i="129"/>
  <c r="M58" i="129"/>
  <c r="F33" i="15"/>
  <c r="F26" i="15" s="1"/>
  <c r="F34" i="93"/>
  <c r="D26" i="15"/>
  <c r="N52" i="15"/>
  <c r="N53" i="93"/>
  <c r="U11" i="93"/>
  <c r="O22" i="93"/>
  <c r="L53" i="129"/>
  <c r="J54" i="129"/>
  <c r="T70" i="129"/>
  <c r="T56" i="129"/>
  <c r="W70" i="129"/>
  <c r="Q22" i="93"/>
  <c r="H27" i="15"/>
  <c r="H28" i="93"/>
  <c r="Q11" i="15"/>
  <c r="Q12" i="93"/>
  <c r="M26" i="30"/>
  <c r="U33" i="15"/>
  <c r="U26" i="15" s="1"/>
  <c r="U34" i="93"/>
  <c r="U70" i="129"/>
  <c r="Q58" i="129"/>
  <c r="I27" i="93"/>
  <c r="M22" i="93"/>
  <c r="R52" i="15"/>
  <c r="R53" i="93"/>
  <c r="L70" i="129"/>
  <c r="P3" i="45"/>
  <c r="W17" i="45"/>
  <c r="K58" i="129"/>
  <c r="G56" i="129"/>
  <c r="M53" i="129"/>
  <c r="O11" i="93"/>
  <c r="K44" i="149"/>
  <c r="R8" i="45"/>
  <c r="R3" i="45" s="1"/>
  <c r="L22" i="93"/>
  <c r="M26" i="15"/>
  <c r="W26" i="75"/>
  <c r="W3" i="102"/>
  <c r="U54" i="129"/>
  <c r="N70" i="129"/>
  <c r="S11" i="93"/>
  <c r="J3" i="15"/>
  <c r="N11" i="15"/>
  <c r="N12" i="93"/>
  <c r="Q8" i="15"/>
  <c r="Q9" i="93"/>
  <c r="W3" i="116"/>
  <c r="J17" i="93"/>
  <c r="W71" i="15"/>
  <c r="W72" i="93"/>
  <c r="J55" i="129"/>
  <c r="P55" i="129"/>
  <c r="G70" i="129"/>
  <c r="T71" i="93"/>
  <c r="R11" i="93"/>
  <c r="D3" i="45"/>
  <c r="H26" i="45"/>
  <c r="I54" i="129"/>
  <c r="K22" i="93"/>
  <c r="V27" i="93"/>
  <c r="W4" i="15"/>
  <c r="R38" i="149"/>
  <c r="T26" i="45"/>
  <c r="I33" i="15"/>
  <c r="I34" i="93"/>
  <c r="D27" i="93"/>
  <c r="E57" i="129"/>
  <c r="C54" i="129"/>
  <c r="K3" i="15"/>
  <c r="Q3" i="30"/>
  <c r="H3" i="45"/>
  <c r="E26" i="102"/>
  <c r="V17" i="93"/>
  <c r="W11" i="93"/>
  <c r="Q33" i="15"/>
  <c r="Q34" i="93"/>
  <c r="E8" i="15"/>
  <c r="E9" i="93"/>
  <c r="N74" i="129"/>
  <c r="H55" i="129"/>
  <c r="N26" i="45"/>
  <c r="M56" i="129"/>
  <c r="I22" i="93"/>
  <c r="S4" i="45"/>
  <c r="R17" i="15"/>
  <c r="R18" i="93"/>
  <c r="I3" i="15"/>
  <c r="N3" i="45"/>
  <c r="P11" i="93"/>
  <c r="W3" i="75"/>
  <c r="M8" i="45"/>
  <c r="M3" i="45" s="1"/>
  <c r="S8" i="93"/>
  <c r="C4" i="93"/>
  <c r="I8" i="93"/>
  <c r="D4" i="93"/>
  <c r="D56" i="129"/>
  <c r="V22" i="93"/>
  <c r="H22" i="93"/>
  <c r="T53" i="129"/>
  <c r="M71" i="45"/>
  <c r="M72" i="93"/>
  <c r="P17" i="15"/>
  <c r="P18" i="93"/>
  <c r="W26" i="30"/>
  <c r="E70" i="129"/>
  <c r="E58" i="129"/>
  <c r="K17" i="93"/>
  <c r="U74" i="129"/>
  <c r="Q53" i="129"/>
  <c r="C8" i="93"/>
  <c r="E4" i="45"/>
  <c r="O3" i="15"/>
  <c r="O27" i="15"/>
  <c r="O28" i="93"/>
  <c r="N17" i="93"/>
  <c r="C3" i="102"/>
  <c r="F8" i="45"/>
  <c r="T57" i="129"/>
  <c r="S70" i="129"/>
  <c r="W56" i="129"/>
  <c r="O54" i="129"/>
  <c r="U22" i="93"/>
  <c r="F52" i="15"/>
  <c r="F53" i="93"/>
  <c r="L27" i="45"/>
  <c r="C3" i="15"/>
  <c r="V37" i="149"/>
  <c r="C17" i="93"/>
  <c r="Q71" i="93"/>
  <c r="J4" i="93"/>
  <c r="O3" i="45"/>
  <c r="T3" i="15"/>
  <c r="R74" i="129"/>
  <c r="R57" i="129"/>
  <c r="T11" i="93"/>
  <c r="R9" i="93"/>
  <c r="R70" i="129"/>
  <c r="K71" i="15"/>
  <c r="K72" i="93"/>
  <c r="K57" i="129"/>
  <c r="E54" i="129"/>
  <c r="U17" i="93"/>
  <c r="C11" i="93"/>
  <c r="F58" i="129"/>
  <c r="W52" i="15"/>
  <c r="W53" i="93"/>
  <c r="M26" i="45"/>
  <c r="L26" i="15"/>
  <c r="G33" i="15"/>
  <c r="G34" i="93"/>
  <c r="C26" i="16"/>
  <c r="J11" i="93"/>
  <c r="J26" i="45"/>
  <c r="R26" i="15"/>
  <c r="U3" i="15"/>
  <c r="O17" i="93"/>
  <c r="U27" i="93"/>
  <c r="U55" i="129"/>
  <c r="K11" i="93"/>
  <c r="N58" i="129"/>
  <c r="H26" i="30"/>
  <c r="M8" i="15"/>
  <c r="M9" i="93"/>
  <c r="F36" i="149"/>
  <c r="I70" i="129"/>
  <c r="O53" i="129"/>
  <c r="V56" i="129"/>
  <c r="Q74" i="129"/>
  <c r="V26" i="45"/>
  <c r="N8" i="15"/>
  <c r="N9" i="93"/>
  <c r="N22" i="93"/>
  <c r="N3" i="75"/>
  <c r="V33" i="15"/>
  <c r="W33" i="45"/>
  <c r="U57" i="129"/>
  <c r="S54" i="129"/>
  <c r="Q27" i="45"/>
  <c r="K52" i="15"/>
  <c r="K53" i="93"/>
  <c r="V3" i="45"/>
  <c r="W36" i="149"/>
  <c r="F74" i="129"/>
  <c r="V57" i="129"/>
  <c r="P56" i="129"/>
  <c r="P54" i="129"/>
  <c r="C26" i="45"/>
  <c r="U3" i="45"/>
  <c r="O8" i="93"/>
  <c r="V58" i="129"/>
  <c r="R3" i="15"/>
  <c r="P3" i="15"/>
  <c r="S22" i="45"/>
  <c r="H8" i="93"/>
  <c r="C22" i="93"/>
  <c r="J53" i="93"/>
  <c r="I11" i="93"/>
  <c r="F17" i="93"/>
  <c r="V4" i="93"/>
  <c r="M11" i="93"/>
  <c r="D22" i="93"/>
  <c r="U53" i="129"/>
  <c r="P8" i="93"/>
  <c r="W74" i="129"/>
  <c r="Q27" i="93"/>
  <c r="G4" i="93"/>
  <c r="J58" i="129"/>
  <c r="R55" i="129"/>
  <c r="F22" i="93"/>
  <c r="R4" i="93"/>
  <c r="Q55" i="129"/>
  <c r="G8" i="93"/>
  <c r="L71" i="15"/>
  <c r="L72" i="93"/>
  <c r="K27" i="15"/>
  <c r="K28" i="93"/>
  <c r="O74" i="129"/>
  <c r="U8" i="93"/>
  <c r="F56" i="129"/>
  <c r="L17" i="93"/>
  <c r="M74" i="129"/>
  <c r="U4" i="93"/>
  <c r="L11" i="15"/>
  <c r="L12" i="93"/>
  <c r="W33" i="15"/>
  <c r="W34" i="93"/>
  <c r="F8" i="15"/>
  <c r="F9" i="93"/>
  <c r="L8" i="93"/>
  <c r="K4" i="45"/>
  <c r="I26" i="60"/>
  <c r="N54" i="129"/>
  <c r="P22" i="93"/>
  <c r="H4" i="93"/>
  <c r="I57" i="129"/>
  <c r="Q17" i="93"/>
  <c r="L3" i="30"/>
  <c r="F3" i="30"/>
  <c r="W8" i="15"/>
  <c r="W9" i="93"/>
  <c r="N36" i="149"/>
  <c r="S17" i="45"/>
  <c r="S18" i="93"/>
  <c r="J74" i="129"/>
  <c r="D58" i="129"/>
  <c r="D11" i="93"/>
  <c r="P74" i="129"/>
  <c r="P53" i="129"/>
  <c r="E26" i="45"/>
  <c r="N33" i="15"/>
  <c r="N34" i="93"/>
  <c r="E3" i="30"/>
  <c r="W55" i="129"/>
  <c r="P26" i="45"/>
  <c r="C27" i="15"/>
  <c r="C28" i="93"/>
  <c r="H74" i="129"/>
  <c r="P4" i="93"/>
  <c r="D70" i="129"/>
  <c r="L56" i="129"/>
  <c r="M55" i="129"/>
  <c r="L57" i="129"/>
  <c r="G4" i="45"/>
  <c r="T3" i="45"/>
  <c r="U3" i="60"/>
  <c r="G3" i="30"/>
  <c r="S74" i="129"/>
  <c r="U58" i="129"/>
  <c r="K55" i="129"/>
  <c r="T55" i="129"/>
  <c r="I74" i="129"/>
  <c r="U71" i="93"/>
  <c r="E5" i="93"/>
  <c r="G3" i="15"/>
  <c r="F70" i="129"/>
  <c r="T26" i="30"/>
  <c r="C3" i="45"/>
  <c r="D17" i="15"/>
  <c r="D18" i="93"/>
  <c r="Q4" i="45"/>
  <c r="Q5" i="93"/>
  <c r="O26" i="45"/>
  <c r="G58" i="129"/>
  <c r="C56" i="129"/>
  <c r="I53" i="129"/>
  <c r="M4" i="93"/>
  <c r="O71" i="15"/>
  <c r="O72" i="93"/>
  <c r="V52" i="15"/>
  <c r="N71" i="93"/>
  <c r="N27" i="15"/>
  <c r="N28" i="93"/>
  <c r="Q26" i="102"/>
  <c r="P58" i="129"/>
  <c r="N57" i="129"/>
  <c r="H54" i="129"/>
  <c r="E26" i="15"/>
  <c r="O57" i="129"/>
  <c r="E17" i="93"/>
  <c r="W27" i="15"/>
  <c r="N38" i="149"/>
  <c r="G17" i="45"/>
  <c r="J3" i="45"/>
  <c r="E71" i="93"/>
  <c r="R28" i="93"/>
  <c r="T22" i="93"/>
  <c r="M27" i="93"/>
  <c r="J27" i="93"/>
  <c r="P61" i="149"/>
  <c r="S73" i="149"/>
  <c r="M76" i="149"/>
  <c r="P132" i="149"/>
  <c r="L57" i="149"/>
  <c r="R69" i="149"/>
  <c r="C128" i="149"/>
  <c r="M65" i="149"/>
  <c r="U35" i="149"/>
  <c r="C4" i="149"/>
  <c r="D95" i="149"/>
  <c r="H4" i="149"/>
  <c r="F61" i="149"/>
  <c r="H95" i="149"/>
  <c r="T61" i="149"/>
  <c r="R125" i="149"/>
  <c r="I3" i="11"/>
  <c r="N2" i="7"/>
  <c r="M4" i="149"/>
  <c r="E69" i="149"/>
  <c r="L24" i="149"/>
  <c r="Q69" i="149"/>
  <c r="I76" i="149"/>
  <c r="L68" i="149"/>
  <c r="W70" i="149"/>
  <c r="S61" i="149"/>
  <c r="Q4" i="149"/>
  <c r="G68" i="149"/>
  <c r="D51" i="149"/>
  <c r="W96" i="149"/>
  <c r="J3" i="7"/>
  <c r="F49" i="149"/>
  <c r="P89" i="149"/>
  <c r="I51" i="149"/>
  <c r="W3" i="9"/>
  <c r="I3" i="7"/>
  <c r="G70" i="149"/>
  <c r="Q132" i="149"/>
  <c r="N61" i="149"/>
  <c r="P4" i="149"/>
  <c r="D24" i="149"/>
  <c r="W61" i="149"/>
  <c r="E48" i="149"/>
  <c r="K126" i="149"/>
  <c r="U4" i="149"/>
  <c r="H40" i="149"/>
  <c r="Q74" i="149"/>
  <c r="V3" i="9"/>
  <c r="U71" i="149"/>
  <c r="M88" i="149"/>
  <c r="I74" i="149"/>
  <c r="I4" i="149"/>
  <c r="K130" i="149"/>
  <c r="P2" i="7"/>
  <c r="K70" i="149"/>
  <c r="E72" i="149"/>
  <c r="R95" i="149"/>
  <c r="P76" i="149"/>
  <c r="J67" i="149"/>
  <c r="S2" i="7"/>
  <c r="E4" i="149"/>
  <c r="Q95" i="149"/>
  <c r="I127" i="149"/>
  <c r="O2" i="7"/>
  <c r="V51" i="149"/>
  <c r="O51" i="149"/>
  <c r="W4" i="149"/>
  <c r="V59" i="149"/>
  <c r="P54" i="149"/>
  <c r="Q48" i="149"/>
  <c r="S92" i="149"/>
  <c r="V35" i="149"/>
  <c r="T51" i="149"/>
  <c r="V4" i="149"/>
  <c r="F90" i="149"/>
  <c r="I125" i="149"/>
  <c r="Q61" i="149"/>
  <c r="O76" i="149"/>
  <c r="M2" i="7"/>
  <c r="P57" i="149"/>
  <c r="F59" i="149"/>
  <c r="C92" i="149"/>
  <c r="F2" i="7"/>
  <c r="C70" i="149"/>
  <c r="U67" i="149"/>
  <c r="G96" i="149"/>
  <c r="K2" i="7"/>
  <c r="P84" i="149"/>
  <c r="T24" i="149"/>
  <c r="I89" i="149"/>
  <c r="K92" i="149"/>
  <c r="L84" i="149"/>
  <c r="I67" i="149"/>
  <c r="L4" i="149"/>
  <c r="V49" i="149"/>
  <c r="R52" i="149"/>
  <c r="F67" i="149"/>
  <c r="S76" i="149"/>
  <c r="E2" i="7"/>
  <c r="K95" i="149"/>
  <c r="V3" i="7"/>
  <c r="J3" i="9"/>
  <c r="V125" i="149"/>
  <c r="E71" i="149"/>
  <c r="J85" i="149"/>
  <c r="D2" i="30"/>
  <c r="G2" i="7"/>
  <c r="U76" i="149"/>
  <c r="C2" i="7"/>
  <c r="M69" i="149"/>
  <c r="O92" i="149"/>
  <c r="M67" i="149"/>
  <c r="H132" i="149"/>
  <c r="K35" i="149"/>
  <c r="V26" i="7"/>
  <c r="P51" i="149"/>
  <c r="L2" i="7"/>
  <c r="T2" i="7"/>
  <c r="S4" i="149"/>
  <c r="W130" i="149"/>
  <c r="J51" i="149"/>
  <c r="P104" i="149"/>
  <c r="O73" i="149"/>
  <c r="D2" i="7"/>
  <c r="H84" i="149"/>
  <c r="P2" i="30"/>
  <c r="G48" i="149"/>
  <c r="H68" i="149"/>
  <c r="H121" i="149"/>
  <c r="U2" i="7"/>
  <c r="L54" i="149"/>
  <c r="F52" i="149"/>
  <c r="W72" i="149"/>
  <c r="J61" i="149"/>
  <c r="H51" i="149"/>
  <c r="T104" i="149"/>
  <c r="W68" i="149"/>
  <c r="U3" i="9"/>
  <c r="P68" i="149"/>
  <c r="C96" i="149"/>
  <c r="N125" i="149"/>
  <c r="H2" i="7"/>
  <c r="W92" i="149"/>
  <c r="H60" i="149"/>
  <c r="I102" i="149"/>
  <c r="G126" i="149"/>
  <c r="R2" i="7"/>
  <c r="S70" i="149"/>
  <c r="J98" i="149"/>
  <c r="U51" i="149"/>
  <c r="N59" i="149"/>
  <c r="W3" i="11"/>
  <c r="W26" i="7"/>
  <c r="R4" i="149"/>
  <c r="J125" i="149"/>
  <c r="L91" i="149"/>
  <c r="T47" i="149"/>
  <c r="N67" i="149"/>
  <c r="M113" i="149"/>
  <c r="U3" i="11"/>
  <c r="L95" i="149"/>
  <c r="O128" i="149"/>
  <c r="I3" i="9"/>
  <c r="N51" i="149"/>
  <c r="D76" i="149"/>
  <c r="V3" i="11"/>
  <c r="J4" i="149"/>
  <c r="Q2" i="7"/>
  <c r="D61" i="149" l="1"/>
  <c r="J95" i="149"/>
  <c r="T76" i="149"/>
  <c r="M61" i="149"/>
  <c r="R35" i="149"/>
  <c r="J35" i="149"/>
  <c r="K76" i="149"/>
  <c r="F76" i="149"/>
  <c r="V95" i="149"/>
  <c r="S95" i="149"/>
  <c r="U95" i="149"/>
  <c r="P95" i="149"/>
  <c r="G61" i="149"/>
  <c r="N95" i="149"/>
  <c r="V61" i="149"/>
  <c r="C76" i="149"/>
  <c r="R61" i="149"/>
  <c r="L76" i="149"/>
  <c r="K61" i="149"/>
  <c r="F95" i="149"/>
  <c r="O35" i="149"/>
  <c r="C61" i="149"/>
  <c r="O61" i="149"/>
  <c r="D104" i="149"/>
  <c r="I95" i="149"/>
  <c r="C35" i="149"/>
  <c r="O95" i="149"/>
  <c r="T95" i="149"/>
  <c r="H61" i="149"/>
  <c r="E61" i="149"/>
  <c r="M95" i="149"/>
  <c r="U104" i="149"/>
  <c r="V76" i="149"/>
  <c r="J104" i="149"/>
  <c r="V104" i="149"/>
  <c r="G76" i="149"/>
  <c r="L104" i="149"/>
  <c r="S104" i="149"/>
  <c r="N104" i="149"/>
  <c r="R76" i="149"/>
  <c r="I104" i="149"/>
  <c r="K8" i="93"/>
  <c r="E95" i="149"/>
  <c r="L61" i="149"/>
  <c r="Q76" i="149"/>
  <c r="G22" i="93"/>
  <c r="I35" i="149"/>
  <c r="J76" i="149"/>
  <c r="C51" i="149"/>
  <c r="H104" i="149"/>
  <c r="T27" i="93"/>
  <c r="M104" i="149"/>
  <c r="R104" i="149"/>
  <c r="S35" i="149"/>
  <c r="W95" i="149"/>
  <c r="G104" i="149"/>
  <c r="E76" i="149"/>
  <c r="R24" i="149"/>
  <c r="G95" i="149"/>
  <c r="F104" i="149"/>
  <c r="C95" i="149"/>
  <c r="N35" i="149"/>
  <c r="W27" i="93"/>
  <c r="W4" i="93"/>
  <c r="I26" i="45"/>
  <c r="I2" i="45" s="1"/>
  <c r="K4" i="93"/>
  <c r="F3" i="45"/>
  <c r="Q26" i="15"/>
  <c r="N3" i="15"/>
  <c r="Q3" i="15"/>
  <c r="E3" i="15"/>
  <c r="E2" i="15" s="1"/>
  <c r="W26" i="45"/>
  <c r="K26" i="45"/>
  <c r="Q2" i="102"/>
  <c r="O71" i="93"/>
  <c r="D17" i="93"/>
  <c r="W8" i="93"/>
  <c r="F2" i="30"/>
  <c r="L2" i="30"/>
  <c r="F8" i="93"/>
  <c r="L71" i="93"/>
  <c r="R2" i="15"/>
  <c r="V2" i="45"/>
  <c r="K53" i="129"/>
  <c r="U2" i="15"/>
  <c r="W53" i="129"/>
  <c r="R8" i="93"/>
  <c r="C2" i="102"/>
  <c r="O27" i="93"/>
  <c r="G26" i="15"/>
  <c r="G2" i="15" s="1"/>
  <c r="N2" i="45"/>
  <c r="V26" i="15"/>
  <c r="E8" i="93"/>
  <c r="H2" i="45"/>
  <c r="Q2" i="30"/>
  <c r="H27" i="93"/>
  <c r="I26" i="15"/>
  <c r="F27" i="93"/>
  <c r="H2" i="30"/>
  <c r="I17" i="93"/>
  <c r="O2" i="102"/>
  <c r="S2" i="15"/>
  <c r="W17" i="93"/>
  <c r="L3" i="45"/>
  <c r="M2" i="45"/>
  <c r="J2" i="45"/>
  <c r="W26" i="15"/>
  <c r="Q4" i="93"/>
  <c r="C2" i="45"/>
  <c r="T2" i="45"/>
  <c r="C27" i="93"/>
  <c r="E2" i="30"/>
  <c r="U3" i="93"/>
  <c r="K27" i="93"/>
  <c r="G3" i="93"/>
  <c r="V3" i="93"/>
  <c r="U2" i="45"/>
  <c r="N2" i="75"/>
  <c r="F3" i="15"/>
  <c r="J3" i="93"/>
  <c r="O26" i="15"/>
  <c r="S3" i="45"/>
  <c r="W71" i="93"/>
  <c r="W2" i="102"/>
  <c r="P2" i="45"/>
  <c r="M2" i="30"/>
  <c r="H26" i="15"/>
  <c r="R26" i="45"/>
  <c r="I3" i="93"/>
  <c r="S3" i="93"/>
  <c r="N27" i="93"/>
  <c r="P3" i="93"/>
  <c r="C26" i="15"/>
  <c r="J53" i="129"/>
  <c r="P2" i="15"/>
  <c r="N8" i="93"/>
  <c r="L26" i="45"/>
  <c r="F53" i="129"/>
  <c r="W2" i="30"/>
  <c r="P17" i="93"/>
  <c r="C3" i="93"/>
  <c r="R17" i="93"/>
  <c r="E2" i="102"/>
  <c r="Q8" i="93"/>
  <c r="J2" i="15"/>
  <c r="R53" i="129"/>
  <c r="W3" i="45"/>
  <c r="M17" i="93"/>
  <c r="D2" i="15"/>
  <c r="I2" i="60"/>
  <c r="T17" i="93"/>
  <c r="M3" i="15"/>
  <c r="O3" i="93"/>
  <c r="K2" i="102"/>
  <c r="H2" i="75"/>
  <c r="R27" i="93"/>
  <c r="Q3" i="45"/>
  <c r="L11" i="93"/>
  <c r="K26" i="15"/>
  <c r="N26" i="15"/>
  <c r="T2" i="30"/>
  <c r="E4" i="93"/>
  <c r="G2" i="30"/>
  <c r="U2" i="60"/>
  <c r="G3" i="45"/>
  <c r="S17" i="93"/>
  <c r="H3" i="93"/>
  <c r="K3" i="45"/>
  <c r="Q26" i="45"/>
  <c r="M8" i="93"/>
  <c r="C2" i="16"/>
  <c r="K71" i="93"/>
  <c r="T2" i="15"/>
  <c r="O2" i="45"/>
  <c r="E3" i="45"/>
  <c r="M71" i="93"/>
  <c r="D3" i="93"/>
  <c r="W2" i="75"/>
  <c r="L3" i="15"/>
  <c r="W3" i="15"/>
  <c r="D2" i="45"/>
  <c r="T3" i="93"/>
  <c r="N11" i="93"/>
  <c r="Q11" i="93"/>
  <c r="N53" i="129"/>
  <c r="F26" i="45"/>
  <c r="W22" i="93"/>
  <c r="L4" i="93"/>
  <c r="Q9" i="149"/>
  <c r="H9" i="149"/>
  <c r="W2" i="7"/>
  <c r="T9" i="149"/>
  <c r="C9" i="149"/>
  <c r="E9" i="149"/>
  <c r="O9" i="149"/>
  <c r="I2" i="7"/>
  <c r="N9" i="149"/>
  <c r="P35" i="149"/>
  <c r="V2" i="7"/>
  <c r="K9" i="149"/>
  <c r="S9" i="149"/>
  <c r="R9" i="149"/>
  <c r="L9" i="149"/>
  <c r="G9" i="149"/>
  <c r="M9" i="149"/>
  <c r="J2" i="7"/>
  <c r="U9" i="149"/>
  <c r="D9" i="149"/>
  <c r="D35" i="149"/>
  <c r="F9" i="149"/>
  <c r="P9" i="149"/>
  <c r="Q2" i="15" l="1"/>
  <c r="W3" i="93"/>
  <c r="V2" i="15"/>
  <c r="K3" i="93"/>
  <c r="K2" i="15"/>
  <c r="I2" i="15"/>
  <c r="I50" i="149"/>
  <c r="H2" i="15"/>
  <c r="R2" i="45"/>
  <c r="I24" i="149"/>
  <c r="V24" i="149"/>
  <c r="L2" i="15"/>
  <c r="K2" i="45"/>
  <c r="G2" i="45"/>
  <c r="E3" i="93"/>
  <c r="F24" i="149"/>
  <c r="K104" i="149"/>
  <c r="P24" i="149"/>
  <c r="P23" i="149"/>
  <c r="W24" i="149"/>
  <c r="G24" i="149"/>
  <c r="N24" i="149"/>
  <c r="F2" i="15"/>
  <c r="U50" i="149"/>
  <c r="E35" i="149"/>
  <c r="M50" i="149"/>
  <c r="L2" i="45"/>
  <c r="O104" i="149"/>
  <c r="R51" i="149"/>
  <c r="O24" i="149"/>
  <c r="H50" i="149"/>
  <c r="V50" i="149"/>
  <c r="L51" i="149"/>
  <c r="T35" i="149"/>
  <c r="Q2" i="45"/>
  <c r="H76" i="149"/>
  <c r="M2" i="15"/>
  <c r="I61" i="149"/>
  <c r="D23" i="149"/>
  <c r="N3" i="93"/>
  <c r="E104" i="149"/>
  <c r="W35" i="149"/>
  <c r="S51" i="149"/>
  <c r="M35" i="149"/>
  <c r="Q51" i="149"/>
  <c r="J50" i="149"/>
  <c r="S23" i="149"/>
  <c r="H35" i="149"/>
  <c r="Q35" i="149"/>
  <c r="U23" i="149"/>
  <c r="R23" i="149"/>
  <c r="R3" i="93"/>
  <c r="J24" i="149"/>
  <c r="D50" i="149"/>
  <c r="W2" i="15"/>
  <c r="W76" i="149"/>
  <c r="E2" i="45"/>
  <c r="T23" i="149"/>
  <c r="U61" i="149"/>
  <c r="M3" i="93"/>
  <c r="F2" i="45"/>
  <c r="G23" i="149"/>
  <c r="W51" i="149"/>
  <c r="W2" i="45"/>
  <c r="E24" i="149"/>
  <c r="K51" i="149"/>
  <c r="H24" i="149"/>
  <c r="P50" i="149"/>
  <c r="W104" i="149"/>
  <c r="S2" i="45"/>
  <c r="O2" i="15"/>
  <c r="N76" i="149"/>
  <c r="C50" i="149"/>
  <c r="S24" i="149"/>
  <c r="E23" i="149"/>
  <c r="F3" i="93"/>
  <c r="F35" i="149"/>
  <c r="Q104" i="149"/>
  <c r="L3" i="93"/>
  <c r="M51" i="149"/>
  <c r="M24" i="149"/>
  <c r="O50" i="149"/>
  <c r="C24" i="149"/>
  <c r="G35" i="149"/>
  <c r="U24" i="149"/>
  <c r="F51" i="149"/>
  <c r="J23" i="149"/>
  <c r="C2" i="15"/>
  <c r="G51" i="149"/>
  <c r="Q24" i="149"/>
  <c r="K24" i="149"/>
  <c r="T50" i="149"/>
  <c r="Q3" i="93"/>
  <c r="E51" i="149"/>
  <c r="N50" i="149"/>
  <c r="C104" i="149"/>
  <c r="L35" i="149"/>
  <c r="N2" i="15"/>
  <c r="V9" i="149"/>
  <c r="J9" i="149"/>
  <c r="I9" i="149"/>
  <c r="W9" i="149"/>
  <c r="V23" i="149" l="1"/>
  <c r="Q23" i="149"/>
  <c r="R50" i="149"/>
  <c r="K23" i="149"/>
  <c r="H23" i="149"/>
  <c r="I23" i="149"/>
  <c r="S50" i="149"/>
  <c r="F50" i="149"/>
  <c r="E50" i="149"/>
  <c r="M23" i="149"/>
  <c r="C23" i="149"/>
  <c r="G50" i="149"/>
  <c r="L23" i="149"/>
  <c r="N23" i="149"/>
  <c r="W50" i="149"/>
  <c r="W23" i="149"/>
  <c r="Q50" i="149"/>
  <c r="L50" i="149"/>
  <c r="F23" i="149"/>
  <c r="K50" i="149"/>
  <c r="O23" i="149"/>
  <c r="N33" i="156" l="1"/>
  <c r="N26" i="156" s="1"/>
  <c r="N2" i="156" s="1"/>
  <c r="G33" i="156"/>
  <c r="G26" i="156" s="1"/>
  <c r="G2" i="156" s="1"/>
  <c r="V33" i="156"/>
  <c r="V26" i="156" s="1"/>
  <c r="V2" i="156" s="1"/>
  <c r="U33" i="156"/>
  <c r="U26" i="156" s="1"/>
  <c r="U2" i="156" s="1"/>
  <c r="O33" i="156"/>
  <c r="O26" i="156" s="1"/>
  <c r="O2" i="156" s="1"/>
  <c r="V40" i="119"/>
  <c r="V40" i="116" s="1"/>
  <c r="V38" i="119"/>
  <c r="V38" i="116" s="1"/>
  <c r="O40" i="119"/>
  <c r="O40" i="116" s="1"/>
  <c r="O38" i="119"/>
  <c r="O38" i="116" s="1"/>
  <c r="M40" i="119"/>
  <c r="M40" i="116" s="1"/>
  <c r="M38" i="119"/>
  <c r="M38" i="116" s="1"/>
  <c r="M33" i="156"/>
  <c r="M26" i="156" s="1"/>
  <c r="M2" i="156" s="1"/>
  <c r="H33" i="156"/>
  <c r="H26" i="156" s="1"/>
  <c r="H2" i="156" s="1"/>
  <c r="V147" i="149"/>
  <c r="N40" i="119"/>
  <c r="N40" i="116" s="1"/>
  <c r="N38" i="119"/>
  <c r="N38" i="116" s="1"/>
  <c r="U147" i="149" l="1"/>
  <c r="O147" i="149"/>
  <c r="G147" i="149"/>
  <c r="N147" i="149"/>
  <c r="W33" i="156"/>
  <c r="W26" i="156" s="1"/>
  <c r="W2" i="156" s="1"/>
  <c r="F33" i="156"/>
  <c r="F26" i="156" s="1"/>
  <c r="F2" i="156" s="1"/>
  <c r="I38" i="119"/>
  <c r="I38" i="116" s="1"/>
  <c r="I39" i="119"/>
  <c r="I39" i="116" s="1"/>
  <c r="I40" i="119"/>
  <c r="I40" i="116" s="1"/>
  <c r="P33" i="156"/>
  <c r="P26" i="156" s="1"/>
  <c r="P2" i="156" s="1"/>
  <c r="W40" i="119"/>
  <c r="W40" i="116" s="1"/>
  <c r="W38" i="119"/>
  <c r="W38" i="116" s="1"/>
  <c r="G40" i="119"/>
  <c r="G40" i="116" s="1"/>
  <c r="G43" i="119"/>
  <c r="G39" i="119"/>
  <c r="G39" i="116" s="1"/>
  <c r="U40" i="119"/>
  <c r="U40" i="116" s="1"/>
  <c r="U38" i="119"/>
  <c r="U38" i="116" s="1"/>
  <c r="I33" i="156"/>
  <c r="I26" i="156" s="1"/>
  <c r="I2" i="156" s="1"/>
  <c r="V37" i="119"/>
  <c r="V33" i="155"/>
  <c r="V26" i="155" s="1"/>
  <c r="V2" i="155" s="1"/>
  <c r="H43" i="119"/>
  <c r="H38" i="119"/>
  <c r="H38" i="116" s="1"/>
  <c r="H39" i="119"/>
  <c r="H39" i="116" s="1"/>
  <c r="H40" i="119"/>
  <c r="H40" i="116" s="1"/>
  <c r="P38" i="119"/>
  <c r="P38" i="116" s="1"/>
  <c r="P40" i="119"/>
  <c r="P40" i="116" s="1"/>
  <c r="M147" i="149"/>
  <c r="O33" i="155"/>
  <c r="O26" i="155" s="1"/>
  <c r="O2" i="155" s="1"/>
  <c r="O37" i="119"/>
  <c r="F40" i="119"/>
  <c r="F40" i="116" s="1"/>
  <c r="F41" i="119"/>
  <c r="F41" i="116" s="1"/>
  <c r="F39" i="119"/>
  <c r="F39" i="116" s="1"/>
  <c r="N37" i="119"/>
  <c r="N33" i="155"/>
  <c r="N26" i="155" s="1"/>
  <c r="N2" i="155" s="1"/>
  <c r="H147" i="149"/>
  <c r="M37" i="119"/>
  <c r="M33" i="155"/>
  <c r="M26" i="155" s="1"/>
  <c r="M2" i="155" s="1"/>
  <c r="W147" i="149" l="1"/>
  <c r="F147" i="149"/>
  <c r="G33" i="153"/>
  <c r="G26" i="153" s="1"/>
  <c r="G2" i="153" s="1"/>
  <c r="N146" i="149"/>
  <c r="F33" i="155"/>
  <c r="F26" i="155" s="1"/>
  <c r="F2" i="155" s="1"/>
  <c r="F38" i="119"/>
  <c r="W33" i="155"/>
  <c r="W26" i="155" s="1"/>
  <c r="W2" i="155" s="1"/>
  <c r="W37" i="119"/>
  <c r="E40" i="119"/>
  <c r="E40" i="116" s="1"/>
  <c r="E41" i="119"/>
  <c r="E41" i="116" s="1"/>
  <c r="E39" i="119"/>
  <c r="E39" i="116" s="1"/>
  <c r="O33" i="152"/>
  <c r="O26" i="152" s="1"/>
  <c r="O2" i="152" s="1"/>
  <c r="N33" i="119"/>
  <c r="N26" i="119" s="1"/>
  <c r="N2" i="119" s="1"/>
  <c r="I37" i="119"/>
  <c r="I33" i="155"/>
  <c r="I26" i="155" s="1"/>
  <c r="I2" i="155" s="1"/>
  <c r="M33" i="152"/>
  <c r="M26" i="152" s="1"/>
  <c r="M2" i="152" s="1"/>
  <c r="G33" i="155"/>
  <c r="G26" i="155" s="1"/>
  <c r="G2" i="155" s="1"/>
  <c r="G38" i="119"/>
  <c r="J33" i="156"/>
  <c r="J26" i="156" s="1"/>
  <c r="J2" i="156" s="1"/>
  <c r="M33" i="153"/>
  <c r="M26" i="153" s="1"/>
  <c r="M2" i="153" s="1"/>
  <c r="P37" i="119"/>
  <c r="P33" i="155"/>
  <c r="P26" i="155" s="1"/>
  <c r="P2" i="155" s="1"/>
  <c r="V146" i="149"/>
  <c r="O33" i="153"/>
  <c r="O26" i="153" s="1"/>
  <c r="O2" i="153" s="1"/>
  <c r="M146" i="149"/>
  <c r="O33" i="119"/>
  <c r="O26" i="119" s="1"/>
  <c r="O2" i="119" s="1"/>
  <c r="V33" i="119"/>
  <c r="V26" i="119" s="1"/>
  <c r="V2" i="119" s="1"/>
  <c r="P147" i="149"/>
  <c r="M33" i="119"/>
  <c r="M26" i="119" s="1"/>
  <c r="M2" i="119" s="1"/>
  <c r="O146" i="149"/>
  <c r="I147" i="149"/>
  <c r="U52" i="154"/>
  <c r="M33" i="154"/>
  <c r="M26" i="154" s="1"/>
  <c r="M2" i="154" s="1"/>
  <c r="H37" i="119"/>
  <c r="H33" i="155"/>
  <c r="H26" i="155" s="1"/>
  <c r="H2" i="155" s="1"/>
  <c r="Q33" i="156"/>
  <c r="Q26" i="156" s="1"/>
  <c r="Q2" i="156" s="1"/>
  <c r="U52" i="153"/>
  <c r="N33" i="153"/>
  <c r="N26" i="153" s="1"/>
  <c r="N2" i="153" s="1"/>
  <c r="U37" i="119"/>
  <c r="U33" i="155"/>
  <c r="U26" i="155" s="1"/>
  <c r="U2" i="155" s="1"/>
  <c r="E33" i="156"/>
  <c r="E26" i="156" s="1"/>
  <c r="E2" i="156" s="1"/>
  <c r="G17" i="149" l="1"/>
  <c r="F33" i="153"/>
  <c r="F26" i="153" s="1"/>
  <c r="F2" i="153" s="1"/>
  <c r="U33" i="153"/>
  <c r="U26" i="153" s="1"/>
  <c r="U2" i="153" s="1"/>
  <c r="H33" i="152"/>
  <c r="H26" i="152" s="1"/>
  <c r="H2" i="152" s="1"/>
  <c r="H33" i="153"/>
  <c r="H26" i="153" s="1"/>
  <c r="H2" i="153" s="1"/>
  <c r="G33" i="152"/>
  <c r="G26" i="152" s="1"/>
  <c r="G2" i="152" s="1"/>
  <c r="L33" i="156"/>
  <c r="L26" i="156" s="1"/>
  <c r="L2" i="156" s="1"/>
  <c r="U33" i="154"/>
  <c r="U26" i="154" s="1"/>
  <c r="U2" i="154" s="1"/>
  <c r="H40" i="10"/>
  <c r="H40" i="11" s="1"/>
  <c r="H40" i="93" s="1"/>
  <c r="V33" i="152"/>
  <c r="V26" i="152" s="1"/>
  <c r="V2" i="152" s="1"/>
  <c r="P33" i="152"/>
  <c r="P26" i="152" s="1"/>
  <c r="P2" i="152" s="1"/>
  <c r="V33" i="151"/>
  <c r="V26" i="151" s="1"/>
  <c r="V2" i="151" s="1"/>
  <c r="H33" i="151"/>
  <c r="H26" i="151" s="1"/>
  <c r="H2" i="151" s="1"/>
  <c r="H38" i="10"/>
  <c r="U33" i="151"/>
  <c r="U26" i="151" s="1"/>
  <c r="K33" i="156"/>
  <c r="K26" i="156" s="1"/>
  <c r="K2" i="156" s="1"/>
  <c r="P33" i="154"/>
  <c r="P26" i="154" s="1"/>
  <c r="P2" i="154" s="1"/>
  <c r="P33" i="153"/>
  <c r="P26" i="153" s="1"/>
  <c r="P2" i="153" s="1"/>
  <c r="E147" i="149"/>
  <c r="U146" i="149"/>
  <c r="N17" i="149"/>
  <c r="O16" i="149"/>
  <c r="U33" i="119"/>
  <c r="U26" i="119" s="1"/>
  <c r="U2" i="119" s="1"/>
  <c r="U17" i="149"/>
  <c r="M145" i="149"/>
  <c r="O145" i="149"/>
  <c r="M17" i="149"/>
  <c r="M16" i="149"/>
  <c r="N145" i="149"/>
  <c r="W33" i="119"/>
  <c r="W26" i="119" s="1"/>
  <c r="W2" i="119" s="1"/>
  <c r="O33" i="154"/>
  <c r="O26" i="154" s="1"/>
  <c r="O2" i="154" s="1"/>
  <c r="M18" i="149"/>
  <c r="O17" i="149"/>
  <c r="W146" i="149"/>
  <c r="F38" i="116"/>
  <c r="F33" i="119"/>
  <c r="F26" i="119" s="1"/>
  <c r="F2" i="119" s="1"/>
  <c r="M33" i="151"/>
  <c r="M26" i="151" s="1"/>
  <c r="M2" i="151" s="1"/>
  <c r="M40" i="10"/>
  <c r="D33" i="156"/>
  <c r="D26" i="156" s="1"/>
  <c r="D2" i="156" s="1"/>
  <c r="I146" i="149"/>
  <c r="F146" i="149"/>
  <c r="U52" i="152"/>
  <c r="U43" i="10"/>
  <c r="U40" i="10"/>
  <c r="U40" i="11" s="1"/>
  <c r="U40" i="93" s="1"/>
  <c r="U38" i="10"/>
  <c r="U38" i="11" s="1"/>
  <c r="U38" i="93" s="1"/>
  <c r="U36" i="10"/>
  <c r="Q147" i="149"/>
  <c r="H146" i="149"/>
  <c r="P146" i="149"/>
  <c r="H33" i="154"/>
  <c r="H26" i="154" s="1"/>
  <c r="H2" i="154" s="1"/>
  <c r="J147" i="149"/>
  <c r="I33" i="119"/>
  <c r="I26" i="119" s="1"/>
  <c r="I2" i="119" s="1"/>
  <c r="E38" i="119"/>
  <c r="E33" i="155"/>
  <c r="E26" i="155" s="1"/>
  <c r="E2" i="155" s="1"/>
  <c r="H33" i="119"/>
  <c r="H26" i="119" s="1"/>
  <c r="H2" i="119" s="1"/>
  <c r="R33" i="156"/>
  <c r="R26" i="156" s="1"/>
  <c r="R2" i="156" s="1"/>
  <c r="V145" i="149"/>
  <c r="P33" i="119"/>
  <c r="P26" i="119" s="1"/>
  <c r="P2" i="119" s="1"/>
  <c r="G38" i="116"/>
  <c r="G33" i="119"/>
  <c r="G26" i="119" s="1"/>
  <c r="G2" i="119" s="1"/>
  <c r="O33" i="151"/>
  <c r="O26" i="151" s="1"/>
  <c r="O2" i="151" s="1"/>
  <c r="Q38" i="119"/>
  <c r="Q38" i="116" s="1"/>
  <c r="Q40" i="119"/>
  <c r="Q40" i="116" s="1"/>
  <c r="J39" i="119"/>
  <c r="J39" i="116" s="1"/>
  <c r="J40" i="119"/>
  <c r="J40" i="116" s="1"/>
  <c r="J43" i="119"/>
  <c r="J38" i="119"/>
  <c r="J38" i="116" s="1"/>
  <c r="U52" i="151"/>
  <c r="G146" i="149"/>
  <c r="I33" i="153"/>
  <c r="I26" i="153" s="1"/>
  <c r="I2" i="153" s="1"/>
  <c r="H16" i="149" l="1"/>
  <c r="V16" i="149"/>
  <c r="F17" i="149"/>
  <c r="L147" i="149"/>
  <c r="G39" i="10"/>
  <c r="G39" i="11" s="1"/>
  <c r="G39" i="93" s="1"/>
  <c r="U2" i="151"/>
  <c r="G16" i="149"/>
  <c r="H17" i="149"/>
  <c r="G33" i="154"/>
  <c r="G26" i="154" s="1"/>
  <c r="G2" i="154" s="1"/>
  <c r="U18" i="149"/>
  <c r="O40" i="10"/>
  <c r="O33" i="10" s="1"/>
  <c r="O26" i="10" s="1"/>
  <c r="O2" i="10" s="1"/>
  <c r="N33" i="154"/>
  <c r="N26" i="154" s="1"/>
  <c r="N2" i="154" s="1"/>
  <c r="U66" i="10"/>
  <c r="U52" i="10" s="1"/>
  <c r="C33" i="156"/>
  <c r="C26" i="156" s="1"/>
  <c r="C2" i="156" s="1"/>
  <c r="N33" i="152"/>
  <c r="N26" i="152" s="1"/>
  <c r="N2" i="152" s="1"/>
  <c r="S33" i="156"/>
  <c r="S26" i="156" s="1"/>
  <c r="S2" i="156" s="1"/>
  <c r="V36" i="10"/>
  <c r="V38" i="10"/>
  <c r="V38" i="11" s="1"/>
  <c r="V38" i="93" s="1"/>
  <c r="V40" i="10"/>
  <c r="V40" i="11" s="1"/>
  <c r="V40" i="93" s="1"/>
  <c r="U33" i="10"/>
  <c r="U26" i="10" s="1"/>
  <c r="U36" i="11"/>
  <c r="D39" i="119"/>
  <c r="D39" i="116" s="1"/>
  <c r="D40" i="119"/>
  <c r="D40" i="116" s="1"/>
  <c r="D41" i="119"/>
  <c r="Q33" i="153"/>
  <c r="Q26" i="153" s="1"/>
  <c r="Q2" i="153" s="1"/>
  <c r="S40" i="119"/>
  <c r="S40" i="116" s="1"/>
  <c r="S38" i="119"/>
  <c r="S38" i="116" s="1"/>
  <c r="G145" i="149"/>
  <c r="H145" i="149"/>
  <c r="W33" i="151"/>
  <c r="W26" i="151" s="1"/>
  <c r="W2" i="151" s="1"/>
  <c r="W145" i="149"/>
  <c r="H15" i="149"/>
  <c r="W33" i="153"/>
  <c r="W26" i="153" s="1"/>
  <c r="W2" i="153" s="1"/>
  <c r="L40" i="119"/>
  <c r="L40" i="116" s="1"/>
  <c r="L43" i="119"/>
  <c r="L38" i="119"/>
  <c r="L38" i="116" s="1"/>
  <c r="I17" i="149"/>
  <c r="F33" i="151"/>
  <c r="F26" i="151" s="1"/>
  <c r="F2" i="151" s="1"/>
  <c r="Q37" i="119"/>
  <c r="Q33" i="155"/>
  <c r="Q26" i="155" s="1"/>
  <c r="Q2" i="155" s="1"/>
  <c r="P145" i="149"/>
  <c r="M33" i="10"/>
  <c r="M26" i="10" s="1"/>
  <c r="M2" i="10" s="1"/>
  <c r="M40" i="11"/>
  <c r="N33" i="151"/>
  <c r="N26" i="151" s="1"/>
  <c r="N2" i="151" s="1"/>
  <c r="N40" i="10"/>
  <c r="V15" i="149"/>
  <c r="J33" i="155"/>
  <c r="J26" i="155" s="1"/>
  <c r="J2" i="155" s="1"/>
  <c r="J37" i="119"/>
  <c r="R147" i="149"/>
  <c r="M15" i="149"/>
  <c r="F145" i="149"/>
  <c r="O18" i="149"/>
  <c r="N41" i="10"/>
  <c r="N41" i="11" s="1"/>
  <c r="N41" i="93" s="1"/>
  <c r="U145" i="149"/>
  <c r="P33" i="151"/>
  <c r="P26" i="151" s="1"/>
  <c r="P2" i="151" s="1"/>
  <c r="P40" i="10"/>
  <c r="E146" i="149"/>
  <c r="D147" i="149"/>
  <c r="P17" i="149"/>
  <c r="K147" i="149"/>
  <c r="P16" i="149"/>
  <c r="R40" i="119"/>
  <c r="R40" i="116" s="1"/>
  <c r="R38" i="119"/>
  <c r="R38" i="116" s="1"/>
  <c r="O15" i="149"/>
  <c r="E38" i="116"/>
  <c r="E33" i="119"/>
  <c r="E26" i="119" s="1"/>
  <c r="E2" i="119" s="1"/>
  <c r="K39" i="119"/>
  <c r="K39" i="116" s="1"/>
  <c r="K40" i="119"/>
  <c r="K40" i="116" s="1"/>
  <c r="K43" i="119"/>
  <c r="K38" i="119"/>
  <c r="K38" i="116" s="1"/>
  <c r="H18" i="149"/>
  <c r="T33" i="156"/>
  <c r="T26" i="156" s="1"/>
  <c r="T2" i="156" s="1"/>
  <c r="G33" i="151"/>
  <c r="G26" i="151" s="1"/>
  <c r="G2" i="151" s="1"/>
  <c r="G38" i="10"/>
  <c r="V33" i="154"/>
  <c r="V26" i="154" s="1"/>
  <c r="V2" i="154" s="1"/>
  <c r="I145" i="149"/>
  <c r="U33" i="152"/>
  <c r="U26" i="152" s="1"/>
  <c r="U2" i="152" s="1"/>
  <c r="V33" i="153"/>
  <c r="V26" i="153" s="1"/>
  <c r="V2" i="153" s="1"/>
  <c r="G40" i="10"/>
  <c r="G40" i="11" s="1"/>
  <c r="G40" i="93" s="1"/>
  <c r="P18" i="149"/>
  <c r="H33" i="10"/>
  <c r="H26" i="10" s="1"/>
  <c r="H2" i="10" s="1"/>
  <c r="H38" i="11"/>
  <c r="N18" i="149" l="1"/>
  <c r="G18" i="149"/>
  <c r="O40" i="11"/>
  <c r="O40" i="93" s="1"/>
  <c r="U15" i="149"/>
  <c r="F40" i="10"/>
  <c r="F40" i="11" s="1"/>
  <c r="F40" i="93" s="1"/>
  <c r="V33" i="10"/>
  <c r="V26" i="10" s="1"/>
  <c r="V2" i="10" s="1"/>
  <c r="V36" i="11"/>
  <c r="V36" i="93" s="1"/>
  <c r="I33" i="152"/>
  <c r="I26" i="152" s="1"/>
  <c r="I2" i="152" s="1"/>
  <c r="I33" i="154"/>
  <c r="I26" i="154" s="1"/>
  <c r="I2" i="154" s="1"/>
  <c r="S147" i="149"/>
  <c r="W36" i="10"/>
  <c r="W36" i="11" s="1"/>
  <c r="J33" i="153"/>
  <c r="J26" i="153" s="1"/>
  <c r="J2" i="153" s="1"/>
  <c r="N16" i="149"/>
  <c r="W38" i="10"/>
  <c r="W38" i="11" s="1"/>
  <c r="W38" i="93" s="1"/>
  <c r="C147" i="149"/>
  <c r="F39" i="10"/>
  <c r="F39" i="11" s="1"/>
  <c r="F39" i="93" s="1"/>
  <c r="W40" i="10"/>
  <c r="W40" i="11" s="1"/>
  <c r="W40" i="93" s="1"/>
  <c r="U16" i="149"/>
  <c r="P33" i="10"/>
  <c r="P26" i="10" s="1"/>
  <c r="P2" i="10" s="1"/>
  <c r="P40" i="11"/>
  <c r="J33" i="119"/>
  <c r="J26" i="119" s="1"/>
  <c r="J2" i="119" s="1"/>
  <c r="D38" i="119"/>
  <c r="D33" i="155"/>
  <c r="D26" i="155" s="1"/>
  <c r="D2" i="155" s="1"/>
  <c r="U36" i="93"/>
  <c r="L33" i="153"/>
  <c r="L26" i="153" s="1"/>
  <c r="L2" i="153" s="1"/>
  <c r="Q33" i="152"/>
  <c r="Q26" i="152" s="1"/>
  <c r="Q2" i="152" s="1"/>
  <c r="G38" i="11"/>
  <c r="G33" i="10"/>
  <c r="G26" i="10" s="1"/>
  <c r="G2" i="10" s="1"/>
  <c r="O14" i="149"/>
  <c r="W33" i="154"/>
  <c r="W26" i="154" s="1"/>
  <c r="W2" i="154" s="1"/>
  <c r="P15" i="149"/>
  <c r="J146" i="149"/>
  <c r="M40" i="93"/>
  <c r="I33" i="151"/>
  <c r="I26" i="151" s="1"/>
  <c r="I2" i="151" s="1"/>
  <c r="I38" i="10"/>
  <c r="Q17" i="149"/>
  <c r="U2" i="10"/>
  <c r="Q33" i="154"/>
  <c r="Q26" i="154" s="1"/>
  <c r="Q2" i="154" s="1"/>
  <c r="V17" i="149"/>
  <c r="Q33" i="151"/>
  <c r="Q26" i="151" s="1"/>
  <c r="Q2" i="151" s="1"/>
  <c r="G15" i="149"/>
  <c r="R37" i="119"/>
  <c r="R33" i="155"/>
  <c r="R26" i="155" s="1"/>
  <c r="R2" i="155" s="1"/>
  <c r="D33" i="153"/>
  <c r="D26" i="153" s="1"/>
  <c r="D2" i="153" s="1"/>
  <c r="M14" i="149"/>
  <c r="I40" i="10"/>
  <c r="I40" i="11" s="1"/>
  <c r="I40" i="93" s="1"/>
  <c r="S33" i="155"/>
  <c r="S26" i="155" s="1"/>
  <c r="S2" i="155" s="1"/>
  <c r="S37" i="119"/>
  <c r="H38" i="93"/>
  <c r="V18" i="149"/>
  <c r="N33" i="10"/>
  <c r="N26" i="10" s="1"/>
  <c r="N2" i="10" s="1"/>
  <c r="N40" i="11"/>
  <c r="W15" i="149"/>
  <c r="J33" i="151"/>
  <c r="J26" i="151" s="1"/>
  <c r="J2" i="151" s="1"/>
  <c r="C39" i="119"/>
  <c r="C39" i="116" s="1"/>
  <c r="C40" i="119"/>
  <c r="C40" i="116" s="1"/>
  <c r="C41" i="119"/>
  <c r="H14" i="149"/>
  <c r="E33" i="151"/>
  <c r="E26" i="151" s="1"/>
  <c r="E2" i="151" s="1"/>
  <c r="N15" i="149"/>
  <c r="Q146" i="149"/>
  <c r="R33" i="151"/>
  <c r="R26" i="151" s="1"/>
  <c r="R2" i="151" s="1"/>
  <c r="T40" i="119"/>
  <c r="T40" i="116" s="1"/>
  <c r="T38" i="119"/>
  <c r="T38" i="116" s="1"/>
  <c r="T147" i="149"/>
  <c r="K33" i="155"/>
  <c r="K26" i="155" s="1"/>
  <c r="K2" i="155" s="1"/>
  <c r="K37" i="119"/>
  <c r="Q33" i="119"/>
  <c r="Q26" i="119" s="1"/>
  <c r="Q2" i="119" s="1"/>
  <c r="L33" i="155"/>
  <c r="L26" i="155" s="1"/>
  <c r="L2" i="155" s="1"/>
  <c r="L37" i="119"/>
  <c r="F33" i="154"/>
  <c r="F26" i="154" s="1"/>
  <c r="F2" i="154" s="1"/>
  <c r="F33" i="152"/>
  <c r="F26" i="152" s="1"/>
  <c r="F2" i="152" s="1"/>
  <c r="E145" i="149"/>
  <c r="F15" i="149"/>
  <c r="W17" i="149"/>
  <c r="F38" i="10"/>
  <c r="W33" i="152"/>
  <c r="W26" i="152" s="1"/>
  <c r="W2" i="152" s="1"/>
  <c r="J17" i="149" l="1"/>
  <c r="I16" i="149"/>
  <c r="V14" i="149"/>
  <c r="I18" i="149"/>
  <c r="K33" i="153"/>
  <c r="K26" i="153" s="1"/>
  <c r="K2" i="153" s="1"/>
  <c r="R33" i="152"/>
  <c r="R26" i="152" s="1"/>
  <c r="R2" i="152" s="1"/>
  <c r="J33" i="152"/>
  <c r="J26" i="152" s="1"/>
  <c r="J2" i="152" s="1"/>
  <c r="K33" i="154"/>
  <c r="K26" i="154" s="1"/>
  <c r="K2" i="154" s="1"/>
  <c r="S33" i="153"/>
  <c r="S26" i="153" s="1"/>
  <c r="S2" i="153" s="1"/>
  <c r="Q40" i="10"/>
  <c r="Q40" i="11" s="1"/>
  <c r="E40" i="10"/>
  <c r="E40" i="11" s="1"/>
  <c r="E40" i="93" s="1"/>
  <c r="W33" i="10"/>
  <c r="W26" i="10" s="1"/>
  <c r="W2" i="10" s="1"/>
  <c r="R40" i="10"/>
  <c r="R40" i="11" s="1"/>
  <c r="R40" i="93" s="1"/>
  <c r="E33" i="152"/>
  <c r="E26" i="152" s="1"/>
  <c r="E2" i="152" s="1"/>
  <c r="J40" i="10"/>
  <c r="J40" i="11" s="1"/>
  <c r="J40" i="93" s="1"/>
  <c r="R38" i="10"/>
  <c r="R38" i="11" s="1"/>
  <c r="R38" i="93" s="1"/>
  <c r="E39" i="10"/>
  <c r="E39" i="11" s="1"/>
  <c r="E39" i="93" s="1"/>
  <c r="E33" i="154"/>
  <c r="E26" i="154" s="1"/>
  <c r="E2" i="154" s="1"/>
  <c r="F18" i="149"/>
  <c r="E33" i="153"/>
  <c r="E26" i="153" s="1"/>
  <c r="E2" i="153" s="1"/>
  <c r="E38" i="10"/>
  <c r="N40" i="93"/>
  <c r="S146" i="149"/>
  <c r="U14" i="149"/>
  <c r="J145" i="149"/>
  <c r="D33" i="151"/>
  <c r="D26" i="151" s="1"/>
  <c r="D2" i="151" s="1"/>
  <c r="R33" i="154"/>
  <c r="R26" i="154" s="1"/>
  <c r="R2" i="154" s="1"/>
  <c r="N14" i="149"/>
  <c r="S33" i="151"/>
  <c r="S26" i="151" s="1"/>
  <c r="S2" i="151" s="1"/>
  <c r="P40" i="93"/>
  <c r="L33" i="119"/>
  <c r="L26" i="119" s="1"/>
  <c r="L2" i="119" s="1"/>
  <c r="I33" i="10"/>
  <c r="I26" i="10" s="1"/>
  <c r="I2" i="10" s="1"/>
  <c r="I38" i="11"/>
  <c r="G14" i="149"/>
  <c r="P14" i="149"/>
  <c r="L33" i="154"/>
  <c r="L26" i="154" s="1"/>
  <c r="L2" i="154" s="1"/>
  <c r="L146" i="149"/>
  <c r="K33" i="119"/>
  <c r="K26" i="119" s="1"/>
  <c r="K2" i="119" s="1"/>
  <c r="C38" i="119"/>
  <c r="C33" i="155"/>
  <c r="C26" i="155" s="1"/>
  <c r="C2" i="155" s="1"/>
  <c r="I15" i="149"/>
  <c r="G38" i="93"/>
  <c r="L17" i="149"/>
  <c r="J33" i="154"/>
  <c r="J26" i="154" s="1"/>
  <c r="J2" i="154" s="1"/>
  <c r="K146" i="149"/>
  <c r="R37" i="10"/>
  <c r="K40" i="10"/>
  <c r="K40" i="11" s="1"/>
  <c r="K40" i="93" s="1"/>
  <c r="K38" i="10"/>
  <c r="L33" i="152"/>
  <c r="L26" i="152" s="1"/>
  <c r="L2" i="152" s="1"/>
  <c r="R15" i="149"/>
  <c r="J38" i="10"/>
  <c r="R146" i="149"/>
  <c r="Q15" i="149"/>
  <c r="W18" i="149"/>
  <c r="D146" i="149"/>
  <c r="W16" i="149"/>
  <c r="F16" i="149"/>
  <c r="Q145" i="149"/>
  <c r="T33" i="155"/>
  <c r="T26" i="155" s="1"/>
  <c r="T2" i="155" s="1"/>
  <c r="T37" i="119"/>
  <c r="R33" i="153"/>
  <c r="R26" i="153" s="1"/>
  <c r="R2" i="153" s="1"/>
  <c r="J15" i="149"/>
  <c r="D17" i="149"/>
  <c r="R33" i="119"/>
  <c r="R26" i="119" s="1"/>
  <c r="R2" i="119" s="1"/>
  <c r="Q16" i="149"/>
  <c r="D38" i="116"/>
  <c r="D33" i="119"/>
  <c r="D26" i="119" s="1"/>
  <c r="D2" i="119" s="1"/>
  <c r="L33" i="151"/>
  <c r="L26" i="151" s="1"/>
  <c r="L2" i="151" s="1"/>
  <c r="F33" i="10"/>
  <c r="F26" i="10" s="1"/>
  <c r="F2" i="10" s="1"/>
  <c r="F38" i="11"/>
  <c r="E15" i="149"/>
  <c r="S33" i="119"/>
  <c r="S26" i="119" s="1"/>
  <c r="S2" i="119" s="1"/>
  <c r="K33" i="151"/>
  <c r="K26" i="151" s="1"/>
  <c r="K2" i="151" s="1"/>
  <c r="Q18" i="149"/>
  <c r="W36" i="93"/>
  <c r="W14" i="149" l="1"/>
  <c r="K17" i="149"/>
  <c r="S33" i="154"/>
  <c r="S26" i="154" s="1"/>
  <c r="S2" i="154" s="1"/>
  <c r="R16" i="149"/>
  <c r="J16" i="149"/>
  <c r="E16" i="149"/>
  <c r="S17" i="149"/>
  <c r="K18" i="149"/>
  <c r="S33" i="152"/>
  <c r="S26" i="152" s="1"/>
  <c r="S2" i="152" s="1"/>
  <c r="Q33" i="10"/>
  <c r="Q26" i="10" s="1"/>
  <c r="Q2" i="10" s="1"/>
  <c r="D39" i="10"/>
  <c r="D39" i="11" s="1"/>
  <c r="D39" i="93" s="1"/>
  <c r="D40" i="10"/>
  <c r="D40" i="11" s="1"/>
  <c r="D40" i="93" s="1"/>
  <c r="E18" i="149"/>
  <c r="S40" i="10"/>
  <c r="S40" i="11" s="1"/>
  <c r="S40" i="93" s="1"/>
  <c r="L40" i="10"/>
  <c r="L40" i="11" s="1"/>
  <c r="K15" i="149"/>
  <c r="F38" i="93"/>
  <c r="J18" i="149"/>
  <c r="L18" i="149"/>
  <c r="S15" i="149"/>
  <c r="K38" i="11"/>
  <c r="K33" i="10"/>
  <c r="K26" i="10" s="1"/>
  <c r="K2" i="10" s="1"/>
  <c r="F14" i="149"/>
  <c r="R145" i="149"/>
  <c r="T33" i="151"/>
  <c r="T26" i="151" s="1"/>
  <c r="T2" i="151" s="1"/>
  <c r="L16" i="149"/>
  <c r="S38" i="10"/>
  <c r="D145" i="149"/>
  <c r="T33" i="119"/>
  <c r="T26" i="119" s="1"/>
  <c r="T2" i="119" s="1"/>
  <c r="T33" i="153"/>
  <c r="T26" i="153" s="1"/>
  <c r="T2" i="153" s="1"/>
  <c r="I38" i="93"/>
  <c r="L145" i="149"/>
  <c r="S145" i="149"/>
  <c r="T146" i="149"/>
  <c r="R33" i="10"/>
  <c r="R26" i="10" s="1"/>
  <c r="R2" i="10" s="1"/>
  <c r="R37" i="11"/>
  <c r="C146" i="149"/>
  <c r="I14" i="149"/>
  <c r="C33" i="151"/>
  <c r="C26" i="151" s="1"/>
  <c r="C2" i="151" s="1"/>
  <c r="E17" i="149"/>
  <c r="K33" i="152"/>
  <c r="K26" i="152" s="1"/>
  <c r="K2" i="152" s="1"/>
  <c r="C38" i="116"/>
  <c r="C33" i="119"/>
  <c r="C26" i="119" s="1"/>
  <c r="C2" i="119" s="1"/>
  <c r="R17" i="149"/>
  <c r="D33" i="154"/>
  <c r="D26" i="154" s="1"/>
  <c r="D2" i="154" s="1"/>
  <c r="J38" i="11"/>
  <c r="J33" i="10"/>
  <c r="J26" i="10" s="1"/>
  <c r="J2" i="10" s="1"/>
  <c r="D38" i="10"/>
  <c r="K145" i="149"/>
  <c r="D15" i="149"/>
  <c r="L15" i="149"/>
  <c r="Q40" i="93"/>
  <c r="R18" i="149"/>
  <c r="E33" i="10"/>
  <c r="E26" i="10" s="1"/>
  <c r="E2" i="10" s="1"/>
  <c r="E38" i="11"/>
  <c r="D33" i="152"/>
  <c r="D26" i="152" s="1"/>
  <c r="D2" i="152" s="1"/>
  <c r="S18" i="149" l="1"/>
  <c r="S16" i="149"/>
  <c r="Q14" i="149"/>
  <c r="T38" i="10"/>
  <c r="T38" i="11" s="1"/>
  <c r="T38" i="93" s="1"/>
  <c r="C40" i="10"/>
  <c r="C40" i="11" s="1"/>
  <c r="C40" i="93" s="1"/>
  <c r="L33" i="10"/>
  <c r="L26" i="10" s="1"/>
  <c r="L2" i="10" s="1"/>
  <c r="C33" i="152"/>
  <c r="C26" i="152" s="1"/>
  <c r="C2" i="152" s="1"/>
  <c r="C38" i="10"/>
  <c r="T40" i="10"/>
  <c r="T40" i="11" s="1"/>
  <c r="T40" i="93" s="1"/>
  <c r="D33" i="10"/>
  <c r="D26" i="10" s="1"/>
  <c r="D2" i="10" s="1"/>
  <c r="D38" i="11"/>
  <c r="C15" i="149"/>
  <c r="T17" i="149"/>
  <c r="T15" i="149"/>
  <c r="C33" i="154"/>
  <c r="C26" i="154" s="1"/>
  <c r="C2" i="154" s="1"/>
  <c r="C33" i="153"/>
  <c r="C26" i="153" s="1"/>
  <c r="C2" i="153" s="1"/>
  <c r="D16" i="149"/>
  <c r="D18" i="149"/>
  <c r="T145" i="149"/>
  <c r="J14" i="149"/>
  <c r="C145" i="149"/>
  <c r="K16" i="149"/>
  <c r="E38" i="93"/>
  <c r="J38" i="93"/>
  <c r="T33" i="152"/>
  <c r="T26" i="152" s="1"/>
  <c r="T2" i="152" s="1"/>
  <c r="L40" i="93"/>
  <c r="E14" i="149"/>
  <c r="R37" i="93"/>
  <c r="K14" i="149"/>
  <c r="T33" i="154"/>
  <c r="T26" i="154" s="1"/>
  <c r="T2" i="154" s="1"/>
  <c r="R14" i="149"/>
  <c r="S33" i="10"/>
  <c r="S26" i="10" s="1"/>
  <c r="S2" i="10" s="1"/>
  <c r="S38" i="11"/>
  <c r="T36" i="10"/>
  <c r="K38" i="93"/>
  <c r="L14" i="149" l="1"/>
  <c r="C33" i="10"/>
  <c r="C26" i="10" s="1"/>
  <c r="C2" i="10" s="1"/>
  <c r="C16" i="149"/>
  <c r="C38" i="11"/>
  <c r="C38" i="93" s="1"/>
  <c r="C18" i="149"/>
  <c r="S38" i="93"/>
  <c r="S14" i="149"/>
  <c r="T18" i="149"/>
  <c r="T33" i="10"/>
  <c r="T26" i="10" s="1"/>
  <c r="T2" i="10" s="1"/>
  <c r="T36" i="11"/>
  <c r="D38" i="93"/>
  <c r="D14" i="149"/>
  <c r="T16" i="149"/>
  <c r="C17" i="149"/>
  <c r="C14" i="149" l="1"/>
  <c r="T36" i="93"/>
  <c r="T14" i="149"/>
  <c r="J52" i="159" l="1"/>
  <c r="G52" i="159"/>
  <c r="J51" i="120"/>
  <c r="J51" i="116" s="1"/>
  <c r="L64" i="120"/>
  <c r="L64" i="116" s="1"/>
  <c r="Q51" i="120"/>
  <c r="Q51" i="116" s="1"/>
  <c r="H52" i="159"/>
  <c r="J43" i="120"/>
  <c r="J43" i="116" s="1"/>
  <c r="Q44" i="120" l="1"/>
  <c r="Q44" i="116" s="1"/>
  <c r="H44" i="120"/>
  <c r="H44" i="116" s="1"/>
  <c r="T52" i="159"/>
  <c r="H51" i="120"/>
  <c r="H51" i="116" s="1"/>
  <c r="K64" i="120"/>
  <c r="K64" i="116" s="1"/>
  <c r="R51" i="120"/>
  <c r="R51" i="116" s="1"/>
  <c r="P51" i="120"/>
  <c r="P51" i="116" s="1"/>
  <c r="N51" i="120"/>
  <c r="N51" i="116" s="1"/>
  <c r="N41" i="120"/>
  <c r="N41" i="116" s="1"/>
  <c r="K37" i="120"/>
  <c r="K37" i="116" s="1"/>
  <c r="T66" i="120"/>
  <c r="T66" i="116" s="1"/>
  <c r="R66" i="120"/>
  <c r="R66" i="116" s="1"/>
  <c r="M41" i="120"/>
  <c r="M41" i="116" s="1"/>
  <c r="R64" i="120"/>
  <c r="R64" i="116" s="1"/>
  <c r="J37" i="120"/>
  <c r="J37" i="116" s="1"/>
  <c r="Q41" i="120"/>
  <c r="Q41" i="116" s="1"/>
  <c r="G44" i="120"/>
  <c r="G44" i="116" s="1"/>
  <c r="T64" i="120"/>
  <c r="T64" i="116" s="1"/>
  <c r="K43" i="120"/>
  <c r="K43" i="116" s="1"/>
  <c r="T43" i="120"/>
  <c r="T43" i="116" s="1"/>
  <c r="K44" i="120"/>
  <c r="K44" i="116" s="1"/>
  <c r="G51" i="120"/>
  <c r="G51" i="116" s="1"/>
  <c r="N43" i="120"/>
  <c r="N43" i="116" s="1"/>
  <c r="M52" i="159"/>
  <c r="N44" i="120"/>
  <c r="N44" i="116" s="1"/>
  <c r="L66" i="120"/>
  <c r="L66" i="116" s="1"/>
  <c r="R44" i="120"/>
  <c r="R44" i="116" s="1"/>
  <c r="P43" i="120"/>
  <c r="P43" i="116" s="1"/>
  <c r="J41" i="120"/>
  <c r="J41" i="116" s="1"/>
  <c r="L52" i="159"/>
  <c r="P33" i="159"/>
  <c r="P26" i="159" s="1"/>
  <c r="N33" i="159"/>
  <c r="N26" i="159" s="1"/>
  <c r="T33" i="159"/>
  <c r="T26" i="159" s="1"/>
  <c r="M44" i="120"/>
  <c r="M44" i="116" s="1"/>
  <c r="N52" i="159"/>
  <c r="K51" i="120"/>
  <c r="K51" i="116" s="1"/>
  <c r="Q33" i="159"/>
  <c r="Q26" i="159" s="1"/>
  <c r="M64" i="120"/>
  <c r="M64" i="116" s="1"/>
  <c r="K33" i="159"/>
  <c r="K26" i="159" s="1"/>
  <c r="K41" i="120"/>
  <c r="K41" i="116" s="1"/>
  <c r="H61" i="120"/>
  <c r="H52" i="158"/>
  <c r="G61" i="120"/>
  <c r="G52" i="158"/>
  <c r="L61" i="120"/>
  <c r="L52" i="158"/>
  <c r="H37" i="120"/>
  <c r="H33" i="158"/>
  <c r="H26" i="158" s="1"/>
  <c r="M61" i="120"/>
  <c r="M52" i="158"/>
  <c r="L43" i="120"/>
  <c r="L43" i="116" s="1"/>
  <c r="Q66" i="120"/>
  <c r="Q66" i="116" s="1"/>
  <c r="R33" i="159"/>
  <c r="R26" i="159" s="1"/>
  <c r="M33" i="158"/>
  <c r="M26" i="158" s="1"/>
  <c r="M37" i="120"/>
  <c r="R52" i="159"/>
  <c r="P64" i="120"/>
  <c r="P64" i="116" s="1"/>
  <c r="R43" i="120"/>
  <c r="R43" i="116" s="1"/>
  <c r="T61" i="120"/>
  <c r="T52" i="158"/>
  <c r="Q61" i="120"/>
  <c r="Q52" i="158"/>
  <c r="I52" i="159"/>
  <c r="Q52" i="159"/>
  <c r="P52" i="159"/>
  <c r="R41" i="120"/>
  <c r="R41" i="116" s="1"/>
  <c r="G43" i="120"/>
  <c r="G43" i="116" s="1"/>
  <c r="F43" i="120"/>
  <c r="F43" i="116" s="1"/>
  <c r="L51" i="120"/>
  <c r="L51" i="116" s="1"/>
  <c r="N64" i="120"/>
  <c r="N64" i="116" s="1"/>
  <c r="J61" i="120"/>
  <c r="J52" i="158"/>
  <c r="K61" i="120"/>
  <c r="K52" i="158"/>
  <c r="T41" i="120"/>
  <c r="T41" i="116" s="1"/>
  <c r="M43" i="120"/>
  <c r="M43" i="116" s="1"/>
  <c r="M33" i="159"/>
  <c r="M26" i="159" s="1"/>
  <c r="H43" i="120"/>
  <c r="H43" i="116" s="1"/>
  <c r="L41" i="120"/>
  <c r="L41" i="116" s="1"/>
  <c r="K52" i="159"/>
  <c r="J33" i="159"/>
  <c r="J26" i="159" s="1"/>
  <c r="J2" i="159" s="1"/>
  <c r="G33" i="159"/>
  <c r="G26" i="159" s="1"/>
  <c r="G2" i="159" s="1"/>
  <c r="H33" i="159"/>
  <c r="H26" i="159" s="1"/>
  <c r="H2" i="159" s="1"/>
  <c r="C52" i="159"/>
  <c r="F52" i="159"/>
  <c r="N66" i="120"/>
  <c r="N66" i="116" s="1"/>
  <c r="R65" i="120"/>
  <c r="R65" i="116" s="1"/>
  <c r="J36" i="120"/>
  <c r="J33" i="158"/>
  <c r="J26" i="158" s="1"/>
  <c r="P33" i="158"/>
  <c r="P26" i="158" s="1"/>
  <c r="P37" i="120"/>
  <c r="T44" i="120"/>
  <c r="T44" i="116" s="1"/>
  <c r="R37" i="120"/>
  <c r="R33" i="158"/>
  <c r="R26" i="158" s="1"/>
  <c r="K33" i="158"/>
  <c r="K26" i="158" s="1"/>
  <c r="K36" i="120"/>
  <c r="L44" i="120"/>
  <c r="L44" i="116" s="1"/>
  <c r="R52" i="158"/>
  <c r="R61" i="120"/>
  <c r="N61" i="120"/>
  <c r="N52" i="158"/>
  <c r="S44" i="120"/>
  <c r="S44" i="116" s="1"/>
  <c r="N37" i="120"/>
  <c r="N33" i="158"/>
  <c r="N26" i="158" s="1"/>
  <c r="N65" i="120"/>
  <c r="N65" i="116" s="1"/>
  <c r="Q65" i="120"/>
  <c r="Q65" i="116" s="1"/>
  <c r="T51" i="120"/>
  <c r="T51" i="116" s="1"/>
  <c r="J44" i="120"/>
  <c r="J44" i="116" s="1"/>
  <c r="P44" i="120"/>
  <c r="P44" i="116" s="1"/>
  <c r="T37" i="120"/>
  <c r="T33" i="158"/>
  <c r="T26" i="158" s="1"/>
  <c r="L37" i="120"/>
  <c r="L33" i="158"/>
  <c r="L26" i="158" s="1"/>
  <c r="P65" i="120"/>
  <c r="P65" i="116" s="1"/>
  <c r="Q43" i="120"/>
  <c r="Q43" i="116" s="1"/>
  <c r="Q64" i="120"/>
  <c r="Q64" i="116" s="1"/>
  <c r="P41" i="120"/>
  <c r="P41" i="116" s="1"/>
  <c r="L33" i="159"/>
  <c r="L26" i="159" s="1"/>
  <c r="Q37" i="120"/>
  <c r="Q33" i="158"/>
  <c r="Q26" i="158" s="1"/>
  <c r="P61" i="120"/>
  <c r="P52" i="158"/>
  <c r="G37" i="120"/>
  <c r="G33" i="158"/>
  <c r="G26" i="158" s="1"/>
  <c r="P66" i="120"/>
  <c r="P66" i="116" s="1"/>
  <c r="M51" i="120"/>
  <c r="M51" i="116" s="1"/>
  <c r="T2" i="159" l="1"/>
  <c r="Q2" i="159"/>
  <c r="S43" i="120"/>
  <c r="S43" i="116" s="1"/>
  <c r="S51" i="120"/>
  <c r="S51" i="116" s="1"/>
  <c r="C51" i="120"/>
  <c r="C51" i="116" s="1"/>
  <c r="H2" i="158"/>
  <c r="Q2" i="158"/>
  <c r="F44" i="120"/>
  <c r="F44" i="116" s="1"/>
  <c r="M2" i="158"/>
  <c r="N2" i="159"/>
  <c r="P2" i="159"/>
  <c r="O64" i="120"/>
  <c r="O64" i="116" s="1"/>
  <c r="L2" i="159"/>
  <c r="O65" i="120"/>
  <c r="O65" i="116" s="1"/>
  <c r="O51" i="120"/>
  <c r="O51" i="116" s="1"/>
  <c r="U51" i="120"/>
  <c r="U51" i="116" s="1"/>
  <c r="T150" i="149"/>
  <c r="K2" i="158"/>
  <c r="R2" i="158"/>
  <c r="O33" i="159"/>
  <c r="O26" i="159" s="1"/>
  <c r="M2" i="159"/>
  <c r="K2" i="159"/>
  <c r="T2" i="158"/>
  <c r="N2" i="158"/>
  <c r="F33" i="159"/>
  <c r="F26" i="159" s="1"/>
  <c r="F2" i="159" s="1"/>
  <c r="S64" i="120"/>
  <c r="S64" i="116" s="1"/>
  <c r="I33" i="159"/>
  <c r="I26" i="159" s="1"/>
  <c r="I2" i="159" s="1"/>
  <c r="C33" i="159"/>
  <c r="C26" i="159" s="1"/>
  <c r="C2" i="159" s="1"/>
  <c r="C43" i="120"/>
  <c r="C43" i="116" s="1"/>
  <c r="C44" i="120"/>
  <c r="C44" i="116" s="1"/>
  <c r="U50" i="120"/>
  <c r="U50" i="116" s="1"/>
  <c r="N61" i="116"/>
  <c r="N52" i="120"/>
  <c r="K33" i="120"/>
  <c r="K26" i="120" s="1"/>
  <c r="K36" i="116"/>
  <c r="O33" i="158"/>
  <c r="O26" i="158" s="1"/>
  <c r="O37" i="120"/>
  <c r="H52" i="120"/>
  <c r="H61" i="116"/>
  <c r="P52" i="120"/>
  <c r="P61" i="116"/>
  <c r="F51" i="120"/>
  <c r="F51" i="116" s="1"/>
  <c r="O41" i="120"/>
  <c r="O41" i="116" s="1"/>
  <c r="C37" i="120"/>
  <c r="C33" i="158"/>
  <c r="C26" i="158" s="1"/>
  <c r="L61" i="116"/>
  <c r="L52" i="120"/>
  <c r="J36" i="116"/>
  <c r="J33" i="120"/>
  <c r="J26" i="120" s="1"/>
  <c r="K52" i="120"/>
  <c r="K61" i="116"/>
  <c r="F52" i="158"/>
  <c r="F61" i="120"/>
  <c r="T33" i="120"/>
  <c r="T26" i="120" s="1"/>
  <c r="T37" i="116"/>
  <c r="N33" i="120"/>
  <c r="N26" i="120" s="1"/>
  <c r="N37" i="116"/>
  <c r="S33" i="159"/>
  <c r="S26" i="159" s="1"/>
  <c r="J52" i="120"/>
  <c r="J61" i="116"/>
  <c r="F37" i="120"/>
  <c r="F33" i="158"/>
  <c r="F26" i="158" s="1"/>
  <c r="T61" i="116"/>
  <c r="T52" i="120"/>
  <c r="M33" i="120"/>
  <c r="M26" i="120" s="1"/>
  <c r="M37" i="116"/>
  <c r="S66" i="120"/>
  <c r="S66" i="116" s="1"/>
  <c r="C41" i="120"/>
  <c r="C41" i="116" s="1"/>
  <c r="G2" i="158"/>
  <c r="L33" i="120"/>
  <c r="L26" i="120" s="1"/>
  <c r="L37" i="116"/>
  <c r="J150" i="149"/>
  <c r="D52" i="159"/>
  <c r="Q33" i="120"/>
  <c r="Q26" i="120" s="1"/>
  <c r="Q37" i="116"/>
  <c r="S61" i="120"/>
  <c r="S52" i="158"/>
  <c r="R33" i="120"/>
  <c r="R26" i="120" s="1"/>
  <c r="R37" i="116"/>
  <c r="G52" i="120"/>
  <c r="G61" i="116"/>
  <c r="C52" i="158"/>
  <c r="C61" i="120"/>
  <c r="O52" i="158"/>
  <c r="O61" i="120"/>
  <c r="U52" i="159"/>
  <c r="I52" i="158"/>
  <c r="I61" i="120"/>
  <c r="I43" i="120"/>
  <c r="I43" i="116" s="1"/>
  <c r="I51" i="120"/>
  <c r="I51" i="116" s="1"/>
  <c r="U33" i="159"/>
  <c r="U26" i="159" s="1"/>
  <c r="R2" i="159"/>
  <c r="U64" i="120"/>
  <c r="U64" i="116" s="1"/>
  <c r="O66" i="120"/>
  <c r="O66" i="116" s="1"/>
  <c r="R61" i="116"/>
  <c r="R52" i="120"/>
  <c r="P33" i="120"/>
  <c r="P26" i="120" s="1"/>
  <c r="P37" i="116"/>
  <c r="I33" i="158"/>
  <c r="I26" i="158" s="1"/>
  <c r="I37" i="120"/>
  <c r="S52" i="159"/>
  <c r="Q52" i="120"/>
  <c r="Q61" i="116"/>
  <c r="U43" i="120"/>
  <c r="U43" i="116" s="1"/>
  <c r="U37" i="120"/>
  <c r="U33" i="158"/>
  <c r="U26" i="158" s="1"/>
  <c r="U66" i="120"/>
  <c r="U66" i="116" s="1"/>
  <c r="M52" i="120"/>
  <c r="M61" i="116"/>
  <c r="P2" i="158"/>
  <c r="H150" i="149"/>
  <c r="I41" i="120"/>
  <c r="I41" i="116" s="1"/>
  <c r="U41" i="120"/>
  <c r="U41" i="116" s="1"/>
  <c r="E51" i="120"/>
  <c r="E51" i="116" s="1"/>
  <c r="G33" i="120"/>
  <c r="G26" i="120" s="1"/>
  <c r="G37" i="116"/>
  <c r="S41" i="120"/>
  <c r="S41" i="116" s="1"/>
  <c r="L2" i="158"/>
  <c r="S37" i="120"/>
  <c r="S33" i="158"/>
  <c r="S26" i="158" s="1"/>
  <c r="O43" i="120"/>
  <c r="O43" i="116" s="1"/>
  <c r="U61" i="120"/>
  <c r="U52" i="158"/>
  <c r="J2" i="158"/>
  <c r="G150" i="149"/>
  <c r="O52" i="159"/>
  <c r="I44" i="120"/>
  <c r="I44" i="116" s="1"/>
  <c r="O44" i="120"/>
  <c r="O44" i="116" s="1"/>
  <c r="U44" i="120"/>
  <c r="U44" i="116" s="1"/>
  <c r="H33" i="120"/>
  <c r="H26" i="120" s="1"/>
  <c r="H37" i="116"/>
  <c r="M149" i="149" l="1"/>
  <c r="Q149" i="149"/>
  <c r="H149" i="149"/>
  <c r="C150" i="149"/>
  <c r="R149" i="149"/>
  <c r="N150" i="149"/>
  <c r="Q150" i="149"/>
  <c r="V51" i="120"/>
  <c r="V51" i="116" s="1"/>
  <c r="T149" i="149"/>
  <c r="N149" i="149"/>
  <c r="K149" i="149"/>
  <c r="P150" i="149"/>
  <c r="O2" i="159"/>
  <c r="S2" i="158"/>
  <c r="M150" i="149"/>
  <c r="G2" i="120"/>
  <c r="E43" i="120"/>
  <c r="E43" i="116" s="1"/>
  <c r="V65" i="120"/>
  <c r="V65" i="116" s="1"/>
  <c r="L150" i="149"/>
  <c r="E33" i="159"/>
  <c r="E26" i="159" s="1"/>
  <c r="U2" i="158"/>
  <c r="L2" i="120"/>
  <c r="V41" i="120"/>
  <c r="V41" i="116" s="1"/>
  <c r="J2" i="120"/>
  <c r="K150" i="149"/>
  <c r="H2" i="120"/>
  <c r="C2" i="158"/>
  <c r="E37" i="120"/>
  <c r="E37" i="116" s="1"/>
  <c r="R2" i="120"/>
  <c r="E44" i="120"/>
  <c r="E44" i="116" s="1"/>
  <c r="I2" i="158"/>
  <c r="U2" i="159"/>
  <c r="S2" i="159"/>
  <c r="U52" i="120"/>
  <c r="U61" i="116"/>
  <c r="P149" i="149"/>
  <c r="I33" i="120"/>
  <c r="I26" i="120" s="1"/>
  <c r="I37" i="116"/>
  <c r="V61" i="120"/>
  <c r="V52" i="158"/>
  <c r="R150" i="149"/>
  <c r="O61" i="116"/>
  <c r="O52" i="120"/>
  <c r="R33" i="116"/>
  <c r="R26" i="116" s="1"/>
  <c r="M2" i="120"/>
  <c r="D41" i="120"/>
  <c r="D41" i="116" s="1"/>
  <c r="K2" i="120"/>
  <c r="E36" i="120"/>
  <c r="E33" i="158"/>
  <c r="E26" i="158" s="1"/>
  <c r="E61" i="120"/>
  <c r="E61" i="116" s="1"/>
  <c r="P33" i="116"/>
  <c r="P26" i="116" s="1"/>
  <c r="D51" i="120"/>
  <c r="D51" i="116" s="1"/>
  <c r="I150" i="149"/>
  <c r="L33" i="116"/>
  <c r="L26" i="116" s="1"/>
  <c r="T52" i="116"/>
  <c r="K52" i="116"/>
  <c r="P52" i="116"/>
  <c r="N52" i="116"/>
  <c r="V64" i="120"/>
  <c r="V64" i="116" s="1"/>
  <c r="S33" i="120"/>
  <c r="S26" i="120" s="1"/>
  <c r="S37" i="116"/>
  <c r="U33" i="120"/>
  <c r="U26" i="120" s="1"/>
  <c r="U37" i="116"/>
  <c r="N33" i="116"/>
  <c r="N26" i="116" s="1"/>
  <c r="P2" i="120"/>
  <c r="H52" i="116"/>
  <c r="C37" i="116"/>
  <c r="C33" i="120"/>
  <c r="C26" i="120" s="1"/>
  <c r="L149" i="149"/>
  <c r="V44" i="120"/>
  <c r="V44" i="116" s="1"/>
  <c r="C52" i="120"/>
  <c r="C61" i="116"/>
  <c r="F150" i="149"/>
  <c r="S61" i="116"/>
  <c r="S52" i="120"/>
  <c r="G149" i="149"/>
  <c r="F2" i="158"/>
  <c r="N2" i="120"/>
  <c r="E52" i="159"/>
  <c r="V52" i="159"/>
  <c r="V43" i="120"/>
  <c r="V43" i="116" s="1"/>
  <c r="Q52" i="116"/>
  <c r="R52" i="116"/>
  <c r="V50" i="120"/>
  <c r="V50" i="116" s="1"/>
  <c r="Q33" i="116"/>
  <c r="Q26" i="116" s="1"/>
  <c r="F37" i="116"/>
  <c r="F33" i="120"/>
  <c r="F26" i="120" s="1"/>
  <c r="T33" i="116"/>
  <c r="T26" i="116" s="1"/>
  <c r="J33" i="116"/>
  <c r="J26" i="116" s="1"/>
  <c r="O33" i="120"/>
  <c r="O26" i="120" s="1"/>
  <c r="O37" i="116"/>
  <c r="H33" i="116"/>
  <c r="H26" i="116" s="1"/>
  <c r="J149" i="149"/>
  <c r="G33" i="116"/>
  <c r="G26" i="116" s="1"/>
  <c r="E52" i="158"/>
  <c r="E59" i="120"/>
  <c r="V33" i="159"/>
  <c r="V26" i="159" s="1"/>
  <c r="I61" i="116"/>
  <c r="I52" i="120"/>
  <c r="V37" i="120"/>
  <c r="V33" i="158"/>
  <c r="V26" i="158" s="1"/>
  <c r="G52" i="116"/>
  <c r="Q2" i="120"/>
  <c r="J52" i="116"/>
  <c r="T2" i="120"/>
  <c r="D52" i="158"/>
  <c r="D61" i="120"/>
  <c r="D37" i="120"/>
  <c r="D33" i="158"/>
  <c r="D26" i="158" s="1"/>
  <c r="O2" i="158"/>
  <c r="D43" i="120"/>
  <c r="D43" i="116" s="1"/>
  <c r="M52" i="116"/>
  <c r="D33" i="159"/>
  <c r="D26" i="159" s="1"/>
  <c r="D2" i="159" s="1"/>
  <c r="V66" i="120"/>
  <c r="V66" i="116" s="1"/>
  <c r="M33" i="116"/>
  <c r="M26" i="116" s="1"/>
  <c r="F61" i="116"/>
  <c r="F52" i="120"/>
  <c r="L52" i="116"/>
  <c r="D44" i="120"/>
  <c r="D44" i="116" s="1"/>
  <c r="K33" i="116"/>
  <c r="K26" i="116" s="1"/>
  <c r="N2" i="116" l="1"/>
  <c r="U150" i="149"/>
  <c r="S149" i="149"/>
  <c r="O150" i="149"/>
  <c r="S150" i="149"/>
  <c r="C149" i="149"/>
  <c r="H148" i="149"/>
  <c r="V2" i="158"/>
  <c r="G148" i="149"/>
  <c r="E2" i="159"/>
  <c r="D2" i="158"/>
  <c r="O2" i="120"/>
  <c r="T2" i="116"/>
  <c r="J148" i="149"/>
  <c r="H2" i="116"/>
  <c r="V2" i="159"/>
  <c r="Q2" i="116"/>
  <c r="W43" i="120"/>
  <c r="W43" i="116" s="1"/>
  <c r="W41" i="120"/>
  <c r="W41" i="116" s="1"/>
  <c r="U149" i="149"/>
  <c r="W64" i="120"/>
  <c r="W64" i="116" s="1"/>
  <c r="L148" i="149"/>
  <c r="W65" i="120"/>
  <c r="W65" i="116" s="1"/>
  <c r="C2" i="120"/>
  <c r="I149" i="149"/>
  <c r="P2" i="116"/>
  <c r="W50" i="120"/>
  <c r="W50" i="116" s="1"/>
  <c r="E2" i="158"/>
  <c r="S2" i="120"/>
  <c r="R148" i="149"/>
  <c r="W33" i="159"/>
  <c r="W26" i="159" s="1"/>
  <c r="K2" i="116"/>
  <c r="M2" i="116"/>
  <c r="T148" i="149"/>
  <c r="F33" i="116"/>
  <c r="F26" i="116" s="1"/>
  <c r="P148" i="149"/>
  <c r="S33" i="116"/>
  <c r="S26" i="116" s="1"/>
  <c r="L2" i="116"/>
  <c r="I52" i="116"/>
  <c r="D150" i="149"/>
  <c r="N133" i="149"/>
  <c r="E33" i="120"/>
  <c r="E26" i="120" s="1"/>
  <c r="E36" i="116"/>
  <c r="U52" i="116"/>
  <c r="O149" i="149"/>
  <c r="Q148" i="149"/>
  <c r="E59" i="116"/>
  <c r="E52" i="120"/>
  <c r="J2" i="116"/>
  <c r="W44" i="120"/>
  <c r="W44" i="116" s="1"/>
  <c r="W52" i="158"/>
  <c r="W61" i="120"/>
  <c r="W52" i="159"/>
  <c r="N148" i="149"/>
  <c r="C52" i="116"/>
  <c r="S52" i="116"/>
  <c r="K148" i="149"/>
  <c r="W66" i="120"/>
  <c r="W66" i="116" s="1"/>
  <c r="D37" i="116"/>
  <c r="D33" i="120"/>
  <c r="D26" i="120" s="1"/>
  <c r="G2" i="116"/>
  <c r="F149" i="149"/>
  <c r="W37" i="120"/>
  <c r="W33" i="158"/>
  <c r="W26" i="158" s="1"/>
  <c r="C33" i="116"/>
  <c r="C26" i="116" s="1"/>
  <c r="M148" i="149"/>
  <c r="V52" i="120"/>
  <c r="V61" i="116"/>
  <c r="F52" i="116"/>
  <c r="D52" i="120"/>
  <c r="D61" i="116"/>
  <c r="U33" i="116"/>
  <c r="U26" i="116" s="1"/>
  <c r="R2" i="116"/>
  <c r="I33" i="116"/>
  <c r="I26" i="116" s="1"/>
  <c r="O33" i="116"/>
  <c r="O26" i="116" s="1"/>
  <c r="O52" i="116"/>
  <c r="V33" i="120"/>
  <c r="V26" i="120" s="1"/>
  <c r="V37" i="116"/>
  <c r="F2" i="120"/>
  <c r="W51" i="120"/>
  <c r="W51" i="116" s="1"/>
  <c r="U2" i="120"/>
  <c r="I2" i="120"/>
  <c r="E150" i="149" l="1"/>
  <c r="D149" i="149"/>
  <c r="V149" i="149"/>
  <c r="S148" i="149"/>
  <c r="O148" i="149"/>
  <c r="Q133" i="149"/>
  <c r="I2" i="116"/>
  <c r="H133" i="149"/>
  <c r="T133" i="149"/>
  <c r="C2" i="116"/>
  <c r="V150" i="149"/>
  <c r="V2" i="120"/>
  <c r="E149" i="149"/>
  <c r="P133" i="149"/>
  <c r="C148" i="149"/>
  <c r="W2" i="159"/>
  <c r="U2" i="116"/>
  <c r="O2" i="116"/>
  <c r="W61" i="116"/>
  <c r="W52" i="120"/>
  <c r="I148" i="149"/>
  <c r="M133" i="149"/>
  <c r="K133" i="149"/>
  <c r="V33" i="116"/>
  <c r="V26" i="116" s="1"/>
  <c r="D52" i="116"/>
  <c r="V52" i="116"/>
  <c r="S2" i="116"/>
  <c r="G133" i="149"/>
  <c r="F148" i="149"/>
  <c r="D2" i="120"/>
  <c r="J133" i="149"/>
  <c r="F2" i="116"/>
  <c r="U148" i="149"/>
  <c r="W2" i="158"/>
  <c r="D33" i="116"/>
  <c r="D26" i="116" s="1"/>
  <c r="E33" i="116"/>
  <c r="E26" i="116" s="1"/>
  <c r="L133" i="149"/>
  <c r="W33" i="120"/>
  <c r="W26" i="120" s="1"/>
  <c r="W37" i="116"/>
  <c r="E52" i="116"/>
  <c r="E2" i="120"/>
  <c r="R133" i="149"/>
  <c r="W150" i="149" l="1"/>
  <c r="V148" i="149"/>
  <c r="I133" i="149"/>
  <c r="C133" i="149"/>
  <c r="D2" i="116"/>
  <c r="W2" i="120"/>
  <c r="U133" i="149"/>
  <c r="O133" i="149"/>
  <c r="W149" i="149"/>
  <c r="S133" i="149"/>
  <c r="W52" i="116"/>
  <c r="D148" i="149"/>
  <c r="V2" i="116"/>
  <c r="E148" i="149"/>
  <c r="E2" i="116"/>
  <c r="F133" i="149"/>
  <c r="W33" i="116"/>
  <c r="W148" i="149" l="1"/>
  <c r="W26" i="116"/>
  <c r="W2" i="116" s="1"/>
  <c r="D133" i="149"/>
  <c r="V133" i="149"/>
  <c r="E133" i="149"/>
  <c r="W133" i="149" l="1"/>
  <c r="M52" i="161" l="1"/>
  <c r="C52" i="161"/>
  <c r="S52" i="161"/>
  <c r="I52" i="161"/>
  <c r="T52" i="161"/>
  <c r="G52" i="161"/>
  <c r="O52" i="161"/>
  <c r="R52" i="161"/>
  <c r="L52" i="161"/>
  <c r="K52" i="161"/>
  <c r="D52" i="161"/>
  <c r="J52" i="161"/>
  <c r="P52" i="161"/>
  <c r="H52" i="161"/>
  <c r="E52" i="161"/>
  <c r="E52" i="160" l="1"/>
  <c r="E61" i="8"/>
  <c r="K51" i="8"/>
  <c r="J51" i="8"/>
  <c r="I51" i="8"/>
  <c r="O52" i="160"/>
  <c r="O61" i="8"/>
  <c r="Q52" i="160"/>
  <c r="L51" i="8"/>
  <c r="H52" i="160"/>
  <c r="H61" i="8"/>
  <c r="V61" i="8"/>
  <c r="C51" i="8"/>
  <c r="M51" i="8"/>
  <c r="T61" i="8"/>
  <c r="T52" i="160"/>
  <c r="K61" i="8"/>
  <c r="K52" i="160"/>
  <c r="E51" i="8"/>
  <c r="O51" i="8"/>
  <c r="N51" i="8"/>
  <c r="M52" i="160"/>
  <c r="M61" i="8"/>
  <c r="F52" i="161"/>
  <c r="N52" i="161"/>
  <c r="T61" i="9" l="1"/>
  <c r="T52" i="9" s="1"/>
  <c r="T52" i="8"/>
  <c r="T61" i="12"/>
  <c r="T52" i="12" s="1"/>
  <c r="T61" i="11"/>
  <c r="M61" i="9"/>
  <c r="M52" i="9" s="1"/>
  <c r="M61" i="12"/>
  <c r="M52" i="12" s="1"/>
  <c r="M52" i="8"/>
  <c r="M61" i="11"/>
  <c r="E51" i="11"/>
  <c r="E51" i="93" s="1"/>
  <c r="E51" i="9"/>
  <c r="E51" i="12"/>
  <c r="C51" i="11"/>
  <c r="C51" i="93" s="1"/>
  <c r="C51" i="12"/>
  <c r="C51" i="9"/>
  <c r="F61" i="8"/>
  <c r="F52" i="160"/>
  <c r="R61" i="8"/>
  <c r="R52" i="160"/>
  <c r="I51" i="11"/>
  <c r="I51" i="93" s="1"/>
  <c r="I51" i="12"/>
  <c r="I51" i="9"/>
  <c r="P52" i="160"/>
  <c r="P61" i="8"/>
  <c r="L51" i="11"/>
  <c r="L51" i="93" s="1"/>
  <c r="L51" i="9"/>
  <c r="L51" i="12"/>
  <c r="D51" i="8"/>
  <c r="C52" i="160"/>
  <c r="C61" i="8"/>
  <c r="K51" i="9"/>
  <c r="K51" i="12"/>
  <c r="K51" i="11"/>
  <c r="K51" i="93" s="1"/>
  <c r="F51" i="8"/>
  <c r="W61" i="8"/>
  <c r="N51" i="12"/>
  <c r="N51" i="11"/>
  <c r="N51" i="93" s="1"/>
  <c r="N51" i="9"/>
  <c r="S61" i="8"/>
  <c r="S52" i="160"/>
  <c r="J51" i="9"/>
  <c r="J51" i="12"/>
  <c r="J51" i="11"/>
  <c r="J51" i="93" s="1"/>
  <c r="J61" i="8"/>
  <c r="J52" i="160"/>
  <c r="D61" i="8"/>
  <c r="D52" i="160"/>
  <c r="V61" i="11"/>
  <c r="V61" i="12"/>
  <c r="V61" i="9"/>
  <c r="G61" i="8"/>
  <c r="G52" i="160"/>
  <c r="I61" i="8"/>
  <c r="I52" i="160"/>
  <c r="N61" i="8"/>
  <c r="N52" i="160"/>
  <c r="G51" i="8"/>
  <c r="O51" i="11"/>
  <c r="O51" i="93" s="1"/>
  <c r="O51" i="12"/>
  <c r="O51" i="9"/>
  <c r="M51" i="9"/>
  <c r="M51" i="11"/>
  <c r="M51" i="93" s="1"/>
  <c r="M51" i="12"/>
  <c r="H61" i="9"/>
  <c r="H52" i="9" s="1"/>
  <c r="H61" i="12"/>
  <c r="H52" i="12" s="1"/>
  <c r="H52" i="8"/>
  <c r="H61" i="11"/>
  <c r="O52" i="8"/>
  <c r="O61" i="9"/>
  <c r="O52" i="9" s="1"/>
  <c r="O61" i="11"/>
  <c r="O61" i="12"/>
  <c r="O52" i="12" s="1"/>
  <c r="U61" i="8"/>
  <c r="E61" i="12"/>
  <c r="E52" i="12" s="1"/>
  <c r="E52" i="8"/>
  <c r="E61" i="11"/>
  <c r="E61" i="9"/>
  <c r="E52" i="9" s="1"/>
  <c r="K52" i="8"/>
  <c r="K61" i="12"/>
  <c r="K52" i="12" s="1"/>
  <c r="K61" i="11"/>
  <c r="K61" i="9"/>
  <c r="K52" i="9" s="1"/>
  <c r="L52" i="160"/>
  <c r="L61" i="8"/>
  <c r="H51" i="8"/>
  <c r="M61" i="93" l="1"/>
  <c r="M52" i="11"/>
  <c r="G51" i="9"/>
  <c r="G51" i="12"/>
  <c r="G51" i="11"/>
  <c r="G51" i="93" s="1"/>
  <c r="Q52" i="161"/>
  <c r="Q61" i="8"/>
  <c r="F61" i="9"/>
  <c r="F52" i="9" s="1"/>
  <c r="F52" i="8"/>
  <c r="F61" i="11"/>
  <c r="F61" i="12"/>
  <c r="F52" i="12" s="1"/>
  <c r="W61" i="11"/>
  <c r="W61" i="12"/>
  <c r="W61" i="9"/>
  <c r="D51" i="9"/>
  <c r="D51" i="11"/>
  <c r="D51" i="93" s="1"/>
  <c r="D51" i="12"/>
  <c r="C52" i="8"/>
  <c r="C61" i="12"/>
  <c r="C52" i="12" s="1"/>
  <c r="C61" i="9"/>
  <c r="C52" i="9" s="1"/>
  <c r="C61" i="11"/>
  <c r="O61" i="93"/>
  <c r="O52" i="11"/>
  <c r="N52" i="8"/>
  <c r="N61" i="9"/>
  <c r="N52" i="9" s="1"/>
  <c r="N61" i="11"/>
  <c r="N61" i="12"/>
  <c r="N52" i="12" s="1"/>
  <c r="V61" i="93"/>
  <c r="U61" i="12"/>
  <c r="U61" i="11"/>
  <c r="U61" i="9"/>
  <c r="H51" i="9"/>
  <c r="H51" i="11"/>
  <c r="H51" i="93" s="1"/>
  <c r="H51" i="12"/>
  <c r="E52" i="11"/>
  <c r="E61" i="93"/>
  <c r="F51" i="11"/>
  <c r="F51" i="93" s="1"/>
  <c r="F51" i="9"/>
  <c r="F51" i="12"/>
  <c r="T52" i="11"/>
  <c r="T61" i="93"/>
  <c r="L52" i="8"/>
  <c r="L61" i="12"/>
  <c r="L52" i="12" s="1"/>
  <c r="L61" i="11"/>
  <c r="L61" i="9"/>
  <c r="L52" i="9" s="1"/>
  <c r="I52" i="8"/>
  <c r="I61" i="11"/>
  <c r="I61" i="9"/>
  <c r="I52" i="9" s="1"/>
  <c r="I61" i="12"/>
  <c r="I52" i="12" s="1"/>
  <c r="D61" i="12"/>
  <c r="D52" i="12" s="1"/>
  <c r="D52" i="8"/>
  <c r="D61" i="9"/>
  <c r="D52" i="9" s="1"/>
  <c r="D61" i="11"/>
  <c r="S61" i="12"/>
  <c r="S52" i="12" s="1"/>
  <c r="S61" i="11"/>
  <c r="S61" i="9"/>
  <c r="S52" i="9" s="1"/>
  <c r="S52" i="8"/>
  <c r="K61" i="93"/>
  <c r="K52" i="11"/>
  <c r="H52" i="11"/>
  <c r="H61" i="93"/>
  <c r="P61" i="12"/>
  <c r="P52" i="12" s="1"/>
  <c r="P61" i="11"/>
  <c r="P52" i="8"/>
  <c r="P61" i="9"/>
  <c r="P52" i="9" s="1"/>
  <c r="G61" i="11"/>
  <c r="G61" i="12"/>
  <c r="G52" i="12" s="1"/>
  <c r="G61" i="9"/>
  <c r="G52" i="9" s="1"/>
  <c r="G52" i="8"/>
  <c r="J61" i="12"/>
  <c r="J52" i="12" s="1"/>
  <c r="J52" i="8"/>
  <c r="J61" i="11"/>
  <c r="J61" i="9"/>
  <c r="J52" i="9" s="1"/>
  <c r="R61" i="12"/>
  <c r="R52" i="12" s="1"/>
  <c r="R52" i="8"/>
  <c r="R61" i="11"/>
  <c r="R61" i="9"/>
  <c r="R52" i="9" s="1"/>
  <c r="D52" i="11" l="1"/>
  <c r="D61" i="93"/>
  <c r="U61" i="93"/>
  <c r="C52" i="11"/>
  <c r="C61" i="93"/>
  <c r="H52" i="93"/>
  <c r="O52" i="93"/>
  <c r="W61" i="93"/>
  <c r="R52" i="11"/>
  <c r="R61" i="93"/>
  <c r="L52" i="11"/>
  <c r="L61" i="93"/>
  <c r="Q61" i="9"/>
  <c r="Q52" i="9" s="1"/>
  <c r="Q52" i="8"/>
  <c r="Q61" i="12"/>
  <c r="Q52" i="12" s="1"/>
  <c r="Q61" i="11"/>
  <c r="G61" i="93"/>
  <c r="G52" i="11"/>
  <c r="J52" i="11"/>
  <c r="J61" i="93"/>
  <c r="N52" i="11"/>
  <c r="N61" i="93"/>
  <c r="E52" i="93"/>
  <c r="T52" i="93"/>
  <c r="P52" i="11"/>
  <c r="P61" i="93"/>
  <c r="S52" i="11"/>
  <c r="S61" i="93"/>
  <c r="I61" i="93"/>
  <c r="I52" i="11"/>
  <c r="F61" i="93"/>
  <c r="F52" i="11"/>
  <c r="K52" i="93"/>
  <c r="M52" i="93"/>
  <c r="C52" i="93" l="1"/>
  <c r="F52" i="93"/>
  <c r="Q61" i="93"/>
  <c r="Q52" i="11"/>
  <c r="R52" i="93"/>
  <c r="G52" i="93"/>
  <c r="I52" i="93"/>
  <c r="S52" i="93"/>
  <c r="D52" i="93"/>
  <c r="N52" i="93"/>
  <c r="P52" i="93"/>
  <c r="J52" i="93"/>
  <c r="L52" i="93"/>
  <c r="Q52" i="93" l="1"/>
  <c r="W52" i="161" l="1"/>
  <c r="V52" i="161" l="1"/>
  <c r="V51" i="8"/>
  <c r="U51" i="8" l="1"/>
  <c r="W66" i="8"/>
  <c r="W52" i="160"/>
  <c r="U51" i="12"/>
  <c r="U51" i="11"/>
  <c r="U51" i="93" s="1"/>
  <c r="U51" i="9"/>
  <c r="U52" i="161"/>
  <c r="V51" i="12"/>
  <c r="V51" i="11"/>
  <c r="V51" i="93" s="1"/>
  <c r="V51" i="9"/>
  <c r="V66" i="8"/>
  <c r="V52" i="160"/>
  <c r="U66" i="8" l="1"/>
  <c r="U52" i="160"/>
  <c r="W51" i="8"/>
  <c r="V66" i="11"/>
  <c r="V66" i="9"/>
  <c r="V52" i="9" s="1"/>
  <c r="V66" i="12"/>
  <c r="V52" i="12" s="1"/>
  <c r="V52" i="8"/>
  <c r="W66" i="12"/>
  <c r="W52" i="12" s="1"/>
  <c r="W66" i="11"/>
  <c r="W66" i="9"/>
  <c r="W52" i="9" s="1"/>
  <c r="W52" i="8"/>
  <c r="V43" i="8" l="1"/>
  <c r="W51" i="12"/>
  <c r="W51" i="11"/>
  <c r="W51" i="93" s="1"/>
  <c r="W51" i="9"/>
  <c r="T51" i="8"/>
  <c r="U66" i="12"/>
  <c r="U52" i="12" s="1"/>
  <c r="U66" i="9"/>
  <c r="U52" i="9" s="1"/>
  <c r="U66" i="11"/>
  <c r="U52" i="8"/>
  <c r="V66" i="93"/>
  <c r="V52" i="11"/>
  <c r="W66" i="93"/>
  <c r="W52" i="11"/>
  <c r="W43" i="8"/>
  <c r="W33" i="160" l="1"/>
  <c r="W26" i="160" s="1"/>
  <c r="W2" i="160" s="1"/>
  <c r="W33" i="161"/>
  <c r="W26" i="161" s="1"/>
  <c r="W2" i="161" s="1"/>
  <c r="Q51" i="8"/>
  <c r="Q51" i="12" s="1"/>
  <c r="R51" i="8"/>
  <c r="R51" i="9" s="1"/>
  <c r="V33" i="161"/>
  <c r="V26" i="161" s="1"/>
  <c r="V2" i="161" s="1"/>
  <c r="V46" i="8"/>
  <c r="V46" i="12" s="1"/>
  <c r="R51" i="11"/>
  <c r="R51" i="93" s="1"/>
  <c r="W52" i="93"/>
  <c r="T51" i="12"/>
  <c r="T51" i="11"/>
  <c r="T51" i="93" s="1"/>
  <c r="T51" i="9"/>
  <c r="V52" i="93"/>
  <c r="Q51" i="9"/>
  <c r="U66" i="93"/>
  <c r="U52" i="11"/>
  <c r="U43" i="8"/>
  <c r="W46" i="8"/>
  <c r="W50" i="8"/>
  <c r="V43" i="9"/>
  <c r="V43" i="11"/>
  <c r="V43" i="12"/>
  <c r="W43" i="12"/>
  <c r="W43" i="9"/>
  <c r="W43" i="11"/>
  <c r="S43" i="8"/>
  <c r="W44" i="8"/>
  <c r="V50" i="8"/>
  <c r="S51" i="8"/>
  <c r="V44" i="8"/>
  <c r="V33" i="160"/>
  <c r="V26" i="160" s="1"/>
  <c r="V2" i="160" s="1"/>
  <c r="V12" i="149" l="1"/>
  <c r="W12" i="149"/>
  <c r="W11" i="149"/>
  <c r="Q51" i="11"/>
  <c r="Q51" i="93" s="1"/>
  <c r="R51" i="12"/>
  <c r="W33" i="8"/>
  <c r="W26" i="8" s="1"/>
  <c r="W2" i="8" s="1"/>
  <c r="V46" i="9"/>
  <c r="V46" i="11"/>
  <c r="V46" i="93" s="1"/>
  <c r="U33" i="161"/>
  <c r="U26" i="161" s="1"/>
  <c r="U2" i="161" s="1"/>
  <c r="U50" i="8"/>
  <c r="U50" i="11" s="1"/>
  <c r="U50" i="93" s="1"/>
  <c r="U46" i="8"/>
  <c r="T43" i="8"/>
  <c r="S51" i="12"/>
  <c r="S51" i="11"/>
  <c r="S51" i="93" s="1"/>
  <c r="S51" i="9"/>
  <c r="V43" i="93"/>
  <c r="U44" i="8"/>
  <c r="U33" i="160"/>
  <c r="U26" i="160" s="1"/>
  <c r="U2" i="160" s="1"/>
  <c r="W50" i="11"/>
  <c r="W50" i="93" s="1"/>
  <c r="W50" i="9"/>
  <c r="W50" i="12"/>
  <c r="Q43" i="8"/>
  <c r="V50" i="9"/>
  <c r="V50" i="11"/>
  <c r="V50" i="93" s="1"/>
  <c r="V50" i="12"/>
  <c r="W43" i="93"/>
  <c r="W46" i="9"/>
  <c r="W46" i="11"/>
  <c r="W46" i="93" s="1"/>
  <c r="W46" i="12"/>
  <c r="R43" i="8"/>
  <c r="V11" i="149"/>
  <c r="W44" i="9"/>
  <c r="W44" i="12"/>
  <c r="W44" i="11"/>
  <c r="W44" i="93" s="1"/>
  <c r="U43" i="12"/>
  <c r="U43" i="9"/>
  <c r="U43" i="11"/>
  <c r="V44" i="12"/>
  <c r="V44" i="11"/>
  <c r="V44" i="93" s="1"/>
  <c r="V44" i="9"/>
  <c r="S43" i="11"/>
  <c r="S43" i="12"/>
  <c r="S43" i="9"/>
  <c r="U52" i="93"/>
  <c r="V33" i="8"/>
  <c r="V26" i="8" s="1"/>
  <c r="V2" i="8" s="1"/>
  <c r="U12" i="149" l="1"/>
  <c r="W10" i="149"/>
  <c r="V33" i="12"/>
  <c r="V26" i="12" s="1"/>
  <c r="V2" i="12" s="1"/>
  <c r="U33" i="8"/>
  <c r="U26" i="8" s="1"/>
  <c r="U2" i="8" s="1"/>
  <c r="U50" i="12"/>
  <c r="U50" i="9"/>
  <c r="V33" i="9"/>
  <c r="V26" i="9" s="1"/>
  <c r="V2" i="9" s="1"/>
  <c r="T33" i="161"/>
  <c r="T26" i="161" s="1"/>
  <c r="T2" i="161" s="1"/>
  <c r="S43" i="93"/>
  <c r="T46" i="8"/>
  <c r="U46" i="12"/>
  <c r="U46" i="11"/>
  <c r="U46" i="93" s="1"/>
  <c r="U46" i="9"/>
  <c r="P51" i="8"/>
  <c r="U43" i="93"/>
  <c r="T44" i="8"/>
  <c r="T33" i="160"/>
  <c r="T26" i="160" s="1"/>
  <c r="T2" i="160" s="1"/>
  <c r="U11" i="149"/>
  <c r="V10" i="149"/>
  <c r="W33" i="11"/>
  <c r="W26" i="11" s="1"/>
  <c r="W2" i="11" s="1"/>
  <c r="Q43" i="11"/>
  <c r="Q43" i="12"/>
  <c r="Q43" i="9"/>
  <c r="U44" i="12"/>
  <c r="U44" i="9"/>
  <c r="U44" i="11"/>
  <c r="U44" i="93" s="1"/>
  <c r="W33" i="93"/>
  <c r="W26" i="93" s="1"/>
  <c r="W2" i="93" s="1"/>
  <c r="T50" i="8"/>
  <c r="V33" i="11"/>
  <c r="V26" i="11" s="1"/>
  <c r="V2" i="11" s="1"/>
  <c r="V33" i="93"/>
  <c r="V26" i="93" s="1"/>
  <c r="V2" i="93" s="1"/>
  <c r="R43" i="11"/>
  <c r="R43" i="9"/>
  <c r="R43" i="12"/>
  <c r="R46" i="8"/>
  <c r="W33" i="12"/>
  <c r="W26" i="12" s="1"/>
  <c r="W2" i="12" s="1"/>
  <c r="T43" i="11"/>
  <c r="T43" i="12"/>
  <c r="T43" i="9"/>
  <c r="W33" i="9"/>
  <c r="W26" i="9" s="1"/>
  <c r="W2" i="9" s="1"/>
  <c r="P43" i="8"/>
  <c r="U10" i="149" l="1"/>
  <c r="V2" i="13"/>
  <c r="V20" i="149"/>
  <c r="V13" i="149"/>
  <c r="S46" i="8"/>
  <c r="S46" i="11" s="1"/>
  <c r="S46" i="93" s="1"/>
  <c r="U33" i="11"/>
  <c r="U26" i="11" s="1"/>
  <c r="U2" i="11" s="1"/>
  <c r="T12" i="149"/>
  <c r="U33" i="12"/>
  <c r="U26" i="12" s="1"/>
  <c r="U2" i="12" s="1"/>
  <c r="R46" i="12"/>
  <c r="R46" i="9"/>
  <c r="R46" i="11"/>
  <c r="R46" i="93" s="1"/>
  <c r="T43" i="93"/>
  <c r="S46" i="9"/>
  <c r="W94" i="149"/>
  <c r="T44" i="12"/>
  <c r="T44" i="11"/>
  <c r="T44" i="93" s="1"/>
  <c r="T44" i="9"/>
  <c r="P51" i="12"/>
  <c r="P51" i="11"/>
  <c r="P51" i="93" s="1"/>
  <c r="P51" i="9"/>
  <c r="T46" i="11"/>
  <c r="T46" i="93" s="1"/>
  <c r="T46" i="9"/>
  <c r="T46" i="12"/>
  <c r="Q50" i="8"/>
  <c r="P43" i="9"/>
  <c r="P43" i="11"/>
  <c r="P43" i="12"/>
  <c r="W13" i="149"/>
  <c r="W2" i="13"/>
  <c r="W20" i="149"/>
  <c r="S33" i="161"/>
  <c r="S26" i="161" s="1"/>
  <c r="S2" i="161" s="1"/>
  <c r="Q43" i="93"/>
  <c r="U33" i="93"/>
  <c r="U26" i="93" s="1"/>
  <c r="U2" i="93" s="1"/>
  <c r="R43" i="93"/>
  <c r="R44" i="8"/>
  <c r="R33" i="160"/>
  <c r="R26" i="160" s="1"/>
  <c r="R2" i="160" s="1"/>
  <c r="W19" i="149"/>
  <c r="S44" i="8"/>
  <c r="S33" i="160"/>
  <c r="S26" i="160" s="1"/>
  <c r="S2" i="160" s="1"/>
  <c r="R33" i="161"/>
  <c r="R26" i="161" s="1"/>
  <c r="R2" i="161" s="1"/>
  <c r="U33" i="9"/>
  <c r="U26" i="9" s="1"/>
  <c r="U2" i="9" s="1"/>
  <c r="T33" i="8"/>
  <c r="T26" i="8" s="1"/>
  <c r="T2" i="8" s="1"/>
  <c r="V94" i="149"/>
  <c r="V19" i="149"/>
  <c r="V21" i="149"/>
  <c r="T11" i="149"/>
  <c r="T50" i="11"/>
  <c r="T50" i="93" s="1"/>
  <c r="T50" i="12"/>
  <c r="T50" i="9"/>
  <c r="U2" i="13" l="1"/>
  <c r="U20" i="149"/>
  <c r="S46" i="12"/>
  <c r="U19" i="149"/>
  <c r="Q33" i="161"/>
  <c r="Q26" i="161" s="1"/>
  <c r="Q2" i="161" s="1"/>
  <c r="Q46" i="8"/>
  <c r="Q46" i="9" s="1"/>
  <c r="T33" i="12"/>
  <c r="T26" i="12" s="1"/>
  <c r="T2" i="12" s="1"/>
  <c r="T33" i="9"/>
  <c r="T26" i="9" s="1"/>
  <c r="T2" i="9" s="1"/>
  <c r="Q50" i="11"/>
  <c r="Q50" i="93" s="1"/>
  <c r="Q50" i="12"/>
  <c r="Q50" i="9"/>
  <c r="S44" i="12"/>
  <c r="S44" i="11"/>
  <c r="S44" i="9"/>
  <c r="S33" i="9" s="1"/>
  <c r="S26" i="9" s="1"/>
  <c r="S2" i="9" s="1"/>
  <c r="S33" i="8"/>
  <c r="S26" i="8" s="1"/>
  <c r="S2" i="8" s="1"/>
  <c r="R44" i="9"/>
  <c r="R33" i="9" s="1"/>
  <c r="R26" i="9" s="1"/>
  <c r="R2" i="9" s="1"/>
  <c r="R44" i="11"/>
  <c r="R44" i="12"/>
  <c r="R33" i="12" s="1"/>
  <c r="R26" i="12" s="1"/>
  <c r="R2" i="12" s="1"/>
  <c r="R33" i="8"/>
  <c r="R26" i="8" s="1"/>
  <c r="R2" i="8" s="1"/>
  <c r="W21" i="149"/>
  <c r="T33" i="11"/>
  <c r="T26" i="11" s="1"/>
  <c r="T2" i="11" s="1"/>
  <c r="T33" i="93"/>
  <c r="T26" i="93" s="1"/>
  <c r="T2" i="93" s="1"/>
  <c r="T10" i="149"/>
  <c r="O43" i="8"/>
  <c r="Q33" i="160"/>
  <c r="Q26" i="160" s="1"/>
  <c r="Q2" i="160" s="1"/>
  <c r="S12" i="149"/>
  <c r="Q44" i="8"/>
  <c r="R12" i="149"/>
  <c r="U94" i="149"/>
  <c r="P43" i="93"/>
  <c r="U13" i="149"/>
  <c r="S11" i="149"/>
  <c r="R11" i="149"/>
  <c r="U21" i="149" l="1"/>
  <c r="Q12" i="149"/>
  <c r="T2" i="13"/>
  <c r="S33" i="12"/>
  <c r="S26" i="12" s="1"/>
  <c r="S2" i="12" s="1"/>
  <c r="Q46" i="11"/>
  <c r="Q46" i="93" s="1"/>
  <c r="Q46" i="12"/>
  <c r="T13" i="149"/>
  <c r="O50" i="8"/>
  <c r="O50" i="12" s="1"/>
  <c r="O33" i="161"/>
  <c r="O26" i="161" s="1"/>
  <c r="O2" i="161" s="1"/>
  <c r="T20" i="149"/>
  <c r="O46" i="8"/>
  <c r="O46" i="11" s="1"/>
  <c r="O46" i="93" s="1"/>
  <c r="M43" i="8"/>
  <c r="R10" i="149"/>
  <c r="O43" i="12"/>
  <c r="O43" i="11"/>
  <c r="O43" i="9"/>
  <c r="R2" i="13"/>
  <c r="R20" i="149"/>
  <c r="T19" i="149"/>
  <c r="N43" i="8"/>
  <c r="R44" i="93"/>
  <c r="R33" i="11"/>
  <c r="R26" i="11" s="1"/>
  <c r="R2" i="11" s="1"/>
  <c r="Q44" i="12"/>
  <c r="Q44" i="11"/>
  <c r="Q44" i="9"/>
  <c r="Q33" i="9" s="1"/>
  <c r="Q26" i="9" s="1"/>
  <c r="Q2" i="9" s="1"/>
  <c r="Q33" i="8"/>
  <c r="Q26" i="8" s="1"/>
  <c r="Q2" i="8" s="1"/>
  <c r="O44" i="8"/>
  <c r="O33" i="160"/>
  <c r="O26" i="160" s="1"/>
  <c r="O2" i="160" s="1"/>
  <c r="T94" i="149"/>
  <c r="R13" i="149"/>
  <c r="S10" i="149"/>
  <c r="S13" i="149"/>
  <c r="S44" i="93"/>
  <c r="S33" i="11"/>
  <c r="S26" i="11" s="1"/>
  <c r="S2" i="11" s="1"/>
  <c r="Q11" i="149"/>
  <c r="T21" i="149" l="1"/>
  <c r="O46" i="9"/>
  <c r="S20" i="149"/>
  <c r="S2" i="13"/>
  <c r="O50" i="9"/>
  <c r="O50" i="11"/>
  <c r="O50" i="93" s="1"/>
  <c r="O12" i="149"/>
  <c r="Q33" i="12"/>
  <c r="Q26" i="12" s="1"/>
  <c r="Q2" i="12" s="1"/>
  <c r="P46" i="8"/>
  <c r="P46" i="11" s="1"/>
  <c r="P46" i="93" s="1"/>
  <c r="O33" i="8"/>
  <c r="O26" i="8" s="1"/>
  <c r="O2" i="8" s="1"/>
  <c r="P50" i="8"/>
  <c r="P50" i="9" s="1"/>
  <c r="O46" i="12"/>
  <c r="P33" i="161"/>
  <c r="P26" i="161" s="1"/>
  <c r="P2" i="161" s="1"/>
  <c r="N46" i="8"/>
  <c r="N46" i="12" s="1"/>
  <c r="N33" i="161"/>
  <c r="N26" i="161" s="1"/>
  <c r="N2" i="161" s="1"/>
  <c r="P46" i="12"/>
  <c r="L43" i="8"/>
  <c r="M43" i="9"/>
  <c r="M43" i="12"/>
  <c r="M43" i="11"/>
  <c r="P44" i="8"/>
  <c r="P33" i="160"/>
  <c r="P26" i="160" s="1"/>
  <c r="P2" i="160" s="1"/>
  <c r="O11" i="149"/>
  <c r="R19" i="149"/>
  <c r="N50" i="8"/>
  <c r="O44" i="12"/>
  <c r="O44" i="11"/>
  <c r="O44" i="93" s="1"/>
  <c r="O44" i="9"/>
  <c r="R33" i="93"/>
  <c r="R26" i="93" s="1"/>
  <c r="R2" i="93" s="1"/>
  <c r="S19" i="149"/>
  <c r="N44" i="8"/>
  <c r="N33" i="160"/>
  <c r="N26" i="160" s="1"/>
  <c r="N2" i="160" s="1"/>
  <c r="Q10" i="149"/>
  <c r="N43" i="12"/>
  <c r="N43" i="11"/>
  <c r="N43" i="9"/>
  <c r="O43" i="93"/>
  <c r="S33" i="93"/>
  <c r="S26" i="93" s="1"/>
  <c r="S2" i="93" s="1"/>
  <c r="Q13" i="149"/>
  <c r="Q44" i="93"/>
  <c r="Q33" i="11"/>
  <c r="Q26" i="11" s="1"/>
  <c r="Q2" i="11" s="1"/>
  <c r="R21" i="149"/>
  <c r="O33" i="9" l="1"/>
  <c r="O26" i="9" s="1"/>
  <c r="O2" i="9" s="1"/>
  <c r="S21" i="149"/>
  <c r="N12" i="149"/>
  <c r="P12" i="149"/>
  <c r="P46" i="9"/>
  <c r="O10" i="149"/>
  <c r="P50" i="12"/>
  <c r="P50" i="11"/>
  <c r="P50" i="93" s="1"/>
  <c r="Q20" i="149"/>
  <c r="Q2" i="13"/>
  <c r="O33" i="12"/>
  <c r="O26" i="12" s="1"/>
  <c r="O2" i="12" s="1"/>
  <c r="N46" i="9"/>
  <c r="N46" i="11"/>
  <c r="N46" i="93" s="1"/>
  <c r="O33" i="11"/>
  <c r="O26" i="11" s="1"/>
  <c r="O2" i="11" s="1"/>
  <c r="N11" i="149"/>
  <c r="M33" i="161"/>
  <c r="M26" i="161" s="1"/>
  <c r="M2" i="161" s="1"/>
  <c r="O13" i="149"/>
  <c r="P11" i="149"/>
  <c r="K43" i="8"/>
  <c r="Q19" i="149"/>
  <c r="S94" i="149"/>
  <c r="O33" i="93"/>
  <c r="O26" i="93" s="1"/>
  <c r="O2" i="93" s="1"/>
  <c r="N44" i="12"/>
  <c r="N44" i="11"/>
  <c r="N44" i="93" s="1"/>
  <c r="N44" i="9"/>
  <c r="R94" i="149"/>
  <c r="P44" i="11"/>
  <c r="P44" i="12"/>
  <c r="P44" i="9"/>
  <c r="P33" i="8"/>
  <c r="P26" i="8" s="1"/>
  <c r="P2" i="8" s="1"/>
  <c r="L43" i="12"/>
  <c r="L43" i="9"/>
  <c r="L43" i="11"/>
  <c r="Q33" i="93"/>
  <c r="Q26" i="93" s="1"/>
  <c r="Q2" i="93" s="1"/>
  <c r="N33" i="8"/>
  <c r="N26" i="8" s="1"/>
  <c r="N2" i="8" s="1"/>
  <c r="N43" i="93"/>
  <c r="M50" i="8"/>
  <c r="M43" i="93"/>
  <c r="M44" i="8"/>
  <c r="M33" i="160"/>
  <c r="M26" i="160" s="1"/>
  <c r="M2" i="160" s="1"/>
  <c r="M46" i="8"/>
  <c r="N50" i="12"/>
  <c r="N50" i="9"/>
  <c r="N50" i="11"/>
  <c r="N50" i="93" s="1"/>
  <c r="P33" i="9" l="1"/>
  <c r="P26" i="9" s="1"/>
  <c r="P2" i="9" s="1"/>
  <c r="P33" i="12"/>
  <c r="P26" i="12" s="1"/>
  <c r="P2" i="12" s="1"/>
  <c r="Q21" i="149"/>
  <c r="O2" i="13"/>
  <c r="O20" i="149"/>
  <c r="N33" i="9"/>
  <c r="N26" i="9" s="1"/>
  <c r="N2" i="9" s="1"/>
  <c r="N33" i="12"/>
  <c r="N26" i="12" s="1"/>
  <c r="N2" i="12" s="1"/>
  <c r="L50" i="8"/>
  <c r="L50" i="11" s="1"/>
  <c r="L50" i="93" s="1"/>
  <c r="O19" i="149"/>
  <c r="M11" i="149"/>
  <c r="N33" i="11"/>
  <c r="N26" i="11" s="1"/>
  <c r="N2" i="11" s="1"/>
  <c r="P44" i="93"/>
  <c r="P33" i="11"/>
  <c r="P26" i="11" s="1"/>
  <c r="P2" i="11" s="1"/>
  <c r="M44" i="12"/>
  <c r="M44" i="11"/>
  <c r="M44" i="9"/>
  <c r="M33" i="8"/>
  <c r="M26" i="8" s="1"/>
  <c r="M2" i="8" s="1"/>
  <c r="N33" i="93"/>
  <c r="N26" i="93" s="1"/>
  <c r="N2" i="93" s="1"/>
  <c r="N10" i="149"/>
  <c r="J43" i="8"/>
  <c r="L44" i="8"/>
  <c r="L33" i="160"/>
  <c r="L26" i="160" s="1"/>
  <c r="L2" i="160" s="1"/>
  <c r="L43" i="93"/>
  <c r="M12" i="149"/>
  <c r="M46" i="11"/>
  <c r="M46" i="93" s="1"/>
  <c r="M46" i="9"/>
  <c r="M46" i="12"/>
  <c r="Q94" i="149"/>
  <c r="M50" i="11"/>
  <c r="M50" i="93" s="1"/>
  <c r="M50" i="12"/>
  <c r="M50" i="9"/>
  <c r="L46" i="8"/>
  <c r="P10" i="149"/>
  <c r="K43" i="12"/>
  <c r="K43" i="11"/>
  <c r="K43" i="9"/>
  <c r="P13" i="149"/>
  <c r="L33" i="161"/>
  <c r="L26" i="161" s="1"/>
  <c r="L2" i="161" s="1"/>
  <c r="O94" i="149"/>
  <c r="P20" i="149" l="1"/>
  <c r="P2" i="13"/>
  <c r="O21" i="149"/>
  <c r="N2" i="13"/>
  <c r="N13" i="149"/>
  <c r="L50" i="12"/>
  <c r="L50" i="9"/>
  <c r="N20" i="149"/>
  <c r="K44" i="8"/>
  <c r="K33" i="160"/>
  <c r="K26" i="160" s="1"/>
  <c r="K2" i="160" s="1"/>
  <c r="P33" i="93"/>
  <c r="P26" i="93" s="1"/>
  <c r="P2" i="93" s="1"/>
  <c r="K43" i="93"/>
  <c r="N94" i="149"/>
  <c r="N19" i="149"/>
  <c r="M10" i="149"/>
  <c r="L11" i="149"/>
  <c r="K33" i="161"/>
  <c r="K26" i="161" s="1"/>
  <c r="K2" i="161" s="1"/>
  <c r="M33" i="9"/>
  <c r="M26" i="9" s="1"/>
  <c r="M2" i="9" s="1"/>
  <c r="P21" i="149"/>
  <c r="L44" i="9"/>
  <c r="L44" i="12"/>
  <c r="L44" i="11"/>
  <c r="L33" i="8"/>
  <c r="L26" i="8" s="1"/>
  <c r="L2" i="8" s="1"/>
  <c r="M44" i="93"/>
  <c r="M33" i="11"/>
  <c r="M26" i="11" s="1"/>
  <c r="M2" i="11" s="1"/>
  <c r="J43" i="9"/>
  <c r="J43" i="11"/>
  <c r="J43" i="12"/>
  <c r="M33" i="12"/>
  <c r="M26" i="12" s="1"/>
  <c r="M2" i="12" s="1"/>
  <c r="I43" i="8"/>
  <c r="L12" i="149"/>
  <c r="K46" i="8"/>
  <c r="L46" i="12"/>
  <c r="L46" i="9"/>
  <c r="L46" i="11"/>
  <c r="L46" i="93" s="1"/>
  <c r="K50" i="8"/>
  <c r="P19" i="149"/>
  <c r="N21" i="149" l="1"/>
  <c r="J46" i="8"/>
  <c r="J46" i="12" s="1"/>
  <c r="J50" i="8"/>
  <c r="J50" i="12" s="1"/>
  <c r="L33" i="9"/>
  <c r="L26" i="9" s="1"/>
  <c r="L2" i="9" s="1"/>
  <c r="P94" i="149"/>
  <c r="H43" i="8"/>
  <c r="M13" i="149"/>
  <c r="K46" i="11"/>
  <c r="K46" i="93" s="1"/>
  <c r="K46" i="9"/>
  <c r="K46" i="12"/>
  <c r="I43" i="11"/>
  <c r="I43" i="12"/>
  <c r="I43" i="9"/>
  <c r="M19" i="149"/>
  <c r="K12" i="149"/>
  <c r="J44" i="8"/>
  <c r="J33" i="160"/>
  <c r="J26" i="160" s="1"/>
  <c r="J2" i="160" s="1"/>
  <c r="M20" i="149"/>
  <c r="M2" i="13"/>
  <c r="M33" i="93"/>
  <c r="M26" i="93" s="1"/>
  <c r="M2" i="93" s="1"/>
  <c r="K11" i="149"/>
  <c r="L10" i="149"/>
  <c r="K44" i="9"/>
  <c r="K44" i="11"/>
  <c r="K44" i="12"/>
  <c r="K33" i="8"/>
  <c r="K26" i="8" s="1"/>
  <c r="K2" i="8" s="1"/>
  <c r="J33" i="161"/>
  <c r="J26" i="161" s="1"/>
  <c r="J2" i="161" s="1"/>
  <c r="L44" i="93"/>
  <c r="L33" i="11"/>
  <c r="L26" i="11" s="1"/>
  <c r="L2" i="11" s="1"/>
  <c r="K50" i="11"/>
  <c r="K50" i="93" s="1"/>
  <c r="K50" i="9"/>
  <c r="K50" i="12"/>
  <c r="J43" i="93"/>
  <c r="L33" i="12"/>
  <c r="L26" i="12" s="1"/>
  <c r="L2" i="12" s="1"/>
  <c r="J46" i="11" l="1"/>
  <c r="J46" i="93" s="1"/>
  <c r="J46" i="9"/>
  <c r="J50" i="9"/>
  <c r="J50" i="11"/>
  <c r="J50" i="93" s="1"/>
  <c r="I33" i="161"/>
  <c r="I26" i="161" s="1"/>
  <c r="I2" i="161" s="1"/>
  <c r="I46" i="8"/>
  <c r="I46" i="12" s="1"/>
  <c r="L19" i="149"/>
  <c r="L33" i="93"/>
  <c r="L26" i="93" s="1"/>
  <c r="L2" i="93" s="1"/>
  <c r="J11" i="149"/>
  <c r="I43" i="93"/>
  <c r="J12" i="149"/>
  <c r="J44" i="9"/>
  <c r="J44" i="12"/>
  <c r="J33" i="12" s="1"/>
  <c r="J26" i="12" s="1"/>
  <c r="J2" i="12" s="1"/>
  <c r="J44" i="11"/>
  <c r="J33" i="8"/>
  <c r="J26" i="8" s="1"/>
  <c r="J2" i="8" s="1"/>
  <c r="K10" i="149"/>
  <c r="G43" i="8"/>
  <c r="K33" i="12"/>
  <c r="K26" i="12" s="1"/>
  <c r="K2" i="12" s="1"/>
  <c r="M94" i="149"/>
  <c r="I50" i="8"/>
  <c r="H43" i="9"/>
  <c r="H43" i="11"/>
  <c r="H43" i="12"/>
  <c r="L13" i="149"/>
  <c r="L20" i="149"/>
  <c r="L2" i="13"/>
  <c r="K44" i="93"/>
  <c r="K33" i="11"/>
  <c r="K26" i="11" s="1"/>
  <c r="K2" i="11" s="1"/>
  <c r="K33" i="9"/>
  <c r="K26" i="9" s="1"/>
  <c r="K2" i="9" s="1"/>
  <c r="M21" i="149"/>
  <c r="I44" i="8"/>
  <c r="I33" i="160"/>
  <c r="I26" i="160" s="1"/>
  <c r="I2" i="160" s="1"/>
  <c r="J33" i="9" l="1"/>
  <c r="J26" i="9" s="1"/>
  <c r="J2" i="9" s="1"/>
  <c r="I12" i="149"/>
  <c r="I46" i="9"/>
  <c r="I46" i="11"/>
  <c r="I46" i="93" s="1"/>
  <c r="I11" i="149"/>
  <c r="K20" i="149"/>
  <c r="K2" i="13"/>
  <c r="I44" i="12"/>
  <c r="I44" i="11"/>
  <c r="I44" i="9"/>
  <c r="I33" i="8"/>
  <c r="I26" i="8" s="1"/>
  <c r="I2" i="8" s="1"/>
  <c r="F43" i="8"/>
  <c r="K19" i="149"/>
  <c r="G43" i="11"/>
  <c r="G43" i="9"/>
  <c r="G43" i="12"/>
  <c r="H46" i="8"/>
  <c r="K33" i="93"/>
  <c r="K26" i="93" s="1"/>
  <c r="K2" i="93" s="1"/>
  <c r="H43" i="93"/>
  <c r="H50" i="8"/>
  <c r="K13" i="149"/>
  <c r="L21" i="149"/>
  <c r="J10" i="149"/>
  <c r="I50" i="9"/>
  <c r="I50" i="11"/>
  <c r="I50" i="93" s="1"/>
  <c r="I50" i="12"/>
  <c r="J44" i="93"/>
  <c r="J33" i="11"/>
  <c r="J26" i="11" s="1"/>
  <c r="J2" i="11" s="1"/>
  <c r="H44" i="8"/>
  <c r="H33" i="160"/>
  <c r="H26" i="160" s="1"/>
  <c r="H2" i="160" s="1"/>
  <c r="J20" i="149"/>
  <c r="J2" i="13"/>
  <c r="L94" i="149"/>
  <c r="H33" i="161"/>
  <c r="H26" i="161" s="1"/>
  <c r="H2" i="161" s="1"/>
  <c r="J13" i="149" l="1"/>
  <c r="I10" i="149"/>
  <c r="G33" i="161"/>
  <c r="G26" i="161" s="1"/>
  <c r="G2" i="161" s="1"/>
  <c r="J21" i="149"/>
  <c r="I33" i="9"/>
  <c r="I26" i="9" s="1"/>
  <c r="I2" i="9" s="1"/>
  <c r="K21" i="149"/>
  <c r="H50" i="12"/>
  <c r="H50" i="11"/>
  <c r="H50" i="93" s="1"/>
  <c r="H50" i="9"/>
  <c r="I44" i="93"/>
  <c r="I33" i="11"/>
  <c r="I26" i="11" s="1"/>
  <c r="I2" i="11" s="1"/>
  <c r="H46" i="9"/>
  <c r="H46" i="12"/>
  <c r="H46" i="11"/>
  <c r="H46" i="93" s="1"/>
  <c r="I33" i="12"/>
  <c r="I26" i="12" s="1"/>
  <c r="I2" i="12" s="1"/>
  <c r="H11" i="149"/>
  <c r="G50" i="8"/>
  <c r="H44" i="11"/>
  <c r="H44" i="12"/>
  <c r="H44" i="9"/>
  <c r="H33" i="8"/>
  <c r="H26" i="8" s="1"/>
  <c r="H2" i="8" s="1"/>
  <c r="H12" i="149"/>
  <c r="J19" i="149"/>
  <c r="K94" i="149"/>
  <c r="F43" i="9"/>
  <c r="F43" i="11"/>
  <c r="F43" i="12"/>
  <c r="G44" i="8"/>
  <c r="G33" i="160"/>
  <c r="G26" i="160" s="1"/>
  <c r="G2" i="160" s="1"/>
  <c r="J33" i="93"/>
  <c r="J26" i="93" s="1"/>
  <c r="J2" i="93" s="1"/>
  <c r="G43" i="93"/>
  <c r="G46" i="8"/>
  <c r="H33" i="12" l="1"/>
  <c r="H26" i="12" s="1"/>
  <c r="H2" i="12" s="1"/>
  <c r="H33" i="9"/>
  <c r="H26" i="9" s="1"/>
  <c r="H2" i="9" s="1"/>
  <c r="F33" i="161"/>
  <c r="F26" i="161" s="1"/>
  <c r="F2" i="161" s="1"/>
  <c r="F44" i="8"/>
  <c r="F33" i="160"/>
  <c r="F26" i="160" s="1"/>
  <c r="F2" i="160" s="1"/>
  <c r="G44" i="11"/>
  <c r="G44" i="9"/>
  <c r="G44" i="12"/>
  <c r="G33" i="8"/>
  <c r="G26" i="8" s="1"/>
  <c r="G2" i="8" s="1"/>
  <c r="G50" i="12"/>
  <c r="G50" i="11"/>
  <c r="G50" i="93" s="1"/>
  <c r="G50" i="9"/>
  <c r="H10" i="149"/>
  <c r="J94" i="149"/>
  <c r="I2" i="13"/>
  <c r="I20" i="149"/>
  <c r="D43" i="8"/>
  <c r="F43" i="93"/>
  <c r="G12" i="149"/>
  <c r="H44" i="93"/>
  <c r="H33" i="11"/>
  <c r="H26" i="11" s="1"/>
  <c r="H2" i="11" s="1"/>
  <c r="I19" i="149"/>
  <c r="G46" i="12"/>
  <c r="G46" i="9"/>
  <c r="G46" i="11"/>
  <c r="G46" i="93" s="1"/>
  <c r="F50" i="8"/>
  <c r="I33" i="93"/>
  <c r="I26" i="93" s="1"/>
  <c r="I2" i="93" s="1"/>
  <c r="F46" i="8"/>
  <c r="G11" i="149"/>
  <c r="E43" i="8"/>
  <c r="I13" i="149"/>
  <c r="H20" i="149" l="1"/>
  <c r="H2" i="13"/>
  <c r="H13" i="149"/>
  <c r="E33" i="161"/>
  <c r="E26" i="161" s="1"/>
  <c r="E2" i="161" s="1"/>
  <c r="F12" i="149"/>
  <c r="G33" i="12"/>
  <c r="G26" i="12" s="1"/>
  <c r="G2" i="12" s="1"/>
  <c r="D43" i="12"/>
  <c r="D43" i="9"/>
  <c r="D43" i="11"/>
  <c r="G33" i="9"/>
  <c r="G26" i="9" s="1"/>
  <c r="G2" i="9" s="1"/>
  <c r="E43" i="11"/>
  <c r="E43" i="9"/>
  <c r="E43" i="12"/>
  <c r="G44" i="93"/>
  <c r="G33" i="11"/>
  <c r="G26" i="11" s="1"/>
  <c r="G2" i="11" s="1"/>
  <c r="F50" i="11"/>
  <c r="F50" i="93" s="1"/>
  <c r="F50" i="12"/>
  <c r="F50" i="9"/>
  <c r="H21" i="149"/>
  <c r="I21" i="149"/>
  <c r="F11" i="149"/>
  <c r="F44" i="12"/>
  <c r="F44" i="11"/>
  <c r="F44" i="9"/>
  <c r="F33" i="8"/>
  <c r="F26" i="8" s="1"/>
  <c r="F2" i="8" s="1"/>
  <c r="F46" i="12"/>
  <c r="F46" i="11"/>
  <c r="F46" i="93" s="1"/>
  <c r="F46" i="9"/>
  <c r="I94" i="149"/>
  <c r="H19" i="149"/>
  <c r="E50" i="8"/>
  <c r="H33" i="93"/>
  <c r="H26" i="93" s="1"/>
  <c r="H2" i="93" s="1"/>
  <c r="E44" i="8"/>
  <c r="E33" i="160"/>
  <c r="E26" i="160" s="1"/>
  <c r="E2" i="160" s="1"/>
  <c r="C43" i="8"/>
  <c r="E46" i="8"/>
  <c r="G10" i="149"/>
  <c r="E12" i="149" l="1"/>
  <c r="G20" i="149"/>
  <c r="D46" i="8"/>
  <c r="D46" i="12" s="1"/>
  <c r="G2" i="13"/>
  <c r="D50" i="8"/>
  <c r="D50" i="12" s="1"/>
  <c r="F33" i="12"/>
  <c r="F26" i="12" s="1"/>
  <c r="F2" i="12" s="1"/>
  <c r="F44" i="93"/>
  <c r="F33" i="11"/>
  <c r="F26" i="11" s="1"/>
  <c r="F2" i="11" s="1"/>
  <c r="D43" i="93"/>
  <c r="E43" i="93"/>
  <c r="E11" i="149"/>
  <c r="E46" i="9"/>
  <c r="E46" i="11"/>
  <c r="E46" i="93" s="1"/>
  <c r="E46" i="12"/>
  <c r="E44" i="11"/>
  <c r="E44" i="93" s="1"/>
  <c r="E44" i="12"/>
  <c r="E44" i="9"/>
  <c r="D44" i="8"/>
  <c r="D33" i="160"/>
  <c r="D26" i="160" s="1"/>
  <c r="D2" i="160" s="1"/>
  <c r="G19" i="149"/>
  <c r="C43" i="11"/>
  <c r="C43" i="9"/>
  <c r="C43" i="12"/>
  <c r="H94" i="149"/>
  <c r="D33" i="161"/>
  <c r="D26" i="161" s="1"/>
  <c r="D2" i="161" s="1"/>
  <c r="E50" i="12"/>
  <c r="E50" i="9"/>
  <c r="E50" i="11"/>
  <c r="E50" i="93" s="1"/>
  <c r="G33" i="93"/>
  <c r="G26" i="93" s="1"/>
  <c r="G2" i="93" s="1"/>
  <c r="F10" i="149"/>
  <c r="E33" i="8"/>
  <c r="E26" i="8" s="1"/>
  <c r="E2" i="8" s="1"/>
  <c r="G13" i="149"/>
  <c r="F33" i="9"/>
  <c r="F26" i="9" s="1"/>
  <c r="F2" i="9" s="1"/>
  <c r="D46" i="9" l="1"/>
  <c r="D46" i="11"/>
  <c r="D46" i="93" s="1"/>
  <c r="F2" i="13"/>
  <c r="G21" i="149"/>
  <c r="D50" i="11"/>
  <c r="D50" i="93" s="1"/>
  <c r="D50" i="9"/>
  <c r="C46" i="8"/>
  <c r="C46" i="12" s="1"/>
  <c r="F20" i="149"/>
  <c r="E33" i="12"/>
  <c r="E26" i="12" s="1"/>
  <c r="E2" i="12" s="1"/>
  <c r="E33" i="9"/>
  <c r="E26" i="9" s="1"/>
  <c r="E2" i="9" s="1"/>
  <c r="G94" i="149"/>
  <c r="D11" i="149"/>
  <c r="C44" i="8"/>
  <c r="C33" i="160"/>
  <c r="C26" i="160" s="1"/>
  <c r="C2" i="160" s="1"/>
  <c r="F13" i="149"/>
  <c r="D44" i="12"/>
  <c r="D33" i="12" s="1"/>
  <c r="D26" i="12" s="1"/>
  <c r="D2" i="12" s="1"/>
  <c r="D44" i="11"/>
  <c r="D44" i="9"/>
  <c r="D33" i="8"/>
  <c r="D26" i="8" s="1"/>
  <c r="D2" i="8" s="1"/>
  <c r="C43" i="93"/>
  <c r="E33" i="11"/>
  <c r="E26" i="11" s="1"/>
  <c r="E2" i="11" s="1"/>
  <c r="E10" i="149"/>
  <c r="D12" i="149"/>
  <c r="E33" i="93"/>
  <c r="E26" i="93" s="1"/>
  <c r="E2" i="93" s="1"/>
  <c r="C50" i="8"/>
  <c r="F19" i="149"/>
  <c r="C33" i="161"/>
  <c r="C26" i="161" s="1"/>
  <c r="C2" i="161" s="1"/>
  <c r="F33" i="93"/>
  <c r="F26" i="93" s="1"/>
  <c r="F2" i="93" s="1"/>
  <c r="F21" i="149" l="1"/>
  <c r="D33" i="9"/>
  <c r="D26" i="9" s="1"/>
  <c r="D2" i="9" s="1"/>
  <c r="E2" i="13"/>
  <c r="C46" i="9"/>
  <c r="C46" i="11"/>
  <c r="C46" i="93" s="1"/>
  <c r="E20" i="149"/>
  <c r="E13" i="149"/>
  <c r="D44" i="93"/>
  <c r="D33" i="11"/>
  <c r="D26" i="11" s="1"/>
  <c r="D2" i="11" s="1"/>
  <c r="C11" i="149"/>
  <c r="E19" i="149"/>
  <c r="D20" i="149"/>
  <c r="D2" i="13"/>
  <c r="C44" i="12"/>
  <c r="C44" i="9"/>
  <c r="C44" i="11"/>
  <c r="C33" i="8"/>
  <c r="C26" i="8" s="1"/>
  <c r="C2" i="8" s="1"/>
  <c r="F94" i="149"/>
  <c r="C50" i="11"/>
  <c r="C50" i="93" s="1"/>
  <c r="C50" i="9"/>
  <c r="C50" i="12"/>
  <c r="C12" i="149"/>
  <c r="E94" i="149"/>
  <c r="D10" i="149"/>
  <c r="E21" i="149" l="1"/>
  <c r="D13" i="149"/>
  <c r="C33" i="9"/>
  <c r="C26" i="9" s="1"/>
  <c r="C2" i="9" s="1"/>
  <c r="C10" i="149"/>
  <c r="C44" i="93"/>
  <c r="C33" i="11"/>
  <c r="C26" i="11" s="1"/>
  <c r="C2" i="11" s="1"/>
  <c r="C33" i="12"/>
  <c r="C26" i="12" s="1"/>
  <c r="C2" i="12" s="1"/>
  <c r="D19" i="149"/>
  <c r="D33" i="93"/>
  <c r="D26" i="93" s="1"/>
  <c r="D2" i="93" s="1"/>
  <c r="D21" i="149"/>
  <c r="C13" i="149" l="1"/>
  <c r="D94" i="149"/>
  <c r="C19" i="149"/>
  <c r="C33" i="93"/>
  <c r="C26" i="93" s="1"/>
  <c r="C2" i="93" s="1"/>
  <c r="C20" i="149"/>
  <c r="C2" i="13"/>
  <c r="C21" i="149" l="1"/>
  <c r="C94" i="149"/>
  <c r="K33" i="204" l="1"/>
  <c r="K26" i="204" s="1"/>
  <c r="N33" i="204"/>
  <c r="N26" i="204" s="1"/>
  <c r="W33" i="204"/>
  <c r="W26" i="204" s="1"/>
  <c r="L33" i="204"/>
  <c r="L26" i="204" s="1"/>
  <c r="X33" i="204"/>
  <c r="X26" i="204" s="1"/>
  <c r="G75" i="124"/>
  <c r="G75" i="123" s="1"/>
  <c r="G75" i="101" s="1"/>
  <c r="G75" i="129" s="1"/>
  <c r="R33" i="204"/>
  <c r="R26" i="204" s="1"/>
  <c r="D33" i="204"/>
  <c r="D26" i="204" s="1"/>
  <c r="T33" i="204"/>
  <c r="T26" i="204" s="1"/>
  <c r="Q33" i="204"/>
  <c r="Q26" i="204" s="1"/>
  <c r="V75" i="124"/>
  <c r="V75" i="123" s="1"/>
  <c r="V75" i="101" s="1"/>
  <c r="V75" i="129" s="1"/>
  <c r="H33" i="204"/>
  <c r="H26" i="204" s="1"/>
  <c r="S33" i="204"/>
  <c r="S26" i="204" s="1"/>
  <c r="P33" i="204"/>
  <c r="P26" i="204" s="1"/>
  <c r="J33" i="204"/>
  <c r="J26" i="204" s="1"/>
  <c r="F33" i="204"/>
  <c r="F26" i="204" s="1"/>
  <c r="O33" i="204"/>
  <c r="O26" i="204" s="1"/>
  <c r="W75" i="124"/>
  <c r="W75" i="123" s="1"/>
  <c r="W75" i="101" s="1"/>
  <c r="W75" i="129" s="1"/>
  <c r="V33" i="204"/>
  <c r="V26" i="204" s="1"/>
  <c r="I33" i="204"/>
  <c r="I26" i="204" s="1"/>
  <c r="G33" i="204"/>
  <c r="G26" i="204" s="1"/>
  <c r="M75" i="124"/>
  <c r="M75" i="123" s="1"/>
  <c r="M75" i="101" s="1"/>
  <c r="M75" i="129" s="1"/>
  <c r="T75" i="124"/>
  <c r="T75" i="123" s="1"/>
  <c r="T75" i="101" s="1"/>
  <c r="T75" i="129" s="1"/>
  <c r="K75" i="124" l="1"/>
  <c r="K75" i="123" s="1"/>
  <c r="K75" i="101" s="1"/>
  <c r="K75" i="129" s="1"/>
  <c r="K36" i="124"/>
  <c r="K36" i="123" s="1"/>
  <c r="K36" i="101" s="1"/>
  <c r="K36" i="129" s="1"/>
  <c r="R75" i="124"/>
  <c r="R75" i="123" s="1"/>
  <c r="R75" i="101" s="1"/>
  <c r="R75" i="129" s="1"/>
  <c r="D75" i="124"/>
  <c r="D75" i="123" s="1"/>
  <c r="D75" i="101" s="1"/>
  <c r="D75" i="129" s="1"/>
  <c r="P36" i="124"/>
  <c r="P36" i="123" s="1"/>
  <c r="P36" i="101" s="1"/>
  <c r="P36" i="129" s="1"/>
  <c r="L75" i="124"/>
  <c r="L75" i="123" s="1"/>
  <c r="L75" i="101" s="1"/>
  <c r="L75" i="129" s="1"/>
  <c r="U75" i="124"/>
  <c r="U75" i="123" s="1"/>
  <c r="U75" i="101" s="1"/>
  <c r="U75" i="129" s="1"/>
  <c r="H36" i="124"/>
  <c r="H36" i="123" s="1"/>
  <c r="H36" i="101" s="1"/>
  <c r="H36" i="129" s="1"/>
  <c r="R36" i="124"/>
  <c r="R36" i="123" s="1"/>
  <c r="R36" i="101" s="1"/>
  <c r="R36" i="129" s="1"/>
  <c r="O36" i="124"/>
  <c r="O36" i="123" s="1"/>
  <c r="O36" i="101" s="1"/>
  <c r="O36" i="129" s="1"/>
  <c r="I75" i="124"/>
  <c r="I75" i="123" s="1"/>
  <c r="I75" i="101" s="1"/>
  <c r="I75" i="129" s="1"/>
  <c r="X75" i="124"/>
  <c r="X75" i="123" s="1"/>
  <c r="X75" i="101" s="1"/>
  <c r="X75" i="129" s="1"/>
  <c r="F36" i="124"/>
  <c r="F36" i="123" s="1"/>
  <c r="F36" i="101" s="1"/>
  <c r="F36" i="129" s="1"/>
  <c r="T36" i="124"/>
  <c r="T36" i="123" s="1"/>
  <c r="T36" i="101" s="1"/>
  <c r="T36" i="129" s="1"/>
  <c r="M33" i="204"/>
  <c r="M26" i="204" s="1"/>
  <c r="J36" i="124"/>
  <c r="J36" i="123" s="1"/>
  <c r="J36" i="101" s="1"/>
  <c r="J36" i="129" s="1"/>
  <c r="S36" i="124"/>
  <c r="S36" i="123" s="1"/>
  <c r="S36" i="101" s="1"/>
  <c r="S36" i="129" s="1"/>
  <c r="W36" i="124"/>
  <c r="W36" i="123" s="1"/>
  <c r="W36" i="101" s="1"/>
  <c r="W36" i="129" s="1"/>
  <c r="U22" i="203"/>
  <c r="U8" i="203"/>
  <c r="T22" i="203"/>
  <c r="U13" i="124"/>
  <c r="U13" i="123" s="1"/>
  <c r="U13" i="101" s="1"/>
  <c r="U13" i="129" s="1"/>
  <c r="U7" i="124"/>
  <c r="U7" i="123" s="1"/>
  <c r="U7" i="101" s="1"/>
  <c r="U7" i="129" s="1"/>
  <c r="U24" i="124"/>
  <c r="U24" i="123" s="1"/>
  <c r="U24" i="101" s="1"/>
  <c r="U24" i="129" s="1"/>
  <c r="U25" i="124"/>
  <c r="U25" i="123" s="1"/>
  <c r="U25" i="101" s="1"/>
  <c r="U25" i="129" s="1"/>
  <c r="U10" i="124"/>
  <c r="U10" i="123" s="1"/>
  <c r="U10" i="101" s="1"/>
  <c r="U10" i="129" s="1"/>
  <c r="J75" i="124"/>
  <c r="J75" i="123" s="1"/>
  <c r="J75" i="101" s="1"/>
  <c r="J75" i="129" s="1"/>
  <c r="I36" i="124"/>
  <c r="I36" i="123" s="1"/>
  <c r="I36" i="101" s="1"/>
  <c r="I36" i="129" s="1"/>
  <c r="O75" i="124"/>
  <c r="O75" i="123" s="1"/>
  <c r="O75" i="101" s="1"/>
  <c r="O75" i="129" s="1"/>
  <c r="E8" i="203"/>
  <c r="Q75" i="124"/>
  <c r="Q75" i="123" s="1"/>
  <c r="Q75" i="101" s="1"/>
  <c r="Q75" i="129" s="1"/>
  <c r="L36" i="124"/>
  <c r="L36" i="123" s="1"/>
  <c r="L36" i="101" s="1"/>
  <c r="L36" i="129" s="1"/>
  <c r="E13" i="124"/>
  <c r="E13" i="123" s="1"/>
  <c r="E13" i="101" s="1"/>
  <c r="E13" i="129" s="1"/>
  <c r="E14" i="124"/>
  <c r="E14" i="123" s="1"/>
  <c r="E14" i="101" s="1"/>
  <c r="E14" i="129" s="1"/>
  <c r="E25" i="124"/>
  <c r="E25" i="123" s="1"/>
  <c r="E25" i="101" s="1"/>
  <c r="E25" i="129" s="1"/>
  <c r="E10" i="124"/>
  <c r="E10" i="123" s="1"/>
  <c r="E10" i="101" s="1"/>
  <c r="E10" i="129" s="1"/>
  <c r="V36" i="124"/>
  <c r="V36" i="123" s="1"/>
  <c r="V36" i="101" s="1"/>
  <c r="V36" i="129" s="1"/>
  <c r="P75" i="124"/>
  <c r="P75" i="123" s="1"/>
  <c r="P75" i="101" s="1"/>
  <c r="P75" i="129" s="1"/>
  <c r="K8" i="203"/>
  <c r="N75" i="124"/>
  <c r="N75" i="123" s="1"/>
  <c r="N75" i="101" s="1"/>
  <c r="N75" i="129" s="1"/>
  <c r="E33" i="204"/>
  <c r="E26" i="204" s="1"/>
  <c r="Q36" i="124"/>
  <c r="Q36" i="123" s="1"/>
  <c r="Q36" i="101" s="1"/>
  <c r="Q36" i="129" s="1"/>
  <c r="X36" i="124"/>
  <c r="X36" i="123" s="1"/>
  <c r="X36" i="101" s="1"/>
  <c r="X36" i="129" s="1"/>
  <c r="R25" i="124"/>
  <c r="R25" i="123" s="1"/>
  <c r="R25" i="101" s="1"/>
  <c r="R25" i="129" s="1"/>
  <c r="R15" i="124"/>
  <c r="R15" i="123" s="1"/>
  <c r="R15" i="101" s="1"/>
  <c r="R15" i="129" s="1"/>
  <c r="R10" i="124"/>
  <c r="R10" i="123" s="1"/>
  <c r="R10" i="101" s="1"/>
  <c r="R10" i="129" s="1"/>
  <c r="R16" i="124"/>
  <c r="R16" i="123" s="1"/>
  <c r="R16" i="101" s="1"/>
  <c r="R16" i="129" s="1"/>
  <c r="R6" i="124"/>
  <c r="R6" i="123" s="1"/>
  <c r="R6" i="101" s="1"/>
  <c r="R6" i="129" s="1"/>
  <c r="R13" i="124"/>
  <c r="R13" i="123" s="1"/>
  <c r="R13" i="101" s="1"/>
  <c r="R13" i="129" s="1"/>
  <c r="R7" i="124"/>
  <c r="R7" i="123" s="1"/>
  <c r="R7" i="101" s="1"/>
  <c r="R7" i="129" s="1"/>
  <c r="R24" i="124"/>
  <c r="R24" i="123" s="1"/>
  <c r="R24" i="101" s="1"/>
  <c r="R24" i="129" s="1"/>
  <c r="R14" i="124"/>
  <c r="R14" i="123" s="1"/>
  <c r="R14" i="101" s="1"/>
  <c r="R14" i="129" s="1"/>
  <c r="M16" i="124"/>
  <c r="M16" i="123" s="1"/>
  <c r="M16" i="101" s="1"/>
  <c r="M16" i="129" s="1"/>
  <c r="M6" i="124"/>
  <c r="M6" i="123" s="1"/>
  <c r="M6" i="101" s="1"/>
  <c r="M6" i="129" s="1"/>
  <c r="M13" i="124"/>
  <c r="M13" i="123" s="1"/>
  <c r="M13" i="101" s="1"/>
  <c r="M13" i="129" s="1"/>
  <c r="M14" i="124"/>
  <c r="M14" i="123" s="1"/>
  <c r="M14" i="101" s="1"/>
  <c r="M14" i="129" s="1"/>
  <c r="M25" i="124"/>
  <c r="M25" i="123" s="1"/>
  <c r="M25" i="101" s="1"/>
  <c r="M25" i="129" s="1"/>
  <c r="G36" i="124"/>
  <c r="G36" i="123" s="1"/>
  <c r="G36" i="101" s="1"/>
  <c r="G36" i="129" s="1"/>
  <c r="U33" i="204"/>
  <c r="U26" i="204" s="1"/>
  <c r="N8" i="203"/>
  <c r="L16" i="124"/>
  <c r="L16" i="123" s="1"/>
  <c r="L16" i="101" s="1"/>
  <c r="L16" i="129" s="1"/>
  <c r="N7" i="124"/>
  <c r="N7" i="123" s="1"/>
  <c r="N7" i="101" s="1"/>
  <c r="N7" i="129" s="1"/>
  <c r="N24" i="124"/>
  <c r="N24" i="123" s="1"/>
  <c r="N24" i="101" s="1"/>
  <c r="N24" i="129" s="1"/>
  <c r="N25" i="124"/>
  <c r="N25" i="123" s="1"/>
  <c r="N25" i="101" s="1"/>
  <c r="N25" i="129" s="1"/>
  <c r="N15" i="124"/>
  <c r="N15" i="123" s="1"/>
  <c r="N15" i="101" s="1"/>
  <c r="N15" i="129" s="1"/>
  <c r="N10" i="124"/>
  <c r="N10" i="123" s="1"/>
  <c r="N10" i="101" s="1"/>
  <c r="N10" i="129" s="1"/>
  <c r="N36" i="124"/>
  <c r="N36" i="123" s="1"/>
  <c r="N36" i="101" s="1"/>
  <c r="N36" i="129" s="1"/>
  <c r="S16" i="124"/>
  <c r="S16" i="123" s="1"/>
  <c r="S16" i="101" s="1"/>
  <c r="S16" i="129" s="1"/>
  <c r="S24" i="124"/>
  <c r="S24" i="123" s="1"/>
  <c r="S24" i="101" s="1"/>
  <c r="S24" i="129" s="1"/>
  <c r="O13" i="124"/>
  <c r="O13" i="123" s="1"/>
  <c r="O13" i="101" s="1"/>
  <c r="O13" i="129" s="1"/>
  <c r="O24" i="124"/>
  <c r="O24" i="123" s="1"/>
  <c r="O24" i="101" s="1"/>
  <c r="O24" i="129" s="1"/>
  <c r="O14" i="124"/>
  <c r="O14" i="123" s="1"/>
  <c r="O14" i="101" s="1"/>
  <c r="O14" i="129" s="1"/>
  <c r="O25" i="124"/>
  <c r="O25" i="123" s="1"/>
  <c r="O25" i="101" s="1"/>
  <c r="O25" i="129" s="1"/>
  <c r="O15" i="124"/>
  <c r="O15" i="123" s="1"/>
  <c r="O15" i="101" s="1"/>
  <c r="O15" i="129" s="1"/>
  <c r="O10" i="124"/>
  <c r="O10" i="123" s="1"/>
  <c r="O10" i="101" s="1"/>
  <c r="O10" i="129" s="1"/>
  <c r="O16" i="124"/>
  <c r="O16" i="123" s="1"/>
  <c r="O16" i="101" s="1"/>
  <c r="O16" i="129" s="1"/>
  <c r="O6" i="124"/>
  <c r="O6" i="123" s="1"/>
  <c r="O6" i="101" s="1"/>
  <c r="O6" i="129" s="1"/>
  <c r="P22" i="203"/>
  <c r="S75" i="124"/>
  <c r="S75" i="123" s="1"/>
  <c r="S75" i="101" s="1"/>
  <c r="S75" i="129" s="1"/>
  <c r="E75" i="124"/>
  <c r="E75" i="123" s="1"/>
  <c r="E75" i="101" s="1"/>
  <c r="E75" i="129" s="1"/>
  <c r="W13" i="124"/>
  <c r="W13" i="123" s="1"/>
  <c r="W13" i="101" s="1"/>
  <c r="W13" i="129" s="1"/>
  <c r="W24" i="124"/>
  <c r="W24" i="123" s="1"/>
  <c r="W24" i="101" s="1"/>
  <c r="W24" i="129" s="1"/>
  <c r="W15" i="124"/>
  <c r="W15" i="123" s="1"/>
  <c r="W15" i="101" s="1"/>
  <c r="W15" i="129" s="1"/>
  <c r="W6" i="124"/>
  <c r="W6" i="123" s="1"/>
  <c r="W6" i="101" s="1"/>
  <c r="W6" i="129" s="1"/>
  <c r="P24" i="124"/>
  <c r="P24" i="123" s="1"/>
  <c r="P24" i="101" s="1"/>
  <c r="P24" i="129" s="1"/>
  <c r="P25" i="124"/>
  <c r="P25" i="123" s="1"/>
  <c r="P25" i="101" s="1"/>
  <c r="P25" i="129" s="1"/>
  <c r="P10" i="124"/>
  <c r="P10" i="123" s="1"/>
  <c r="P10" i="101" s="1"/>
  <c r="P10" i="129" s="1"/>
  <c r="P16" i="124"/>
  <c r="P16" i="123" s="1"/>
  <c r="P16" i="101" s="1"/>
  <c r="P16" i="129" s="1"/>
  <c r="P13" i="124"/>
  <c r="P13" i="123" s="1"/>
  <c r="P13" i="101" s="1"/>
  <c r="P13" i="129" s="1"/>
  <c r="H75" i="124"/>
  <c r="H75" i="123" s="1"/>
  <c r="H75" i="101" s="1"/>
  <c r="H75" i="129" s="1"/>
  <c r="D36" i="124"/>
  <c r="D36" i="123" s="1"/>
  <c r="D36" i="101" s="1"/>
  <c r="D36" i="129" s="1"/>
  <c r="F75" i="124"/>
  <c r="F75" i="123" s="1"/>
  <c r="F75" i="101" s="1"/>
  <c r="F75" i="129" s="1"/>
  <c r="V8" i="203"/>
  <c r="N13" i="124" l="1"/>
  <c r="N13" i="123" s="1"/>
  <c r="N13" i="101" s="1"/>
  <c r="N13" i="129" s="1"/>
  <c r="S7" i="124"/>
  <c r="S7" i="123" s="1"/>
  <c r="S7" i="101" s="1"/>
  <c r="S7" i="129" s="1"/>
  <c r="N6" i="124"/>
  <c r="N6" i="123" s="1"/>
  <c r="N6" i="101" s="1"/>
  <c r="N6" i="129" s="1"/>
  <c r="T4" i="203"/>
  <c r="W25" i="124"/>
  <c r="W25" i="123" s="1"/>
  <c r="W25" i="101" s="1"/>
  <c r="W25" i="129" s="1"/>
  <c r="S14" i="124"/>
  <c r="S14" i="123" s="1"/>
  <c r="S14" i="101" s="1"/>
  <c r="S14" i="129" s="1"/>
  <c r="L24" i="124"/>
  <c r="E24" i="124"/>
  <c r="E24" i="123" s="1"/>
  <c r="E24" i="101" s="1"/>
  <c r="E24" i="129" s="1"/>
  <c r="E22" i="203"/>
  <c r="S10" i="124"/>
  <c r="S10" i="123" s="1"/>
  <c r="S10" i="101" s="1"/>
  <c r="S10" i="129" s="1"/>
  <c r="L7" i="124"/>
  <c r="L7" i="123" s="1"/>
  <c r="L7" i="101" s="1"/>
  <c r="L7" i="129" s="1"/>
  <c r="W14" i="124"/>
  <c r="W14" i="123" s="1"/>
  <c r="W14" i="101" s="1"/>
  <c r="W14" i="129" s="1"/>
  <c r="S15" i="124"/>
  <c r="S15" i="123" s="1"/>
  <c r="S15" i="101" s="1"/>
  <c r="S15" i="129" s="1"/>
  <c r="T8" i="203"/>
  <c r="V10" i="124"/>
  <c r="V10" i="123" s="1"/>
  <c r="V10" i="101" s="1"/>
  <c r="V10" i="129" s="1"/>
  <c r="L15" i="124"/>
  <c r="L15" i="123" s="1"/>
  <c r="L15" i="101" s="1"/>
  <c r="L15" i="129" s="1"/>
  <c r="L22" i="203"/>
  <c r="R8" i="203"/>
  <c r="G6" i="124"/>
  <c r="G6" i="123" s="1"/>
  <c r="G6" i="101" s="1"/>
  <c r="G6" i="129" s="1"/>
  <c r="G14" i="124"/>
  <c r="G14" i="123" s="1"/>
  <c r="G14" i="101" s="1"/>
  <c r="G14" i="129" s="1"/>
  <c r="L6" i="124"/>
  <c r="L6" i="123" s="1"/>
  <c r="L6" i="101" s="1"/>
  <c r="L6" i="129" s="1"/>
  <c r="K22" i="203"/>
  <c r="E15" i="124"/>
  <c r="E15" i="123" s="1"/>
  <c r="E15" i="101" s="1"/>
  <c r="E15" i="129" s="1"/>
  <c r="E6" i="124"/>
  <c r="E6" i="123" s="1"/>
  <c r="E6" i="101" s="1"/>
  <c r="E6" i="129" s="1"/>
  <c r="O4" i="203"/>
  <c r="T16" i="124"/>
  <c r="T16" i="123" s="1"/>
  <c r="T16" i="101" s="1"/>
  <c r="T16" i="129" s="1"/>
  <c r="H4" i="203"/>
  <c r="N14" i="124"/>
  <c r="N14" i="123" s="1"/>
  <c r="N14" i="101" s="1"/>
  <c r="N14" i="129" s="1"/>
  <c r="M7" i="124"/>
  <c r="M7" i="123" s="1"/>
  <c r="M7" i="101" s="1"/>
  <c r="M7" i="129" s="1"/>
  <c r="X4" i="203"/>
  <c r="D4" i="203"/>
  <c r="J8" i="203"/>
  <c r="W8" i="203"/>
  <c r="H22" i="203"/>
  <c r="Q4" i="203"/>
  <c r="L4" i="203"/>
  <c r="F22" i="203"/>
  <c r="I11" i="203"/>
  <c r="P7" i="124"/>
  <c r="P7" i="123" s="1"/>
  <c r="P7" i="101" s="1"/>
  <c r="P7" i="129" s="1"/>
  <c r="P15" i="124"/>
  <c r="P15" i="123" s="1"/>
  <c r="P15" i="101" s="1"/>
  <c r="P15" i="129" s="1"/>
  <c r="W16" i="124"/>
  <c r="W16" i="123" s="1"/>
  <c r="W16" i="101" s="1"/>
  <c r="W16" i="129" s="1"/>
  <c r="W7" i="124"/>
  <c r="W7" i="123" s="1"/>
  <c r="W7" i="101" s="1"/>
  <c r="W7" i="129" s="1"/>
  <c r="L14" i="124"/>
  <c r="L14" i="123" s="1"/>
  <c r="L14" i="101" s="1"/>
  <c r="L14" i="129" s="1"/>
  <c r="Q22" i="203"/>
  <c r="N22" i="203"/>
  <c r="Q16" i="124"/>
  <c r="Q16" i="123" s="1"/>
  <c r="Q16" i="101" s="1"/>
  <c r="Q16" i="129" s="1"/>
  <c r="K13" i="124"/>
  <c r="K13" i="123" s="1"/>
  <c r="K13" i="101" s="1"/>
  <c r="K13" i="129" s="1"/>
  <c r="K25" i="124"/>
  <c r="K25" i="123" s="1"/>
  <c r="K25" i="101" s="1"/>
  <c r="K25" i="129" s="1"/>
  <c r="O11" i="203"/>
  <c r="F25" i="124"/>
  <c r="F25" i="123" s="1"/>
  <c r="F25" i="101" s="1"/>
  <c r="F25" i="129" s="1"/>
  <c r="U4" i="203"/>
  <c r="P8" i="203"/>
  <c r="J24" i="124"/>
  <c r="J24" i="123" s="1"/>
  <c r="J24" i="101" s="1"/>
  <c r="J24" i="129" s="1"/>
  <c r="J10" i="124"/>
  <c r="J10" i="123" s="1"/>
  <c r="J10" i="101" s="1"/>
  <c r="J10" i="129" s="1"/>
  <c r="M15" i="124"/>
  <c r="M15" i="123" s="1"/>
  <c r="M15" i="101" s="1"/>
  <c r="M15" i="129" s="1"/>
  <c r="R22" i="203"/>
  <c r="G15" i="124"/>
  <c r="G15" i="123" s="1"/>
  <c r="G15" i="101" s="1"/>
  <c r="G15" i="129" s="1"/>
  <c r="X11" i="203"/>
  <c r="V4" i="203"/>
  <c r="I4" i="203"/>
  <c r="W10" i="124"/>
  <c r="W10" i="123" s="1"/>
  <c r="W10" i="101" s="1"/>
  <c r="W10" i="129" s="1"/>
  <c r="M4" i="203"/>
  <c r="G8" i="203"/>
  <c r="E7" i="124"/>
  <c r="E7" i="123" s="1"/>
  <c r="E7" i="101" s="1"/>
  <c r="E7" i="129" s="1"/>
  <c r="F8" i="203"/>
  <c r="P14" i="124"/>
  <c r="P14" i="123" s="1"/>
  <c r="P14" i="101" s="1"/>
  <c r="P14" i="129" s="1"/>
  <c r="D22" i="203"/>
  <c r="O7" i="124"/>
  <c r="O7" i="123" s="1"/>
  <c r="O7" i="101" s="1"/>
  <c r="O7" i="129" s="1"/>
  <c r="U16" i="124"/>
  <c r="U16" i="123" s="1"/>
  <c r="U16" i="101" s="1"/>
  <c r="U16" i="129" s="1"/>
  <c r="U52" i="202"/>
  <c r="P22" i="201"/>
  <c r="P23" i="124"/>
  <c r="P9" i="124"/>
  <c r="P8" i="201"/>
  <c r="W23" i="124"/>
  <c r="W22" i="201"/>
  <c r="V25" i="124"/>
  <c r="V25" i="123" s="1"/>
  <c r="V25" i="101" s="1"/>
  <c r="V25" i="129" s="1"/>
  <c r="J11" i="203"/>
  <c r="H11" i="203"/>
  <c r="S13" i="124"/>
  <c r="S13" i="123" s="1"/>
  <c r="S13" i="101" s="1"/>
  <c r="S13" i="129" s="1"/>
  <c r="S25" i="124"/>
  <c r="S25" i="123" s="1"/>
  <c r="S25" i="101" s="1"/>
  <c r="S25" i="129" s="1"/>
  <c r="L10" i="124"/>
  <c r="L10" i="123" s="1"/>
  <c r="L10" i="101" s="1"/>
  <c r="L10" i="129" s="1"/>
  <c r="L23" i="124"/>
  <c r="L23" i="123" s="1"/>
  <c r="L22" i="201"/>
  <c r="J13" i="124"/>
  <c r="J13" i="123" s="1"/>
  <c r="J13" i="101" s="1"/>
  <c r="J13" i="129" s="1"/>
  <c r="J25" i="124"/>
  <c r="J25" i="123" s="1"/>
  <c r="J25" i="101" s="1"/>
  <c r="J25" i="129" s="1"/>
  <c r="N11" i="203"/>
  <c r="R23" i="124"/>
  <c r="R22" i="201"/>
  <c r="Q11" i="201"/>
  <c r="Q12" i="124"/>
  <c r="Q24" i="124"/>
  <c r="Q24" i="123" s="1"/>
  <c r="Q24" i="101" s="1"/>
  <c r="Q24" i="129" s="1"/>
  <c r="E22" i="201"/>
  <c r="E23" i="124"/>
  <c r="G8" i="201"/>
  <c r="G9" i="124"/>
  <c r="K6" i="124"/>
  <c r="K6" i="123" s="1"/>
  <c r="K6" i="101" s="1"/>
  <c r="K6" i="129" s="1"/>
  <c r="H7" i="124"/>
  <c r="H7" i="123" s="1"/>
  <c r="H7" i="101" s="1"/>
  <c r="H7" i="129" s="1"/>
  <c r="H15" i="124"/>
  <c r="H15" i="123" s="1"/>
  <c r="H15" i="101" s="1"/>
  <c r="H15" i="129" s="1"/>
  <c r="U12" i="124"/>
  <c r="U11" i="201"/>
  <c r="T11" i="203"/>
  <c r="F6" i="124"/>
  <c r="F6" i="123" s="1"/>
  <c r="F6" i="101" s="1"/>
  <c r="F6" i="129" s="1"/>
  <c r="F14" i="124"/>
  <c r="F14" i="123" s="1"/>
  <c r="F14" i="101" s="1"/>
  <c r="F14" i="129" s="1"/>
  <c r="I5" i="124"/>
  <c r="I4" i="201"/>
  <c r="D8" i="201"/>
  <c r="D9" i="124"/>
  <c r="D16" i="124"/>
  <c r="D16" i="123" s="1"/>
  <c r="D16" i="101" s="1"/>
  <c r="D16" i="129" s="1"/>
  <c r="T24" i="124"/>
  <c r="T24" i="123" s="1"/>
  <c r="T24" i="101" s="1"/>
  <c r="T24" i="129" s="1"/>
  <c r="X10" i="124"/>
  <c r="X10" i="123" s="1"/>
  <c r="X10" i="101" s="1"/>
  <c r="X10" i="129" s="1"/>
  <c r="I22" i="203"/>
  <c r="P6" i="124"/>
  <c r="P6" i="123" s="1"/>
  <c r="P6" i="101" s="1"/>
  <c r="P6" i="129" s="1"/>
  <c r="D8" i="203"/>
  <c r="V8" i="201"/>
  <c r="V9" i="124"/>
  <c r="P52" i="202"/>
  <c r="G52" i="202"/>
  <c r="O11" i="201"/>
  <c r="O12" i="124"/>
  <c r="H8" i="203"/>
  <c r="S23" i="124"/>
  <c r="S22" i="201"/>
  <c r="N9" i="124"/>
  <c r="N8" i="201"/>
  <c r="J23" i="124"/>
  <c r="J22" i="201"/>
  <c r="S11" i="203"/>
  <c r="Q8" i="203"/>
  <c r="L8" i="203"/>
  <c r="J71" i="204"/>
  <c r="M12" i="124"/>
  <c r="M11" i="201"/>
  <c r="X52" i="202"/>
  <c r="M22" i="203"/>
  <c r="P69" i="124"/>
  <c r="P69" i="123" s="1"/>
  <c r="P69" i="101" s="1"/>
  <c r="P69" i="129" s="1"/>
  <c r="P65" i="124"/>
  <c r="P65" i="123" s="1"/>
  <c r="P65" i="101" s="1"/>
  <c r="P65" i="129" s="1"/>
  <c r="P47" i="124"/>
  <c r="P47" i="123" s="1"/>
  <c r="P47" i="101" s="1"/>
  <c r="P47" i="129" s="1"/>
  <c r="P43" i="124"/>
  <c r="P43" i="123" s="1"/>
  <c r="P43" i="101" s="1"/>
  <c r="P43" i="129" s="1"/>
  <c r="P39" i="124"/>
  <c r="P39" i="123" s="1"/>
  <c r="P39" i="101" s="1"/>
  <c r="P39" i="129" s="1"/>
  <c r="P30" i="124"/>
  <c r="P30" i="123" s="1"/>
  <c r="P30" i="101" s="1"/>
  <c r="P30" i="129" s="1"/>
  <c r="P66" i="124"/>
  <c r="P66" i="123" s="1"/>
  <c r="P66" i="101" s="1"/>
  <c r="P66" i="129" s="1"/>
  <c r="P48" i="124"/>
  <c r="P48" i="123" s="1"/>
  <c r="P48" i="101" s="1"/>
  <c r="P48" i="129" s="1"/>
  <c r="P44" i="124"/>
  <c r="P44" i="123" s="1"/>
  <c r="P44" i="101" s="1"/>
  <c r="P44" i="129" s="1"/>
  <c r="P40" i="124"/>
  <c r="P40" i="123" s="1"/>
  <c r="P40" i="101" s="1"/>
  <c r="P40" i="129" s="1"/>
  <c r="P31" i="124"/>
  <c r="P31" i="123" s="1"/>
  <c r="P31" i="101" s="1"/>
  <c r="P31" i="129" s="1"/>
  <c r="P67" i="124"/>
  <c r="P67" i="123" s="1"/>
  <c r="P67" i="101" s="1"/>
  <c r="P67" i="129" s="1"/>
  <c r="P63" i="124"/>
  <c r="P63" i="123" s="1"/>
  <c r="P63" i="101" s="1"/>
  <c r="P63" i="129" s="1"/>
  <c r="P49" i="124"/>
  <c r="P49" i="123" s="1"/>
  <c r="P49" i="101" s="1"/>
  <c r="P49" i="129" s="1"/>
  <c r="P45" i="124"/>
  <c r="P45" i="123" s="1"/>
  <c r="P45" i="101" s="1"/>
  <c r="P45" i="129" s="1"/>
  <c r="P41" i="124"/>
  <c r="P41" i="123" s="1"/>
  <c r="P41" i="101" s="1"/>
  <c r="P41" i="129" s="1"/>
  <c r="P32" i="124"/>
  <c r="P32" i="123" s="1"/>
  <c r="P32" i="101" s="1"/>
  <c r="P32" i="129" s="1"/>
  <c r="P68" i="124"/>
  <c r="P68" i="123" s="1"/>
  <c r="P68" i="101" s="1"/>
  <c r="P68" i="129" s="1"/>
  <c r="P64" i="124"/>
  <c r="P64" i="123" s="1"/>
  <c r="P64" i="101" s="1"/>
  <c r="P64" i="129" s="1"/>
  <c r="P50" i="124"/>
  <c r="P50" i="123" s="1"/>
  <c r="P50" i="101" s="1"/>
  <c r="P50" i="129" s="1"/>
  <c r="P46" i="124"/>
  <c r="P46" i="123" s="1"/>
  <c r="P46" i="101" s="1"/>
  <c r="P46" i="129" s="1"/>
  <c r="P42" i="124"/>
  <c r="P42" i="123" s="1"/>
  <c r="P42" i="101" s="1"/>
  <c r="P42" i="129" s="1"/>
  <c r="P29" i="124"/>
  <c r="P29" i="123" s="1"/>
  <c r="P29" i="101" s="1"/>
  <c r="P29" i="129" s="1"/>
  <c r="K12" i="124"/>
  <c r="K11" i="201"/>
  <c r="L52" i="202"/>
  <c r="H13" i="124"/>
  <c r="H13" i="123" s="1"/>
  <c r="H13" i="101" s="1"/>
  <c r="H13" i="129" s="1"/>
  <c r="H25" i="124"/>
  <c r="H25" i="123" s="1"/>
  <c r="H25" i="101" s="1"/>
  <c r="H25" i="129" s="1"/>
  <c r="F4" i="203"/>
  <c r="U9" i="124"/>
  <c r="U8" i="201"/>
  <c r="F12" i="124"/>
  <c r="F11" i="201"/>
  <c r="F24" i="124"/>
  <c r="F24" i="123" s="1"/>
  <c r="F24" i="101" s="1"/>
  <c r="F24" i="129" s="1"/>
  <c r="I10" i="124"/>
  <c r="I10" i="123" s="1"/>
  <c r="I10" i="101" s="1"/>
  <c r="I10" i="129" s="1"/>
  <c r="D14" i="124"/>
  <c r="D14" i="123" s="1"/>
  <c r="D14" i="101" s="1"/>
  <c r="D14" i="129" s="1"/>
  <c r="T7" i="124"/>
  <c r="T7" i="123" s="1"/>
  <c r="T7" i="101" s="1"/>
  <c r="T7" i="129" s="1"/>
  <c r="J52" i="202"/>
  <c r="X7" i="124"/>
  <c r="X7" i="123" s="1"/>
  <c r="X7" i="101" s="1"/>
  <c r="X7" i="129" s="1"/>
  <c r="X15" i="124"/>
  <c r="X15" i="123" s="1"/>
  <c r="X15" i="101" s="1"/>
  <c r="X15" i="129" s="1"/>
  <c r="V22" i="203"/>
  <c r="P11" i="201"/>
  <c r="P12" i="124"/>
  <c r="V6" i="124"/>
  <c r="V6" i="123" s="1"/>
  <c r="V6" i="101" s="1"/>
  <c r="V6" i="129" s="1"/>
  <c r="V14" i="124"/>
  <c r="V14" i="123" s="1"/>
  <c r="V14" i="101" s="1"/>
  <c r="V14" i="129" s="1"/>
  <c r="J4" i="203"/>
  <c r="W4" i="203"/>
  <c r="S6" i="124"/>
  <c r="S6" i="123" s="1"/>
  <c r="S6" i="101" s="1"/>
  <c r="S6" i="129" s="1"/>
  <c r="L25" i="124"/>
  <c r="L25" i="123" s="1"/>
  <c r="L25" i="101" s="1"/>
  <c r="L25" i="129" s="1"/>
  <c r="L11" i="201"/>
  <c r="L12" i="124"/>
  <c r="J6" i="124"/>
  <c r="J6" i="123" s="1"/>
  <c r="J6" i="101" s="1"/>
  <c r="J6" i="129" s="1"/>
  <c r="N4" i="203"/>
  <c r="N3" i="203" s="1"/>
  <c r="U36" i="124"/>
  <c r="U36" i="123" s="1"/>
  <c r="U36" i="101" s="1"/>
  <c r="U36" i="129" s="1"/>
  <c r="M8" i="201"/>
  <c r="M9" i="124"/>
  <c r="R11" i="201"/>
  <c r="R12" i="124"/>
  <c r="Q5" i="124"/>
  <c r="Q4" i="201"/>
  <c r="K11" i="203"/>
  <c r="G4" i="203"/>
  <c r="E12" i="124"/>
  <c r="E11" i="201"/>
  <c r="R11" i="203"/>
  <c r="I65" i="124"/>
  <c r="I65" i="123" s="1"/>
  <c r="I65" i="101" s="1"/>
  <c r="I65" i="129" s="1"/>
  <c r="I47" i="124"/>
  <c r="I47" i="123" s="1"/>
  <c r="I47" i="101" s="1"/>
  <c r="I47" i="129" s="1"/>
  <c r="I43" i="124"/>
  <c r="I43" i="123" s="1"/>
  <c r="I43" i="101" s="1"/>
  <c r="I43" i="129" s="1"/>
  <c r="I39" i="124"/>
  <c r="I39" i="123" s="1"/>
  <c r="I39" i="101" s="1"/>
  <c r="I39" i="129" s="1"/>
  <c r="I35" i="124"/>
  <c r="I35" i="123" s="1"/>
  <c r="I35" i="101" s="1"/>
  <c r="I35" i="129" s="1"/>
  <c r="I30" i="124"/>
  <c r="I30" i="123" s="1"/>
  <c r="I30" i="101" s="1"/>
  <c r="I30" i="129" s="1"/>
  <c r="I66" i="124"/>
  <c r="I66" i="123" s="1"/>
  <c r="I66" i="101" s="1"/>
  <c r="I66" i="129" s="1"/>
  <c r="I44" i="124"/>
  <c r="I44" i="123" s="1"/>
  <c r="I44" i="101" s="1"/>
  <c r="I44" i="129" s="1"/>
  <c r="I40" i="124"/>
  <c r="I40" i="123" s="1"/>
  <c r="I40" i="101" s="1"/>
  <c r="I40" i="129" s="1"/>
  <c r="I31" i="124"/>
  <c r="I31" i="123" s="1"/>
  <c r="I31" i="101" s="1"/>
  <c r="I31" i="129" s="1"/>
  <c r="I67" i="124"/>
  <c r="I67" i="123" s="1"/>
  <c r="I67" i="101" s="1"/>
  <c r="I67" i="129" s="1"/>
  <c r="I63" i="124"/>
  <c r="I63" i="123" s="1"/>
  <c r="I63" i="101" s="1"/>
  <c r="I63" i="129" s="1"/>
  <c r="I49" i="124"/>
  <c r="I49" i="123" s="1"/>
  <c r="I49" i="101" s="1"/>
  <c r="I49" i="129" s="1"/>
  <c r="I45" i="124"/>
  <c r="I45" i="123" s="1"/>
  <c r="I45" i="101" s="1"/>
  <c r="I45" i="129" s="1"/>
  <c r="I37" i="124"/>
  <c r="I37" i="123" s="1"/>
  <c r="I37" i="101" s="1"/>
  <c r="I37" i="129" s="1"/>
  <c r="I32" i="124"/>
  <c r="I32" i="123" s="1"/>
  <c r="I32" i="101" s="1"/>
  <c r="I32" i="129" s="1"/>
  <c r="I64" i="124"/>
  <c r="I64" i="123" s="1"/>
  <c r="I64" i="101" s="1"/>
  <c r="I64" i="129" s="1"/>
  <c r="I50" i="124"/>
  <c r="I50" i="123" s="1"/>
  <c r="I50" i="101" s="1"/>
  <c r="I50" i="129" s="1"/>
  <c r="I46" i="124"/>
  <c r="I46" i="123" s="1"/>
  <c r="I46" i="101" s="1"/>
  <c r="I46" i="129" s="1"/>
  <c r="I42" i="124"/>
  <c r="I42" i="123" s="1"/>
  <c r="I42" i="101" s="1"/>
  <c r="I42" i="129" s="1"/>
  <c r="I38" i="124"/>
  <c r="I38" i="123" s="1"/>
  <c r="I38" i="101" s="1"/>
  <c r="I38" i="129" s="1"/>
  <c r="I29" i="124"/>
  <c r="I29" i="123" s="1"/>
  <c r="I29" i="101" s="1"/>
  <c r="I29" i="129" s="1"/>
  <c r="G12" i="124"/>
  <c r="G11" i="201"/>
  <c r="G24" i="124"/>
  <c r="G24" i="123" s="1"/>
  <c r="G24" i="101" s="1"/>
  <c r="G24" i="129" s="1"/>
  <c r="K9" i="124"/>
  <c r="K8" i="201"/>
  <c r="K16" i="124"/>
  <c r="K16" i="123" s="1"/>
  <c r="K16" i="101" s="1"/>
  <c r="K16" i="129" s="1"/>
  <c r="H22" i="201"/>
  <c r="H23" i="124"/>
  <c r="H9" i="124"/>
  <c r="H8" i="201"/>
  <c r="U14" i="124"/>
  <c r="U14" i="123" s="1"/>
  <c r="U14" i="101" s="1"/>
  <c r="U14" i="129" s="1"/>
  <c r="F16" i="124"/>
  <c r="F16" i="123" s="1"/>
  <c r="F16" i="101" s="1"/>
  <c r="F16" i="129" s="1"/>
  <c r="F7" i="124"/>
  <c r="F7" i="123" s="1"/>
  <c r="F7" i="101" s="1"/>
  <c r="F7" i="129" s="1"/>
  <c r="T52" i="202"/>
  <c r="I7" i="124"/>
  <c r="I7" i="123" s="1"/>
  <c r="I7" i="101" s="1"/>
  <c r="I7" i="129" s="1"/>
  <c r="I15" i="124"/>
  <c r="I15" i="123" s="1"/>
  <c r="I15" i="101" s="1"/>
  <c r="I15" i="129" s="1"/>
  <c r="S48" i="124"/>
  <c r="S48" i="123" s="1"/>
  <c r="S48" i="101" s="1"/>
  <c r="S48" i="129" s="1"/>
  <c r="S44" i="124"/>
  <c r="S44" i="123" s="1"/>
  <c r="S44" i="101" s="1"/>
  <c r="S44" i="129" s="1"/>
  <c r="S40" i="124"/>
  <c r="S40" i="123" s="1"/>
  <c r="S40" i="101" s="1"/>
  <c r="S40" i="129" s="1"/>
  <c r="S31" i="124"/>
  <c r="S31" i="123" s="1"/>
  <c r="S31" i="101" s="1"/>
  <c r="S31" i="129" s="1"/>
  <c r="S67" i="124"/>
  <c r="S67" i="123" s="1"/>
  <c r="S67" i="101" s="1"/>
  <c r="S67" i="129" s="1"/>
  <c r="S63" i="124"/>
  <c r="S63" i="123" s="1"/>
  <c r="S63" i="101" s="1"/>
  <c r="S63" i="129" s="1"/>
  <c r="S49" i="124"/>
  <c r="S49" i="123" s="1"/>
  <c r="S49" i="101" s="1"/>
  <c r="S49" i="129" s="1"/>
  <c r="S41" i="124"/>
  <c r="S41" i="123" s="1"/>
  <c r="S41" i="101" s="1"/>
  <c r="S41" i="129" s="1"/>
  <c r="S37" i="124"/>
  <c r="S37" i="123" s="1"/>
  <c r="S37" i="101" s="1"/>
  <c r="S37" i="129" s="1"/>
  <c r="S32" i="124"/>
  <c r="S32" i="123" s="1"/>
  <c r="S32" i="101" s="1"/>
  <c r="S32" i="129" s="1"/>
  <c r="S68" i="124"/>
  <c r="S68" i="123" s="1"/>
  <c r="S68" i="101" s="1"/>
  <c r="S68" i="129" s="1"/>
  <c r="S64" i="124"/>
  <c r="S64" i="123" s="1"/>
  <c r="S64" i="101" s="1"/>
  <c r="S64" i="129" s="1"/>
  <c r="S50" i="124"/>
  <c r="S50" i="123" s="1"/>
  <c r="S50" i="101" s="1"/>
  <c r="S50" i="129" s="1"/>
  <c r="S42" i="124"/>
  <c r="S42" i="123" s="1"/>
  <c r="S42" i="101" s="1"/>
  <c r="S42" i="129" s="1"/>
  <c r="S38" i="124"/>
  <c r="S38" i="123" s="1"/>
  <c r="S38" i="101" s="1"/>
  <c r="S38" i="129" s="1"/>
  <c r="S29" i="124"/>
  <c r="S29" i="123" s="1"/>
  <c r="S29" i="101" s="1"/>
  <c r="S29" i="129" s="1"/>
  <c r="S69" i="124"/>
  <c r="S69" i="123" s="1"/>
  <c r="S69" i="101" s="1"/>
  <c r="S69" i="129" s="1"/>
  <c r="S65" i="124"/>
  <c r="S65" i="123" s="1"/>
  <c r="S65" i="101" s="1"/>
  <c r="S65" i="129" s="1"/>
  <c r="S47" i="124"/>
  <c r="S47" i="123" s="1"/>
  <c r="S47" i="101" s="1"/>
  <c r="S47" i="129" s="1"/>
  <c r="S43" i="124"/>
  <c r="S43" i="123" s="1"/>
  <c r="S43" i="101" s="1"/>
  <c r="S43" i="129" s="1"/>
  <c r="S39" i="124"/>
  <c r="S39" i="123" s="1"/>
  <c r="S39" i="101" s="1"/>
  <c r="S39" i="129" s="1"/>
  <c r="S35" i="124"/>
  <c r="S35" i="123" s="1"/>
  <c r="S35" i="101" s="1"/>
  <c r="S35" i="129" s="1"/>
  <c r="S30" i="124"/>
  <c r="S30" i="123" s="1"/>
  <c r="S30" i="101" s="1"/>
  <c r="S30" i="129" s="1"/>
  <c r="D24" i="124"/>
  <c r="D24" i="123" s="1"/>
  <c r="D24" i="101" s="1"/>
  <c r="D24" i="129" s="1"/>
  <c r="T4" i="201"/>
  <c r="T5" i="124"/>
  <c r="T13" i="124"/>
  <c r="T13" i="123" s="1"/>
  <c r="T13" i="101" s="1"/>
  <c r="T13" i="129" s="1"/>
  <c r="X13" i="124"/>
  <c r="X13" i="123" s="1"/>
  <c r="X13" i="101" s="1"/>
  <c r="X13" i="129" s="1"/>
  <c r="X25" i="124"/>
  <c r="X25" i="123" s="1"/>
  <c r="X25" i="101" s="1"/>
  <c r="X25" i="129" s="1"/>
  <c r="N64" i="124"/>
  <c r="N64" i="123" s="1"/>
  <c r="N64" i="101" s="1"/>
  <c r="N64" i="129" s="1"/>
  <c r="N50" i="124"/>
  <c r="N50" i="123" s="1"/>
  <c r="N50" i="101" s="1"/>
  <c r="N50" i="129" s="1"/>
  <c r="N46" i="124"/>
  <c r="N46" i="123" s="1"/>
  <c r="N46" i="101" s="1"/>
  <c r="N46" i="129" s="1"/>
  <c r="N42" i="124"/>
  <c r="N42" i="123" s="1"/>
  <c r="N42" i="101" s="1"/>
  <c r="N42" i="129" s="1"/>
  <c r="N38" i="124"/>
  <c r="N38" i="123" s="1"/>
  <c r="N38" i="101" s="1"/>
  <c r="N38" i="129" s="1"/>
  <c r="N29" i="124"/>
  <c r="N29" i="123" s="1"/>
  <c r="N29" i="101" s="1"/>
  <c r="N29" i="129" s="1"/>
  <c r="N65" i="124"/>
  <c r="N65" i="123" s="1"/>
  <c r="N65" i="101" s="1"/>
  <c r="N65" i="129" s="1"/>
  <c r="N47" i="124"/>
  <c r="N47" i="123" s="1"/>
  <c r="N47" i="101" s="1"/>
  <c r="N47" i="129" s="1"/>
  <c r="N43" i="124"/>
  <c r="N43" i="123" s="1"/>
  <c r="N43" i="101" s="1"/>
  <c r="N43" i="129" s="1"/>
  <c r="N39" i="124"/>
  <c r="N39" i="123" s="1"/>
  <c r="N39" i="101" s="1"/>
  <c r="N39" i="129" s="1"/>
  <c r="N35" i="124"/>
  <c r="N35" i="123" s="1"/>
  <c r="N35" i="101" s="1"/>
  <c r="N35" i="129" s="1"/>
  <c r="N30" i="124"/>
  <c r="N30" i="123" s="1"/>
  <c r="N30" i="101" s="1"/>
  <c r="N30" i="129" s="1"/>
  <c r="N66" i="124"/>
  <c r="N66" i="123" s="1"/>
  <c r="N66" i="101" s="1"/>
  <c r="N66" i="129" s="1"/>
  <c r="N48" i="124"/>
  <c r="N48" i="123" s="1"/>
  <c r="N48" i="101" s="1"/>
  <c r="N48" i="129" s="1"/>
  <c r="N44" i="124"/>
  <c r="N44" i="123" s="1"/>
  <c r="N44" i="101" s="1"/>
  <c r="N44" i="129" s="1"/>
  <c r="N40" i="124"/>
  <c r="N40" i="123" s="1"/>
  <c r="N40" i="101" s="1"/>
  <c r="N40" i="129" s="1"/>
  <c r="N31" i="124"/>
  <c r="N31" i="123" s="1"/>
  <c r="N31" i="101" s="1"/>
  <c r="N31" i="129" s="1"/>
  <c r="N63" i="124"/>
  <c r="N63" i="123" s="1"/>
  <c r="N63" i="101" s="1"/>
  <c r="N63" i="129" s="1"/>
  <c r="N49" i="124"/>
  <c r="N49" i="123" s="1"/>
  <c r="N49" i="101" s="1"/>
  <c r="N49" i="129" s="1"/>
  <c r="N45" i="124"/>
  <c r="N45" i="123" s="1"/>
  <c r="N45" i="101" s="1"/>
  <c r="N45" i="129" s="1"/>
  <c r="N41" i="124"/>
  <c r="N41" i="123" s="1"/>
  <c r="N41" i="101" s="1"/>
  <c r="N41" i="129" s="1"/>
  <c r="N37" i="124"/>
  <c r="N37" i="123" s="1"/>
  <c r="N37" i="101" s="1"/>
  <c r="N37" i="129" s="1"/>
  <c r="N32" i="124"/>
  <c r="N32" i="123" s="1"/>
  <c r="N32" i="101" s="1"/>
  <c r="N32" i="129" s="1"/>
  <c r="I52" i="202"/>
  <c r="D11" i="203"/>
  <c r="W8" i="201"/>
  <c r="W9" i="124"/>
  <c r="V12" i="124"/>
  <c r="V11" i="201"/>
  <c r="V24" i="124"/>
  <c r="V24" i="123" s="1"/>
  <c r="V24" i="101" s="1"/>
  <c r="V24" i="129" s="1"/>
  <c r="J22" i="203"/>
  <c r="W22" i="203"/>
  <c r="O5" i="124"/>
  <c r="O4" i="201"/>
  <c r="S12" i="124"/>
  <c r="S11" i="201"/>
  <c r="N11" i="201"/>
  <c r="N12" i="124"/>
  <c r="L8" i="201"/>
  <c r="L9" i="124"/>
  <c r="K48" i="124"/>
  <c r="K48" i="123" s="1"/>
  <c r="K48" i="101" s="1"/>
  <c r="K48" i="129" s="1"/>
  <c r="K44" i="124"/>
  <c r="K44" i="123" s="1"/>
  <c r="K44" i="101" s="1"/>
  <c r="K44" i="129" s="1"/>
  <c r="K40" i="124"/>
  <c r="K40" i="123" s="1"/>
  <c r="K40" i="101" s="1"/>
  <c r="K40" i="129" s="1"/>
  <c r="K31" i="124"/>
  <c r="K31" i="123" s="1"/>
  <c r="K31" i="101" s="1"/>
  <c r="K31" i="129" s="1"/>
  <c r="K67" i="124"/>
  <c r="K67" i="123" s="1"/>
  <c r="K67" i="101" s="1"/>
  <c r="K67" i="129" s="1"/>
  <c r="K63" i="124"/>
  <c r="K63" i="123" s="1"/>
  <c r="K63" i="101" s="1"/>
  <c r="K63" i="129" s="1"/>
  <c r="K49" i="124"/>
  <c r="K49" i="123" s="1"/>
  <c r="K49" i="101" s="1"/>
  <c r="K49" i="129" s="1"/>
  <c r="K41" i="124"/>
  <c r="K41" i="123" s="1"/>
  <c r="K41" i="101" s="1"/>
  <c r="K41" i="129" s="1"/>
  <c r="K37" i="124"/>
  <c r="K37" i="123" s="1"/>
  <c r="K37" i="101" s="1"/>
  <c r="K37" i="129" s="1"/>
  <c r="K32" i="124"/>
  <c r="K32" i="123" s="1"/>
  <c r="K32" i="101" s="1"/>
  <c r="K32" i="129" s="1"/>
  <c r="K68" i="124"/>
  <c r="K68" i="123" s="1"/>
  <c r="K68" i="101" s="1"/>
  <c r="K68" i="129" s="1"/>
  <c r="K64" i="124"/>
  <c r="K64" i="123" s="1"/>
  <c r="K64" i="101" s="1"/>
  <c r="K64" i="129" s="1"/>
  <c r="K50" i="124"/>
  <c r="K50" i="123" s="1"/>
  <c r="K50" i="101" s="1"/>
  <c r="K50" i="129" s="1"/>
  <c r="K42" i="124"/>
  <c r="K42" i="123" s="1"/>
  <c r="K42" i="101" s="1"/>
  <c r="K42" i="129" s="1"/>
  <c r="K38" i="124"/>
  <c r="K38" i="123" s="1"/>
  <c r="K38" i="101" s="1"/>
  <c r="K38" i="129" s="1"/>
  <c r="K29" i="124"/>
  <c r="K29" i="123" s="1"/>
  <c r="K29" i="101" s="1"/>
  <c r="K29" i="129" s="1"/>
  <c r="K69" i="124"/>
  <c r="K69" i="123" s="1"/>
  <c r="K69" i="101" s="1"/>
  <c r="K69" i="129" s="1"/>
  <c r="K65" i="124"/>
  <c r="K65" i="123" s="1"/>
  <c r="K65" i="101" s="1"/>
  <c r="K65" i="129" s="1"/>
  <c r="K47" i="124"/>
  <c r="K47" i="123" s="1"/>
  <c r="K47" i="101" s="1"/>
  <c r="K47" i="129" s="1"/>
  <c r="K43" i="124"/>
  <c r="K43" i="123" s="1"/>
  <c r="K43" i="101" s="1"/>
  <c r="K43" i="129" s="1"/>
  <c r="K39" i="124"/>
  <c r="K39" i="123" s="1"/>
  <c r="K39" i="101" s="1"/>
  <c r="K39" i="129" s="1"/>
  <c r="K35" i="124"/>
  <c r="K35" i="123" s="1"/>
  <c r="K35" i="101" s="1"/>
  <c r="K35" i="129" s="1"/>
  <c r="K30" i="124"/>
  <c r="K30" i="123" s="1"/>
  <c r="K30" i="101" s="1"/>
  <c r="K30" i="129" s="1"/>
  <c r="J12" i="124"/>
  <c r="J11" i="201"/>
  <c r="S4" i="203"/>
  <c r="Q11" i="203"/>
  <c r="L11" i="203"/>
  <c r="R9" i="124"/>
  <c r="R8" i="201"/>
  <c r="Q10" i="124"/>
  <c r="Q10" i="123" s="1"/>
  <c r="Q10" i="101" s="1"/>
  <c r="Q10" i="129" s="1"/>
  <c r="X19" i="124"/>
  <c r="X19" i="123" s="1"/>
  <c r="X19" i="101" s="1"/>
  <c r="X19" i="129" s="1"/>
  <c r="X61" i="124"/>
  <c r="X61" i="123" s="1"/>
  <c r="X61" i="101" s="1"/>
  <c r="X61" i="129" s="1"/>
  <c r="X20" i="124"/>
  <c r="X20" i="123" s="1"/>
  <c r="X20" i="101" s="1"/>
  <c r="X20" i="129" s="1"/>
  <c r="X21" i="124"/>
  <c r="X21" i="123" s="1"/>
  <c r="X21" i="101" s="1"/>
  <c r="X21" i="129" s="1"/>
  <c r="M11" i="203"/>
  <c r="G22" i="203"/>
  <c r="E9" i="124"/>
  <c r="E8" i="201"/>
  <c r="E16" i="124"/>
  <c r="E16" i="123" s="1"/>
  <c r="E16" i="101" s="1"/>
  <c r="E16" i="129" s="1"/>
  <c r="G16" i="124"/>
  <c r="G16" i="123" s="1"/>
  <c r="G16" i="101" s="1"/>
  <c r="G16" i="129" s="1"/>
  <c r="G7" i="124"/>
  <c r="G7" i="123" s="1"/>
  <c r="G7" i="101" s="1"/>
  <c r="G7" i="129" s="1"/>
  <c r="K14" i="124"/>
  <c r="K14" i="123" s="1"/>
  <c r="K14" i="101" s="1"/>
  <c r="K14" i="129" s="1"/>
  <c r="K5" i="124"/>
  <c r="K4" i="201"/>
  <c r="H6" i="124"/>
  <c r="H14" i="124"/>
  <c r="H14" i="123" s="1"/>
  <c r="H14" i="101" s="1"/>
  <c r="H14" i="129" s="1"/>
  <c r="F4" i="201"/>
  <c r="F5" i="124"/>
  <c r="F13" i="124"/>
  <c r="F13" i="123" s="1"/>
  <c r="F13" i="101" s="1"/>
  <c r="F13" i="129" s="1"/>
  <c r="I13" i="124"/>
  <c r="I13" i="123" s="1"/>
  <c r="I13" i="101" s="1"/>
  <c r="I13" i="129" s="1"/>
  <c r="I25" i="124"/>
  <c r="I25" i="123" s="1"/>
  <c r="I25" i="101" s="1"/>
  <c r="I25" i="129" s="1"/>
  <c r="D7" i="124"/>
  <c r="D7" i="123" s="1"/>
  <c r="D7" i="101" s="1"/>
  <c r="D7" i="129" s="1"/>
  <c r="T10" i="124"/>
  <c r="T10" i="123" s="1"/>
  <c r="T10" i="101" s="1"/>
  <c r="T10" i="129" s="1"/>
  <c r="T23" i="124"/>
  <c r="T22" i="201"/>
  <c r="X23" i="124"/>
  <c r="X22" i="201"/>
  <c r="X9" i="124"/>
  <c r="X8" i="201"/>
  <c r="V11" i="203"/>
  <c r="V3" i="203" s="1"/>
  <c r="K52" i="202"/>
  <c r="I8" i="203"/>
  <c r="I3" i="203" s="1"/>
  <c r="P4" i="201"/>
  <c r="P5" i="124"/>
  <c r="W64" i="124"/>
  <c r="W64" i="123" s="1"/>
  <c r="W64" i="101" s="1"/>
  <c r="W64" i="129" s="1"/>
  <c r="W50" i="124"/>
  <c r="W50" i="123" s="1"/>
  <c r="W50" i="101" s="1"/>
  <c r="W50" i="129" s="1"/>
  <c r="W46" i="124"/>
  <c r="W46" i="123" s="1"/>
  <c r="W46" i="101" s="1"/>
  <c r="W46" i="129" s="1"/>
  <c r="W42" i="124"/>
  <c r="W42" i="123" s="1"/>
  <c r="W42" i="101" s="1"/>
  <c r="W42" i="129" s="1"/>
  <c r="W38" i="124"/>
  <c r="W38" i="123" s="1"/>
  <c r="W38" i="101" s="1"/>
  <c r="W38" i="129" s="1"/>
  <c r="W29" i="124"/>
  <c r="W29" i="123" s="1"/>
  <c r="W29" i="101" s="1"/>
  <c r="W29" i="129" s="1"/>
  <c r="W65" i="124"/>
  <c r="W65" i="123" s="1"/>
  <c r="W65" i="101" s="1"/>
  <c r="W65" i="129" s="1"/>
  <c r="W47" i="124"/>
  <c r="W47" i="123" s="1"/>
  <c r="W47" i="101" s="1"/>
  <c r="W47" i="129" s="1"/>
  <c r="W43" i="124"/>
  <c r="W43" i="123" s="1"/>
  <c r="W43" i="101" s="1"/>
  <c r="W43" i="129" s="1"/>
  <c r="W39" i="124"/>
  <c r="W39" i="123" s="1"/>
  <c r="W39" i="101" s="1"/>
  <c r="W39" i="129" s="1"/>
  <c r="W35" i="124"/>
  <c r="W35" i="123" s="1"/>
  <c r="W35" i="101" s="1"/>
  <c r="W35" i="129" s="1"/>
  <c r="W30" i="124"/>
  <c r="W30" i="123" s="1"/>
  <c r="W30" i="101" s="1"/>
  <c r="W30" i="129" s="1"/>
  <c r="W66" i="124"/>
  <c r="W66" i="123" s="1"/>
  <c r="W66" i="101" s="1"/>
  <c r="W66" i="129" s="1"/>
  <c r="W44" i="124"/>
  <c r="W44" i="123" s="1"/>
  <c r="W44" i="101" s="1"/>
  <c r="W44" i="129" s="1"/>
  <c r="W40" i="124"/>
  <c r="W40" i="123" s="1"/>
  <c r="W40" i="101" s="1"/>
  <c r="W40" i="129" s="1"/>
  <c r="W31" i="124"/>
  <c r="W31" i="123" s="1"/>
  <c r="W31" i="101" s="1"/>
  <c r="W31" i="129" s="1"/>
  <c r="W63" i="124"/>
  <c r="W63" i="123" s="1"/>
  <c r="W63" i="101" s="1"/>
  <c r="W63" i="129" s="1"/>
  <c r="W49" i="124"/>
  <c r="W49" i="123" s="1"/>
  <c r="W49" i="101" s="1"/>
  <c r="W49" i="129" s="1"/>
  <c r="W45" i="124"/>
  <c r="W45" i="123" s="1"/>
  <c r="W45" i="101" s="1"/>
  <c r="W45" i="129" s="1"/>
  <c r="W41" i="124"/>
  <c r="W41" i="123" s="1"/>
  <c r="W41" i="101" s="1"/>
  <c r="W41" i="129" s="1"/>
  <c r="W37" i="124"/>
  <c r="W37" i="123" s="1"/>
  <c r="W37" i="101" s="1"/>
  <c r="W37" i="129" s="1"/>
  <c r="W32" i="124"/>
  <c r="W32" i="123" s="1"/>
  <c r="W32" i="101" s="1"/>
  <c r="W32" i="129" s="1"/>
  <c r="V16" i="124"/>
  <c r="V16" i="123" s="1"/>
  <c r="V16" i="101" s="1"/>
  <c r="V16" i="129" s="1"/>
  <c r="V7" i="124"/>
  <c r="V7" i="123" s="1"/>
  <c r="V7" i="101" s="1"/>
  <c r="V7" i="129" s="1"/>
  <c r="P4" i="203"/>
  <c r="O23" i="124"/>
  <c r="O22" i="201"/>
  <c r="S9" i="124"/>
  <c r="S8" i="201"/>
  <c r="N16" i="124"/>
  <c r="N16" i="123" s="1"/>
  <c r="N16" i="101" s="1"/>
  <c r="N16" i="129" s="1"/>
  <c r="J9" i="124"/>
  <c r="J8" i="201"/>
  <c r="J16" i="124"/>
  <c r="J16" i="123" s="1"/>
  <c r="J16" i="101" s="1"/>
  <c r="J16" i="129" s="1"/>
  <c r="M24" i="124"/>
  <c r="M24" i="123" s="1"/>
  <c r="M24" i="101" s="1"/>
  <c r="M24" i="129" s="1"/>
  <c r="R52" i="202"/>
  <c r="R5" i="124"/>
  <c r="R4" i="201"/>
  <c r="Q7" i="124"/>
  <c r="Q7" i="123" s="1"/>
  <c r="Q7" i="101" s="1"/>
  <c r="Q7" i="129" s="1"/>
  <c r="Q15" i="124"/>
  <c r="Q15" i="123" s="1"/>
  <c r="Q15" i="101" s="1"/>
  <c r="Q15" i="129" s="1"/>
  <c r="F52" i="202"/>
  <c r="E36" i="124"/>
  <c r="E36" i="123" s="1"/>
  <c r="E36" i="101" s="1"/>
  <c r="E36" i="129" s="1"/>
  <c r="K4" i="203"/>
  <c r="M52" i="202"/>
  <c r="M8" i="203"/>
  <c r="R4" i="203"/>
  <c r="H69" i="124"/>
  <c r="H69" i="123" s="1"/>
  <c r="H69" i="101" s="1"/>
  <c r="H69" i="129" s="1"/>
  <c r="H65" i="124"/>
  <c r="H65" i="123" s="1"/>
  <c r="H65" i="101" s="1"/>
  <c r="H65" i="129" s="1"/>
  <c r="H47" i="124"/>
  <c r="H47" i="123" s="1"/>
  <c r="H47" i="101" s="1"/>
  <c r="H47" i="129" s="1"/>
  <c r="H43" i="124"/>
  <c r="H43" i="123" s="1"/>
  <c r="H43" i="101" s="1"/>
  <c r="H43" i="129" s="1"/>
  <c r="H35" i="124"/>
  <c r="H35" i="123" s="1"/>
  <c r="H35" i="101" s="1"/>
  <c r="H35" i="129" s="1"/>
  <c r="H30" i="124"/>
  <c r="H30" i="123" s="1"/>
  <c r="H30" i="101" s="1"/>
  <c r="H30" i="129" s="1"/>
  <c r="H66" i="124"/>
  <c r="H66" i="123" s="1"/>
  <c r="H66" i="101" s="1"/>
  <c r="H66" i="129" s="1"/>
  <c r="H48" i="124"/>
  <c r="H48" i="123" s="1"/>
  <c r="H48" i="101" s="1"/>
  <c r="H48" i="129" s="1"/>
  <c r="H44" i="124"/>
  <c r="H44" i="123" s="1"/>
  <c r="H44" i="101" s="1"/>
  <c r="H44" i="129" s="1"/>
  <c r="H40" i="124"/>
  <c r="H40" i="123" s="1"/>
  <c r="H40" i="101" s="1"/>
  <c r="H40" i="129" s="1"/>
  <c r="H31" i="124"/>
  <c r="H31" i="123" s="1"/>
  <c r="H31" i="101" s="1"/>
  <c r="H31" i="129" s="1"/>
  <c r="H67" i="124"/>
  <c r="H67" i="123" s="1"/>
  <c r="H67" i="101" s="1"/>
  <c r="H67" i="129" s="1"/>
  <c r="H63" i="124"/>
  <c r="H63" i="123" s="1"/>
  <c r="H63" i="101" s="1"/>
  <c r="H63" i="129" s="1"/>
  <c r="H49" i="124"/>
  <c r="H49" i="123" s="1"/>
  <c r="H49" i="101" s="1"/>
  <c r="H49" i="129" s="1"/>
  <c r="H45" i="124"/>
  <c r="H45" i="123" s="1"/>
  <c r="H45" i="101" s="1"/>
  <c r="H45" i="129" s="1"/>
  <c r="H37" i="124"/>
  <c r="H37" i="123" s="1"/>
  <c r="H37" i="101" s="1"/>
  <c r="H37" i="129" s="1"/>
  <c r="H32" i="124"/>
  <c r="H32" i="123" s="1"/>
  <c r="H32" i="101" s="1"/>
  <c r="H32" i="129" s="1"/>
  <c r="H68" i="124"/>
  <c r="H68" i="123" s="1"/>
  <c r="H68" i="101" s="1"/>
  <c r="H68" i="129" s="1"/>
  <c r="H64" i="124"/>
  <c r="H64" i="123" s="1"/>
  <c r="H64" i="101" s="1"/>
  <c r="H64" i="129" s="1"/>
  <c r="H50" i="124"/>
  <c r="H50" i="123" s="1"/>
  <c r="H50" i="101" s="1"/>
  <c r="H50" i="129" s="1"/>
  <c r="H46" i="124"/>
  <c r="H46" i="123" s="1"/>
  <c r="H46" i="101" s="1"/>
  <c r="H46" i="129" s="1"/>
  <c r="H38" i="124"/>
  <c r="H38" i="123" s="1"/>
  <c r="H38" i="101" s="1"/>
  <c r="H38" i="129" s="1"/>
  <c r="H29" i="124"/>
  <c r="H29" i="123" s="1"/>
  <c r="H29" i="101" s="1"/>
  <c r="H29" i="129" s="1"/>
  <c r="G4" i="201"/>
  <c r="G5" i="124"/>
  <c r="G13" i="124"/>
  <c r="G13" i="123" s="1"/>
  <c r="G13" i="101" s="1"/>
  <c r="G13" i="129" s="1"/>
  <c r="X22" i="203"/>
  <c r="K24" i="124"/>
  <c r="K24" i="123" s="1"/>
  <c r="K24" i="101" s="1"/>
  <c r="K24" i="129" s="1"/>
  <c r="K10" i="124"/>
  <c r="K10" i="123" s="1"/>
  <c r="K10" i="101" s="1"/>
  <c r="K10" i="129" s="1"/>
  <c r="O22" i="203"/>
  <c r="H11" i="201"/>
  <c r="H12" i="124"/>
  <c r="H24" i="124"/>
  <c r="H24" i="123" s="1"/>
  <c r="H24" i="101" s="1"/>
  <c r="H24" i="129" s="1"/>
  <c r="F10" i="124"/>
  <c r="F10" i="123" s="1"/>
  <c r="F10" i="101" s="1"/>
  <c r="F10" i="129" s="1"/>
  <c r="F23" i="124"/>
  <c r="F22" i="201"/>
  <c r="U11" i="203"/>
  <c r="S52" i="202"/>
  <c r="I23" i="124"/>
  <c r="I22" i="201"/>
  <c r="I9" i="124"/>
  <c r="I8" i="201"/>
  <c r="D4" i="201"/>
  <c r="D5" i="124"/>
  <c r="D13" i="124"/>
  <c r="D13" i="123" s="1"/>
  <c r="D13" i="101" s="1"/>
  <c r="D13" i="129" s="1"/>
  <c r="T15" i="124"/>
  <c r="T15" i="123" s="1"/>
  <c r="T15" i="101" s="1"/>
  <c r="T15" i="129" s="1"/>
  <c r="T6" i="124"/>
  <c r="T6" i="123" s="1"/>
  <c r="T6" i="101" s="1"/>
  <c r="T6" i="129" s="1"/>
  <c r="X6" i="124"/>
  <c r="X6" i="123" s="1"/>
  <c r="X14" i="124"/>
  <c r="X14" i="123" s="1"/>
  <c r="X14" i="101" s="1"/>
  <c r="X14" i="129" s="1"/>
  <c r="D3" i="203"/>
  <c r="W11" i="201"/>
  <c r="W12" i="124"/>
  <c r="V4" i="201"/>
  <c r="V5" i="124"/>
  <c r="V13" i="124"/>
  <c r="V13" i="123" s="1"/>
  <c r="V13" i="101" s="1"/>
  <c r="V13" i="129" s="1"/>
  <c r="E52" i="202"/>
  <c r="W11" i="203"/>
  <c r="H3" i="203"/>
  <c r="S5" i="124"/>
  <c r="S4" i="201"/>
  <c r="N4" i="201"/>
  <c r="N5" i="124"/>
  <c r="L24" i="123"/>
  <c r="L24" i="101" s="1"/>
  <c r="L24" i="129" s="1"/>
  <c r="J14" i="124"/>
  <c r="J14" i="123" s="1"/>
  <c r="J14" i="101" s="1"/>
  <c r="J14" i="129" s="1"/>
  <c r="J4" i="201"/>
  <c r="J5" i="124"/>
  <c r="Q13" i="124"/>
  <c r="Q13" i="123" s="1"/>
  <c r="Q13" i="101" s="1"/>
  <c r="Q13" i="129" s="1"/>
  <c r="Q25" i="124"/>
  <c r="Q25" i="123" s="1"/>
  <c r="Q25" i="101" s="1"/>
  <c r="Q25" i="129" s="1"/>
  <c r="G11" i="203"/>
  <c r="R66" i="124"/>
  <c r="R66" i="123" s="1"/>
  <c r="R66" i="101" s="1"/>
  <c r="R66" i="129" s="1"/>
  <c r="R44" i="124"/>
  <c r="R44" i="123" s="1"/>
  <c r="R44" i="101" s="1"/>
  <c r="R44" i="129" s="1"/>
  <c r="R40" i="124"/>
  <c r="R40" i="123" s="1"/>
  <c r="R40" i="101" s="1"/>
  <c r="R40" i="129" s="1"/>
  <c r="R31" i="124"/>
  <c r="R31" i="123" s="1"/>
  <c r="R31" i="101" s="1"/>
  <c r="R31" i="129" s="1"/>
  <c r="R67" i="124"/>
  <c r="R67" i="123" s="1"/>
  <c r="R67" i="101" s="1"/>
  <c r="R67" i="129" s="1"/>
  <c r="R63" i="124"/>
  <c r="R63" i="123" s="1"/>
  <c r="R63" i="101" s="1"/>
  <c r="R63" i="129" s="1"/>
  <c r="R49" i="124"/>
  <c r="R49" i="123" s="1"/>
  <c r="R49" i="101" s="1"/>
  <c r="R49" i="129" s="1"/>
  <c r="R45" i="124"/>
  <c r="R45" i="123" s="1"/>
  <c r="R45" i="101" s="1"/>
  <c r="R45" i="129" s="1"/>
  <c r="R37" i="124"/>
  <c r="R37" i="123" s="1"/>
  <c r="R37" i="101" s="1"/>
  <c r="R37" i="129" s="1"/>
  <c r="R32" i="124"/>
  <c r="R32" i="123" s="1"/>
  <c r="R32" i="101" s="1"/>
  <c r="R32" i="129" s="1"/>
  <c r="R68" i="124"/>
  <c r="R68" i="123" s="1"/>
  <c r="R68" i="101" s="1"/>
  <c r="R68" i="129" s="1"/>
  <c r="R64" i="124"/>
  <c r="R64" i="123" s="1"/>
  <c r="R64" i="101" s="1"/>
  <c r="R64" i="129" s="1"/>
  <c r="R50" i="124"/>
  <c r="R50" i="123" s="1"/>
  <c r="R50" i="101" s="1"/>
  <c r="R50" i="129" s="1"/>
  <c r="R46" i="124"/>
  <c r="R46" i="123" s="1"/>
  <c r="R46" i="101" s="1"/>
  <c r="R46" i="129" s="1"/>
  <c r="R42" i="124"/>
  <c r="R42" i="123" s="1"/>
  <c r="R42" i="101" s="1"/>
  <c r="R42" i="129" s="1"/>
  <c r="R38" i="124"/>
  <c r="R38" i="123" s="1"/>
  <c r="R38" i="101" s="1"/>
  <c r="R38" i="129" s="1"/>
  <c r="R29" i="124"/>
  <c r="R29" i="123" s="1"/>
  <c r="R29" i="101" s="1"/>
  <c r="R29" i="129" s="1"/>
  <c r="R69" i="124"/>
  <c r="R69" i="123" s="1"/>
  <c r="R69" i="101" s="1"/>
  <c r="R69" i="129" s="1"/>
  <c r="R65" i="124"/>
  <c r="R65" i="123" s="1"/>
  <c r="R65" i="101" s="1"/>
  <c r="R65" i="129" s="1"/>
  <c r="R47" i="124"/>
  <c r="R47" i="123" s="1"/>
  <c r="R47" i="101" s="1"/>
  <c r="R47" i="129" s="1"/>
  <c r="R43" i="124"/>
  <c r="R43" i="123" s="1"/>
  <c r="R43" i="101" s="1"/>
  <c r="R43" i="129" s="1"/>
  <c r="R39" i="124"/>
  <c r="R39" i="123" s="1"/>
  <c r="R39" i="101" s="1"/>
  <c r="R39" i="129" s="1"/>
  <c r="R35" i="124"/>
  <c r="R35" i="123" s="1"/>
  <c r="R35" i="101" s="1"/>
  <c r="R35" i="129" s="1"/>
  <c r="R30" i="124"/>
  <c r="R30" i="123" s="1"/>
  <c r="R30" i="101" s="1"/>
  <c r="R30" i="129" s="1"/>
  <c r="W52" i="202"/>
  <c r="G10" i="124"/>
  <c r="G10" i="123" s="1"/>
  <c r="G10" i="101" s="1"/>
  <c r="G10" i="129" s="1"/>
  <c r="G23" i="124"/>
  <c r="G22" i="201"/>
  <c r="E11" i="203"/>
  <c r="K7" i="124"/>
  <c r="K7" i="123" s="1"/>
  <c r="K7" i="101" s="1"/>
  <c r="K7" i="129" s="1"/>
  <c r="K15" i="124"/>
  <c r="K15" i="123" s="1"/>
  <c r="K15" i="101" s="1"/>
  <c r="K15" i="129" s="1"/>
  <c r="H16" i="124"/>
  <c r="H16" i="123" s="1"/>
  <c r="H16" i="101" s="1"/>
  <c r="H16" i="129" s="1"/>
  <c r="U4" i="201"/>
  <c r="U5" i="124"/>
  <c r="F15" i="124"/>
  <c r="F15" i="123" s="1"/>
  <c r="F15" i="101" s="1"/>
  <c r="F15" i="129" s="1"/>
  <c r="I6" i="124"/>
  <c r="I6" i="123" s="1"/>
  <c r="I6" i="101" s="1"/>
  <c r="I6" i="129" s="1"/>
  <c r="I14" i="124"/>
  <c r="I14" i="123" s="1"/>
  <c r="I14" i="101" s="1"/>
  <c r="I14" i="129" s="1"/>
  <c r="D10" i="124"/>
  <c r="D10" i="123" s="1"/>
  <c r="D10" i="101" s="1"/>
  <c r="D10" i="129" s="1"/>
  <c r="D23" i="124"/>
  <c r="D22" i="201"/>
  <c r="T25" i="124"/>
  <c r="T25" i="123" s="1"/>
  <c r="T25" i="101" s="1"/>
  <c r="T25" i="129" s="1"/>
  <c r="T12" i="124"/>
  <c r="T11" i="201"/>
  <c r="M36" i="124"/>
  <c r="M36" i="123" s="1"/>
  <c r="M36" i="101" s="1"/>
  <c r="M36" i="129" s="1"/>
  <c r="X12" i="124"/>
  <c r="X11" i="201"/>
  <c r="X24" i="124"/>
  <c r="X24" i="123" s="1"/>
  <c r="X24" i="101" s="1"/>
  <c r="X24" i="129" s="1"/>
  <c r="V52" i="202"/>
  <c r="V23" i="124"/>
  <c r="V22" i="201"/>
  <c r="N23" i="124"/>
  <c r="N22" i="201"/>
  <c r="M4" i="201"/>
  <c r="M5" i="124"/>
  <c r="Q23" i="124"/>
  <c r="Q22" i="201"/>
  <c r="Q9" i="124"/>
  <c r="Q8" i="201"/>
  <c r="H4" i="201"/>
  <c r="H5" i="124"/>
  <c r="H5" i="123" s="1"/>
  <c r="U23" i="124"/>
  <c r="U22" i="201"/>
  <c r="H52" i="202"/>
  <c r="I11" i="201"/>
  <c r="I12" i="124"/>
  <c r="I24" i="124"/>
  <c r="I24" i="123" s="1"/>
  <c r="I24" i="101" s="1"/>
  <c r="I24" i="129" s="1"/>
  <c r="D15" i="124"/>
  <c r="D15" i="123" s="1"/>
  <c r="D15" i="101" s="1"/>
  <c r="D15" i="129" s="1"/>
  <c r="D6" i="124"/>
  <c r="D6" i="123" s="1"/>
  <c r="D6" i="101" s="1"/>
  <c r="D6" i="129" s="1"/>
  <c r="T8" i="201"/>
  <c r="T9" i="124"/>
  <c r="X16" i="124"/>
  <c r="X16" i="123" s="1"/>
  <c r="X16" i="101" s="1"/>
  <c r="X16" i="129" s="1"/>
  <c r="U21" i="124"/>
  <c r="U21" i="123" s="1"/>
  <c r="U21" i="101" s="1"/>
  <c r="U21" i="129" s="1"/>
  <c r="U51" i="124"/>
  <c r="U51" i="123" s="1"/>
  <c r="U51" i="101" s="1"/>
  <c r="U51" i="129" s="1"/>
  <c r="U19" i="124"/>
  <c r="U19" i="123" s="1"/>
  <c r="U19" i="101" s="1"/>
  <c r="U19" i="129" s="1"/>
  <c r="W5" i="124"/>
  <c r="W4" i="201"/>
  <c r="V15" i="124"/>
  <c r="V15" i="123" s="1"/>
  <c r="V15" i="101" s="1"/>
  <c r="V15" i="129" s="1"/>
  <c r="P11" i="203"/>
  <c r="O9" i="124"/>
  <c r="O8" i="201"/>
  <c r="D52" i="202"/>
  <c r="L4" i="201"/>
  <c r="L5" i="124"/>
  <c r="L13" i="124"/>
  <c r="L13" i="123" s="1"/>
  <c r="L13" i="101" s="1"/>
  <c r="L13" i="129" s="1"/>
  <c r="J7" i="124"/>
  <c r="J7" i="123" s="1"/>
  <c r="J7" i="101" s="1"/>
  <c r="J7" i="129" s="1"/>
  <c r="J15" i="124"/>
  <c r="J15" i="123" s="1"/>
  <c r="J15" i="101" s="1"/>
  <c r="J15" i="129" s="1"/>
  <c r="S22" i="203"/>
  <c r="S8" i="203"/>
  <c r="O52" i="202"/>
  <c r="M10" i="124"/>
  <c r="M10" i="123" s="1"/>
  <c r="M10" i="101" s="1"/>
  <c r="M10" i="129" s="1"/>
  <c r="M22" i="201"/>
  <c r="M23" i="124"/>
  <c r="Q52" i="202"/>
  <c r="Q6" i="124"/>
  <c r="Q6" i="123" s="1"/>
  <c r="Q6" i="101" s="1"/>
  <c r="Q6" i="129" s="1"/>
  <c r="Q14" i="124"/>
  <c r="Q14" i="123" s="1"/>
  <c r="Q14" i="101" s="1"/>
  <c r="Q14" i="129" s="1"/>
  <c r="E5" i="124"/>
  <c r="E4" i="201"/>
  <c r="E3" i="201" s="1"/>
  <c r="G25" i="124"/>
  <c r="G25" i="123" s="1"/>
  <c r="G25" i="101" s="1"/>
  <c r="G25" i="129" s="1"/>
  <c r="E4" i="203"/>
  <c r="X8" i="203"/>
  <c r="X3" i="203" s="1"/>
  <c r="K23" i="124"/>
  <c r="K22" i="201"/>
  <c r="L19" i="124"/>
  <c r="L19" i="123" s="1"/>
  <c r="L19" i="101" s="1"/>
  <c r="L19" i="129" s="1"/>
  <c r="L61" i="124"/>
  <c r="L61" i="123" s="1"/>
  <c r="L61" i="101" s="1"/>
  <c r="L61" i="129" s="1"/>
  <c r="L20" i="124"/>
  <c r="L20" i="123" s="1"/>
  <c r="L20" i="101" s="1"/>
  <c r="L20" i="129" s="1"/>
  <c r="O8" i="203"/>
  <c r="H10" i="124"/>
  <c r="H10" i="123" s="1"/>
  <c r="H10" i="101" s="1"/>
  <c r="H10" i="129" s="1"/>
  <c r="F11" i="203"/>
  <c r="U15" i="124"/>
  <c r="U15" i="123" s="1"/>
  <c r="U15" i="101" s="1"/>
  <c r="U15" i="129" s="1"/>
  <c r="U6" i="124"/>
  <c r="U6" i="123" s="1"/>
  <c r="U6" i="101" s="1"/>
  <c r="U6" i="129" s="1"/>
  <c r="F8" i="201"/>
  <c r="F9" i="124"/>
  <c r="H61" i="124"/>
  <c r="H61" i="123" s="1"/>
  <c r="H61" i="101" s="1"/>
  <c r="H61" i="129" s="1"/>
  <c r="H20" i="124"/>
  <c r="H20" i="123" s="1"/>
  <c r="H20" i="101" s="1"/>
  <c r="H20" i="129" s="1"/>
  <c r="H21" i="124"/>
  <c r="H21" i="123" s="1"/>
  <c r="H21" i="101" s="1"/>
  <c r="H21" i="129" s="1"/>
  <c r="I16" i="124"/>
  <c r="I16" i="123" s="1"/>
  <c r="I16" i="101" s="1"/>
  <c r="I16" i="129" s="1"/>
  <c r="D25" i="124"/>
  <c r="D25" i="123" s="1"/>
  <c r="D25" i="101" s="1"/>
  <c r="D25" i="129" s="1"/>
  <c r="D11" i="201"/>
  <c r="D12" i="124"/>
  <c r="T14" i="124"/>
  <c r="T14" i="123" s="1"/>
  <c r="T14" i="101" s="1"/>
  <c r="T14" i="129" s="1"/>
  <c r="N52" i="202"/>
  <c r="X4" i="201"/>
  <c r="X5" i="124"/>
  <c r="V3" i="201" l="1"/>
  <c r="T3" i="203"/>
  <c r="U3" i="203"/>
  <c r="Q3" i="203"/>
  <c r="U3" i="201"/>
  <c r="M3" i="201"/>
  <c r="K3" i="203"/>
  <c r="O3" i="203"/>
  <c r="J3" i="201"/>
  <c r="P3" i="201"/>
  <c r="M3" i="203"/>
  <c r="L22" i="124"/>
  <c r="L3" i="201"/>
  <c r="W3" i="201"/>
  <c r="N3" i="201"/>
  <c r="J3" i="203"/>
  <c r="X3" i="201"/>
  <c r="G3" i="201"/>
  <c r="R3" i="203"/>
  <c r="R3" i="201"/>
  <c r="K3" i="201"/>
  <c r="H71" i="204"/>
  <c r="F33" i="203"/>
  <c r="L71" i="204"/>
  <c r="H19" i="124"/>
  <c r="H19" i="123" s="1"/>
  <c r="H19" i="101" s="1"/>
  <c r="H19" i="129" s="1"/>
  <c r="U20" i="124"/>
  <c r="U20" i="123" s="1"/>
  <c r="U20" i="101" s="1"/>
  <c r="U20" i="129" s="1"/>
  <c r="L3" i="203"/>
  <c r="G71" i="204"/>
  <c r="P71" i="204"/>
  <c r="K17" i="204"/>
  <c r="V17" i="203"/>
  <c r="K71" i="204"/>
  <c r="K17" i="203"/>
  <c r="L21" i="124"/>
  <c r="L21" i="123" s="1"/>
  <c r="L21" i="101" s="1"/>
  <c r="L21" i="129" s="1"/>
  <c r="E3" i="203"/>
  <c r="H3" i="201"/>
  <c r="T17" i="204"/>
  <c r="W67" i="124"/>
  <c r="W67" i="123" s="1"/>
  <c r="W67" i="101" s="1"/>
  <c r="W67" i="129" s="1"/>
  <c r="Q71" i="204"/>
  <c r="N67" i="124"/>
  <c r="N67" i="123" s="1"/>
  <c r="N67" i="101" s="1"/>
  <c r="N67" i="129" s="1"/>
  <c r="P17" i="202"/>
  <c r="P2" i="202" s="1"/>
  <c r="U33" i="203"/>
  <c r="W17" i="204"/>
  <c r="S3" i="201"/>
  <c r="X51" i="124"/>
  <c r="X51" i="123" s="1"/>
  <c r="X51" i="101" s="1"/>
  <c r="X51" i="129" s="1"/>
  <c r="I68" i="124"/>
  <c r="I68" i="123" s="1"/>
  <c r="I68" i="101" s="1"/>
  <c r="I68" i="129" s="1"/>
  <c r="H51" i="124"/>
  <c r="H51" i="123" s="1"/>
  <c r="H51" i="101" s="1"/>
  <c r="H51" i="129" s="1"/>
  <c r="U61" i="124"/>
  <c r="U61" i="123" s="1"/>
  <c r="U61" i="101" s="1"/>
  <c r="U61" i="129" s="1"/>
  <c r="H17" i="202"/>
  <c r="H2" i="202" s="1"/>
  <c r="H42" i="124"/>
  <c r="H42" i="123" s="1"/>
  <c r="H42" i="101" s="1"/>
  <c r="H42" i="129" s="1"/>
  <c r="H41" i="124"/>
  <c r="H41" i="123" s="1"/>
  <c r="H41" i="101" s="1"/>
  <c r="H41" i="129" s="1"/>
  <c r="R17" i="202"/>
  <c r="K46" i="124"/>
  <c r="K46" i="123" s="1"/>
  <c r="K46" i="101" s="1"/>
  <c r="K46" i="129" s="1"/>
  <c r="K45" i="124"/>
  <c r="K45" i="123" s="1"/>
  <c r="K45" i="101" s="1"/>
  <c r="K45" i="129" s="1"/>
  <c r="K66" i="124"/>
  <c r="K66" i="123" s="1"/>
  <c r="K66" i="101" s="1"/>
  <c r="K66" i="129" s="1"/>
  <c r="L17" i="202"/>
  <c r="L2" i="202" s="1"/>
  <c r="P38" i="124"/>
  <c r="P38" i="123" s="1"/>
  <c r="P38" i="101" s="1"/>
  <c r="P38" i="129" s="1"/>
  <c r="P37" i="124"/>
  <c r="P37" i="123" s="1"/>
  <c r="P37" i="101" s="1"/>
  <c r="P37" i="129" s="1"/>
  <c r="Q17" i="202"/>
  <c r="Q2" i="202" s="1"/>
  <c r="R41" i="124"/>
  <c r="R41" i="123" s="1"/>
  <c r="R41" i="101" s="1"/>
  <c r="R41" i="129" s="1"/>
  <c r="R48" i="124"/>
  <c r="R48" i="123" s="1"/>
  <c r="R48" i="101" s="1"/>
  <c r="R48" i="129" s="1"/>
  <c r="I17" i="202"/>
  <c r="I2" i="202" s="1"/>
  <c r="R52" i="204"/>
  <c r="E17" i="202"/>
  <c r="E2" i="202" s="1"/>
  <c r="W48" i="124"/>
  <c r="W48" i="123" s="1"/>
  <c r="W48" i="101" s="1"/>
  <c r="W48" i="129" s="1"/>
  <c r="W69" i="124"/>
  <c r="W69" i="123" s="1"/>
  <c r="W69" i="101" s="1"/>
  <c r="W69" i="129" s="1"/>
  <c r="W68" i="124"/>
  <c r="W68" i="123" s="1"/>
  <c r="W68" i="101" s="1"/>
  <c r="W68" i="129" s="1"/>
  <c r="I17" i="203"/>
  <c r="N69" i="124"/>
  <c r="N69" i="123" s="1"/>
  <c r="N69" i="101" s="1"/>
  <c r="N69" i="129" s="1"/>
  <c r="N68" i="124"/>
  <c r="N68" i="123" s="1"/>
  <c r="N68" i="101" s="1"/>
  <c r="N68" i="129" s="1"/>
  <c r="S33" i="203"/>
  <c r="H17" i="204"/>
  <c r="M17" i="202"/>
  <c r="M2" i="202" s="1"/>
  <c r="I41" i="124"/>
  <c r="I41" i="123" s="1"/>
  <c r="I41" i="101" s="1"/>
  <c r="I41" i="129" s="1"/>
  <c r="I48" i="124"/>
  <c r="I48" i="123" s="1"/>
  <c r="I48" i="101" s="1"/>
  <c r="I48" i="129" s="1"/>
  <c r="I69" i="124"/>
  <c r="I69" i="123" s="1"/>
  <c r="I69" i="101" s="1"/>
  <c r="I69" i="129" s="1"/>
  <c r="X17" i="202"/>
  <c r="X2" i="202" s="1"/>
  <c r="L51" i="124"/>
  <c r="L51" i="123" s="1"/>
  <c r="L51" i="101" s="1"/>
  <c r="L51" i="129" s="1"/>
  <c r="S17" i="204"/>
  <c r="R71" i="204"/>
  <c r="D33" i="203"/>
  <c r="H39" i="124"/>
  <c r="H39" i="123" s="1"/>
  <c r="H39" i="101" s="1"/>
  <c r="H39" i="129" s="1"/>
  <c r="J17" i="204"/>
  <c r="S46" i="124"/>
  <c r="S46" i="123" s="1"/>
  <c r="S46" i="101" s="1"/>
  <c r="S46" i="129" s="1"/>
  <c r="S45" i="124"/>
  <c r="S45" i="123" s="1"/>
  <c r="S45" i="101" s="1"/>
  <c r="S45" i="129" s="1"/>
  <c r="S66" i="124"/>
  <c r="S66" i="123" s="1"/>
  <c r="S66" i="101" s="1"/>
  <c r="S66" i="129" s="1"/>
  <c r="L17" i="204"/>
  <c r="P35" i="124"/>
  <c r="P35" i="123" s="1"/>
  <c r="P35" i="101" s="1"/>
  <c r="P35" i="129" s="1"/>
  <c r="P33" i="203"/>
  <c r="L18" i="124"/>
  <c r="L17" i="201"/>
  <c r="E4" i="124"/>
  <c r="E5" i="123"/>
  <c r="E31" i="124"/>
  <c r="E31" i="123" s="1"/>
  <c r="E31" i="101" s="1"/>
  <c r="E31" i="129" s="1"/>
  <c r="E43" i="124"/>
  <c r="E43" i="123" s="1"/>
  <c r="E43" i="101" s="1"/>
  <c r="E43" i="129" s="1"/>
  <c r="E46" i="124"/>
  <c r="E46" i="123" s="1"/>
  <c r="E46" i="101" s="1"/>
  <c r="E46" i="129" s="1"/>
  <c r="E45" i="124"/>
  <c r="E45" i="123" s="1"/>
  <c r="E45" i="101" s="1"/>
  <c r="E45" i="129" s="1"/>
  <c r="U35" i="124"/>
  <c r="U35" i="123" s="1"/>
  <c r="U35" i="101" s="1"/>
  <c r="U35" i="129" s="1"/>
  <c r="U38" i="124"/>
  <c r="U38" i="123" s="1"/>
  <c r="U38" i="101" s="1"/>
  <c r="U38" i="129" s="1"/>
  <c r="U37" i="124"/>
  <c r="U37" i="123" s="1"/>
  <c r="U37" i="101" s="1"/>
  <c r="U37" i="129" s="1"/>
  <c r="V28" i="124"/>
  <c r="V27" i="201"/>
  <c r="V31" i="124"/>
  <c r="V31" i="123" s="1"/>
  <c r="V31" i="101" s="1"/>
  <c r="V31" i="129" s="1"/>
  <c r="V43" i="124"/>
  <c r="V43" i="123" s="1"/>
  <c r="V43" i="101" s="1"/>
  <c r="V43" i="129" s="1"/>
  <c r="V46" i="124"/>
  <c r="V46" i="123" s="1"/>
  <c r="V46" i="101" s="1"/>
  <c r="V46" i="129" s="1"/>
  <c r="M27" i="203"/>
  <c r="F20" i="124"/>
  <c r="F20" i="123" s="1"/>
  <c r="F20" i="101" s="1"/>
  <c r="F20" i="129" s="1"/>
  <c r="J4" i="124"/>
  <c r="J5" i="123"/>
  <c r="M44" i="124"/>
  <c r="M44" i="123" s="1"/>
  <c r="M44" i="101" s="1"/>
  <c r="M44" i="129" s="1"/>
  <c r="M65" i="124"/>
  <c r="M65" i="123" s="1"/>
  <c r="M65" i="101" s="1"/>
  <c r="M65" i="129" s="1"/>
  <c r="M64" i="124"/>
  <c r="M64" i="123" s="1"/>
  <c r="M64" i="101" s="1"/>
  <c r="M64" i="129" s="1"/>
  <c r="M63" i="124"/>
  <c r="M63" i="123" s="1"/>
  <c r="M63" i="101" s="1"/>
  <c r="M63" i="129" s="1"/>
  <c r="K51" i="124"/>
  <c r="K51" i="123" s="1"/>
  <c r="K51" i="101" s="1"/>
  <c r="K51" i="129" s="1"/>
  <c r="V19" i="124"/>
  <c r="V19" i="123" s="1"/>
  <c r="V19" i="101" s="1"/>
  <c r="V19" i="129" s="1"/>
  <c r="I8" i="124"/>
  <c r="I9" i="123"/>
  <c r="L40" i="124"/>
  <c r="L40" i="123" s="1"/>
  <c r="L40" i="101" s="1"/>
  <c r="L40" i="129" s="1"/>
  <c r="L47" i="124"/>
  <c r="L47" i="123" s="1"/>
  <c r="L47" i="101" s="1"/>
  <c r="L47" i="129" s="1"/>
  <c r="L50" i="124"/>
  <c r="L50" i="123" s="1"/>
  <c r="L50" i="101" s="1"/>
  <c r="L50" i="129" s="1"/>
  <c r="L49" i="124"/>
  <c r="L49" i="123" s="1"/>
  <c r="L49" i="101" s="1"/>
  <c r="L49" i="129" s="1"/>
  <c r="D40" i="124"/>
  <c r="D40" i="123" s="1"/>
  <c r="D40" i="101" s="1"/>
  <c r="D40" i="129" s="1"/>
  <c r="D47" i="124"/>
  <c r="D47" i="123" s="1"/>
  <c r="D47" i="101" s="1"/>
  <c r="D47" i="129" s="1"/>
  <c r="D50" i="124"/>
  <c r="D50" i="123" s="1"/>
  <c r="D50" i="101" s="1"/>
  <c r="D50" i="129" s="1"/>
  <c r="D49" i="124"/>
  <c r="D49" i="123" s="1"/>
  <c r="D49" i="101" s="1"/>
  <c r="D49" i="129" s="1"/>
  <c r="X8" i="124"/>
  <c r="X9" i="123"/>
  <c r="M71" i="204"/>
  <c r="T21" i="124"/>
  <c r="T21" i="123" s="1"/>
  <c r="T21" i="101" s="1"/>
  <c r="T21" i="129" s="1"/>
  <c r="F4" i="124"/>
  <c r="F5" i="123"/>
  <c r="K4" i="124"/>
  <c r="K5" i="123"/>
  <c r="M19" i="124"/>
  <c r="M19" i="123" s="1"/>
  <c r="M19" i="101" s="1"/>
  <c r="M19" i="129" s="1"/>
  <c r="R61" i="124"/>
  <c r="R61" i="123" s="1"/>
  <c r="R61" i="101" s="1"/>
  <c r="R61" i="129" s="1"/>
  <c r="T35" i="124"/>
  <c r="T35" i="123" s="1"/>
  <c r="T35" i="101" s="1"/>
  <c r="T35" i="129" s="1"/>
  <c r="T38" i="124"/>
  <c r="T38" i="123" s="1"/>
  <c r="T38" i="101" s="1"/>
  <c r="T38" i="129" s="1"/>
  <c r="T37" i="124"/>
  <c r="T37" i="123" s="1"/>
  <c r="T37" i="101" s="1"/>
  <c r="T37" i="129" s="1"/>
  <c r="K33" i="201"/>
  <c r="K34" i="124"/>
  <c r="H22" i="124"/>
  <c r="H23" i="123"/>
  <c r="G3" i="203"/>
  <c r="G27" i="203"/>
  <c r="Q3" i="201"/>
  <c r="P51" i="124"/>
  <c r="P51" i="123" s="1"/>
  <c r="P51" i="101" s="1"/>
  <c r="P51" i="129" s="1"/>
  <c r="F11" i="124"/>
  <c r="F12" i="123"/>
  <c r="P27" i="201"/>
  <c r="P28" i="124"/>
  <c r="G28" i="124"/>
  <c r="G27" i="201"/>
  <c r="G31" i="124"/>
  <c r="G31" i="123" s="1"/>
  <c r="G31" i="101" s="1"/>
  <c r="G31" i="129" s="1"/>
  <c r="G43" i="124"/>
  <c r="G43" i="123" s="1"/>
  <c r="G43" i="101" s="1"/>
  <c r="G43" i="129" s="1"/>
  <c r="G46" i="124"/>
  <c r="G46" i="123" s="1"/>
  <c r="G46" i="101" s="1"/>
  <c r="G46" i="129" s="1"/>
  <c r="Q20" i="124"/>
  <c r="Q20" i="123" s="1"/>
  <c r="Q20" i="101" s="1"/>
  <c r="Q20" i="129" s="1"/>
  <c r="F45" i="124"/>
  <c r="F45" i="123" s="1"/>
  <c r="F45" i="101" s="1"/>
  <c r="F45" i="129" s="1"/>
  <c r="F66" i="124"/>
  <c r="F66" i="123" s="1"/>
  <c r="F66" i="101" s="1"/>
  <c r="F66" i="129" s="1"/>
  <c r="F29" i="124"/>
  <c r="F29" i="123" s="1"/>
  <c r="F29" i="101" s="1"/>
  <c r="F29" i="129" s="1"/>
  <c r="N8" i="124"/>
  <c r="N9" i="123"/>
  <c r="P155" i="149"/>
  <c r="J61" i="124"/>
  <c r="J61" i="123" s="1"/>
  <c r="J61" i="101" s="1"/>
  <c r="J61" i="129" s="1"/>
  <c r="W19" i="124"/>
  <c r="W19" i="123" s="1"/>
  <c r="W19" i="101" s="1"/>
  <c r="W19" i="129" s="1"/>
  <c r="O49" i="124"/>
  <c r="O49" i="123" s="1"/>
  <c r="O49" i="101" s="1"/>
  <c r="O49" i="129" s="1"/>
  <c r="O30" i="124"/>
  <c r="O30" i="123" s="1"/>
  <c r="O30" i="101" s="1"/>
  <c r="O30" i="129" s="1"/>
  <c r="O34" i="124"/>
  <c r="O33" i="201"/>
  <c r="Q42" i="124"/>
  <c r="Q42" i="123" s="1"/>
  <c r="Q42" i="101" s="1"/>
  <c r="Q42" i="129" s="1"/>
  <c r="Q41" i="124"/>
  <c r="Q41" i="123" s="1"/>
  <c r="Q41" i="101" s="1"/>
  <c r="Q41" i="129" s="1"/>
  <c r="Q48" i="124"/>
  <c r="Q48" i="123" s="1"/>
  <c r="Q48" i="101" s="1"/>
  <c r="Q48" i="129" s="1"/>
  <c r="Q69" i="124"/>
  <c r="Q69" i="123" s="1"/>
  <c r="Q69" i="101" s="1"/>
  <c r="Q69" i="129" s="1"/>
  <c r="D20" i="124"/>
  <c r="D20" i="123" s="1"/>
  <c r="D20" i="101" s="1"/>
  <c r="D20" i="129" s="1"/>
  <c r="X33" i="201"/>
  <c r="X34" i="124"/>
  <c r="X32" i="124"/>
  <c r="X32" i="123" s="1"/>
  <c r="X32" i="101" s="1"/>
  <c r="X32" i="129" s="1"/>
  <c r="X40" i="124"/>
  <c r="X40" i="123" s="1"/>
  <c r="X40" i="101" s="1"/>
  <c r="X40" i="129" s="1"/>
  <c r="X47" i="124"/>
  <c r="X47" i="123" s="1"/>
  <c r="X47" i="101" s="1"/>
  <c r="X47" i="129" s="1"/>
  <c r="I52" i="204"/>
  <c r="U27" i="203"/>
  <c r="D17" i="202"/>
  <c r="D2" i="202" s="1"/>
  <c r="O8" i="124"/>
  <c r="O9" i="123"/>
  <c r="W4" i="124"/>
  <c r="W5" i="123"/>
  <c r="E40" i="124"/>
  <c r="E40" i="123" s="1"/>
  <c r="E40" i="101" s="1"/>
  <c r="E40" i="129" s="1"/>
  <c r="E47" i="124"/>
  <c r="E47" i="123" s="1"/>
  <c r="E47" i="101" s="1"/>
  <c r="E47" i="129" s="1"/>
  <c r="E50" i="124"/>
  <c r="E50" i="123" s="1"/>
  <c r="E50" i="101" s="1"/>
  <c r="E50" i="129" s="1"/>
  <c r="E49" i="124"/>
  <c r="E49" i="123" s="1"/>
  <c r="E49" i="101" s="1"/>
  <c r="E49" i="129" s="1"/>
  <c r="T8" i="124"/>
  <c r="T9" i="123"/>
  <c r="U22" i="124"/>
  <c r="U23" i="123"/>
  <c r="U39" i="124"/>
  <c r="U39" i="123" s="1"/>
  <c r="U39" i="101" s="1"/>
  <c r="U39" i="129" s="1"/>
  <c r="U42" i="124"/>
  <c r="U42" i="123" s="1"/>
  <c r="U42" i="101" s="1"/>
  <c r="U42" i="129" s="1"/>
  <c r="U41" i="124"/>
  <c r="U41" i="123" s="1"/>
  <c r="U41" i="101" s="1"/>
  <c r="U41" i="129" s="1"/>
  <c r="V32" i="124"/>
  <c r="V32" i="123" s="1"/>
  <c r="V32" i="101" s="1"/>
  <c r="V32" i="129" s="1"/>
  <c r="V40" i="124"/>
  <c r="V40" i="123" s="1"/>
  <c r="V40" i="101" s="1"/>
  <c r="V40" i="129" s="1"/>
  <c r="V47" i="124"/>
  <c r="V47" i="123" s="1"/>
  <c r="V47" i="101" s="1"/>
  <c r="V47" i="129" s="1"/>
  <c r="V50" i="124"/>
  <c r="V50" i="123" s="1"/>
  <c r="V50" i="101" s="1"/>
  <c r="V50" i="129" s="1"/>
  <c r="M33" i="203"/>
  <c r="U4" i="124"/>
  <c r="U5" i="123"/>
  <c r="F61" i="124"/>
  <c r="M48" i="124"/>
  <c r="M48" i="123" s="1"/>
  <c r="M48" i="101" s="1"/>
  <c r="M48" i="129" s="1"/>
  <c r="M69" i="124"/>
  <c r="M69" i="123" s="1"/>
  <c r="M69" i="101" s="1"/>
  <c r="M69" i="129" s="1"/>
  <c r="M68" i="124"/>
  <c r="M68" i="123" s="1"/>
  <c r="M68" i="101" s="1"/>
  <c r="M68" i="129" s="1"/>
  <c r="M67" i="124"/>
  <c r="M67" i="123" s="1"/>
  <c r="M67" i="101" s="1"/>
  <c r="M67" i="129" s="1"/>
  <c r="V4" i="124"/>
  <c r="V5" i="123"/>
  <c r="K18" i="124"/>
  <c r="K17" i="201"/>
  <c r="V51" i="124"/>
  <c r="V51" i="123" s="1"/>
  <c r="V51" i="101" s="1"/>
  <c r="V51" i="129" s="1"/>
  <c r="X6" i="101"/>
  <c r="X6" i="129" s="1"/>
  <c r="S17" i="202"/>
  <c r="S2" i="202" s="1"/>
  <c r="F22" i="124"/>
  <c r="F23" i="123"/>
  <c r="H27" i="201"/>
  <c r="H28" i="124"/>
  <c r="L44" i="124"/>
  <c r="L44" i="123" s="1"/>
  <c r="L44" i="101" s="1"/>
  <c r="L44" i="129" s="1"/>
  <c r="L65" i="124"/>
  <c r="L65" i="123" s="1"/>
  <c r="L65" i="101" s="1"/>
  <c r="L65" i="129" s="1"/>
  <c r="L64" i="124"/>
  <c r="L64" i="123" s="1"/>
  <c r="L64" i="101" s="1"/>
  <c r="L64" i="129" s="1"/>
  <c r="L63" i="124"/>
  <c r="L63" i="123" s="1"/>
  <c r="L63" i="101" s="1"/>
  <c r="L63" i="129" s="1"/>
  <c r="D44" i="124"/>
  <c r="D44" i="123" s="1"/>
  <c r="D44" i="101" s="1"/>
  <c r="D44" i="129" s="1"/>
  <c r="D65" i="124"/>
  <c r="D65" i="123" s="1"/>
  <c r="D65" i="101" s="1"/>
  <c r="D65" i="129" s="1"/>
  <c r="D64" i="124"/>
  <c r="D64" i="123" s="1"/>
  <c r="D64" i="101" s="1"/>
  <c r="D64" i="129" s="1"/>
  <c r="D63" i="124"/>
  <c r="D63" i="123" s="1"/>
  <c r="D63" i="101" s="1"/>
  <c r="D63" i="129" s="1"/>
  <c r="G17" i="204"/>
  <c r="P4" i="124"/>
  <c r="P5" i="123"/>
  <c r="S19" i="124"/>
  <c r="S19" i="123" s="1"/>
  <c r="S19" i="101" s="1"/>
  <c r="S19" i="129" s="1"/>
  <c r="F3" i="201"/>
  <c r="H27" i="203"/>
  <c r="M51" i="124"/>
  <c r="M51" i="123" s="1"/>
  <c r="M51" i="101" s="1"/>
  <c r="M51" i="129" s="1"/>
  <c r="T39" i="124"/>
  <c r="T39" i="123" s="1"/>
  <c r="T39" i="101" s="1"/>
  <c r="T39" i="129" s="1"/>
  <c r="T42" i="124"/>
  <c r="T42" i="123" s="1"/>
  <c r="T42" i="101" s="1"/>
  <c r="T42" i="129" s="1"/>
  <c r="T41" i="124"/>
  <c r="T41" i="123" s="1"/>
  <c r="T41" i="101" s="1"/>
  <c r="T41" i="129" s="1"/>
  <c r="S11" i="124"/>
  <c r="S12" i="123"/>
  <c r="E20" i="124"/>
  <c r="E20" i="123" s="1"/>
  <c r="E20" i="101" s="1"/>
  <c r="E20" i="129" s="1"/>
  <c r="S17" i="203"/>
  <c r="G33" i="203"/>
  <c r="Q4" i="124"/>
  <c r="Q5" i="123"/>
  <c r="Q17" i="204"/>
  <c r="F27" i="203"/>
  <c r="F26" i="203" s="1"/>
  <c r="L11" i="124"/>
  <c r="L12" i="123"/>
  <c r="G21" i="124"/>
  <c r="G21" i="123" s="1"/>
  <c r="G21" i="101" s="1"/>
  <c r="G21" i="129" s="1"/>
  <c r="I18" i="124"/>
  <c r="I17" i="201"/>
  <c r="N21" i="124"/>
  <c r="N21" i="123" s="1"/>
  <c r="N21" i="101" s="1"/>
  <c r="N21" i="129" s="1"/>
  <c r="S27" i="203"/>
  <c r="P34" i="124"/>
  <c r="P33" i="201"/>
  <c r="I33" i="203"/>
  <c r="G32" i="124"/>
  <c r="G32" i="123" s="1"/>
  <c r="G32" i="101" s="1"/>
  <c r="G32" i="129" s="1"/>
  <c r="G40" i="124"/>
  <c r="G40" i="123" s="1"/>
  <c r="G40" i="101" s="1"/>
  <c r="G40" i="129" s="1"/>
  <c r="G47" i="124"/>
  <c r="G47" i="123" s="1"/>
  <c r="G47" i="101" s="1"/>
  <c r="G47" i="129" s="1"/>
  <c r="G50" i="124"/>
  <c r="G50" i="123" s="1"/>
  <c r="G50" i="101" s="1"/>
  <c r="G50" i="129" s="1"/>
  <c r="Q61" i="124"/>
  <c r="Q61" i="123" s="1"/>
  <c r="Q61" i="101" s="1"/>
  <c r="Q61" i="129" s="1"/>
  <c r="F49" i="124"/>
  <c r="F49" i="123" s="1"/>
  <c r="F49" i="101" s="1"/>
  <c r="F49" i="129" s="1"/>
  <c r="F30" i="124"/>
  <c r="F30" i="123" s="1"/>
  <c r="F30" i="101" s="1"/>
  <c r="F30" i="129" s="1"/>
  <c r="F34" i="124"/>
  <c r="F33" i="201"/>
  <c r="M11" i="124"/>
  <c r="M12" i="123"/>
  <c r="G17" i="202"/>
  <c r="G2" i="202" s="1"/>
  <c r="P27" i="203"/>
  <c r="P26" i="203" s="1"/>
  <c r="W51" i="124"/>
  <c r="W51" i="123" s="1"/>
  <c r="W51" i="101" s="1"/>
  <c r="W51" i="129" s="1"/>
  <c r="O63" i="124"/>
  <c r="O63" i="123" s="1"/>
  <c r="O63" i="101" s="1"/>
  <c r="O63" i="129" s="1"/>
  <c r="O35" i="124"/>
  <c r="O35" i="123" s="1"/>
  <c r="O35" i="101" s="1"/>
  <c r="O35" i="129" s="1"/>
  <c r="O38" i="124"/>
  <c r="O38" i="123" s="1"/>
  <c r="O38" i="101" s="1"/>
  <c r="O38" i="129" s="1"/>
  <c r="Q46" i="124"/>
  <c r="Q46" i="123" s="1"/>
  <c r="Q46" i="101" s="1"/>
  <c r="Q46" i="129" s="1"/>
  <c r="Q45" i="124"/>
  <c r="Q45" i="123" s="1"/>
  <c r="Q45" i="101" s="1"/>
  <c r="Q45" i="129" s="1"/>
  <c r="Q66" i="124"/>
  <c r="Q66" i="123" s="1"/>
  <c r="Q66" i="101" s="1"/>
  <c r="Q66" i="129" s="1"/>
  <c r="D61" i="124"/>
  <c r="D61" i="123" s="1"/>
  <c r="D61" i="101" s="1"/>
  <c r="D61" i="129" s="1"/>
  <c r="X38" i="124"/>
  <c r="X38" i="123" s="1"/>
  <c r="X38" i="101" s="1"/>
  <c r="X38" i="129" s="1"/>
  <c r="X37" i="124"/>
  <c r="X37" i="123" s="1"/>
  <c r="X37" i="101" s="1"/>
  <c r="X37" i="129" s="1"/>
  <c r="X44" i="124"/>
  <c r="X44" i="123" s="1"/>
  <c r="X44" i="101" s="1"/>
  <c r="X44" i="129" s="1"/>
  <c r="X65" i="124"/>
  <c r="X65" i="123" s="1"/>
  <c r="X65" i="101" s="1"/>
  <c r="X65" i="129" s="1"/>
  <c r="P8" i="124"/>
  <c r="P9" i="123"/>
  <c r="N52" i="204"/>
  <c r="N17" i="202"/>
  <c r="N2" i="202" s="1"/>
  <c r="E44" i="124"/>
  <c r="E44" i="123" s="1"/>
  <c r="E44" i="101" s="1"/>
  <c r="E44" i="129" s="1"/>
  <c r="E65" i="124"/>
  <c r="E65" i="123" s="1"/>
  <c r="E65" i="101" s="1"/>
  <c r="E65" i="129" s="1"/>
  <c r="E64" i="124"/>
  <c r="E64" i="123" s="1"/>
  <c r="E64" i="101" s="1"/>
  <c r="E64" i="129" s="1"/>
  <c r="E63" i="124"/>
  <c r="E63" i="123" s="1"/>
  <c r="E63" i="101" s="1"/>
  <c r="E63" i="129" s="1"/>
  <c r="U31" i="124"/>
  <c r="U31" i="123" s="1"/>
  <c r="U31" i="101" s="1"/>
  <c r="U31" i="129" s="1"/>
  <c r="U43" i="124"/>
  <c r="U43" i="123" s="1"/>
  <c r="U43" i="101" s="1"/>
  <c r="U43" i="129" s="1"/>
  <c r="U46" i="124"/>
  <c r="U46" i="123" s="1"/>
  <c r="U46" i="101" s="1"/>
  <c r="U46" i="129" s="1"/>
  <c r="U45" i="124"/>
  <c r="U45" i="123" s="1"/>
  <c r="U45" i="101" s="1"/>
  <c r="U45" i="129" s="1"/>
  <c r="V37" i="124"/>
  <c r="V37" i="123" s="1"/>
  <c r="V37" i="101" s="1"/>
  <c r="V37" i="129" s="1"/>
  <c r="V44" i="124"/>
  <c r="V44" i="123" s="1"/>
  <c r="V44" i="101" s="1"/>
  <c r="V44" i="129" s="1"/>
  <c r="V65" i="124"/>
  <c r="V65" i="123" s="1"/>
  <c r="V65" i="101" s="1"/>
  <c r="V65" i="129" s="1"/>
  <c r="V64" i="124"/>
  <c r="V64" i="123" s="1"/>
  <c r="V64" i="101" s="1"/>
  <c r="V64" i="129" s="1"/>
  <c r="Q8" i="124"/>
  <c r="Q9" i="123"/>
  <c r="N22" i="124"/>
  <c r="N23" i="123"/>
  <c r="F19" i="124"/>
  <c r="F19" i="123" s="1"/>
  <c r="F19" i="101" s="1"/>
  <c r="F19" i="129" s="1"/>
  <c r="M66" i="124"/>
  <c r="M66" i="123" s="1"/>
  <c r="M66" i="101" s="1"/>
  <c r="M66" i="129" s="1"/>
  <c r="M29" i="124"/>
  <c r="M29" i="123" s="1"/>
  <c r="M29" i="101" s="1"/>
  <c r="M29" i="129" s="1"/>
  <c r="M28" i="124"/>
  <c r="M27" i="201"/>
  <c r="W11" i="124"/>
  <c r="W12" i="123"/>
  <c r="I17" i="204"/>
  <c r="K21" i="124"/>
  <c r="K21" i="123" s="1"/>
  <c r="K21" i="101" s="1"/>
  <c r="K21" i="129" s="1"/>
  <c r="V18" i="124"/>
  <c r="V17" i="201"/>
  <c r="I22" i="124"/>
  <c r="I23" i="123"/>
  <c r="H34" i="124"/>
  <c r="H34" i="123" s="1"/>
  <c r="H33" i="201"/>
  <c r="L48" i="124"/>
  <c r="L48" i="123" s="1"/>
  <c r="L48" i="101" s="1"/>
  <c r="L48" i="129" s="1"/>
  <c r="L69" i="124"/>
  <c r="L69" i="123" s="1"/>
  <c r="L69" i="101" s="1"/>
  <c r="L69" i="129" s="1"/>
  <c r="L68" i="124"/>
  <c r="L68" i="123" s="1"/>
  <c r="L68" i="101" s="1"/>
  <c r="L68" i="129" s="1"/>
  <c r="L67" i="124"/>
  <c r="L67" i="123" s="1"/>
  <c r="L67" i="101" s="1"/>
  <c r="L67" i="129" s="1"/>
  <c r="D48" i="124"/>
  <c r="D48" i="123" s="1"/>
  <c r="D48" i="101" s="1"/>
  <c r="D48" i="129" s="1"/>
  <c r="D69" i="124"/>
  <c r="D69" i="123" s="1"/>
  <c r="D69" i="101" s="1"/>
  <c r="D69" i="129" s="1"/>
  <c r="D68" i="124"/>
  <c r="D68" i="123" s="1"/>
  <c r="D68" i="101" s="1"/>
  <c r="D68" i="129" s="1"/>
  <c r="D67" i="124"/>
  <c r="D67" i="123" s="1"/>
  <c r="D67" i="101" s="1"/>
  <c r="D67" i="129" s="1"/>
  <c r="O22" i="124"/>
  <c r="O23" i="123"/>
  <c r="W33" i="201"/>
  <c r="W34" i="124"/>
  <c r="X23" i="123"/>
  <c r="X22" i="124"/>
  <c r="S51" i="124"/>
  <c r="S51" i="123" s="1"/>
  <c r="S51" i="101" s="1"/>
  <c r="S51" i="129" s="1"/>
  <c r="H33" i="203"/>
  <c r="M18" i="124"/>
  <c r="M17" i="201"/>
  <c r="R8" i="124"/>
  <c r="R9" i="123"/>
  <c r="T31" i="124"/>
  <c r="T31" i="123" s="1"/>
  <c r="T31" i="101" s="1"/>
  <c r="T31" i="129" s="1"/>
  <c r="T43" i="124"/>
  <c r="T43" i="123" s="1"/>
  <c r="T43" i="101" s="1"/>
  <c r="T43" i="129" s="1"/>
  <c r="T46" i="124"/>
  <c r="T46" i="123" s="1"/>
  <c r="T46" i="101" s="1"/>
  <c r="T46" i="129" s="1"/>
  <c r="T45" i="124"/>
  <c r="T45" i="123" s="1"/>
  <c r="T45" i="101" s="1"/>
  <c r="T45" i="129" s="1"/>
  <c r="E61" i="124"/>
  <c r="E61" i="123" s="1"/>
  <c r="E61" i="101" s="1"/>
  <c r="E61" i="129" s="1"/>
  <c r="T4" i="124"/>
  <c r="T5" i="123"/>
  <c r="K8" i="124"/>
  <c r="K9" i="123"/>
  <c r="R11" i="124"/>
  <c r="R12" i="123"/>
  <c r="G20" i="124"/>
  <c r="G20" i="123" s="1"/>
  <c r="G20" i="101" s="1"/>
  <c r="G20" i="129" s="1"/>
  <c r="I21" i="124"/>
  <c r="I21" i="123" s="1"/>
  <c r="I21" i="101" s="1"/>
  <c r="I21" i="129" s="1"/>
  <c r="N20" i="124"/>
  <c r="N20" i="123" s="1"/>
  <c r="N20" i="101" s="1"/>
  <c r="N20" i="129" s="1"/>
  <c r="G37" i="124"/>
  <c r="G37" i="123" s="1"/>
  <c r="G37" i="101" s="1"/>
  <c r="G37" i="129" s="1"/>
  <c r="G44" i="124"/>
  <c r="G44" i="123" s="1"/>
  <c r="G44" i="101" s="1"/>
  <c r="G44" i="129" s="1"/>
  <c r="G65" i="124"/>
  <c r="G65" i="123" s="1"/>
  <c r="G65" i="101" s="1"/>
  <c r="G65" i="129" s="1"/>
  <c r="G64" i="124"/>
  <c r="G64" i="123" s="1"/>
  <c r="G64" i="101" s="1"/>
  <c r="G64" i="129" s="1"/>
  <c r="Q19" i="124"/>
  <c r="Q19" i="123" s="1"/>
  <c r="Q19" i="101" s="1"/>
  <c r="Q19" i="129" s="1"/>
  <c r="F63" i="124"/>
  <c r="F63" i="123" s="1"/>
  <c r="F63" i="101" s="1"/>
  <c r="F63" i="129" s="1"/>
  <c r="F35" i="124"/>
  <c r="F35" i="123" s="1"/>
  <c r="F35" i="101" s="1"/>
  <c r="F35" i="129" s="1"/>
  <c r="F38" i="124"/>
  <c r="F38" i="123" s="1"/>
  <c r="F38" i="101" s="1"/>
  <c r="F38" i="129" s="1"/>
  <c r="O21" i="124"/>
  <c r="O21" i="123" s="1"/>
  <c r="O21" i="101" s="1"/>
  <c r="O21" i="129" s="1"/>
  <c r="J52" i="204"/>
  <c r="J2" i="204" s="1"/>
  <c r="S22" i="124"/>
  <c r="S23" i="123"/>
  <c r="V8" i="124"/>
  <c r="V9" i="123"/>
  <c r="W17" i="201"/>
  <c r="W18" i="124"/>
  <c r="O67" i="124"/>
  <c r="O67" i="123" s="1"/>
  <c r="O67" i="101" s="1"/>
  <c r="O67" i="129" s="1"/>
  <c r="O39" i="124"/>
  <c r="O39" i="123" s="1"/>
  <c r="O39" i="101" s="1"/>
  <c r="O39" i="129" s="1"/>
  <c r="O42" i="124"/>
  <c r="O42" i="123" s="1"/>
  <c r="O42" i="101" s="1"/>
  <c r="O42" i="129" s="1"/>
  <c r="E22" i="124"/>
  <c r="E23" i="123"/>
  <c r="Q11" i="124"/>
  <c r="Q12" i="123"/>
  <c r="O17" i="204"/>
  <c r="Q50" i="124"/>
  <c r="Q50" i="123" s="1"/>
  <c r="Q50" i="101" s="1"/>
  <c r="Q50" i="129" s="1"/>
  <c r="Q49" i="124"/>
  <c r="Q49" i="123" s="1"/>
  <c r="Q49" i="101" s="1"/>
  <c r="Q49" i="129" s="1"/>
  <c r="Q30" i="124"/>
  <c r="Q30" i="123" s="1"/>
  <c r="Q30" i="101" s="1"/>
  <c r="Q30" i="129" s="1"/>
  <c r="D19" i="124"/>
  <c r="D19" i="123" s="1"/>
  <c r="D19" i="101" s="1"/>
  <c r="D19" i="129" s="1"/>
  <c r="X42" i="124"/>
  <c r="X42" i="123" s="1"/>
  <c r="X42" i="101" s="1"/>
  <c r="X42" i="129" s="1"/>
  <c r="X41" i="124"/>
  <c r="X41" i="123" s="1"/>
  <c r="X41" i="101" s="1"/>
  <c r="X41" i="129" s="1"/>
  <c r="X48" i="124"/>
  <c r="X48" i="123" s="1"/>
  <c r="X48" i="101" s="1"/>
  <c r="X48" i="129" s="1"/>
  <c r="X69" i="124"/>
  <c r="X69" i="123" s="1"/>
  <c r="X69" i="101" s="1"/>
  <c r="X69" i="129" s="1"/>
  <c r="P22" i="124"/>
  <c r="P23" i="123"/>
  <c r="I71" i="204"/>
  <c r="X5" i="123"/>
  <c r="X5" i="101" s="1"/>
  <c r="X4" i="124"/>
  <c r="F8" i="124"/>
  <c r="F9" i="123"/>
  <c r="K22" i="124"/>
  <c r="K23" i="123"/>
  <c r="V27" i="203"/>
  <c r="E48" i="124"/>
  <c r="E48" i="123" s="1"/>
  <c r="E48" i="101" s="1"/>
  <c r="E48" i="129" s="1"/>
  <c r="E69" i="124"/>
  <c r="E69" i="123" s="1"/>
  <c r="E69" i="101" s="1"/>
  <c r="E69" i="129" s="1"/>
  <c r="E68" i="124"/>
  <c r="E68" i="123" s="1"/>
  <c r="E68" i="101" s="1"/>
  <c r="E68" i="129" s="1"/>
  <c r="E67" i="124"/>
  <c r="E67" i="123" s="1"/>
  <c r="E67" i="101" s="1"/>
  <c r="E67" i="129" s="1"/>
  <c r="U40" i="124"/>
  <c r="U40" i="123" s="1"/>
  <c r="U40" i="101" s="1"/>
  <c r="U40" i="129" s="1"/>
  <c r="U47" i="124"/>
  <c r="U47" i="123" s="1"/>
  <c r="U47" i="101" s="1"/>
  <c r="U47" i="129" s="1"/>
  <c r="U50" i="124"/>
  <c r="U50" i="123" s="1"/>
  <c r="U50" i="101" s="1"/>
  <c r="U50" i="129" s="1"/>
  <c r="U49" i="124"/>
  <c r="U49" i="123" s="1"/>
  <c r="U49" i="101" s="1"/>
  <c r="U49" i="129" s="1"/>
  <c r="V41" i="124"/>
  <c r="V41" i="123" s="1"/>
  <c r="V41" i="101" s="1"/>
  <c r="V41" i="129" s="1"/>
  <c r="V48" i="124"/>
  <c r="V48" i="123" s="1"/>
  <c r="V48" i="101" s="1"/>
  <c r="V48" i="129" s="1"/>
  <c r="V69" i="124"/>
  <c r="V69" i="123" s="1"/>
  <c r="V69" i="101" s="1"/>
  <c r="V69" i="129" s="1"/>
  <c r="V68" i="124"/>
  <c r="V68" i="123" s="1"/>
  <c r="V68" i="101" s="1"/>
  <c r="V68" i="129" s="1"/>
  <c r="O17" i="203"/>
  <c r="X12" i="123"/>
  <c r="X11" i="124"/>
  <c r="T11" i="124"/>
  <c r="T12" i="123"/>
  <c r="W17" i="202"/>
  <c r="W2" i="202" s="1"/>
  <c r="M17" i="203"/>
  <c r="F51" i="124"/>
  <c r="F51" i="123" s="1"/>
  <c r="F51" i="101" s="1"/>
  <c r="F51" i="129" s="1"/>
  <c r="M30" i="124"/>
  <c r="M30" i="123" s="1"/>
  <c r="M30" i="101" s="1"/>
  <c r="M30" i="129" s="1"/>
  <c r="M34" i="124"/>
  <c r="M33" i="201"/>
  <c r="M32" i="124"/>
  <c r="M32" i="123" s="1"/>
  <c r="M32" i="101" s="1"/>
  <c r="M32" i="129" s="1"/>
  <c r="K20" i="124"/>
  <c r="K20" i="123" s="1"/>
  <c r="K20" i="101" s="1"/>
  <c r="K20" i="129" s="1"/>
  <c r="T17" i="203"/>
  <c r="F17" i="202"/>
  <c r="F2" i="202" s="1"/>
  <c r="L66" i="124"/>
  <c r="L66" i="123" s="1"/>
  <c r="L66" i="101" s="1"/>
  <c r="L66" i="129" s="1"/>
  <c r="L29" i="124"/>
  <c r="L29" i="123" s="1"/>
  <c r="L29" i="101" s="1"/>
  <c r="L29" i="129" s="1"/>
  <c r="L28" i="124"/>
  <c r="L27" i="201"/>
  <c r="D66" i="124"/>
  <c r="D66" i="123" s="1"/>
  <c r="D66" i="101" s="1"/>
  <c r="D66" i="129" s="1"/>
  <c r="D29" i="124"/>
  <c r="D29" i="123" s="1"/>
  <c r="D29" i="101" s="1"/>
  <c r="D29" i="129" s="1"/>
  <c r="D28" i="124"/>
  <c r="D27" i="201"/>
  <c r="P3" i="203"/>
  <c r="T20" i="124"/>
  <c r="T20" i="123" s="1"/>
  <c r="T20" i="101" s="1"/>
  <c r="T20" i="129" s="1"/>
  <c r="S18" i="124"/>
  <c r="S17" i="201"/>
  <c r="M21" i="124"/>
  <c r="M21" i="123" s="1"/>
  <c r="M21" i="101" s="1"/>
  <c r="M21" i="129" s="1"/>
  <c r="R19" i="124"/>
  <c r="R19" i="123" s="1"/>
  <c r="R19" i="101" s="1"/>
  <c r="R19" i="129" s="1"/>
  <c r="S3" i="203"/>
  <c r="T40" i="124"/>
  <c r="T40" i="123" s="1"/>
  <c r="T40" i="101" s="1"/>
  <c r="T40" i="129" s="1"/>
  <c r="T47" i="124"/>
  <c r="T47" i="123" s="1"/>
  <c r="T47" i="101" s="1"/>
  <c r="T47" i="129" s="1"/>
  <c r="T50" i="124"/>
  <c r="T50" i="123" s="1"/>
  <c r="T50" i="101" s="1"/>
  <c r="T50" i="129" s="1"/>
  <c r="T49" i="124"/>
  <c r="T49" i="123" s="1"/>
  <c r="T49" i="101" s="1"/>
  <c r="T49" i="129" s="1"/>
  <c r="E19" i="124"/>
  <c r="E19" i="123" s="1"/>
  <c r="E19" i="101" s="1"/>
  <c r="E19" i="129" s="1"/>
  <c r="P17" i="203"/>
  <c r="N34" i="124"/>
  <c r="N33" i="201"/>
  <c r="T3" i="201"/>
  <c r="G61" i="124"/>
  <c r="G61" i="123" s="1"/>
  <c r="G61" i="101" s="1"/>
  <c r="G61" i="129" s="1"/>
  <c r="P18" i="124"/>
  <c r="P17" i="201"/>
  <c r="I20" i="124"/>
  <c r="I20" i="123" s="1"/>
  <c r="I20" i="101" s="1"/>
  <c r="I20" i="129" s="1"/>
  <c r="N61" i="124"/>
  <c r="N61" i="123" s="1"/>
  <c r="N61" i="101" s="1"/>
  <c r="N61" i="129" s="1"/>
  <c r="G41" i="124"/>
  <c r="G41" i="123" s="1"/>
  <c r="G41" i="101" s="1"/>
  <c r="G41" i="129" s="1"/>
  <c r="G48" i="124"/>
  <c r="G48" i="123" s="1"/>
  <c r="G48" i="101" s="1"/>
  <c r="G48" i="129" s="1"/>
  <c r="G69" i="124"/>
  <c r="G69" i="123" s="1"/>
  <c r="G69" i="101" s="1"/>
  <c r="G69" i="129" s="1"/>
  <c r="G68" i="124"/>
  <c r="G68" i="123" s="1"/>
  <c r="G68" i="101" s="1"/>
  <c r="G68" i="129" s="1"/>
  <c r="Q51" i="124"/>
  <c r="Q51" i="123" s="1"/>
  <c r="Q51" i="101" s="1"/>
  <c r="Q51" i="129" s="1"/>
  <c r="F67" i="124"/>
  <c r="F67" i="123" s="1"/>
  <c r="F67" i="101" s="1"/>
  <c r="F67" i="129" s="1"/>
  <c r="F39" i="124"/>
  <c r="F39" i="123" s="1"/>
  <c r="F39" i="101" s="1"/>
  <c r="F39" i="129" s="1"/>
  <c r="F42" i="124"/>
  <c r="F42" i="123" s="1"/>
  <c r="F42" i="101" s="1"/>
  <c r="F42" i="129" s="1"/>
  <c r="O20" i="124"/>
  <c r="O20" i="123" s="1"/>
  <c r="O20" i="101" s="1"/>
  <c r="O20" i="129" s="1"/>
  <c r="D17" i="203"/>
  <c r="O11" i="124"/>
  <c r="O12" i="123"/>
  <c r="J19" i="124"/>
  <c r="J19" i="123" s="1"/>
  <c r="J19" i="101" s="1"/>
  <c r="J19" i="129" s="1"/>
  <c r="D8" i="124"/>
  <c r="D9" i="123"/>
  <c r="H17" i="203"/>
  <c r="U11" i="124"/>
  <c r="U12" i="123"/>
  <c r="G8" i="124"/>
  <c r="G9" i="123"/>
  <c r="O28" i="124"/>
  <c r="O27" i="201"/>
  <c r="O31" i="124"/>
  <c r="O31" i="123" s="1"/>
  <c r="O31" i="101" s="1"/>
  <c r="O31" i="129" s="1"/>
  <c r="O43" i="124"/>
  <c r="O43" i="123" s="1"/>
  <c r="O43" i="101" s="1"/>
  <c r="O43" i="129" s="1"/>
  <c r="O46" i="124"/>
  <c r="O46" i="123" s="1"/>
  <c r="O46" i="101" s="1"/>
  <c r="O46" i="129" s="1"/>
  <c r="Q64" i="124"/>
  <c r="Q64" i="123" s="1"/>
  <c r="Q64" i="101" s="1"/>
  <c r="Q64" i="129" s="1"/>
  <c r="Q63" i="124"/>
  <c r="Q63" i="123" s="1"/>
  <c r="Q63" i="101" s="1"/>
  <c r="Q63" i="129" s="1"/>
  <c r="Q35" i="124"/>
  <c r="Q35" i="123" s="1"/>
  <c r="Q35" i="101" s="1"/>
  <c r="Q35" i="129" s="1"/>
  <c r="D51" i="124"/>
  <c r="D51" i="123" s="1"/>
  <c r="D51" i="101" s="1"/>
  <c r="D51" i="129" s="1"/>
  <c r="X46" i="124"/>
  <c r="X46" i="123" s="1"/>
  <c r="X46" i="101" s="1"/>
  <c r="X46" i="129" s="1"/>
  <c r="X45" i="124"/>
  <c r="X45" i="123" s="1"/>
  <c r="X45" i="101" s="1"/>
  <c r="X45" i="129" s="1"/>
  <c r="X66" i="124"/>
  <c r="X66" i="123" s="1"/>
  <c r="X66" i="101" s="1"/>
  <c r="X66" i="129" s="1"/>
  <c r="N71" i="204"/>
  <c r="V33" i="203"/>
  <c r="Q33" i="203"/>
  <c r="E66" i="124"/>
  <c r="E66" i="123" s="1"/>
  <c r="E66" i="101" s="1"/>
  <c r="E66" i="129" s="1"/>
  <c r="E29" i="124"/>
  <c r="E29" i="123" s="1"/>
  <c r="E29" i="101" s="1"/>
  <c r="E29" i="129" s="1"/>
  <c r="E28" i="124"/>
  <c r="E27" i="201"/>
  <c r="U44" i="124"/>
  <c r="U44" i="123" s="1"/>
  <c r="U44" i="101" s="1"/>
  <c r="U44" i="129" s="1"/>
  <c r="U65" i="124"/>
  <c r="U65" i="123" s="1"/>
  <c r="U65" i="101" s="1"/>
  <c r="U65" i="129" s="1"/>
  <c r="U64" i="124"/>
  <c r="U64" i="123" s="1"/>
  <c r="U64" i="101" s="1"/>
  <c r="U64" i="129" s="1"/>
  <c r="U63" i="124"/>
  <c r="U63" i="123" s="1"/>
  <c r="U63" i="101" s="1"/>
  <c r="U63" i="129" s="1"/>
  <c r="V45" i="124"/>
  <c r="V45" i="123" s="1"/>
  <c r="V45" i="101" s="1"/>
  <c r="V45" i="129" s="1"/>
  <c r="V66" i="124"/>
  <c r="V66" i="123" s="1"/>
  <c r="V66" i="101" s="1"/>
  <c r="V66" i="129" s="1"/>
  <c r="V29" i="124"/>
  <c r="V29" i="123" s="1"/>
  <c r="V29" i="101" s="1"/>
  <c r="V29" i="129" s="1"/>
  <c r="Q22" i="124"/>
  <c r="Q23" i="123"/>
  <c r="R17" i="204"/>
  <c r="H52" i="204"/>
  <c r="V22" i="124"/>
  <c r="V23" i="123"/>
  <c r="V17" i="202"/>
  <c r="V2" i="202" s="1"/>
  <c r="F18" i="124"/>
  <c r="F17" i="201"/>
  <c r="R17" i="203"/>
  <c r="S4" i="124"/>
  <c r="S5" i="123"/>
  <c r="M35" i="124"/>
  <c r="M35" i="123" s="1"/>
  <c r="M35" i="101" s="1"/>
  <c r="M35" i="129" s="1"/>
  <c r="M38" i="124"/>
  <c r="M38" i="123" s="1"/>
  <c r="M38" i="101" s="1"/>
  <c r="M38" i="129" s="1"/>
  <c r="M37" i="124"/>
  <c r="M37" i="123" s="1"/>
  <c r="M37" i="101" s="1"/>
  <c r="M37" i="129" s="1"/>
  <c r="K61" i="124"/>
  <c r="R33" i="203"/>
  <c r="R4" i="124"/>
  <c r="R5" i="123"/>
  <c r="L30" i="124"/>
  <c r="L30" i="123" s="1"/>
  <c r="L30" i="101" s="1"/>
  <c r="L30" i="129" s="1"/>
  <c r="L33" i="201"/>
  <c r="L34" i="124"/>
  <c r="L32" i="124"/>
  <c r="L32" i="123" s="1"/>
  <c r="L32" i="101" s="1"/>
  <c r="L32" i="129" s="1"/>
  <c r="D30" i="124"/>
  <c r="D30" i="123" s="1"/>
  <c r="D30" i="101" s="1"/>
  <c r="D30" i="129" s="1"/>
  <c r="D34" i="124"/>
  <c r="D33" i="201"/>
  <c r="D32" i="124"/>
  <c r="D32" i="123" s="1"/>
  <c r="D32" i="101" s="1"/>
  <c r="D32" i="129" s="1"/>
  <c r="S8" i="124"/>
  <c r="S9" i="123"/>
  <c r="K17" i="202"/>
  <c r="K2" i="202" s="1"/>
  <c r="T61" i="124"/>
  <c r="T61" i="123" s="1"/>
  <c r="T61" i="101" s="1"/>
  <c r="T61" i="129" s="1"/>
  <c r="S21" i="124"/>
  <c r="S21" i="123" s="1"/>
  <c r="S21" i="101" s="1"/>
  <c r="S21" i="129" s="1"/>
  <c r="E8" i="124"/>
  <c r="E9" i="123"/>
  <c r="X18" i="124"/>
  <c r="X17" i="201"/>
  <c r="F17" i="203"/>
  <c r="R51" i="124"/>
  <c r="R51" i="123" s="1"/>
  <c r="R51" i="101" s="1"/>
  <c r="R51" i="129" s="1"/>
  <c r="T44" i="124"/>
  <c r="T44" i="123" s="1"/>
  <c r="T44" i="101" s="1"/>
  <c r="T44" i="129" s="1"/>
  <c r="T65" i="124"/>
  <c r="T65" i="123" s="1"/>
  <c r="T65" i="101" s="1"/>
  <c r="T65" i="129" s="1"/>
  <c r="T64" i="124"/>
  <c r="T64" i="123" s="1"/>
  <c r="T64" i="101" s="1"/>
  <c r="T64" i="129" s="1"/>
  <c r="T63" i="124"/>
  <c r="T63" i="123" s="1"/>
  <c r="T63" i="101" s="1"/>
  <c r="T63" i="129" s="1"/>
  <c r="L8" i="124"/>
  <c r="L9" i="123"/>
  <c r="O3" i="201"/>
  <c r="E51" i="124"/>
  <c r="E51" i="123" s="1"/>
  <c r="E51" i="101" s="1"/>
  <c r="E51" i="129" s="1"/>
  <c r="S28" i="124"/>
  <c r="S27" i="201"/>
  <c r="G19" i="124"/>
  <c r="G19" i="123" s="1"/>
  <c r="G19" i="101" s="1"/>
  <c r="G19" i="129" s="1"/>
  <c r="P21" i="124"/>
  <c r="P21" i="123" s="1"/>
  <c r="P21" i="101" s="1"/>
  <c r="P21" i="129" s="1"/>
  <c r="I61" i="124"/>
  <c r="I61" i="123" s="1"/>
  <c r="I61" i="101" s="1"/>
  <c r="I61" i="129" s="1"/>
  <c r="N19" i="124"/>
  <c r="N19" i="123" s="1"/>
  <c r="N19" i="101" s="1"/>
  <c r="N19" i="129" s="1"/>
  <c r="U8" i="124"/>
  <c r="U9" i="123"/>
  <c r="I27" i="203"/>
  <c r="G45" i="124"/>
  <c r="G45" i="123" s="1"/>
  <c r="G45" i="101" s="1"/>
  <c r="G45" i="129" s="1"/>
  <c r="G66" i="124"/>
  <c r="G66" i="123" s="1"/>
  <c r="G66" i="101" s="1"/>
  <c r="G66" i="129" s="1"/>
  <c r="G29" i="124"/>
  <c r="G29" i="123" s="1"/>
  <c r="G29" i="101" s="1"/>
  <c r="G29" i="129" s="1"/>
  <c r="F28" i="124"/>
  <c r="F27" i="201"/>
  <c r="F26" i="201" s="1"/>
  <c r="F31" i="124"/>
  <c r="F31" i="123" s="1"/>
  <c r="F31" i="101" s="1"/>
  <c r="F31" i="129" s="1"/>
  <c r="F43" i="124"/>
  <c r="F43" i="123" s="1"/>
  <c r="F43" i="101" s="1"/>
  <c r="F43" i="129" s="1"/>
  <c r="F46" i="124"/>
  <c r="F46" i="123" s="1"/>
  <c r="F46" i="101" s="1"/>
  <c r="F46" i="129" s="1"/>
  <c r="O61" i="124"/>
  <c r="O61" i="123" s="1"/>
  <c r="O61" i="101" s="1"/>
  <c r="O61" i="129" s="1"/>
  <c r="X27" i="203"/>
  <c r="U17" i="204"/>
  <c r="J51" i="124"/>
  <c r="J51" i="123" s="1"/>
  <c r="J51" i="101" s="1"/>
  <c r="J51" i="129" s="1"/>
  <c r="O32" i="124"/>
  <c r="O32" i="123" s="1"/>
  <c r="O32" i="101" s="1"/>
  <c r="O32" i="129" s="1"/>
  <c r="O40" i="124"/>
  <c r="O40" i="123" s="1"/>
  <c r="O40" i="101" s="1"/>
  <c r="O40" i="129" s="1"/>
  <c r="O47" i="124"/>
  <c r="O47" i="123" s="1"/>
  <c r="O47" i="101" s="1"/>
  <c r="O47" i="129" s="1"/>
  <c r="O50" i="124"/>
  <c r="O50" i="123" s="1"/>
  <c r="O50" i="101" s="1"/>
  <c r="O50" i="129" s="1"/>
  <c r="Q68" i="124"/>
  <c r="Q68" i="123" s="1"/>
  <c r="Q68" i="101" s="1"/>
  <c r="Q68" i="129" s="1"/>
  <c r="Q67" i="124"/>
  <c r="Q67" i="123" s="1"/>
  <c r="Q67" i="101" s="1"/>
  <c r="Q67" i="129" s="1"/>
  <c r="Q39" i="124"/>
  <c r="Q39" i="123" s="1"/>
  <c r="Q39" i="101" s="1"/>
  <c r="Q39" i="129" s="1"/>
  <c r="L22" i="123"/>
  <c r="L23" i="101"/>
  <c r="D17" i="201"/>
  <c r="D18" i="124"/>
  <c r="X50" i="124"/>
  <c r="X50" i="123" s="1"/>
  <c r="X50" i="101" s="1"/>
  <c r="X50" i="129" s="1"/>
  <c r="X49" i="124"/>
  <c r="X49" i="123" s="1"/>
  <c r="X49" i="101" s="1"/>
  <c r="X49" i="129" s="1"/>
  <c r="X30" i="124"/>
  <c r="X30" i="123" s="1"/>
  <c r="X30" i="101" s="1"/>
  <c r="X30" i="129" s="1"/>
  <c r="J17" i="203"/>
  <c r="H17" i="201"/>
  <c r="H18" i="124"/>
  <c r="O27" i="203"/>
  <c r="O17" i="202"/>
  <c r="O2" i="202" s="1"/>
  <c r="J66" i="124"/>
  <c r="J66" i="123" s="1"/>
  <c r="J66" i="101" s="1"/>
  <c r="J66" i="129" s="1"/>
  <c r="J48" i="124"/>
  <c r="J48" i="123" s="1"/>
  <c r="J48" i="101" s="1"/>
  <c r="J48" i="129" s="1"/>
  <c r="J44" i="124"/>
  <c r="J44" i="123" s="1"/>
  <c r="J44" i="101" s="1"/>
  <c r="J44" i="129" s="1"/>
  <c r="J40" i="124"/>
  <c r="J40" i="123" s="1"/>
  <c r="J40" i="101" s="1"/>
  <c r="J40" i="129" s="1"/>
  <c r="J31" i="124"/>
  <c r="J31" i="123" s="1"/>
  <c r="J31" i="101" s="1"/>
  <c r="J31" i="129" s="1"/>
  <c r="J67" i="124"/>
  <c r="J67" i="123" s="1"/>
  <c r="J67" i="101" s="1"/>
  <c r="J67" i="129" s="1"/>
  <c r="J63" i="124"/>
  <c r="J63" i="123" s="1"/>
  <c r="J63" i="101" s="1"/>
  <c r="J63" i="129" s="1"/>
  <c r="J49" i="124"/>
  <c r="J49" i="123" s="1"/>
  <c r="J49" i="101" s="1"/>
  <c r="J49" i="129" s="1"/>
  <c r="J45" i="124"/>
  <c r="J45" i="123" s="1"/>
  <c r="J45" i="101" s="1"/>
  <c r="J45" i="129" s="1"/>
  <c r="J41" i="124"/>
  <c r="J41" i="123" s="1"/>
  <c r="J41" i="101" s="1"/>
  <c r="J41" i="129" s="1"/>
  <c r="J37" i="124"/>
  <c r="J37" i="123" s="1"/>
  <c r="J37" i="101" s="1"/>
  <c r="J37" i="129" s="1"/>
  <c r="J32" i="124"/>
  <c r="J32" i="123" s="1"/>
  <c r="J32" i="101" s="1"/>
  <c r="J32" i="129" s="1"/>
  <c r="J68" i="124"/>
  <c r="J68" i="123" s="1"/>
  <c r="J68" i="101" s="1"/>
  <c r="J68" i="129" s="1"/>
  <c r="J50" i="124"/>
  <c r="J50" i="123" s="1"/>
  <c r="J50" i="101" s="1"/>
  <c r="J50" i="129" s="1"/>
  <c r="J46" i="124"/>
  <c r="J46" i="123" s="1"/>
  <c r="J46" i="101" s="1"/>
  <c r="J46" i="129" s="1"/>
  <c r="J42" i="124"/>
  <c r="J42" i="123" s="1"/>
  <c r="J42" i="101" s="1"/>
  <c r="J42" i="129" s="1"/>
  <c r="J38" i="124"/>
  <c r="J38" i="123" s="1"/>
  <c r="J38" i="101" s="1"/>
  <c r="J38" i="129" s="1"/>
  <c r="J29" i="124"/>
  <c r="J29" i="123" s="1"/>
  <c r="J29" i="101" s="1"/>
  <c r="J29" i="129" s="1"/>
  <c r="J69" i="124"/>
  <c r="J69" i="123" s="1"/>
  <c r="J69" i="101" s="1"/>
  <c r="J69" i="129" s="1"/>
  <c r="J47" i="124"/>
  <c r="J47" i="123" s="1"/>
  <c r="J47" i="101" s="1"/>
  <c r="J47" i="129" s="1"/>
  <c r="J43" i="124"/>
  <c r="J43" i="123" s="1"/>
  <c r="J43" i="101" s="1"/>
  <c r="J43" i="129" s="1"/>
  <c r="J39" i="124"/>
  <c r="J39" i="123" s="1"/>
  <c r="J39" i="101" s="1"/>
  <c r="J39" i="129" s="1"/>
  <c r="J35" i="124"/>
  <c r="J35" i="123" s="1"/>
  <c r="J35" i="101" s="1"/>
  <c r="J35" i="129" s="1"/>
  <c r="J30" i="124"/>
  <c r="J30" i="123" s="1"/>
  <c r="J30" i="101" s="1"/>
  <c r="J30" i="129" s="1"/>
  <c r="G52" i="204"/>
  <c r="E30" i="124"/>
  <c r="E30" i="123" s="1"/>
  <c r="E30" i="101" s="1"/>
  <c r="E30" i="129" s="1"/>
  <c r="E33" i="201"/>
  <c r="E34" i="124"/>
  <c r="E32" i="124"/>
  <c r="E32" i="123" s="1"/>
  <c r="E32" i="101" s="1"/>
  <c r="E32" i="129" s="1"/>
  <c r="U48" i="124"/>
  <c r="U48" i="123" s="1"/>
  <c r="U48" i="101" s="1"/>
  <c r="U48" i="129" s="1"/>
  <c r="U69" i="124"/>
  <c r="U69" i="123" s="1"/>
  <c r="U69" i="101" s="1"/>
  <c r="U69" i="129" s="1"/>
  <c r="U68" i="124"/>
  <c r="U68" i="123" s="1"/>
  <c r="U68" i="101" s="1"/>
  <c r="U68" i="129" s="1"/>
  <c r="U67" i="124"/>
  <c r="U67" i="123" s="1"/>
  <c r="U67" i="101" s="1"/>
  <c r="U67" i="129" s="1"/>
  <c r="V49" i="124"/>
  <c r="V49" i="123" s="1"/>
  <c r="V49" i="101" s="1"/>
  <c r="V49" i="129" s="1"/>
  <c r="V30" i="124"/>
  <c r="V30" i="123" s="1"/>
  <c r="V30" i="101" s="1"/>
  <c r="V30" i="129" s="1"/>
  <c r="V34" i="124"/>
  <c r="V33" i="201"/>
  <c r="F17" i="204"/>
  <c r="M4" i="124"/>
  <c r="M5" i="123"/>
  <c r="P52" i="204"/>
  <c r="U17" i="203"/>
  <c r="G22" i="124"/>
  <c r="G23" i="123"/>
  <c r="R27" i="201"/>
  <c r="R28" i="124"/>
  <c r="L27" i="203"/>
  <c r="N4" i="124"/>
  <c r="N5" i="123"/>
  <c r="M39" i="124"/>
  <c r="M39" i="123" s="1"/>
  <c r="M39" i="101" s="1"/>
  <c r="M39" i="129" s="1"/>
  <c r="M42" i="124"/>
  <c r="M42" i="123" s="1"/>
  <c r="M42" i="101" s="1"/>
  <c r="M42" i="129" s="1"/>
  <c r="M41" i="124"/>
  <c r="M41" i="123" s="1"/>
  <c r="M41" i="101" s="1"/>
  <c r="M41" i="129" s="1"/>
  <c r="V21" i="124"/>
  <c r="V21" i="123" s="1"/>
  <c r="V21" i="101" s="1"/>
  <c r="V21" i="129" s="1"/>
  <c r="D4" i="124"/>
  <c r="D5" i="123"/>
  <c r="L35" i="124"/>
  <c r="L35" i="123" s="1"/>
  <c r="L35" i="101" s="1"/>
  <c r="L35" i="129" s="1"/>
  <c r="L38" i="124"/>
  <c r="L38" i="123" s="1"/>
  <c r="L38" i="101" s="1"/>
  <c r="L38" i="129" s="1"/>
  <c r="L37" i="124"/>
  <c r="L37" i="123" s="1"/>
  <c r="L37" i="101" s="1"/>
  <c r="L37" i="129" s="1"/>
  <c r="J8" i="124"/>
  <c r="J9" i="123"/>
  <c r="D35" i="124"/>
  <c r="D35" i="123" s="1"/>
  <c r="D35" i="101" s="1"/>
  <c r="D35" i="129" s="1"/>
  <c r="D38" i="124"/>
  <c r="D38" i="123" s="1"/>
  <c r="D38" i="101" s="1"/>
  <c r="D38" i="129" s="1"/>
  <c r="D37" i="124"/>
  <c r="D37" i="123" s="1"/>
  <c r="D37" i="101" s="1"/>
  <c r="D37" i="129" s="1"/>
  <c r="W28" i="124"/>
  <c r="W27" i="201"/>
  <c r="T22" i="124"/>
  <c r="T23" i="123"/>
  <c r="T19" i="124"/>
  <c r="T19" i="123" s="1"/>
  <c r="T19" i="101" s="1"/>
  <c r="T19" i="129" s="1"/>
  <c r="S20" i="124"/>
  <c r="S20" i="123" s="1"/>
  <c r="S20" i="101" s="1"/>
  <c r="S20" i="129" s="1"/>
  <c r="H4" i="124"/>
  <c r="H6" i="123"/>
  <c r="H6" i="101" s="1"/>
  <c r="H6" i="129" s="1"/>
  <c r="R17" i="201"/>
  <c r="R18" i="124"/>
  <c r="T48" i="124"/>
  <c r="T48" i="123" s="1"/>
  <c r="T48" i="101" s="1"/>
  <c r="T48" i="129" s="1"/>
  <c r="T69" i="124"/>
  <c r="T69" i="123" s="1"/>
  <c r="T69" i="101" s="1"/>
  <c r="T69" i="129" s="1"/>
  <c r="T68" i="124"/>
  <c r="T68" i="123" s="1"/>
  <c r="T68" i="101" s="1"/>
  <c r="T68" i="129" s="1"/>
  <c r="T67" i="124"/>
  <c r="T67" i="123" s="1"/>
  <c r="T67" i="101" s="1"/>
  <c r="T67" i="129" s="1"/>
  <c r="O4" i="124"/>
  <c r="O3" i="124" s="1"/>
  <c r="O5" i="123"/>
  <c r="G17" i="203"/>
  <c r="E17" i="201"/>
  <c r="E18" i="124"/>
  <c r="W27" i="203"/>
  <c r="W8" i="124"/>
  <c r="W9" i="123"/>
  <c r="S34" i="124"/>
  <c r="S33" i="201"/>
  <c r="T17" i="202"/>
  <c r="T2" i="202" s="1"/>
  <c r="G11" i="124"/>
  <c r="G12" i="123"/>
  <c r="X17" i="203"/>
  <c r="K27" i="203"/>
  <c r="D17" i="204"/>
  <c r="G51" i="124"/>
  <c r="G51" i="123" s="1"/>
  <c r="G51" i="101" s="1"/>
  <c r="G51" i="129" s="1"/>
  <c r="P20" i="124"/>
  <c r="P20" i="123" s="1"/>
  <c r="P20" i="101" s="1"/>
  <c r="P20" i="129" s="1"/>
  <c r="I19" i="124"/>
  <c r="I19" i="123" s="1"/>
  <c r="I19" i="101" s="1"/>
  <c r="I19" i="129" s="1"/>
  <c r="N51" i="124"/>
  <c r="N51" i="123" s="1"/>
  <c r="N51" i="101" s="1"/>
  <c r="N51" i="129" s="1"/>
  <c r="F3" i="203"/>
  <c r="G49" i="124"/>
  <c r="G49" i="123" s="1"/>
  <c r="G49" i="101" s="1"/>
  <c r="G49" i="129" s="1"/>
  <c r="G30" i="124"/>
  <c r="G30" i="123" s="1"/>
  <c r="G30" i="101" s="1"/>
  <c r="G30" i="129" s="1"/>
  <c r="G34" i="124"/>
  <c r="G33" i="201"/>
  <c r="F32" i="124"/>
  <c r="F32" i="123" s="1"/>
  <c r="F32" i="101" s="1"/>
  <c r="F32" i="129" s="1"/>
  <c r="F40" i="124"/>
  <c r="F40" i="123" s="1"/>
  <c r="F40" i="101" s="1"/>
  <c r="F40" i="129" s="1"/>
  <c r="F47" i="124"/>
  <c r="F47" i="123" s="1"/>
  <c r="F47" i="101" s="1"/>
  <c r="F47" i="129" s="1"/>
  <c r="F50" i="124"/>
  <c r="F50" i="123" s="1"/>
  <c r="F50" i="101" s="1"/>
  <c r="F50" i="129" s="1"/>
  <c r="O19" i="124"/>
  <c r="O19" i="123" s="1"/>
  <c r="O19" i="101" s="1"/>
  <c r="O19" i="129" s="1"/>
  <c r="X33" i="203"/>
  <c r="J18" i="124"/>
  <c r="J17" i="201"/>
  <c r="I3" i="201"/>
  <c r="W21" i="124"/>
  <c r="W21" i="123" s="1"/>
  <c r="W21" i="101" s="1"/>
  <c r="W21" i="129" s="1"/>
  <c r="O37" i="124"/>
  <c r="O37" i="123" s="1"/>
  <c r="O37" i="101" s="1"/>
  <c r="O37" i="129" s="1"/>
  <c r="O44" i="124"/>
  <c r="O44" i="123" s="1"/>
  <c r="O44" i="101" s="1"/>
  <c r="O44" i="129" s="1"/>
  <c r="O65" i="124"/>
  <c r="O65" i="123" s="1"/>
  <c r="O65" i="101" s="1"/>
  <c r="O65" i="129" s="1"/>
  <c r="O64" i="124"/>
  <c r="O64" i="123" s="1"/>
  <c r="O64" i="101" s="1"/>
  <c r="O64" i="129" s="1"/>
  <c r="Q17" i="203"/>
  <c r="Q29" i="124"/>
  <c r="Q29" i="123" s="1"/>
  <c r="Q29" i="101" s="1"/>
  <c r="Q29" i="129" s="1"/>
  <c r="Q27" i="201"/>
  <c r="Q28" i="124"/>
  <c r="Q31" i="124"/>
  <c r="Q31" i="123" s="1"/>
  <c r="Q31" i="101" s="1"/>
  <c r="Q31" i="129" s="1"/>
  <c r="Q43" i="124"/>
  <c r="Q43" i="123" s="1"/>
  <c r="Q43" i="101" s="1"/>
  <c r="Q43" i="129" s="1"/>
  <c r="D21" i="124"/>
  <c r="D21" i="123" s="1"/>
  <c r="D21" i="101" s="1"/>
  <c r="D21" i="129" s="1"/>
  <c r="K52" i="204"/>
  <c r="X64" i="124"/>
  <c r="X64" i="123" s="1"/>
  <c r="X64" i="101" s="1"/>
  <c r="X64" i="129" s="1"/>
  <c r="X63" i="124"/>
  <c r="X63" i="123" s="1"/>
  <c r="X63" i="101" s="1"/>
  <c r="X63" i="129" s="1"/>
  <c r="X35" i="124"/>
  <c r="X35" i="123" s="1"/>
  <c r="X35" i="101" s="1"/>
  <c r="X35" i="129" s="1"/>
  <c r="V17" i="204"/>
  <c r="E27" i="203"/>
  <c r="O33" i="203"/>
  <c r="M22" i="124"/>
  <c r="M23" i="123"/>
  <c r="U18" i="124"/>
  <c r="U17" i="201"/>
  <c r="E35" i="124"/>
  <c r="E35" i="123" s="1"/>
  <c r="E35" i="101" s="1"/>
  <c r="E35" i="129" s="1"/>
  <c r="E38" i="124"/>
  <c r="E38" i="123" s="1"/>
  <c r="E38" i="101" s="1"/>
  <c r="E38" i="129" s="1"/>
  <c r="E37" i="124"/>
  <c r="E37" i="123" s="1"/>
  <c r="E37" i="101" s="1"/>
  <c r="E37" i="129" s="1"/>
  <c r="I11" i="124"/>
  <c r="I12" i="123"/>
  <c r="U66" i="124"/>
  <c r="U66" i="123" s="1"/>
  <c r="U66" i="101" s="1"/>
  <c r="U66" i="129" s="1"/>
  <c r="U29" i="124"/>
  <c r="U29" i="123" s="1"/>
  <c r="U29" i="101" s="1"/>
  <c r="U29" i="129" s="1"/>
  <c r="U28" i="124"/>
  <c r="U27" i="201"/>
  <c r="H5" i="101"/>
  <c r="V63" i="124"/>
  <c r="V63" i="123" s="1"/>
  <c r="V63" i="101" s="1"/>
  <c r="V63" i="129" s="1"/>
  <c r="V35" i="124"/>
  <c r="V35" i="123" s="1"/>
  <c r="V35" i="101" s="1"/>
  <c r="V35" i="129" s="1"/>
  <c r="V38" i="124"/>
  <c r="V38" i="123" s="1"/>
  <c r="V38" i="101" s="1"/>
  <c r="V38" i="129" s="1"/>
  <c r="D22" i="124"/>
  <c r="D23" i="123"/>
  <c r="R33" i="201"/>
  <c r="R34" i="124"/>
  <c r="R34" i="123" s="1"/>
  <c r="L33" i="203"/>
  <c r="M31" i="124"/>
  <c r="M31" i="123" s="1"/>
  <c r="M31" i="101" s="1"/>
  <c r="M31" i="129" s="1"/>
  <c r="M43" i="124"/>
  <c r="M43" i="123" s="1"/>
  <c r="M43" i="101" s="1"/>
  <c r="M43" i="129" s="1"/>
  <c r="M46" i="124"/>
  <c r="M46" i="123" s="1"/>
  <c r="M46" i="101" s="1"/>
  <c r="M46" i="129" s="1"/>
  <c r="M45" i="124"/>
  <c r="M45" i="123" s="1"/>
  <c r="M45" i="101" s="1"/>
  <c r="M45" i="129" s="1"/>
  <c r="V20" i="124"/>
  <c r="V20" i="123" s="1"/>
  <c r="V20" i="101" s="1"/>
  <c r="V20" i="129" s="1"/>
  <c r="D3" i="201"/>
  <c r="L39" i="124"/>
  <c r="L39" i="123" s="1"/>
  <c r="L39" i="101" s="1"/>
  <c r="L39" i="129" s="1"/>
  <c r="L42" i="124"/>
  <c r="L42" i="123" s="1"/>
  <c r="L42" i="101" s="1"/>
  <c r="L42" i="129" s="1"/>
  <c r="L41" i="124"/>
  <c r="L41" i="123" s="1"/>
  <c r="L41" i="101" s="1"/>
  <c r="L41" i="129" s="1"/>
  <c r="T27" i="203"/>
  <c r="D39" i="124"/>
  <c r="D39" i="123" s="1"/>
  <c r="D39" i="101" s="1"/>
  <c r="D39" i="129" s="1"/>
  <c r="D42" i="124"/>
  <c r="D42" i="123" s="1"/>
  <c r="D42" i="101" s="1"/>
  <c r="D42" i="129" s="1"/>
  <c r="D41" i="124"/>
  <c r="D41" i="123" s="1"/>
  <c r="D41" i="101" s="1"/>
  <c r="D41" i="129" s="1"/>
  <c r="T51" i="124"/>
  <c r="T51" i="123" s="1"/>
  <c r="T51" i="101" s="1"/>
  <c r="T51" i="129" s="1"/>
  <c r="S61" i="124"/>
  <c r="S61" i="123" s="1"/>
  <c r="S61" i="101" s="1"/>
  <c r="S61" i="129" s="1"/>
  <c r="M20" i="124"/>
  <c r="M20" i="123" s="1"/>
  <c r="M20" i="101" s="1"/>
  <c r="M20" i="129" s="1"/>
  <c r="R21" i="124"/>
  <c r="R21" i="123" s="1"/>
  <c r="R21" i="101" s="1"/>
  <c r="R21" i="129" s="1"/>
  <c r="Q52" i="204"/>
  <c r="T66" i="124"/>
  <c r="T66" i="123" s="1"/>
  <c r="T66" i="101" s="1"/>
  <c r="T66" i="129" s="1"/>
  <c r="T29" i="124"/>
  <c r="T29" i="123" s="1"/>
  <c r="T29" i="101" s="1"/>
  <c r="T29" i="129" s="1"/>
  <c r="T28" i="124"/>
  <c r="T27" i="201"/>
  <c r="N11" i="124"/>
  <c r="N12" i="123"/>
  <c r="E21" i="124"/>
  <c r="E21" i="123" s="1"/>
  <c r="E21" i="101" s="1"/>
  <c r="E21" i="129" s="1"/>
  <c r="W33" i="203"/>
  <c r="N28" i="124"/>
  <c r="N27" i="201"/>
  <c r="I27" i="201"/>
  <c r="I28" i="124"/>
  <c r="M8" i="124"/>
  <c r="M9" i="123"/>
  <c r="K33" i="203"/>
  <c r="G18" i="124"/>
  <c r="G17" i="201"/>
  <c r="P61" i="124"/>
  <c r="P61" i="123" s="1"/>
  <c r="P61" i="101" s="1"/>
  <c r="P61" i="129" s="1"/>
  <c r="I51" i="124"/>
  <c r="I51" i="123" s="1"/>
  <c r="I51" i="101" s="1"/>
  <c r="I51" i="129" s="1"/>
  <c r="N27" i="203"/>
  <c r="N18" i="124"/>
  <c r="N17" i="201"/>
  <c r="G63" i="124"/>
  <c r="G63" i="123" s="1"/>
  <c r="G63" i="101" s="1"/>
  <c r="G63" i="129" s="1"/>
  <c r="G35" i="124"/>
  <c r="G35" i="123" s="1"/>
  <c r="G35" i="101" s="1"/>
  <c r="G35" i="129" s="1"/>
  <c r="G38" i="124"/>
  <c r="G38" i="123" s="1"/>
  <c r="G38" i="101" s="1"/>
  <c r="G38" i="129" s="1"/>
  <c r="Q18" i="124"/>
  <c r="Q17" i="201"/>
  <c r="F37" i="124"/>
  <c r="F37" i="123" s="1"/>
  <c r="F37" i="101" s="1"/>
  <c r="F37" i="129" s="1"/>
  <c r="F44" i="124"/>
  <c r="F44" i="123" s="1"/>
  <c r="F44" i="101" s="1"/>
  <c r="F44" i="129" s="1"/>
  <c r="F65" i="124"/>
  <c r="F65" i="123" s="1"/>
  <c r="F65" i="101" s="1"/>
  <c r="F65" i="129" s="1"/>
  <c r="F64" i="124"/>
  <c r="F64" i="123" s="1"/>
  <c r="F64" i="101" s="1"/>
  <c r="F64" i="129" s="1"/>
  <c r="O51" i="124"/>
  <c r="O51" i="123" s="1"/>
  <c r="O51" i="101" s="1"/>
  <c r="O51" i="129" s="1"/>
  <c r="J22" i="124"/>
  <c r="J23" i="123"/>
  <c r="J21" i="124"/>
  <c r="J21" i="123" s="1"/>
  <c r="J21" i="101" s="1"/>
  <c r="J21" i="129" s="1"/>
  <c r="I4" i="124"/>
  <c r="I5" i="123"/>
  <c r="L17" i="203"/>
  <c r="W20" i="124"/>
  <c r="W20" i="123" s="1"/>
  <c r="W20" i="101" s="1"/>
  <c r="W20" i="129" s="1"/>
  <c r="O41" i="124"/>
  <c r="O41" i="123" s="1"/>
  <c r="O41" i="101" s="1"/>
  <c r="O41" i="129" s="1"/>
  <c r="O48" i="124"/>
  <c r="O48" i="123" s="1"/>
  <c r="O48" i="101" s="1"/>
  <c r="O48" i="129" s="1"/>
  <c r="O69" i="124"/>
  <c r="O69" i="123" s="1"/>
  <c r="O69" i="101" s="1"/>
  <c r="O69" i="129" s="1"/>
  <c r="O68" i="124"/>
  <c r="O68" i="123" s="1"/>
  <c r="O68" i="101" s="1"/>
  <c r="O68" i="129" s="1"/>
  <c r="Q34" i="124"/>
  <c r="Q33" i="201"/>
  <c r="Q32" i="124"/>
  <c r="Q32" i="123" s="1"/>
  <c r="Q32" i="101" s="1"/>
  <c r="Q32" i="129" s="1"/>
  <c r="Q40" i="124"/>
  <c r="Q40" i="123" s="1"/>
  <c r="Q40" i="101" s="1"/>
  <c r="Q40" i="129" s="1"/>
  <c r="Q47" i="124"/>
  <c r="Q47" i="123" s="1"/>
  <c r="Q47" i="101" s="1"/>
  <c r="Q47" i="129" s="1"/>
  <c r="X68" i="124"/>
  <c r="X68" i="123" s="1"/>
  <c r="X68" i="101" s="1"/>
  <c r="X68" i="129" s="1"/>
  <c r="X67" i="124"/>
  <c r="X67" i="123" s="1"/>
  <c r="X67" i="101" s="1"/>
  <c r="X67" i="129" s="1"/>
  <c r="X39" i="124"/>
  <c r="X39" i="123" s="1"/>
  <c r="X39" i="101" s="1"/>
  <c r="X39" i="129" s="1"/>
  <c r="L52" i="204"/>
  <c r="E33" i="203"/>
  <c r="D11" i="124"/>
  <c r="D12" i="123"/>
  <c r="W17" i="203"/>
  <c r="Q27" i="203"/>
  <c r="Q26" i="203" s="1"/>
  <c r="L4" i="124"/>
  <c r="L3" i="124" s="1"/>
  <c r="L5" i="123"/>
  <c r="E39" i="124"/>
  <c r="E39" i="123" s="1"/>
  <c r="E39" i="101" s="1"/>
  <c r="E39" i="129" s="1"/>
  <c r="E42" i="124"/>
  <c r="E42" i="123" s="1"/>
  <c r="E42" i="101" s="1"/>
  <c r="E42" i="129" s="1"/>
  <c r="E41" i="124"/>
  <c r="E41" i="123" s="1"/>
  <c r="E41" i="101" s="1"/>
  <c r="E41" i="129" s="1"/>
  <c r="U30" i="124"/>
  <c r="U30" i="123" s="1"/>
  <c r="U30" i="101" s="1"/>
  <c r="U30" i="129" s="1"/>
  <c r="U34" i="124"/>
  <c r="U33" i="201"/>
  <c r="U32" i="124"/>
  <c r="U32" i="123" s="1"/>
  <c r="U32" i="101" s="1"/>
  <c r="U32" i="129" s="1"/>
  <c r="V67" i="124"/>
  <c r="V67" i="123" s="1"/>
  <c r="V67" i="101" s="1"/>
  <c r="V67" i="129" s="1"/>
  <c r="V39" i="124"/>
  <c r="V39" i="123" s="1"/>
  <c r="V39" i="101" s="1"/>
  <c r="V39" i="129" s="1"/>
  <c r="V42" i="124"/>
  <c r="V42" i="123" s="1"/>
  <c r="V42" i="101" s="1"/>
  <c r="V42" i="129" s="1"/>
  <c r="M17" i="204"/>
  <c r="E17" i="204"/>
  <c r="F21" i="124"/>
  <c r="F21" i="123" s="1"/>
  <c r="F21" i="101" s="1"/>
  <c r="F21" i="129" s="1"/>
  <c r="D27" i="203"/>
  <c r="M40" i="124"/>
  <c r="M40" i="123" s="1"/>
  <c r="M40" i="101" s="1"/>
  <c r="M40" i="129" s="1"/>
  <c r="M47" i="124"/>
  <c r="M47" i="123" s="1"/>
  <c r="M47" i="101" s="1"/>
  <c r="M47" i="129" s="1"/>
  <c r="M50" i="124"/>
  <c r="M50" i="123" s="1"/>
  <c r="M50" i="101" s="1"/>
  <c r="M50" i="129" s="1"/>
  <c r="M49" i="124"/>
  <c r="M49" i="123" s="1"/>
  <c r="M49" i="101" s="1"/>
  <c r="M49" i="129" s="1"/>
  <c r="K19" i="124"/>
  <c r="K19" i="123" s="1"/>
  <c r="K19" i="101" s="1"/>
  <c r="K19" i="129" s="1"/>
  <c r="V61" i="124"/>
  <c r="H11" i="124"/>
  <c r="H12" i="123"/>
  <c r="G4" i="124"/>
  <c r="G5" i="123"/>
  <c r="R27" i="203"/>
  <c r="R2" i="202"/>
  <c r="L31" i="124"/>
  <c r="L31" i="123" s="1"/>
  <c r="L31" i="101" s="1"/>
  <c r="L31" i="129" s="1"/>
  <c r="L43" i="124"/>
  <c r="L43" i="123" s="1"/>
  <c r="L43" i="101" s="1"/>
  <c r="L43" i="129" s="1"/>
  <c r="L46" i="124"/>
  <c r="L46" i="123" s="1"/>
  <c r="L46" i="101" s="1"/>
  <c r="L46" i="129" s="1"/>
  <c r="L45" i="124"/>
  <c r="L45" i="123" s="1"/>
  <c r="L45" i="101" s="1"/>
  <c r="L45" i="129" s="1"/>
  <c r="T33" i="203"/>
  <c r="D31" i="124"/>
  <c r="D31" i="123" s="1"/>
  <c r="D31" i="101" s="1"/>
  <c r="D31" i="129" s="1"/>
  <c r="D43" i="124"/>
  <c r="D43" i="123" s="1"/>
  <c r="D43" i="101" s="1"/>
  <c r="D43" i="129" s="1"/>
  <c r="D46" i="124"/>
  <c r="D46" i="123" s="1"/>
  <c r="D46" i="101" s="1"/>
  <c r="D46" i="129" s="1"/>
  <c r="D45" i="124"/>
  <c r="D45" i="123" s="1"/>
  <c r="D45" i="101" s="1"/>
  <c r="D45" i="129" s="1"/>
  <c r="E17" i="203"/>
  <c r="P17" i="204"/>
  <c r="T17" i="201"/>
  <c r="T18" i="124"/>
  <c r="M61" i="124"/>
  <c r="M61" i="123" s="1"/>
  <c r="M61" i="101" s="1"/>
  <c r="M61" i="129" s="1"/>
  <c r="R20" i="124"/>
  <c r="R20" i="123" s="1"/>
  <c r="R20" i="101" s="1"/>
  <c r="R20" i="129" s="1"/>
  <c r="T30" i="124"/>
  <c r="T30" i="123" s="1"/>
  <c r="T30" i="101" s="1"/>
  <c r="T30" i="129" s="1"/>
  <c r="T34" i="124"/>
  <c r="T33" i="201"/>
  <c r="T32" i="124"/>
  <c r="T32" i="123" s="1"/>
  <c r="T32" i="101" s="1"/>
  <c r="T32" i="129" s="1"/>
  <c r="J11" i="124"/>
  <c r="J12" i="123"/>
  <c r="K28" i="124"/>
  <c r="K27" i="201"/>
  <c r="V11" i="124"/>
  <c r="V12" i="123"/>
  <c r="N17" i="204"/>
  <c r="N2" i="204" s="1"/>
  <c r="H8" i="124"/>
  <c r="H9" i="123"/>
  <c r="I34" i="124"/>
  <c r="I33" i="201"/>
  <c r="E11" i="124"/>
  <c r="E12" i="123"/>
  <c r="W3" i="203"/>
  <c r="P19" i="124"/>
  <c r="P19" i="123" s="1"/>
  <c r="P19" i="101" s="1"/>
  <c r="P19" i="129" s="1"/>
  <c r="P11" i="124"/>
  <c r="P12" i="123"/>
  <c r="N33" i="203"/>
  <c r="J17" i="202"/>
  <c r="J2" i="202" s="1"/>
  <c r="K11" i="124"/>
  <c r="K12" i="123"/>
  <c r="G67" i="124"/>
  <c r="G67" i="123" s="1"/>
  <c r="G67" i="101" s="1"/>
  <c r="G67" i="129" s="1"/>
  <c r="G39" i="124"/>
  <c r="G39" i="123" s="1"/>
  <c r="G39" i="101" s="1"/>
  <c r="G39" i="129" s="1"/>
  <c r="G42" i="124"/>
  <c r="G42" i="123" s="1"/>
  <c r="G42" i="101" s="1"/>
  <c r="G42" i="129" s="1"/>
  <c r="Q21" i="124"/>
  <c r="Q21" i="123" s="1"/>
  <c r="Q21" i="101" s="1"/>
  <c r="Q21" i="129" s="1"/>
  <c r="F41" i="124"/>
  <c r="F41" i="123" s="1"/>
  <c r="F41" i="101" s="1"/>
  <c r="F41" i="129" s="1"/>
  <c r="F48" i="124"/>
  <c r="F48" i="123" s="1"/>
  <c r="F48" i="101" s="1"/>
  <c r="F48" i="129" s="1"/>
  <c r="F69" i="124"/>
  <c r="F69" i="123" s="1"/>
  <c r="F69" i="101" s="1"/>
  <c r="F69" i="129" s="1"/>
  <c r="F68" i="124"/>
  <c r="F68" i="123" s="1"/>
  <c r="F68" i="101" s="1"/>
  <c r="F68" i="129" s="1"/>
  <c r="O17" i="201"/>
  <c r="O18" i="124"/>
  <c r="N17" i="203"/>
  <c r="J20" i="124"/>
  <c r="J20" i="123" s="1"/>
  <c r="J20" i="101" s="1"/>
  <c r="J20" i="129" s="1"/>
  <c r="W61" i="124"/>
  <c r="O45" i="124"/>
  <c r="O45" i="123" s="1"/>
  <c r="O45" i="101" s="1"/>
  <c r="O45" i="129" s="1"/>
  <c r="O66" i="124"/>
  <c r="O66" i="123" s="1"/>
  <c r="O66" i="101" s="1"/>
  <c r="O66" i="129" s="1"/>
  <c r="O29" i="124"/>
  <c r="O29" i="123" s="1"/>
  <c r="O29" i="101" s="1"/>
  <c r="O29" i="129" s="1"/>
  <c r="X17" i="204"/>
  <c r="R22" i="124"/>
  <c r="R23" i="123"/>
  <c r="Q38" i="124"/>
  <c r="Q38" i="123" s="1"/>
  <c r="Q38" i="101" s="1"/>
  <c r="Q38" i="129" s="1"/>
  <c r="Q37" i="124"/>
  <c r="Q37" i="123" s="1"/>
  <c r="Q37" i="101" s="1"/>
  <c r="Q37" i="129" s="1"/>
  <c r="Q44" i="124"/>
  <c r="Q44" i="123" s="1"/>
  <c r="Q44" i="101" s="1"/>
  <c r="Q44" i="129" s="1"/>
  <c r="Q65" i="124"/>
  <c r="Q65" i="123" s="1"/>
  <c r="Q65" i="101" s="1"/>
  <c r="Q65" i="129" s="1"/>
  <c r="X29" i="124"/>
  <c r="X29" i="123" s="1"/>
  <c r="X29" i="101" s="1"/>
  <c r="X29" i="129" s="1"/>
  <c r="X27" i="201"/>
  <c r="X26" i="201" s="1"/>
  <c r="X28" i="124"/>
  <c r="X31" i="124"/>
  <c r="X31" i="123" s="1"/>
  <c r="X31" i="101" s="1"/>
  <c r="X31" i="129" s="1"/>
  <c r="X43" i="124"/>
  <c r="X43" i="123" s="1"/>
  <c r="X43" i="101" s="1"/>
  <c r="X43" i="129" s="1"/>
  <c r="W22" i="124"/>
  <c r="W23" i="123"/>
  <c r="U17" i="202"/>
  <c r="U2" i="202" s="1"/>
  <c r="U26" i="203" l="1"/>
  <c r="K26" i="201"/>
  <c r="M155" i="149"/>
  <c r="D26" i="203"/>
  <c r="S26" i="203"/>
  <c r="I26" i="203"/>
  <c r="R26" i="203"/>
  <c r="L2" i="204"/>
  <c r="R2" i="204"/>
  <c r="E155" i="149"/>
  <c r="O26" i="201"/>
  <c r="L155" i="149"/>
  <c r="G3" i="124"/>
  <c r="R3" i="124"/>
  <c r="H155" i="149"/>
  <c r="P2" i="204"/>
  <c r="H33" i="124"/>
  <c r="N26" i="201"/>
  <c r="W26" i="201"/>
  <c r="N3" i="124"/>
  <c r="I155" i="149"/>
  <c r="K2" i="204"/>
  <c r="H2" i="204"/>
  <c r="Q155" i="149"/>
  <c r="X155" i="149"/>
  <c r="F52" i="204"/>
  <c r="O71" i="204"/>
  <c r="E71" i="204"/>
  <c r="D71" i="204"/>
  <c r="J65" i="124"/>
  <c r="J65" i="123" s="1"/>
  <c r="J65" i="101" s="1"/>
  <c r="J65" i="129" s="1"/>
  <c r="J64" i="124"/>
  <c r="J64" i="123" s="1"/>
  <c r="J64" i="101" s="1"/>
  <c r="J64" i="129" s="1"/>
  <c r="F71" i="204"/>
  <c r="M52" i="204"/>
  <c r="M2" i="204" s="1"/>
  <c r="J157" i="149"/>
  <c r="O17" i="124"/>
  <c r="O18" i="123"/>
  <c r="K27" i="124"/>
  <c r="K28" i="123"/>
  <c r="G17" i="124"/>
  <c r="G18" i="123"/>
  <c r="J17" i="124"/>
  <c r="J18" i="123"/>
  <c r="G33" i="124"/>
  <c r="G34" i="123"/>
  <c r="W8" i="123"/>
  <c r="W9" i="101"/>
  <c r="O26" i="203"/>
  <c r="V155" i="149"/>
  <c r="E27" i="124"/>
  <c r="E28" i="123"/>
  <c r="O27" i="124"/>
  <c r="O28" i="123"/>
  <c r="P17" i="124"/>
  <c r="P18" i="123"/>
  <c r="F8" i="123"/>
  <c r="F9" i="101"/>
  <c r="I17" i="124"/>
  <c r="I18" i="123"/>
  <c r="Q3" i="124"/>
  <c r="X4" i="123"/>
  <c r="W3" i="124"/>
  <c r="E3" i="124"/>
  <c r="N27" i="124"/>
  <c r="N28" i="123"/>
  <c r="K26" i="203"/>
  <c r="C33" i="204"/>
  <c r="C26" i="204" s="1"/>
  <c r="N4" i="123"/>
  <c r="N5" i="101"/>
  <c r="K155" i="149"/>
  <c r="R4" i="123"/>
  <c r="R5" i="101"/>
  <c r="V22" i="123"/>
  <c r="V23" i="101"/>
  <c r="G8" i="123"/>
  <c r="G9" i="101"/>
  <c r="O11" i="123"/>
  <c r="O12" i="101"/>
  <c r="M33" i="124"/>
  <c r="M34" i="123"/>
  <c r="P22" i="123"/>
  <c r="P23" i="101"/>
  <c r="V8" i="123"/>
  <c r="V9" i="101"/>
  <c r="K8" i="123"/>
  <c r="K9" i="101"/>
  <c r="F33" i="124"/>
  <c r="F34" i="123"/>
  <c r="G2" i="204"/>
  <c r="V4" i="123"/>
  <c r="V5" i="101"/>
  <c r="F61" i="123"/>
  <c r="F61" i="101" s="1"/>
  <c r="F61" i="129" s="1"/>
  <c r="O8" i="123"/>
  <c r="O9" i="101"/>
  <c r="I8" i="123"/>
  <c r="I9" i="101"/>
  <c r="W22" i="123"/>
  <c r="W23" i="101"/>
  <c r="K11" i="123"/>
  <c r="K12" i="101"/>
  <c r="P11" i="123"/>
  <c r="P12" i="101"/>
  <c r="H8" i="123"/>
  <c r="H9" i="101"/>
  <c r="T17" i="124"/>
  <c r="T18" i="123"/>
  <c r="G4" i="123"/>
  <c r="G5" i="101"/>
  <c r="I4" i="123"/>
  <c r="I5" i="101"/>
  <c r="M8" i="123"/>
  <c r="M9" i="101"/>
  <c r="W26" i="203"/>
  <c r="T22" i="123"/>
  <c r="T23" i="101"/>
  <c r="J28" i="124"/>
  <c r="J27" i="201"/>
  <c r="H17" i="124"/>
  <c r="H18" i="123"/>
  <c r="F27" i="124"/>
  <c r="F28" i="123"/>
  <c r="L8" i="123"/>
  <c r="L9" i="101"/>
  <c r="D26" i="201"/>
  <c r="X11" i="123"/>
  <c r="X12" i="101"/>
  <c r="X3" i="124"/>
  <c r="X22" i="123"/>
  <c r="X23" i="101"/>
  <c r="L11" i="123"/>
  <c r="L12" i="101"/>
  <c r="H27" i="124"/>
  <c r="H26" i="124" s="1"/>
  <c r="H28" i="123"/>
  <c r="V3" i="124"/>
  <c r="U4" i="123"/>
  <c r="U5" i="101"/>
  <c r="G26" i="201"/>
  <c r="V26" i="201"/>
  <c r="L17" i="124"/>
  <c r="L18" i="123"/>
  <c r="V61" i="123"/>
  <c r="V61" i="101" s="1"/>
  <c r="V61" i="129" s="1"/>
  <c r="Q33" i="124"/>
  <c r="Q34" i="123"/>
  <c r="I3" i="124"/>
  <c r="N17" i="124"/>
  <c r="N18" i="123"/>
  <c r="R33" i="123"/>
  <c r="R34" i="101"/>
  <c r="I11" i="123"/>
  <c r="I12" i="101"/>
  <c r="E26" i="203"/>
  <c r="G11" i="123"/>
  <c r="G12" i="101"/>
  <c r="E17" i="124"/>
  <c r="E18" i="123"/>
  <c r="D4" i="123"/>
  <c r="D5" i="101"/>
  <c r="M4" i="123"/>
  <c r="M5" i="101"/>
  <c r="J34" i="124"/>
  <c r="J33" i="201"/>
  <c r="D17" i="124"/>
  <c r="D18" i="123"/>
  <c r="X17" i="124"/>
  <c r="X18" i="123"/>
  <c r="D33" i="124"/>
  <c r="D34" i="123"/>
  <c r="S4" i="123"/>
  <c r="S5" i="101"/>
  <c r="U11" i="123"/>
  <c r="U12" i="101"/>
  <c r="D27" i="124"/>
  <c r="D28" i="123"/>
  <c r="F155" i="149"/>
  <c r="X4" i="101"/>
  <c r="X5" i="129"/>
  <c r="X4" i="129" s="1"/>
  <c r="W17" i="124"/>
  <c r="W18" i="123"/>
  <c r="S22" i="123"/>
  <c r="S23" i="101"/>
  <c r="R8" i="123"/>
  <c r="R9" i="101"/>
  <c r="H33" i="123"/>
  <c r="H34" i="101"/>
  <c r="V17" i="124"/>
  <c r="V18" i="123"/>
  <c r="M26" i="201"/>
  <c r="N22" i="123"/>
  <c r="N23" i="101"/>
  <c r="H26" i="203"/>
  <c r="H26" i="201"/>
  <c r="U3" i="124"/>
  <c r="D155" i="149"/>
  <c r="G27" i="124"/>
  <c r="G28" i="123"/>
  <c r="G26" i="203"/>
  <c r="K33" i="124"/>
  <c r="K34" i="123"/>
  <c r="K4" i="123"/>
  <c r="K5" i="101"/>
  <c r="R33" i="124"/>
  <c r="V27" i="124"/>
  <c r="V28" i="123"/>
  <c r="I33" i="124"/>
  <c r="I34" i="123"/>
  <c r="W61" i="123"/>
  <c r="W61" i="101" s="1"/>
  <c r="W61" i="129" s="1"/>
  <c r="N157" i="149"/>
  <c r="H11" i="123"/>
  <c r="H12" i="101"/>
  <c r="D11" i="123"/>
  <c r="D12" i="101"/>
  <c r="N26" i="203"/>
  <c r="I27" i="124"/>
  <c r="I28" i="123"/>
  <c r="N11" i="123"/>
  <c r="N12" i="101"/>
  <c r="T26" i="203"/>
  <c r="H4" i="101"/>
  <c r="H5" i="129"/>
  <c r="H4" i="129" s="1"/>
  <c r="R17" i="124"/>
  <c r="R18" i="123"/>
  <c r="J8" i="123"/>
  <c r="J9" i="101"/>
  <c r="D3" i="124"/>
  <c r="L26" i="203"/>
  <c r="M3" i="124"/>
  <c r="X26" i="203"/>
  <c r="E8" i="123"/>
  <c r="E9" i="101"/>
  <c r="S3" i="124"/>
  <c r="J33" i="203"/>
  <c r="N33" i="124"/>
  <c r="N34" i="123"/>
  <c r="Q11" i="123"/>
  <c r="Q12" i="101"/>
  <c r="T4" i="123"/>
  <c r="T5" i="101"/>
  <c r="W33" i="124"/>
  <c r="W34" i="123"/>
  <c r="I22" i="123"/>
  <c r="I23" i="101"/>
  <c r="M27" i="124"/>
  <c r="M28" i="123"/>
  <c r="P33" i="124"/>
  <c r="P34" i="123"/>
  <c r="S11" i="123"/>
  <c r="S12" i="101"/>
  <c r="F22" i="123"/>
  <c r="F23" i="101"/>
  <c r="U22" i="123"/>
  <c r="U23" i="101"/>
  <c r="X33" i="124"/>
  <c r="X34" i="123"/>
  <c r="O33" i="124"/>
  <c r="O34" i="123"/>
  <c r="P27" i="124"/>
  <c r="P28" i="123"/>
  <c r="K3" i="124"/>
  <c r="E52" i="204"/>
  <c r="U155" i="149"/>
  <c r="J155" i="149"/>
  <c r="R22" i="123"/>
  <c r="R23" i="101"/>
  <c r="V11" i="123"/>
  <c r="V12" i="101"/>
  <c r="T33" i="124"/>
  <c r="T34" i="123"/>
  <c r="U33" i="124"/>
  <c r="U34" i="123"/>
  <c r="J22" i="123"/>
  <c r="J23" i="101"/>
  <c r="Q17" i="124"/>
  <c r="Q18" i="123"/>
  <c r="I26" i="201"/>
  <c r="D22" i="123"/>
  <c r="D23" i="101"/>
  <c r="H4" i="123"/>
  <c r="Q27" i="124"/>
  <c r="Q28" i="123"/>
  <c r="T155" i="149"/>
  <c r="R27" i="124"/>
  <c r="R28" i="123"/>
  <c r="L22" i="101"/>
  <c r="L23" i="129"/>
  <c r="L22" i="129" s="1"/>
  <c r="Q22" i="123"/>
  <c r="Q23" i="101"/>
  <c r="D52" i="204"/>
  <c r="V26" i="203"/>
  <c r="T3" i="124"/>
  <c r="I2" i="204"/>
  <c r="Q8" i="123"/>
  <c r="Q9" i="101"/>
  <c r="N155" i="149"/>
  <c r="P8" i="123"/>
  <c r="P9" i="101"/>
  <c r="G155" i="149"/>
  <c r="P26" i="201"/>
  <c r="F4" i="123"/>
  <c r="F5" i="101"/>
  <c r="M26" i="203"/>
  <c r="J11" i="123"/>
  <c r="J12" i="101"/>
  <c r="E11" i="123"/>
  <c r="E12" i="101"/>
  <c r="T26" i="201"/>
  <c r="U26" i="201"/>
  <c r="U17" i="124"/>
  <c r="U18" i="123"/>
  <c r="Q26" i="201"/>
  <c r="O4" i="123"/>
  <c r="O5" i="101"/>
  <c r="W27" i="124"/>
  <c r="W28" i="123"/>
  <c r="R26" i="201"/>
  <c r="S26" i="201"/>
  <c r="L33" i="124"/>
  <c r="L34" i="123"/>
  <c r="K61" i="123"/>
  <c r="K61" i="101" s="1"/>
  <c r="K61" i="129" s="1"/>
  <c r="D8" i="123"/>
  <c r="D9" i="101"/>
  <c r="L26" i="201"/>
  <c r="W155" i="149"/>
  <c r="K22" i="123"/>
  <c r="K23" i="101"/>
  <c r="E22" i="123"/>
  <c r="E23" i="101"/>
  <c r="M17" i="124"/>
  <c r="M18" i="123"/>
  <c r="O22" i="123"/>
  <c r="O23" i="101"/>
  <c r="W11" i="123"/>
  <c r="W12" i="101"/>
  <c r="M11" i="123"/>
  <c r="M12" i="101"/>
  <c r="Q2" i="204"/>
  <c r="P4" i="123"/>
  <c r="P5" i="101"/>
  <c r="S155" i="149"/>
  <c r="T8" i="123"/>
  <c r="T9" i="101"/>
  <c r="F11" i="123"/>
  <c r="F12" i="101"/>
  <c r="H22" i="123"/>
  <c r="H23" i="101"/>
  <c r="X8" i="123"/>
  <c r="X9" i="101"/>
  <c r="J4" i="123"/>
  <c r="J5" i="101"/>
  <c r="X27" i="124"/>
  <c r="X28" i="123"/>
  <c r="R155" i="149"/>
  <c r="L4" i="123"/>
  <c r="L5" i="101"/>
  <c r="T27" i="124"/>
  <c r="T26" i="124" s="1"/>
  <c r="T28" i="123"/>
  <c r="U27" i="124"/>
  <c r="U26" i="124" s="1"/>
  <c r="U28" i="123"/>
  <c r="M22" i="123"/>
  <c r="M23" i="101"/>
  <c r="S33" i="124"/>
  <c r="S34" i="123"/>
  <c r="H3" i="124"/>
  <c r="G22" i="123"/>
  <c r="G23" i="101"/>
  <c r="V33" i="124"/>
  <c r="V34" i="123"/>
  <c r="E33" i="124"/>
  <c r="E34" i="123"/>
  <c r="O155" i="149"/>
  <c r="U8" i="123"/>
  <c r="U9" i="101"/>
  <c r="S27" i="124"/>
  <c r="S28" i="123"/>
  <c r="S8" i="123"/>
  <c r="S9" i="101"/>
  <c r="F17" i="124"/>
  <c r="F18" i="123"/>
  <c r="E26" i="201"/>
  <c r="J27" i="203"/>
  <c r="S17" i="124"/>
  <c r="S18" i="123"/>
  <c r="L27" i="124"/>
  <c r="L28" i="123"/>
  <c r="T11" i="123"/>
  <c r="T12" i="101"/>
  <c r="R11" i="123"/>
  <c r="R12" i="101"/>
  <c r="O52" i="204"/>
  <c r="Q4" i="123"/>
  <c r="Q5" i="101"/>
  <c r="P3" i="124"/>
  <c r="K17" i="124"/>
  <c r="K18" i="123"/>
  <c r="W4" i="123"/>
  <c r="W5" i="101"/>
  <c r="N8" i="123"/>
  <c r="N9" i="101"/>
  <c r="F3" i="124"/>
  <c r="J3" i="124"/>
  <c r="E4" i="123"/>
  <c r="E5" i="101"/>
  <c r="R157" i="149" l="1"/>
  <c r="P157" i="149"/>
  <c r="E2" i="204"/>
  <c r="L157" i="149"/>
  <c r="F26" i="124"/>
  <c r="R3" i="123"/>
  <c r="G26" i="124"/>
  <c r="H157" i="149"/>
  <c r="D2" i="204"/>
  <c r="K3" i="123"/>
  <c r="O3" i="123"/>
  <c r="Q26" i="124"/>
  <c r="L3" i="123"/>
  <c r="M26" i="124"/>
  <c r="X26" i="124"/>
  <c r="O2" i="204"/>
  <c r="J26" i="203"/>
  <c r="R26" i="124"/>
  <c r="W26" i="124"/>
  <c r="P26" i="124"/>
  <c r="K157" i="149"/>
  <c r="F2" i="204"/>
  <c r="L26" i="124"/>
  <c r="M157" i="149"/>
  <c r="P3" i="123"/>
  <c r="C75" i="124"/>
  <c r="C75" i="123" s="1"/>
  <c r="C75" i="101" s="1"/>
  <c r="C75" i="129" s="1"/>
  <c r="J3" i="123"/>
  <c r="D26" i="124"/>
  <c r="Q3" i="123"/>
  <c r="H3" i="123"/>
  <c r="I26" i="124"/>
  <c r="S26" i="124"/>
  <c r="J26" i="201"/>
  <c r="G3" i="123"/>
  <c r="C71" i="204"/>
  <c r="E157" i="149"/>
  <c r="N8" i="101"/>
  <c r="N9" i="129"/>
  <c r="N8" i="129" s="1"/>
  <c r="S17" i="123"/>
  <c r="S18" i="101"/>
  <c r="S33" i="123"/>
  <c r="S34" i="101"/>
  <c r="V11" i="101"/>
  <c r="V12" i="129"/>
  <c r="V11" i="129" s="1"/>
  <c r="X33" i="123"/>
  <c r="X34" i="101"/>
  <c r="F23" i="129"/>
  <c r="F22" i="129" s="1"/>
  <c r="F22" i="101"/>
  <c r="W33" i="123"/>
  <c r="W34" i="101"/>
  <c r="H11" i="101"/>
  <c r="H12" i="129"/>
  <c r="H11" i="129" s="1"/>
  <c r="I33" i="123"/>
  <c r="I34" i="101"/>
  <c r="V26" i="124"/>
  <c r="S22" i="101"/>
  <c r="S23" i="129"/>
  <c r="S22" i="129" s="1"/>
  <c r="D27" i="123"/>
  <c r="D28" i="101"/>
  <c r="G11" i="101"/>
  <c r="G12" i="129"/>
  <c r="G11" i="129" s="1"/>
  <c r="I11" i="101"/>
  <c r="I12" i="129"/>
  <c r="I11" i="129" s="1"/>
  <c r="H8" i="101"/>
  <c r="H9" i="129"/>
  <c r="H8" i="129" s="1"/>
  <c r="N27" i="123"/>
  <c r="N28" i="101"/>
  <c r="F8" i="101"/>
  <c r="F9" i="129"/>
  <c r="F8" i="129" s="1"/>
  <c r="K27" i="123"/>
  <c r="K28" i="101"/>
  <c r="R11" i="101"/>
  <c r="R12" i="129"/>
  <c r="R11" i="129" s="1"/>
  <c r="S27" i="123"/>
  <c r="S28" i="101"/>
  <c r="V33" i="123"/>
  <c r="V34" i="101"/>
  <c r="T27" i="123"/>
  <c r="T28" i="101"/>
  <c r="X27" i="123"/>
  <c r="X28" i="101"/>
  <c r="F11" i="101"/>
  <c r="F12" i="129"/>
  <c r="F11" i="129" s="1"/>
  <c r="E22" i="101"/>
  <c r="E23" i="129"/>
  <c r="E22" i="129" s="1"/>
  <c r="D8" i="101"/>
  <c r="D9" i="129"/>
  <c r="D8" i="129" s="1"/>
  <c r="W27" i="123"/>
  <c r="W28" i="101"/>
  <c r="Q27" i="123"/>
  <c r="Q28" i="101"/>
  <c r="I27" i="123"/>
  <c r="I28" i="101"/>
  <c r="X17" i="123"/>
  <c r="X18" i="101"/>
  <c r="H27" i="123"/>
  <c r="H26" i="123" s="1"/>
  <c r="H28" i="101"/>
  <c r="I8" i="101"/>
  <c r="I9" i="129"/>
  <c r="I8" i="129" s="1"/>
  <c r="P22" i="101"/>
  <c r="P23" i="129"/>
  <c r="P22" i="129" s="1"/>
  <c r="R4" i="101"/>
  <c r="R5" i="129"/>
  <c r="R4" i="129" s="1"/>
  <c r="N26" i="124"/>
  <c r="X3" i="123"/>
  <c r="J17" i="123"/>
  <c r="J18" i="101"/>
  <c r="G17" i="123"/>
  <c r="G18" i="101"/>
  <c r="K26" i="124"/>
  <c r="Q4" i="101"/>
  <c r="Q5" i="129"/>
  <c r="Q4" i="129" s="1"/>
  <c r="P4" i="101"/>
  <c r="P5" i="129"/>
  <c r="P4" i="129" s="1"/>
  <c r="W11" i="101"/>
  <c r="W12" i="129"/>
  <c r="W11" i="129" s="1"/>
  <c r="U17" i="123"/>
  <c r="U18" i="101"/>
  <c r="T4" i="101"/>
  <c r="T5" i="129"/>
  <c r="T4" i="129" s="1"/>
  <c r="K4" i="101"/>
  <c r="K5" i="129"/>
  <c r="K4" i="129" s="1"/>
  <c r="V17" i="123"/>
  <c r="V18" i="101"/>
  <c r="W17" i="123"/>
  <c r="W18" i="101"/>
  <c r="M4" i="101"/>
  <c r="M5" i="129"/>
  <c r="M4" i="129" s="1"/>
  <c r="R34" i="129"/>
  <c r="R33" i="129" s="1"/>
  <c r="R33" i="101"/>
  <c r="X22" i="101"/>
  <c r="X23" i="129"/>
  <c r="X22" i="129" s="1"/>
  <c r="J27" i="124"/>
  <c r="J28" i="123"/>
  <c r="P11" i="101"/>
  <c r="P12" i="129"/>
  <c r="P11" i="129" s="1"/>
  <c r="V4" i="101"/>
  <c r="V5" i="129"/>
  <c r="V4" i="129" s="1"/>
  <c r="O11" i="101"/>
  <c r="O12" i="129"/>
  <c r="O11" i="129" s="1"/>
  <c r="P17" i="123"/>
  <c r="P18" i="101"/>
  <c r="O17" i="123"/>
  <c r="O18" i="101"/>
  <c r="U8" i="101"/>
  <c r="U9" i="129"/>
  <c r="U8" i="129" s="1"/>
  <c r="G22" i="101"/>
  <c r="G23" i="129"/>
  <c r="G22" i="129" s="1"/>
  <c r="J4" i="101"/>
  <c r="J5" i="129"/>
  <c r="J4" i="129" s="1"/>
  <c r="W3" i="123"/>
  <c r="K22" i="101"/>
  <c r="K23" i="129"/>
  <c r="K22" i="129" s="1"/>
  <c r="O4" i="101"/>
  <c r="O5" i="129"/>
  <c r="O4" i="129" s="1"/>
  <c r="F4" i="101"/>
  <c r="F5" i="129"/>
  <c r="F4" i="129" s="1"/>
  <c r="U33" i="123"/>
  <c r="U34" i="101"/>
  <c r="R22" i="101"/>
  <c r="R23" i="129"/>
  <c r="R22" i="129" s="1"/>
  <c r="S11" i="101"/>
  <c r="S12" i="129"/>
  <c r="S11" i="129" s="1"/>
  <c r="T3" i="123"/>
  <c r="U11" i="101"/>
  <c r="U12" i="129"/>
  <c r="U11" i="129" s="1"/>
  <c r="M3" i="123"/>
  <c r="L11" i="101"/>
  <c r="L12" i="129"/>
  <c r="L11" i="129" s="1"/>
  <c r="L8" i="101"/>
  <c r="L9" i="129"/>
  <c r="L8" i="129" s="1"/>
  <c r="T22" i="101"/>
  <c r="T23" i="129"/>
  <c r="T22" i="129" s="1"/>
  <c r="M8" i="101"/>
  <c r="M9" i="129"/>
  <c r="M8" i="129" s="1"/>
  <c r="V3" i="123"/>
  <c r="I17" i="123"/>
  <c r="I18" i="101"/>
  <c r="C66" i="124"/>
  <c r="C66" i="123" s="1"/>
  <c r="C66" i="101" s="1"/>
  <c r="C66" i="129" s="1"/>
  <c r="C40" i="124"/>
  <c r="C40" i="123" s="1"/>
  <c r="C40" i="101" s="1"/>
  <c r="C40" i="129" s="1"/>
  <c r="C31" i="124"/>
  <c r="C31" i="123" s="1"/>
  <c r="C31" i="101" s="1"/>
  <c r="C31" i="129" s="1"/>
  <c r="C45" i="124"/>
  <c r="C45" i="123" s="1"/>
  <c r="C45" i="101" s="1"/>
  <c r="C45" i="129" s="1"/>
  <c r="C32" i="124"/>
  <c r="C32" i="123" s="1"/>
  <c r="C32" i="101" s="1"/>
  <c r="C32" i="129" s="1"/>
  <c r="C46" i="124"/>
  <c r="C46" i="123" s="1"/>
  <c r="C46" i="101" s="1"/>
  <c r="C46" i="129" s="1"/>
  <c r="C29" i="124"/>
  <c r="C29" i="123" s="1"/>
  <c r="C29" i="101" s="1"/>
  <c r="C29" i="129" s="1"/>
  <c r="C69" i="124"/>
  <c r="C69" i="123" s="1"/>
  <c r="C69" i="101" s="1"/>
  <c r="C69" i="129" s="1"/>
  <c r="C65" i="124"/>
  <c r="C65" i="123" s="1"/>
  <c r="C65" i="101" s="1"/>
  <c r="C65" i="129" s="1"/>
  <c r="C47" i="124"/>
  <c r="C47" i="123" s="1"/>
  <c r="C47" i="101" s="1"/>
  <c r="C47" i="129" s="1"/>
  <c r="C43" i="124"/>
  <c r="C43" i="123" s="1"/>
  <c r="C43" i="101" s="1"/>
  <c r="C43" i="129" s="1"/>
  <c r="C39" i="124"/>
  <c r="C39" i="123" s="1"/>
  <c r="C39" i="101" s="1"/>
  <c r="C39" i="129" s="1"/>
  <c r="C35" i="124"/>
  <c r="C35" i="123" s="1"/>
  <c r="C35" i="101" s="1"/>
  <c r="C35" i="129" s="1"/>
  <c r="C30" i="124"/>
  <c r="C30" i="123" s="1"/>
  <c r="C30" i="101" s="1"/>
  <c r="C30" i="129" s="1"/>
  <c r="Q157" i="149"/>
  <c r="O23" i="129"/>
  <c r="O22" i="129" s="1"/>
  <c r="O22" i="101"/>
  <c r="F3" i="123"/>
  <c r="Q17" i="123"/>
  <c r="Q18" i="101"/>
  <c r="P27" i="123"/>
  <c r="P28" i="101"/>
  <c r="M27" i="123"/>
  <c r="M28" i="101"/>
  <c r="Q11" i="101"/>
  <c r="Q12" i="129"/>
  <c r="Q11" i="129" s="1"/>
  <c r="E8" i="101"/>
  <c r="E9" i="129"/>
  <c r="E8" i="129" s="1"/>
  <c r="J8" i="101"/>
  <c r="J9" i="129"/>
  <c r="J8" i="129" s="1"/>
  <c r="K33" i="123"/>
  <c r="K34" i="101"/>
  <c r="H34" i="129"/>
  <c r="H33" i="129" s="1"/>
  <c r="H33" i="101"/>
  <c r="D17" i="123"/>
  <c r="D18" i="101"/>
  <c r="D4" i="101"/>
  <c r="D5" i="129"/>
  <c r="D4" i="129" s="1"/>
  <c r="N17" i="123"/>
  <c r="N18" i="101"/>
  <c r="G4" i="101"/>
  <c r="G5" i="129"/>
  <c r="G4" i="129" s="1"/>
  <c r="K11" i="101"/>
  <c r="K12" i="129"/>
  <c r="K11" i="129" s="1"/>
  <c r="C52" i="202"/>
  <c r="G8" i="101"/>
  <c r="G9" i="129"/>
  <c r="G8" i="129" s="1"/>
  <c r="O27" i="123"/>
  <c r="O28" i="101"/>
  <c r="W8" i="101"/>
  <c r="W9" i="129"/>
  <c r="W8" i="129" s="1"/>
  <c r="E4" i="101"/>
  <c r="E5" i="129"/>
  <c r="E4" i="129" s="1"/>
  <c r="F17" i="123"/>
  <c r="F18" i="101"/>
  <c r="W4" i="101"/>
  <c r="W5" i="129"/>
  <c r="W4" i="129" s="1"/>
  <c r="M22" i="101"/>
  <c r="M23" i="129"/>
  <c r="M22" i="129" s="1"/>
  <c r="X8" i="101"/>
  <c r="X9" i="129"/>
  <c r="X8" i="129" s="1"/>
  <c r="M11" i="101"/>
  <c r="M12" i="129"/>
  <c r="M11" i="129" s="1"/>
  <c r="E11" i="101"/>
  <c r="E12" i="129"/>
  <c r="E11" i="129" s="1"/>
  <c r="P8" i="101"/>
  <c r="P9" i="129"/>
  <c r="P8" i="129" s="1"/>
  <c r="Q8" i="101"/>
  <c r="Q9" i="129"/>
  <c r="Q8" i="129" s="1"/>
  <c r="R27" i="123"/>
  <c r="R26" i="123" s="1"/>
  <c r="R28" i="101"/>
  <c r="P33" i="123"/>
  <c r="P34" i="101"/>
  <c r="S4" i="101"/>
  <c r="S5" i="129"/>
  <c r="S4" i="129" s="1"/>
  <c r="D3" i="123"/>
  <c r="G157" i="149"/>
  <c r="K8" i="101"/>
  <c r="K9" i="129"/>
  <c r="K8" i="129" s="1"/>
  <c r="C61" i="124"/>
  <c r="C61" i="123" s="1"/>
  <c r="C61" i="101" s="1"/>
  <c r="C61" i="129" s="1"/>
  <c r="C20" i="124"/>
  <c r="C20" i="123" s="1"/>
  <c r="C20" i="101" s="1"/>
  <c r="C20" i="129" s="1"/>
  <c r="N4" i="101"/>
  <c r="N5" i="129"/>
  <c r="N4" i="129" s="1"/>
  <c r="O26" i="124"/>
  <c r="C52" i="204"/>
  <c r="T11" i="101"/>
  <c r="T12" i="129"/>
  <c r="T11" i="129" s="1"/>
  <c r="L27" i="123"/>
  <c r="L28" i="101"/>
  <c r="S8" i="101"/>
  <c r="S9" i="129"/>
  <c r="S8" i="129" s="1"/>
  <c r="T8" i="101"/>
  <c r="T9" i="129"/>
  <c r="T8" i="129" s="1"/>
  <c r="M17" i="123"/>
  <c r="M18" i="101"/>
  <c r="L33" i="123"/>
  <c r="L26" i="123" s="1"/>
  <c r="L34" i="101"/>
  <c r="E3" i="123"/>
  <c r="Q22" i="101"/>
  <c r="Q23" i="129"/>
  <c r="Q22" i="129" s="1"/>
  <c r="J22" i="101"/>
  <c r="J23" i="129"/>
  <c r="J22" i="129" s="1"/>
  <c r="T33" i="123"/>
  <c r="T34" i="101"/>
  <c r="O33" i="123"/>
  <c r="O34" i="101"/>
  <c r="U22" i="101"/>
  <c r="U23" i="129"/>
  <c r="U22" i="129" s="1"/>
  <c r="I22" i="101"/>
  <c r="I23" i="129"/>
  <c r="I22" i="129" s="1"/>
  <c r="N33" i="123"/>
  <c r="N34" i="101"/>
  <c r="R17" i="123"/>
  <c r="R18" i="101"/>
  <c r="D11" i="101"/>
  <c r="D12" i="129"/>
  <c r="D11" i="129" s="1"/>
  <c r="R8" i="101"/>
  <c r="R9" i="129"/>
  <c r="R8" i="129" s="1"/>
  <c r="S3" i="123"/>
  <c r="J33" i="124"/>
  <c r="J34" i="123"/>
  <c r="E17" i="123"/>
  <c r="E18" i="101"/>
  <c r="U4" i="101"/>
  <c r="U5" i="129"/>
  <c r="U4" i="129" s="1"/>
  <c r="X11" i="101"/>
  <c r="X12" i="129"/>
  <c r="X11" i="129" s="1"/>
  <c r="F27" i="123"/>
  <c r="F28" i="101"/>
  <c r="I4" i="101"/>
  <c r="I5" i="129"/>
  <c r="I4" i="129" s="1"/>
  <c r="T17" i="123"/>
  <c r="T18" i="101"/>
  <c r="O9" i="129"/>
  <c r="O8" i="129" s="1"/>
  <c r="O8" i="101"/>
  <c r="F33" i="123"/>
  <c r="F34" i="101"/>
  <c r="M33" i="123"/>
  <c r="M34" i="101"/>
  <c r="N3" i="123"/>
  <c r="E27" i="123"/>
  <c r="E28" i="101"/>
  <c r="K17" i="123"/>
  <c r="K18" i="101"/>
  <c r="E33" i="123"/>
  <c r="E34" i="101"/>
  <c r="U27" i="123"/>
  <c r="U28" i="101"/>
  <c r="L4" i="101"/>
  <c r="L5" i="129"/>
  <c r="L4" i="129" s="1"/>
  <c r="H22" i="101"/>
  <c r="H23" i="129"/>
  <c r="H22" i="129" s="1"/>
  <c r="J11" i="101"/>
  <c r="J12" i="129"/>
  <c r="J11" i="129" s="1"/>
  <c r="I157" i="149"/>
  <c r="D22" i="101"/>
  <c r="D23" i="129"/>
  <c r="D22" i="129" s="1"/>
  <c r="N11" i="101"/>
  <c r="N12" i="129"/>
  <c r="N11" i="129" s="1"/>
  <c r="V27" i="123"/>
  <c r="V28" i="101"/>
  <c r="G27" i="123"/>
  <c r="G28" i="101"/>
  <c r="N22" i="101"/>
  <c r="N23" i="129"/>
  <c r="N22" i="129" s="1"/>
  <c r="D33" i="123"/>
  <c r="D26" i="123" s="1"/>
  <c r="D34" i="101"/>
  <c r="Q33" i="123"/>
  <c r="Q34" i="101"/>
  <c r="L17" i="123"/>
  <c r="L18" i="101"/>
  <c r="U3" i="123"/>
  <c r="H17" i="123"/>
  <c r="H18" i="101"/>
  <c r="I3" i="123"/>
  <c r="W22" i="101"/>
  <c r="W23" i="129"/>
  <c r="W22" i="129" s="1"/>
  <c r="V8" i="101"/>
  <c r="V9" i="129"/>
  <c r="V8" i="129" s="1"/>
  <c r="V22" i="101"/>
  <c r="V23" i="129"/>
  <c r="V22" i="129" s="1"/>
  <c r="C36" i="124"/>
  <c r="C36" i="123" s="1"/>
  <c r="C36" i="101" s="1"/>
  <c r="C36" i="129" s="1"/>
  <c r="E26" i="124"/>
  <c r="G33" i="123"/>
  <c r="G34" i="101"/>
  <c r="N26" i="123" l="1"/>
  <c r="F26" i="123"/>
  <c r="D157" i="149"/>
  <c r="H3" i="129"/>
  <c r="S26" i="123"/>
  <c r="O157" i="149"/>
  <c r="K26" i="123"/>
  <c r="U3" i="101"/>
  <c r="U26" i="123"/>
  <c r="Q26" i="123"/>
  <c r="V26" i="123"/>
  <c r="F157" i="149"/>
  <c r="H3" i="101"/>
  <c r="U3" i="129"/>
  <c r="L3" i="129"/>
  <c r="L3" i="101"/>
  <c r="I3" i="129"/>
  <c r="I3" i="101"/>
  <c r="F3" i="101"/>
  <c r="F3" i="129"/>
  <c r="C38" i="124"/>
  <c r="C38" i="123" s="1"/>
  <c r="C38" i="101" s="1"/>
  <c r="C38" i="129" s="1"/>
  <c r="C37" i="124"/>
  <c r="C37" i="123" s="1"/>
  <c r="C37" i="101" s="1"/>
  <c r="C37" i="129" s="1"/>
  <c r="C44" i="124"/>
  <c r="C44" i="123" s="1"/>
  <c r="C44" i="101" s="1"/>
  <c r="C44" i="129" s="1"/>
  <c r="N3" i="101"/>
  <c r="P26" i="123"/>
  <c r="C42" i="124"/>
  <c r="C42" i="123" s="1"/>
  <c r="C42" i="101" s="1"/>
  <c r="C42" i="129" s="1"/>
  <c r="C41" i="124"/>
  <c r="C41" i="123" s="1"/>
  <c r="C41" i="101" s="1"/>
  <c r="C41" i="129" s="1"/>
  <c r="C48" i="124"/>
  <c r="C48" i="123" s="1"/>
  <c r="C48" i="101" s="1"/>
  <c r="C48" i="129" s="1"/>
  <c r="G26" i="123"/>
  <c r="W26" i="123"/>
  <c r="C50" i="124"/>
  <c r="C50" i="123" s="1"/>
  <c r="C50" i="101" s="1"/>
  <c r="C50" i="129" s="1"/>
  <c r="C49" i="124"/>
  <c r="C49" i="123" s="1"/>
  <c r="C49" i="101" s="1"/>
  <c r="C49" i="129" s="1"/>
  <c r="C21" i="124"/>
  <c r="C21" i="123" s="1"/>
  <c r="C21" i="101" s="1"/>
  <c r="C21" i="129" s="1"/>
  <c r="C68" i="124"/>
  <c r="C68" i="123" s="1"/>
  <c r="C68" i="101" s="1"/>
  <c r="C68" i="129" s="1"/>
  <c r="C67" i="124"/>
  <c r="C67" i="123" s="1"/>
  <c r="C67" i="101" s="1"/>
  <c r="C67" i="129" s="1"/>
  <c r="C17" i="203"/>
  <c r="X26" i="123"/>
  <c r="X3" i="129"/>
  <c r="G3" i="101"/>
  <c r="M3" i="129"/>
  <c r="X3" i="101"/>
  <c r="M26" i="123"/>
  <c r="W3" i="129"/>
  <c r="J33" i="123"/>
  <c r="J34" i="101"/>
  <c r="C17" i="201"/>
  <c r="C18" i="124"/>
  <c r="C6" i="124"/>
  <c r="C6" i="123" s="1"/>
  <c r="C6" i="101" s="1"/>
  <c r="C6" i="129" s="1"/>
  <c r="P17" i="101"/>
  <c r="P18" i="129"/>
  <c r="P17" i="129" s="1"/>
  <c r="J27" i="123"/>
  <c r="J28" i="101"/>
  <c r="W17" i="101"/>
  <c r="W18" i="129"/>
  <c r="W17" i="129" s="1"/>
  <c r="G17" i="101"/>
  <c r="G18" i="129"/>
  <c r="G17" i="129" s="1"/>
  <c r="X34" i="129"/>
  <c r="X33" i="129" s="1"/>
  <c r="X33" i="101"/>
  <c r="V28" i="129"/>
  <c r="V27" i="129" s="1"/>
  <c r="V27" i="101"/>
  <c r="H17" i="101"/>
  <c r="H18" i="129"/>
  <c r="H17" i="129" s="1"/>
  <c r="U28" i="129"/>
  <c r="U27" i="129" s="1"/>
  <c r="U27" i="101"/>
  <c r="O27" i="101"/>
  <c r="O28" i="129"/>
  <c r="O27" i="129" s="1"/>
  <c r="N17" i="101"/>
  <c r="N18" i="129"/>
  <c r="N17" i="129" s="1"/>
  <c r="P27" i="101"/>
  <c r="P28" i="129"/>
  <c r="P27" i="129" s="1"/>
  <c r="C11" i="203"/>
  <c r="C28" i="124"/>
  <c r="C27" i="201"/>
  <c r="C11" i="201"/>
  <c r="C12" i="124"/>
  <c r="J26" i="124"/>
  <c r="Q27" i="101"/>
  <c r="Q28" i="129"/>
  <c r="Q27" i="129" s="1"/>
  <c r="S27" i="101"/>
  <c r="S28" i="129"/>
  <c r="S27" i="129" s="1"/>
  <c r="S17" i="101"/>
  <c r="S18" i="129"/>
  <c r="S17" i="129" s="1"/>
  <c r="E27" i="101"/>
  <c r="E28" i="129"/>
  <c r="E27" i="129" s="1"/>
  <c r="S3" i="129"/>
  <c r="P34" i="129"/>
  <c r="P33" i="129" s="1"/>
  <c r="P33" i="101"/>
  <c r="O26" i="123"/>
  <c r="K34" i="129"/>
  <c r="K33" i="129" s="1"/>
  <c r="K33" i="101"/>
  <c r="C34" i="124"/>
  <c r="C33" i="201"/>
  <c r="C9" i="124"/>
  <c r="C8" i="201"/>
  <c r="C16" i="124"/>
  <c r="C16" i="123" s="1"/>
  <c r="C16" i="101" s="1"/>
  <c r="C16" i="129" s="1"/>
  <c r="O17" i="101"/>
  <c r="O18" i="129"/>
  <c r="O17" i="129" s="1"/>
  <c r="V18" i="129"/>
  <c r="V17" i="129" s="1"/>
  <c r="V17" i="101"/>
  <c r="J17" i="101"/>
  <c r="J18" i="129"/>
  <c r="J17" i="129" s="1"/>
  <c r="E34" i="129"/>
  <c r="E33" i="129" s="1"/>
  <c r="E33" i="101"/>
  <c r="T17" i="101"/>
  <c r="T18" i="129"/>
  <c r="T17" i="129" s="1"/>
  <c r="R17" i="101"/>
  <c r="R18" i="129"/>
  <c r="R17" i="129" s="1"/>
  <c r="O34" i="129"/>
  <c r="O33" i="129" s="1"/>
  <c r="O33" i="101"/>
  <c r="S3" i="101"/>
  <c r="F17" i="101"/>
  <c r="F18" i="129"/>
  <c r="F17" i="129" s="1"/>
  <c r="D3" i="129"/>
  <c r="Q17" i="101"/>
  <c r="Q18" i="129"/>
  <c r="Q17" i="129" s="1"/>
  <c r="C4" i="203"/>
  <c r="O3" i="129"/>
  <c r="J3" i="129"/>
  <c r="C14" i="124"/>
  <c r="C14" i="123" s="1"/>
  <c r="C14" i="101" s="1"/>
  <c r="C14" i="129" s="1"/>
  <c r="C5" i="124"/>
  <c r="C4" i="201"/>
  <c r="T3" i="129"/>
  <c r="P3" i="129"/>
  <c r="W27" i="101"/>
  <c r="W28" i="129"/>
  <c r="W27" i="129" s="1"/>
  <c r="X27" i="101"/>
  <c r="X28" i="129"/>
  <c r="X27" i="129" s="1"/>
  <c r="N27" i="101"/>
  <c r="N28" i="129"/>
  <c r="N27" i="129" s="1"/>
  <c r="W34" i="129"/>
  <c r="W33" i="129" s="1"/>
  <c r="W33" i="101"/>
  <c r="G34" i="129"/>
  <c r="G33" i="129" s="1"/>
  <c r="G33" i="101"/>
  <c r="L17" i="101"/>
  <c r="L18" i="129"/>
  <c r="L17" i="129" s="1"/>
  <c r="E26" i="123"/>
  <c r="L34" i="129"/>
  <c r="L33" i="129" s="1"/>
  <c r="L33" i="101"/>
  <c r="N3" i="129"/>
  <c r="D3" i="101"/>
  <c r="O3" i="101"/>
  <c r="J3" i="101"/>
  <c r="C24" i="124"/>
  <c r="C24" i="123" s="1"/>
  <c r="C24" i="101" s="1"/>
  <c r="C24" i="129" s="1"/>
  <c r="C10" i="124"/>
  <c r="C10" i="123" s="1"/>
  <c r="C10" i="101" s="1"/>
  <c r="C10" i="129" s="1"/>
  <c r="C27" i="203"/>
  <c r="V3" i="129"/>
  <c r="K3" i="129"/>
  <c r="T3" i="101"/>
  <c r="P3" i="101"/>
  <c r="H27" i="101"/>
  <c r="H26" i="101" s="1"/>
  <c r="H28" i="129"/>
  <c r="H27" i="129" s="1"/>
  <c r="H26" i="129" s="1"/>
  <c r="K17" i="101"/>
  <c r="K18" i="129"/>
  <c r="K17" i="129" s="1"/>
  <c r="M34" i="129"/>
  <c r="M33" i="129" s="1"/>
  <c r="M33" i="101"/>
  <c r="N34" i="129"/>
  <c r="N33" i="129" s="1"/>
  <c r="N33" i="101"/>
  <c r="T34" i="129"/>
  <c r="T33" i="129" s="1"/>
  <c r="T33" i="101"/>
  <c r="L27" i="101"/>
  <c r="L28" i="129"/>
  <c r="L27" i="129" s="1"/>
  <c r="R27" i="101"/>
  <c r="R26" i="101" s="1"/>
  <c r="R28" i="129"/>
  <c r="R27" i="129" s="1"/>
  <c r="R26" i="129" s="1"/>
  <c r="W3" i="101"/>
  <c r="E3" i="129"/>
  <c r="D17" i="101"/>
  <c r="D18" i="129"/>
  <c r="D17" i="129" s="1"/>
  <c r="C7" i="124"/>
  <c r="C7" i="123" s="1"/>
  <c r="C7" i="101" s="1"/>
  <c r="C7" i="129" s="1"/>
  <c r="C15" i="124"/>
  <c r="C15" i="123" s="1"/>
  <c r="C15" i="101" s="1"/>
  <c r="C15" i="129" s="1"/>
  <c r="C33" i="203"/>
  <c r="V3" i="101"/>
  <c r="K3" i="101"/>
  <c r="Q3" i="129"/>
  <c r="T27" i="101"/>
  <c r="T28" i="129"/>
  <c r="T27" i="129" s="1"/>
  <c r="D27" i="101"/>
  <c r="D28" i="129"/>
  <c r="D27" i="129" s="1"/>
  <c r="Q34" i="129"/>
  <c r="Q33" i="129" s="1"/>
  <c r="Q33" i="101"/>
  <c r="G27" i="101"/>
  <c r="G28" i="129"/>
  <c r="G27" i="129" s="1"/>
  <c r="E17" i="101"/>
  <c r="E18" i="129"/>
  <c r="E17" i="129" s="1"/>
  <c r="M17" i="101"/>
  <c r="M18" i="129"/>
  <c r="M17" i="129" s="1"/>
  <c r="C19" i="124"/>
  <c r="C19" i="123" s="1"/>
  <c r="C19" i="101" s="1"/>
  <c r="C19" i="129" s="1"/>
  <c r="E3" i="101"/>
  <c r="I17" i="101"/>
  <c r="I18" i="129"/>
  <c r="I17" i="129" s="1"/>
  <c r="C13" i="124"/>
  <c r="C13" i="123" s="1"/>
  <c r="C13" i="101" s="1"/>
  <c r="C13" i="129" s="1"/>
  <c r="C25" i="124"/>
  <c r="C25" i="123" s="1"/>
  <c r="C25" i="101" s="1"/>
  <c r="C25" i="129" s="1"/>
  <c r="C17" i="204"/>
  <c r="C2" i="204" s="1"/>
  <c r="Q3" i="101"/>
  <c r="R3" i="129"/>
  <c r="I27" i="101"/>
  <c r="I28" i="129"/>
  <c r="I27" i="129" s="1"/>
  <c r="T26" i="123"/>
  <c r="K27" i="101"/>
  <c r="K28" i="129"/>
  <c r="K27" i="129" s="1"/>
  <c r="D34" i="129"/>
  <c r="D33" i="129" s="1"/>
  <c r="D33" i="101"/>
  <c r="F34" i="129"/>
  <c r="F33" i="129" s="1"/>
  <c r="F33" i="101"/>
  <c r="F27" i="101"/>
  <c r="F28" i="129"/>
  <c r="F27" i="129" s="1"/>
  <c r="C51" i="124"/>
  <c r="C51" i="123" s="1"/>
  <c r="C51" i="101" s="1"/>
  <c r="C51" i="129" s="1"/>
  <c r="C17" i="202"/>
  <c r="C2" i="202" s="1"/>
  <c r="G3" i="129"/>
  <c r="M27" i="101"/>
  <c r="M28" i="129"/>
  <c r="M27" i="129" s="1"/>
  <c r="C22" i="203"/>
  <c r="C8" i="203"/>
  <c r="C64" i="124"/>
  <c r="C64" i="123" s="1"/>
  <c r="C64" i="101" s="1"/>
  <c r="C64" i="129" s="1"/>
  <c r="C63" i="124"/>
  <c r="C63" i="123" s="1"/>
  <c r="C63" i="101" s="1"/>
  <c r="C63" i="129" s="1"/>
  <c r="U34" i="129"/>
  <c r="U33" i="129" s="1"/>
  <c r="U26" i="129" s="1"/>
  <c r="U33" i="101"/>
  <c r="U26" i="101" s="1"/>
  <c r="C23" i="124"/>
  <c r="C22" i="201"/>
  <c r="M3" i="101"/>
  <c r="U17" i="101"/>
  <c r="U18" i="129"/>
  <c r="U17" i="129" s="1"/>
  <c r="R3" i="101"/>
  <c r="X17" i="101"/>
  <c r="X18" i="129"/>
  <c r="X17" i="129" s="1"/>
  <c r="I26" i="123"/>
  <c r="V34" i="129"/>
  <c r="V33" i="129" s="1"/>
  <c r="V26" i="129" s="1"/>
  <c r="V33" i="101"/>
  <c r="I34" i="129"/>
  <c r="I33" i="129" s="1"/>
  <c r="I33" i="101"/>
  <c r="S34" i="129"/>
  <c r="S33" i="129" s="1"/>
  <c r="S33" i="101"/>
  <c r="S26" i="129" l="1"/>
  <c r="I26" i="129"/>
  <c r="D26" i="101"/>
  <c r="Q26" i="101"/>
  <c r="Q26" i="129"/>
  <c r="S26" i="101"/>
  <c r="V26" i="101"/>
  <c r="F26" i="129"/>
  <c r="X26" i="129"/>
  <c r="C26" i="201"/>
  <c r="X26" i="101"/>
  <c r="E26" i="129"/>
  <c r="N26" i="101"/>
  <c r="O26" i="101"/>
  <c r="O26" i="129"/>
  <c r="T26" i="101"/>
  <c r="C3" i="201"/>
  <c r="K26" i="101"/>
  <c r="C5" i="123"/>
  <c r="C4" i="124"/>
  <c r="K26" i="129"/>
  <c r="G26" i="101"/>
  <c r="C28" i="123"/>
  <c r="C27" i="124"/>
  <c r="C23" i="123"/>
  <c r="C22" i="124"/>
  <c r="F26" i="101"/>
  <c r="T26" i="129"/>
  <c r="C26" i="203"/>
  <c r="L26" i="101"/>
  <c r="G26" i="129"/>
  <c r="C9" i="123"/>
  <c r="C8" i="124"/>
  <c r="L26" i="129"/>
  <c r="C18" i="123"/>
  <c r="C17" i="124"/>
  <c r="C155" i="149"/>
  <c r="N26" i="129"/>
  <c r="M26" i="101"/>
  <c r="W26" i="101"/>
  <c r="C3" i="203"/>
  <c r="P26" i="101"/>
  <c r="J27" i="101"/>
  <c r="J28" i="129"/>
  <c r="J27" i="129" s="1"/>
  <c r="J34" i="129"/>
  <c r="J33" i="129" s="1"/>
  <c r="J33" i="101"/>
  <c r="I26" i="101"/>
  <c r="D26" i="129"/>
  <c r="C157" i="149"/>
  <c r="M26" i="129"/>
  <c r="W26" i="129"/>
  <c r="E26" i="101"/>
  <c r="C34" i="123"/>
  <c r="C33" i="124"/>
  <c r="P26" i="129"/>
  <c r="C12" i="123"/>
  <c r="C11" i="124"/>
  <c r="J26" i="123"/>
  <c r="J26" i="129" l="1"/>
  <c r="C3" i="124"/>
  <c r="C4" i="123"/>
  <c r="C5" i="101"/>
  <c r="C17" i="123"/>
  <c r="C18" i="101"/>
  <c r="C22" i="123"/>
  <c r="C23" i="101"/>
  <c r="C34" i="101"/>
  <c r="C33" i="123"/>
  <c r="C8" i="123"/>
  <c r="C9" i="101"/>
  <c r="C26" i="124"/>
  <c r="C12" i="101"/>
  <c r="C11" i="123"/>
  <c r="J26" i="101"/>
  <c r="C27" i="123"/>
  <c r="C28" i="101"/>
  <c r="C26" i="123" l="1"/>
  <c r="D71" i="201"/>
  <c r="E71" i="201"/>
  <c r="C11" i="101"/>
  <c r="C12" i="129"/>
  <c r="C11" i="129" s="1"/>
  <c r="E52" i="201"/>
  <c r="D52" i="201"/>
  <c r="C17" i="101"/>
  <c r="C18" i="129"/>
  <c r="C17" i="129" s="1"/>
  <c r="C5" i="129"/>
  <c r="C4" i="129" s="1"/>
  <c r="C4" i="101"/>
  <c r="C3" i="123"/>
  <c r="C22" i="101"/>
  <c r="C23" i="129"/>
  <c r="C22" i="129" s="1"/>
  <c r="C34" i="129"/>
  <c r="C33" i="129" s="1"/>
  <c r="C33" i="101"/>
  <c r="C27" i="101"/>
  <c r="C28" i="129"/>
  <c r="C27" i="129" s="1"/>
  <c r="C8" i="101"/>
  <c r="C9" i="129"/>
  <c r="C8" i="129" s="1"/>
  <c r="C3" i="101" l="1"/>
  <c r="C3" i="129"/>
  <c r="C26" i="129"/>
  <c r="C26" i="101"/>
  <c r="T71" i="204" l="1"/>
  <c r="S71" i="204"/>
  <c r="C71" i="201"/>
  <c r="T52" i="204"/>
  <c r="T2" i="204" s="1"/>
  <c r="C52" i="201"/>
  <c r="S52" i="204"/>
  <c r="S2" i="204" s="1"/>
  <c r="U52" i="204" l="1"/>
  <c r="T157" i="149"/>
  <c r="S157" i="149"/>
  <c r="U71" i="204"/>
  <c r="U2" i="204" s="1"/>
  <c r="V71" i="204" l="1"/>
  <c r="X52" i="204"/>
  <c r="V52" i="204"/>
  <c r="V2" i="204" s="1"/>
  <c r="X71" i="204"/>
  <c r="U157" i="149"/>
  <c r="W71" i="204" l="1"/>
  <c r="W52" i="204"/>
  <c r="W2" i="204" s="1"/>
  <c r="V157" i="149"/>
  <c r="X2" i="204"/>
  <c r="X157" i="149" l="1"/>
  <c r="W157" i="149"/>
  <c r="C73" i="124" l="1"/>
  <c r="C73" i="123" s="1"/>
  <c r="C73" i="101" s="1"/>
  <c r="C73" i="129" s="1"/>
  <c r="C62" i="124"/>
  <c r="C62" i="123" s="1"/>
  <c r="C62" i="101" s="1"/>
  <c r="C62" i="129" s="1"/>
  <c r="C60" i="124"/>
  <c r="C60" i="123" s="1"/>
  <c r="C60" i="101" s="1"/>
  <c r="C60" i="129" s="1"/>
  <c r="C52" i="203" l="1"/>
  <c r="C59" i="124"/>
  <c r="C71" i="203"/>
  <c r="C72" i="124"/>
  <c r="C72" i="123" l="1"/>
  <c r="C71" i="124"/>
  <c r="C2" i="203"/>
  <c r="C59" i="123"/>
  <c r="C52" i="124"/>
  <c r="C52" i="123" l="1"/>
  <c r="C59" i="101"/>
  <c r="C71" i="123"/>
  <c r="C72" i="101"/>
  <c r="C156" i="149"/>
  <c r="F52" i="201" l="1"/>
  <c r="C72" i="129"/>
  <c r="C71" i="129" s="1"/>
  <c r="C71" i="101"/>
  <c r="F71" i="201"/>
  <c r="C59" i="129"/>
  <c r="C52" i="129" s="1"/>
  <c r="C52" i="101"/>
  <c r="W52" i="201" l="1"/>
  <c r="W71" i="201"/>
  <c r="G52" i="201" l="1"/>
  <c r="G71" i="201"/>
  <c r="H71" i="201" l="1"/>
  <c r="H52" i="201"/>
  <c r="J52" i="201" l="1"/>
  <c r="J71" i="201"/>
  <c r="I52" i="201"/>
  <c r="I71" i="201"/>
  <c r="K52" i="201" l="1"/>
  <c r="K71" i="201"/>
  <c r="D62" i="124" l="1"/>
  <c r="D62" i="123" s="1"/>
  <c r="D62" i="101" s="1"/>
  <c r="D62" i="129" s="1"/>
  <c r="D73" i="124"/>
  <c r="D60" i="124"/>
  <c r="D60" i="123" s="1"/>
  <c r="D60" i="101" s="1"/>
  <c r="D60" i="129" s="1"/>
  <c r="D73" i="123" l="1"/>
  <c r="D73" i="101" s="1"/>
  <c r="D73" i="129" s="1"/>
  <c r="D52" i="203"/>
  <c r="D59" i="124"/>
  <c r="D71" i="203"/>
  <c r="D72" i="124"/>
  <c r="D72" i="123" s="1"/>
  <c r="D71" i="124" l="1"/>
  <c r="D2" i="203"/>
  <c r="D71" i="123"/>
  <c r="D72" i="101"/>
  <c r="D52" i="124"/>
  <c r="D59" i="123"/>
  <c r="D156" i="149" l="1"/>
  <c r="D52" i="123"/>
  <c r="D59" i="101"/>
  <c r="D71" i="101"/>
  <c r="D72" i="129"/>
  <c r="D71" i="129" s="1"/>
  <c r="E73" i="124" l="1"/>
  <c r="E73" i="123" s="1"/>
  <c r="E73" i="101" s="1"/>
  <c r="E73" i="129" s="1"/>
  <c r="E60" i="124"/>
  <c r="E60" i="123" s="1"/>
  <c r="E60" i="101" s="1"/>
  <c r="E60" i="129" s="1"/>
  <c r="E62" i="124"/>
  <c r="E62" i="123" s="1"/>
  <c r="E62" i="101" s="1"/>
  <c r="E62" i="129" s="1"/>
  <c r="O52" i="201"/>
  <c r="D59" i="129"/>
  <c r="D52" i="129" s="1"/>
  <c r="D52" i="101"/>
  <c r="O71" i="201"/>
  <c r="F73" i="124" l="1"/>
  <c r="F73" i="123" s="1"/>
  <c r="F73" i="101" s="1"/>
  <c r="F73" i="129" s="1"/>
  <c r="F60" i="124"/>
  <c r="F60" i="123" s="1"/>
  <c r="F60" i="101" s="1"/>
  <c r="F60" i="129" s="1"/>
  <c r="F62" i="124"/>
  <c r="F62" i="123" s="1"/>
  <c r="F62" i="101" s="1"/>
  <c r="F62" i="129" s="1"/>
  <c r="E52" i="203"/>
  <c r="E59" i="124"/>
  <c r="E71" i="203"/>
  <c r="E72" i="124"/>
  <c r="E2" i="203" l="1"/>
  <c r="E52" i="124"/>
  <c r="E59" i="123"/>
  <c r="F71" i="203"/>
  <c r="F72" i="124"/>
  <c r="E156" i="149"/>
  <c r="E71" i="124"/>
  <c r="E72" i="123"/>
  <c r="F52" i="203"/>
  <c r="F59" i="124"/>
  <c r="F2" i="203" l="1"/>
  <c r="F59" i="123"/>
  <c r="F52" i="124"/>
  <c r="F71" i="124"/>
  <c r="F72" i="123"/>
  <c r="F156" i="149"/>
  <c r="E71" i="123"/>
  <c r="E72" i="101"/>
  <c r="E52" i="123"/>
  <c r="E59" i="101"/>
  <c r="E52" i="101" l="1"/>
  <c r="E59" i="129"/>
  <c r="E52" i="129" s="1"/>
  <c r="F52" i="123"/>
  <c r="F59" i="101"/>
  <c r="E71" i="101"/>
  <c r="E72" i="129"/>
  <c r="E71" i="129" s="1"/>
  <c r="F71" i="123"/>
  <c r="F72" i="101"/>
  <c r="G73" i="124" l="1"/>
  <c r="G73" i="123" s="1"/>
  <c r="G73" i="101" s="1"/>
  <c r="G73" i="129" s="1"/>
  <c r="G60" i="124"/>
  <c r="G60" i="123" s="1"/>
  <c r="G60" i="101" s="1"/>
  <c r="G60" i="129" s="1"/>
  <c r="G62" i="124"/>
  <c r="G62" i="123" s="1"/>
  <c r="G62" i="101" s="1"/>
  <c r="G62" i="129" s="1"/>
  <c r="F72" i="129"/>
  <c r="F71" i="129" s="1"/>
  <c r="F71" i="101"/>
  <c r="F59" i="129"/>
  <c r="F52" i="129" s="1"/>
  <c r="F52" i="101"/>
  <c r="G71" i="203" l="1"/>
  <c r="G72" i="124"/>
  <c r="G52" i="203"/>
  <c r="G2" i="203" s="1"/>
  <c r="G59" i="124"/>
  <c r="G52" i="124" l="1"/>
  <c r="G59" i="123"/>
  <c r="G156" i="149"/>
  <c r="G71" i="124"/>
  <c r="G72" i="123"/>
  <c r="G52" i="123" l="1"/>
  <c r="G59" i="101"/>
  <c r="H60" i="124"/>
  <c r="H60" i="123" s="1"/>
  <c r="H60" i="101" s="1"/>
  <c r="H60" i="129" s="1"/>
  <c r="H62" i="124"/>
  <c r="H62" i="123" s="1"/>
  <c r="H62" i="101" s="1"/>
  <c r="H62" i="129" s="1"/>
  <c r="H73" i="124"/>
  <c r="H73" i="123" s="1"/>
  <c r="H73" i="101" s="1"/>
  <c r="H73" i="129" s="1"/>
  <c r="G71" i="123"/>
  <c r="G72" i="101"/>
  <c r="G59" i="129" l="1"/>
  <c r="G52" i="129" s="1"/>
  <c r="G52" i="101"/>
  <c r="H52" i="203"/>
  <c r="H59" i="124"/>
  <c r="H71" i="203"/>
  <c r="H72" i="124"/>
  <c r="G71" i="101"/>
  <c r="G72" i="129"/>
  <c r="G71" i="129" s="1"/>
  <c r="H52" i="124" l="1"/>
  <c r="H59" i="123"/>
  <c r="H2" i="203"/>
  <c r="H71" i="124"/>
  <c r="H72" i="123"/>
  <c r="H156" i="149" l="1"/>
  <c r="H52" i="123"/>
  <c r="H59" i="101"/>
  <c r="H71" i="123"/>
  <c r="H72" i="101"/>
  <c r="I62" i="124" l="1"/>
  <c r="I62" i="123" s="1"/>
  <c r="I62" i="101" s="1"/>
  <c r="I62" i="129" s="1"/>
  <c r="I60" i="124"/>
  <c r="I60" i="123" s="1"/>
  <c r="I60" i="101" s="1"/>
  <c r="I60" i="129" s="1"/>
  <c r="I73" i="124"/>
  <c r="I73" i="123" s="1"/>
  <c r="I73" i="101" s="1"/>
  <c r="I73" i="129" s="1"/>
  <c r="H59" i="129"/>
  <c r="H52" i="129" s="1"/>
  <c r="H52" i="101"/>
  <c r="H71" i="101"/>
  <c r="H72" i="129"/>
  <c r="H71" i="129" s="1"/>
  <c r="I52" i="203" l="1"/>
  <c r="I59" i="124"/>
  <c r="I71" i="203"/>
  <c r="I72" i="124"/>
  <c r="I71" i="124" l="1"/>
  <c r="I72" i="123"/>
  <c r="I52" i="124"/>
  <c r="I59" i="123"/>
  <c r="J62" i="124"/>
  <c r="J62" i="123" s="1"/>
  <c r="J62" i="101" s="1"/>
  <c r="J62" i="129" s="1"/>
  <c r="J73" i="124"/>
  <c r="J73" i="123" s="1"/>
  <c r="J73" i="101" s="1"/>
  <c r="J73" i="129" s="1"/>
  <c r="J60" i="124"/>
  <c r="J60" i="123" s="1"/>
  <c r="J60" i="101" s="1"/>
  <c r="J60" i="129" s="1"/>
  <c r="I2" i="203"/>
  <c r="I156" i="149" l="1"/>
  <c r="I71" i="123"/>
  <c r="I72" i="101"/>
  <c r="I52" i="123"/>
  <c r="I59" i="101"/>
  <c r="J52" i="203"/>
  <c r="J59" i="124"/>
  <c r="J71" i="203"/>
  <c r="J72" i="124"/>
  <c r="J2" i="203" l="1"/>
  <c r="J52" i="124"/>
  <c r="J59" i="123"/>
  <c r="I72" i="129"/>
  <c r="I71" i="129" s="1"/>
  <c r="I71" i="101"/>
  <c r="J71" i="124"/>
  <c r="J72" i="123"/>
  <c r="I59" i="129"/>
  <c r="I52" i="129" s="1"/>
  <c r="I52" i="101"/>
  <c r="J156" i="149" l="1"/>
  <c r="J71" i="123"/>
  <c r="J72" i="101"/>
  <c r="J52" i="123"/>
  <c r="J59" i="101"/>
  <c r="K73" i="124" l="1"/>
  <c r="K73" i="123" s="1"/>
  <c r="K73" i="101" s="1"/>
  <c r="K73" i="129" s="1"/>
  <c r="K60" i="124"/>
  <c r="K60" i="123" s="1"/>
  <c r="K60" i="101" s="1"/>
  <c r="K60" i="129" s="1"/>
  <c r="K62" i="124"/>
  <c r="K62" i="123" s="1"/>
  <c r="K62" i="101" s="1"/>
  <c r="K62" i="129" s="1"/>
  <c r="J71" i="101"/>
  <c r="J72" i="129"/>
  <c r="J71" i="129" s="1"/>
  <c r="J59" i="129"/>
  <c r="J52" i="129" s="1"/>
  <c r="J52" i="101"/>
  <c r="K52" i="203" l="1"/>
  <c r="K59" i="124"/>
  <c r="K71" i="203"/>
  <c r="K72" i="124"/>
  <c r="K2" i="203" l="1"/>
  <c r="L73" i="124"/>
  <c r="L73" i="123" s="1"/>
  <c r="L73" i="101" s="1"/>
  <c r="L73" i="129" s="1"/>
  <c r="L60" i="124"/>
  <c r="L60" i="123" s="1"/>
  <c r="L60" i="101" s="1"/>
  <c r="L60" i="129" s="1"/>
  <c r="K156" i="149"/>
  <c r="K71" i="124"/>
  <c r="K72" i="123"/>
  <c r="L72" i="124"/>
  <c r="L71" i="201"/>
  <c r="L59" i="124"/>
  <c r="L52" i="201"/>
  <c r="L52" i="203"/>
  <c r="L62" i="124"/>
  <c r="L62" i="123" s="1"/>
  <c r="L62" i="101" s="1"/>
  <c r="L62" i="129" s="1"/>
  <c r="L71" i="203"/>
  <c r="K59" i="123"/>
  <c r="K52" i="124"/>
  <c r="L2" i="203" l="1"/>
  <c r="K71" i="123"/>
  <c r="K72" i="101"/>
  <c r="L71" i="124"/>
  <c r="L72" i="123"/>
  <c r="L52" i="124"/>
  <c r="L59" i="123"/>
  <c r="K52" i="123"/>
  <c r="K59" i="101"/>
  <c r="L156" i="149" l="1"/>
  <c r="M71" i="201"/>
  <c r="K59" i="129"/>
  <c r="K52" i="129" s="1"/>
  <c r="K52" i="101"/>
  <c r="M52" i="201"/>
  <c r="L71" i="123"/>
  <c r="L72" i="101"/>
  <c r="K71" i="101"/>
  <c r="K72" i="129"/>
  <c r="K71" i="129" s="1"/>
  <c r="L52" i="123"/>
  <c r="L59" i="101"/>
  <c r="L59" i="129" l="1"/>
  <c r="L52" i="129" s="1"/>
  <c r="L52" i="101"/>
  <c r="M73" i="124"/>
  <c r="M73" i="123" s="1"/>
  <c r="M73" i="101" s="1"/>
  <c r="M73" i="129" s="1"/>
  <c r="M60" i="124"/>
  <c r="M60" i="123" s="1"/>
  <c r="M60" i="101" s="1"/>
  <c r="M60" i="129" s="1"/>
  <c r="M62" i="124"/>
  <c r="M62" i="123" s="1"/>
  <c r="M62" i="101" s="1"/>
  <c r="M62" i="129" s="1"/>
  <c r="L71" i="101"/>
  <c r="L72" i="129"/>
  <c r="L71" i="129" s="1"/>
  <c r="M52" i="203" l="1"/>
  <c r="M59" i="124"/>
  <c r="N71" i="201"/>
  <c r="N52" i="201"/>
  <c r="M71" i="203"/>
  <c r="M72" i="124"/>
  <c r="M2" i="203" l="1"/>
  <c r="M52" i="124"/>
  <c r="M59" i="123"/>
  <c r="N73" i="124"/>
  <c r="N73" i="123" s="1"/>
  <c r="N73" i="101" s="1"/>
  <c r="N73" i="129" s="1"/>
  <c r="N60" i="124"/>
  <c r="N60" i="123" s="1"/>
  <c r="N60" i="101" s="1"/>
  <c r="N60" i="129" s="1"/>
  <c r="N62" i="124"/>
  <c r="N62" i="123" s="1"/>
  <c r="N62" i="101" s="1"/>
  <c r="N62" i="129" s="1"/>
  <c r="M71" i="124"/>
  <c r="M72" i="123"/>
  <c r="M156" i="149" l="1"/>
  <c r="N52" i="203"/>
  <c r="N59" i="124"/>
  <c r="M52" i="123"/>
  <c r="M59" i="101"/>
  <c r="N71" i="203"/>
  <c r="N72" i="124"/>
  <c r="M71" i="123"/>
  <c r="M72" i="101"/>
  <c r="N2" i="203" l="1"/>
  <c r="M71" i="101"/>
  <c r="M72" i="129"/>
  <c r="M71" i="129" s="1"/>
  <c r="N52" i="124"/>
  <c r="N59" i="123"/>
  <c r="N71" i="124"/>
  <c r="N72" i="123"/>
  <c r="M59" i="129"/>
  <c r="M52" i="129" s="1"/>
  <c r="M52" i="101"/>
  <c r="N156" i="149" l="1"/>
  <c r="N71" i="123"/>
  <c r="N72" i="101"/>
  <c r="N52" i="123"/>
  <c r="N59" i="101"/>
  <c r="O73" i="124" l="1"/>
  <c r="O73" i="123" s="1"/>
  <c r="O73" i="101" s="1"/>
  <c r="O73" i="129" s="1"/>
  <c r="O60" i="124"/>
  <c r="O60" i="123" s="1"/>
  <c r="O60" i="101" s="1"/>
  <c r="O60" i="129" s="1"/>
  <c r="O62" i="124"/>
  <c r="O62" i="123" s="1"/>
  <c r="O62" i="101" s="1"/>
  <c r="O62" i="129" s="1"/>
  <c r="N59" i="129"/>
  <c r="N52" i="129" s="1"/>
  <c r="N52" i="101"/>
  <c r="N71" i="101"/>
  <c r="N72" i="129"/>
  <c r="N71" i="129" s="1"/>
  <c r="P52" i="203" l="1"/>
  <c r="O71" i="203"/>
  <c r="O72" i="124"/>
  <c r="P60" i="124"/>
  <c r="P60" i="123" s="1"/>
  <c r="P60" i="101" s="1"/>
  <c r="P60" i="129" s="1"/>
  <c r="P62" i="124"/>
  <c r="P62" i="123" s="1"/>
  <c r="P62" i="101" s="1"/>
  <c r="P62" i="129" s="1"/>
  <c r="O52" i="203"/>
  <c r="O59" i="124"/>
  <c r="O2" i="203" l="1"/>
  <c r="P73" i="124"/>
  <c r="P73" i="123" s="1"/>
  <c r="P73" i="101" s="1"/>
  <c r="P73" i="129" s="1"/>
  <c r="O156" i="149"/>
  <c r="P59" i="124"/>
  <c r="P52" i="201"/>
  <c r="P72" i="124"/>
  <c r="P71" i="201"/>
  <c r="P71" i="203"/>
  <c r="P2" i="203" s="1"/>
  <c r="O71" i="124"/>
  <c r="O72" i="123"/>
  <c r="O52" i="124"/>
  <c r="O59" i="123"/>
  <c r="O52" i="123" l="1"/>
  <c r="O59" i="101"/>
  <c r="P71" i="124"/>
  <c r="P72" i="123"/>
  <c r="P156" i="149"/>
  <c r="P52" i="124"/>
  <c r="P59" i="123"/>
  <c r="O71" i="123"/>
  <c r="O72" i="101"/>
  <c r="O71" i="101" l="1"/>
  <c r="O72" i="129"/>
  <c r="O71" i="129" s="1"/>
  <c r="P52" i="123"/>
  <c r="P59" i="101"/>
  <c r="P71" i="123"/>
  <c r="P72" i="101"/>
  <c r="O59" i="129"/>
  <c r="O52" i="129" s="1"/>
  <c r="O52" i="101"/>
  <c r="Q60" i="124" l="1"/>
  <c r="Q60" i="123" s="1"/>
  <c r="Q60" i="101" s="1"/>
  <c r="Q60" i="129" s="1"/>
  <c r="Q73" i="124"/>
  <c r="Q73" i="123" s="1"/>
  <c r="Q73" i="101" s="1"/>
  <c r="Q73" i="129" s="1"/>
  <c r="Q71" i="203"/>
  <c r="Q62" i="124"/>
  <c r="Q62" i="123" s="1"/>
  <c r="Q62" i="101" s="1"/>
  <c r="Q62" i="129" s="1"/>
  <c r="Q52" i="201"/>
  <c r="Q59" i="124"/>
  <c r="P59" i="129"/>
  <c r="P52" i="129" s="1"/>
  <c r="P52" i="101"/>
  <c r="P71" i="101"/>
  <c r="P72" i="129"/>
  <c r="P71" i="129" s="1"/>
  <c r="Q52" i="203"/>
  <c r="Q2" i="203" s="1"/>
  <c r="Q71" i="201"/>
  <c r="Q72" i="124"/>
  <c r="Q156" i="149" l="1"/>
  <c r="Q52" i="124"/>
  <c r="Q59" i="123"/>
  <c r="Q71" i="124"/>
  <c r="Q72" i="123"/>
  <c r="Q71" i="123" l="1"/>
  <c r="Q72" i="101"/>
  <c r="Q52" i="123"/>
  <c r="Q59" i="101"/>
  <c r="R71" i="201"/>
  <c r="R52" i="201"/>
  <c r="R62" i="124" l="1"/>
  <c r="R62" i="123" s="1"/>
  <c r="R62" i="101" s="1"/>
  <c r="R62" i="129" s="1"/>
  <c r="R60" i="124"/>
  <c r="R60" i="123" s="1"/>
  <c r="R60" i="101" s="1"/>
  <c r="R60" i="129" s="1"/>
  <c r="R73" i="124"/>
  <c r="R73" i="123" s="1"/>
  <c r="R73" i="101" s="1"/>
  <c r="R73" i="129" s="1"/>
  <c r="Q59" i="129"/>
  <c r="Q52" i="129" s="1"/>
  <c r="Q52" i="101"/>
  <c r="Q71" i="101"/>
  <c r="Q72" i="129"/>
  <c r="Q71" i="129" s="1"/>
  <c r="R52" i="203" l="1"/>
  <c r="R59" i="124"/>
  <c r="R71" i="203"/>
  <c r="R72" i="124"/>
  <c r="R71" i="124" l="1"/>
  <c r="R72" i="123"/>
  <c r="R52" i="124"/>
  <c r="R59" i="123"/>
  <c r="R2" i="203"/>
  <c r="R156" i="149" l="1"/>
  <c r="R52" i="123"/>
  <c r="R59" i="101"/>
  <c r="R71" i="123"/>
  <c r="R72" i="101"/>
  <c r="R59" i="129" l="1"/>
  <c r="R52" i="129" s="1"/>
  <c r="R52" i="101"/>
  <c r="R72" i="129"/>
  <c r="R71" i="129" s="1"/>
  <c r="R71" i="101"/>
  <c r="S52" i="201" l="1"/>
  <c r="S71" i="201"/>
  <c r="S62" i="124" l="1"/>
  <c r="S62" i="123" s="1"/>
  <c r="S62" i="101" s="1"/>
  <c r="S62" i="129" s="1"/>
  <c r="S73" i="124"/>
  <c r="S73" i="123" s="1"/>
  <c r="S73" i="101" s="1"/>
  <c r="S73" i="129" s="1"/>
  <c r="S60" i="124"/>
  <c r="S60" i="123" s="1"/>
  <c r="S60" i="101" s="1"/>
  <c r="S60" i="129" s="1"/>
  <c r="S52" i="203" l="1"/>
  <c r="S59" i="124"/>
  <c r="S71" i="203"/>
  <c r="S72" i="124"/>
  <c r="T71" i="201" l="1"/>
  <c r="T52" i="201"/>
  <c r="S52" i="124"/>
  <c r="S59" i="123"/>
  <c r="S71" i="124"/>
  <c r="S72" i="123"/>
  <c r="S2" i="203"/>
  <c r="T71" i="203"/>
  <c r="T73" i="124"/>
  <c r="T73" i="123" s="1"/>
  <c r="T73" i="101" s="1"/>
  <c r="T73" i="129" s="1"/>
  <c r="T62" i="124"/>
  <c r="T62" i="123" s="1"/>
  <c r="T62" i="101" s="1"/>
  <c r="T62" i="129" s="1"/>
  <c r="T60" i="124"/>
  <c r="T60" i="123" s="1"/>
  <c r="T60" i="101" s="1"/>
  <c r="T60" i="129" s="1"/>
  <c r="T52" i="203" l="1"/>
  <c r="T2" i="203" s="1"/>
  <c r="T72" i="124"/>
  <c r="T156" i="149"/>
  <c r="T59" i="124"/>
  <c r="S52" i="123"/>
  <c r="S59" i="101"/>
  <c r="S156" i="149"/>
  <c r="S71" i="123"/>
  <c r="S72" i="101"/>
  <c r="U71" i="203" l="1"/>
  <c r="U60" i="124"/>
  <c r="U60" i="123" s="1"/>
  <c r="U60" i="101" s="1"/>
  <c r="U60" i="129" s="1"/>
  <c r="S59" i="129"/>
  <c r="S52" i="129" s="1"/>
  <c r="S52" i="101"/>
  <c r="U73" i="124"/>
  <c r="U73" i="123" s="1"/>
  <c r="U73" i="101" s="1"/>
  <c r="U73" i="129" s="1"/>
  <c r="U72" i="124"/>
  <c r="U71" i="201"/>
  <c r="U52" i="203"/>
  <c r="U2" i="203" s="1"/>
  <c r="U59" i="124"/>
  <c r="U52" i="201"/>
  <c r="T71" i="124"/>
  <c r="T72" i="123"/>
  <c r="U62" i="124"/>
  <c r="U62" i="123" s="1"/>
  <c r="U62" i="101" s="1"/>
  <c r="U62" i="129" s="1"/>
  <c r="S72" i="129"/>
  <c r="S71" i="129" s="1"/>
  <c r="S71" i="101"/>
  <c r="T52" i="124"/>
  <c r="T59" i="123"/>
  <c r="U52" i="124" l="1"/>
  <c r="U59" i="123"/>
  <c r="U71" i="124"/>
  <c r="U72" i="123"/>
  <c r="T71" i="123"/>
  <c r="T72" i="101"/>
  <c r="T52" i="123"/>
  <c r="T59" i="101"/>
  <c r="U156" i="149"/>
  <c r="V60" i="124" l="1"/>
  <c r="V60" i="123" s="1"/>
  <c r="V60" i="101" s="1"/>
  <c r="V60" i="129" s="1"/>
  <c r="V52" i="203"/>
  <c r="U52" i="123"/>
  <c r="U59" i="101"/>
  <c r="T71" i="101"/>
  <c r="T72" i="129"/>
  <c r="T71" i="129" s="1"/>
  <c r="T59" i="129"/>
  <c r="T52" i="129" s="1"/>
  <c r="T52" i="101"/>
  <c r="U71" i="123"/>
  <c r="U72" i="101"/>
  <c r="V62" i="124" l="1"/>
  <c r="V62" i="123" s="1"/>
  <c r="V62" i="101" s="1"/>
  <c r="V62" i="129" s="1"/>
  <c r="V73" i="124"/>
  <c r="V73" i="123" s="1"/>
  <c r="V73" i="101" s="1"/>
  <c r="V73" i="129" s="1"/>
  <c r="V72" i="124"/>
  <c r="V71" i="201"/>
  <c r="V59" i="124"/>
  <c r="V52" i="201"/>
  <c r="U71" i="101"/>
  <c r="U72" i="129"/>
  <c r="U71" i="129" s="1"/>
  <c r="U59" i="129"/>
  <c r="U52" i="129" s="1"/>
  <c r="U52" i="101"/>
  <c r="V71" i="203"/>
  <c r="V2" i="203" s="1"/>
  <c r="V156" i="149" l="1"/>
  <c r="V59" i="123"/>
  <c r="V52" i="124"/>
  <c r="V71" i="124"/>
  <c r="V72" i="123"/>
  <c r="V52" i="123" l="1"/>
  <c r="V59" i="101"/>
  <c r="V71" i="123"/>
  <c r="V72" i="101"/>
  <c r="V59" i="129" l="1"/>
  <c r="V52" i="129" s="1"/>
  <c r="V52" i="101"/>
  <c r="V71" i="101"/>
  <c r="V72" i="129"/>
  <c r="V71" i="129" s="1"/>
  <c r="W73" i="124" l="1"/>
  <c r="W73" i="123" s="1"/>
  <c r="W73" i="101" s="1"/>
  <c r="W73" i="129" s="1"/>
  <c r="W62" i="124"/>
  <c r="W62" i="123" s="1"/>
  <c r="W62" i="101" s="1"/>
  <c r="W62" i="129" s="1"/>
  <c r="W60" i="124"/>
  <c r="W60" i="123" s="1"/>
  <c r="W60" i="101" s="1"/>
  <c r="W60" i="129" s="1"/>
  <c r="W52" i="203" l="1"/>
  <c r="W59" i="124"/>
  <c r="W71" i="203"/>
  <c r="W72" i="124"/>
  <c r="W2" i="203" l="1"/>
  <c r="X71" i="201"/>
  <c r="W59" i="123"/>
  <c r="W52" i="124"/>
  <c r="W71" i="124"/>
  <c r="W72" i="123"/>
  <c r="X52" i="201"/>
  <c r="W156" i="149" l="1"/>
  <c r="W52" i="123"/>
  <c r="W59" i="101"/>
  <c r="X60" i="124"/>
  <c r="X60" i="123" s="1"/>
  <c r="X60" i="101" s="1"/>
  <c r="X60" i="129" s="1"/>
  <c r="X73" i="124"/>
  <c r="X73" i="123" s="1"/>
  <c r="X73" i="101" s="1"/>
  <c r="X73" i="129" s="1"/>
  <c r="X62" i="124"/>
  <c r="X62" i="123" s="1"/>
  <c r="X62" i="101" s="1"/>
  <c r="X62" i="129" s="1"/>
  <c r="W71" i="123"/>
  <c r="W72" i="101"/>
  <c r="W59" i="129" l="1"/>
  <c r="W52" i="129" s="1"/>
  <c r="W52" i="101"/>
  <c r="X71" i="203"/>
  <c r="X72" i="124"/>
  <c r="X52" i="203"/>
  <c r="X59" i="124"/>
  <c r="W71" i="101"/>
  <c r="W72" i="129"/>
  <c r="W71" i="129" s="1"/>
  <c r="X2" i="203" l="1"/>
  <c r="X59" i="123"/>
  <c r="X52" i="124"/>
  <c r="X156" i="149"/>
  <c r="X72" i="123"/>
  <c r="X71" i="124"/>
  <c r="X71" i="123" l="1"/>
  <c r="X72" i="101"/>
  <c r="X52" i="123"/>
  <c r="X59" i="101"/>
  <c r="T76" i="124" l="1"/>
  <c r="T2" i="201"/>
  <c r="S76" i="124"/>
  <c r="S2" i="201"/>
  <c r="I76" i="124"/>
  <c r="I2" i="201"/>
  <c r="H76" i="124"/>
  <c r="H2" i="201"/>
  <c r="Q76" i="124"/>
  <c r="Q2" i="201"/>
  <c r="X71" i="101"/>
  <c r="X72" i="129"/>
  <c r="X71" i="129" s="1"/>
  <c r="D76" i="124"/>
  <c r="D2" i="201"/>
  <c r="X52" i="101"/>
  <c r="X59" i="129"/>
  <c r="X52" i="129" s="1"/>
  <c r="V76" i="124"/>
  <c r="V2" i="201"/>
  <c r="K76" i="124"/>
  <c r="K2" i="201"/>
  <c r="X76" i="124"/>
  <c r="X2" i="201"/>
  <c r="U76" i="124"/>
  <c r="U2" i="201"/>
  <c r="X76" i="123" l="1"/>
  <c r="X2" i="124"/>
  <c r="V76" i="123"/>
  <c r="V2" i="124"/>
  <c r="I154" i="149"/>
  <c r="P76" i="124"/>
  <c r="P2" i="201"/>
  <c r="F76" i="124"/>
  <c r="F2" i="201"/>
  <c r="Q154" i="149"/>
  <c r="I76" i="123"/>
  <c r="I2" i="124"/>
  <c r="Q76" i="123"/>
  <c r="Q2" i="124"/>
  <c r="W76" i="124"/>
  <c r="W2" i="201"/>
  <c r="K154" i="149"/>
  <c r="R76" i="124"/>
  <c r="R2" i="201"/>
  <c r="C76" i="124"/>
  <c r="C2" i="201"/>
  <c r="H154" i="149"/>
  <c r="N76" i="124"/>
  <c r="N2" i="201"/>
  <c r="M76" i="124"/>
  <c r="M2" i="201"/>
  <c r="K76" i="123"/>
  <c r="K2" i="124"/>
  <c r="G76" i="124"/>
  <c r="G2" i="201"/>
  <c r="O76" i="124"/>
  <c r="O2" i="201"/>
  <c r="E76" i="124"/>
  <c r="E2" i="201"/>
  <c r="H76" i="123"/>
  <c r="H2" i="124"/>
  <c r="J76" i="124"/>
  <c r="J2" i="201"/>
  <c r="U154" i="149"/>
  <c r="L76" i="124"/>
  <c r="L2" i="201"/>
  <c r="T154" i="149"/>
  <c r="U76" i="123"/>
  <c r="U2" i="124"/>
  <c r="D154" i="149"/>
  <c r="S154" i="149"/>
  <c r="T76" i="123"/>
  <c r="T2" i="124"/>
  <c r="X154" i="149"/>
  <c r="V154" i="149"/>
  <c r="D76" i="123"/>
  <c r="D2" i="124"/>
  <c r="S76" i="123"/>
  <c r="S2" i="124"/>
  <c r="U153" i="149" l="1"/>
  <c r="E76" i="123"/>
  <c r="E2" i="124"/>
  <c r="W76" i="123"/>
  <c r="W2" i="124"/>
  <c r="I76" i="101"/>
  <c r="I2" i="123"/>
  <c r="P76" i="123"/>
  <c r="P2" i="124"/>
  <c r="V153" i="149"/>
  <c r="T153" i="149"/>
  <c r="U76" i="101"/>
  <c r="U2" i="123"/>
  <c r="O154" i="149"/>
  <c r="V76" i="101"/>
  <c r="V2" i="123"/>
  <c r="S153" i="149"/>
  <c r="D153" i="149"/>
  <c r="T76" i="101"/>
  <c r="T2" i="123"/>
  <c r="L154" i="149"/>
  <c r="O76" i="123"/>
  <c r="O2" i="124"/>
  <c r="S76" i="101"/>
  <c r="S2" i="123"/>
  <c r="D76" i="101"/>
  <c r="D2" i="123"/>
  <c r="L76" i="123"/>
  <c r="L2" i="124"/>
  <c r="J154" i="149"/>
  <c r="H153" i="149"/>
  <c r="G154" i="149"/>
  <c r="M154" i="149"/>
  <c r="C154" i="149"/>
  <c r="Q153" i="149"/>
  <c r="J76" i="123"/>
  <c r="J2" i="124"/>
  <c r="H76" i="101"/>
  <c r="H2" i="123"/>
  <c r="G76" i="123"/>
  <c r="G2" i="124"/>
  <c r="M76" i="123"/>
  <c r="M2" i="124"/>
  <c r="C76" i="123"/>
  <c r="C2" i="124"/>
  <c r="Q76" i="101"/>
  <c r="Q2" i="123"/>
  <c r="X153" i="149"/>
  <c r="K153" i="149"/>
  <c r="N154" i="149"/>
  <c r="R154" i="149"/>
  <c r="F154" i="149"/>
  <c r="X76" i="101"/>
  <c r="X2" i="123"/>
  <c r="K76" i="101"/>
  <c r="K2" i="123"/>
  <c r="N76" i="123"/>
  <c r="N2" i="124"/>
  <c r="R76" i="123"/>
  <c r="R2" i="124"/>
  <c r="F76" i="123"/>
  <c r="F2" i="124"/>
  <c r="E154" i="149"/>
  <c r="W154" i="149"/>
  <c r="I153" i="149"/>
  <c r="P154" i="149"/>
  <c r="F153" i="149" l="1"/>
  <c r="G153" i="149"/>
  <c r="O153" i="149"/>
  <c r="T152" i="149"/>
  <c r="V152" i="149"/>
  <c r="N153" i="149"/>
  <c r="D152" i="149"/>
  <c r="F76" i="101"/>
  <c r="F2" i="123"/>
  <c r="N76" i="101"/>
  <c r="N2" i="123"/>
  <c r="G76" i="101"/>
  <c r="G2" i="123"/>
  <c r="D76" i="129"/>
  <c r="D2" i="129" s="1"/>
  <c r="D2" i="101"/>
  <c r="O76" i="101"/>
  <c r="O2" i="123"/>
  <c r="T76" i="129"/>
  <c r="T2" i="129" s="1"/>
  <c r="T2" i="101"/>
  <c r="V76" i="129"/>
  <c r="V2" i="129" s="1"/>
  <c r="V2" i="101"/>
  <c r="K152" i="149"/>
  <c r="Q152" i="149"/>
  <c r="H152" i="149"/>
  <c r="L153" i="149"/>
  <c r="P153" i="149"/>
  <c r="E153" i="149"/>
  <c r="K76" i="129"/>
  <c r="K2" i="129" s="1"/>
  <c r="K2" i="101"/>
  <c r="Q76" i="129"/>
  <c r="Q2" i="129" s="1"/>
  <c r="Q2" i="101"/>
  <c r="H76" i="129"/>
  <c r="H2" i="129" s="1"/>
  <c r="H2" i="101"/>
  <c r="L76" i="101"/>
  <c r="L2" i="123"/>
  <c r="P76" i="101"/>
  <c r="P2" i="123"/>
  <c r="E76" i="101"/>
  <c r="E2" i="123"/>
  <c r="X152" i="149"/>
  <c r="S152" i="149"/>
  <c r="I152" i="149"/>
  <c r="C153" i="149"/>
  <c r="J153" i="149"/>
  <c r="X76" i="129"/>
  <c r="X2" i="129" s="1"/>
  <c r="X2" i="101"/>
  <c r="C76" i="101"/>
  <c r="C2" i="123"/>
  <c r="J76" i="101"/>
  <c r="J2" i="123"/>
  <c r="S76" i="129"/>
  <c r="S2" i="129" s="1"/>
  <c r="S2" i="101"/>
  <c r="I76" i="129"/>
  <c r="I2" i="129" s="1"/>
  <c r="I2" i="101"/>
  <c r="R153" i="149"/>
  <c r="U152" i="149"/>
  <c r="W153" i="149"/>
  <c r="M153" i="149"/>
  <c r="R76" i="101"/>
  <c r="R2" i="123"/>
  <c r="M76" i="101"/>
  <c r="M2" i="123"/>
  <c r="U76" i="129"/>
  <c r="U2" i="129" s="1"/>
  <c r="U2" i="101"/>
  <c r="W76" i="101"/>
  <c r="W2" i="123"/>
  <c r="W152" i="149" l="1"/>
  <c r="W76" i="129"/>
  <c r="W2" i="129" s="1"/>
  <c r="W2" i="101"/>
  <c r="M76" i="129"/>
  <c r="M2" i="129" s="1"/>
  <c r="M2" i="101"/>
  <c r="C76" i="129"/>
  <c r="C2" i="129" s="1"/>
  <c r="C2" i="101"/>
  <c r="P76" i="129"/>
  <c r="P2" i="129" s="1"/>
  <c r="P2" i="101"/>
  <c r="Q178" i="149"/>
  <c r="O76" i="129"/>
  <c r="O2" i="129" s="1"/>
  <c r="O2" i="101"/>
  <c r="L152" i="149"/>
  <c r="D2" i="14"/>
  <c r="D103" i="149"/>
  <c r="N152" i="149"/>
  <c r="S103" i="149"/>
  <c r="S2" i="14"/>
  <c r="X2" i="14"/>
  <c r="X103" i="149"/>
  <c r="U178" i="149"/>
  <c r="S178" i="149"/>
  <c r="X178" i="149"/>
  <c r="L76" i="129"/>
  <c r="L2" i="129" s="1"/>
  <c r="L2" i="101"/>
  <c r="D178" i="149"/>
  <c r="N76" i="129"/>
  <c r="N2" i="129" s="1"/>
  <c r="N2" i="101"/>
  <c r="M152" i="149"/>
  <c r="I103" i="149"/>
  <c r="I2" i="14"/>
  <c r="K2" i="14"/>
  <c r="K103" i="149"/>
  <c r="V103" i="149"/>
  <c r="V2" i="14"/>
  <c r="G152" i="149"/>
  <c r="F152" i="149"/>
  <c r="I178" i="149"/>
  <c r="K178" i="149"/>
  <c r="V178" i="149"/>
  <c r="G76" i="129"/>
  <c r="G2" i="129" s="1"/>
  <c r="G2" i="101"/>
  <c r="F76" i="129"/>
  <c r="F2" i="129" s="1"/>
  <c r="F2" i="101"/>
  <c r="R152" i="149"/>
  <c r="J152" i="149"/>
  <c r="E152" i="149"/>
  <c r="H103" i="149"/>
  <c r="H2" i="14"/>
  <c r="T103" i="149"/>
  <c r="T2" i="14"/>
  <c r="U2" i="14"/>
  <c r="U103" i="149"/>
  <c r="R76" i="129"/>
  <c r="R2" i="129" s="1"/>
  <c r="R2" i="101"/>
  <c r="J76" i="129"/>
  <c r="J2" i="129" s="1"/>
  <c r="J2" i="101"/>
  <c r="E76" i="129"/>
  <c r="E2" i="129" s="1"/>
  <c r="E2" i="101"/>
  <c r="H178" i="149"/>
  <c r="T178" i="149"/>
  <c r="C152" i="149"/>
  <c r="P152" i="149"/>
  <c r="Q103" i="149"/>
  <c r="Q2" i="14"/>
  <c r="O152" i="149"/>
  <c r="R103" i="149" l="1"/>
  <c r="R2" i="14"/>
  <c r="T22" i="149"/>
  <c r="U22" i="149"/>
  <c r="I22" i="149"/>
  <c r="L103" i="149"/>
  <c r="L2" i="14"/>
  <c r="J103" i="149"/>
  <c r="J2" i="14"/>
  <c r="L178" i="149"/>
  <c r="D22" i="149"/>
  <c r="M103" i="149"/>
  <c r="M2" i="14"/>
  <c r="Q22" i="149"/>
  <c r="J178" i="149"/>
  <c r="F2" i="14"/>
  <c r="F103" i="149"/>
  <c r="X22" i="149"/>
  <c r="M178" i="149"/>
  <c r="S22" i="149"/>
  <c r="O103" i="149"/>
  <c r="O2" i="14"/>
  <c r="P2" i="14"/>
  <c r="P103" i="149"/>
  <c r="W2" i="14"/>
  <c r="W103" i="149"/>
  <c r="R178" i="149"/>
  <c r="F178" i="149"/>
  <c r="G103" i="149"/>
  <c r="G2" i="14"/>
  <c r="N2" i="14"/>
  <c r="N103" i="149"/>
  <c r="O178" i="149"/>
  <c r="P178" i="149"/>
  <c r="W178" i="149"/>
  <c r="E103" i="149"/>
  <c r="E2" i="14"/>
  <c r="H22" i="149"/>
  <c r="G178" i="149"/>
  <c r="N178" i="149"/>
  <c r="C2" i="14"/>
  <c r="C103" i="149"/>
  <c r="E178" i="149"/>
  <c r="V22" i="149"/>
  <c r="K22" i="149"/>
  <c r="C178" i="149"/>
  <c r="N22" i="149" l="1"/>
  <c r="M22" i="149"/>
  <c r="L22" i="149"/>
  <c r="J22" i="149"/>
  <c r="G22" i="149"/>
  <c r="W22" i="149"/>
  <c r="R22" i="149"/>
  <c r="F22" i="149"/>
  <c r="C22" i="149"/>
  <c r="P22" i="149"/>
  <c r="E22" i="149"/>
  <c r="O22" i="149"/>
</calcChain>
</file>

<file path=xl/sharedStrings.xml><?xml version="1.0" encoding="utf-8"?>
<sst xmlns="http://schemas.openxmlformats.org/spreadsheetml/2006/main" count="26791" uniqueCount="489">
  <si>
    <t>Primary production</t>
  </si>
  <si>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</si>
  <si>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</si>
  <si>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</si>
  <si>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</si>
  <si>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</si>
  <si>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</si>
  <si>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</si>
  <si>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</si>
  <si>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</si>
  <si>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</si>
  <si>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</si>
  <si>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</si>
  <si>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</si>
  <si>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</si>
  <si>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</si>
  <si>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</si>
  <si>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</si>
  <si>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</si>
  <si>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</si>
  <si>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</si>
  <si>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</si>
  <si>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</si>
  <si>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</si>
  <si>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</si>
  <si>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</si>
  <si>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</si>
  <si>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</si>
  <si>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</si>
  <si>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</si>
  <si>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</si>
  <si>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</si>
  <si>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</si>
  <si>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</si>
  <si>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</si>
  <si>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</si>
  <si>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</si>
  <si>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</si>
  <si>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</si>
  <si>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</si>
  <si>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</si>
  <si>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</si>
  <si>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</si>
  <si>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</si>
  <si>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</si>
  <si>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</si>
  <si>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</si>
  <si>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</si>
  <si>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</si>
  <si>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</si>
  <si>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</si>
  <si>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</si>
  <si>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</si>
  <si>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</si>
  <si>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</si>
  <si>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</si>
  <si>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</si>
  <si>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</si>
  <si>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</si>
  <si>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</si>
  <si>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</si>
  <si>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</si>
  <si>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</si>
  <si>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</si>
  <si>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</si>
  <si>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</si>
  <si>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</si>
  <si>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</si>
  <si>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</si>
  <si>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</si>
  <si>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</si>
  <si>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</si>
  <si>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</si>
  <si>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</si>
  <si>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</si>
  <si>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</si>
  <si>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</si>
  <si>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</si>
  <si>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</si>
  <si>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</si>
  <si>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</si>
  <si>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</si>
  <si>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</si>
  <si>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</si>
  <si>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</si>
  <si>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</si>
  <si>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</si>
  <si>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</si>
  <si>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</si>
  <si>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</si>
  <si>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</si>
  <si>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</si>
  <si>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</si>
  <si>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Hydro</t>
  </si>
  <si>
    <t>RA100</t>
  </si>
  <si>
    <t>Tide, wave, ocean</t>
  </si>
  <si>
    <t>RA500</t>
  </si>
  <si>
    <t>Wind</t>
  </si>
  <si>
    <t>RA300</t>
  </si>
  <si>
    <t>Solar photovoltaic</t>
  </si>
  <si>
    <t>RA420</t>
  </si>
  <si>
    <t>Solar thermal</t>
  </si>
  <si>
    <t>RA410</t>
  </si>
  <si>
    <t>Geothermal</t>
  </si>
  <si>
    <t>RA200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</si>
  <si>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</si>
  <si>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</si>
  <si>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</si>
  <si>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</si>
  <si>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</si>
  <si>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</si>
  <si>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</si>
  <si>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</si>
  <si>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</si>
  <si>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</si>
  <si>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</si>
  <si>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</si>
  <si>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</si>
  <si>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</si>
  <si>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</si>
  <si>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</si>
  <si>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</si>
  <si>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</si>
  <si>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</si>
  <si>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</si>
  <si>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</si>
  <si>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</si>
  <si>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Ambient heat (heat pumps)</t>
  </si>
  <si>
    <t>RA600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</si>
  <si>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</si>
  <si>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</si>
  <si>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</si>
  <si>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</si>
  <si>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</si>
  <si>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</si>
  <si>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Nuclear heat</t>
  </si>
  <si>
    <t>N900H</t>
  </si>
  <si>
    <t>Heat</t>
  </si>
  <si>
    <t>H8000</t>
  </si>
  <si>
    <t>Electricity</t>
  </si>
  <si>
    <t>E7000</t>
  </si>
  <si>
    <t>Recovered &amp; recycled products</t>
  </si>
  <si>
    <t>Imports</t>
  </si>
  <si>
    <t>Exports</t>
  </si>
  <si>
    <t>Change in stock</t>
  </si>
  <si>
    <t>Gross available energy</t>
  </si>
  <si>
    <t>International maritime bunkers</t>
  </si>
  <si>
    <t>Gross inland consumption</t>
  </si>
  <si>
    <t>International aviation</t>
  </si>
  <si>
    <t>Total energy supply</t>
  </si>
  <si>
    <t>Gross inland consumption (Europe 2020-2030)</t>
  </si>
  <si>
    <t>Primary energy consumption (Europe 2020-2030)</t>
  </si>
  <si>
    <t>Final energy consumption (Europe 2020-2030)</t>
  </si>
  <si>
    <t>Transformation input</t>
  </si>
  <si>
    <t>Transformation output</t>
  </si>
  <si>
    <t>Energy sector</t>
  </si>
  <si>
    <t>Own use in electricity &amp; heat generation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</si>
  <si>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</si>
  <si>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</si>
  <si>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</si>
  <si>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</si>
  <si>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</si>
  <si>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</si>
  <si>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</si>
  <si>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</si>
  <si>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</si>
  <si>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</si>
  <si>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</si>
  <si>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</si>
  <si>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</si>
  <si>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</si>
  <si>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</si>
  <si>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Distribution losses</t>
  </si>
  <si>
    <t>Available for final consumption</t>
  </si>
  <si>
    <t>Final non-energy consumption</t>
  </si>
  <si>
    <t>Non-energy use industry/transformation/energy</t>
  </si>
  <si>
    <t>Non-energy use in transformation sector</t>
  </si>
  <si>
    <t>Non-energy use in energy sector</t>
  </si>
  <si>
    <t>Non-energy use in industry sector</t>
  </si>
  <si>
    <t>Non-energy use in transport sector</t>
  </si>
  <si>
    <t>Non-energy use in other sectors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</si>
  <si>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</si>
  <si>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</si>
  <si>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</si>
  <si>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</si>
  <si>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</si>
  <si>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</si>
  <si>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</si>
  <si>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</si>
  <si>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</si>
  <si>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</si>
  <si>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</si>
  <si>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</si>
  <si>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</si>
  <si>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</si>
  <si>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</si>
  <si>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</si>
  <si>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</si>
  <si>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</si>
  <si>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</si>
  <si>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</si>
  <si>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</si>
  <si>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</si>
  <si>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</si>
  <si>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</si>
  <si>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Statistical differences</t>
  </si>
  <si>
    <t>Electricity &amp; heat generation</t>
  </si>
  <si>
    <t>Electrically driven heat pumps</t>
  </si>
  <si>
    <t>Electric boilers</t>
  </si>
  <si>
    <t>Electricity for pumped storage</t>
  </si>
  <si>
    <t>Derived heat for electricity production</t>
  </si>
  <si>
    <t>Refineries &amp; petrochemical industry</t>
  </si>
  <si>
    <t>Refinery intake</t>
  </si>
  <si>
    <t>Backflows from petrochemical industry</t>
  </si>
  <si>
    <t>Products transferred</t>
  </si>
  <si>
    <t>Interproduct transfers</t>
  </si>
  <si>
    <t>Direct use</t>
  </si>
  <si>
    <t>Petrochemical industry intake</t>
  </si>
  <si>
    <t>For blended natural gas</t>
  </si>
  <si>
    <t>Liquid biofuels blended</t>
  </si>
  <si>
    <t>Gas-to-liquids plants</t>
  </si>
  <si>
    <t>Not elsewhere specified</t>
  </si>
  <si>
    <t>Electricity &amp; heat generation TO</t>
  </si>
  <si>
    <t>Pumped hydro</t>
  </si>
  <si>
    <t>Refinery output</t>
  </si>
  <si>
    <t>Backflows</t>
  </si>
  <si>
    <t>Primary product receipts</t>
  </si>
  <si>
    <t>Petrochemical industry returns</t>
  </si>
  <si>
    <t>Blended in natural gas</t>
  </si>
  <si>
    <t>PPRD</t>
  </si>
  <si>
    <t>STATDIFF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</si>
  <si>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</si>
  <si>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</si>
  <si>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</si>
  <si>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</si>
  <si>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</si>
  <si>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</si>
  <si>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</si>
  <si>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</si>
  <si>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</si>
  <si>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</si>
  <si>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</si>
  <si>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</si>
  <si>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</si>
  <si>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</si>
  <si>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</si>
  <si>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</si>
  <si>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</si>
  <si>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</si>
  <si>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</si>
  <si>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</si>
  <si>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</si>
  <si>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</si>
  <si>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</si>
  <si>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</si>
  <si>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FC_OTH_NE</t>
  </si>
  <si>
    <t>FC_TRA_NE</t>
  </si>
  <si>
    <t>FC_IND_NE</t>
  </si>
  <si>
    <t>NRG_NE</t>
  </si>
  <si>
    <t>TI_NE</t>
  </si>
  <si>
    <t>TI_NRG_FC_IND_NE</t>
  </si>
  <si>
    <t>FC_NE</t>
  </si>
  <si>
    <t>AFC</t>
  </si>
  <si>
    <t>DL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</si>
  <si>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</si>
  <si>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</si>
  <si>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</si>
  <si>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</si>
  <si>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</si>
  <si>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</si>
  <si>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</si>
  <si>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</si>
  <si>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</si>
  <si>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</si>
  <si>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</si>
  <si>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</si>
  <si>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</si>
  <si>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</si>
  <si>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</si>
  <si>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NRG_EHG_E</t>
  </si>
  <si>
    <t>NRG_E</t>
  </si>
  <si>
    <t xml:space="preserve">Not elsewhere specified </t>
  </si>
  <si>
    <t>TO_NSP</t>
  </si>
  <si>
    <t>TO_GTL</t>
  </si>
  <si>
    <t>TO_CPP</t>
  </si>
  <si>
    <t>TO_LBB</t>
  </si>
  <si>
    <t>TO_BNG</t>
  </si>
  <si>
    <t>TO_CL</t>
  </si>
  <si>
    <t>TO_BKBPB</t>
  </si>
  <si>
    <t>TO_PF</t>
  </si>
  <si>
    <t>TO_RPI_PIR</t>
  </si>
  <si>
    <t>TO_RPI_PPR</t>
  </si>
  <si>
    <t>TO_RPI_IT</t>
  </si>
  <si>
    <t>TO_RPI_PT</t>
  </si>
  <si>
    <t>TO_RPI_BKFLOW</t>
  </si>
  <si>
    <t>TO_RPI_RO</t>
  </si>
  <si>
    <t>TO_RPI</t>
  </si>
  <si>
    <t>TO_GW</t>
  </si>
  <si>
    <t>TO_BF</t>
  </si>
  <si>
    <t>TO_CO</t>
  </si>
  <si>
    <t>TO_EHG_PH</t>
  </si>
  <si>
    <t>TO_EHG_EB</t>
  </si>
  <si>
    <t>TO_EHG_EDHP</t>
  </si>
  <si>
    <t>TO_EHG</t>
  </si>
  <si>
    <t>TO</t>
  </si>
  <si>
    <t>TI_NSP_E</t>
  </si>
  <si>
    <t>TI_GTL_E</t>
  </si>
  <si>
    <t>TI_CPP_E</t>
  </si>
  <si>
    <t>TI_LBB_E</t>
  </si>
  <si>
    <t>TI_BNG_E</t>
  </si>
  <si>
    <t>TI_CL_E</t>
  </si>
  <si>
    <t>TI_BKBPB_E</t>
  </si>
  <si>
    <t>TI_PF_E</t>
  </si>
  <si>
    <t>TI_RPI_PII_E</t>
  </si>
  <si>
    <t>TI_RPI_DU_E</t>
  </si>
  <si>
    <t>TI_RPI_IT_E</t>
  </si>
  <si>
    <t>TI_RPI_PT_E</t>
  </si>
  <si>
    <t>TI_RPI_BPI_E</t>
  </si>
  <si>
    <t>TI_RPI_RI_E</t>
  </si>
  <si>
    <t>TI_RPI_E</t>
  </si>
  <si>
    <t>TI_GW_E</t>
  </si>
  <si>
    <t>TI_BF_E</t>
  </si>
  <si>
    <t>TI_CO_E</t>
  </si>
  <si>
    <t>TI_EHG_DHEP</t>
  </si>
  <si>
    <t>TI_EHG_EPS</t>
  </si>
  <si>
    <t>TI_EHG_EB</t>
  </si>
  <si>
    <t>TI_EHG_EDHP</t>
  </si>
  <si>
    <t>TI_EHG_E</t>
  </si>
  <si>
    <t>TI_E</t>
  </si>
  <si>
    <t>FEC2020-2030</t>
  </si>
  <si>
    <t>PEC2020-2030</t>
  </si>
  <si>
    <t>GIC2020-2030</t>
  </si>
  <si>
    <t>NRGSUP</t>
  </si>
  <si>
    <t>INTAVI</t>
  </si>
  <si>
    <t>GIC</t>
  </si>
  <si>
    <t>INTMARB</t>
  </si>
  <si>
    <t>GAE</t>
  </si>
  <si>
    <t>STK_CHG</t>
  </si>
  <si>
    <t>EXP</t>
  </si>
  <si>
    <t>IMP</t>
  </si>
  <si>
    <t>RCV_RCY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</si>
  <si>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</si>
  <si>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</si>
  <si>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</si>
  <si>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</si>
  <si>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</si>
  <si>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</si>
  <si>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</si>
  <si>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</si>
  <si>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</si>
  <si>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</si>
  <si>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ktoe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</si>
  <si>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</si>
  <si>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</si>
  <si>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</si>
  <si>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</si>
  <si>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</si>
  <si>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</si>
  <si>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</si>
  <si>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Energy balances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</si>
  <si>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</si>
  <si>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</si>
  <si>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</si>
  <si>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</si>
  <si>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</si>
  <si>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</si>
  <si>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</si>
  <si>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</si>
  <si>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</si>
  <si>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</si>
  <si>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</si>
  <si>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</si>
  <si>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</si>
  <si>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</si>
  <si>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TO_EHG_E</t>
  </si>
  <si>
    <t>TO_EHG_CHP</t>
  </si>
  <si>
    <t>TO_EHG_H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</si>
  <si>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</si>
  <si>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</si>
  <si>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</si>
  <si>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</si>
  <si>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</si>
  <si>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</si>
  <si>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</si>
  <si>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</si>
  <si>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</si>
  <si>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</si>
  <si>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</si>
  <si>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</si>
  <si>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</si>
  <si>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</si>
  <si>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</si>
  <si>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</si>
  <si>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</si>
  <si>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Refrigerators and freezers</t>
  </si>
  <si>
    <t>Washing machines</t>
  </si>
  <si>
    <t>Clothes dryers</t>
  </si>
  <si>
    <t>Dishwashers</t>
  </si>
  <si>
    <t>TV and multimedia</t>
  </si>
  <si>
    <t>FC_OTH_HH_SH_E</t>
  </si>
  <si>
    <t>FC_OTH_HH_SC_E</t>
  </si>
  <si>
    <t>FC_OTH_HH_WH_E</t>
  </si>
  <si>
    <t>FC_OTH_HH_CO_E</t>
  </si>
  <si>
    <t>FC_OTH_HH_RF_E</t>
  </si>
  <si>
    <t>FC_OTH_HH_WM_E</t>
  </si>
  <si>
    <t>FC_OTH_HH_DR_E</t>
  </si>
  <si>
    <t>FC_OTH_HH_DW_E</t>
  </si>
  <si>
    <t>FC_OTH_HH_TV_E</t>
  </si>
  <si>
    <t>FC_OTH_HH_IT_E</t>
  </si>
  <si>
    <t>FC_OTH_HH_LI_E</t>
  </si>
  <si>
    <t>FC_OTH_HH_OA_E</t>
  </si>
  <si>
    <t>Agriculture, forestry and fishing</t>
  </si>
  <si>
    <t>FC_OTH_AFF_E</t>
  </si>
  <si>
    <t>Non-energy use in chemical industry</t>
  </si>
  <si>
    <t>FC_IND_CPC_NE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</si>
  <si>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</si>
  <si>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</si>
  <si>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</si>
  <si>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</si>
  <si>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</si>
  <si>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</si>
  <si>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</si>
  <si>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</si>
  <si>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</si>
  <si>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</si>
  <si>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</si>
  <si>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</si>
  <si>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</si>
  <si>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</si>
  <si>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</si>
  <si>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</si>
  <si>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</si>
  <si>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</si>
  <si>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</si>
  <si>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</si>
  <si>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</si>
  <si>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</si>
  <si>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</si>
  <si>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</si>
  <si>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</si>
  <si>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</si>
  <si>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</si>
  <si>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</si>
  <si>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</si>
  <si>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</si>
  <si>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FC_OTH_CP_IT_E</t>
  </si>
  <si>
    <t>FC_OTH_CP_BT_E</t>
  </si>
  <si>
    <t>FC_OTH_CP_CR_E</t>
  </si>
  <si>
    <t>FC_OTH_CP_BL_E</t>
  </si>
  <si>
    <t>FC_OTH_CP_SL_E</t>
  </si>
  <si>
    <t>FC_OTH_CP_VE_E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</si>
  <si>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</si>
  <si>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</si>
  <si>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</si>
  <si>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</si>
  <si>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</si>
  <si>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</si>
  <si>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</si>
  <si>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</si>
  <si>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ICT equipment (households)</t>
  </si>
  <si>
    <t>Lighting (households)</t>
  </si>
  <si>
    <t>Other appliances (households)</t>
  </si>
  <si>
    <t>ICT and multimedia (services)</t>
  </si>
  <si>
    <t>Miscellaneous building technologies</t>
  </si>
  <si>
    <t>Commercial refrigeration</t>
  </si>
  <si>
    <t>Building lighting</t>
  </si>
  <si>
    <t>Street lighting</t>
  </si>
  <si>
    <t>Ventilation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</si>
  <si>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</si>
  <si>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</si>
  <si>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</si>
  <si>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</si>
  <si>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</si>
  <si>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</si>
  <si>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</si>
  <si>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</si>
  <si>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</si>
  <si>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</si>
  <si>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</si>
  <si>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</si>
  <si>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</si>
  <si>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</si>
  <si>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</si>
  <si>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</si>
  <si>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</si>
  <si>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</si>
  <si>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t>Powered two-wheelers</t>
  </si>
  <si>
    <t>Netherlands</t>
  </si>
  <si>
    <t>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</si>
</sst>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4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56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5" xfId="0" applyNumberFormat="1" applyFont="1" applyFill="1" applyBorder="1"/>
    <xf numFmtId="165" fontId="8" fillId="5" borderId="5" xfId="0" applyNumberFormat="1" applyFont="1" applyFill="1" applyBorder="1"/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 applyAlignment="1">
      <alignment indent="1"/>
    </xf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 applyAlignment="1">
      <alignment indent="2"/>
    </xf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 applyAlignment="1">
      <alignment indent="3"/>
    </xf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3"/>
    </xf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7" fillId="5" borderId="0" xfId="0" applyNumberFormat="1" applyFont="1" applyFill="1" applyBorder="1" applyAlignment="1">
      <alignment horizontal="left" indent="4"/>
    </xf>
    <xf numFmtId="164" fontId="11" fillId="5" borderId="6" xfId="0" applyNumberFormat="1" applyFont="1" applyFill="1" applyBorder="1" applyAlignment="1">
      <alignment indent="1"/>
    </xf>
    <xf numFmtId="164" fontId="11" fillId="5" borderId="6" xfId="0" applyNumberFormat="1" applyFont="1" applyFill="1" applyBorder="1"/>
    <xf numFmtId="165" fontId="11" fillId="5" borderId="6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11" fillId="6" borderId="4" xfId="0" applyNumberFormat="1" applyFont="1" applyFill="1" applyBorder="1" applyAlignment="1">
      <alignment indent="1"/>
    </xf>
    <xf numFmtId="164" fontId="11" fillId="6" borderId="4" xfId="0" applyNumberFormat="1" applyFont="1" applyFill="1" applyBorder="1"/>
    <xf numFmtId="165" fontId="11" fillId="6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0" fontId="14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5" fillId="5" borderId="1" xfId="2" applyFont="1" applyFill="1" applyBorder="1" applyAlignment="1">
      <alignment vertical="center"/>
    </xf>
    <xf numFmtId="0" fontId="16" fillId="5" borderId="1" xfId="2" applyFont="1" applyFill="1" applyBorder="1" applyAlignment="1">
      <alignment vertical="center"/>
    </xf>
    <xf numFmtId="0" fontId="17" fillId="5" borderId="0" xfId="2" applyFont="1" applyFill="1" applyAlignment="1">
      <alignment vertical="center"/>
    </xf>
    <xf numFmtId="0" fontId="16" fillId="5" borderId="0" xfId="2" applyFont="1" applyFill="1" applyAlignment="1">
      <alignment vertical="center"/>
    </xf>
    <xf numFmtId="0" fontId="20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3" applyFont="1" applyFill="1" applyAlignment="1">
      <alignment vertical="center"/>
    </xf>
    <xf numFmtId="0" fontId="23" fillId="5" borderId="0" xfId="1" applyFont="1" applyFill="1" applyAlignment="1">
      <alignment horizontal="left" vertical="center" indent="1"/>
    </xf>
    <xf numFmtId="0" fontId="18" fillId="5" borderId="0" xfId="2" applyFont="1" applyFill="1" applyAlignment="1">
      <alignment horizontal="left" vertical="center"/>
    </xf>
    <xf numFmtId="166" fontId="19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0505"/>
      <color rgb="FF820000"/>
      <color rgb="FFEBF0DC"/>
      <color rgb="FFDCF0F5"/>
      <color rgb="FFF0EBE1"/>
      <color rgb="FF91CDDC"/>
      <color rgb="FF008282"/>
      <color rgb="FF323232"/>
      <color rgb="FF0000FF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81" Type="http://schemas.openxmlformats.org/officeDocument/2006/relationships/calcChain" Target="calcChain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72" Type="http://schemas.openxmlformats.org/officeDocument/2006/relationships/worksheet" Target="worksheets/sheet172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18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theme" Target="theme/theme1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80" Type="http://schemas.openxmlformats.org/officeDocument/2006/relationships/sharedStrings" Target="sharedStrings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44"/>
    <col min="5" max="21" width="9.7109375" style="44" customWidth="1"/>
    <col min="22" max="22" width="9.7109375" style="45" customWidth="1"/>
    <col min="23" max="23" width="107.42578125" style="44" customWidth="1"/>
    <col min="24" max="24" width="44.7109375" style="44" customWidth="1"/>
    <col min="25" max="26" width="9.7109375" style="44" customWidth="1"/>
    <col min="27" max="16384" width="9.140625" style="44"/>
  </cols>
  <sheetData>
    <row r="2" spans="1:23" ht="21" x14ac:dyDescent="0.35">
      <c r="A2" s="43"/>
    </row>
    <row r="6" spans="1:23" ht="31.5" x14ac:dyDescent="0.25">
      <c r="A6" s="46"/>
      <c r="B6" s="47" t="s">
        <v>485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V6" s="44"/>
    </row>
    <row r="7" spans="1:23" ht="15" customHeight="1" x14ac:dyDescent="0.25">
      <c r="V7" s="44"/>
    </row>
    <row r="8" spans="1:23" ht="15" customHeight="1" x14ac:dyDescent="0.25">
      <c r="V8" s="44"/>
    </row>
    <row r="9" spans="1:23" ht="15" customHeight="1" x14ac:dyDescent="0.25">
      <c r="V9" s="44"/>
    </row>
    <row r="10" spans="1:23" ht="28.5" x14ac:dyDescent="0.25">
      <c r="C10" s="48" t="s">
        <v>487</v>
      </c>
      <c r="V10" s="44"/>
    </row>
    <row r="11" spans="1:23" ht="15" customHeight="1" x14ac:dyDescent="0.25">
      <c r="V11" s="44"/>
    </row>
    <row r="15" spans="1:23" ht="30" customHeight="1" x14ac:dyDescent="0.25">
      <c r="C15" s="48" t="s">
        <v>359</v>
      </c>
    </row>
    <row r="16" spans="1:23" ht="15" customHeight="1" x14ac:dyDescent="0.25">
      <c r="W16" s="49"/>
    </row>
    <row r="17" spans="12:32" ht="15" customHeight="1" x14ac:dyDescent="0.25">
      <c r="W17" s="49"/>
    </row>
    <row r="28" spans="12:32" ht="21" x14ac:dyDescent="0.25">
      <c r="L28" s="54" t="s">
        <v>352</v>
      </c>
      <c r="M28" s="54"/>
      <c r="N28" s="54"/>
      <c r="O28" s="54"/>
    </row>
    <row r="29" spans="12:32" ht="15" customHeight="1" x14ac:dyDescent="0.25">
      <c r="V29" s="44"/>
    </row>
    <row r="30" spans="12:32" ht="18.75" x14ac:dyDescent="0.25">
      <c r="L30" s="55">
        <v>45432.787743055553</v>
      </c>
      <c r="M30" s="55"/>
      <c r="N30" s="55"/>
      <c r="O30" s="55"/>
      <c r="V30" s="44"/>
    </row>
    <row r="31" spans="12:32" ht="15" customHeight="1" x14ac:dyDescent="0.25">
      <c r="L31" s="50" t="s">
        <v>472</v>
      </c>
      <c r="V31" s="44"/>
      <c r="AA31" s="51"/>
      <c r="AB31" s="51"/>
      <c r="AC31" s="51"/>
      <c r="AD31" s="51"/>
      <c r="AE31" s="51"/>
      <c r="AF31" s="51"/>
    </row>
    <row r="32" spans="12:32" ht="15" customHeight="1" x14ac:dyDescent="0.25">
      <c r="V32" s="44"/>
    </row>
    <row r="33" spans="2:32" ht="15" customHeight="1" x14ac:dyDescent="0.25">
      <c r="B33" s="52" t="s">
        <v>353</v>
      </c>
      <c r="V33" s="44"/>
    </row>
    <row r="34" spans="2:32" ht="15" customHeight="1" x14ac:dyDescent="0.25">
      <c r="B34" s="52"/>
      <c r="V34" s="52"/>
    </row>
    <row r="35" spans="2:32" ht="15" customHeight="1" x14ac:dyDescent="0.25">
      <c r="B35" s="52" t="s">
        <v>354</v>
      </c>
      <c r="V35" s="52"/>
    </row>
    <row r="36" spans="2:32" ht="15" customHeight="1" x14ac:dyDescent="0.25">
      <c r="B36" s="52" t="s">
        <v>355</v>
      </c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W36" s="51"/>
      <c r="X36" s="51"/>
      <c r="Y36" s="51"/>
      <c r="Z36" s="51"/>
    </row>
    <row r="38" spans="2:32" ht="15" customHeight="1" x14ac:dyDescent="0.25">
      <c r="B38" s="52" t="s">
        <v>356</v>
      </c>
    </row>
    <row r="39" spans="2:32" ht="15" customHeight="1" x14ac:dyDescent="0.25">
      <c r="B39" s="52" t="s">
        <v>357</v>
      </c>
    </row>
    <row r="40" spans="2:32" ht="15" customHeight="1" x14ac:dyDescent="0.25">
      <c r="B40" s="53" t="s">
        <v>358</v>
      </c>
      <c r="AA40" s="51"/>
      <c r="AB40" s="51"/>
      <c r="AC40" s="51"/>
      <c r="AD40" s="51"/>
      <c r="AE40" s="51"/>
      <c r="AF40" s="5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178"/>
  <sheetViews>
    <sheetView showGridLines="0" workbookViewId="0">
      <pane xSplit="2" ySplit="1" topLeftCell="D2" activePane="bottomRight" state="frozen"/>
      <selection pane="topRight"/>
      <selection pane="bottomLeft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487</v>
      </c>
      <c r="B1" s="3" t="s">
        <v>488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360</v>
      </c>
    </row>
    <row r="3" spans="1:24" ht="11.25" customHeight="1" x14ac:dyDescent="0.2">
      <c r="A3" s="2" t="s">
        <v>1</v>
      </c>
      <c r="B3" s="2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0</v>
      </c>
      <c r="B4" s="7" t="str">
        <f ca="1">HYPERLINK("#"&amp;CELL("address",PPRD!$X$2),"PPRD")</f>
        <v>PPRD</v>
      </c>
      <c r="C4" s="8">
        <f>PPRD!C$2</f>
        <v>58452.571195184857</v>
      </c>
      <c r="D4" s="8">
        <f>PPRD!D$2</f>
        <v>61260.506276870146</v>
      </c>
      <c r="E4" s="8">
        <f>PPRD!E$2</f>
        <v>61265.177042132418</v>
      </c>
      <c r="F4" s="8">
        <f>PPRD!F$2</f>
        <v>59027.695872742908</v>
      </c>
      <c r="G4" s="8">
        <f>PPRD!G$2</f>
        <v>68224.879105760963</v>
      </c>
      <c r="H4" s="8">
        <f>PPRD!H$2</f>
        <v>62447.637833190027</v>
      </c>
      <c r="I4" s="8">
        <f>PPRD!I$2</f>
        <v>61473.428546861556</v>
      </c>
      <c r="J4" s="8">
        <f>PPRD!J$2</f>
        <v>60216.285726569215</v>
      </c>
      <c r="K4" s="8">
        <f>PPRD!K$2</f>
        <v>67742.971195184873</v>
      </c>
      <c r="L4" s="8">
        <f>PPRD!L$2</f>
        <v>62907.951848667239</v>
      </c>
      <c r="M4" s="8">
        <f>PPRD!M$2</f>
        <v>71123.432588134136</v>
      </c>
      <c r="N4" s="8">
        <f>PPRD!N$2</f>
        <v>66393.157867583825</v>
      </c>
      <c r="O4" s="8">
        <f>PPRD!O$2</f>
        <v>66089.168959587259</v>
      </c>
      <c r="P4" s="8">
        <f>PPRD!P$2</f>
        <v>69751.935855545991</v>
      </c>
      <c r="Q4" s="8">
        <f>PPRD!Q$2</f>
        <v>60261.088993981073</v>
      </c>
      <c r="R4" s="8">
        <f>PPRD!R$2</f>
        <v>48181.077815993114</v>
      </c>
      <c r="S4" s="8">
        <f>PPRD!S$2</f>
        <v>46360.81324161651</v>
      </c>
      <c r="T4" s="8">
        <f>PPRD!T$2</f>
        <v>41413.060103181415</v>
      </c>
      <c r="U4" s="8">
        <f>PPRD!U$2</f>
        <v>36897.916337059323</v>
      </c>
      <c r="V4" s="8">
        <f>PPRD!V$2</f>
        <v>33112.850128976774</v>
      </c>
      <c r="W4" s="8">
        <f>PPRD!W$2</f>
        <v>27502.884694754943</v>
      </c>
      <c r="X4" s="8">
        <f>PPRD!X$2</f>
        <v>26589.55460017197</v>
      </c>
    </row>
    <row r="5" spans="1:24" ht="11.25" customHeight="1" x14ac:dyDescent="0.2">
      <c r="A5" s="9" t="s">
        <v>141</v>
      </c>
      <c r="B5" s="9" t="str">
        <f ca="1">HYPERLINK("#"&amp;CELL("address",RCV_RCY!$X$2),"RCV_RCY")</f>
        <v>RCV_RCY</v>
      </c>
      <c r="C5" s="10">
        <f>RCV_RCY!C$2</f>
        <v>301.17712811693889</v>
      </c>
      <c r="D5" s="10">
        <f>RCV_RCY!D$2</f>
        <v>289.30275150472909</v>
      </c>
      <c r="E5" s="10">
        <f>RCV_RCY!E$2</f>
        <v>270.95150472914872</v>
      </c>
      <c r="F5" s="10">
        <f>RCV_RCY!F$2</f>
        <v>250.4411865864144</v>
      </c>
      <c r="G5" s="10">
        <f>RCV_RCY!G$2</f>
        <v>261.23611349957008</v>
      </c>
      <c r="H5" s="10">
        <f>RCV_RCY!H$2</f>
        <v>262.3155631986242</v>
      </c>
      <c r="I5" s="10">
        <f>RCV_RCY!I$2</f>
        <v>290.38228718830612</v>
      </c>
      <c r="J5" s="10">
        <f>RCV_RCY!J$2</f>
        <v>367.02588134135863</v>
      </c>
      <c r="K5" s="10">
        <f>RCV_RCY!K$2</f>
        <v>367.02588134135863</v>
      </c>
      <c r="L5" s="10">
        <f>RCV_RCY!L$2</f>
        <v>255.83860705073079</v>
      </c>
      <c r="M5" s="10">
        <f>RCV_RCY!M$2</f>
        <v>322.76689595872739</v>
      </c>
      <c r="N5" s="10">
        <f>RCV_RCY!N$2</f>
        <v>357.31049011177981</v>
      </c>
      <c r="O5" s="10">
        <f>RCV_RCY!O$2</f>
        <v>425.28366294067058</v>
      </c>
      <c r="P5" s="10">
        <f>RCV_RCY!P$2</f>
        <v>395.77153912295779</v>
      </c>
      <c r="Q5" s="10">
        <f>RCV_RCY!Q$2</f>
        <v>544.71496130696471</v>
      </c>
      <c r="R5" s="10">
        <f>RCV_RCY!R$2</f>
        <v>394.00593293207214</v>
      </c>
      <c r="S5" s="10">
        <f>RCV_RCY!S$2</f>
        <v>342.54178847807395</v>
      </c>
      <c r="T5" s="10">
        <f>RCV_RCY!T$2</f>
        <v>405.19991401547719</v>
      </c>
      <c r="U5" s="10">
        <f>RCV_RCY!U$2</f>
        <v>376.17454858125535</v>
      </c>
      <c r="V5" s="10">
        <f>RCV_RCY!V$2</f>
        <v>471.87583834909708</v>
      </c>
      <c r="W5" s="10">
        <f>RCV_RCY!W$2</f>
        <v>405.26027515047281</v>
      </c>
      <c r="X5" s="10">
        <f>RCV_RCY!X$2</f>
        <v>372.34342218400684</v>
      </c>
    </row>
    <row r="6" spans="1:24" ht="11.25" customHeight="1" x14ac:dyDescent="0.2">
      <c r="A6" s="9" t="s">
        <v>142</v>
      </c>
      <c r="B6" s="9" t="str">
        <f ca="1">HYPERLINK("#"&amp;CELL("address",IMP!$X$2),"IMP")</f>
        <v>IMP</v>
      </c>
      <c r="C6" s="10">
        <f>IMP!C$2</f>
        <v>127208.1865004299</v>
      </c>
      <c r="D6" s="10">
        <f>IMP!D$2</f>
        <v>132834.2875322442</v>
      </c>
      <c r="E6" s="10">
        <f>IMP!E$2</f>
        <v>135817.54582975063</v>
      </c>
      <c r="F6" s="10">
        <f>IMP!F$2</f>
        <v>136510.59922613928</v>
      </c>
      <c r="G6" s="10">
        <f>IMP!G$2</f>
        <v>142381.40335339637</v>
      </c>
      <c r="H6" s="10">
        <f>IMP!H$2</f>
        <v>152904.44926913152</v>
      </c>
      <c r="I6" s="10">
        <f>IMP!I$2</f>
        <v>160348.12029234736</v>
      </c>
      <c r="J6" s="10">
        <f>IMP!J$2</f>
        <v>156303.46870163374</v>
      </c>
      <c r="K6" s="10">
        <f>IMP!K$2</f>
        <v>160734.42166809973</v>
      </c>
      <c r="L6" s="10">
        <f>IMP!L$2</f>
        <v>165431.5897678418</v>
      </c>
      <c r="M6" s="10">
        <f>IMP!M$2</f>
        <v>174961.16104901116</v>
      </c>
      <c r="N6" s="10">
        <f>IMP!N$2</f>
        <v>171379.19028374893</v>
      </c>
      <c r="O6" s="10">
        <f>IMP!O$2</f>
        <v>181125.91599312128</v>
      </c>
      <c r="P6" s="10">
        <f>IMP!P$2</f>
        <v>178972.93473774721</v>
      </c>
      <c r="Q6" s="10">
        <f>IMP!Q$2</f>
        <v>177752.95554600173</v>
      </c>
      <c r="R6" s="10">
        <f>IMP!R$2</f>
        <v>194354.66758383487</v>
      </c>
      <c r="S6" s="10">
        <f>IMP!S$2</f>
        <v>199993.52785898536</v>
      </c>
      <c r="T6" s="10">
        <f>IMP!T$2</f>
        <v>176268.84832330176</v>
      </c>
      <c r="U6" s="10">
        <f>IMP!U$2</f>
        <v>176592.96165090284</v>
      </c>
      <c r="V6" s="10">
        <f>IMP!V$2</f>
        <v>182828.2245915735</v>
      </c>
      <c r="W6" s="10">
        <f>IMP!W$2</f>
        <v>165801.54342218398</v>
      </c>
      <c r="X6" s="10">
        <f>IMP!X$2</f>
        <v>175288.42975064489</v>
      </c>
    </row>
    <row r="7" spans="1:24" ht="11.25" customHeight="1" x14ac:dyDescent="0.2">
      <c r="A7" s="9" t="s">
        <v>143</v>
      </c>
      <c r="B7" s="9" t="str">
        <f ca="1">HYPERLINK("#"&amp;CELL("address",EXP!$X$2),"EXP")</f>
        <v>EXP</v>
      </c>
      <c r="C7" s="10">
        <f>EXP!C$2</f>
        <v>92221.000000000015</v>
      </c>
      <c r="D7" s="10">
        <f>EXP!D$2</f>
        <v>100295.14849527084</v>
      </c>
      <c r="E7" s="10">
        <f>EXP!E$2</f>
        <v>102365.68271711092</v>
      </c>
      <c r="F7" s="10">
        <f>EXP!F$2</f>
        <v>98836.089165950107</v>
      </c>
      <c r="G7" s="10">
        <f>EXP!G$2</f>
        <v>110409.23258813415</v>
      </c>
      <c r="H7" s="10">
        <f>EXP!H$2</f>
        <v>115377.21358555459</v>
      </c>
      <c r="I7" s="10">
        <f>EXP!I$2</f>
        <v>121900.43920894236</v>
      </c>
      <c r="J7" s="10">
        <f>EXP!J$2</f>
        <v>118964.18950988822</v>
      </c>
      <c r="K7" s="10">
        <f>EXP!K$2</f>
        <v>127666.36827171111</v>
      </c>
      <c r="L7" s="10">
        <f>EXP!L$2</f>
        <v>133012.69896818569</v>
      </c>
      <c r="M7" s="10">
        <f>EXP!M$2</f>
        <v>146678.64892519347</v>
      </c>
      <c r="N7" s="10">
        <f>EXP!N$2</f>
        <v>143349.96646603613</v>
      </c>
      <c r="O7" s="10">
        <f>EXP!O$2</f>
        <v>152195.64024075665</v>
      </c>
      <c r="P7" s="10">
        <f>EXP!P$2</f>
        <v>157077.05176268271</v>
      </c>
      <c r="Q7" s="10">
        <f>EXP!Q$2</f>
        <v>150539.22106620812</v>
      </c>
      <c r="R7" s="10">
        <f>EXP!R$2</f>
        <v>156590.54204643163</v>
      </c>
      <c r="S7" s="10">
        <f>EXP!S$2</f>
        <v>160955.85382631127</v>
      </c>
      <c r="T7" s="10">
        <f>EXP!T$2</f>
        <v>133139.80713671539</v>
      </c>
      <c r="U7" s="10">
        <f>EXP!U$2</f>
        <v>129778.81711092002</v>
      </c>
      <c r="V7" s="10">
        <f>EXP!V$2</f>
        <v>126357.91926053309</v>
      </c>
      <c r="W7" s="10">
        <f>EXP!W$2</f>
        <v>108640.71306964745</v>
      </c>
      <c r="X7" s="10">
        <f>EXP!X$2</f>
        <v>125250.04514187446</v>
      </c>
    </row>
    <row r="8" spans="1:24" ht="11.25" customHeight="1" x14ac:dyDescent="0.2">
      <c r="A8" s="9" t="s">
        <v>144</v>
      </c>
      <c r="B8" s="9" t="str">
        <f ca="1">HYPERLINK("#"&amp;CELL("address",STK_CHG!$X$2),"STK_CHG")</f>
        <v>STK_CHG</v>
      </c>
      <c r="C8" s="10">
        <f>STK_CHG!C$2</f>
        <v>-2312.0108340498709</v>
      </c>
      <c r="D8" s="10">
        <f>STK_CHG!D$2</f>
        <v>492.30834049870998</v>
      </c>
      <c r="E8" s="10">
        <f>STK_CHG!E$2</f>
        <v>360.00025795356828</v>
      </c>
      <c r="F8" s="10">
        <f>STK_CHG!F$2</f>
        <v>353.91023215821161</v>
      </c>
      <c r="G8" s="10">
        <f>STK_CHG!G$2</f>
        <v>-1008.5500429922614</v>
      </c>
      <c r="H8" s="10">
        <f>STK_CHG!H$2</f>
        <v>-916.74668959587257</v>
      </c>
      <c r="I8" s="10">
        <f>STK_CHG!I$2</f>
        <v>-504.45640584694763</v>
      </c>
      <c r="J8" s="10">
        <f>STK_CHG!J$2</f>
        <v>1896.5552020636283</v>
      </c>
      <c r="K8" s="10">
        <f>STK_CHG!K$2</f>
        <v>-2628.8353396388652</v>
      </c>
      <c r="L8" s="10">
        <f>STK_CHG!L$2</f>
        <v>-399.436543422184</v>
      </c>
      <c r="M8" s="10">
        <f>STK_CHG!M$2</f>
        <v>284.89277730008604</v>
      </c>
      <c r="N8" s="10">
        <f>STK_CHG!N$2</f>
        <v>698.20197764402417</v>
      </c>
      <c r="O8" s="10">
        <f>STK_CHG!O$2</f>
        <v>-1008.9625967325879</v>
      </c>
      <c r="P8" s="10">
        <f>STK_CHG!P$2</f>
        <v>195.4007738607051</v>
      </c>
      <c r="Q8" s="10">
        <f>STK_CHG!Q$2</f>
        <v>-85.920636285468831</v>
      </c>
      <c r="R8" s="10">
        <f>STK_CHG!R$2</f>
        <v>-2944.9644883920892</v>
      </c>
      <c r="S8" s="10">
        <f>STK_CHG!S$2</f>
        <v>1974.9969905417017</v>
      </c>
      <c r="T8" s="10">
        <f>STK_CHG!T$2</f>
        <v>2096.4172828890805</v>
      </c>
      <c r="U8" s="10">
        <f>STK_CHG!U$2</f>
        <v>-1227.1848667239897</v>
      </c>
      <c r="V8" s="10">
        <f>STK_CHG!V$2</f>
        <v>-2335.5618228718827</v>
      </c>
      <c r="W8" s="10">
        <f>STK_CHG!W$2</f>
        <v>-1184.2828890799656</v>
      </c>
      <c r="X8" s="10">
        <f>STK_CHG!X$2</f>
        <v>8676.2833190025776</v>
      </c>
    </row>
    <row r="9" spans="1:24" ht="11.25" customHeight="1" x14ac:dyDescent="0.2">
      <c r="A9" s="9" t="s">
        <v>145</v>
      </c>
      <c r="B9" s="9" t="str">
        <f ca="1">HYPERLINK("#"&amp;CELL("address",GAE!$X$2),"GAE")</f>
        <v>GAE</v>
      </c>
      <c r="C9" s="10">
        <f>GAE!C$2</f>
        <v>91428.923989681833</v>
      </c>
      <c r="D9" s="10">
        <f>GAE!D$2</f>
        <v>94581.256405846958</v>
      </c>
      <c r="E9" s="10">
        <f>GAE!E$2</f>
        <v>95347.991917454856</v>
      </c>
      <c r="F9" s="10">
        <f>GAE!F$2</f>
        <v>97306.557351676718</v>
      </c>
      <c r="G9" s="10">
        <f>GAE!G$2</f>
        <v>99449.735941530496</v>
      </c>
      <c r="H9" s="10">
        <f>GAE!H$2</f>
        <v>99320.442390369732</v>
      </c>
      <c r="I9" s="10">
        <f>GAE!I$2</f>
        <v>99707.035511607915</v>
      </c>
      <c r="J9" s="10">
        <f>GAE!J$2</f>
        <v>99819.146001719724</v>
      </c>
      <c r="K9" s="10">
        <f>GAE!K$2</f>
        <v>98549.215133275997</v>
      </c>
      <c r="L9" s="10">
        <f>GAE!L$2</f>
        <v>95183.244711951847</v>
      </c>
      <c r="M9" s="10">
        <f>GAE!M$2</f>
        <v>100013.60438521067</v>
      </c>
      <c r="N9" s="10">
        <f>GAE!N$2</f>
        <v>95477.894153052446</v>
      </c>
      <c r="O9" s="10">
        <f>GAE!O$2</f>
        <v>94435.765778159912</v>
      </c>
      <c r="P9" s="10">
        <f>GAE!P$2</f>
        <v>92238.991143594132</v>
      </c>
      <c r="Q9" s="10">
        <f>GAE!Q$2</f>
        <v>87933.6177987962</v>
      </c>
      <c r="R9" s="10">
        <f>GAE!R$2</f>
        <v>83394.244797936364</v>
      </c>
      <c r="S9" s="10">
        <f>GAE!S$2</f>
        <v>87716.026053310386</v>
      </c>
      <c r="T9" s="10">
        <f>GAE!T$2</f>
        <v>87043.718486672384</v>
      </c>
      <c r="U9" s="10">
        <f>GAE!U$2</f>
        <v>82861.050558899369</v>
      </c>
      <c r="V9" s="10">
        <f>GAE!V$2</f>
        <v>87719.469475494421</v>
      </c>
      <c r="W9" s="10">
        <f>GAE!W$2</f>
        <v>83884.692433361968</v>
      </c>
      <c r="X9" s="10">
        <f>GAE!X$2</f>
        <v>85676.565950128977</v>
      </c>
    </row>
    <row r="10" spans="1:24" ht="11.25" customHeight="1" x14ac:dyDescent="0.2">
      <c r="A10" s="9" t="s">
        <v>146</v>
      </c>
      <c r="B10" s="9" t="str">
        <f ca="1">HYPERLINK("#"&amp;CELL("address",INTMARB!$X$2),"INTMARB")</f>
        <v>INTMARB</v>
      </c>
      <c r="C10" s="10">
        <f>INTMARB!C$2</f>
        <v>13160.272742906278</v>
      </c>
      <c r="D10" s="10">
        <f>INTMARB!D$2</f>
        <v>14389.196990541701</v>
      </c>
      <c r="E10" s="10">
        <f>INTMARB!E$2</f>
        <v>14266.351418744627</v>
      </c>
      <c r="F10" s="10">
        <f>INTMARB!F$2</f>
        <v>13387.759157351673</v>
      </c>
      <c r="G10" s="10">
        <f>INTMARB!G$2</f>
        <v>14583.703525365429</v>
      </c>
      <c r="H10" s="10">
        <f>INTMARB!H$2</f>
        <v>15618.524935511614</v>
      </c>
      <c r="I10" s="10">
        <f>INTMARB!I$2</f>
        <v>16655.612897678417</v>
      </c>
      <c r="J10" s="10">
        <f>INTMARB!J$2</f>
        <v>17072.327343078239</v>
      </c>
      <c r="K10" s="10">
        <f>INTMARB!K$2</f>
        <v>16397.043078245923</v>
      </c>
      <c r="L10" s="10">
        <f>INTMARB!L$2</f>
        <v>14637.900085984518</v>
      </c>
      <c r="M10" s="10">
        <f>INTMARB!M$2</f>
        <v>13859.893035253657</v>
      </c>
      <c r="N10" s="10">
        <f>INTMARB!N$2</f>
        <v>14919.198452278588</v>
      </c>
      <c r="O10" s="10">
        <f>INTMARB!O$2</f>
        <v>13829.793637145311</v>
      </c>
      <c r="P10" s="10">
        <f>INTMARB!P$2</f>
        <v>13135.267239896819</v>
      </c>
      <c r="Q10" s="10">
        <f>INTMARB!Q$2</f>
        <v>12937.835597592428</v>
      </c>
      <c r="R10" s="10">
        <f>INTMARB!R$2</f>
        <v>11949.157093723128</v>
      </c>
      <c r="S10" s="10">
        <f>INTMARB!S$2</f>
        <v>11869.820206362852</v>
      </c>
      <c r="T10" s="10">
        <f>INTMARB!T$2</f>
        <v>11656.368013757521</v>
      </c>
      <c r="U10" s="10">
        <f>INTMARB!U$2</f>
        <v>11215.607308684435</v>
      </c>
      <c r="V10" s="10">
        <f>INTMARB!V$2</f>
        <v>11425.70834049871</v>
      </c>
      <c r="W10" s="10">
        <f>INTMARB!W$2</f>
        <v>11880.701805674977</v>
      </c>
      <c r="X10" s="10">
        <f>INTMARB!X$2</f>
        <v>11424.664058469472</v>
      </c>
    </row>
    <row r="11" spans="1:24" ht="11.25" customHeight="1" x14ac:dyDescent="0.2">
      <c r="A11" s="11" t="s">
        <v>473</v>
      </c>
      <c r="B11" s="12" t="str">
        <f ca="1">HYPERLINK("#"&amp;CELL("address",INTMARB_IN!$X$2),"INTMARB_IN")</f>
        <v>INTMARB_IN</v>
      </c>
      <c r="C11" s="13">
        <f>INTMARB_IN!C$2</f>
        <v>2625.1041922412469</v>
      </c>
      <c r="D11" s="13">
        <f>INTMARB_IN!D$2</f>
        <v>2853.1417812739364</v>
      </c>
      <c r="E11" s="13">
        <f>INTMARB_IN!E$2</f>
        <v>2862.5182767525171</v>
      </c>
      <c r="F11" s="13">
        <f>INTMARB_IN!F$2</f>
        <v>2610.628736785995</v>
      </c>
      <c r="G11" s="13">
        <f>INTMARB_IN!G$2</f>
        <v>2836.4654064880401</v>
      </c>
      <c r="H11" s="13">
        <f>INTMARB_IN!H$2</f>
        <v>2752.5455808295396</v>
      </c>
      <c r="I11" s="13">
        <f>INTMARB_IN!I$2</f>
        <v>2799.2618752889639</v>
      </c>
      <c r="J11" s="13">
        <f>INTMARB_IN!J$2</f>
        <v>2826.7574658944473</v>
      </c>
      <c r="K11" s="13">
        <f>INTMARB_IN!K$2</f>
        <v>2554.1657490782327</v>
      </c>
      <c r="L11" s="13">
        <f>INTMARB_IN!L$2</f>
        <v>2671.6214179352887</v>
      </c>
      <c r="M11" s="13">
        <f>INTMARB_IN!M$2</f>
        <v>2661.9365950388651</v>
      </c>
      <c r="N11" s="13">
        <f>INTMARB_IN!N$2</f>
        <v>2609.7491781395343</v>
      </c>
      <c r="O11" s="13">
        <f>INTMARB_IN!O$2</f>
        <v>2416.9325280748485</v>
      </c>
      <c r="P11" s="13">
        <f>INTMARB_IN!P$2</f>
        <v>2327.9278379476859</v>
      </c>
      <c r="Q11" s="13">
        <f>INTMARB_IN!Q$2</f>
        <v>2332.7764172465513</v>
      </c>
      <c r="R11" s="13">
        <f>INTMARB_IN!R$2</f>
        <v>2062.6228754647964</v>
      </c>
      <c r="S11" s="13">
        <f>INTMARB_IN!S$2</f>
        <v>1998.8930853099987</v>
      </c>
      <c r="T11" s="13">
        <f>INTMARB_IN!T$2</f>
        <v>1941.3165142550276</v>
      </c>
      <c r="U11" s="13">
        <f>INTMARB_IN!U$2</f>
        <v>1956.4021177649922</v>
      </c>
      <c r="V11" s="13">
        <f>INTMARB_IN!V$2</f>
        <v>2047.8182797663603</v>
      </c>
      <c r="W11" s="13">
        <f>INTMARB_IN!W$2</f>
        <v>1897.0034559588594</v>
      </c>
      <c r="X11" s="13">
        <f>INTMARB_IN!X$2</f>
        <v>1840.8605699921814</v>
      </c>
    </row>
    <row r="12" spans="1:24" ht="11.25" customHeight="1" x14ac:dyDescent="0.2">
      <c r="A12" s="11" t="s">
        <v>474</v>
      </c>
      <c r="B12" s="12" t="str">
        <f ca="1">HYPERLINK("#"&amp;CELL("address",INTMARB_EX!$X$2),"INTMARB_EX")</f>
        <v>INTMARB_EX</v>
      </c>
      <c r="C12" s="13">
        <f>INTMARB_EX!C$2</f>
        <v>10535.16855066503</v>
      </c>
      <c r="D12" s="13">
        <f>INTMARB_EX!D$2</f>
        <v>11536.055209267764</v>
      </c>
      <c r="E12" s="13">
        <f>INTMARB_EX!E$2</f>
        <v>11403.833141992109</v>
      </c>
      <c r="F12" s="13">
        <f>INTMARB_EX!F$2</f>
        <v>10777.13042056568</v>
      </c>
      <c r="G12" s="13">
        <f>INTMARB_EX!G$2</f>
        <v>11747.238118877389</v>
      </c>
      <c r="H12" s="13">
        <f>INTMARB_EX!H$2</f>
        <v>12865.979354682073</v>
      </c>
      <c r="I12" s="13">
        <f>INTMARB_EX!I$2</f>
        <v>13856.351022389454</v>
      </c>
      <c r="J12" s="13">
        <f>INTMARB_EX!J$2</f>
        <v>14245.569877183792</v>
      </c>
      <c r="K12" s="13">
        <f>INTMARB_EX!K$2</f>
        <v>13842.877329167688</v>
      </c>
      <c r="L12" s="13">
        <f>INTMARB_EX!L$2</f>
        <v>11966.278668049228</v>
      </c>
      <c r="M12" s="13">
        <f>INTMARB_EX!M$2</f>
        <v>11197.956440214792</v>
      </c>
      <c r="N12" s="13">
        <f>INTMARB_EX!N$2</f>
        <v>12309.449274139055</v>
      </c>
      <c r="O12" s="13">
        <f>INTMARB_EX!O$2</f>
        <v>11412.861109070462</v>
      </c>
      <c r="P12" s="13">
        <f>INTMARB_EX!P$2</f>
        <v>10807.339401949135</v>
      </c>
      <c r="Q12" s="13">
        <f>INTMARB_EX!Q$2</f>
        <v>10605.059180345876</v>
      </c>
      <c r="R12" s="13">
        <f>INTMARB_EX!R$2</f>
        <v>9886.5342182583317</v>
      </c>
      <c r="S12" s="13">
        <f>INTMARB_EX!S$2</f>
        <v>9870.9271210528532</v>
      </c>
      <c r="T12" s="13">
        <f>INTMARB_EX!T$2</f>
        <v>9715.0514995024914</v>
      </c>
      <c r="U12" s="13">
        <f>INTMARB_EX!U$2</f>
        <v>9259.2051909194433</v>
      </c>
      <c r="V12" s="13">
        <f>INTMARB_EX!V$2</f>
        <v>9377.8900607323485</v>
      </c>
      <c r="W12" s="13">
        <f>INTMARB_EX!W$2</f>
        <v>9983.6983497161182</v>
      </c>
      <c r="X12" s="13">
        <f>INTMARB_EX!X$2</f>
        <v>9583.8034884772933</v>
      </c>
    </row>
    <row r="13" spans="1:24" ht="11.25" customHeight="1" x14ac:dyDescent="0.2">
      <c r="A13" s="9" t="s">
        <v>147</v>
      </c>
      <c r="B13" s="9" t="str">
        <f ca="1">HYPERLINK("#"&amp;CELL("address",GIC!$X$2),"GIC")</f>
        <v>GIC</v>
      </c>
      <c r="C13" s="10">
        <f>GIC!C$2</f>
        <v>78268.651246775538</v>
      </c>
      <c r="D13" s="10">
        <f>GIC!D$2</f>
        <v>80192.059415305252</v>
      </c>
      <c r="E13" s="10">
        <f>GIC!E$2</f>
        <v>81081.640498710229</v>
      </c>
      <c r="F13" s="10">
        <f>GIC!F$2</f>
        <v>83918.798194325034</v>
      </c>
      <c r="G13" s="10">
        <f>GIC!G$2</f>
        <v>84866.032416165079</v>
      </c>
      <c r="H13" s="10">
        <f>GIC!H$2</f>
        <v>83701.917454858121</v>
      </c>
      <c r="I13" s="10">
        <f>GIC!I$2</f>
        <v>83051.422613929491</v>
      </c>
      <c r="J13" s="10">
        <f>GIC!J$2</f>
        <v>82746.818658641481</v>
      </c>
      <c r="K13" s="10">
        <f>GIC!K$2</f>
        <v>82152.172055030082</v>
      </c>
      <c r="L13" s="10">
        <f>GIC!L$2</f>
        <v>80545.344625967322</v>
      </c>
      <c r="M13" s="10">
        <f>GIC!M$2</f>
        <v>86153.711349957011</v>
      </c>
      <c r="N13" s="10">
        <f>GIC!N$2</f>
        <v>80558.695700773853</v>
      </c>
      <c r="O13" s="10">
        <f>GIC!O$2</f>
        <v>80605.972141014601</v>
      </c>
      <c r="P13" s="10">
        <f>GIC!P$2</f>
        <v>79103.723903697304</v>
      </c>
      <c r="Q13" s="10">
        <f>GIC!Q$2</f>
        <v>74995.782201203765</v>
      </c>
      <c r="R13" s="10">
        <f>GIC!R$2</f>
        <v>71445.087704213234</v>
      </c>
      <c r="S13" s="10">
        <f>GIC!S$2</f>
        <v>75846.205846947531</v>
      </c>
      <c r="T13" s="10">
        <f>GIC!T$2</f>
        <v>75387.35047291487</v>
      </c>
      <c r="U13" s="10">
        <f>GIC!U$2</f>
        <v>71645.443250214928</v>
      </c>
      <c r="V13" s="10">
        <f>GIC!V$2</f>
        <v>76293.761134995715</v>
      </c>
      <c r="W13" s="10">
        <f>GIC!W$2</f>
        <v>72003.990627686988</v>
      </c>
      <c r="X13" s="10">
        <f>GIC!X$2</f>
        <v>74251.901891659509</v>
      </c>
    </row>
    <row r="14" spans="1:24" ht="11.25" customHeight="1" x14ac:dyDescent="0.2">
      <c r="A14" s="9" t="s">
        <v>148</v>
      </c>
      <c r="B14" s="9" t="str">
        <f ca="1">HYPERLINK("#"&amp;CELL("address",INTAVI!$X$2),"INTAVI")</f>
        <v>INTAVI</v>
      </c>
      <c r="C14" s="10">
        <f>INTAVI!C$2</f>
        <v>3301.9012037833181</v>
      </c>
      <c r="D14" s="10">
        <f>INTAVI!D$2</f>
        <v>3214.6149613069638</v>
      </c>
      <c r="E14" s="10">
        <f>INTAVI!E$2</f>
        <v>3355.9401547721418</v>
      </c>
      <c r="F14" s="10">
        <f>INTAVI!F$2</f>
        <v>3306.0332760103179</v>
      </c>
      <c r="G14" s="10">
        <f>INTAVI!G$2</f>
        <v>3541.8815993121229</v>
      </c>
      <c r="H14" s="10">
        <f>INTAVI!H$2</f>
        <v>3646.8185726569209</v>
      </c>
      <c r="I14" s="10">
        <f>INTAVI!I$2</f>
        <v>3696.6895958727437</v>
      </c>
      <c r="J14" s="10">
        <f>INTAVI!J$2</f>
        <v>3719.5471195184864</v>
      </c>
      <c r="K14" s="10">
        <f>INTAVI!K$2</f>
        <v>3770.457179707651</v>
      </c>
      <c r="L14" s="10">
        <f>INTAVI!L$2</f>
        <v>3494.0885640584693</v>
      </c>
      <c r="M14" s="10">
        <f>INTAVI!M$2</f>
        <v>3409.9312123817699</v>
      </c>
      <c r="N14" s="10">
        <f>INTAVI!N$2</f>
        <v>3549.1545141874453</v>
      </c>
      <c r="O14" s="10">
        <f>INTAVI!O$2</f>
        <v>3410.9701633705931</v>
      </c>
      <c r="P14" s="10">
        <f>INTAVI!P$2</f>
        <v>3484.7377472055036</v>
      </c>
      <c r="Q14" s="10">
        <f>INTAVI!Q$2</f>
        <v>3616.6881341358544</v>
      </c>
      <c r="R14" s="10">
        <f>INTAVI!R$2</f>
        <v>3801.3543422183993</v>
      </c>
      <c r="S14" s="10">
        <f>INTAVI!S$2</f>
        <v>3900.2018056749785</v>
      </c>
      <c r="T14" s="10">
        <f>INTAVI!T$2</f>
        <v>4013.353998280309</v>
      </c>
      <c r="U14" s="10">
        <f>INTAVI!U$2</f>
        <v>4061.4701633705931</v>
      </c>
      <c r="V14" s="10">
        <f>INTAVI!V$2</f>
        <v>3971.777128116938</v>
      </c>
      <c r="W14" s="10">
        <f>INTAVI!W$2</f>
        <v>2215.22407566638</v>
      </c>
      <c r="X14" s="10">
        <f>INTAVI!X$2</f>
        <v>2436.0425623387791</v>
      </c>
    </row>
    <row r="15" spans="1:24" ht="11.25" customHeight="1" x14ac:dyDescent="0.2">
      <c r="A15" s="11" t="s">
        <v>483</v>
      </c>
      <c r="B15" s="12" t="str">
        <f ca="1">HYPERLINK("#"&amp;CELL("address",INTAVI_PA_IN!$X$2),"INTAVI_PA_IN")</f>
        <v>INTAVI_PA_IN</v>
      </c>
      <c r="C15" s="13">
        <f>INTAVI_PA_IN!C$2</f>
        <v>593.96733429025426</v>
      </c>
      <c r="D15" s="13">
        <f>INTAVI_PA_IN!D$2</f>
        <v>577.53272010887395</v>
      </c>
      <c r="E15" s="13">
        <f>INTAVI_PA_IN!E$2</f>
        <v>603.46294065344409</v>
      </c>
      <c r="F15" s="13">
        <f>INTAVI_PA_IN!F$2</f>
        <v>596.28530756112536</v>
      </c>
      <c r="G15" s="13">
        <f>INTAVI_PA_IN!G$2</f>
        <v>608.34566432695067</v>
      </c>
      <c r="H15" s="13">
        <f>INTAVI_PA_IN!H$2</f>
        <v>617.66867436655434</v>
      </c>
      <c r="I15" s="13">
        <f>INTAVI_PA_IN!I$2</f>
        <v>628.86456964245122</v>
      </c>
      <c r="J15" s="13">
        <f>INTAVI_PA_IN!J$2</f>
        <v>650.45640889523656</v>
      </c>
      <c r="K15" s="13">
        <f>INTAVI_PA_IN!K$2</f>
        <v>633.35074654378332</v>
      </c>
      <c r="L15" s="13">
        <f>INTAVI_PA_IN!L$2</f>
        <v>583.88715545457399</v>
      </c>
      <c r="M15" s="13">
        <f>INTAVI_PA_IN!M$2</f>
        <v>547.4750008375654</v>
      </c>
      <c r="N15" s="13">
        <f>INTAVI_PA_IN!N$2</f>
        <v>592.89377234369147</v>
      </c>
      <c r="O15" s="13">
        <f>INTAVI_PA_IN!O$2</f>
        <v>579.92813651540712</v>
      </c>
      <c r="P15" s="13">
        <f>INTAVI_PA_IN!P$2</f>
        <v>594.38221133631259</v>
      </c>
      <c r="Q15" s="13">
        <f>INTAVI_PA_IN!Q$2</f>
        <v>632.41330151122088</v>
      </c>
      <c r="R15" s="13">
        <f>INTAVI_PA_IN!R$2</f>
        <v>677.22929312301551</v>
      </c>
      <c r="S15" s="13">
        <f>INTAVI_PA_IN!S$2</f>
        <v>743.35902123802066</v>
      </c>
      <c r="T15" s="13">
        <f>INTAVI_PA_IN!T$2</f>
        <v>777.53004362277522</v>
      </c>
      <c r="U15" s="13">
        <f>INTAVI_PA_IN!U$2</f>
        <v>777.62199588169324</v>
      </c>
      <c r="V15" s="13">
        <f>INTAVI_PA_IN!V$2</f>
        <v>747.29729154030122</v>
      </c>
      <c r="W15" s="13">
        <f>INTAVI_PA_IN!W$2</f>
        <v>261.13522771229782</v>
      </c>
      <c r="X15" s="13">
        <f>INTAVI_PA_IN!X$2</f>
        <v>339.42183982137027</v>
      </c>
    </row>
    <row r="16" spans="1:24" ht="11.25" customHeight="1" x14ac:dyDescent="0.2">
      <c r="A16" s="11" t="s">
        <v>481</v>
      </c>
      <c r="B16" s="12" t="str">
        <f ca="1">HYPERLINK("#"&amp;CELL("address",INTAVI_PA_EX!$X$2),"INTAVI_PA_EX")</f>
        <v>INTAVI_PA_EX</v>
      </c>
      <c r="C16" s="13">
        <f>INTAVI_PA_EX!C$2</f>
        <v>2189.9908586962229</v>
      </c>
      <c r="D16" s="13">
        <f>INTAVI_PA_EX!D$2</f>
        <v>2129.4271876174839</v>
      </c>
      <c r="E16" s="13">
        <f>INTAVI_PA_EX!E$2</f>
        <v>2204.1815659424678</v>
      </c>
      <c r="F16" s="13">
        <f>INTAVI_PA_EX!F$2</f>
        <v>2107.8254029121254</v>
      </c>
      <c r="G16" s="13">
        <f>INTAVI_PA_EX!G$2</f>
        <v>2301.6139807369359</v>
      </c>
      <c r="H16" s="13">
        <f>INTAVI_PA_EX!H$2</f>
        <v>2329.4138162478557</v>
      </c>
      <c r="I16" s="13">
        <f>INTAVI_PA_EX!I$2</f>
        <v>2289.522557078963</v>
      </c>
      <c r="J16" s="13">
        <f>INTAVI_PA_EX!J$2</f>
        <v>2301.8398642651578</v>
      </c>
      <c r="K16" s="13">
        <f>INTAVI_PA_EX!K$2</f>
        <v>2345.0437876871406</v>
      </c>
      <c r="L16" s="13">
        <f>INTAVI_PA_EX!L$2</f>
        <v>2279.7481270741232</v>
      </c>
      <c r="M16" s="13">
        <f>INTAVI_PA_EX!M$2</f>
        <v>2169.9286080932675</v>
      </c>
      <c r="N16" s="13">
        <f>INTAVI_PA_EX!N$2</f>
        <v>2311.5868108369455</v>
      </c>
      <c r="O16" s="13">
        <f>INTAVI_PA_EX!O$2</f>
        <v>2299.9185450766222</v>
      </c>
      <c r="P16" s="13">
        <f>INTAVI_PA_EX!P$2</f>
        <v>2354.3135329306097</v>
      </c>
      <c r="Q16" s="13">
        <f>INTAVI_PA_EX!Q$2</f>
        <v>2466.1388021061666</v>
      </c>
      <c r="R16" s="13">
        <f>INTAVI_PA_EX!R$2</f>
        <v>2601.3135765414745</v>
      </c>
      <c r="S16" s="13">
        <f>INTAVI_PA_EX!S$2</f>
        <v>2679.0806113626486</v>
      </c>
      <c r="T16" s="13">
        <f>INTAVI_PA_EX!T$2</f>
        <v>2716.3076907703344</v>
      </c>
      <c r="U16" s="13">
        <f>INTAVI_PA_EX!U$2</f>
        <v>2772.6494907874526</v>
      </c>
      <c r="V16" s="13">
        <f>INTAVI_PA_EX!V$2</f>
        <v>2784.0131417135112</v>
      </c>
      <c r="W16" s="13">
        <f>INTAVI_PA_EX!W$2</f>
        <v>1293.4317240851187</v>
      </c>
      <c r="X16" s="13">
        <f>INTAVI_PA_EX!X$2</f>
        <v>1471.3992119819854</v>
      </c>
    </row>
    <row r="17" spans="1:24" ht="11.25" customHeight="1" x14ac:dyDescent="0.2">
      <c r="A17" s="11" t="s">
        <v>479</v>
      </c>
      <c r="B17" s="12" t="str">
        <f ca="1">HYPERLINK("#"&amp;CELL("address",INTAVI_FR_IN!$X$2),"INTAVI_FR_IN")</f>
        <v>INTAVI_FR_IN</v>
      </c>
      <c r="C17" s="13">
        <f>INTAVI_FR_IN!C$2</f>
        <v>11.663570445896717</v>
      </c>
      <c r="D17" s="13">
        <f>INTAVI_FR_IN!D$2</f>
        <v>15.420533840261413</v>
      </c>
      <c r="E17" s="13">
        <f>INTAVI_FR_IN!E$2</f>
        <v>12.464654490654141</v>
      </c>
      <c r="F17" s="13">
        <f>INTAVI_FR_IN!F$2</f>
        <v>13.099135983460329</v>
      </c>
      <c r="G17" s="13">
        <f>INTAVI_FR_IN!G$2</f>
        <v>13.959032160795584</v>
      </c>
      <c r="H17" s="13">
        <f>INTAVI_FR_IN!H$2</f>
        <v>13.896094004565862</v>
      </c>
      <c r="I17" s="13">
        <f>INTAVI_FR_IN!I$2</f>
        <v>14.251919994511024</v>
      </c>
      <c r="J17" s="13">
        <f>INTAVI_FR_IN!J$2</f>
        <v>14.868990995121131</v>
      </c>
      <c r="K17" s="13">
        <f>INTAVI_FR_IN!K$2</f>
        <v>18.754529409535166</v>
      </c>
      <c r="L17" s="13">
        <f>INTAVI_FR_IN!L$2</f>
        <v>18.202836927522618</v>
      </c>
      <c r="M17" s="13">
        <f>INTAVI_FR_IN!M$2</f>
        <v>19.516790958001533</v>
      </c>
      <c r="N17" s="13">
        <f>INTAVI_FR_IN!N$2</f>
        <v>15.155249022082186</v>
      </c>
      <c r="O17" s="13">
        <f>INTAVI_FR_IN!O$2</f>
        <v>11.552027463651473</v>
      </c>
      <c r="P17" s="13">
        <f>INTAVI_FR_IN!P$2</f>
        <v>12.154850480561224</v>
      </c>
      <c r="Q17" s="13">
        <f>INTAVI_FR_IN!Q$2</f>
        <v>12.607109938264408</v>
      </c>
      <c r="R17" s="13">
        <f>INTAVI_FR_IN!R$2</f>
        <v>12.657753558485886</v>
      </c>
      <c r="S17" s="13">
        <f>INTAVI_FR_IN!S$2</f>
        <v>13.14095046860157</v>
      </c>
      <c r="T17" s="13">
        <f>INTAVI_FR_IN!T$2</f>
        <v>12.123468349404662</v>
      </c>
      <c r="U17" s="13">
        <f>INTAVI_FR_IN!U$2</f>
        <v>9.9489165361241358</v>
      </c>
      <c r="V17" s="13">
        <f>INTAVI_FR_IN!V$2</f>
        <v>9.0682205615921294</v>
      </c>
      <c r="W17" s="13">
        <f>INTAVI_FR_IN!W$2</f>
        <v>7.7140635297067393</v>
      </c>
      <c r="X17" s="13">
        <f>INTAVI_FR_IN!X$2</f>
        <v>9.041813578416674</v>
      </c>
    </row>
    <row r="18" spans="1:24" ht="11.25" customHeight="1" x14ac:dyDescent="0.2">
      <c r="A18" s="11" t="s">
        <v>480</v>
      </c>
      <c r="B18" s="12" t="str">
        <f ca="1">HYPERLINK("#"&amp;CELL("address",INTAVI_FR_EX!$X$2),"INTAVI_FR_EX")</f>
        <v>INTAVI_FR_EX</v>
      </c>
      <c r="C18" s="13">
        <f>INTAVI_FR_EX!C$2</f>
        <v>506.27944035094413</v>
      </c>
      <c r="D18" s="13">
        <f>INTAVI_FR_EX!D$2</f>
        <v>492.23451974034475</v>
      </c>
      <c r="E18" s="13">
        <f>INTAVI_FR_EX!E$2</f>
        <v>535.83099368557521</v>
      </c>
      <c r="F18" s="13">
        <f>INTAVI_FR_EX!F$2</f>
        <v>588.82342955360684</v>
      </c>
      <c r="G18" s="13">
        <f>INTAVI_FR_EX!G$2</f>
        <v>617.96292208744069</v>
      </c>
      <c r="H18" s="13">
        <f>INTAVI_FR_EX!H$2</f>
        <v>685.83998803794509</v>
      </c>
      <c r="I18" s="13">
        <f>INTAVI_FR_EX!I$2</f>
        <v>764.05054915681808</v>
      </c>
      <c r="J18" s="13">
        <f>INTAVI_FR_EX!J$2</f>
        <v>752.38185536297055</v>
      </c>
      <c r="K18" s="13">
        <f>INTAVI_FR_EX!K$2</f>
        <v>773.3081160671918</v>
      </c>
      <c r="L18" s="13">
        <f>INTAVI_FR_EX!L$2</f>
        <v>612.25044460224956</v>
      </c>
      <c r="M18" s="13">
        <f>INTAVI_FR_EX!M$2</f>
        <v>673.01081249293577</v>
      </c>
      <c r="N18" s="13">
        <f>INTAVI_FR_EX!N$2</f>
        <v>629.51868198472641</v>
      </c>
      <c r="O18" s="13">
        <f>INTAVI_FR_EX!O$2</f>
        <v>519.57145431491233</v>
      </c>
      <c r="P18" s="13">
        <f>INTAVI_FR_EX!P$2</f>
        <v>523.88715245801995</v>
      </c>
      <c r="Q18" s="13">
        <f>INTAVI_FR_EX!Q$2</f>
        <v>505.52892058020251</v>
      </c>
      <c r="R18" s="13">
        <f>INTAVI_FR_EX!R$2</f>
        <v>510.15371899542345</v>
      </c>
      <c r="S18" s="13">
        <f>INTAVI_FR_EX!S$2</f>
        <v>464.62122260570777</v>
      </c>
      <c r="T18" s="13">
        <f>INTAVI_FR_EX!T$2</f>
        <v>507.39279553779471</v>
      </c>
      <c r="U18" s="13">
        <f>INTAVI_FR_EX!U$2</f>
        <v>501.24976016532315</v>
      </c>
      <c r="V18" s="13">
        <f>INTAVI_FR_EX!V$2</f>
        <v>431.39847430153344</v>
      </c>
      <c r="W18" s="13">
        <f>INTAVI_FR_EX!W$2</f>
        <v>652.94306033925693</v>
      </c>
      <c r="X18" s="13">
        <f>INTAVI_FR_EX!X$2</f>
        <v>616.17969695700663</v>
      </c>
    </row>
    <row r="19" spans="1:24" ht="11.25" customHeight="1" x14ac:dyDescent="0.2">
      <c r="A19" s="9" t="s">
        <v>149</v>
      </c>
      <c r="B19" s="9" t="str">
        <f ca="1">HYPERLINK("#"&amp;CELL("address",NRGSUP!$X$2),"NRGSUP")</f>
        <v>NRGSUP</v>
      </c>
      <c r="C19" s="10">
        <f>NRGSUP!C$2</f>
        <v>74966.750042992251</v>
      </c>
      <c r="D19" s="10">
        <f>NRGSUP!D$2</f>
        <v>76977.44445399828</v>
      </c>
      <c r="E19" s="10">
        <f>NRGSUP!E$2</f>
        <v>77725.700343938093</v>
      </c>
      <c r="F19" s="10">
        <f>NRGSUP!F$2</f>
        <v>80612.764918314715</v>
      </c>
      <c r="G19" s="10">
        <f>NRGSUP!G$2</f>
        <v>81324.150816852954</v>
      </c>
      <c r="H19" s="10">
        <f>NRGSUP!H$2</f>
        <v>80055.0988822012</v>
      </c>
      <c r="I19" s="10">
        <f>NRGSUP!I$2</f>
        <v>79354.733018056751</v>
      </c>
      <c r="J19" s="10">
        <f>NRGSUP!J$2</f>
        <v>79027.271539122987</v>
      </c>
      <c r="K19" s="10">
        <f>NRGSUP!K$2</f>
        <v>78381.714875322432</v>
      </c>
      <c r="L19" s="10">
        <f>NRGSUP!L$2</f>
        <v>77051.256061908847</v>
      </c>
      <c r="M19" s="10">
        <f>NRGSUP!M$2</f>
        <v>82743.780137575231</v>
      </c>
      <c r="N19" s="10">
        <f>NRGSUP!N$2</f>
        <v>77009.541186586415</v>
      </c>
      <c r="O19" s="10">
        <f>NRGSUP!O$2</f>
        <v>77195.001977644002</v>
      </c>
      <c r="P19" s="10">
        <f>NRGSUP!P$2</f>
        <v>75618.98615649181</v>
      </c>
      <c r="Q19" s="10">
        <f>NRGSUP!Q$2</f>
        <v>71379.094067067912</v>
      </c>
      <c r="R19" s="10">
        <f>NRGSUP!R$2</f>
        <v>67643.733361994833</v>
      </c>
      <c r="S19" s="10">
        <f>NRGSUP!S$2</f>
        <v>71946.00404127255</v>
      </c>
      <c r="T19" s="10">
        <f>NRGSUP!T$2</f>
        <v>71373.996474634565</v>
      </c>
      <c r="U19" s="10">
        <f>NRGSUP!U$2</f>
        <v>67583.973086844344</v>
      </c>
      <c r="V19" s="10">
        <f>NRGSUP!V$2</f>
        <v>72321.984006878774</v>
      </c>
      <c r="W19" s="10">
        <f>NRGSUP!W$2</f>
        <v>69788.766552020606</v>
      </c>
      <c r="X19" s="10">
        <f>NRGSUP!X$2</f>
        <v>71815.859329320723</v>
      </c>
    </row>
    <row r="20" spans="1:24" ht="11.25" customHeight="1" x14ac:dyDescent="0.2">
      <c r="A20" s="9" t="s">
        <v>150</v>
      </c>
      <c r="B20" s="9" t="str">
        <f ca="1">HYPERLINK("#"&amp;CELL("address",'GIC2020-2030'!$X$2),"GIC2020-2030")</f>
        <v>GIC2020-2030</v>
      </c>
      <c r="C20" s="10">
        <f>'GIC2020-2030'!C$2</f>
        <v>78264.39509888216</v>
      </c>
      <c r="D20" s="10">
        <f>'GIC2020-2030'!D$2</f>
        <v>80186.92175408428</v>
      </c>
      <c r="E20" s="10">
        <f>'GIC2020-2030'!E$2</f>
        <v>81074.763886500426</v>
      </c>
      <c r="F20" s="10">
        <f>'GIC2020-2030'!F$2</f>
        <v>83909.946087704229</v>
      </c>
      <c r="G20" s="10">
        <f>'GIC2020-2030'!G$2</f>
        <v>84853.503095442808</v>
      </c>
      <c r="H20" s="10">
        <f>'GIC2020-2030'!H$2</f>
        <v>83684.999570077372</v>
      </c>
      <c r="I20" s="10">
        <f>'GIC2020-2030'!I$2</f>
        <v>83029.219088564045</v>
      </c>
      <c r="J20" s="10">
        <f>'GIC2020-2030'!J$2</f>
        <v>82717.037575236493</v>
      </c>
      <c r="K20" s="10">
        <f>'GIC2020-2030'!K$2</f>
        <v>82111.965348237311</v>
      </c>
      <c r="L20" s="10">
        <f>'GIC2020-2030'!L$2</f>
        <v>80492.991401547712</v>
      </c>
      <c r="M20" s="10">
        <f>'GIC2020-2030'!M$2</f>
        <v>86088.77463456578</v>
      </c>
      <c r="N20" s="10">
        <f>'GIC2020-2030'!N$2</f>
        <v>80480.478675838342</v>
      </c>
      <c r="O20" s="10">
        <f>'GIC2020-2030'!O$2</f>
        <v>80514.907910576076</v>
      </c>
      <c r="P20" s="10">
        <f>'GIC2020-2030'!P$2</f>
        <v>78999.19277730005</v>
      </c>
      <c r="Q20" s="10">
        <f>'GIC2020-2030'!Q$2</f>
        <v>74876.450816852943</v>
      </c>
      <c r="R20" s="10">
        <f>'GIC2020-2030'!R$2</f>
        <v>71310.061306964737</v>
      </c>
      <c r="S20" s="10">
        <f>'GIC2020-2030'!S$2</f>
        <v>75691.147119518471</v>
      </c>
      <c r="T20" s="10">
        <f>'GIC2020-2030'!T$2</f>
        <v>75205.595442820297</v>
      </c>
      <c r="U20" s="10">
        <f>'GIC2020-2030'!U$2</f>
        <v>71429.259071367123</v>
      </c>
      <c r="V20" s="10">
        <f>'GIC2020-2030'!V$2</f>
        <v>76033.827429062774</v>
      </c>
      <c r="W20" s="10">
        <f>'GIC2020-2030'!W$2</f>
        <v>71682.622527944943</v>
      </c>
      <c r="X20" s="10">
        <f>'GIC2020-2030'!X$2</f>
        <v>73864.954256233876</v>
      </c>
    </row>
    <row r="21" spans="1:24" ht="11.25" customHeight="1" x14ac:dyDescent="0.2">
      <c r="A21" s="9" t="s">
        <v>151</v>
      </c>
      <c r="B21" s="9" t="str">
        <f ca="1">HYPERLINK("#"&amp;CELL("address",'PEC2020-2030'!$X$2),"PEC2020-2030")</f>
        <v>PEC2020-2030</v>
      </c>
      <c r="C21" s="10">
        <f>'PEC2020-2030'!C$2</f>
        <v>66937.181771281132</v>
      </c>
      <c r="D21" s="10">
        <f>'PEC2020-2030'!D$2</f>
        <v>68995.160791057628</v>
      </c>
      <c r="E21" s="10">
        <f>'PEC2020-2030'!E$2</f>
        <v>69111.420550300943</v>
      </c>
      <c r="F21" s="10">
        <f>'PEC2020-2030'!F$2</f>
        <v>70454.873430782478</v>
      </c>
      <c r="G21" s="10">
        <f>'PEC2020-2030'!G$2</f>
        <v>71430.876096302643</v>
      </c>
      <c r="H21" s="10">
        <f>'PEC2020-2030'!H$2</f>
        <v>70105.547721410141</v>
      </c>
      <c r="I21" s="10">
        <f>'PEC2020-2030'!I$2</f>
        <v>69519.136801375746</v>
      </c>
      <c r="J21" s="10">
        <f>'PEC2020-2030'!J$2</f>
        <v>69368.196646603639</v>
      </c>
      <c r="K21" s="10">
        <f>'PEC2020-2030'!K$2</f>
        <v>69882.692519346514</v>
      </c>
      <c r="L21" s="10">
        <f>'PEC2020-2030'!L$2</f>
        <v>67625.80576096302</v>
      </c>
      <c r="M21" s="10">
        <f>'PEC2020-2030'!M$2</f>
        <v>71718.992089423904</v>
      </c>
      <c r="N21" s="10">
        <f>'PEC2020-2030'!N$2</f>
        <v>67052.703267411853</v>
      </c>
      <c r="O21" s="10">
        <f>'PEC2020-2030'!O$2</f>
        <v>66746.001461736872</v>
      </c>
      <c r="P21" s="10">
        <f>'PEC2020-2030'!P$2</f>
        <v>66209.558813413547</v>
      </c>
      <c r="Q21" s="10">
        <f>'PEC2020-2030'!Q$2</f>
        <v>62316.376956147869</v>
      </c>
      <c r="R21" s="10">
        <f>'PEC2020-2030'!R$2</f>
        <v>59166.786586414441</v>
      </c>
      <c r="S21" s="10">
        <f>'PEC2020-2030'!S$2</f>
        <v>62912.034049871014</v>
      </c>
      <c r="T21" s="10">
        <f>'PEC2020-2030'!T$2</f>
        <v>61467.924075666386</v>
      </c>
      <c r="U21" s="10">
        <f>'PEC2020-2030'!U$2</f>
        <v>58608.083404987075</v>
      </c>
      <c r="V21" s="10">
        <f>'PEC2020-2030'!V$2</f>
        <v>64005.652966466048</v>
      </c>
      <c r="W21" s="10">
        <f>'PEC2020-2030'!W$2</f>
        <v>58808.44333619946</v>
      </c>
      <c r="X21" s="10">
        <f>'PEC2020-2030'!X$2</f>
        <v>61031.954686156489</v>
      </c>
    </row>
    <row r="22" spans="1:24" ht="11.25" customHeight="1" x14ac:dyDescent="0.2">
      <c r="A22" s="9" t="s">
        <v>152</v>
      </c>
      <c r="B22" s="9" t="str">
        <f ca="1">HYPERLINK("#"&amp;CELL("address",'FEC2020-2030'!$X$2),"FEC2020-2030")</f>
        <v>FEC2020-2030</v>
      </c>
      <c r="C22" s="10">
        <f>'FEC2020-2030'!C$2</f>
        <v>52430.679449699048</v>
      </c>
      <c r="D22" s="10">
        <f>'FEC2020-2030'!D$2</f>
        <v>53289.700687876182</v>
      </c>
      <c r="E22" s="10">
        <f>'FEC2020-2030'!E$2</f>
        <v>53338.312381771269</v>
      </c>
      <c r="F22" s="10">
        <f>'FEC2020-2030'!F$2</f>
        <v>54144.762596732602</v>
      </c>
      <c r="G22" s="10">
        <f>'FEC2020-2030'!G$2</f>
        <v>54911.599484092876</v>
      </c>
      <c r="H22" s="10">
        <f>'FEC2020-2030'!H$2</f>
        <v>54407.232072226987</v>
      </c>
      <c r="I22" s="10">
        <f>'FEC2020-2030'!I$2</f>
        <v>54080.221840068785</v>
      </c>
      <c r="J22" s="10">
        <f>'FEC2020-2030'!J$2</f>
        <v>53355.125967325876</v>
      </c>
      <c r="K22" s="10">
        <f>'FEC2020-2030'!K$2</f>
        <v>54189.48727429063</v>
      </c>
      <c r="L22" s="10">
        <f>'FEC2020-2030'!L$2</f>
        <v>51987.142390369736</v>
      </c>
      <c r="M22" s="10">
        <f>'FEC2020-2030'!M$2</f>
        <v>55634.457781599311</v>
      </c>
      <c r="N22" s="10">
        <f>'FEC2020-2030'!N$2</f>
        <v>51983.604815133258</v>
      </c>
      <c r="O22" s="10">
        <f>'FEC2020-2030'!O$2</f>
        <v>52092.592605331047</v>
      </c>
      <c r="P22" s="10">
        <f>'FEC2020-2030'!P$2</f>
        <v>51915.81092003439</v>
      </c>
      <c r="Q22" s="10">
        <f>'FEC2020-2030'!Q$2</f>
        <v>47523.794582975068</v>
      </c>
      <c r="R22" s="10">
        <f>'FEC2020-2030'!R$2</f>
        <v>48625.085296646605</v>
      </c>
      <c r="S22" s="10">
        <f>'FEC2020-2030'!S$2</f>
        <v>49664.890541702502</v>
      </c>
      <c r="T22" s="10">
        <f>'FEC2020-2030'!T$2</f>
        <v>50033.002493551161</v>
      </c>
      <c r="U22" s="10">
        <f>'FEC2020-2030'!U$2</f>
        <v>50385.741960447107</v>
      </c>
      <c r="V22" s="10">
        <f>'FEC2020-2030'!V$2</f>
        <v>49480.321152192606</v>
      </c>
      <c r="W22" s="10">
        <f>'FEC2020-2030'!W$2</f>
        <v>45139.295442820294</v>
      </c>
      <c r="X22" s="10">
        <f>'FEC2020-2030'!X$2</f>
        <v>46784.706878761826</v>
      </c>
    </row>
    <row r="23" spans="1:24" ht="11.25" customHeight="1" x14ac:dyDescent="0.2">
      <c r="A23" s="9" t="s">
        <v>153</v>
      </c>
      <c r="B23" s="9" t="str">
        <f ca="1">HYPERLINK("#"&amp;CELL("address",TI_E!$X$2),"TI_E")</f>
        <v>TI_E</v>
      </c>
      <c r="C23" s="10">
        <f>TI_E!C$2</f>
        <v>104428.32089423902</v>
      </c>
      <c r="D23" s="10">
        <f>TI_E!D$2</f>
        <v>105529.65468615646</v>
      </c>
      <c r="E23" s="10">
        <f>TI_E!E$2</f>
        <v>104249.88916595012</v>
      </c>
      <c r="F23" s="10">
        <f>TI_E!F$2</f>
        <v>107499.005760963</v>
      </c>
      <c r="G23" s="10">
        <f>TI_E!G$2</f>
        <v>111143.46887360273</v>
      </c>
      <c r="H23" s="10">
        <f>TI_E!H$2</f>
        <v>111739.74316423041</v>
      </c>
      <c r="I23" s="10">
        <f>TI_E!I$2</f>
        <v>108844.37730008597</v>
      </c>
      <c r="J23" s="10">
        <f>TI_E!J$2</f>
        <v>108074.42510748065</v>
      </c>
      <c r="K23" s="10">
        <f>TI_E!K$2</f>
        <v>107056.78383490971</v>
      </c>
      <c r="L23" s="10">
        <f>TI_E!L$2</f>
        <v>106085.06096302666</v>
      </c>
      <c r="M23" s="10">
        <f>TI_E!M$2</f>
        <v>113013.66818572655</v>
      </c>
      <c r="N23" s="10">
        <f>TI_E!N$2</f>
        <v>108077.66431642305</v>
      </c>
      <c r="O23" s="10">
        <f>TI_E!O$2</f>
        <v>108803.91616509028</v>
      </c>
      <c r="P23" s="10">
        <f>TI_E!P$2</f>
        <v>108098.42725709372</v>
      </c>
      <c r="Q23" s="10">
        <f>TI_E!Q$2</f>
        <v>111844.50920034392</v>
      </c>
      <c r="R23" s="10">
        <f>TI_E!R$2</f>
        <v>117107.12871883062</v>
      </c>
      <c r="S23" s="10">
        <f>TI_E!S$2</f>
        <v>118924.30000000002</v>
      </c>
      <c r="T23" s="10">
        <f>TI_E!T$2</f>
        <v>119967.23740326738</v>
      </c>
      <c r="U23" s="10">
        <f>TI_E!U$2</f>
        <v>125104.96741186589</v>
      </c>
      <c r="V23" s="10">
        <f>TI_E!V$2</f>
        <v>129702.97257093721</v>
      </c>
      <c r="W23" s="10">
        <f>TI_E!W$2</f>
        <v>116261.21779879619</v>
      </c>
      <c r="X23" s="10">
        <f>TI_E!X$2</f>
        <v>128407.57575236459</v>
      </c>
    </row>
    <row r="24" spans="1:24" ht="11.25" customHeight="1" x14ac:dyDescent="0.2">
      <c r="A24" s="11" t="s">
        <v>206</v>
      </c>
      <c r="B24" s="12" t="str">
        <f ca="1">HYPERLINK("#"&amp;CELL("address",TI_EHG_E!$X$2),"TI_EHG_E")</f>
        <v>TI_EHG_E</v>
      </c>
      <c r="C24" s="13">
        <f>TI_EHG_E!C$2</f>
        <v>20484.596302665519</v>
      </c>
      <c r="D24" s="13">
        <f>TI_EHG_E!D$2</f>
        <v>21492.341444539987</v>
      </c>
      <c r="E24" s="13">
        <f>TI_EHG_E!E$2</f>
        <v>22120.554944110056</v>
      </c>
      <c r="F24" s="13">
        <f>TI_EHG_E!F$2</f>
        <v>22353.947377472057</v>
      </c>
      <c r="G24" s="13">
        <f>TI_EHG_E!G$2</f>
        <v>23002.053826311261</v>
      </c>
      <c r="H24" s="13">
        <f>TI_EHG_E!H$2</f>
        <v>22410.817798796215</v>
      </c>
      <c r="I24" s="13">
        <f>TI_EHG_E!I$2</f>
        <v>21124.43645743766</v>
      </c>
      <c r="J24" s="13">
        <f>TI_EHG_E!J$2</f>
        <v>21915.620808254513</v>
      </c>
      <c r="K24" s="13">
        <f>TI_EHG_E!K$2</f>
        <v>22373.7747205503</v>
      </c>
      <c r="L24" s="13">
        <f>TI_EHG_E!L$2</f>
        <v>23134.430868443676</v>
      </c>
      <c r="M24" s="13">
        <f>TI_EHG_E!M$2</f>
        <v>23924.98125537403</v>
      </c>
      <c r="N24" s="13">
        <f>TI_EHG_E!N$2</f>
        <v>22409.114273430783</v>
      </c>
      <c r="O24" s="13">
        <f>TI_EHG_E!O$2</f>
        <v>20986.012639724846</v>
      </c>
      <c r="P24" s="13">
        <f>TI_EHG_E!P$2</f>
        <v>20548.512983662942</v>
      </c>
      <c r="Q24" s="13">
        <f>TI_EHG_E!Q$2</f>
        <v>21344.989509888212</v>
      </c>
      <c r="R24" s="13">
        <f>TI_EHG_E!R$2</f>
        <v>22210.736543422179</v>
      </c>
      <c r="S24" s="13">
        <f>TI_EHG_E!S$2</f>
        <v>22436.368615649182</v>
      </c>
      <c r="T24" s="13">
        <f>TI_EHG_E!T$2</f>
        <v>22025.120292347379</v>
      </c>
      <c r="U24" s="13">
        <f>TI_EHG_E!U$2</f>
        <v>20722.541100601895</v>
      </c>
      <c r="V24" s="13">
        <f>TI_EHG_E!V$2</f>
        <v>21323.105331040413</v>
      </c>
      <c r="W24" s="13">
        <f>TI_EHG_E!W$2</f>
        <v>20666.551934651761</v>
      </c>
      <c r="X24" s="13">
        <f>TI_EHG_E!X$2</f>
        <v>20641.189337919172</v>
      </c>
    </row>
    <row r="25" spans="1:24" ht="11.25" customHeight="1" x14ac:dyDescent="0.2">
      <c r="A25" s="14" t="s">
        <v>369</v>
      </c>
      <c r="B25" s="15" t="str">
        <f ca="1">HYPERLINK("#"&amp;CELL("address",TI_EHG_E_E!$X$2),"TI_EHG_E_E")</f>
        <v>TI_EHG_E_E</v>
      </c>
      <c r="C25" s="16">
        <f>TI_EHG_E_E!C$2</f>
        <v>8164.128460877042</v>
      </c>
      <c r="D25" s="16">
        <f>TI_EHG_E_E!D$2</f>
        <v>8771.9621668099735</v>
      </c>
      <c r="E25" s="16">
        <f>TI_EHG_E_E!E$2</f>
        <v>9152.9923473774707</v>
      </c>
      <c r="F25" s="16">
        <f>TI_EHG_E_E!F$2</f>
        <v>9670.4397248495261</v>
      </c>
      <c r="G25" s="16">
        <f>TI_EHG_E_E!G$2</f>
        <v>9577.4652622527938</v>
      </c>
      <c r="H25" s="16">
        <f>TI_EHG_E_E!H$2</f>
        <v>9093.1657781599297</v>
      </c>
      <c r="I25" s="16">
        <f>TI_EHG_E_E!I$2</f>
        <v>8166.3637145313833</v>
      </c>
      <c r="J25" s="16">
        <f>TI_EHG_E_E!J$2</f>
        <v>8360.9675838349085</v>
      </c>
      <c r="K25" s="16">
        <f>TI_EHG_E_E!K$2</f>
        <v>8438.4528804815145</v>
      </c>
      <c r="L25" s="16">
        <f>TI_EHG_E_E!L$2</f>
        <v>9491.895184866722</v>
      </c>
      <c r="M25" s="16">
        <f>TI_EHG_E_E!M$2</f>
        <v>9678.5339638865007</v>
      </c>
      <c r="N25" s="16">
        <f>TI_EHG_E_E!N$2</f>
        <v>9791.3091143594138</v>
      </c>
      <c r="O25" s="16">
        <f>TI_EHG_E_E!O$2</f>
        <v>8533.1491831470339</v>
      </c>
      <c r="P25" s="16">
        <f>TI_EHG_E_E!P$2</f>
        <v>8910.4405846947557</v>
      </c>
      <c r="Q25" s="16">
        <f>TI_EHG_E_E!Q$2</f>
        <v>9972.8055030094565</v>
      </c>
      <c r="R25" s="16">
        <f>TI_EHG_E_E!R$2</f>
        <v>11037.9883061049</v>
      </c>
      <c r="S25" s="16">
        <f>TI_EHG_E_E!S$2</f>
        <v>11326.822613929491</v>
      </c>
      <c r="T25" s="16">
        <f>TI_EHG_E_E!T$2</f>
        <v>10886.355116079103</v>
      </c>
      <c r="U25" s="16">
        <f>TI_EHG_E_E!U$2</f>
        <v>10207.99026655202</v>
      </c>
      <c r="V25" s="16">
        <f>TI_EHG_E_E!V$2</f>
        <v>11029.68094582975</v>
      </c>
      <c r="W25" s="16">
        <f>TI_EHG_E_E!W$2</f>
        <v>10492.602622527946</v>
      </c>
      <c r="X25" s="16">
        <f>TI_EHG_E_E!X$2</f>
        <v>10845.462426483235</v>
      </c>
    </row>
    <row r="26" spans="1:24" ht="11.25" customHeight="1" x14ac:dyDescent="0.2">
      <c r="A26" s="14" t="s">
        <v>370</v>
      </c>
      <c r="B26" s="15" t="str">
        <f ca="1">HYPERLINK("#"&amp;CELL("address",TI_EHG_CHP_E!$X$2),"TI_EHG_CHP_E")</f>
        <v>TI_EHG_CHP_E</v>
      </c>
      <c r="C26" s="16">
        <f>TI_EHG_CHP_E!C$2</f>
        <v>10676.722269991398</v>
      </c>
      <c r="D26" s="16">
        <f>TI_EHG_CHP_E!D$2</f>
        <v>11185.230352536544</v>
      </c>
      <c r="E26" s="16">
        <f>TI_EHG_CHP_E!E$2</f>
        <v>11271.978331900256</v>
      </c>
      <c r="F26" s="16">
        <f>TI_EHG_CHP_E!F$2</f>
        <v>10919.316509028375</v>
      </c>
      <c r="G26" s="16">
        <f>TI_EHG_CHP_E!G$2</f>
        <v>11748.246173688734</v>
      </c>
      <c r="H26" s="16">
        <f>TI_EHG_CHP_E!H$2</f>
        <v>11710.061049011178</v>
      </c>
      <c r="I26" s="16">
        <f>TI_EHG_CHP_E!I$2</f>
        <v>12082.832846087702</v>
      </c>
      <c r="J26" s="16">
        <f>TI_EHG_CHP_E!J$2</f>
        <v>12641.314703353395</v>
      </c>
      <c r="K26" s="16">
        <f>TI_EHG_CHP_E!K$2</f>
        <v>13018.416423043849</v>
      </c>
      <c r="L26" s="16">
        <f>TI_EHG_CHP_E!L$2</f>
        <v>12618.358813413584</v>
      </c>
      <c r="M26" s="16">
        <f>TI_EHG_CHP_E!M$2</f>
        <v>13177.236715391229</v>
      </c>
      <c r="N26" s="16">
        <f>TI_EHG_CHP_E!N$2</f>
        <v>11564.178847807394</v>
      </c>
      <c r="O26" s="16">
        <f>TI_EHG_CHP_E!O$2</f>
        <v>11560.524935511608</v>
      </c>
      <c r="P26" s="16">
        <f>TI_EHG_CHP_E!P$2</f>
        <v>10713.648323301804</v>
      </c>
      <c r="Q26" s="16">
        <f>TI_EHG_CHP_E!Q$2</f>
        <v>10293.992347377471</v>
      </c>
      <c r="R26" s="16">
        <f>TI_EHG_CHP_E!R$2</f>
        <v>10037.019260533103</v>
      </c>
      <c r="S26" s="16">
        <f>TI_EHG_CHP_E!S$2</f>
        <v>10031.449441100602</v>
      </c>
      <c r="T26" s="16">
        <f>TI_EHG_CHP_E!T$2</f>
        <v>10073.879535683576</v>
      </c>
      <c r="U26" s="16">
        <f>TI_EHG_CHP_E!U$2</f>
        <v>9813.5582287188299</v>
      </c>
      <c r="V26" s="16">
        <f>TI_EHG_CHP_E!V$2</f>
        <v>9465.8985898538267</v>
      </c>
      <c r="W26" s="16">
        <f>TI_EHG_CHP_E!W$2</f>
        <v>9215.2480223559742</v>
      </c>
      <c r="X26" s="16">
        <f>TI_EHG_CHP_E!X$2</f>
        <v>8779.1460000000006</v>
      </c>
    </row>
    <row r="27" spans="1:24" ht="11.25" customHeight="1" x14ac:dyDescent="0.2">
      <c r="A27" s="14" t="s">
        <v>371</v>
      </c>
      <c r="B27" s="15" t="str">
        <f ca="1">HYPERLINK("#"&amp;CELL("address",TI_EHG_H_E!$X$2),"TI_EHG_H_E")</f>
        <v>TI_EHG_H_E</v>
      </c>
      <c r="C27" s="16">
        <f>TI_EHG_H_E!C$2</f>
        <v>1421.2128116938948</v>
      </c>
      <c r="D27" s="16">
        <f>TI_EHG_H_E!D$2</f>
        <v>1340.6089423903693</v>
      </c>
      <c r="E27" s="16">
        <f>TI_EHG_H_E!E$2</f>
        <v>1479.4765262252793</v>
      </c>
      <c r="F27" s="16">
        <f>TI_EHG_H_E!F$2</f>
        <v>1504.3029234737749</v>
      </c>
      <c r="G27" s="16">
        <f>TI_EHG_H_E!G$2</f>
        <v>1431.9313843508166</v>
      </c>
      <c r="H27" s="16">
        <f>TI_EHG_H_E!H$2</f>
        <v>1411.9283748925195</v>
      </c>
      <c r="I27" s="16">
        <f>TI_EHG_H_E!I$2</f>
        <v>652.3011177987961</v>
      </c>
      <c r="J27" s="16">
        <f>TI_EHG_H_E!J$2</f>
        <v>693.218142734308</v>
      </c>
      <c r="K27" s="16">
        <f>TI_EHG_H_E!K$2</f>
        <v>664.20644883920886</v>
      </c>
      <c r="L27" s="16">
        <f>TI_EHG_H_E!L$2</f>
        <v>706.96560619088552</v>
      </c>
      <c r="M27" s="16">
        <f>TI_EHG_H_E!M$2</f>
        <v>735.13680137575227</v>
      </c>
      <c r="N27" s="16">
        <f>TI_EHG_H_E!N$2</f>
        <v>693.49449699054162</v>
      </c>
      <c r="O27" s="16">
        <f>TI_EHG_H_E!O$2</f>
        <v>471.25322441960435</v>
      </c>
      <c r="P27" s="16">
        <f>TI_EHG_H_E!P$2</f>
        <v>498.96784178847815</v>
      </c>
      <c r="Q27" s="16">
        <f>TI_EHG_H_E!Q$2</f>
        <v>670.9355116079106</v>
      </c>
      <c r="R27" s="16">
        <f>TI_EHG_H_E!R$2</f>
        <v>588.87841788478079</v>
      </c>
      <c r="S27" s="16">
        <f>TI_EHG_H_E!S$2</f>
        <v>556.56311263972475</v>
      </c>
      <c r="T27" s="16">
        <f>TI_EHG_H_E!T$2</f>
        <v>491.67463456577815</v>
      </c>
      <c r="U27" s="16">
        <f>TI_EHG_H_E!U$2</f>
        <v>347.35477214101456</v>
      </c>
      <c r="V27" s="16">
        <f>TI_EHG_H_E!V$2</f>
        <v>468.44668959587267</v>
      </c>
      <c r="W27" s="16">
        <f>TI_EHG_H_E!W$2</f>
        <v>519.5717110920034</v>
      </c>
      <c r="X27" s="16">
        <f>TI_EHG_H_E!X$2</f>
        <v>593.57609630266541</v>
      </c>
    </row>
    <row r="28" spans="1:24" ht="11.25" customHeight="1" x14ac:dyDescent="0.2">
      <c r="A28" s="14" t="s">
        <v>207</v>
      </c>
      <c r="B28" s="15" t="str">
        <f ca="1">HYPERLINK("#"&amp;CELL("address",TI_EHG_EDHP!$X$2),"TI_EHG_EDHP")</f>
        <v>TI_EHG_EDHP</v>
      </c>
      <c r="C28" s="16">
        <f>TI_EHG_EDHP!C$2</f>
        <v>0</v>
      </c>
      <c r="D28" s="16">
        <f>TI_EHG_EDHP!D$2</f>
        <v>0</v>
      </c>
      <c r="E28" s="16">
        <f>TI_EHG_EDHP!E$2</f>
        <v>0</v>
      </c>
      <c r="F28" s="16">
        <f>TI_EHG_EDHP!F$2</f>
        <v>0</v>
      </c>
      <c r="G28" s="16">
        <f>TI_EHG_EDHP!G$2</f>
        <v>0</v>
      </c>
      <c r="H28" s="16">
        <f>TI_EHG_EDHP!H$2</f>
        <v>0</v>
      </c>
      <c r="I28" s="16">
        <f>TI_EHG_EDHP!I$2</f>
        <v>0</v>
      </c>
      <c r="J28" s="16">
        <f>TI_EHG_EDHP!J$2</f>
        <v>0</v>
      </c>
      <c r="K28" s="16">
        <f>TI_EHG_EDHP!K$2</f>
        <v>0</v>
      </c>
      <c r="L28" s="16">
        <f>TI_EHG_EDHP!L$2</f>
        <v>0</v>
      </c>
      <c r="M28" s="16">
        <f>TI_EHG_EDHP!M$2</f>
        <v>0</v>
      </c>
      <c r="N28" s="16">
        <f>TI_EHG_EDHP!N$2</f>
        <v>0</v>
      </c>
      <c r="O28" s="16">
        <f>TI_EHG_EDHP!O$2</f>
        <v>0</v>
      </c>
      <c r="P28" s="16">
        <f>TI_EHG_EDHP!P$2</f>
        <v>0</v>
      </c>
      <c r="Q28" s="16">
        <f>TI_EHG_EDHP!Q$2</f>
        <v>0</v>
      </c>
      <c r="R28" s="16">
        <f>TI_EHG_EDHP!R$2</f>
        <v>0</v>
      </c>
      <c r="S28" s="16">
        <f>TI_EHG_EDHP!S$2</f>
        <v>0</v>
      </c>
      <c r="T28" s="16">
        <f>TI_EHG_EDHP!T$2</f>
        <v>0</v>
      </c>
      <c r="U28" s="16">
        <f>TI_EHG_EDHP!U$2</f>
        <v>0</v>
      </c>
      <c r="V28" s="16">
        <f>TI_EHG_EDHP!V$2</f>
        <v>0</v>
      </c>
      <c r="W28" s="16">
        <f>TI_EHG_EDHP!W$2</f>
        <v>0</v>
      </c>
      <c r="X28" s="16">
        <f>TI_EHG_EDHP!X$2</f>
        <v>0</v>
      </c>
    </row>
    <row r="29" spans="1:24" ht="11.25" customHeight="1" x14ac:dyDescent="0.2">
      <c r="A29" s="14" t="s">
        <v>208</v>
      </c>
      <c r="B29" s="15" t="str">
        <f ca="1">HYPERLINK("#"&amp;CELL("address",TI_EHG_EB!$X$2),"TI_EHG_EB")</f>
        <v>TI_EHG_EB</v>
      </c>
      <c r="C29" s="16">
        <f>TI_EHG_EB!C$2</f>
        <v>0</v>
      </c>
      <c r="D29" s="16">
        <f>TI_EHG_EB!D$2</f>
        <v>0</v>
      </c>
      <c r="E29" s="16">
        <f>TI_EHG_EB!E$2</f>
        <v>0</v>
      </c>
      <c r="F29" s="16">
        <f>TI_EHG_EB!F$2</f>
        <v>0</v>
      </c>
      <c r="G29" s="16">
        <f>TI_EHG_EB!G$2</f>
        <v>0</v>
      </c>
      <c r="H29" s="16">
        <f>TI_EHG_EB!H$2</f>
        <v>0</v>
      </c>
      <c r="I29" s="16">
        <f>TI_EHG_EB!I$2</f>
        <v>0</v>
      </c>
      <c r="J29" s="16">
        <f>TI_EHG_EB!J$2</f>
        <v>0</v>
      </c>
      <c r="K29" s="16">
        <f>TI_EHG_EB!K$2</f>
        <v>0</v>
      </c>
      <c r="L29" s="16">
        <f>TI_EHG_EB!L$2</f>
        <v>0</v>
      </c>
      <c r="M29" s="16">
        <f>TI_EHG_EB!M$2</f>
        <v>0</v>
      </c>
      <c r="N29" s="16">
        <f>TI_EHG_EB!N$2</f>
        <v>0</v>
      </c>
      <c r="O29" s="16">
        <f>TI_EHG_EB!O$2</f>
        <v>0</v>
      </c>
      <c r="P29" s="16">
        <f>TI_EHG_EB!P$2</f>
        <v>0</v>
      </c>
      <c r="Q29" s="16">
        <f>TI_EHG_EB!Q$2</f>
        <v>0</v>
      </c>
      <c r="R29" s="16">
        <f>TI_EHG_EB!R$2</f>
        <v>0</v>
      </c>
      <c r="S29" s="16">
        <f>TI_EHG_EB!S$2</f>
        <v>0</v>
      </c>
      <c r="T29" s="16">
        <f>TI_EHG_EB!T$2</f>
        <v>0</v>
      </c>
      <c r="U29" s="16">
        <f>TI_EHG_EB!U$2</f>
        <v>0</v>
      </c>
      <c r="V29" s="16">
        <f>TI_EHG_EB!V$2</f>
        <v>0</v>
      </c>
      <c r="W29" s="16">
        <f>TI_EHG_EB!W$2</f>
        <v>0</v>
      </c>
      <c r="X29" s="16">
        <f>TI_EHG_EB!X$2</f>
        <v>0</v>
      </c>
    </row>
    <row r="30" spans="1:24" ht="11.25" customHeight="1" x14ac:dyDescent="0.2">
      <c r="A30" s="14" t="s">
        <v>209</v>
      </c>
      <c r="B30" s="15" t="str">
        <f ca="1">HYPERLINK("#"&amp;CELL("address",TI_EHG_EPS!$X$2),"TI_EHG_EPS")</f>
        <v>TI_EHG_EPS</v>
      </c>
      <c r="C30" s="16">
        <f>TI_EHG_EPS!C$2</f>
        <v>0</v>
      </c>
      <c r="D30" s="16">
        <f>TI_EHG_EPS!D$2</f>
        <v>0</v>
      </c>
      <c r="E30" s="16">
        <f>TI_EHG_EPS!E$2</f>
        <v>0</v>
      </c>
      <c r="F30" s="16">
        <f>TI_EHG_EPS!F$2</f>
        <v>0</v>
      </c>
      <c r="G30" s="16">
        <f>TI_EHG_EPS!G$2</f>
        <v>0</v>
      </c>
      <c r="H30" s="16">
        <f>TI_EHG_EPS!H$2</f>
        <v>0</v>
      </c>
      <c r="I30" s="16">
        <f>TI_EHG_EPS!I$2</f>
        <v>0</v>
      </c>
      <c r="J30" s="16">
        <f>TI_EHG_EPS!J$2</f>
        <v>0</v>
      </c>
      <c r="K30" s="16">
        <f>TI_EHG_EPS!K$2</f>
        <v>0</v>
      </c>
      <c r="L30" s="16">
        <f>TI_EHG_EPS!L$2</f>
        <v>0</v>
      </c>
      <c r="M30" s="16">
        <f>TI_EHG_EPS!M$2</f>
        <v>0</v>
      </c>
      <c r="N30" s="16">
        <f>TI_EHG_EPS!N$2</f>
        <v>0</v>
      </c>
      <c r="O30" s="16">
        <f>TI_EHG_EPS!O$2</f>
        <v>0</v>
      </c>
      <c r="P30" s="16">
        <f>TI_EHG_EPS!P$2</f>
        <v>0</v>
      </c>
      <c r="Q30" s="16">
        <f>TI_EHG_EPS!Q$2</f>
        <v>0</v>
      </c>
      <c r="R30" s="16">
        <f>TI_EHG_EPS!R$2</f>
        <v>0</v>
      </c>
      <c r="S30" s="16">
        <f>TI_EHG_EPS!S$2</f>
        <v>0</v>
      </c>
      <c r="T30" s="16">
        <f>TI_EHG_EPS!T$2</f>
        <v>0</v>
      </c>
      <c r="U30" s="16">
        <f>TI_EHG_EPS!U$2</f>
        <v>0</v>
      </c>
      <c r="V30" s="16">
        <f>TI_EHG_EPS!V$2</f>
        <v>0</v>
      </c>
      <c r="W30" s="16">
        <f>TI_EHG_EPS!W$2</f>
        <v>0</v>
      </c>
      <c r="X30" s="16">
        <f>TI_EHG_EPS!X$2</f>
        <v>0</v>
      </c>
    </row>
    <row r="31" spans="1:24" ht="11.25" customHeight="1" x14ac:dyDescent="0.2">
      <c r="A31" s="14" t="s">
        <v>210</v>
      </c>
      <c r="B31" s="15" t="str">
        <f ca="1">HYPERLINK("#"&amp;CELL("address",TI_EHG_DHEP!$X$2),"TI_EHG_DHEP")</f>
        <v>TI_EHG_DHEP</v>
      </c>
      <c r="C31" s="16">
        <f>TI_EHG_DHEP!C$2</f>
        <v>222.5327601031814</v>
      </c>
      <c r="D31" s="16">
        <f>TI_EHG_DHEP!D$2</f>
        <v>194.5399828030954</v>
      </c>
      <c r="E31" s="16">
        <f>TI_EHG_DHEP!E$2</f>
        <v>216.10773860705069</v>
      </c>
      <c r="F31" s="16">
        <f>TI_EHG_DHEP!F$2</f>
        <v>259.88822012037832</v>
      </c>
      <c r="G31" s="16">
        <f>TI_EHG_DHEP!G$2</f>
        <v>244.41100601891659</v>
      </c>
      <c r="H31" s="16">
        <f>TI_EHG_DHEP!H$2</f>
        <v>195.6625967325881</v>
      </c>
      <c r="I31" s="16">
        <f>TI_EHG_DHEP!I$2</f>
        <v>222.9387790197764</v>
      </c>
      <c r="J31" s="16">
        <f>TI_EHG_DHEP!J$2</f>
        <v>220.12037833190021</v>
      </c>
      <c r="K31" s="16">
        <f>TI_EHG_DHEP!K$2</f>
        <v>252.69896818572661</v>
      </c>
      <c r="L31" s="16">
        <f>TI_EHG_DHEP!L$2</f>
        <v>317.21126397248491</v>
      </c>
      <c r="M31" s="16">
        <f>TI_EHG_DHEP!M$2</f>
        <v>334.07377472055032</v>
      </c>
      <c r="N31" s="16">
        <f>TI_EHG_DHEP!N$2</f>
        <v>360.13181427343068</v>
      </c>
      <c r="O31" s="16">
        <f>TI_EHG_DHEP!O$2</f>
        <v>421.08529664660358</v>
      </c>
      <c r="P31" s="16">
        <f>TI_EHG_DHEP!P$2</f>
        <v>425.45623387790192</v>
      </c>
      <c r="Q31" s="16">
        <f>TI_EHG_DHEP!Q$2</f>
        <v>407.25614789337919</v>
      </c>
      <c r="R31" s="16">
        <f>TI_EHG_DHEP!R$2</f>
        <v>546.85055889939815</v>
      </c>
      <c r="S31" s="16">
        <f>TI_EHG_DHEP!S$2</f>
        <v>521.5334479793637</v>
      </c>
      <c r="T31" s="16">
        <f>TI_EHG_DHEP!T$2</f>
        <v>573.21100601891658</v>
      </c>
      <c r="U31" s="16">
        <f>TI_EHG_DHEP!U$2</f>
        <v>353.63783319002584</v>
      </c>
      <c r="V31" s="16">
        <f>TI_EHG_DHEP!V$2</f>
        <v>359.07910576096299</v>
      </c>
      <c r="W31" s="16">
        <f>TI_EHG_DHEP!W$2</f>
        <v>439.12957867583827</v>
      </c>
      <c r="X31" s="16">
        <f>TI_EHG_DHEP!X$2</f>
        <v>423.004815133276</v>
      </c>
    </row>
    <row r="32" spans="1:24" ht="11.25" customHeight="1" x14ac:dyDescent="0.2">
      <c r="A32" s="11" t="s">
        <v>160</v>
      </c>
      <c r="B32" s="12" t="str">
        <f ca="1">HYPERLINK("#"&amp;CELL("address",TI_CO_E!$X$2),"TI_CO_E")</f>
        <v>TI_CO_E</v>
      </c>
      <c r="C32" s="13">
        <f>TI_CO_E!C$2</f>
        <v>2058.4939810834048</v>
      </c>
      <c r="D32" s="13">
        <f>TI_CO_E!D$2</f>
        <v>2122.8647463456582</v>
      </c>
      <c r="E32" s="13">
        <f>TI_CO_E!E$2</f>
        <v>2040.689337919174</v>
      </c>
      <c r="F32" s="13">
        <f>TI_CO_E!F$2</f>
        <v>2089.9945829750641</v>
      </c>
      <c r="G32" s="13">
        <f>TI_CO_E!G$2</f>
        <v>2155.734909716251</v>
      </c>
      <c r="H32" s="13">
        <f>TI_CO_E!H$2</f>
        <v>2161.8980223559761</v>
      </c>
      <c r="I32" s="13">
        <f>TI_CO_E!I$2</f>
        <v>2087.2553740326739</v>
      </c>
      <c r="J32" s="13">
        <f>TI_CO_E!J$2</f>
        <v>2127.6582975064489</v>
      </c>
      <c r="K32" s="13">
        <f>TI_CO_E!K$2</f>
        <v>2097.5273430782458</v>
      </c>
      <c r="L32" s="13">
        <f>TI_CO_E!L$2</f>
        <v>1701.0309544282029</v>
      </c>
      <c r="M32" s="13">
        <f>TI_CO_E!M$2</f>
        <v>2007.819174548581</v>
      </c>
      <c r="N32" s="13">
        <f>TI_CO_E!N$2</f>
        <v>2026.3085984522791</v>
      </c>
      <c r="O32" s="13">
        <f>TI_CO_E!O$2</f>
        <v>1877.7080825451419</v>
      </c>
      <c r="P32" s="13">
        <f>TI_CO_E!P$2</f>
        <v>1921.5349957007741</v>
      </c>
      <c r="Q32" s="13">
        <f>TI_CO_E!Q$2</f>
        <v>1990.699312123817</v>
      </c>
      <c r="R32" s="13">
        <f>TI_CO_E!R$2</f>
        <v>2029.7558899398109</v>
      </c>
      <c r="S32" s="13">
        <f>TI_CO_E!S$2</f>
        <v>1980.028374892519</v>
      </c>
      <c r="T32" s="13">
        <f>TI_CO_E!T$2</f>
        <v>1882.1634565778161</v>
      </c>
      <c r="U32" s="13">
        <f>TI_CO_E!U$2</f>
        <v>1862.457867583835</v>
      </c>
      <c r="V32" s="13">
        <f>TI_CO_E!V$2</f>
        <v>1889.452450558899</v>
      </c>
      <c r="W32" s="13">
        <f>TI_CO_E!W$2</f>
        <v>1795.4177128116939</v>
      </c>
      <c r="X32" s="13">
        <f>TI_CO_E!X$2</f>
        <v>1819.9039552880481</v>
      </c>
    </row>
    <row r="33" spans="1:24" ht="11.25" customHeight="1" x14ac:dyDescent="0.2">
      <c r="A33" s="11" t="s">
        <v>163</v>
      </c>
      <c r="B33" s="12" t="str">
        <f ca="1">HYPERLINK("#"&amp;CELL("address",TI_BF_E!$X$2),"TI_BF_E")</f>
        <v>TI_BF_E</v>
      </c>
      <c r="C33" s="13">
        <f>TI_BF_E!C$2</f>
        <v>2004.8566638005157</v>
      </c>
      <c r="D33" s="13">
        <f>TI_BF_E!D$2</f>
        <v>2156.6402407566638</v>
      </c>
      <c r="E33" s="13">
        <f>TI_BF_E!E$2</f>
        <v>2183.3391229578674</v>
      </c>
      <c r="F33" s="13">
        <f>TI_BF_E!F$2</f>
        <v>2327.3366294067073</v>
      </c>
      <c r="G33" s="13">
        <f>TI_BF_E!G$2</f>
        <v>2391.887102321582</v>
      </c>
      <c r="H33" s="13">
        <f>TI_BF_E!H$2</f>
        <v>2383.258383490971</v>
      </c>
      <c r="I33" s="13">
        <f>TI_BF_E!I$2</f>
        <v>2112.8882201203778</v>
      </c>
      <c r="J33" s="13">
        <f>TI_BF_E!J$2</f>
        <v>2457.065176268271</v>
      </c>
      <c r="K33" s="13">
        <f>TI_BF_E!K$2</f>
        <v>2288.6300945829748</v>
      </c>
      <c r="L33" s="13">
        <f>TI_BF_E!L$2</f>
        <v>1780.4862424763542</v>
      </c>
      <c r="M33" s="13">
        <f>TI_BF_E!M$2</f>
        <v>2098.0242476354256</v>
      </c>
      <c r="N33" s="13">
        <f>TI_BF_E!N$2</f>
        <v>2289.7096302665514</v>
      </c>
      <c r="O33" s="13">
        <f>TI_BF_E!O$2</f>
        <v>2363.1583834909716</v>
      </c>
      <c r="P33" s="13">
        <f>TI_BF_E!P$2</f>
        <v>2232.5912295786752</v>
      </c>
      <c r="Q33" s="13">
        <f>TI_BF_E!Q$2</f>
        <v>2286.7717110920034</v>
      </c>
      <c r="R33" s="13">
        <f>TI_BF_E!R$2</f>
        <v>2210.1586414445401</v>
      </c>
      <c r="S33" s="13">
        <f>TI_BF_E!S$2</f>
        <v>2162.7595012897677</v>
      </c>
      <c r="T33" s="13">
        <f>TI_BF_E!T$2</f>
        <v>2285.3326741186579</v>
      </c>
      <c r="U33" s="13">
        <f>TI_BF_E!U$2</f>
        <v>2222.9331040412726</v>
      </c>
      <c r="V33" s="13">
        <f>TI_BF_E!V$2</f>
        <v>2166.4334479793629</v>
      </c>
      <c r="W33" s="13">
        <f>TI_BF_E!W$2</f>
        <v>1898.1554600171967</v>
      </c>
      <c r="X33" s="13">
        <f>TI_BF_E!X$2</f>
        <v>2114.589423903697</v>
      </c>
    </row>
    <row r="34" spans="1:24" ht="11.25" customHeight="1" x14ac:dyDescent="0.2">
      <c r="A34" s="11" t="s">
        <v>162</v>
      </c>
      <c r="B34" s="12" t="str">
        <f ca="1">HYPERLINK("#"&amp;CELL("address",TI_GW_E!$X$2),"TI_GW_E")</f>
        <v>TI_GW_E</v>
      </c>
      <c r="C34" s="13">
        <f>TI_GW_E!C$2</f>
        <v>0</v>
      </c>
      <c r="D34" s="13">
        <f>TI_GW_E!D$2</f>
        <v>0</v>
      </c>
      <c r="E34" s="13">
        <f>TI_GW_E!E$2</f>
        <v>0</v>
      </c>
      <c r="F34" s="13">
        <f>TI_GW_E!F$2</f>
        <v>0</v>
      </c>
      <c r="G34" s="13">
        <f>TI_GW_E!G$2</f>
        <v>0</v>
      </c>
      <c r="H34" s="13">
        <f>TI_GW_E!H$2</f>
        <v>0</v>
      </c>
      <c r="I34" s="13">
        <f>TI_GW_E!I$2</f>
        <v>0</v>
      </c>
      <c r="J34" s="13">
        <f>TI_GW_E!J$2</f>
        <v>0</v>
      </c>
      <c r="K34" s="13">
        <f>TI_GW_E!K$2</f>
        <v>0</v>
      </c>
      <c r="L34" s="13">
        <f>TI_GW_E!L$2</f>
        <v>0</v>
      </c>
      <c r="M34" s="13">
        <f>TI_GW_E!M$2</f>
        <v>0</v>
      </c>
      <c r="N34" s="13">
        <f>TI_GW_E!N$2</f>
        <v>0</v>
      </c>
      <c r="O34" s="13">
        <f>TI_GW_E!O$2</f>
        <v>0</v>
      </c>
      <c r="P34" s="13">
        <f>TI_GW_E!P$2</f>
        <v>0</v>
      </c>
      <c r="Q34" s="13">
        <f>TI_GW_E!Q$2</f>
        <v>0</v>
      </c>
      <c r="R34" s="13">
        <f>TI_GW_E!R$2</f>
        <v>0</v>
      </c>
      <c r="S34" s="13">
        <f>TI_GW_E!S$2</f>
        <v>0</v>
      </c>
      <c r="T34" s="13">
        <f>TI_GW_E!T$2</f>
        <v>0</v>
      </c>
      <c r="U34" s="13">
        <f>TI_GW_E!U$2</f>
        <v>0</v>
      </c>
      <c r="V34" s="13">
        <f>TI_GW_E!V$2</f>
        <v>0</v>
      </c>
      <c r="W34" s="13">
        <f>TI_GW_E!W$2</f>
        <v>0</v>
      </c>
      <c r="X34" s="13">
        <f>TI_GW_E!X$2</f>
        <v>0</v>
      </c>
    </row>
    <row r="35" spans="1:24" ht="11.25" customHeight="1" x14ac:dyDescent="0.2">
      <c r="A35" s="11" t="s">
        <v>211</v>
      </c>
      <c r="B35" s="12" t="str">
        <f ca="1">HYPERLINK("#"&amp;CELL("address",TI_RPI_E!$X$2),"TI_RPI_E")</f>
        <v>TI_RPI_E</v>
      </c>
      <c r="C35" s="13">
        <f>TI_RPI_E!C$2</f>
        <v>79858.662854686147</v>
      </c>
      <c r="D35" s="13">
        <f>TI_RPI_E!D$2</f>
        <v>79737.697420464305</v>
      </c>
      <c r="E35" s="13">
        <f>TI_RPI_E!E$2</f>
        <v>77886.819088564051</v>
      </c>
      <c r="F35" s="13">
        <f>TI_RPI_E!F$2</f>
        <v>80711.581169389479</v>
      </c>
      <c r="G35" s="13">
        <f>TI_RPI_E!G$2</f>
        <v>83574.780911435941</v>
      </c>
      <c r="H35" s="13">
        <f>TI_RPI_E!H$2</f>
        <v>84764.517970765257</v>
      </c>
      <c r="I35" s="13">
        <f>TI_RPI_E!I$2</f>
        <v>83418.133705932923</v>
      </c>
      <c r="J35" s="13">
        <f>TI_RPI_E!J$2</f>
        <v>81158.174806534822</v>
      </c>
      <c r="K35" s="13">
        <f>TI_RPI_E!K$2</f>
        <v>79787.193207222706</v>
      </c>
      <c r="L35" s="13">
        <f>TI_RPI_E!L$2</f>
        <v>78923.117196904554</v>
      </c>
      <c r="M35" s="13">
        <f>TI_RPI_E!M$2</f>
        <v>84666.567239896802</v>
      </c>
      <c r="N35" s="13">
        <f>TI_RPI_E!N$2</f>
        <v>80989.237059329316</v>
      </c>
      <c r="O35" s="13">
        <f>TI_RPI_E!O$2</f>
        <v>83025.573086844364</v>
      </c>
      <c r="P35" s="13">
        <f>TI_RPI_E!P$2</f>
        <v>82833.849011177983</v>
      </c>
      <c r="Q35" s="13">
        <f>TI_RPI_E!Q$2</f>
        <v>85590.880481513334</v>
      </c>
      <c r="R35" s="13">
        <f>TI_RPI_E!R$2</f>
        <v>90195.119690455729</v>
      </c>
      <c r="S35" s="13">
        <f>TI_RPI_E!S$2</f>
        <v>91953.298280309536</v>
      </c>
      <c r="T35" s="13">
        <f>TI_RPI_E!T$2</f>
        <v>93263.912209802234</v>
      </c>
      <c r="U35" s="13">
        <f>TI_RPI_E!U$2</f>
        <v>99549.791315563212</v>
      </c>
      <c r="V35" s="13">
        <f>TI_RPI_E!V$2</f>
        <v>103347.03533963885</v>
      </c>
      <c r="W35" s="13">
        <f>TI_RPI_E!W$2</f>
        <v>90683.532158211499</v>
      </c>
      <c r="X35" s="13">
        <f>TI_RPI_E!X$2</f>
        <v>102684.14987102323</v>
      </c>
    </row>
    <row r="36" spans="1:24" ht="11.25" customHeight="1" x14ac:dyDescent="0.2">
      <c r="A36" s="14" t="s">
        <v>212</v>
      </c>
      <c r="B36" s="15" t="str">
        <f ca="1">HYPERLINK("#"&amp;CELL("address",TI_RPI_RI_E!$X$2),"TI_RPI_RI_E")</f>
        <v>TI_RPI_RI_E</v>
      </c>
      <c r="C36" s="16">
        <f>TI_RPI_RI_E!C$2</f>
        <v>60743.505760963017</v>
      </c>
      <c r="D36" s="16">
        <f>TI_RPI_RI_E!D$2</f>
        <v>60487.403181427333</v>
      </c>
      <c r="E36" s="16">
        <f>TI_RPI_RI_E!E$2</f>
        <v>55603.678245915726</v>
      </c>
      <c r="F36" s="16">
        <f>TI_RPI_RI_E!F$2</f>
        <v>58504.745829750624</v>
      </c>
      <c r="G36" s="16">
        <f>TI_RPI_RI_E!G$2</f>
        <v>60654.022184006877</v>
      </c>
      <c r="H36" s="16">
        <f>TI_RPI_RI_E!H$2</f>
        <v>61239.822785898541</v>
      </c>
      <c r="I36" s="16">
        <f>TI_RPI_RI_E!I$2</f>
        <v>59871.080481513323</v>
      </c>
      <c r="J36" s="16">
        <f>TI_RPI_RI_E!J$2</f>
        <v>58576.729320722261</v>
      </c>
      <c r="K36" s="16">
        <f>TI_RPI_RI_E!K$2</f>
        <v>58542.63877901977</v>
      </c>
      <c r="L36" s="16">
        <f>TI_RPI_RI_E!L$2</f>
        <v>57399.479363714519</v>
      </c>
      <c r="M36" s="16">
        <f>TI_RPI_RI_E!M$2</f>
        <v>60612.243250214953</v>
      </c>
      <c r="N36" s="16">
        <f>TI_RPI_RI_E!N$2</f>
        <v>59332.905846947557</v>
      </c>
      <c r="O36" s="16">
        <f>TI_RPI_RI_E!O$2</f>
        <v>59212.594325021499</v>
      </c>
      <c r="P36" s="16">
        <f>TI_RPI_RI_E!P$2</f>
        <v>57576.30894239038</v>
      </c>
      <c r="Q36" s="16">
        <f>TI_RPI_RI_E!Q$2</f>
        <v>58627.001461736887</v>
      </c>
      <c r="R36" s="16">
        <f>TI_RPI_RI_E!R$2</f>
        <v>60808.907738607042</v>
      </c>
      <c r="S36" s="16">
        <f>TI_RPI_RI_E!S$2</f>
        <v>61699.768701633693</v>
      </c>
      <c r="T36" s="16">
        <f>TI_RPI_RI_E!T$2</f>
        <v>61257.616509028368</v>
      </c>
      <c r="U36" s="16">
        <f>TI_RPI_RI_E!U$2</f>
        <v>62315.533018056747</v>
      </c>
      <c r="V36" s="16">
        <f>TI_RPI_RI_E!V$2</f>
        <v>63320.931556319854</v>
      </c>
      <c r="W36" s="16">
        <f>TI_RPI_RI_E!W$2</f>
        <v>56771.109114359402</v>
      </c>
      <c r="X36" s="16">
        <f>TI_RPI_RI_E!X$2</f>
        <v>60588.752794496999</v>
      </c>
    </row>
    <row r="37" spans="1:24" ht="11.25" customHeight="1" x14ac:dyDescent="0.2">
      <c r="A37" s="14" t="s">
        <v>213</v>
      </c>
      <c r="B37" s="15" t="str">
        <f ca="1">HYPERLINK("#"&amp;CELL("address",TI_RPI_BPI_E!$X$2),"TI_RPI_BPI_E")</f>
        <v>TI_RPI_BPI_E</v>
      </c>
      <c r="C37" s="16">
        <f>TI_RPI_BPI_E!C$2</f>
        <v>3771.773774720551</v>
      </c>
      <c r="D37" s="16">
        <f>TI_RPI_BPI_E!D$2</f>
        <v>3915.9946689595872</v>
      </c>
      <c r="E37" s="16">
        <f>TI_RPI_BPI_E!E$2</f>
        <v>4413.7061049011172</v>
      </c>
      <c r="F37" s="16">
        <f>TI_RPI_BPI_E!F$2</f>
        <v>4712.0303525365425</v>
      </c>
      <c r="G37" s="16">
        <f>TI_RPI_BPI_E!G$2</f>
        <v>4639.830524505589</v>
      </c>
      <c r="H37" s="16">
        <f>TI_RPI_BPI_E!H$2</f>
        <v>4234.9756663800508</v>
      </c>
      <c r="I37" s="16">
        <f>TI_RPI_BPI_E!I$2</f>
        <v>4070.0484952708516</v>
      </c>
      <c r="J37" s="16">
        <f>TI_RPI_BPI_E!J$2</f>
        <v>4355.6995700773859</v>
      </c>
      <c r="K37" s="16">
        <f>TI_RPI_BPI_E!K$2</f>
        <v>3859.9774720550304</v>
      </c>
      <c r="L37" s="16">
        <f>TI_RPI_BPI_E!L$2</f>
        <v>3973.2648323301805</v>
      </c>
      <c r="M37" s="16">
        <f>TI_RPI_BPI_E!M$2</f>
        <v>4368.3858125537399</v>
      </c>
      <c r="N37" s="16">
        <f>TI_RPI_BPI_E!N$2</f>
        <v>3692.9078245915744</v>
      </c>
      <c r="O37" s="16">
        <f>TI_RPI_BPI_E!O$2</f>
        <v>3967.6529664660361</v>
      </c>
      <c r="P37" s="16">
        <f>TI_RPI_BPI_E!P$2</f>
        <v>3717.1914875322441</v>
      </c>
      <c r="Q37" s="16">
        <f>TI_RPI_BPI_E!Q$2</f>
        <v>3628.2895098882204</v>
      </c>
      <c r="R37" s="16">
        <f>TI_RPI_BPI_E!R$2</f>
        <v>3777.8576096302668</v>
      </c>
      <c r="S37" s="16">
        <f>TI_RPI_BPI_E!S$2</f>
        <v>4118.3974204643155</v>
      </c>
      <c r="T37" s="16">
        <f>TI_RPI_BPI_E!T$2</f>
        <v>3830.8027515047288</v>
      </c>
      <c r="U37" s="16">
        <f>TI_RPI_BPI_E!U$2</f>
        <v>3922.1456577815993</v>
      </c>
      <c r="V37" s="16">
        <f>TI_RPI_BPI_E!V$2</f>
        <v>3766.9846087704209</v>
      </c>
      <c r="W37" s="16">
        <f>TI_RPI_BPI_E!W$2</f>
        <v>3931.1940670679278</v>
      </c>
      <c r="X37" s="16">
        <f>TI_RPI_BPI_E!X$2</f>
        <v>3910.8797936371448</v>
      </c>
    </row>
    <row r="38" spans="1:24" ht="11.25" customHeight="1" x14ac:dyDescent="0.2">
      <c r="A38" s="14" t="s">
        <v>214</v>
      </c>
      <c r="B38" s="15" t="str">
        <f ca="1">HYPERLINK("#"&amp;CELL("address",TI_RPI_PT_E!$X$2),"TI_RPI_PT_E")</f>
        <v>TI_RPI_PT_E</v>
      </c>
      <c r="C38" s="16">
        <f>TI_RPI_PT_E!C$2</f>
        <v>2196.415477214101</v>
      </c>
      <c r="D38" s="16">
        <f>TI_RPI_PT_E!D$2</f>
        <v>1791.2721410146171</v>
      </c>
      <c r="E38" s="16">
        <f>TI_RPI_PT_E!E$2</f>
        <v>2402.3400687876183</v>
      </c>
      <c r="F38" s="16">
        <f>TI_RPI_PT_E!F$2</f>
        <v>1803.2838349097162</v>
      </c>
      <c r="G38" s="16">
        <f>TI_RPI_PT_E!G$2</f>
        <v>1757.6093723129836</v>
      </c>
      <c r="H38" s="16">
        <f>TI_RPI_PT_E!H$2</f>
        <v>1830.6935511607908</v>
      </c>
      <c r="I38" s="16">
        <f>TI_RPI_PT_E!I$2</f>
        <v>2310.7689595872744</v>
      </c>
      <c r="J38" s="16">
        <f>TI_RPI_PT_E!J$2</f>
        <v>1593.7039552880481</v>
      </c>
      <c r="K38" s="16">
        <f>TI_RPI_PT_E!K$2</f>
        <v>1859.6965606190886</v>
      </c>
      <c r="L38" s="16">
        <f>TI_RPI_PT_E!L$2</f>
        <v>1889.7582975064488</v>
      </c>
      <c r="M38" s="16">
        <f>TI_RPI_PT_E!M$2</f>
        <v>2370.3089423903693</v>
      </c>
      <c r="N38" s="16">
        <f>TI_RPI_PT_E!N$2</f>
        <v>3196.6324161650896</v>
      </c>
      <c r="O38" s="16">
        <f>TI_RPI_PT_E!O$2</f>
        <v>2785.4756663800517</v>
      </c>
      <c r="P38" s="16">
        <f>TI_RPI_PT_E!P$2</f>
        <v>3818.0972484952704</v>
      </c>
      <c r="Q38" s="16">
        <f>TI_RPI_PT_E!Q$2</f>
        <v>3966.3680997420461</v>
      </c>
      <c r="R38" s="16">
        <f>TI_RPI_PT_E!R$2</f>
        <v>3194.0942390369728</v>
      </c>
      <c r="S38" s="16">
        <f>TI_RPI_PT_E!S$2</f>
        <v>3235.8168529664663</v>
      </c>
      <c r="T38" s="16">
        <f>TI_RPI_PT_E!T$2</f>
        <v>2884.3315563198626</v>
      </c>
      <c r="U38" s="16">
        <f>TI_RPI_PT_E!U$2</f>
        <v>3678.3022355975922</v>
      </c>
      <c r="V38" s="16">
        <f>TI_RPI_PT_E!V$2</f>
        <v>3669.6370593293204</v>
      </c>
      <c r="W38" s="16">
        <f>TI_RPI_PT_E!W$2</f>
        <v>2793.959501289768</v>
      </c>
      <c r="X38" s="16">
        <f>TI_RPI_PT_E!X$2</f>
        <v>5576.9550300945821</v>
      </c>
    </row>
    <row r="39" spans="1:24" ht="11.25" customHeight="1" x14ac:dyDescent="0.2">
      <c r="A39" s="14" t="s">
        <v>215</v>
      </c>
      <c r="B39" s="15" t="str">
        <f ca="1">HYPERLINK("#"&amp;CELL("address",TI_RPI_IT_E!$X$2),"TI_RPI_IT_E")</f>
        <v>TI_RPI_IT_E</v>
      </c>
      <c r="C39" s="16">
        <f>TI_RPI_IT_E!C$2</f>
        <v>1055.0581255374032</v>
      </c>
      <c r="D39" s="16">
        <f>TI_RPI_IT_E!D$2</f>
        <v>1150.616509028375</v>
      </c>
      <c r="E39" s="16">
        <f>TI_RPI_IT_E!E$2</f>
        <v>1177.5436801375752</v>
      </c>
      <c r="F39" s="16">
        <f>TI_RPI_IT_E!F$2</f>
        <v>1451.6036113499567</v>
      </c>
      <c r="G39" s="16">
        <f>TI_RPI_IT_E!G$2</f>
        <v>2536.2591573516765</v>
      </c>
      <c r="H39" s="16">
        <f>TI_RPI_IT_E!H$2</f>
        <v>3969.8920034393805</v>
      </c>
      <c r="I39" s="16">
        <f>TI_RPI_IT_E!I$2</f>
        <v>3676.2260533104036</v>
      </c>
      <c r="J39" s="16">
        <f>TI_RPI_IT_E!J$2</f>
        <v>3436.9334479793624</v>
      </c>
      <c r="K39" s="16">
        <f>TI_RPI_IT_E!K$2</f>
        <v>3398.6616509028381</v>
      </c>
      <c r="L39" s="16">
        <f>TI_RPI_IT_E!L$2</f>
        <v>3445.4791917454859</v>
      </c>
      <c r="M39" s="16">
        <f>TI_RPI_IT_E!M$2</f>
        <v>4332.077558039553</v>
      </c>
      <c r="N39" s="16">
        <f>TI_RPI_IT_E!N$2</f>
        <v>3179.0945829750635</v>
      </c>
      <c r="O39" s="16">
        <f>TI_RPI_IT_E!O$2</f>
        <v>5481.4681857265687</v>
      </c>
      <c r="P39" s="16">
        <f>TI_RPI_IT_E!P$2</f>
        <v>6211.790025795357</v>
      </c>
      <c r="Q39" s="16">
        <f>TI_RPI_IT_E!Q$2</f>
        <v>7920.7975064488382</v>
      </c>
      <c r="R39" s="16">
        <f>TI_RPI_IT_E!R$2</f>
        <v>10575.86079105761</v>
      </c>
      <c r="S39" s="16">
        <f>TI_RPI_IT_E!S$2</f>
        <v>10536.946775580394</v>
      </c>
      <c r="T39" s="16">
        <f>TI_RPI_IT_E!T$2</f>
        <v>13458.344711951846</v>
      </c>
      <c r="U39" s="16">
        <f>TI_RPI_IT_E!U$2</f>
        <v>17436.81229578676</v>
      </c>
      <c r="V39" s="16">
        <f>TI_RPI_IT_E!V$2</f>
        <v>20775.622871883064</v>
      </c>
      <c r="W39" s="16">
        <f>TI_RPI_IT_E!W$2</f>
        <v>14968.460963026653</v>
      </c>
      <c r="X39" s="16">
        <f>TI_RPI_IT_E!X$2</f>
        <v>19362.244453998272</v>
      </c>
    </row>
    <row r="40" spans="1:24" ht="11.25" customHeight="1" x14ac:dyDescent="0.2">
      <c r="A40" s="14" t="s">
        <v>216</v>
      </c>
      <c r="B40" s="15" t="str">
        <f ca="1">HYPERLINK("#"&amp;CELL("address",TI_RPI_DU_E!$X$2),"TI_RPI_DU_E")</f>
        <v>TI_RPI_DU_E</v>
      </c>
      <c r="C40" s="16">
        <f>TI_RPI_DU_E!C$2</f>
        <v>8325.5949269131543</v>
      </c>
      <c r="D40" s="16">
        <f>TI_RPI_DU_E!D$2</f>
        <v>8488.8693035253636</v>
      </c>
      <c r="E40" s="16">
        <f>TI_RPI_DU_E!E$2</f>
        <v>9901.1182287188312</v>
      </c>
      <c r="F40" s="16">
        <f>TI_RPI_DU_E!F$2</f>
        <v>9559.3773000859837</v>
      </c>
      <c r="G40" s="16">
        <f>TI_RPI_DU_E!G$2</f>
        <v>9378.6271711092013</v>
      </c>
      <c r="H40" s="16">
        <f>TI_RPI_DU_E!H$2</f>
        <v>9276.4291487532246</v>
      </c>
      <c r="I40" s="16">
        <f>TI_RPI_DU_E!I$2</f>
        <v>9442.9719690455695</v>
      </c>
      <c r="J40" s="16">
        <f>TI_RPI_DU_E!J$2</f>
        <v>8864.8030094582973</v>
      </c>
      <c r="K40" s="16">
        <f>TI_RPI_DU_E!K$2</f>
        <v>8289.0144453998273</v>
      </c>
      <c r="L40" s="16">
        <f>TI_RPI_DU_E!L$2</f>
        <v>8264.4901117798781</v>
      </c>
      <c r="M40" s="16">
        <f>TI_RPI_DU_E!M$2</f>
        <v>8642.8598452278602</v>
      </c>
      <c r="N40" s="16">
        <f>TI_RPI_DU_E!N$2</f>
        <v>7911.0209802235604</v>
      </c>
      <c r="O40" s="16">
        <f>TI_RPI_DU_E!O$2</f>
        <v>7635.2936371453143</v>
      </c>
      <c r="P40" s="16">
        <f>TI_RPI_DU_E!P$2</f>
        <v>7809.4314703353393</v>
      </c>
      <c r="Q40" s="16">
        <f>TI_RPI_DU_E!Q$2</f>
        <v>7823.9867583834912</v>
      </c>
      <c r="R40" s="16">
        <f>TI_RPI_DU_E!R$2</f>
        <v>7924.7314703353395</v>
      </c>
      <c r="S40" s="16">
        <f>TI_RPI_DU_E!S$2</f>
        <v>8208.1674118658648</v>
      </c>
      <c r="T40" s="16">
        <f>TI_RPI_DU_E!T$2</f>
        <v>7978.2785898538259</v>
      </c>
      <c r="U40" s="16">
        <f>TI_RPI_DU_E!U$2</f>
        <v>8270.2650042992263</v>
      </c>
      <c r="V40" s="16">
        <f>TI_RPI_DU_E!V$2</f>
        <v>8046.1838349097161</v>
      </c>
      <c r="W40" s="16">
        <f>TI_RPI_DU_E!W$2</f>
        <v>8253.2353396388644</v>
      </c>
      <c r="X40" s="16">
        <f>TI_RPI_DU_E!X$2</f>
        <v>9328.9641444539975</v>
      </c>
    </row>
    <row r="41" spans="1:24" ht="11.25" customHeight="1" x14ac:dyDescent="0.2">
      <c r="A41" s="14" t="s">
        <v>217</v>
      </c>
      <c r="B41" s="15" t="str">
        <f ca="1">HYPERLINK("#"&amp;CELL("address",TI_RPI_PII_E!$X$2),"TI_RPI_PII_E")</f>
        <v>TI_RPI_PII_E</v>
      </c>
      <c r="C41" s="16">
        <f>TI_RPI_PII_E!C$2</f>
        <v>3766.3147893379182</v>
      </c>
      <c r="D41" s="16">
        <f>TI_RPI_PII_E!D$2</f>
        <v>3903.5416165090282</v>
      </c>
      <c r="E41" s="16">
        <f>TI_RPI_PII_E!E$2</f>
        <v>4388.4327601031819</v>
      </c>
      <c r="F41" s="16">
        <f>TI_RPI_PII_E!F$2</f>
        <v>4680.5402407566644</v>
      </c>
      <c r="G41" s="16">
        <f>TI_RPI_PII_E!G$2</f>
        <v>4608.4325021496115</v>
      </c>
      <c r="H41" s="16">
        <f>TI_RPI_PII_E!H$2</f>
        <v>4212.7048151332747</v>
      </c>
      <c r="I41" s="16">
        <f>TI_RPI_PII_E!I$2</f>
        <v>4047.0377472055043</v>
      </c>
      <c r="J41" s="16">
        <f>TI_RPI_PII_E!J$2</f>
        <v>4330.3055030094583</v>
      </c>
      <c r="K41" s="16">
        <f>TI_RPI_PII_E!K$2</f>
        <v>3837.2042992261395</v>
      </c>
      <c r="L41" s="16">
        <f>TI_RPI_PII_E!L$2</f>
        <v>3950.6453998280313</v>
      </c>
      <c r="M41" s="16">
        <f>TI_RPI_PII_E!M$2</f>
        <v>4340.6918314703353</v>
      </c>
      <c r="N41" s="16">
        <f>TI_RPI_PII_E!N$2</f>
        <v>3676.6754084264826</v>
      </c>
      <c r="O41" s="16">
        <f>TI_RPI_PII_E!O$2</f>
        <v>3943.0883061048999</v>
      </c>
      <c r="P41" s="16">
        <f>TI_RPI_PII_E!P$2</f>
        <v>3701.0298366294064</v>
      </c>
      <c r="Q41" s="16">
        <f>TI_RPI_PII_E!Q$2</f>
        <v>3624.4371453138428</v>
      </c>
      <c r="R41" s="16">
        <f>TI_RPI_PII_E!R$2</f>
        <v>3913.6678417884768</v>
      </c>
      <c r="S41" s="16">
        <f>TI_RPI_PII_E!S$2</f>
        <v>4154.2011177987961</v>
      </c>
      <c r="T41" s="16">
        <f>TI_RPI_PII_E!T$2</f>
        <v>3854.5380911435936</v>
      </c>
      <c r="U41" s="16">
        <f>TI_RPI_PII_E!U$2</f>
        <v>3926.7331040412728</v>
      </c>
      <c r="V41" s="16">
        <f>TI_RPI_PII_E!V$2</f>
        <v>3767.675408426483</v>
      </c>
      <c r="W41" s="16">
        <f>TI_RPI_PII_E!W$2</f>
        <v>3965.5731728288911</v>
      </c>
      <c r="X41" s="16">
        <f>TI_RPI_PII_E!X$2</f>
        <v>3916.3536543422179</v>
      </c>
    </row>
    <row r="42" spans="1:24" ht="11.25" customHeight="1" x14ac:dyDescent="0.2">
      <c r="A42" s="11" t="s">
        <v>159</v>
      </c>
      <c r="B42" s="12" t="str">
        <f ca="1">HYPERLINK("#"&amp;CELL("address",TI_PF_E!$X$2),"TI_PF_E")</f>
        <v>TI_PF_E</v>
      </c>
      <c r="C42" s="13">
        <f>TI_PF_E!C$2</f>
        <v>0</v>
      </c>
      <c r="D42" s="13">
        <f>TI_PF_E!D$2</f>
        <v>0</v>
      </c>
      <c r="E42" s="13">
        <f>TI_PF_E!E$2</f>
        <v>0</v>
      </c>
      <c r="F42" s="13">
        <f>TI_PF_E!F$2</f>
        <v>0</v>
      </c>
      <c r="G42" s="13">
        <f>TI_PF_E!G$2</f>
        <v>0</v>
      </c>
      <c r="H42" s="13">
        <f>TI_PF_E!H$2</f>
        <v>0</v>
      </c>
      <c r="I42" s="13">
        <f>TI_PF_E!I$2</f>
        <v>0</v>
      </c>
      <c r="J42" s="13">
        <f>TI_PF_E!J$2</f>
        <v>0</v>
      </c>
      <c r="K42" s="13">
        <f>TI_PF_E!K$2</f>
        <v>0</v>
      </c>
      <c r="L42" s="13">
        <f>TI_PF_E!L$2</f>
        <v>0</v>
      </c>
      <c r="M42" s="13">
        <f>TI_PF_E!M$2</f>
        <v>0</v>
      </c>
      <c r="N42" s="13">
        <f>TI_PF_E!N$2</f>
        <v>0</v>
      </c>
      <c r="O42" s="13">
        <f>TI_PF_E!O$2</f>
        <v>0</v>
      </c>
      <c r="P42" s="13">
        <f>TI_PF_E!P$2</f>
        <v>0</v>
      </c>
      <c r="Q42" s="13">
        <f>TI_PF_E!Q$2</f>
        <v>0</v>
      </c>
      <c r="R42" s="13">
        <f>TI_PF_E!R$2</f>
        <v>0</v>
      </c>
      <c r="S42" s="13">
        <f>TI_PF_E!S$2</f>
        <v>0</v>
      </c>
      <c r="T42" s="13">
        <f>TI_PF_E!T$2</f>
        <v>0</v>
      </c>
      <c r="U42" s="13">
        <f>TI_PF_E!U$2</f>
        <v>0</v>
      </c>
      <c r="V42" s="13">
        <f>TI_PF_E!V$2</f>
        <v>0</v>
      </c>
      <c r="W42" s="13">
        <f>TI_PF_E!W$2</f>
        <v>0</v>
      </c>
      <c r="X42" s="13">
        <f>TI_PF_E!X$2</f>
        <v>0</v>
      </c>
    </row>
    <row r="43" spans="1:24" ht="11.25" customHeight="1" x14ac:dyDescent="0.2">
      <c r="A43" s="11" t="s">
        <v>161</v>
      </c>
      <c r="B43" s="12" t="str">
        <f ca="1">HYPERLINK("#"&amp;CELL("address",TI_BKBPB_E!$X$2),"TI_BKBPB_E")</f>
        <v>TI_BKBPB_E</v>
      </c>
      <c r="C43" s="13">
        <f>TI_BKBPB_E!C$2</f>
        <v>0</v>
      </c>
      <c r="D43" s="13">
        <f>TI_BKBPB_E!D$2</f>
        <v>0</v>
      </c>
      <c r="E43" s="13">
        <f>TI_BKBPB_E!E$2</f>
        <v>0</v>
      </c>
      <c r="F43" s="13">
        <f>TI_BKBPB_E!F$2</f>
        <v>0</v>
      </c>
      <c r="G43" s="13">
        <f>TI_BKBPB_E!G$2</f>
        <v>0</v>
      </c>
      <c r="H43" s="13">
        <f>TI_BKBPB_E!H$2</f>
        <v>0</v>
      </c>
      <c r="I43" s="13">
        <f>TI_BKBPB_E!I$2</f>
        <v>0</v>
      </c>
      <c r="J43" s="13">
        <f>TI_BKBPB_E!J$2</f>
        <v>0</v>
      </c>
      <c r="K43" s="13">
        <f>TI_BKBPB_E!K$2</f>
        <v>0</v>
      </c>
      <c r="L43" s="13">
        <f>TI_BKBPB_E!L$2</f>
        <v>0</v>
      </c>
      <c r="M43" s="13">
        <f>TI_BKBPB_E!M$2</f>
        <v>0</v>
      </c>
      <c r="N43" s="13">
        <f>TI_BKBPB_E!N$2</f>
        <v>0</v>
      </c>
      <c r="O43" s="13">
        <f>TI_BKBPB_E!O$2</f>
        <v>0</v>
      </c>
      <c r="P43" s="13">
        <f>TI_BKBPB_E!P$2</f>
        <v>0</v>
      </c>
      <c r="Q43" s="13">
        <f>TI_BKBPB_E!Q$2</f>
        <v>0</v>
      </c>
      <c r="R43" s="13">
        <f>TI_BKBPB_E!R$2</f>
        <v>0</v>
      </c>
      <c r="S43" s="13">
        <f>TI_BKBPB_E!S$2</f>
        <v>0</v>
      </c>
      <c r="T43" s="13">
        <f>TI_BKBPB_E!T$2</f>
        <v>0</v>
      </c>
      <c r="U43" s="13">
        <f>TI_BKBPB_E!U$2</f>
        <v>0</v>
      </c>
      <c r="V43" s="13">
        <f>TI_BKBPB_E!V$2</f>
        <v>0</v>
      </c>
      <c r="W43" s="13">
        <f>TI_BKBPB_E!W$2</f>
        <v>0</v>
      </c>
      <c r="X43" s="13">
        <f>TI_BKBPB_E!X$2</f>
        <v>0</v>
      </c>
    </row>
    <row r="44" spans="1:24" ht="11.25" customHeight="1" x14ac:dyDescent="0.2">
      <c r="A44" s="11" t="s">
        <v>166</v>
      </c>
      <c r="B44" s="12" t="str">
        <f ca="1">HYPERLINK("#"&amp;CELL("address",TI_CL_E!$X$2),"TI_CL_E")</f>
        <v>TI_CL_E</v>
      </c>
      <c r="C44" s="13">
        <f>TI_CL_E!C$2</f>
        <v>0</v>
      </c>
      <c r="D44" s="13">
        <f>TI_CL_E!D$2</f>
        <v>0</v>
      </c>
      <c r="E44" s="13">
        <f>TI_CL_E!E$2</f>
        <v>0</v>
      </c>
      <c r="F44" s="13">
        <f>TI_CL_E!F$2</f>
        <v>0</v>
      </c>
      <c r="G44" s="13">
        <f>TI_CL_E!G$2</f>
        <v>0</v>
      </c>
      <c r="H44" s="13">
        <f>TI_CL_E!H$2</f>
        <v>0</v>
      </c>
      <c r="I44" s="13">
        <f>TI_CL_E!I$2</f>
        <v>0</v>
      </c>
      <c r="J44" s="13">
        <f>TI_CL_E!J$2</f>
        <v>0</v>
      </c>
      <c r="K44" s="13">
        <f>TI_CL_E!K$2</f>
        <v>0</v>
      </c>
      <c r="L44" s="13">
        <f>TI_CL_E!L$2</f>
        <v>0</v>
      </c>
      <c r="M44" s="13">
        <f>TI_CL_E!M$2</f>
        <v>0</v>
      </c>
      <c r="N44" s="13">
        <f>TI_CL_E!N$2</f>
        <v>0</v>
      </c>
      <c r="O44" s="13">
        <f>TI_CL_E!O$2</f>
        <v>0</v>
      </c>
      <c r="P44" s="13">
        <f>TI_CL_E!P$2</f>
        <v>0</v>
      </c>
      <c r="Q44" s="13">
        <f>TI_CL_E!Q$2</f>
        <v>0</v>
      </c>
      <c r="R44" s="13">
        <f>TI_CL_E!R$2</f>
        <v>0</v>
      </c>
      <c r="S44" s="13">
        <f>TI_CL_E!S$2</f>
        <v>0</v>
      </c>
      <c r="T44" s="13">
        <f>TI_CL_E!T$2</f>
        <v>0</v>
      </c>
      <c r="U44" s="13">
        <f>TI_CL_E!U$2</f>
        <v>0</v>
      </c>
      <c r="V44" s="13">
        <f>TI_CL_E!V$2</f>
        <v>0</v>
      </c>
      <c r="W44" s="13">
        <f>TI_CL_E!W$2</f>
        <v>0</v>
      </c>
      <c r="X44" s="13">
        <f>TI_CL_E!X$2</f>
        <v>0</v>
      </c>
    </row>
    <row r="45" spans="1:24" ht="11.25" customHeight="1" x14ac:dyDescent="0.2">
      <c r="A45" s="11" t="s">
        <v>218</v>
      </c>
      <c r="B45" s="12" t="str">
        <f ca="1">HYPERLINK("#"&amp;CELL("address",TI_BNG_E!$X$2),"TI_BNG_E")</f>
        <v>TI_BNG_E</v>
      </c>
      <c r="C45" s="13">
        <f>TI_BNG_E!C$2</f>
        <v>13.112639724849529</v>
      </c>
      <c r="D45" s="13">
        <f>TI_BNG_E!D$2</f>
        <v>11.51238177128117</v>
      </c>
      <c r="E45" s="13">
        <f>TI_BNG_E!E$2</f>
        <v>9.8882201203783318</v>
      </c>
      <c r="F45" s="13">
        <f>TI_BNG_E!F$2</f>
        <v>7.5475494411006014</v>
      </c>
      <c r="G45" s="13">
        <f>TI_BNG_E!G$2</f>
        <v>10.41367153912296</v>
      </c>
      <c r="H45" s="13">
        <f>TI_BNG_E!H$2</f>
        <v>10.65253654342218</v>
      </c>
      <c r="I45" s="13">
        <f>TI_BNG_E!I$2</f>
        <v>51.649183147033526</v>
      </c>
      <c r="J45" s="13">
        <f>TI_BNG_E!J$2</f>
        <v>76.888134135855552</v>
      </c>
      <c r="K45" s="13">
        <f>TI_BNG_E!K$2</f>
        <v>121.72502149613075</v>
      </c>
      <c r="L45" s="13">
        <f>TI_BNG_E!L$2</f>
        <v>117.1920894239037</v>
      </c>
      <c r="M45" s="13">
        <f>TI_BNG_E!M$2</f>
        <v>101.0760963026655</v>
      </c>
      <c r="N45" s="13">
        <f>TI_BNG_E!N$2</f>
        <v>114.48899398108338</v>
      </c>
      <c r="O45" s="13">
        <f>TI_BNG_E!O$2</f>
        <v>211.96844368013754</v>
      </c>
      <c r="P45" s="13">
        <f>TI_BNG_E!P$2</f>
        <v>180.28718830610492</v>
      </c>
      <c r="Q45" s="13">
        <f>TI_BNG_E!Q$2</f>
        <v>221.49974204643158</v>
      </c>
      <c r="R45" s="13">
        <f>TI_BNG_E!R$2</f>
        <v>90.29466895958727</v>
      </c>
      <c r="S45" s="13">
        <f>TI_BNG_E!S$2</f>
        <v>97.523473774720543</v>
      </c>
      <c r="T45" s="13">
        <f>TI_BNG_E!T$2</f>
        <v>106.40128976784179</v>
      </c>
      <c r="U45" s="13">
        <f>TI_BNG_E!U$2</f>
        <v>111.1127257093723</v>
      </c>
      <c r="V45" s="13">
        <f>TI_BNG_E!V$2</f>
        <v>141.03809114359407</v>
      </c>
      <c r="W45" s="13">
        <f>TI_BNG_E!W$2</f>
        <v>187.14823731728291</v>
      </c>
      <c r="X45" s="13">
        <f>TI_BNG_E!X$2</f>
        <v>201.47730008598447</v>
      </c>
    </row>
    <row r="46" spans="1:24" ht="11.25" customHeight="1" x14ac:dyDescent="0.2">
      <c r="A46" s="11" t="s">
        <v>219</v>
      </c>
      <c r="B46" s="12" t="str">
        <f ca="1">HYPERLINK("#"&amp;CELL("address",TI_LBB_E!$X$2),"TI_LBB_E")</f>
        <v>TI_LBB_E</v>
      </c>
      <c r="C46" s="13">
        <f>TI_LBB_E!C$2</f>
        <v>0</v>
      </c>
      <c r="D46" s="13">
        <f>TI_LBB_E!D$2</f>
        <v>0</v>
      </c>
      <c r="E46" s="13">
        <f>TI_LBB_E!E$2</f>
        <v>0</v>
      </c>
      <c r="F46" s="13">
        <f>TI_LBB_E!F$2</f>
        <v>0</v>
      </c>
      <c r="G46" s="13">
        <f>TI_LBB_E!G$2</f>
        <v>0</v>
      </c>
      <c r="H46" s="13">
        <f>TI_LBB_E!H$2</f>
        <v>0</v>
      </c>
      <c r="I46" s="13">
        <f>TI_LBB_E!I$2</f>
        <v>41.41590713671539</v>
      </c>
      <c r="J46" s="13">
        <f>TI_LBB_E!J$2</f>
        <v>330.41943250214956</v>
      </c>
      <c r="K46" s="13">
        <f>TI_LBB_E!K$2</f>
        <v>379.33499570077379</v>
      </c>
      <c r="L46" s="13">
        <f>TI_LBB_E!L$2</f>
        <v>420.20515907136712</v>
      </c>
      <c r="M46" s="13">
        <f>TI_LBB_E!M$2</f>
        <v>206.60171969045575</v>
      </c>
      <c r="N46" s="13">
        <f>TI_LBB_E!N$2</f>
        <v>240.20730868443675</v>
      </c>
      <c r="O46" s="13">
        <f>TI_LBB_E!O$2</f>
        <v>330.89707652622531</v>
      </c>
      <c r="P46" s="13">
        <f>TI_LBB_E!P$2</f>
        <v>373.05339638864996</v>
      </c>
      <c r="Q46" s="13">
        <f>TI_LBB_E!Q$2</f>
        <v>409.66844368013761</v>
      </c>
      <c r="R46" s="13">
        <f>TI_LBB_E!R$2</f>
        <v>371.0632846087704</v>
      </c>
      <c r="S46" s="13">
        <f>TI_LBB_E!S$2</f>
        <v>294.32175408426491</v>
      </c>
      <c r="T46" s="13">
        <f>TI_LBB_E!T$2</f>
        <v>404.30748065348234</v>
      </c>
      <c r="U46" s="13">
        <f>TI_LBB_E!U$2</f>
        <v>636.131298366294</v>
      </c>
      <c r="V46" s="13">
        <f>TI_LBB_E!V$2</f>
        <v>835.90791057609636</v>
      </c>
      <c r="W46" s="13">
        <f>TI_LBB_E!W$2</f>
        <v>1030.4122957867585</v>
      </c>
      <c r="X46" s="13">
        <f>TI_LBB_E!X$2</f>
        <v>946.26586414445387</v>
      </c>
    </row>
    <row r="47" spans="1:24" ht="11.25" customHeight="1" x14ac:dyDescent="0.2">
      <c r="A47" s="11" t="s">
        <v>170</v>
      </c>
      <c r="B47" s="12" t="str">
        <f ca="1">HYPERLINK("#"&amp;CELL("address",TI_CPP_E!$X$2),"TI_CPP_E")</f>
        <v>TI_CPP_E</v>
      </c>
      <c r="C47" s="13">
        <f>TI_CPP_E!C$2</f>
        <v>8.5984522785898534</v>
      </c>
      <c r="D47" s="13">
        <f>TI_CPP_E!D$2</f>
        <v>8.5984522785898534</v>
      </c>
      <c r="E47" s="13">
        <f>TI_CPP_E!E$2</f>
        <v>8.5984522785898534</v>
      </c>
      <c r="F47" s="13">
        <f>TI_CPP_E!F$2</f>
        <v>8.5984522785898534</v>
      </c>
      <c r="G47" s="13">
        <f>TI_CPP_E!G$2</f>
        <v>8.5984522785898534</v>
      </c>
      <c r="H47" s="13">
        <f>TI_CPP_E!H$2</f>
        <v>8.5984522785898534</v>
      </c>
      <c r="I47" s="13">
        <f>TI_CPP_E!I$2</f>
        <v>8.5984522785898534</v>
      </c>
      <c r="J47" s="13">
        <f>TI_CPP_E!J$2</f>
        <v>8.5984522785898534</v>
      </c>
      <c r="K47" s="13">
        <f>TI_CPP_E!K$2</f>
        <v>8.5984522785898534</v>
      </c>
      <c r="L47" s="13">
        <f>TI_CPP_E!L$2</f>
        <v>8.5984522785898534</v>
      </c>
      <c r="M47" s="13">
        <f>TI_CPP_E!M$2</f>
        <v>8.5984522785898534</v>
      </c>
      <c r="N47" s="13">
        <f>TI_CPP_E!N$2</f>
        <v>8.5984522785898534</v>
      </c>
      <c r="O47" s="13">
        <f>TI_CPP_E!O$2</f>
        <v>8.5984522785898534</v>
      </c>
      <c r="P47" s="13">
        <f>TI_CPP_E!P$2</f>
        <v>8.5984522785898534</v>
      </c>
      <c r="Q47" s="13">
        <f>TI_CPP_E!Q$2</f>
        <v>0</v>
      </c>
      <c r="R47" s="13">
        <f>TI_CPP_E!R$2</f>
        <v>0</v>
      </c>
      <c r="S47" s="13">
        <f>TI_CPP_E!S$2</f>
        <v>0</v>
      </c>
      <c r="T47" s="13">
        <f>TI_CPP_E!T$2</f>
        <v>0</v>
      </c>
      <c r="U47" s="13">
        <f>TI_CPP_E!U$2</f>
        <v>0</v>
      </c>
      <c r="V47" s="13">
        <f>TI_CPP_E!V$2</f>
        <v>0</v>
      </c>
      <c r="W47" s="13">
        <f>TI_CPP_E!W$2</f>
        <v>0</v>
      </c>
      <c r="X47" s="13">
        <f>TI_CPP_E!X$2</f>
        <v>0</v>
      </c>
    </row>
    <row r="48" spans="1:24" ht="11.25" customHeight="1" x14ac:dyDescent="0.2">
      <c r="A48" s="11" t="s">
        <v>220</v>
      </c>
      <c r="B48" s="12" t="str">
        <f ca="1">HYPERLINK("#"&amp;CELL("address",TI_GTL_E!$X$2),"TI_GTL_E")</f>
        <v>TI_GTL_E</v>
      </c>
      <c r="C48" s="13">
        <f>TI_GTL_E!C$2</f>
        <v>0</v>
      </c>
      <c r="D48" s="13">
        <f>TI_GTL_E!D$2</f>
        <v>0</v>
      </c>
      <c r="E48" s="13">
        <f>TI_GTL_E!E$2</f>
        <v>0</v>
      </c>
      <c r="F48" s="13">
        <f>TI_GTL_E!F$2</f>
        <v>0</v>
      </c>
      <c r="G48" s="13">
        <f>TI_GTL_E!G$2</f>
        <v>0</v>
      </c>
      <c r="H48" s="13">
        <f>TI_GTL_E!H$2</f>
        <v>0</v>
      </c>
      <c r="I48" s="13">
        <f>TI_GTL_E!I$2</f>
        <v>0</v>
      </c>
      <c r="J48" s="13">
        <f>TI_GTL_E!J$2</f>
        <v>0</v>
      </c>
      <c r="K48" s="13">
        <f>TI_GTL_E!K$2</f>
        <v>0</v>
      </c>
      <c r="L48" s="13">
        <f>TI_GTL_E!L$2</f>
        <v>0</v>
      </c>
      <c r="M48" s="13">
        <f>TI_GTL_E!M$2</f>
        <v>0</v>
      </c>
      <c r="N48" s="13">
        <f>TI_GTL_E!N$2</f>
        <v>0</v>
      </c>
      <c r="O48" s="13">
        <f>TI_GTL_E!O$2</f>
        <v>0</v>
      </c>
      <c r="P48" s="13">
        <f>TI_GTL_E!P$2</f>
        <v>0</v>
      </c>
      <c r="Q48" s="13">
        <f>TI_GTL_E!Q$2</f>
        <v>0</v>
      </c>
      <c r="R48" s="13">
        <f>TI_GTL_E!R$2</f>
        <v>0</v>
      </c>
      <c r="S48" s="13">
        <f>TI_GTL_E!S$2</f>
        <v>0</v>
      </c>
      <c r="T48" s="13">
        <f>TI_GTL_E!T$2</f>
        <v>0</v>
      </c>
      <c r="U48" s="13">
        <f>TI_GTL_E!U$2</f>
        <v>0</v>
      </c>
      <c r="V48" s="13">
        <f>TI_GTL_E!V$2</f>
        <v>0</v>
      </c>
      <c r="W48" s="13">
        <f>TI_GTL_E!W$2</f>
        <v>0</v>
      </c>
      <c r="X48" s="13">
        <f>TI_GTL_E!X$2</f>
        <v>0</v>
      </c>
    </row>
    <row r="49" spans="1:24" ht="11.25" customHeight="1" x14ac:dyDescent="0.2">
      <c r="A49" s="11" t="s">
        <v>221</v>
      </c>
      <c r="B49" s="12" t="str">
        <f ca="1">HYPERLINK("#"&amp;CELL("address",TI_NSP_E!$X$2),"TI_NSP_E")</f>
        <v>TI_NSP_E</v>
      </c>
      <c r="C49" s="13">
        <f>TI_NSP_E!C$2</f>
        <v>0</v>
      </c>
      <c r="D49" s="13">
        <f>TI_NSP_E!D$2</f>
        <v>0</v>
      </c>
      <c r="E49" s="13">
        <f>TI_NSP_E!E$2</f>
        <v>0</v>
      </c>
      <c r="F49" s="13">
        <f>TI_NSP_E!F$2</f>
        <v>0</v>
      </c>
      <c r="G49" s="13">
        <f>TI_NSP_E!G$2</f>
        <v>0</v>
      </c>
      <c r="H49" s="13">
        <f>TI_NSP_E!H$2</f>
        <v>0</v>
      </c>
      <c r="I49" s="13">
        <f>TI_NSP_E!I$2</f>
        <v>0</v>
      </c>
      <c r="J49" s="13">
        <f>TI_NSP_E!J$2</f>
        <v>0</v>
      </c>
      <c r="K49" s="13">
        <f>TI_NSP_E!K$2</f>
        <v>0</v>
      </c>
      <c r="L49" s="13">
        <f>TI_NSP_E!L$2</f>
        <v>0</v>
      </c>
      <c r="M49" s="13">
        <f>TI_NSP_E!M$2</f>
        <v>0</v>
      </c>
      <c r="N49" s="13">
        <f>TI_NSP_E!N$2</f>
        <v>0</v>
      </c>
      <c r="O49" s="13">
        <f>TI_NSP_E!O$2</f>
        <v>0</v>
      </c>
      <c r="P49" s="13">
        <f>TI_NSP_E!P$2</f>
        <v>0</v>
      </c>
      <c r="Q49" s="13">
        <f>TI_NSP_E!Q$2</f>
        <v>0</v>
      </c>
      <c r="R49" s="13">
        <f>TI_NSP_E!R$2</f>
        <v>0</v>
      </c>
      <c r="S49" s="13">
        <f>TI_NSP_E!S$2</f>
        <v>0</v>
      </c>
      <c r="T49" s="13">
        <f>TI_NSP_E!T$2</f>
        <v>0</v>
      </c>
      <c r="U49" s="13">
        <f>TI_NSP_E!U$2</f>
        <v>0</v>
      </c>
      <c r="V49" s="13">
        <f>TI_NSP_E!V$2</f>
        <v>0</v>
      </c>
      <c r="W49" s="13">
        <f>TI_NSP_E!W$2</f>
        <v>0</v>
      </c>
      <c r="X49" s="13">
        <f>TI_NSP_E!X$2</f>
        <v>0</v>
      </c>
    </row>
    <row r="50" spans="1:24" ht="11.25" customHeight="1" x14ac:dyDescent="0.2">
      <c r="A50" s="9" t="s">
        <v>154</v>
      </c>
      <c r="B50" s="9" t="str">
        <f ca="1">HYPERLINK("#"&amp;CELL("address",TO!$X$2),"TO")</f>
        <v>TO</v>
      </c>
      <c r="C50" s="10">
        <f>TO!C$2</f>
        <v>93356.982545141858</v>
      </c>
      <c r="D50" s="10">
        <f>TO!D$2</f>
        <v>93455.415305245042</v>
      </c>
      <c r="E50" s="10">
        <f>TO!E$2</f>
        <v>92093.88297506448</v>
      </c>
      <c r="F50" s="10">
        <f>TO!F$2</f>
        <v>94884.161736887356</v>
      </c>
      <c r="G50" s="10">
        <f>TO!G$2</f>
        <v>98327.089681857266</v>
      </c>
      <c r="H50" s="10">
        <f>TO!H$2</f>
        <v>99316.834651762678</v>
      </c>
      <c r="I50" s="10">
        <f>TO!I$2</f>
        <v>97075.871539122949</v>
      </c>
      <c r="J50" s="10">
        <f>TO!J$2</f>
        <v>95786.445657781587</v>
      </c>
      <c r="K50" s="10">
        <f>TO!K$2</f>
        <v>94993.647979363697</v>
      </c>
      <c r="L50" s="10">
        <f>TO!L$2</f>
        <v>94083.799312123825</v>
      </c>
      <c r="M50" s="10">
        <f>TO!M$2</f>
        <v>100579.34591573516</v>
      </c>
      <c r="N50" s="10">
        <f>TO!N$2</f>
        <v>96750.319862424731</v>
      </c>
      <c r="O50" s="10">
        <f>TO!O$2</f>
        <v>97461.297506448813</v>
      </c>
      <c r="P50" s="10">
        <f>TO!P$2</f>
        <v>97603.085812553763</v>
      </c>
      <c r="Q50" s="10">
        <f>TO!Q$2</f>
        <v>100714.51195184866</v>
      </c>
      <c r="R50" s="10">
        <f>TO!R$2</f>
        <v>105772.79552880478</v>
      </c>
      <c r="S50" s="10">
        <f>TO!S$2</f>
        <v>107481.45262252796</v>
      </c>
      <c r="T50" s="10">
        <f>TO!T$2</f>
        <v>108582.86096302667</v>
      </c>
      <c r="U50" s="10">
        <f>TO!U$2</f>
        <v>114991.53422184006</v>
      </c>
      <c r="V50" s="10">
        <f>TO!V$2</f>
        <v>119882.69699054166</v>
      </c>
      <c r="W50" s="10">
        <f>TO!W$2</f>
        <v>107325.76087704211</v>
      </c>
      <c r="X50" s="10">
        <f>TO!X$2</f>
        <v>118969.08693035253</v>
      </c>
    </row>
    <row r="51" spans="1:24" ht="11.25" customHeight="1" x14ac:dyDescent="0.2">
      <c r="A51" s="11" t="s">
        <v>222</v>
      </c>
      <c r="B51" s="12" t="str">
        <f ca="1">HYPERLINK("#"&amp;CELL("address",TO_EHG!$X$2),"TO_EHG")</f>
        <v>TO_EHG</v>
      </c>
      <c r="C51" s="13">
        <f>TO_EHG!C$2</f>
        <v>11823.71023215821</v>
      </c>
      <c r="D51" s="13">
        <f>TO_EHG!D$2</f>
        <v>12158.48048151333</v>
      </c>
      <c r="E51" s="13">
        <f>TO_EHG!E$2</f>
        <v>12528.381513327602</v>
      </c>
      <c r="F51" s="13">
        <f>TO_EHG!F$2</f>
        <v>12667.297936371453</v>
      </c>
      <c r="G51" s="13">
        <f>TO_EHG!G$2</f>
        <v>13178.853826311266</v>
      </c>
      <c r="H51" s="13">
        <f>TO_EHG!H$2</f>
        <v>12855.095528804814</v>
      </c>
      <c r="I51" s="13">
        <f>TO_EHG!I$2</f>
        <v>12126.19750644884</v>
      </c>
      <c r="J51" s="13">
        <f>TO_EHG!J$2</f>
        <v>12643.319088564056</v>
      </c>
      <c r="K51" s="13">
        <f>TO_EHG!K$2</f>
        <v>12835.89140154772</v>
      </c>
      <c r="L51" s="13">
        <f>TO_EHG!L$2</f>
        <v>13409.577644024077</v>
      </c>
      <c r="M51" s="13">
        <f>TO_EHG!M$2</f>
        <v>14073.93301805675</v>
      </c>
      <c r="N51" s="13">
        <f>TO_EHG!N$2</f>
        <v>13475.954514187444</v>
      </c>
      <c r="O51" s="13">
        <f>TO_EHG!O$2</f>
        <v>12438.211263972482</v>
      </c>
      <c r="P51" s="13">
        <f>TO_EHG!P$2</f>
        <v>12323.464660361133</v>
      </c>
      <c r="Q51" s="13">
        <f>TO_EHG!Q$2</f>
        <v>12401.918142734305</v>
      </c>
      <c r="R51" s="13">
        <f>TO_EHG!R$2</f>
        <v>12591.548151332763</v>
      </c>
      <c r="S51" s="13">
        <f>TO_EHG!S$2</f>
        <v>12921.187188306101</v>
      </c>
      <c r="T51" s="13">
        <f>TO_EHG!T$2</f>
        <v>13018.680653482374</v>
      </c>
      <c r="U51" s="13">
        <f>TO_EHG!U$2</f>
        <v>12467.133791917455</v>
      </c>
      <c r="V51" s="13">
        <f>TO_EHG!V$2</f>
        <v>13156.217024935508</v>
      </c>
      <c r="W51" s="13">
        <f>TO_EHG!W$2</f>
        <v>13134.079277730008</v>
      </c>
      <c r="X51" s="13">
        <f>TO_EHG!X$2</f>
        <v>13142.344883920894</v>
      </c>
    </row>
    <row r="52" spans="1:24" ht="11.25" customHeight="1" x14ac:dyDescent="0.2">
      <c r="A52" s="14" t="s">
        <v>369</v>
      </c>
      <c r="B52" s="15" t="str">
        <f ca="1">HYPERLINK("#"&amp;CELL("address",TO_EHG_E!$X$2),"TO_EHG_E")</f>
        <v>TO_EHG_E</v>
      </c>
      <c r="C52" s="16">
        <f>TO_EHG_E!C$2</f>
        <v>3661.8566399869255</v>
      </c>
      <c r="D52" s="16">
        <f>TO_EHG_E!D$2</f>
        <v>3777.8018867073638</v>
      </c>
      <c r="E52" s="16">
        <f>TO_EHG_E!E$2</f>
        <v>3965.2503332426131</v>
      </c>
      <c r="F52" s="16">
        <f>TO_EHG_E!F$2</f>
        <v>4176.3268503433465</v>
      </c>
      <c r="G52" s="16">
        <f>TO_EHG_E!G$2</f>
        <v>4138.6337337836048</v>
      </c>
      <c r="H52" s="16">
        <f>TO_EHG_E!H$2</f>
        <v>3579.5823068516884</v>
      </c>
      <c r="I52" s="16">
        <f>TO_EHG_E!I$2</f>
        <v>3648.9384269434572</v>
      </c>
      <c r="J52" s="16">
        <f>TO_EHG_E!J$2</f>
        <v>3947.9843583422503</v>
      </c>
      <c r="K52" s="16">
        <f>TO_EHG_E!K$2</f>
        <v>4010.8181850872652</v>
      </c>
      <c r="L52" s="16">
        <f>TO_EHG_E!L$2</f>
        <v>4517.2844588113148</v>
      </c>
      <c r="M52" s="16">
        <f>TO_EHG_E!M$2</f>
        <v>4608.9621889158261</v>
      </c>
      <c r="N52" s="16">
        <f>TO_EHG_E!N$2</f>
        <v>4928.7591487387708</v>
      </c>
      <c r="O52" s="16">
        <f>TO_EHG_E!O$2</f>
        <v>4039.5842921055837</v>
      </c>
      <c r="P52" s="16">
        <f>TO_EHG_E!P$2</f>
        <v>4354.2983408682858</v>
      </c>
      <c r="Q52" s="16">
        <f>TO_EHG_E!Q$2</f>
        <v>4887.32836293521</v>
      </c>
      <c r="R52" s="16">
        <f>TO_EHG_E!R$2</f>
        <v>5404.6967995651048</v>
      </c>
      <c r="S52" s="16">
        <f>TO_EHG_E!S$2</f>
        <v>5767.9299898740564</v>
      </c>
      <c r="T52" s="16">
        <f>TO_EHG_E!T$2</f>
        <v>5852.7694432778108</v>
      </c>
      <c r="U52" s="16">
        <f>TO_EHG_E!U$2</f>
        <v>5642.1801311699246</v>
      </c>
      <c r="V52" s="16">
        <f>TO_EHG_E!V$2</f>
        <v>6255.9065965036343</v>
      </c>
      <c r="W52" s="16">
        <f>TO_EHG_E!W$2</f>
        <v>6431.31984797515</v>
      </c>
      <c r="X52" s="16">
        <f>TO_EHG_E!X$2</f>
        <v>6573.9670605243928</v>
      </c>
    </row>
    <row r="53" spans="1:24" ht="11.25" customHeight="1" x14ac:dyDescent="0.2">
      <c r="A53" s="14" t="s">
        <v>370</v>
      </c>
      <c r="B53" s="15" t="str">
        <f ca="1">HYPERLINK("#"&amp;CELL("address",TO_EHG_CHP!$X$2),"TO_EHG_CHP")</f>
        <v>TO_EHG_CHP</v>
      </c>
      <c r="C53" s="16">
        <f>TO_EHG_CHP!C$2</f>
        <v>7043.290479531559</v>
      </c>
      <c r="D53" s="16">
        <f>TO_EHG_CHP!D$2</f>
        <v>7236.6306154422509</v>
      </c>
      <c r="E53" s="16">
        <f>TO_EHG_CHP!E$2</f>
        <v>7395.652418262117</v>
      </c>
      <c r="F53" s="16">
        <f>TO_EHG_CHP!F$2</f>
        <v>7265.8110688312017</v>
      </c>
      <c r="G53" s="16">
        <f>TO_EHG_CHP!G$2</f>
        <v>7855.1145035336804</v>
      </c>
      <c r="H53" s="16">
        <f>TO_EHG_CHP!H$2</f>
        <v>8101.6573320133157</v>
      </c>
      <c r="I53" s="16">
        <f>TO_EHG_CHP!I$2</f>
        <v>7906.8951070204294</v>
      </c>
      <c r="J53" s="16">
        <f>TO_EHG_CHP!J$2</f>
        <v>8087.7585479346171</v>
      </c>
      <c r="K53" s="16">
        <f>TO_EHG_CHP!K$2</f>
        <v>8247.2811270365528</v>
      </c>
      <c r="L53" s="16">
        <f>TO_EHG_CHP!L$2</f>
        <v>8302.8692815154282</v>
      </c>
      <c r="M53" s="16">
        <f>TO_EHG_CHP!M$2</f>
        <v>8860.6668738528751</v>
      </c>
      <c r="N53" s="16">
        <f>TO_EHG_CHP!N$2</f>
        <v>7976.4730954572715</v>
      </c>
      <c r="O53" s="16">
        <f>TO_EHG_CHP!O$2</f>
        <v>7984.898167051766</v>
      </c>
      <c r="P53" s="16">
        <f>TO_EHG_CHP!P$2</f>
        <v>7523.8142988565614</v>
      </c>
      <c r="Q53" s="16">
        <f>TO_EHG_CHP!Q$2</f>
        <v>7017.7425742960859</v>
      </c>
      <c r="R53" s="16">
        <f>TO_EHG_CHP!R$2</f>
        <v>6777.1696664710107</v>
      </c>
      <c r="S53" s="16">
        <f>TO_EHG_CHP!S$2</f>
        <v>6746.2169576753822</v>
      </c>
      <c r="T53" s="16">
        <f>TO_EHG_CHP!T$2</f>
        <v>6769.3958189749846</v>
      </c>
      <c r="U53" s="16">
        <f>TO_EHG_CHP!U$2</f>
        <v>6530.6921818137398</v>
      </c>
      <c r="V53" s="16">
        <f>TO_EHG_CHP!V$2</f>
        <v>6505.649723358787</v>
      </c>
      <c r="W53" s="16">
        <f>TO_EHG_CHP!W$2</f>
        <v>6281.557022188219</v>
      </c>
      <c r="X53" s="16">
        <f>TO_EHG_CHP!X$2</f>
        <v>6055.2810908083666</v>
      </c>
    </row>
    <row r="54" spans="1:24" ht="11.25" customHeight="1" x14ac:dyDescent="0.2">
      <c r="A54" s="14" t="s">
        <v>371</v>
      </c>
      <c r="B54" s="15" t="str">
        <f ca="1">HYPERLINK("#"&amp;CELL("address",TO_EHG_H!$X$2),"TO_EHG_H")</f>
        <v>TO_EHG_H</v>
      </c>
      <c r="C54" s="16">
        <f>TO_EHG_H!C$2</f>
        <v>1118.5631126397245</v>
      </c>
      <c r="D54" s="16">
        <f>TO_EHG_H!D$2</f>
        <v>1144.0479793637146</v>
      </c>
      <c r="E54" s="16">
        <f>TO_EHG_H!E$2</f>
        <v>1167.4787618228718</v>
      </c>
      <c r="F54" s="16">
        <f>TO_EHG_H!F$2</f>
        <v>1225.1600171969046</v>
      </c>
      <c r="G54" s="16">
        <f>TO_EHG_H!G$2</f>
        <v>1185.105588993981</v>
      </c>
      <c r="H54" s="16">
        <f>TO_EHG_H!H$2</f>
        <v>1173.8558899398108</v>
      </c>
      <c r="I54" s="16">
        <f>TO_EHG_H!I$2</f>
        <v>570.3639724849528</v>
      </c>
      <c r="J54" s="16">
        <f>TO_EHG_H!J$2</f>
        <v>607.5761822871882</v>
      </c>
      <c r="K54" s="16">
        <f>TO_EHG_H!K$2</f>
        <v>577.79208942390358</v>
      </c>
      <c r="L54" s="16">
        <f>TO_EHG_H!L$2</f>
        <v>589.42390369733448</v>
      </c>
      <c r="M54" s="16">
        <f>TO_EHG_H!M$2</f>
        <v>604.3039552880482</v>
      </c>
      <c r="N54" s="16">
        <f>TO_EHG_H!N$2</f>
        <v>570.72226999140139</v>
      </c>
      <c r="O54" s="16">
        <f>TO_EHG_H!O$2</f>
        <v>413.72880481513323</v>
      </c>
      <c r="P54" s="16">
        <f>TO_EHG_H!P$2</f>
        <v>445.35202063628549</v>
      </c>
      <c r="Q54" s="16">
        <f>TO_EHG_H!Q$2</f>
        <v>496.84720550300938</v>
      </c>
      <c r="R54" s="16">
        <f>TO_EHG_H!R$2</f>
        <v>409.68168529664661</v>
      </c>
      <c r="S54" s="16">
        <f>TO_EHG_H!S$2</f>
        <v>407.04024075666382</v>
      </c>
      <c r="T54" s="16">
        <f>TO_EHG_H!T$2</f>
        <v>396.51539122957865</v>
      </c>
      <c r="U54" s="16">
        <f>TO_EHG_H!U$2</f>
        <v>294.26147893379198</v>
      </c>
      <c r="V54" s="16">
        <f>TO_EHG_H!V$2</f>
        <v>394.66070507308689</v>
      </c>
      <c r="W54" s="16">
        <f>TO_EHG_H!W$2</f>
        <v>421.20240756663793</v>
      </c>
      <c r="X54" s="16">
        <f>TO_EHG_H!X$2</f>
        <v>513.09673258813427</v>
      </c>
    </row>
    <row r="55" spans="1:24" ht="11.25" customHeight="1" x14ac:dyDescent="0.2">
      <c r="A55" s="14" t="s">
        <v>207</v>
      </c>
      <c r="B55" s="15" t="str">
        <f ca="1">HYPERLINK("#"&amp;CELL("address",TO_EHG_EDHP!$X$2),"TO_EHG_EDHP")</f>
        <v>TO_EHG_EDHP</v>
      </c>
      <c r="C55" s="16">
        <f>TO_EHG_EDHP!C$2</f>
        <v>0</v>
      </c>
      <c r="D55" s="16">
        <f>TO_EHG_EDHP!D$2</f>
        <v>0</v>
      </c>
      <c r="E55" s="16">
        <f>TO_EHG_EDHP!E$2</f>
        <v>0</v>
      </c>
      <c r="F55" s="16">
        <f>TO_EHG_EDHP!F$2</f>
        <v>0</v>
      </c>
      <c r="G55" s="16">
        <f>TO_EHG_EDHP!G$2</f>
        <v>0</v>
      </c>
      <c r="H55" s="16">
        <f>TO_EHG_EDHP!H$2</f>
        <v>0</v>
      </c>
      <c r="I55" s="16">
        <f>TO_EHG_EDHP!I$2</f>
        <v>0</v>
      </c>
      <c r="J55" s="16">
        <f>TO_EHG_EDHP!J$2</f>
        <v>0</v>
      </c>
      <c r="K55" s="16">
        <f>TO_EHG_EDHP!K$2</f>
        <v>0</v>
      </c>
      <c r="L55" s="16">
        <f>TO_EHG_EDHP!L$2</f>
        <v>0</v>
      </c>
      <c r="M55" s="16">
        <f>TO_EHG_EDHP!M$2</f>
        <v>0</v>
      </c>
      <c r="N55" s="16">
        <f>TO_EHG_EDHP!N$2</f>
        <v>0</v>
      </c>
      <c r="O55" s="16">
        <f>TO_EHG_EDHP!O$2</f>
        <v>0</v>
      </c>
      <c r="P55" s="16">
        <f>TO_EHG_EDHP!P$2</f>
        <v>0</v>
      </c>
      <c r="Q55" s="16">
        <f>TO_EHG_EDHP!Q$2</f>
        <v>0</v>
      </c>
      <c r="R55" s="16">
        <f>TO_EHG_EDHP!R$2</f>
        <v>0</v>
      </c>
      <c r="S55" s="16">
        <f>TO_EHG_EDHP!S$2</f>
        <v>0</v>
      </c>
      <c r="T55" s="16">
        <f>TO_EHG_EDHP!T$2</f>
        <v>0</v>
      </c>
      <c r="U55" s="16">
        <f>TO_EHG_EDHP!U$2</f>
        <v>0</v>
      </c>
      <c r="V55" s="16">
        <f>TO_EHG_EDHP!V$2</f>
        <v>0</v>
      </c>
      <c r="W55" s="16">
        <f>TO_EHG_EDHP!W$2</f>
        <v>0</v>
      </c>
      <c r="X55" s="16">
        <f>TO_EHG_EDHP!X$2</f>
        <v>0</v>
      </c>
    </row>
    <row r="56" spans="1:24" ht="11.25" customHeight="1" x14ac:dyDescent="0.2">
      <c r="A56" s="14" t="s">
        <v>208</v>
      </c>
      <c r="B56" s="15" t="str">
        <f ca="1">HYPERLINK("#"&amp;CELL("address",TO_EHG_EB!$X$2),"TO_EHG_EB")</f>
        <v>TO_EHG_EB</v>
      </c>
      <c r="C56" s="16">
        <f>TO_EHG_EB!C$2</f>
        <v>0</v>
      </c>
      <c r="D56" s="16">
        <f>TO_EHG_EB!D$2</f>
        <v>0</v>
      </c>
      <c r="E56" s="16">
        <f>TO_EHG_EB!E$2</f>
        <v>0</v>
      </c>
      <c r="F56" s="16">
        <f>TO_EHG_EB!F$2</f>
        <v>0</v>
      </c>
      <c r="G56" s="16">
        <f>TO_EHG_EB!G$2</f>
        <v>0</v>
      </c>
      <c r="H56" s="16">
        <f>TO_EHG_EB!H$2</f>
        <v>0</v>
      </c>
      <c r="I56" s="16">
        <f>TO_EHG_EB!I$2</f>
        <v>0</v>
      </c>
      <c r="J56" s="16">
        <f>TO_EHG_EB!J$2</f>
        <v>0</v>
      </c>
      <c r="K56" s="16">
        <f>TO_EHG_EB!K$2</f>
        <v>0</v>
      </c>
      <c r="L56" s="16">
        <f>TO_EHG_EB!L$2</f>
        <v>0</v>
      </c>
      <c r="M56" s="16">
        <f>TO_EHG_EB!M$2</f>
        <v>0</v>
      </c>
      <c r="N56" s="16">
        <f>TO_EHG_EB!N$2</f>
        <v>0</v>
      </c>
      <c r="O56" s="16">
        <f>TO_EHG_EB!O$2</f>
        <v>0</v>
      </c>
      <c r="P56" s="16">
        <f>TO_EHG_EB!P$2</f>
        <v>0</v>
      </c>
      <c r="Q56" s="16">
        <f>TO_EHG_EB!Q$2</f>
        <v>0</v>
      </c>
      <c r="R56" s="16">
        <f>TO_EHG_EB!R$2</f>
        <v>0</v>
      </c>
      <c r="S56" s="16">
        <f>TO_EHG_EB!S$2</f>
        <v>0</v>
      </c>
      <c r="T56" s="16">
        <f>TO_EHG_EB!T$2</f>
        <v>0</v>
      </c>
      <c r="U56" s="16">
        <f>TO_EHG_EB!U$2</f>
        <v>0</v>
      </c>
      <c r="V56" s="16">
        <f>TO_EHG_EB!V$2</f>
        <v>0</v>
      </c>
      <c r="W56" s="16">
        <f>TO_EHG_EB!W$2</f>
        <v>0</v>
      </c>
      <c r="X56" s="16">
        <f>TO_EHG_EB!X$2</f>
        <v>0</v>
      </c>
    </row>
    <row r="57" spans="1:24" ht="11.25" customHeight="1" x14ac:dyDescent="0.2">
      <c r="A57" s="14" t="s">
        <v>223</v>
      </c>
      <c r="B57" s="15" t="str">
        <f ca="1">HYPERLINK("#"&amp;CELL("address",TO_EHG_PH!$X$2),"TO_EHG_PH")</f>
        <v>TO_EHG_PH</v>
      </c>
      <c r="C57" s="16">
        <f>TO_EHG_PH!C$2</f>
        <v>0</v>
      </c>
      <c r="D57" s="16">
        <f>TO_EHG_PH!D$2</f>
        <v>0</v>
      </c>
      <c r="E57" s="16">
        <f>TO_EHG_PH!E$2</f>
        <v>0</v>
      </c>
      <c r="F57" s="16">
        <f>TO_EHG_PH!F$2</f>
        <v>0</v>
      </c>
      <c r="G57" s="16">
        <f>TO_EHG_PH!G$2</f>
        <v>0</v>
      </c>
      <c r="H57" s="16">
        <f>TO_EHG_PH!H$2</f>
        <v>0</v>
      </c>
      <c r="I57" s="16">
        <f>TO_EHG_PH!I$2</f>
        <v>0</v>
      </c>
      <c r="J57" s="16">
        <f>TO_EHG_PH!J$2</f>
        <v>0</v>
      </c>
      <c r="K57" s="16">
        <f>TO_EHG_PH!K$2</f>
        <v>0</v>
      </c>
      <c r="L57" s="16">
        <f>TO_EHG_PH!L$2</f>
        <v>0</v>
      </c>
      <c r="M57" s="16">
        <f>TO_EHG_PH!M$2</f>
        <v>0</v>
      </c>
      <c r="N57" s="16">
        <f>TO_EHG_PH!N$2</f>
        <v>0</v>
      </c>
      <c r="O57" s="16">
        <f>TO_EHG_PH!O$2</f>
        <v>0</v>
      </c>
      <c r="P57" s="16">
        <f>TO_EHG_PH!P$2</f>
        <v>0</v>
      </c>
      <c r="Q57" s="16">
        <f>TO_EHG_PH!Q$2</f>
        <v>0</v>
      </c>
      <c r="R57" s="16">
        <f>TO_EHG_PH!R$2</f>
        <v>0</v>
      </c>
      <c r="S57" s="16">
        <f>TO_EHG_PH!S$2</f>
        <v>0</v>
      </c>
      <c r="T57" s="16">
        <f>TO_EHG_PH!T$2</f>
        <v>0</v>
      </c>
      <c r="U57" s="16">
        <f>TO_EHG_PH!U$2</f>
        <v>0</v>
      </c>
      <c r="V57" s="16">
        <f>TO_EHG_PH!V$2</f>
        <v>0</v>
      </c>
      <c r="W57" s="16">
        <f>TO_EHG_PH!W$2</f>
        <v>0</v>
      </c>
      <c r="X57" s="16">
        <f>TO_EHG_PH!X$2</f>
        <v>0</v>
      </c>
    </row>
    <row r="58" spans="1:24" ht="11.25" customHeight="1" x14ac:dyDescent="0.2">
      <c r="A58" s="11" t="s">
        <v>160</v>
      </c>
      <c r="B58" s="12" t="str">
        <f ca="1">HYPERLINK("#"&amp;CELL("address",TO_CO!$X$2),"TO_CO")</f>
        <v>TO_CO</v>
      </c>
      <c r="C58" s="13">
        <f>TO_CO!C$2</f>
        <v>1957.6741186586414</v>
      </c>
      <c r="D58" s="13">
        <f>TO_CO!D$2</f>
        <v>2017.5098022355969</v>
      </c>
      <c r="E58" s="13">
        <f>TO_CO!E$2</f>
        <v>1925.2531384350816</v>
      </c>
      <c r="F58" s="13">
        <f>TO_CO!F$2</f>
        <v>1975.9410146173691</v>
      </c>
      <c r="G58" s="13">
        <f>TO_CO!G$2</f>
        <v>2028.198108340498</v>
      </c>
      <c r="H58" s="13">
        <f>TO_CO!H$2</f>
        <v>2040.4987102321575</v>
      </c>
      <c r="I58" s="13">
        <f>TO_CO!I$2</f>
        <v>1973.8153052450555</v>
      </c>
      <c r="J58" s="13">
        <f>TO_CO!J$2</f>
        <v>2005.6988822012036</v>
      </c>
      <c r="K58" s="13">
        <f>TO_CO!K$2</f>
        <v>1957.5594153052448</v>
      </c>
      <c r="L58" s="13">
        <f>TO_CO!L$2</f>
        <v>1573.043852106621</v>
      </c>
      <c r="M58" s="13">
        <f>TO_CO!M$2</f>
        <v>1880.7155631986243</v>
      </c>
      <c r="N58" s="13">
        <f>TO_CO!N$2</f>
        <v>1862.4079965606193</v>
      </c>
      <c r="O58" s="13">
        <f>TO_CO!O$2</f>
        <v>1757.1390369733451</v>
      </c>
      <c r="P58" s="13">
        <f>TO_CO!P$2</f>
        <v>1814.9636285468616</v>
      </c>
      <c r="Q58" s="13">
        <f>TO_CO!Q$2</f>
        <v>1849.9737747205497</v>
      </c>
      <c r="R58" s="13">
        <f>TO_CO!R$2</f>
        <v>1859.934909716251</v>
      </c>
      <c r="S58" s="13">
        <f>TO_CO!S$2</f>
        <v>1833.8208942390365</v>
      </c>
      <c r="T58" s="13">
        <f>TO_CO!T$2</f>
        <v>1793.8503009458298</v>
      </c>
      <c r="U58" s="13">
        <f>TO_CO!U$2</f>
        <v>1814.9619088564054</v>
      </c>
      <c r="V58" s="13">
        <f>TO_CO!V$2</f>
        <v>1798.8880481513324</v>
      </c>
      <c r="W58" s="13">
        <f>TO_CO!W$2</f>
        <v>1714.9576096302667</v>
      </c>
      <c r="X58" s="13">
        <f>TO_CO!X$2</f>
        <v>1721.4036113499567</v>
      </c>
    </row>
    <row r="59" spans="1:24" ht="11.25" customHeight="1" x14ac:dyDescent="0.2">
      <c r="A59" s="11" t="s">
        <v>163</v>
      </c>
      <c r="B59" s="12" t="str">
        <f ca="1">HYPERLINK("#"&amp;CELL("address",TO_BF!$X$2),"TO_BF")</f>
        <v>TO_BF</v>
      </c>
      <c r="C59" s="13">
        <f>TO_BF!C$2</f>
        <v>730.15193465176253</v>
      </c>
      <c r="D59" s="13">
        <f>TO_BF!D$2</f>
        <v>795.69122957867569</v>
      </c>
      <c r="E59" s="13">
        <f>TO_BF!E$2</f>
        <v>798.4379191745486</v>
      </c>
      <c r="F59" s="13">
        <f>TO_BF!F$2</f>
        <v>846.54153052450556</v>
      </c>
      <c r="G59" s="13">
        <f>TO_BF!G$2</f>
        <v>894.64505588993973</v>
      </c>
      <c r="H59" s="13">
        <f>TO_BF!H$2</f>
        <v>900.78340498710236</v>
      </c>
      <c r="I59" s="13">
        <f>TO_BF!I$2</f>
        <v>801.63852106620811</v>
      </c>
      <c r="J59" s="13">
        <f>TO_BF!J$2</f>
        <v>941.48271711091991</v>
      </c>
      <c r="K59" s="13">
        <f>TO_BF!K$2</f>
        <v>915.63963886500414</v>
      </c>
      <c r="L59" s="13">
        <f>TO_BF!L$2</f>
        <v>670.08220120378326</v>
      </c>
      <c r="M59" s="13">
        <f>TO_BF!M$2</f>
        <v>857.21788478073938</v>
      </c>
      <c r="N59" s="13">
        <f>TO_BF!N$2</f>
        <v>885.59277730008591</v>
      </c>
      <c r="O59" s="13">
        <f>TO_BF!O$2</f>
        <v>883.7775580395529</v>
      </c>
      <c r="P59" s="13">
        <f>TO_BF!P$2</f>
        <v>851.17515047291477</v>
      </c>
      <c r="Q59" s="13">
        <f>TO_BF!Q$2</f>
        <v>864.33551160791046</v>
      </c>
      <c r="R59" s="13">
        <f>TO_BF!R$2</f>
        <v>876.5669819432502</v>
      </c>
      <c r="S59" s="13">
        <f>TO_BF!S$2</f>
        <v>851.02880481513319</v>
      </c>
      <c r="T59" s="13">
        <f>TO_BF!T$2</f>
        <v>883.61160791057603</v>
      </c>
      <c r="U59" s="13">
        <f>TO_BF!U$2</f>
        <v>875.33172828890793</v>
      </c>
      <c r="V59" s="13">
        <f>TO_BF!V$2</f>
        <v>813.54668959587275</v>
      </c>
      <c r="W59" s="13">
        <f>TO_BF!W$2</f>
        <v>754.68331900257954</v>
      </c>
      <c r="X59" s="13">
        <f>TO_BF!X$2</f>
        <v>872.07592433361992</v>
      </c>
    </row>
    <row r="60" spans="1:24" ht="11.25" customHeight="1" x14ac:dyDescent="0.2">
      <c r="A60" s="11" t="s">
        <v>162</v>
      </c>
      <c r="B60" s="12" t="str">
        <f ca="1">HYPERLINK("#"&amp;CELL("address",TO_GW!$X$2),"TO_GW")</f>
        <v>TO_GW</v>
      </c>
      <c r="C60" s="13">
        <f>TO_GW!C$2</f>
        <v>0</v>
      </c>
      <c r="D60" s="13">
        <f>TO_GW!D$2</f>
        <v>0</v>
      </c>
      <c r="E60" s="13">
        <f>TO_GW!E$2</f>
        <v>0</v>
      </c>
      <c r="F60" s="13">
        <f>TO_GW!F$2</f>
        <v>0</v>
      </c>
      <c r="G60" s="13">
        <f>TO_GW!G$2</f>
        <v>0</v>
      </c>
      <c r="H60" s="13">
        <f>TO_GW!H$2</f>
        <v>0</v>
      </c>
      <c r="I60" s="13">
        <f>TO_GW!I$2</f>
        <v>0</v>
      </c>
      <c r="J60" s="13">
        <f>TO_GW!J$2</f>
        <v>0</v>
      </c>
      <c r="K60" s="13">
        <f>TO_GW!K$2</f>
        <v>0</v>
      </c>
      <c r="L60" s="13">
        <f>TO_GW!L$2</f>
        <v>0</v>
      </c>
      <c r="M60" s="13">
        <f>TO_GW!M$2</f>
        <v>0</v>
      </c>
      <c r="N60" s="13">
        <f>TO_GW!N$2</f>
        <v>0</v>
      </c>
      <c r="O60" s="13">
        <f>TO_GW!O$2</f>
        <v>0</v>
      </c>
      <c r="P60" s="13">
        <f>TO_GW!P$2</f>
        <v>0</v>
      </c>
      <c r="Q60" s="13">
        <f>TO_GW!Q$2</f>
        <v>0</v>
      </c>
      <c r="R60" s="13">
        <f>TO_GW!R$2</f>
        <v>0</v>
      </c>
      <c r="S60" s="13">
        <f>TO_GW!S$2</f>
        <v>0</v>
      </c>
      <c r="T60" s="13">
        <f>TO_GW!T$2</f>
        <v>0</v>
      </c>
      <c r="U60" s="13">
        <f>TO_GW!U$2</f>
        <v>0</v>
      </c>
      <c r="V60" s="13">
        <f>TO_GW!V$2</f>
        <v>0</v>
      </c>
      <c r="W60" s="13">
        <f>TO_GW!W$2</f>
        <v>0</v>
      </c>
      <c r="X60" s="13">
        <f>TO_GW!X$2</f>
        <v>0</v>
      </c>
    </row>
    <row r="61" spans="1:24" ht="11.25" customHeight="1" x14ac:dyDescent="0.2">
      <c r="A61" s="11" t="s">
        <v>211</v>
      </c>
      <c r="B61" s="12" t="str">
        <f ca="1">HYPERLINK("#"&amp;CELL("address",TO_RPI!$X$2),"TO_RPI")</f>
        <v>TO_RPI</v>
      </c>
      <c r="C61" s="13">
        <f>TO_RPI!C$2</f>
        <v>78828.034479793627</v>
      </c>
      <c r="D61" s="13">
        <f>TO_RPI!D$2</f>
        <v>78467.912639724847</v>
      </c>
      <c r="E61" s="13">
        <f>TO_RPI!E$2</f>
        <v>76827.62295786757</v>
      </c>
      <c r="F61" s="13">
        <f>TO_RPI!F$2</f>
        <v>79382.536887360271</v>
      </c>
      <c r="G61" s="13">
        <f>TO_RPI!G$2</f>
        <v>82210.68933791919</v>
      </c>
      <c r="H61" s="13">
        <f>TO_RPI!H$2</f>
        <v>83505.495700773856</v>
      </c>
      <c r="I61" s="13">
        <f>TO_RPI!I$2</f>
        <v>82107.649183147034</v>
      </c>
      <c r="J61" s="13">
        <f>TO_RPI!J$2</f>
        <v>79833.281427343056</v>
      </c>
      <c r="K61" s="13">
        <f>TO_RPI!K$2</f>
        <v>78863.90705073085</v>
      </c>
      <c r="L61" s="13">
        <f>TO_RPI!L$2</f>
        <v>77969.54987102322</v>
      </c>
      <c r="M61" s="13">
        <f>TO_RPI!M$2</f>
        <v>83525.559673258816</v>
      </c>
      <c r="N61" s="13">
        <f>TO_RPI!N$2</f>
        <v>80234.115305245025</v>
      </c>
      <c r="O61" s="13">
        <f>TO_RPI!O$2</f>
        <v>81979.411263972477</v>
      </c>
      <c r="P61" s="13">
        <f>TO_RPI!P$2</f>
        <v>82144.277128116955</v>
      </c>
      <c r="Q61" s="13">
        <f>TO_RPI!Q$2</f>
        <v>85076.213155631995</v>
      </c>
      <c r="R61" s="13">
        <f>TO_RPI!R$2</f>
        <v>89984.301633705909</v>
      </c>
      <c r="S61" s="13">
        <f>TO_RPI!S$2</f>
        <v>91485.588736027523</v>
      </c>
      <c r="T61" s="13">
        <f>TO_RPI!T$2</f>
        <v>92379.244625967331</v>
      </c>
      <c r="U61" s="13">
        <f>TO_RPI!U$2</f>
        <v>99092.24049871022</v>
      </c>
      <c r="V61" s="13">
        <f>TO_RPI!V$2</f>
        <v>103139.81478933791</v>
      </c>
      <c r="W61" s="13">
        <f>TO_RPI!W$2</f>
        <v>90509.052278589836</v>
      </c>
      <c r="X61" s="13">
        <f>TO_RPI!X$2</f>
        <v>102095.64471195184</v>
      </c>
    </row>
    <row r="62" spans="1:24" ht="11.25" customHeight="1" x14ac:dyDescent="0.2">
      <c r="A62" s="14" t="s">
        <v>224</v>
      </c>
      <c r="B62" s="15" t="str">
        <f ca="1">HYPERLINK("#"&amp;CELL("address",TO_RPI_RO!$X$2),"TO_RPI_RO")</f>
        <v>TO_RPI_RO</v>
      </c>
      <c r="C62" s="16">
        <f>TO_RPI_RO!C$2</f>
        <v>59652.486070507308</v>
      </c>
      <c r="D62" s="16">
        <f>TO_RPI_RO!D$2</f>
        <v>59186.391917454857</v>
      </c>
      <c r="E62" s="16">
        <f>TO_RPI_RO!E$2</f>
        <v>54465.890455717956</v>
      </c>
      <c r="F62" s="16">
        <f>TO_RPI_RO!F$2</f>
        <v>57163.735425623381</v>
      </c>
      <c r="G62" s="16">
        <f>TO_RPI_RO!G$2</f>
        <v>59284.02441960448</v>
      </c>
      <c r="H62" s="16">
        <f>TO_RPI_RO!H$2</f>
        <v>59980.202923473764</v>
      </c>
      <c r="I62" s="16">
        <f>TO_RPI_RO!I$2</f>
        <v>58573.426569217532</v>
      </c>
      <c r="J62" s="16">
        <f>TO_RPI_RO!J$2</f>
        <v>57239.189767841795</v>
      </c>
      <c r="K62" s="16">
        <f>TO_RPI_RO!K$2</f>
        <v>57610.235253654348</v>
      </c>
      <c r="L62" s="16">
        <f>TO_RPI_RO!L$2</f>
        <v>56429.811263972479</v>
      </c>
      <c r="M62" s="16">
        <f>TO_RPI_RO!M$2</f>
        <v>59432.084694754951</v>
      </c>
      <c r="N62" s="16">
        <f>TO_RPI_RO!N$2</f>
        <v>58463.102751504732</v>
      </c>
      <c r="O62" s="16">
        <f>TO_RPI_RO!O$2</f>
        <v>58171.979277730017</v>
      </c>
      <c r="P62" s="16">
        <f>TO_RPI_RO!P$2</f>
        <v>56818.175408426468</v>
      </c>
      <c r="Q62" s="16">
        <f>TO_RPI_RO!Q$2</f>
        <v>58058.103267411876</v>
      </c>
      <c r="R62" s="16">
        <f>TO_RPI_RO!R$2</f>
        <v>60414.90911435942</v>
      </c>
      <c r="S62" s="16">
        <f>TO_RPI_RO!S$2</f>
        <v>61198.29036973344</v>
      </c>
      <c r="T62" s="16">
        <f>TO_RPI_RO!T$2</f>
        <v>60814.550644883922</v>
      </c>
      <c r="U62" s="16">
        <f>TO_RPI_RO!U$2</f>
        <v>62271.603783318998</v>
      </c>
      <c r="V62" s="16">
        <f>TO_RPI_RO!V$2</f>
        <v>63241.829664660356</v>
      </c>
      <c r="W62" s="16">
        <f>TO_RPI_RO!W$2</f>
        <v>56571.308684436786</v>
      </c>
      <c r="X62" s="16">
        <f>TO_RPI_RO!X$2</f>
        <v>60282.243250214968</v>
      </c>
    </row>
    <row r="63" spans="1:24" ht="11.25" customHeight="1" x14ac:dyDescent="0.2">
      <c r="A63" s="14" t="s">
        <v>225</v>
      </c>
      <c r="B63" s="15" t="str">
        <f ca="1">HYPERLINK("#"&amp;CELL("address",TO_RPI_BKFLOW!$X$2),"TO_RPI_BKFLOW")</f>
        <v>TO_RPI_BKFLOW</v>
      </c>
      <c r="C63" s="16">
        <f>TO_RPI_BKFLOW!C$2</f>
        <v>3761.2496130696468</v>
      </c>
      <c r="D63" s="16">
        <f>TO_RPI_BKFLOW!D$2</f>
        <v>3896.8185726569209</v>
      </c>
      <c r="E63" s="16">
        <f>TO_RPI_BKFLOW!E$2</f>
        <v>4382.3445399828033</v>
      </c>
      <c r="F63" s="16">
        <f>TO_RPI_BKFLOW!F$2</f>
        <v>4675.5517626827168</v>
      </c>
      <c r="G63" s="16">
        <f>TO_RPI_BKFLOW!G$2</f>
        <v>4600.3719690455719</v>
      </c>
      <c r="H63" s="16">
        <f>TO_RPI_BKFLOW!H$2</f>
        <v>4199.1383490971621</v>
      </c>
      <c r="I63" s="16">
        <f>TO_RPI_BKFLOW!I$2</f>
        <v>4034.927601031814</v>
      </c>
      <c r="J63" s="16">
        <f>TO_RPI_BKFLOW!J$2</f>
        <v>4319.9481513327601</v>
      </c>
      <c r="K63" s="16">
        <f>TO_RPI_BKFLOW!K$2</f>
        <v>3832.341358555459</v>
      </c>
      <c r="L63" s="16">
        <f>TO_RPI_BKFLOW!L$2</f>
        <v>3941.8569217540839</v>
      </c>
      <c r="M63" s="16">
        <f>TO_RPI_BKFLOW!M$2</f>
        <v>4334.1754944110062</v>
      </c>
      <c r="N63" s="16">
        <f>TO_RPI_BKFLOW!N$2</f>
        <v>3667.2068787618232</v>
      </c>
      <c r="O63" s="16">
        <f>TO_RPI_BKFLOW!O$2</f>
        <v>3936.6211521926052</v>
      </c>
      <c r="P63" s="16">
        <f>TO_RPI_BKFLOW!P$2</f>
        <v>3685.041014617369</v>
      </c>
      <c r="Q63" s="16">
        <f>TO_RPI_BKFLOW!Q$2</f>
        <v>3599.3760963026648</v>
      </c>
      <c r="R63" s="16">
        <f>TO_RPI_BKFLOW!R$2</f>
        <v>3703.3092003439369</v>
      </c>
      <c r="S63" s="16">
        <f>TO_RPI_BKFLOW!S$2</f>
        <v>3932.6969905417031</v>
      </c>
      <c r="T63" s="16">
        <f>TO_RPI_BKFLOW!T$2</f>
        <v>3656.3476354256231</v>
      </c>
      <c r="U63" s="16">
        <f>TO_RPI_BKFLOW!U$2</f>
        <v>3706.5769561478928</v>
      </c>
      <c r="V63" s="16">
        <f>TO_RPI_BKFLOW!V$2</f>
        <v>3560.192175408426</v>
      </c>
      <c r="W63" s="16">
        <f>TO_RPI_BKFLOW!W$2</f>
        <v>3720.611177987962</v>
      </c>
      <c r="X63" s="16">
        <f>TO_RPI_BKFLOW!X$2</f>
        <v>3677.7659501289759</v>
      </c>
    </row>
    <row r="64" spans="1:24" ht="11.25" customHeight="1" x14ac:dyDescent="0.2">
      <c r="A64" s="14" t="s">
        <v>214</v>
      </c>
      <c r="B64" s="15" t="str">
        <f ca="1">HYPERLINK("#"&amp;CELL("address",TO_RPI_PT!$X$2),"TO_RPI_PT")</f>
        <v>TO_RPI_PT</v>
      </c>
      <c r="C64" s="16">
        <f>TO_RPI_PT!C$2</f>
        <v>2277.3478933791921</v>
      </c>
      <c r="D64" s="16">
        <f>TO_RPI_PT!D$2</f>
        <v>1850.6735167669819</v>
      </c>
      <c r="E64" s="16">
        <f>TO_RPI_PT!E$2</f>
        <v>2486.4813413585548</v>
      </c>
      <c r="F64" s="16">
        <f>TO_RPI_PT!F$2</f>
        <v>1841.2152192605331</v>
      </c>
      <c r="G64" s="16">
        <f>TO_RPI_PT!G$2</f>
        <v>1811.7894239036971</v>
      </c>
      <c r="H64" s="16">
        <f>TO_RPI_PT!H$2</f>
        <v>1890.6085984522781</v>
      </c>
      <c r="I64" s="16">
        <f>TO_RPI_PT!I$2</f>
        <v>2371.9308684436801</v>
      </c>
      <c r="J64" s="16">
        <f>TO_RPI_PT!J$2</f>
        <v>1639.43826311264</v>
      </c>
      <c r="K64" s="16">
        <f>TO_RPI_PT!K$2</f>
        <v>1920.0343938091139</v>
      </c>
      <c r="L64" s="16">
        <f>TO_RPI_PT!L$2</f>
        <v>1947.3583834909709</v>
      </c>
      <c r="M64" s="16">
        <f>TO_RPI_PT!M$2</f>
        <v>2459.157351676698</v>
      </c>
      <c r="N64" s="16">
        <f>TO_RPI_PT!N$2</f>
        <v>3340.8808254514188</v>
      </c>
      <c r="O64" s="16">
        <f>TO_RPI_PT!O$2</f>
        <v>2893.1881341358549</v>
      </c>
      <c r="P64" s="16">
        <f>TO_RPI_PT!P$2</f>
        <v>4009.267239896818</v>
      </c>
      <c r="Q64" s="16">
        <f>TO_RPI_PT!Q$2</f>
        <v>4202.6368873602751</v>
      </c>
      <c r="R64" s="16">
        <f>TO_RPI_PT!R$2</f>
        <v>3389.5369733447978</v>
      </c>
      <c r="S64" s="16">
        <f>TO_RPI_PT!S$2</f>
        <v>3380.7609630266552</v>
      </c>
      <c r="T64" s="16">
        <f>TO_RPI_PT!T$2</f>
        <v>3010.43456577816</v>
      </c>
      <c r="U64" s="16">
        <f>TO_RPI_PT!U$2</f>
        <v>3702.1058469475488</v>
      </c>
      <c r="V64" s="16">
        <f>TO_RPI_PT!V$2</f>
        <v>3712.9308684436801</v>
      </c>
      <c r="W64" s="16">
        <f>TO_RPI_PT!W$2</f>
        <v>2861.8924333619948</v>
      </c>
      <c r="X64" s="16">
        <f>TO_RPI_PT!X$2</f>
        <v>5564.0685296646598</v>
      </c>
    </row>
    <row r="65" spans="1:24" ht="11.25" customHeight="1" x14ac:dyDescent="0.2">
      <c r="A65" s="14" t="s">
        <v>215</v>
      </c>
      <c r="B65" s="15" t="str">
        <f ca="1">HYPERLINK("#"&amp;CELL("address",TO_RPI_IT!$X$2),"TO_RPI_IT")</f>
        <v>TO_RPI_IT</v>
      </c>
      <c r="C65" s="16">
        <f>TO_RPI_IT!C$2</f>
        <v>1029.0580395528802</v>
      </c>
      <c r="D65" s="16">
        <f>TO_RPI_IT!D$2</f>
        <v>1109.9885640584694</v>
      </c>
      <c r="E65" s="16">
        <f>TO_RPI_IT!E$2</f>
        <v>1146.7207222699913</v>
      </c>
      <c r="F65" s="16">
        <f>TO_RPI_IT!F$2</f>
        <v>1394.1983662940672</v>
      </c>
      <c r="G65" s="16">
        <f>TO_RPI_IT!G$2</f>
        <v>2456.5872742906276</v>
      </c>
      <c r="H65" s="16">
        <f>TO_RPI_IT!H$2</f>
        <v>3888.3036973344797</v>
      </c>
      <c r="I65" s="16">
        <f>TO_RPI_IT!I$2</f>
        <v>3578.1718830610489</v>
      </c>
      <c r="J65" s="16">
        <f>TO_RPI_IT!J$2</f>
        <v>3378.4512467755799</v>
      </c>
      <c r="K65" s="16">
        <f>TO_RPI_IT!K$2</f>
        <v>3324.1687876182286</v>
      </c>
      <c r="L65" s="16">
        <f>TO_RPI_IT!L$2</f>
        <v>3381.6112639724843</v>
      </c>
      <c r="M65" s="16">
        <f>TO_RPI_IT!M$2</f>
        <v>4254.6861564918308</v>
      </c>
      <c r="N65" s="16">
        <f>TO_RPI_IT!N$2</f>
        <v>3133.2950988822013</v>
      </c>
      <c r="O65" s="16">
        <f>TO_RPI_IT!O$2</f>
        <v>5343.644282029235</v>
      </c>
      <c r="P65" s="16">
        <f>TO_RPI_IT!P$2</f>
        <v>6073.0200343938086</v>
      </c>
      <c r="Q65" s="16">
        <f>TO_RPI_IT!Q$2</f>
        <v>7734.9073086844355</v>
      </c>
      <c r="R65" s="16">
        <f>TO_RPI_IT!R$2</f>
        <v>10650.203009458297</v>
      </c>
      <c r="S65" s="16">
        <f>TO_RPI_IT!S$2</f>
        <v>10427.803009458295</v>
      </c>
      <c r="T65" s="16">
        <f>TO_RPI_IT!T$2</f>
        <v>12878.936629406708</v>
      </c>
      <c r="U65" s="16">
        <f>TO_RPI_IT!U$2</f>
        <v>16938.679449699051</v>
      </c>
      <c r="V65" s="16">
        <f>TO_RPI_IT!V$2</f>
        <v>20533.283576956142</v>
      </c>
      <c r="W65" s="16">
        <f>TO_RPI_IT!W$2</f>
        <v>14891.821410146176</v>
      </c>
      <c r="X65" s="16">
        <f>TO_RPI_IT!X$2</f>
        <v>19028.835511607907</v>
      </c>
    </row>
    <row r="66" spans="1:24" ht="11.25" customHeight="1" x14ac:dyDescent="0.2">
      <c r="A66" s="14" t="s">
        <v>226</v>
      </c>
      <c r="B66" s="15" t="str">
        <f ca="1">HYPERLINK("#"&amp;CELL("address",TO_RPI_PPR!$X$2),"TO_RPI_PPR")</f>
        <v>TO_RPI_PPR</v>
      </c>
      <c r="C66" s="16">
        <f>TO_RPI_PPR!C$2</f>
        <v>8336.119088564059</v>
      </c>
      <c r="D66" s="16">
        <f>TO_RPI_PPR!D$2</f>
        <v>8508.0453998280318</v>
      </c>
      <c r="E66" s="16">
        <f>TO_RPI_PPR!E$2</f>
        <v>9932.4797936371433</v>
      </c>
      <c r="F66" s="16">
        <f>TO_RPI_PPR!F$2</f>
        <v>9595.8057609630268</v>
      </c>
      <c r="G66" s="16">
        <f>TO_RPI_PPR!G$2</f>
        <v>9418.0857265692175</v>
      </c>
      <c r="H66" s="16">
        <f>TO_RPI_PPR!H$2</f>
        <v>9312.2664660361115</v>
      </c>
      <c r="I66" s="16">
        <f>TO_RPI_PPR!I$2</f>
        <v>9479.1437661220971</v>
      </c>
      <c r="J66" s="16">
        <f>TO_RPI_PPR!J$2</f>
        <v>8900.5544282029223</v>
      </c>
      <c r="K66" s="16">
        <f>TO_RPI_PPR!K$2</f>
        <v>8317.1497850386932</v>
      </c>
      <c r="L66" s="16">
        <f>TO_RPI_PPR!L$2</f>
        <v>8295.6472055030081</v>
      </c>
      <c r="M66" s="16">
        <f>TO_RPI_PPR!M$2</f>
        <v>8677.0701633705939</v>
      </c>
      <c r="N66" s="16">
        <f>TO_RPI_PPR!N$2</f>
        <v>7936.7219260533111</v>
      </c>
      <c r="O66" s="16">
        <f>TO_RPI_PPR!O$2</f>
        <v>7666.3254514187447</v>
      </c>
      <c r="P66" s="16">
        <f>TO_RPI_PPR!P$2</f>
        <v>7841.581943250214</v>
      </c>
      <c r="Q66" s="16">
        <f>TO_RPI_PPR!Q$2</f>
        <v>7852.9000859845228</v>
      </c>
      <c r="R66" s="16">
        <f>TO_RPI_PPR!R$2</f>
        <v>8048.4857265692171</v>
      </c>
      <c r="S66" s="16">
        <f>TO_RPI_PPR!S$2</f>
        <v>8427.6399828030953</v>
      </c>
      <c r="T66" s="16">
        <f>TO_RPI_PPR!T$2</f>
        <v>8188.1723989681859</v>
      </c>
      <c r="U66" s="16">
        <f>TO_RPI_PPR!U$2</f>
        <v>8551.1288048151328</v>
      </c>
      <c r="V66" s="16">
        <f>TO_RPI_PPR!V$2</f>
        <v>8324.5938950988821</v>
      </c>
      <c r="W66" s="16">
        <f>TO_RPI_PPR!W$2</f>
        <v>8532.2245055889944</v>
      </c>
      <c r="X66" s="16">
        <f>TO_RPI_PPR!X$2</f>
        <v>9634.591831470334</v>
      </c>
    </row>
    <row r="67" spans="1:24" ht="11.25" customHeight="1" x14ac:dyDescent="0.2">
      <c r="A67" s="14" t="s">
        <v>227</v>
      </c>
      <c r="B67" s="15" t="str">
        <f ca="1">HYPERLINK("#"&amp;CELL("address",TO_RPI_PIR!$X$2),"TO_RPI_PIR")</f>
        <v>TO_RPI_PIR</v>
      </c>
      <c r="C67" s="16">
        <f>TO_RPI_PIR!C$2</f>
        <v>3771.773774720551</v>
      </c>
      <c r="D67" s="16">
        <f>TO_RPI_PIR!D$2</f>
        <v>3915.9946689595872</v>
      </c>
      <c r="E67" s="16">
        <f>TO_RPI_PIR!E$2</f>
        <v>4413.7061049011172</v>
      </c>
      <c r="F67" s="16">
        <f>TO_RPI_PIR!F$2</f>
        <v>4712.0303525365425</v>
      </c>
      <c r="G67" s="16">
        <f>TO_RPI_PIR!G$2</f>
        <v>4639.830524505589</v>
      </c>
      <c r="H67" s="16">
        <f>TO_RPI_PIR!H$2</f>
        <v>4234.9756663800508</v>
      </c>
      <c r="I67" s="16">
        <f>TO_RPI_PIR!I$2</f>
        <v>4070.0484952708516</v>
      </c>
      <c r="J67" s="16">
        <f>TO_RPI_PIR!J$2</f>
        <v>4355.6995700773859</v>
      </c>
      <c r="K67" s="16">
        <f>TO_RPI_PIR!K$2</f>
        <v>3859.9774720550304</v>
      </c>
      <c r="L67" s="16">
        <f>TO_RPI_PIR!L$2</f>
        <v>3973.2648323301805</v>
      </c>
      <c r="M67" s="16">
        <f>TO_RPI_PIR!M$2</f>
        <v>4368.3858125537399</v>
      </c>
      <c r="N67" s="16">
        <f>TO_RPI_PIR!N$2</f>
        <v>3692.9078245915744</v>
      </c>
      <c r="O67" s="16">
        <f>TO_RPI_PIR!O$2</f>
        <v>3967.6529664660361</v>
      </c>
      <c r="P67" s="16">
        <f>TO_RPI_PIR!P$2</f>
        <v>3717.1914875322441</v>
      </c>
      <c r="Q67" s="16">
        <f>TO_RPI_PIR!Q$2</f>
        <v>3628.2895098882204</v>
      </c>
      <c r="R67" s="16">
        <f>TO_RPI_PIR!R$2</f>
        <v>3777.8576096302668</v>
      </c>
      <c r="S67" s="16">
        <f>TO_RPI_PIR!S$2</f>
        <v>4118.3974204643155</v>
      </c>
      <c r="T67" s="16">
        <f>TO_RPI_PIR!T$2</f>
        <v>3830.8027515047288</v>
      </c>
      <c r="U67" s="16">
        <f>TO_RPI_PIR!U$2</f>
        <v>3922.1456577815993</v>
      </c>
      <c r="V67" s="16">
        <f>TO_RPI_PIR!V$2</f>
        <v>3766.9846087704209</v>
      </c>
      <c r="W67" s="16">
        <f>TO_RPI_PIR!W$2</f>
        <v>3931.1940670679278</v>
      </c>
      <c r="X67" s="16">
        <f>TO_RPI_PIR!X$2</f>
        <v>3908.1396388650037</v>
      </c>
    </row>
    <row r="68" spans="1:24" ht="11.25" customHeight="1" x14ac:dyDescent="0.2">
      <c r="A68" s="11" t="s">
        <v>159</v>
      </c>
      <c r="B68" s="12" t="str">
        <f ca="1">HYPERLINK("#"&amp;CELL("address",TO_PF!$X$2),"TO_PF")</f>
        <v>TO_PF</v>
      </c>
      <c r="C68" s="13">
        <f>TO_PF!C$2</f>
        <v>0</v>
      </c>
      <c r="D68" s="13">
        <f>TO_PF!D$2</f>
        <v>0</v>
      </c>
      <c r="E68" s="13">
        <f>TO_PF!E$2</f>
        <v>0</v>
      </c>
      <c r="F68" s="13">
        <f>TO_PF!F$2</f>
        <v>0</v>
      </c>
      <c r="G68" s="13">
        <f>TO_PF!G$2</f>
        <v>0</v>
      </c>
      <c r="H68" s="13">
        <f>TO_PF!H$2</f>
        <v>0</v>
      </c>
      <c r="I68" s="13">
        <f>TO_PF!I$2</f>
        <v>0</v>
      </c>
      <c r="J68" s="13">
        <f>TO_PF!J$2</f>
        <v>0</v>
      </c>
      <c r="K68" s="13">
        <f>TO_PF!K$2</f>
        <v>0</v>
      </c>
      <c r="L68" s="13">
        <f>TO_PF!L$2</f>
        <v>0</v>
      </c>
      <c r="M68" s="13">
        <f>TO_PF!M$2</f>
        <v>0</v>
      </c>
      <c r="N68" s="13">
        <f>TO_PF!N$2</f>
        <v>0</v>
      </c>
      <c r="O68" s="13">
        <f>TO_PF!O$2</f>
        <v>0</v>
      </c>
      <c r="P68" s="13">
        <f>TO_PF!P$2</f>
        <v>0</v>
      </c>
      <c r="Q68" s="13">
        <f>TO_PF!Q$2</f>
        <v>0</v>
      </c>
      <c r="R68" s="13">
        <f>TO_PF!R$2</f>
        <v>0</v>
      </c>
      <c r="S68" s="13">
        <f>TO_PF!S$2</f>
        <v>0</v>
      </c>
      <c r="T68" s="13">
        <f>TO_PF!T$2</f>
        <v>0</v>
      </c>
      <c r="U68" s="13">
        <f>TO_PF!U$2</f>
        <v>0</v>
      </c>
      <c r="V68" s="13">
        <f>TO_PF!V$2</f>
        <v>0</v>
      </c>
      <c r="W68" s="13">
        <f>TO_PF!W$2</f>
        <v>0</v>
      </c>
      <c r="X68" s="13">
        <f>TO_PF!X$2</f>
        <v>0</v>
      </c>
    </row>
    <row r="69" spans="1:24" ht="11.25" customHeight="1" x14ac:dyDescent="0.2">
      <c r="A69" s="11" t="s">
        <v>161</v>
      </c>
      <c r="B69" s="12" t="str">
        <f ca="1">HYPERLINK("#"&amp;CELL("address",TO_BKBPB!$X$2),"TO_BKBPB")</f>
        <v>TO_BKBPB</v>
      </c>
      <c r="C69" s="13">
        <f>TO_BKBPB!C$2</f>
        <v>0</v>
      </c>
      <c r="D69" s="13">
        <f>TO_BKBPB!D$2</f>
        <v>0</v>
      </c>
      <c r="E69" s="13">
        <f>TO_BKBPB!E$2</f>
        <v>0</v>
      </c>
      <c r="F69" s="13">
        <f>TO_BKBPB!F$2</f>
        <v>0</v>
      </c>
      <c r="G69" s="13">
        <f>TO_BKBPB!G$2</f>
        <v>0</v>
      </c>
      <c r="H69" s="13">
        <f>TO_BKBPB!H$2</f>
        <v>0</v>
      </c>
      <c r="I69" s="13">
        <f>TO_BKBPB!I$2</f>
        <v>0</v>
      </c>
      <c r="J69" s="13">
        <f>TO_BKBPB!J$2</f>
        <v>0</v>
      </c>
      <c r="K69" s="13">
        <f>TO_BKBPB!K$2</f>
        <v>0</v>
      </c>
      <c r="L69" s="13">
        <f>TO_BKBPB!L$2</f>
        <v>0</v>
      </c>
      <c r="M69" s="13">
        <f>TO_BKBPB!M$2</f>
        <v>0</v>
      </c>
      <c r="N69" s="13">
        <f>TO_BKBPB!N$2</f>
        <v>0</v>
      </c>
      <c r="O69" s="13">
        <f>TO_BKBPB!O$2</f>
        <v>0</v>
      </c>
      <c r="P69" s="13">
        <f>TO_BKBPB!P$2</f>
        <v>0</v>
      </c>
      <c r="Q69" s="13">
        <f>TO_BKBPB!Q$2</f>
        <v>0</v>
      </c>
      <c r="R69" s="13">
        <f>TO_BKBPB!R$2</f>
        <v>0</v>
      </c>
      <c r="S69" s="13">
        <f>TO_BKBPB!S$2</f>
        <v>0</v>
      </c>
      <c r="T69" s="13">
        <f>TO_BKBPB!T$2</f>
        <v>0</v>
      </c>
      <c r="U69" s="13">
        <f>TO_BKBPB!U$2</f>
        <v>0</v>
      </c>
      <c r="V69" s="13">
        <f>TO_BKBPB!V$2</f>
        <v>0</v>
      </c>
      <c r="W69" s="13">
        <f>TO_BKBPB!W$2</f>
        <v>0</v>
      </c>
      <c r="X69" s="13">
        <f>TO_BKBPB!X$2</f>
        <v>0</v>
      </c>
    </row>
    <row r="70" spans="1:24" ht="11.25" customHeight="1" x14ac:dyDescent="0.2">
      <c r="A70" s="11" t="s">
        <v>166</v>
      </c>
      <c r="B70" s="12" t="str">
        <f ca="1">HYPERLINK("#"&amp;CELL("address",TO_CL!$X$2),"TO_CL")</f>
        <v>TO_CL</v>
      </c>
      <c r="C70" s="13">
        <f>TO_CL!C$2</f>
        <v>0</v>
      </c>
      <c r="D70" s="13">
        <f>TO_CL!D$2</f>
        <v>0</v>
      </c>
      <c r="E70" s="13">
        <f>TO_CL!E$2</f>
        <v>0</v>
      </c>
      <c r="F70" s="13">
        <f>TO_CL!F$2</f>
        <v>0</v>
      </c>
      <c r="G70" s="13">
        <f>TO_CL!G$2</f>
        <v>0</v>
      </c>
      <c r="H70" s="13">
        <f>TO_CL!H$2</f>
        <v>0</v>
      </c>
      <c r="I70" s="13">
        <f>TO_CL!I$2</f>
        <v>0</v>
      </c>
      <c r="J70" s="13">
        <f>TO_CL!J$2</f>
        <v>0</v>
      </c>
      <c r="K70" s="13">
        <f>TO_CL!K$2</f>
        <v>0</v>
      </c>
      <c r="L70" s="13">
        <f>TO_CL!L$2</f>
        <v>0</v>
      </c>
      <c r="M70" s="13">
        <f>TO_CL!M$2</f>
        <v>0</v>
      </c>
      <c r="N70" s="13">
        <f>TO_CL!N$2</f>
        <v>0</v>
      </c>
      <c r="O70" s="13">
        <f>TO_CL!O$2</f>
        <v>0</v>
      </c>
      <c r="P70" s="13">
        <f>TO_CL!P$2</f>
        <v>0</v>
      </c>
      <c r="Q70" s="13">
        <f>TO_CL!Q$2</f>
        <v>0</v>
      </c>
      <c r="R70" s="13">
        <f>TO_CL!R$2</f>
        <v>0</v>
      </c>
      <c r="S70" s="13">
        <f>TO_CL!S$2</f>
        <v>0</v>
      </c>
      <c r="T70" s="13">
        <f>TO_CL!T$2</f>
        <v>0</v>
      </c>
      <c r="U70" s="13">
        <f>TO_CL!U$2</f>
        <v>0</v>
      </c>
      <c r="V70" s="13">
        <f>TO_CL!V$2</f>
        <v>0</v>
      </c>
      <c r="W70" s="13">
        <f>TO_CL!W$2</f>
        <v>0</v>
      </c>
      <c r="X70" s="13">
        <f>TO_CL!X$2</f>
        <v>0</v>
      </c>
    </row>
    <row r="71" spans="1:24" ht="11.25" customHeight="1" x14ac:dyDescent="0.2">
      <c r="A71" s="11" t="s">
        <v>228</v>
      </c>
      <c r="B71" s="12" t="str">
        <f ca="1">HYPERLINK("#"&amp;CELL("address",TO_BNG!$X$2),"TO_BNG")</f>
        <v>TO_BNG</v>
      </c>
      <c r="C71" s="13">
        <f>TO_BNG!C$2</f>
        <v>13.11255374032674</v>
      </c>
      <c r="D71" s="13">
        <f>TO_BNG!D$2</f>
        <v>11.5219260533104</v>
      </c>
      <c r="E71" s="13">
        <f>TO_BNG!E$2</f>
        <v>9.8882201203783318</v>
      </c>
      <c r="F71" s="13">
        <f>TO_BNG!F$2</f>
        <v>7.5451418744625967</v>
      </c>
      <c r="G71" s="13">
        <f>TO_BNG!G$2</f>
        <v>10.40412725709372</v>
      </c>
      <c r="H71" s="13">
        <f>TO_BNG!H$2</f>
        <v>10.662080825451421</v>
      </c>
      <c r="I71" s="13">
        <f>TO_BNG!I$2</f>
        <v>21.4530524505589</v>
      </c>
      <c r="J71" s="13">
        <f>TO_BNG!J$2</f>
        <v>27.944883920894242</v>
      </c>
      <c r="K71" s="13">
        <f>TO_BNG!K$2</f>
        <v>37.016251074806533</v>
      </c>
      <c r="L71" s="13">
        <f>TO_BNG!L$2</f>
        <v>36.801289767841787</v>
      </c>
      <c r="M71" s="13">
        <f>TO_BNG!M$2</f>
        <v>31.018830610490109</v>
      </c>
      <c r="N71" s="13">
        <f>TO_BNG!N$2</f>
        <v>47.742734307824591</v>
      </c>
      <c r="O71" s="13">
        <f>TO_BNG!O$2</f>
        <v>67.562080825451417</v>
      </c>
      <c r="P71" s="13">
        <f>TO_BNG!P$2</f>
        <v>91.852622527944973</v>
      </c>
      <c r="Q71" s="13">
        <f>TO_BNG!Q$2</f>
        <v>112.40292347377471</v>
      </c>
      <c r="R71" s="13">
        <f>TO_BNG!R$2</f>
        <v>90.303439380911428</v>
      </c>
      <c r="S71" s="13">
        <f>TO_BNG!S$2</f>
        <v>97.532674118658647</v>
      </c>
      <c r="T71" s="13">
        <f>TO_BNG!T$2</f>
        <v>106.41109200343941</v>
      </c>
      <c r="U71" s="13">
        <f>TO_BNG!U$2</f>
        <v>111.12287188306099</v>
      </c>
      <c r="V71" s="13">
        <f>TO_BNG!V$2</f>
        <v>141.05107480653481</v>
      </c>
      <c r="W71" s="13">
        <f>TO_BNG!W$2</f>
        <v>187.1656061908856</v>
      </c>
      <c r="X71" s="13">
        <f>TO_BNG!X$2</f>
        <v>201.49604471195181</v>
      </c>
    </row>
    <row r="72" spans="1:24" ht="11.25" customHeight="1" x14ac:dyDescent="0.2">
      <c r="A72" s="11" t="s">
        <v>219</v>
      </c>
      <c r="B72" s="12" t="str">
        <f ca="1">HYPERLINK("#"&amp;CELL("address",TO_LBB!$X$2),"TO_LBB")</f>
        <v>TO_LBB</v>
      </c>
      <c r="C72" s="13">
        <f>TO_LBB!C$2</f>
        <v>0</v>
      </c>
      <c r="D72" s="13">
        <f>TO_LBB!D$2</f>
        <v>0</v>
      </c>
      <c r="E72" s="13">
        <f>TO_LBB!E$2</f>
        <v>0</v>
      </c>
      <c r="F72" s="13">
        <f>TO_LBB!F$2</f>
        <v>0</v>
      </c>
      <c r="G72" s="13">
        <f>TO_LBB!G$2</f>
        <v>0</v>
      </c>
      <c r="H72" s="13">
        <f>TO_LBB!H$2</f>
        <v>0</v>
      </c>
      <c r="I72" s="13">
        <f>TO_LBB!I$2</f>
        <v>40.818744625967319</v>
      </c>
      <c r="J72" s="13">
        <f>TO_LBB!J$2</f>
        <v>330.41943250214956</v>
      </c>
      <c r="K72" s="13">
        <f>TO_LBB!K$2</f>
        <v>379.33499570077379</v>
      </c>
      <c r="L72" s="13">
        <f>TO_LBB!L$2</f>
        <v>420.44522785898539</v>
      </c>
      <c r="M72" s="13">
        <f>TO_LBB!M$2</f>
        <v>206.60171969045575</v>
      </c>
      <c r="N72" s="13">
        <f>TO_LBB!N$2</f>
        <v>240.20730868443675</v>
      </c>
      <c r="O72" s="13">
        <f>TO_LBB!O$2</f>
        <v>330.89707652622531</v>
      </c>
      <c r="P72" s="13">
        <f>TO_LBB!P$2</f>
        <v>373.05339638864996</v>
      </c>
      <c r="Q72" s="13">
        <f>TO_LBB!Q$2</f>
        <v>409.66844368013761</v>
      </c>
      <c r="R72" s="13">
        <f>TO_LBB!R$2</f>
        <v>370.14041272570944</v>
      </c>
      <c r="S72" s="13">
        <f>TO_LBB!S$2</f>
        <v>292.29432502149609</v>
      </c>
      <c r="T72" s="13">
        <f>TO_LBB!T$2</f>
        <v>401.06268271711093</v>
      </c>
      <c r="U72" s="13">
        <f>TO_LBB!U$2</f>
        <v>630.74342218400693</v>
      </c>
      <c r="V72" s="13">
        <f>TO_LBB!V$2</f>
        <v>833.17936371453141</v>
      </c>
      <c r="W72" s="13">
        <f>TO_LBB!W$2</f>
        <v>1025.8227858985381</v>
      </c>
      <c r="X72" s="13">
        <f>TO_LBB!X$2</f>
        <v>936.12175408426469</v>
      </c>
    </row>
    <row r="73" spans="1:24" ht="11.25" customHeight="1" x14ac:dyDescent="0.2">
      <c r="A73" s="11" t="s">
        <v>170</v>
      </c>
      <c r="B73" s="12" t="str">
        <f ca="1">HYPERLINK("#"&amp;CELL("address",TO_CPP!$X$2),"TO_CPP")</f>
        <v>TO_CPP</v>
      </c>
      <c r="C73" s="13">
        <f>TO_CPP!C$2</f>
        <v>4.2992261392949267</v>
      </c>
      <c r="D73" s="13">
        <f>TO_CPP!D$2</f>
        <v>4.2992261392949267</v>
      </c>
      <c r="E73" s="13">
        <f>TO_CPP!E$2</f>
        <v>4.2992261392949267</v>
      </c>
      <c r="F73" s="13">
        <f>TO_CPP!F$2</f>
        <v>4.2992261392949267</v>
      </c>
      <c r="G73" s="13">
        <f>TO_CPP!G$2</f>
        <v>4.2992261392949267</v>
      </c>
      <c r="H73" s="13">
        <f>TO_CPP!H$2</f>
        <v>4.2992261392949267</v>
      </c>
      <c r="I73" s="13">
        <f>TO_CPP!I$2</f>
        <v>4.2992261392949267</v>
      </c>
      <c r="J73" s="13">
        <f>TO_CPP!J$2</f>
        <v>4.2992261392949267</v>
      </c>
      <c r="K73" s="13">
        <f>TO_CPP!K$2</f>
        <v>4.2992261392949267</v>
      </c>
      <c r="L73" s="13">
        <f>TO_CPP!L$2</f>
        <v>4.2992261392949267</v>
      </c>
      <c r="M73" s="13">
        <f>TO_CPP!M$2</f>
        <v>4.2992261392949267</v>
      </c>
      <c r="N73" s="13">
        <f>TO_CPP!N$2</f>
        <v>4.2992261392949267</v>
      </c>
      <c r="O73" s="13">
        <f>TO_CPP!O$2</f>
        <v>4.2992261392949267</v>
      </c>
      <c r="P73" s="13">
        <f>TO_CPP!P$2</f>
        <v>4.2992261392949267</v>
      </c>
      <c r="Q73" s="13">
        <f>TO_CPP!Q$2</f>
        <v>0</v>
      </c>
      <c r="R73" s="13">
        <f>TO_CPP!R$2</f>
        <v>0</v>
      </c>
      <c r="S73" s="13">
        <f>TO_CPP!S$2</f>
        <v>0</v>
      </c>
      <c r="T73" s="13">
        <f>TO_CPP!T$2</f>
        <v>0</v>
      </c>
      <c r="U73" s="13">
        <f>TO_CPP!U$2</f>
        <v>0</v>
      </c>
      <c r="V73" s="13">
        <f>TO_CPP!V$2</f>
        <v>0</v>
      </c>
      <c r="W73" s="13">
        <f>TO_CPP!W$2</f>
        <v>0</v>
      </c>
      <c r="X73" s="13">
        <f>TO_CPP!X$2</f>
        <v>0</v>
      </c>
    </row>
    <row r="74" spans="1:24" ht="11.25" customHeight="1" x14ac:dyDescent="0.2">
      <c r="A74" s="11" t="s">
        <v>220</v>
      </c>
      <c r="B74" s="12" t="str">
        <f ca="1">HYPERLINK("#"&amp;CELL("address",TO_GTL!$X$2),"TO_GTL")</f>
        <v>TO_GTL</v>
      </c>
      <c r="C74" s="13">
        <f>TO_GTL!C$2</f>
        <v>0</v>
      </c>
      <c r="D74" s="13">
        <f>TO_GTL!D$2</f>
        <v>0</v>
      </c>
      <c r="E74" s="13">
        <f>TO_GTL!E$2</f>
        <v>0</v>
      </c>
      <c r="F74" s="13">
        <f>TO_GTL!F$2</f>
        <v>0</v>
      </c>
      <c r="G74" s="13">
        <f>TO_GTL!G$2</f>
        <v>0</v>
      </c>
      <c r="H74" s="13">
        <f>TO_GTL!H$2</f>
        <v>0</v>
      </c>
      <c r="I74" s="13">
        <f>TO_GTL!I$2</f>
        <v>0</v>
      </c>
      <c r="J74" s="13">
        <f>TO_GTL!J$2</f>
        <v>0</v>
      </c>
      <c r="K74" s="13">
        <f>TO_GTL!K$2</f>
        <v>0</v>
      </c>
      <c r="L74" s="13">
        <f>TO_GTL!L$2</f>
        <v>0</v>
      </c>
      <c r="M74" s="13">
        <f>TO_GTL!M$2</f>
        <v>0</v>
      </c>
      <c r="N74" s="13">
        <f>TO_GTL!N$2</f>
        <v>0</v>
      </c>
      <c r="O74" s="13">
        <f>TO_GTL!O$2</f>
        <v>0</v>
      </c>
      <c r="P74" s="13">
        <f>TO_GTL!P$2</f>
        <v>0</v>
      </c>
      <c r="Q74" s="13">
        <f>TO_GTL!Q$2</f>
        <v>0</v>
      </c>
      <c r="R74" s="13">
        <f>TO_GTL!R$2</f>
        <v>0</v>
      </c>
      <c r="S74" s="13">
        <f>TO_GTL!S$2</f>
        <v>0</v>
      </c>
      <c r="T74" s="13">
        <f>TO_GTL!T$2</f>
        <v>0</v>
      </c>
      <c r="U74" s="13">
        <f>TO_GTL!U$2</f>
        <v>0</v>
      </c>
      <c r="V74" s="13">
        <f>TO_GTL!V$2</f>
        <v>0</v>
      </c>
      <c r="W74" s="13">
        <f>TO_GTL!W$2</f>
        <v>0</v>
      </c>
      <c r="X74" s="13">
        <f>TO_GTL!X$2</f>
        <v>0</v>
      </c>
    </row>
    <row r="75" spans="1:24" ht="11.25" customHeight="1" x14ac:dyDescent="0.2">
      <c r="A75" s="11" t="s">
        <v>221</v>
      </c>
      <c r="B75" s="12" t="str">
        <f ca="1">HYPERLINK("#"&amp;CELL("address",TO_NSP!$X$2),"TO_NSP")</f>
        <v>TO_NSP</v>
      </c>
      <c r="C75" s="13">
        <f>TO_NSP!C$2</f>
        <v>0</v>
      </c>
      <c r="D75" s="13">
        <f>TO_NSP!D$2</f>
        <v>0</v>
      </c>
      <c r="E75" s="13">
        <f>TO_NSP!E$2</f>
        <v>0</v>
      </c>
      <c r="F75" s="13">
        <f>TO_NSP!F$2</f>
        <v>0</v>
      </c>
      <c r="G75" s="13">
        <f>TO_NSP!G$2</f>
        <v>0</v>
      </c>
      <c r="H75" s="13">
        <f>TO_NSP!H$2</f>
        <v>0</v>
      </c>
      <c r="I75" s="13">
        <f>TO_NSP!I$2</f>
        <v>0</v>
      </c>
      <c r="J75" s="13">
        <f>TO_NSP!J$2</f>
        <v>0</v>
      </c>
      <c r="K75" s="13">
        <f>TO_NSP!K$2</f>
        <v>0</v>
      </c>
      <c r="L75" s="13">
        <f>TO_NSP!L$2</f>
        <v>0</v>
      </c>
      <c r="M75" s="13">
        <f>TO_NSP!M$2</f>
        <v>0</v>
      </c>
      <c r="N75" s="13">
        <f>TO_NSP!N$2</f>
        <v>0</v>
      </c>
      <c r="O75" s="13">
        <f>TO_NSP!O$2</f>
        <v>0</v>
      </c>
      <c r="P75" s="13">
        <f>TO_NSP!P$2</f>
        <v>0</v>
      </c>
      <c r="Q75" s="13">
        <f>TO_NSP!Q$2</f>
        <v>0</v>
      </c>
      <c r="R75" s="13">
        <f>TO_NSP!R$2</f>
        <v>0</v>
      </c>
      <c r="S75" s="13">
        <f>TO_NSP!S$2</f>
        <v>0</v>
      </c>
      <c r="T75" s="13">
        <f>TO_NSP!T$2</f>
        <v>0</v>
      </c>
      <c r="U75" s="13">
        <f>TO_NSP!U$2</f>
        <v>0</v>
      </c>
      <c r="V75" s="13">
        <f>TO_NSP!V$2</f>
        <v>0</v>
      </c>
      <c r="W75" s="13">
        <f>TO_NSP!W$2</f>
        <v>0</v>
      </c>
      <c r="X75" s="13">
        <f>TO_NSP!X$2</f>
        <v>0</v>
      </c>
    </row>
    <row r="76" spans="1:24" ht="11.25" customHeight="1" x14ac:dyDescent="0.2">
      <c r="A76" s="9" t="s">
        <v>155</v>
      </c>
      <c r="B76" s="9" t="str">
        <f ca="1">HYPERLINK("#"&amp;CELL("address",NRG_E!$X$2),"NRG_E")</f>
        <v>NRG_E</v>
      </c>
      <c r="C76" s="10">
        <f>NRG_E!C$2</f>
        <v>4827.483748925194</v>
      </c>
      <c r="D76" s="10">
        <f>NRG_E!D$2</f>
        <v>4856.8570937231298</v>
      </c>
      <c r="E76" s="10">
        <f>NRG_E!E$2</f>
        <v>4762.7598452278589</v>
      </c>
      <c r="F76" s="10">
        <f>NRG_E!F$2</f>
        <v>4855.0768701633706</v>
      </c>
      <c r="G76" s="10">
        <f>NRG_E!G$2</f>
        <v>5066.947635425623</v>
      </c>
      <c r="H76" s="10">
        <f>NRG_E!H$2</f>
        <v>5251.6405846947546</v>
      </c>
      <c r="I76" s="10">
        <f>NRG_E!I$2</f>
        <v>4977.5988822012041</v>
      </c>
      <c r="J76" s="10">
        <f>NRG_E!J$2</f>
        <v>5182.5592433361981</v>
      </c>
      <c r="K76" s="10">
        <f>NRG_E!K$2</f>
        <v>5106.4790197764396</v>
      </c>
      <c r="L76" s="10">
        <f>NRG_E!L$2</f>
        <v>4971.6295786758374</v>
      </c>
      <c r="M76" s="10">
        <f>NRG_E!M$2</f>
        <v>5197.4338779019772</v>
      </c>
      <c r="N76" s="10">
        <f>NRG_E!N$2</f>
        <v>5571.3927773000851</v>
      </c>
      <c r="O76" s="10">
        <f>NRG_E!O$2</f>
        <v>5252.3456577815987</v>
      </c>
      <c r="P76" s="10">
        <f>NRG_E!P$2</f>
        <v>5255.3886500429917</v>
      </c>
      <c r="Q76" s="10">
        <f>NRG_E!Q$2</f>
        <v>5257.0702493551153</v>
      </c>
      <c r="R76" s="10">
        <f>NRG_E!R$2</f>
        <v>5484.8627687016333</v>
      </c>
      <c r="S76" s="10">
        <f>NRG_E!S$2</f>
        <v>5247.6257953568347</v>
      </c>
      <c r="T76" s="10">
        <f>NRG_E!T$2</f>
        <v>5098.1303525365429</v>
      </c>
      <c r="U76" s="10">
        <f>NRG_E!U$2</f>
        <v>5234.3703353396377</v>
      </c>
      <c r="V76" s="10">
        <f>NRG_E!V$2</f>
        <v>5498.663972484952</v>
      </c>
      <c r="W76" s="10">
        <f>NRG_E!W$2</f>
        <v>4934.6400687876185</v>
      </c>
      <c r="X76" s="10">
        <f>NRG_E!X$2</f>
        <v>5237.7775580395528</v>
      </c>
    </row>
    <row r="77" spans="1:24" ht="11.25" customHeight="1" x14ac:dyDescent="0.2">
      <c r="A77" s="11" t="s">
        <v>156</v>
      </c>
      <c r="B77" s="12" t="str">
        <f ca="1">HYPERLINK("#"&amp;CELL("address",NRG_EHG_E!$X$2),"NRG_EHG_E")</f>
        <v>NRG_EHG_E</v>
      </c>
      <c r="C77" s="13">
        <f>NRG_EHG_E!C$2</f>
        <v>312.38177128116939</v>
      </c>
      <c r="D77" s="13">
        <f>NRG_EHG_E!D$2</f>
        <v>331.12639724849532</v>
      </c>
      <c r="E77" s="13">
        <f>NRG_EHG_E!E$2</f>
        <v>338.77901977644018</v>
      </c>
      <c r="F77" s="13">
        <f>NRG_EHG_E!F$2</f>
        <v>341.96044711951839</v>
      </c>
      <c r="G77" s="13">
        <f>NRG_EHG_E!G$2</f>
        <v>358.55546001719688</v>
      </c>
      <c r="H77" s="13">
        <f>NRG_EHG_E!H$2</f>
        <v>371.71109200343938</v>
      </c>
      <c r="I77" s="13">
        <f>NRG_EHG_E!I$2</f>
        <v>373.51676698194319</v>
      </c>
      <c r="J77" s="13">
        <f>NRG_EHG_E!J$2</f>
        <v>379.62166809974201</v>
      </c>
      <c r="K77" s="13">
        <f>NRG_EHG_E!K$2</f>
        <v>375.32244196044712</v>
      </c>
      <c r="L77" s="13">
        <f>NRG_EHG_E!L$2</f>
        <v>423.38779019776439</v>
      </c>
      <c r="M77" s="13">
        <f>NRG_EHG_E!M$2</f>
        <v>382.11521926053308</v>
      </c>
      <c r="N77" s="13">
        <f>NRG_EHG_E!N$2</f>
        <v>414.27343078245912</v>
      </c>
      <c r="O77" s="13">
        <f>NRG_EHG_E!O$2</f>
        <v>349.11040412725708</v>
      </c>
      <c r="P77" s="13">
        <f>NRG_EHG_E!P$2</f>
        <v>359.45305245055891</v>
      </c>
      <c r="Q77" s="13">
        <f>NRG_EHG_E!Q$2</f>
        <v>399.3121238177128</v>
      </c>
      <c r="R77" s="13">
        <f>NRG_EHG_E!R$2</f>
        <v>383.62012037833188</v>
      </c>
      <c r="S77" s="13">
        <f>NRG_EHG_E!S$2</f>
        <v>352.64024075666379</v>
      </c>
      <c r="T77" s="13">
        <f>NRG_EHG_E!T$2</f>
        <v>319.15829750644878</v>
      </c>
      <c r="U77" s="13">
        <f>NRG_EHG_E!U$2</f>
        <v>304.29088564058458</v>
      </c>
      <c r="V77" s="13">
        <f>NRG_EHG_E!V$2</f>
        <v>304.93241616509027</v>
      </c>
      <c r="W77" s="13">
        <f>NRG_EHG_E!W$2</f>
        <v>295.79604471195182</v>
      </c>
      <c r="X77" s="13">
        <f>NRG_EHG_E!X$2</f>
        <v>327.33164230438518</v>
      </c>
    </row>
    <row r="78" spans="1:24" ht="11.25" customHeight="1" x14ac:dyDescent="0.2">
      <c r="A78" s="11" t="s">
        <v>157</v>
      </c>
      <c r="B78" s="12" t="str">
        <f ca="1">HYPERLINK("#"&amp;CELL("address",NRG_CM_E!$X$2),"NRG_CM_E")</f>
        <v>NRG_CM_E</v>
      </c>
      <c r="C78" s="13">
        <f>NRG_CM_E!C$2</f>
        <v>0</v>
      </c>
      <c r="D78" s="13">
        <f>NRG_CM_E!D$2</f>
        <v>0</v>
      </c>
      <c r="E78" s="13">
        <f>NRG_CM_E!E$2</f>
        <v>0</v>
      </c>
      <c r="F78" s="13">
        <f>NRG_CM_E!F$2</f>
        <v>0</v>
      </c>
      <c r="G78" s="13">
        <f>NRG_CM_E!G$2</f>
        <v>0</v>
      </c>
      <c r="H78" s="13">
        <f>NRG_CM_E!H$2</f>
        <v>0</v>
      </c>
      <c r="I78" s="13">
        <f>NRG_CM_E!I$2</f>
        <v>0</v>
      </c>
      <c r="J78" s="13">
        <f>NRG_CM_E!J$2</f>
        <v>0</v>
      </c>
      <c r="K78" s="13">
        <f>NRG_CM_E!K$2</f>
        <v>0</v>
      </c>
      <c r="L78" s="13">
        <f>NRG_CM_E!L$2</f>
        <v>0</v>
      </c>
      <c r="M78" s="13">
        <f>NRG_CM_E!M$2</f>
        <v>0</v>
      </c>
      <c r="N78" s="13">
        <f>NRG_CM_E!N$2</f>
        <v>0</v>
      </c>
      <c r="O78" s="13">
        <f>NRG_CM_E!O$2</f>
        <v>0</v>
      </c>
      <c r="P78" s="13">
        <f>NRG_CM_E!P$2</f>
        <v>0</v>
      </c>
      <c r="Q78" s="13">
        <f>NRG_CM_E!Q$2</f>
        <v>0</v>
      </c>
      <c r="R78" s="13">
        <f>NRG_CM_E!R$2</f>
        <v>0</v>
      </c>
      <c r="S78" s="13">
        <f>NRG_CM_E!S$2</f>
        <v>0</v>
      </c>
      <c r="T78" s="13">
        <f>NRG_CM_E!T$2</f>
        <v>0</v>
      </c>
      <c r="U78" s="13">
        <f>NRG_CM_E!U$2</f>
        <v>0</v>
      </c>
      <c r="V78" s="13">
        <f>NRG_CM_E!V$2</f>
        <v>0</v>
      </c>
      <c r="W78" s="13">
        <f>NRG_CM_E!W$2</f>
        <v>0</v>
      </c>
      <c r="X78" s="13">
        <f>NRG_CM_E!X$2</f>
        <v>0</v>
      </c>
    </row>
    <row r="79" spans="1:24" ht="11.25" customHeight="1" x14ac:dyDescent="0.2">
      <c r="A79" s="11" t="s">
        <v>158</v>
      </c>
      <c r="B79" s="12" t="str">
        <f ca="1">HYPERLINK("#"&amp;CELL("address",NRG_OIL_NG_E!$X$2),"NRG_OIL_NG_E")</f>
        <v>NRG_OIL_NG_E</v>
      </c>
      <c r="C79" s="13">
        <f>NRG_OIL_NG_E!C$2</f>
        <v>788.58073946689581</v>
      </c>
      <c r="D79" s="13">
        <f>NRG_OIL_NG_E!D$2</f>
        <v>778.15520206362839</v>
      </c>
      <c r="E79" s="13">
        <f>NRG_OIL_NG_E!E$2</f>
        <v>833.29260533104036</v>
      </c>
      <c r="F79" s="13">
        <f>NRG_OIL_NG_E!F$2</f>
        <v>777.53181427343065</v>
      </c>
      <c r="G79" s="13">
        <f>NRG_OIL_NG_E!G$2</f>
        <v>800.72613929492684</v>
      </c>
      <c r="H79" s="13">
        <f>NRG_OIL_NG_E!H$2</f>
        <v>793.07351676698192</v>
      </c>
      <c r="I79" s="13">
        <f>NRG_OIL_NG_E!I$2</f>
        <v>697.73852106620802</v>
      </c>
      <c r="J79" s="13">
        <f>NRG_OIL_NG_E!J$2</f>
        <v>603.56431642304369</v>
      </c>
      <c r="K79" s="13">
        <f>NRG_OIL_NG_E!K$2</f>
        <v>654.27601031814265</v>
      </c>
      <c r="L79" s="13">
        <f>NRG_OIL_NG_E!L$2</f>
        <v>716.97987962166803</v>
      </c>
      <c r="M79" s="13">
        <f>NRG_OIL_NG_E!M$2</f>
        <v>791.03396388650037</v>
      </c>
      <c r="N79" s="13">
        <f>NRG_OIL_NG_E!N$2</f>
        <v>767.45279449699046</v>
      </c>
      <c r="O79" s="13">
        <f>NRG_OIL_NG_E!O$2</f>
        <v>814.74419604471188</v>
      </c>
      <c r="P79" s="13">
        <f>NRG_OIL_NG_E!P$2</f>
        <v>955.32863284608754</v>
      </c>
      <c r="Q79" s="13">
        <f>NRG_OIL_NG_E!Q$2</f>
        <v>835.7030094582974</v>
      </c>
      <c r="R79" s="13">
        <f>NRG_OIL_NG_E!R$2</f>
        <v>831.47489251934644</v>
      </c>
      <c r="S79" s="13">
        <f>NRG_OIL_NG_E!S$2</f>
        <v>815.59957007738603</v>
      </c>
      <c r="T79" s="13">
        <f>NRG_OIL_NG_E!T$2</f>
        <v>847.9208942390369</v>
      </c>
      <c r="U79" s="13">
        <f>NRG_OIL_NG_E!U$2</f>
        <v>818.97042132416163</v>
      </c>
      <c r="V79" s="13">
        <f>NRG_OIL_NG_E!V$2</f>
        <v>705.73095442820284</v>
      </c>
      <c r="W79" s="13">
        <f>NRG_OIL_NG_E!W$2</f>
        <v>694.10309544282018</v>
      </c>
      <c r="X79" s="13">
        <f>NRG_OIL_NG_E!X$2</f>
        <v>678.9854686156491</v>
      </c>
    </row>
    <row r="80" spans="1:24" ht="11.25" customHeight="1" x14ac:dyDescent="0.2">
      <c r="A80" s="11" t="s">
        <v>159</v>
      </c>
      <c r="B80" s="12" t="str">
        <f ca="1">HYPERLINK("#"&amp;CELL("address",NRG_PF_E!$X$2),"NRG_PF_E")</f>
        <v>NRG_PF_E</v>
      </c>
      <c r="C80" s="13">
        <f>NRG_PF_E!C$2</f>
        <v>0</v>
      </c>
      <c r="D80" s="13">
        <f>NRG_PF_E!D$2</f>
        <v>0</v>
      </c>
      <c r="E80" s="13">
        <f>NRG_PF_E!E$2</f>
        <v>0</v>
      </c>
      <c r="F80" s="13">
        <f>NRG_PF_E!F$2</f>
        <v>0</v>
      </c>
      <c r="G80" s="13">
        <f>NRG_PF_E!G$2</f>
        <v>0</v>
      </c>
      <c r="H80" s="13">
        <f>NRG_PF_E!H$2</f>
        <v>0</v>
      </c>
      <c r="I80" s="13">
        <f>NRG_PF_E!I$2</f>
        <v>0</v>
      </c>
      <c r="J80" s="13">
        <f>NRG_PF_E!J$2</f>
        <v>0</v>
      </c>
      <c r="K80" s="13">
        <f>NRG_PF_E!K$2</f>
        <v>0</v>
      </c>
      <c r="L80" s="13">
        <f>NRG_PF_E!L$2</f>
        <v>0</v>
      </c>
      <c r="M80" s="13">
        <f>NRG_PF_E!M$2</f>
        <v>0</v>
      </c>
      <c r="N80" s="13">
        <f>NRG_PF_E!N$2</f>
        <v>0</v>
      </c>
      <c r="O80" s="13">
        <f>NRG_PF_E!O$2</f>
        <v>0</v>
      </c>
      <c r="P80" s="13">
        <f>NRG_PF_E!P$2</f>
        <v>0</v>
      </c>
      <c r="Q80" s="13">
        <f>NRG_PF_E!Q$2</f>
        <v>0</v>
      </c>
      <c r="R80" s="13">
        <f>NRG_PF_E!R$2</f>
        <v>0</v>
      </c>
      <c r="S80" s="13">
        <f>NRG_PF_E!S$2</f>
        <v>0</v>
      </c>
      <c r="T80" s="13">
        <f>NRG_PF_E!T$2</f>
        <v>0</v>
      </c>
      <c r="U80" s="13">
        <f>NRG_PF_E!U$2</f>
        <v>0</v>
      </c>
      <c r="V80" s="13">
        <f>NRG_PF_E!V$2</f>
        <v>0</v>
      </c>
      <c r="W80" s="13">
        <f>NRG_PF_E!W$2</f>
        <v>0</v>
      </c>
      <c r="X80" s="13">
        <f>NRG_PF_E!X$2</f>
        <v>0</v>
      </c>
    </row>
    <row r="81" spans="1:24" ht="11.25" customHeight="1" x14ac:dyDescent="0.2">
      <c r="A81" s="11" t="s">
        <v>160</v>
      </c>
      <c r="B81" s="12" t="str">
        <f ca="1">HYPERLINK("#"&amp;CELL("address",NRG_CO_E!$X$2),"NRG_CO_E")</f>
        <v>NRG_CO_E</v>
      </c>
      <c r="C81" s="13">
        <f>NRG_CO_E!C$2</f>
        <v>188.21057609630265</v>
      </c>
      <c r="D81" s="13">
        <f>NRG_CO_E!D$2</f>
        <v>201.87016337059327</v>
      </c>
      <c r="E81" s="13">
        <f>NRG_CO_E!E$2</f>
        <v>188.43508168529667</v>
      </c>
      <c r="F81" s="13">
        <f>NRG_CO_E!F$2</f>
        <v>193.34101461736887</v>
      </c>
      <c r="G81" s="13">
        <f>NRG_CO_E!G$2</f>
        <v>198.14178847807398</v>
      </c>
      <c r="H81" s="13">
        <f>NRG_CO_E!H$2</f>
        <v>194.96276870163371</v>
      </c>
      <c r="I81" s="13">
        <f>NRG_CO_E!I$2</f>
        <v>188.19621668099737</v>
      </c>
      <c r="J81" s="13">
        <f>NRG_CO_E!J$2</f>
        <v>198.04866723989679</v>
      </c>
      <c r="K81" s="13">
        <f>NRG_CO_E!K$2</f>
        <v>199.07807394668959</v>
      </c>
      <c r="L81" s="13">
        <f>NRG_CO_E!L$2</f>
        <v>154.23233018056749</v>
      </c>
      <c r="M81" s="13">
        <f>NRG_CO_E!M$2</f>
        <v>188.5711951848667</v>
      </c>
      <c r="N81" s="13">
        <f>NRG_CO_E!N$2</f>
        <v>185.91762682717106</v>
      </c>
      <c r="O81" s="13">
        <f>NRG_CO_E!O$2</f>
        <v>179.77454858125532</v>
      </c>
      <c r="P81" s="13">
        <f>NRG_CO_E!P$2</f>
        <v>186.57687016337056</v>
      </c>
      <c r="Q81" s="13">
        <f>NRG_CO_E!Q$2</f>
        <v>192.68650042992263</v>
      </c>
      <c r="R81" s="13">
        <f>NRG_CO_E!R$2</f>
        <v>223.87601031814279</v>
      </c>
      <c r="S81" s="13">
        <f>NRG_CO_E!S$2</f>
        <v>221.91539122957863</v>
      </c>
      <c r="T81" s="13">
        <f>NRG_CO_E!T$2</f>
        <v>219.32699914015473</v>
      </c>
      <c r="U81" s="13">
        <f>NRG_CO_E!U$2</f>
        <v>224.18005159071373</v>
      </c>
      <c r="V81" s="13">
        <f>NRG_CO_E!V$2</f>
        <v>216.83422184006878</v>
      </c>
      <c r="W81" s="13">
        <f>NRG_CO_E!W$2</f>
        <v>206.80971625107483</v>
      </c>
      <c r="X81" s="13">
        <f>NRG_CO_E!X$2</f>
        <v>206.25958727429065</v>
      </c>
    </row>
    <row r="82" spans="1:24" ht="11.25" customHeight="1" x14ac:dyDescent="0.2">
      <c r="A82" s="11" t="s">
        <v>161</v>
      </c>
      <c r="B82" s="12" t="str">
        <f ca="1">HYPERLINK("#"&amp;CELL("address",NRG_BKBPB_E!$X$2),"NRG_BKBPB_E")</f>
        <v>NRG_BKBPB_E</v>
      </c>
      <c r="C82" s="13">
        <f>NRG_BKBPB_E!C$2</f>
        <v>0</v>
      </c>
      <c r="D82" s="13">
        <f>NRG_BKBPB_E!D$2</f>
        <v>0</v>
      </c>
      <c r="E82" s="13">
        <f>NRG_BKBPB_E!E$2</f>
        <v>0</v>
      </c>
      <c r="F82" s="13">
        <f>NRG_BKBPB_E!F$2</f>
        <v>0</v>
      </c>
      <c r="G82" s="13">
        <f>NRG_BKBPB_E!G$2</f>
        <v>0</v>
      </c>
      <c r="H82" s="13">
        <f>NRG_BKBPB_E!H$2</f>
        <v>0</v>
      </c>
      <c r="I82" s="13">
        <f>NRG_BKBPB_E!I$2</f>
        <v>0</v>
      </c>
      <c r="J82" s="13">
        <f>NRG_BKBPB_E!J$2</f>
        <v>0</v>
      </c>
      <c r="K82" s="13">
        <f>NRG_BKBPB_E!K$2</f>
        <v>0</v>
      </c>
      <c r="L82" s="13">
        <f>NRG_BKBPB_E!L$2</f>
        <v>0</v>
      </c>
      <c r="M82" s="13">
        <f>NRG_BKBPB_E!M$2</f>
        <v>0</v>
      </c>
      <c r="N82" s="13">
        <f>NRG_BKBPB_E!N$2</f>
        <v>0</v>
      </c>
      <c r="O82" s="13">
        <f>NRG_BKBPB_E!O$2</f>
        <v>0</v>
      </c>
      <c r="P82" s="13">
        <f>NRG_BKBPB_E!P$2</f>
        <v>0</v>
      </c>
      <c r="Q82" s="13">
        <f>NRG_BKBPB_E!Q$2</f>
        <v>0</v>
      </c>
      <c r="R82" s="13">
        <f>NRG_BKBPB_E!R$2</f>
        <v>0</v>
      </c>
      <c r="S82" s="13">
        <f>NRG_BKBPB_E!S$2</f>
        <v>0</v>
      </c>
      <c r="T82" s="13">
        <f>NRG_BKBPB_E!T$2</f>
        <v>0</v>
      </c>
      <c r="U82" s="13">
        <f>NRG_BKBPB_E!U$2</f>
        <v>0</v>
      </c>
      <c r="V82" s="13">
        <f>NRG_BKBPB_E!V$2</f>
        <v>0</v>
      </c>
      <c r="W82" s="13">
        <f>NRG_BKBPB_E!W$2</f>
        <v>0</v>
      </c>
      <c r="X82" s="13">
        <f>NRG_BKBPB_E!X$2</f>
        <v>0</v>
      </c>
    </row>
    <row r="83" spans="1:24" ht="11.25" customHeight="1" x14ac:dyDescent="0.2">
      <c r="A83" s="11" t="s">
        <v>162</v>
      </c>
      <c r="B83" s="12" t="str">
        <f ca="1">HYPERLINK("#"&amp;CELL("address",NRG_GW_E!$X$2),"NRG_GW_E")</f>
        <v>NRG_GW_E</v>
      </c>
      <c r="C83" s="13">
        <f>NRG_GW_E!C$2</f>
        <v>0</v>
      </c>
      <c r="D83" s="13">
        <f>NRG_GW_E!D$2</f>
        <v>0</v>
      </c>
      <c r="E83" s="13">
        <f>NRG_GW_E!E$2</f>
        <v>0</v>
      </c>
      <c r="F83" s="13">
        <f>NRG_GW_E!F$2</f>
        <v>0</v>
      </c>
      <c r="G83" s="13">
        <f>NRG_GW_E!G$2</f>
        <v>0</v>
      </c>
      <c r="H83" s="13">
        <f>NRG_GW_E!H$2</f>
        <v>0</v>
      </c>
      <c r="I83" s="13">
        <f>NRG_GW_E!I$2</f>
        <v>0</v>
      </c>
      <c r="J83" s="13">
        <f>NRG_GW_E!J$2</f>
        <v>0</v>
      </c>
      <c r="K83" s="13">
        <f>NRG_GW_E!K$2</f>
        <v>0</v>
      </c>
      <c r="L83" s="13">
        <f>NRG_GW_E!L$2</f>
        <v>0</v>
      </c>
      <c r="M83" s="13">
        <f>NRG_GW_E!M$2</f>
        <v>0</v>
      </c>
      <c r="N83" s="13">
        <f>NRG_GW_E!N$2</f>
        <v>0</v>
      </c>
      <c r="O83" s="13">
        <f>NRG_GW_E!O$2</f>
        <v>0</v>
      </c>
      <c r="P83" s="13">
        <f>NRG_GW_E!P$2</f>
        <v>0</v>
      </c>
      <c r="Q83" s="13">
        <f>NRG_GW_E!Q$2</f>
        <v>0</v>
      </c>
      <c r="R83" s="13">
        <f>NRG_GW_E!R$2</f>
        <v>0</v>
      </c>
      <c r="S83" s="13">
        <f>NRG_GW_E!S$2</f>
        <v>0</v>
      </c>
      <c r="T83" s="13">
        <f>NRG_GW_E!T$2</f>
        <v>0</v>
      </c>
      <c r="U83" s="13">
        <f>NRG_GW_E!U$2</f>
        <v>0</v>
      </c>
      <c r="V83" s="13">
        <f>NRG_GW_E!V$2</f>
        <v>0</v>
      </c>
      <c r="W83" s="13">
        <f>NRG_GW_E!W$2</f>
        <v>0</v>
      </c>
      <c r="X83" s="13">
        <f>NRG_GW_E!X$2</f>
        <v>0</v>
      </c>
    </row>
    <row r="84" spans="1:24" ht="11.25" customHeight="1" x14ac:dyDescent="0.2">
      <c r="A84" s="11" t="s">
        <v>163</v>
      </c>
      <c r="B84" s="12" t="str">
        <f ca="1">HYPERLINK("#"&amp;CELL("address",NRG_BF_E!$X$2),"NRG_BF_E")</f>
        <v>NRG_BF_E</v>
      </c>
      <c r="C84" s="13">
        <f>NRG_BF_E!C$2</f>
        <v>265.68460877042128</v>
      </c>
      <c r="D84" s="13">
        <f>NRG_BF_E!D$2</f>
        <v>277.52269991401545</v>
      </c>
      <c r="E84" s="13">
        <f>NRG_BF_E!E$2</f>
        <v>280.1291487532244</v>
      </c>
      <c r="F84" s="13">
        <f>NRG_BF_E!F$2</f>
        <v>293.15012897678417</v>
      </c>
      <c r="G84" s="13">
        <f>NRG_BF_E!G$2</f>
        <v>307.33241616509031</v>
      </c>
      <c r="H84" s="13">
        <f>NRG_BF_E!H$2</f>
        <v>306.64729148753219</v>
      </c>
      <c r="I84" s="13">
        <f>NRG_BF_E!I$2</f>
        <v>295.99105760963027</v>
      </c>
      <c r="J84" s="13">
        <f>NRG_BF_E!J$2</f>
        <v>302.84711951848664</v>
      </c>
      <c r="K84" s="13">
        <f>NRG_BF_E!K$2</f>
        <v>321.51444539982799</v>
      </c>
      <c r="L84" s="13">
        <f>NRG_BF_E!L$2</f>
        <v>261.47059329320717</v>
      </c>
      <c r="M84" s="13">
        <f>NRG_BF_E!M$2</f>
        <v>290.20567497850385</v>
      </c>
      <c r="N84" s="13">
        <f>NRG_BF_E!N$2</f>
        <v>289.53404987102317</v>
      </c>
      <c r="O84" s="13">
        <f>NRG_BF_E!O$2</f>
        <v>276.31883061049007</v>
      </c>
      <c r="P84" s="13">
        <f>NRG_BF_E!P$2</f>
        <v>265.30429922613934</v>
      </c>
      <c r="Q84" s="13">
        <f>NRG_BF_E!Q$2</f>
        <v>262.06147893379193</v>
      </c>
      <c r="R84" s="13">
        <f>NRG_BF_E!R$2</f>
        <v>260.64875322441958</v>
      </c>
      <c r="S84" s="13">
        <f>NRG_BF_E!S$2</f>
        <v>260.47609630266555</v>
      </c>
      <c r="T84" s="13">
        <f>NRG_BF_E!T$2</f>
        <v>256.32373172828886</v>
      </c>
      <c r="U84" s="13">
        <f>NRG_BF_E!U$2</f>
        <v>298.84376612209792</v>
      </c>
      <c r="V84" s="13">
        <f>NRG_BF_E!V$2</f>
        <v>291.43284608770421</v>
      </c>
      <c r="W84" s="13">
        <f>NRG_BF_E!W$2</f>
        <v>243.44462596732589</v>
      </c>
      <c r="X84" s="13">
        <f>NRG_BF_E!X$2</f>
        <v>292.24668959587262</v>
      </c>
    </row>
    <row r="85" spans="1:24" ht="11.25" customHeight="1" x14ac:dyDescent="0.2">
      <c r="A85" s="11" t="s">
        <v>164</v>
      </c>
      <c r="B85" s="12" t="str">
        <f ca="1">HYPERLINK("#"&amp;CELL("address",NRG_PR_E!$X$2),"NRG_PR_E")</f>
        <v>NRG_PR_E</v>
      </c>
      <c r="C85" s="13">
        <f>NRG_PR_E!C$2</f>
        <v>3272.6260533104046</v>
      </c>
      <c r="D85" s="13">
        <f>NRG_PR_E!D$2</f>
        <v>3268.1826311263976</v>
      </c>
      <c r="E85" s="13">
        <f>NRG_PR_E!E$2</f>
        <v>3122.1239896818574</v>
      </c>
      <c r="F85" s="13">
        <f>NRG_PR_E!F$2</f>
        <v>3249.0934651762682</v>
      </c>
      <c r="G85" s="13">
        <f>NRG_PR_E!G$2</f>
        <v>3402.1918314703353</v>
      </c>
      <c r="H85" s="13">
        <f>NRG_PR_E!H$2</f>
        <v>3585.2459157351677</v>
      </c>
      <c r="I85" s="13">
        <f>NRG_PR_E!I$2</f>
        <v>3422.1563198624253</v>
      </c>
      <c r="J85" s="13">
        <f>NRG_PR_E!J$2</f>
        <v>3698.4774720550299</v>
      </c>
      <c r="K85" s="13">
        <f>NRG_PR_E!K$2</f>
        <v>3556.288048151333</v>
      </c>
      <c r="L85" s="13">
        <f>NRG_PR_E!L$2</f>
        <v>3415.5589853826309</v>
      </c>
      <c r="M85" s="13">
        <f>NRG_PR_E!M$2</f>
        <v>3545.5078245915724</v>
      </c>
      <c r="N85" s="13">
        <f>NRG_PR_E!N$2</f>
        <v>3914.2148753224405</v>
      </c>
      <c r="O85" s="13">
        <f>NRG_PR_E!O$2</f>
        <v>3632.397678417884</v>
      </c>
      <c r="P85" s="13">
        <f>NRG_PR_E!P$2</f>
        <v>3488.7257953568351</v>
      </c>
      <c r="Q85" s="13">
        <f>NRG_PR_E!Q$2</f>
        <v>3567.3071367153907</v>
      </c>
      <c r="R85" s="13">
        <f>NRG_PR_E!R$2</f>
        <v>3785.2429922613928</v>
      </c>
      <c r="S85" s="13">
        <f>NRG_PR_E!S$2</f>
        <v>3596.9944969905409</v>
      </c>
      <c r="T85" s="13">
        <f>NRG_PR_E!T$2</f>
        <v>3455.4004299226135</v>
      </c>
      <c r="U85" s="13">
        <f>NRG_PR_E!U$2</f>
        <v>3588.08521066208</v>
      </c>
      <c r="V85" s="13">
        <f>NRG_PR_E!V$2</f>
        <v>3979.7335339638862</v>
      </c>
      <c r="W85" s="13">
        <f>NRG_PR_E!W$2</f>
        <v>3494.4865864144449</v>
      </c>
      <c r="X85" s="13">
        <f>NRG_PR_E!X$2</f>
        <v>3732.9541702493552</v>
      </c>
    </row>
    <row r="86" spans="1:24" ht="11.25" customHeight="1" x14ac:dyDescent="0.2">
      <c r="A86" s="11" t="s">
        <v>165</v>
      </c>
      <c r="B86" s="12" t="str">
        <f ca="1">HYPERLINK("#"&amp;CELL("address",NRG_NI_E!$X$2),"NRG_NI_E")</f>
        <v>NRG_NI_E</v>
      </c>
      <c r="C86" s="13">
        <f>NRG_NI_E!C$2</f>
        <v>0</v>
      </c>
      <c r="D86" s="13">
        <f>NRG_NI_E!D$2</f>
        <v>0</v>
      </c>
      <c r="E86" s="13">
        <f>NRG_NI_E!E$2</f>
        <v>0</v>
      </c>
      <c r="F86" s="13">
        <f>NRG_NI_E!F$2</f>
        <v>0</v>
      </c>
      <c r="G86" s="13">
        <f>NRG_NI_E!G$2</f>
        <v>0</v>
      </c>
      <c r="H86" s="13">
        <f>NRG_NI_E!H$2</f>
        <v>0</v>
      </c>
      <c r="I86" s="13">
        <f>NRG_NI_E!I$2</f>
        <v>0</v>
      </c>
      <c r="J86" s="13">
        <f>NRG_NI_E!J$2</f>
        <v>0</v>
      </c>
      <c r="K86" s="13">
        <f>NRG_NI_E!K$2</f>
        <v>0</v>
      </c>
      <c r="L86" s="13">
        <f>NRG_NI_E!L$2</f>
        <v>0</v>
      </c>
      <c r="M86" s="13">
        <f>NRG_NI_E!M$2</f>
        <v>0</v>
      </c>
      <c r="N86" s="13">
        <f>NRG_NI_E!N$2</f>
        <v>0</v>
      </c>
      <c r="O86" s="13">
        <f>NRG_NI_E!O$2</f>
        <v>0</v>
      </c>
      <c r="P86" s="13">
        <f>NRG_NI_E!P$2</f>
        <v>0</v>
      </c>
      <c r="Q86" s="13">
        <f>NRG_NI_E!Q$2</f>
        <v>0</v>
      </c>
      <c r="R86" s="13">
        <f>NRG_NI_E!R$2</f>
        <v>0</v>
      </c>
      <c r="S86" s="13">
        <f>NRG_NI_E!S$2</f>
        <v>0</v>
      </c>
      <c r="T86" s="13">
        <f>NRG_NI_E!T$2</f>
        <v>0</v>
      </c>
      <c r="U86" s="13">
        <f>NRG_NI_E!U$2</f>
        <v>0</v>
      </c>
      <c r="V86" s="13">
        <f>NRG_NI_E!V$2</f>
        <v>0</v>
      </c>
      <c r="W86" s="13">
        <f>NRG_NI_E!W$2</f>
        <v>0</v>
      </c>
      <c r="X86" s="13">
        <f>NRG_NI_E!X$2</f>
        <v>0</v>
      </c>
    </row>
    <row r="87" spans="1:24" ht="11.25" customHeight="1" x14ac:dyDescent="0.2">
      <c r="A87" s="11" t="s">
        <v>166</v>
      </c>
      <c r="B87" s="12" t="str">
        <f ca="1">HYPERLINK("#"&amp;CELL("address",NRG_CL_E!$X$2),"NRG_CL_E")</f>
        <v>NRG_CL_E</v>
      </c>
      <c r="C87" s="13">
        <f>NRG_CL_E!C$2</f>
        <v>0</v>
      </c>
      <c r="D87" s="13">
        <f>NRG_CL_E!D$2</f>
        <v>0</v>
      </c>
      <c r="E87" s="13">
        <f>NRG_CL_E!E$2</f>
        <v>0</v>
      </c>
      <c r="F87" s="13">
        <f>NRG_CL_E!F$2</f>
        <v>0</v>
      </c>
      <c r="G87" s="13">
        <f>NRG_CL_E!G$2</f>
        <v>0</v>
      </c>
      <c r="H87" s="13">
        <f>NRG_CL_E!H$2</f>
        <v>0</v>
      </c>
      <c r="I87" s="13">
        <f>NRG_CL_E!I$2</f>
        <v>0</v>
      </c>
      <c r="J87" s="13">
        <f>NRG_CL_E!J$2</f>
        <v>0</v>
      </c>
      <c r="K87" s="13">
        <f>NRG_CL_E!K$2</f>
        <v>0</v>
      </c>
      <c r="L87" s="13">
        <f>NRG_CL_E!L$2</f>
        <v>0</v>
      </c>
      <c r="M87" s="13">
        <f>NRG_CL_E!M$2</f>
        <v>0</v>
      </c>
      <c r="N87" s="13">
        <f>NRG_CL_E!N$2</f>
        <v>0</v>
      </c>
      <c r="O87" s="13">
        <f>NRG_CL_E!O$2</f>
        <v>0</v>
      </c>
      <c r="P87" s="13">
        <f>NRG_CL_E!P$2</f>
        <v>0</v>
      </c>
      <c r="Q87" s="13">
        <f>NRG_CL_E!Q$2</f>
        <v>0</v>
      </c>
      <c r="R87" s="13">
        <f>NRG_CL_E!R$2</f>
        <v>0</v>
      </c>
      <c r="S87" s="13">
        <f>NRG_CL_E!S$2</f>
        <v>0</v>
      </c>
      <c r="T87" s="13">
        <f>NRG_CL_E!T$2</f>
        <v>0</v>
      </c>
      <c r="U87" s="13">
        <f>NRG_CL_E!U$2</f>
        <v>0</v>
      </c>
      <c r="V87" s="13">
        <f>NRG_CL_E!V$2</f>
        <v>0</v>
      </c>
      <c r="W87" s="13">
        <f>NRG_CL_E!W$2</f>
        <v>0</v>
      </c>
      <c r="X87" s="13">
        <f>NRG_CL_E!X$2</f>
        <v>0</v>
      </c>
    </row>
    <row r="88" spans="1:24" ht="11.25" customHeight="1" x14ac:dyDescent="0.2">
      <c r="A88" s="11" t="s">
        <v>167</v>
      </c>
      <c r="B88" s="12" t="str">
        <f ca="1">HYPERLINK("#"&amp;CELL("address",NRG_LNG_E!$X$2),"NRG_LNG_E")</f>
        <v>NRG_LNG_E</v>
      </c>
      <c r="C88" s="13">
        <f>NRG_LNG_E!C$2</f>
        <v>0</v>
      </c>
      <c r="D88" s="13">
        <f>NRG_LNG_E!D$2</f>
        <v>0</v>
      </c>
      <c r="E88" s="13">
        <f>NRG_LNG_E!E$2</f>
        <v>0</v>
      </c>
      <c r="F88" s="13">
        <f>NRG_LNG_E!F$2</f>
        <v>0</v>
      </c>
      <c r="G88" s="13">
        <f>NRG_LNG_E!G$2</f>
        <v>0</v>
      </c>
      <c r="H88" s="13">
        <f>NRG_LNG_E!H$2</f>
        <v>0</v>
      </c>
      <c r="I88" s="13">
        <f>NRG_LNG_E!I$2</f>
        <v>0</v>
      </c>
      <c r="J88" s="13">
        <f>NRG_LNG_E!J$2</f>
        <v>0</v>
      </c>
      <c r="K88" s="13">
        <f>NRG_LNG_E!K$2</f>
        <v>0</v>
      </c>
      <c r="L88" s="13">
        <f>NRG_LNG_E!L$2</f>
        <v>0</v>
      </c>
      <c r="M88" s="13">
        <f>NRG_LNG_E!M$2</f>
        <v>0</v>
      </c>
      <c r="N88" s="13">
        <f>NRG_LNG_E!N$2</f>
        <v>0</v>
      </c>
      <c r="O88" s="13">
        <f>NRG_LNG_E!O$2</f>
        <v>0</v>
      </c>
      <c r="P88" s="13">
        <f>NRG_LNG_E!P$2</f>
        <v>0</v>
      </c>
      <c r="Q88" s="13">
        <f>NRG_LNG_E!Q$2</f>
        <v>0</v>
      </c>
      <c r="R88" s="13">
        <f>NRG_LNG_E!R$2</f>
        <v>0</v>
      </c>
      <c r="S88" s="13">
        <f>NRG_LNG_E!S$2</f>
        <v>0</v>
      </c>
      <c r="T88" s="13">
        <f>NRG_LNG_E!T$2</f>
        <v>0</v>
      </c>
      <c r="U88" s="13">
        <f>NRG_LNG_E!U$2</f>
        <v>0</v>
      </c>
      <c r="V88" s="13">
        <f>NRG_LNG_E!V$2</f>
        <v>0</v>
      </c>
      <c r="W88" s="13">
        <f>NRG_LNG_E!W$2</f>
        <v>0</v>
      </c>
      <c r="X88" s="13">
        <f>NRG_LNG_E!X$2</f>
        <v>0</v>
      </c>
    </row>
    <row r="89" spans="1:24" ht="11.25" customHeight="1" x14ac:dyDescent="0.2">
      <c r="A89" s="11" t="s">
        <v>168</v>
      </c>
      <c r="B89" s="12" t="str">
        <f ca="1">HYPERLINK("#"&amp;CELL("address",NRG_BIOG_E!$X$2),"NRG_BIOG_E")</f>
        <v>NRG_BIOG_E</v>
      </c>
      <c r="C89" s="13">
        <f>NRG_BIOG_E!C$2</f>
        <v>0</v>
      </c>
      <c r="D89" s="13">
        <f>NRG_BIOG_E!D$2</f>
        <v>0</v>
      </c>
      <c r="E89" s="13">
        <f>NRG_BIOG_E!E$2</f>
        <v>0</v>
      </c>
      <c r="F89" s="13">
        <f>NRG_BIOG_E!F$2</f>
        <v>0</v>
      </c>
      <c r="G89" s="13">
        <f>NRG_BIOG_E!G$2</f>
        <v>0</v>
      </c>
      <c r="H89" s="13">
        <f>NRG_BIOG_E!H$2</f>
        <v>0</v>
      </c>
      <c r="I89" s="13">
        <f>NRG_BIOG_E!I$2</f>
        <v>0</v>
      </c>
      <c r="J89" s="13">
        <f>NRG_BIOG_E!J$2</f>
        <v>0</v>
      </c>
      <c r="K89" s="13">
        <f>NRG_BIOG_E!K$2</f>
        <v>0</v>
      </c>
      <c r="L89" s="13">
        <f>NRG_BIOG_E!L$2</f>
        <v>0</v>
      </c>
      <c r="M89" s="13">
        <f>NRG_BIOG_E!M$2</f>
        <v>0</v>
      </c>
      <c r="N89" s="13">
        <f>NRG_BIOG_E!N$2</f>
        <v>0</v>
      </c>
      <c r="O89" s="13">
        <f>NRG_BIOG_E!O$2</f>
        <v>0</v>
      </c>
      <c r="P89" s="13">
        <f>NRG_BIOG_E!P$2</f>
        <v>0</v>
      </c>
      <c r="Q89" s="13">
        <f>NRG_BIOG_E!Q$2</f>
        <v>0</v>
      </c>
      <c r="R89" s="13">
        <f>NRG_BIOG_E!R$2</f>
        <v>0</v>
      </c>
      <c r="S89" s="13">
        <f>NRG_BIOG_E!S$2</f>
        <v>0</v>
      </c>
      <c r="T89" s="13">
        <f>NRG_BIOG_E!T$2</f>
        <v>0</v>
      </c>
      <c r="U89" s="13">
        <f>NRG_BIOG_E!U$2</f>
        <v>0</v>
      </c>
      <c r="V89" s="13">
        <f>NRG_BIOG_E!V$2</f>
        <v>0</v>
      </c>
      <c r="W89" s="13">
        <f>NRG_BIOG_E!W$2</f>
        <v>0</v>
      </c>
      <c r="X89" s="13">
        <f>NRG_BIOG_E!X$2</f>
        <v>0</v>
      </c>
    </row>
    <row r="90" spans="1:24" ht="11.25" customHeight="1" x14ac:dyDescent="0.2">
      <c r="A90" s="11" t="s">
        <v>169</v>
      </c>
      <c r="B90" s="12" t="str">
        <f ca="1">HYPERLINK("#"&amp;CELL("address",NRG_GTL_E!$X$2),"NRG_GTL_E")</f>
        <v>NRG_GTL_E</v>
      </c>
      <c r="C90" s="13">
        <f>NRG_GTL_E!C$2</f>
        <v>0</v>
      </c>
      <c r="D90" s="13">
        <f>NRG_GTL_E!D$2</f>
        <v>0</v>
      </c>
      <c r="E90" s="13">
        <f>NRG_GTL_E!E$2</f>
        <v>0</v>
      </c>
      <c r="F90" s="13">
        <f>NRG_GTL_E!F$2</f>
        <v>0</v>
      </c>
      <c r="G90" s="13">
        <f>NRG_GTL_E!G$2</f>
        <v>0</v>
      </c>
      <c r="H90" s="13">
        <f>NRG_GTL_E!H$2</f>
        <v>0</v>
      </c>
      <c r="I90" s="13">
        <f>NRG_GTL_E!I$2</f>
        <v>0</v>
      </c>
      <c r="J90" s="13">
        <f>NRG_GTL_E!J$2</f>
        <v>0</v>
      </c>
      <c r="K90" s="13">
        <f>NRG_GTL_E!K$2</f>
        <v>0</v>
      </c>
      <c r="L90" s="13">
        <f>NRG_GTL_E!L$2</f>
        <v>0</v>
      </c>
      <c r="M90" s="13">
        <f>NRG_GTL_E!M$2</f>
        <v>0</v>
      </c>
      <c r="N90" s="13">
        <f>NRG_GTL_E!N$2</f>
        <v>0</v>
      </c>
      <c r="O90" s="13">
        <f>NRG_GTL_E!O$2</f>
        <v>0</v>
      </c>
      <c r="P90" s="13">
        <f>NRG_GTL_E!P$2</f>
        <v>0</v>
      </c>
      <c r="Q90" s="13">
        <f>NRG_GTL_E!Q$2</f>
        <v>0</v>
      </c>
      <c r="R90" s="13">
        <f>NRG_GTL_E!R$2</f>
        <v>0</v>
      </c>
      <c r="S90" s="13">
        <f>NRG_GTL_E!S$2</f>
        <v>0</v>
      </c>
      <c r="T90" s="13">
        <f>NRG_GTL_E!T$2</f>
        <v>0</v>
      </c>
      <c r="U90" s="13">
        <f>NRG_GTL_E!U$2</f>
        <v>0</v>
      </c>
      <c r="V90" s="13">
        <f>NRG_GTL_E!V$2</f>
        <v>0</v>
      </c>
      <c r="W90" s="13">
        <f>NRG_GTL_E!W$2</f>
        <v>0</v>
      </c>
      <c r="X90" s="13">
        <f>NRG_GTL_E!X$2</f>
        <v>0</v>
      </c>
    </row>
    <row r="91" spans="1:24" ht="11.25" customHeight="1" x14ac:dyDescent="0.2">
      <c r="A91" s="11" t="s">
        <v>170</v>
      </c>
      <c r="B91" s="12" t="str">
        <f ca="1">HYPERLINK("#"&amp;CELL("address",NRG_CPP_E!$X$2),"NRG_CPP_E")</f>
        <v>NRG_CPP_E</v>
      </c>
      <c r="C91" s="13">
        <f>NRG_CPP_E!C$2</f>
        <v>0</v>
      </c>
      <c r="D91" s="13">
        <f>NRG_CPP_E!D$2</f>
        <v>0</v>
      </c>
      <c r="E91" s="13">
        <f>NRG_CPP_E!E$2</f>
        <v>0</v>
      </c>
      <c r="F91" s="13">
        <f>NRG_CPP_E!F$2</f>
        <v>0</v>
      </c>
      <c r="G91" s="13">
        <f>NRG_CPP_E!G$2</f>
        <v>0</v>
      </c>
      <c r="H91" s="13">
        <f>NRG_CPP_E!H$2</f>
        <v>0</v>
      </c>
      <c r="I91" s="13">
        <f>NRG_CPP_E!I$2</f>
        <v>0</v>
      </c>
      <c r="J91" s="13">
        <f>NRG_CPP_E!J$2</f>
        <v>0</v>
      </c>
      <c r="K91" s="13">
        <f>NRG_CPP_E!K$2</f>
        <v>0</v>
      </c>
      <c r="L91" s="13">
        <f>NRG_CPP_E!L$2</f>
        <v>0</v>
      </c>
      <c r="M91" s="13">
        <f>NRG_CPP_E!M$2</f>
        <v>0</v>
      </c>
      <c r="N91" s="13">
        <f>NRG_CPP_E!N$2</f>
        <v>0</v>
      </c>
      <c r="O91" s="13">
        <f>NRG_CPP_E!O$2</f>
        <v>0</v>
      </c>
      <c r="P91" s="13">
        <f>NRG_CPP_E!P$2</f>
        <v>0</v>
      </c>
      <c r="Q91" s="13">
        <f>NRG_CPP_E!Q$2</f>
        <v>0</v>
      </c>
      <c r="R91" s="13">
        <f>NRG_CPP_E!R$2</f>
        <v>0</v>
      </c>
      <c r="S91" s="13">
        <f>NRG_CPP_E!S$2</f>
        <v>0</v>
      </c>
      <c r="T91" s="13">
        <f>NRG_CPP_E!T$2</f>
        <v>0</v>
      </c>
      <c r="U91" s="13">
        <f>NRG_CPP_E!U$2</f>
        <v>0</v>
      </c>
      <c r="V91" s="13">
        <f>NRG_CPP_E!V$2</f>
        <v>0</v>
      </c>
      <c r="W91" s="13">
        <f>NRG_CPP_E!W$2</f>
        <v>0</v>
      </c>
      <c r="X91" s="13">
        <f>NRG_CPP_E!X$2</f>
        <v>0</v>
      </c>
    </row>
    <row r="92" spans="1:24" ht="11.25" customHeight="1" x14ac:dyDescent="0.2">
      <c r="A92" s="11" t="s">
        <v>171</v>
      </c>
      <c r="B92" s="12" t="str">
        <f ca="1">HYPERLINK("#"&amp;CELL("address",NRG_NSP_E!$X$2),"NRG_NSP_E")</f>
        <v>NRG_NSP_E</v>
      </c>
      <c r="C92" s="13">
        <f>NRG_NSP_E!C$2</f>
        <v>0</v>
      </c>
      <c r="D92" s="13">
        <f>NRG_NSP_E!D$2</f>
        <v>0</v>
      </c>
      <c r="E92" s="13">
        <f>NRG_NSP_E!E$2</f>
        <v>0</v>
      </c>
      <c r="F92" s="13">
        <f>NRG_NSP_E!F$2</f>
        <v>0</v>
      </c>
      <c r="G92" s="13">
        <f>NRG_NSP_E!G$2</f>
        <v>0</v>
      </c>
      <c r="H92" s="13">
        <f>NRG_NSP_E!H$2</f>
        <v>0</v>
      </c>
      <c r="I92" s="13">
        <f>NRG_NSP_E!I$2</f>
        <v>0</v>
      </c>
      <c r="J92" s="13">
        <f>NRG_NSP_E!J$2</f>
        <v>0</v>
      </c>
      <c r="K92" s="13">
        <f>NRG_NSP_E!K$2</f>
        <v>0</v>
      </c>
      <c r="L92" s="13">
        <f>NRG_NSP_E!L$2</f>
        <v>0</v>
      </c>
      <c r="M92" s="13">
        <f>NRG_NSP_E!M$2</f>
        <v>0</v>
      </c>
      <c r="N92" s="13">
        <f>NRG_NSP_E!N$2</f>
        <v>0</v>
      </c>
      <c r="O92" s="13">
        <f>NRG_NSP_E!O$2</f>
        <v>0</v>
      </c>
      <c r="P92" s="13">
        <f>NRG_NSP_E!P$2</f>
        <v>0</v>
      </c>
      <c r="Q92" s="13">
        <f>NRG_NSP_E!Q$2</f>
        <v>0</v>
      </c>
      <c r="R92" s="13">
        <f>NRG_NSP_E!R$2</f>
        <v>0</v>
      </c>
      <c r="S92" s="13">
        <f>NRG_NSP_E!S$2</f>
        <v>0</v>
      </c>
      <c r="T92" s="13">
        <f>NRG_NSP_E!T$2</f>
        <v>0</v>
      </c>
      <c r="U92" s="13">
        <f>NRG_NSP_E!U$2</f>
        <v>0</v>
      </c>
      <c r="V92" s="13">
        <f>NRG_NSP_E!V$2</f>
        <v>0</v>
      </c>
      <c r="W92" s="13">
        <f>NRG_NSP_E!W$2</f>
        <v>0</v>
      </c>
      <c r="X92" s="13">
        <f>NRG_NSP_E!X$2</f>
        <v>0</v>
      </c>
    </row>
    <row r="93" spans="1:24" ht="11.25" customHeight="1" x14ac:dyDescent="0.2">
      <c r="A93" s="9" t="s">
        <v>172</v>
      </c>
      <c r="B93" s="9" t="str">
        <f ca="1">HYPERLINK("#"&amp;CELL("address",DL!$X$2),"DL")</f>
        <v>DL</v>
      </c>
      <c r="C93" s="10">
        <f>DL!C$2</f>
        <v>530.79200343938089</v>
      </c>
      <c r="D93" s="10">
        <f>DL!D$2</f>
        <v>546.57016337059326</v>
      </c>
      <c r="E93" s="10">
        <f>DL!E$2</f>
        <v>556.54918314703355</v>
      </c>
      <c r="F93" s="10">
        <f>DL!F$2</f>
        <v>567.21126397248497</v>
      </c>
      <c r="G93" s="10">
        <f>DL!G$2</f>
        <v>587.95262252794487</v>
      </c>
      <c r="H93" s="10">
        <f>DL!H$2</f>
        <v>585.4590713671538</v>
      </c>
      <c r="I93" s="10">
        <f>DL!I$2</f>
        <v>590.47962166809975</v>
      </c>
      <c r="J93" s="10">
        <f>DL!J$2</f>
        <v>564.37850386930347</v>
      </c>
      <c r="K93" s="10">
        <f>DL!K$2</f>
        <v>559.70670679277725</v>
      </c>
      <c r="L93" s="10">
        <f>DL!L$2</f>
        <v>544.30593293207221</v>
      </c>
      <c r="M93" s="10">
        <f>DL!M$2</f>
        <v>583.90180567497839</v>
      </c>
      <c r="N93" s="10">
        <f>DL!N$2</f>
        <v>538.87936371453134</v>
      </c>
      <c r="O93" s="10">
        <f>DL!O$2</f>
        <v>528.49028374892521</v>
      </c>
      <c r="P93" s="10">
        <f>DL!P$2</f>
        <v>524.35752364574375</v>
      </c>
      <c r="Q93" s="10">
        <f>DL!Q$2</f>
        <v>498.88701633705921</v>
      </c>
      <c r="R93" s="10">
        <f>DL!R$2</f>
        <v>647.49062768701629</v>
      </c>
      <c r="S93" s="10">
        <f>DL!S$2</f>
        <v>673.99793637145308</v>
      </c>
      <c r="T93" s="10">
        <f>DL!T$2</f>
        <v>667.19836629406711</v>
      </c>
      <c r="U93" s="10">
        <f>DL!U$2</f>
        <v>652.77368873602745</v>
      </c>
      <c r="V93" s="10">
        <f>DL!V$2</f>
        <v>633.88650042992253</v>
      </c>
      <c r="W93" s="10">
        <f>DL!W$2</f>
        <v>611.0069647463456</v>
      </c>
      <c r="X93" s="10">
        <f>DL!X$2</f>
        <v>618.70137575236447</v>
      </c>
    </row>
    <row r="94" spans="1:24" ht="11.25" customHeight="1" x14ac:dyDescent="0.2">
      <c r="A94" s="9" t="s">
        <v>173</v>
      </c>
      <c r="B94" s="9" t="str">
        <f ca="1">HYPERLINK("#"&amp;CELL("address",AFC!$X$2),"AFC")</f>
        <v>AFC</v>
      </c>
      <c r="C94" s="10">
        <f>AFC!C$2</f>
        <v>58537.135941530505</v>
      </c>
      <c r="D94" s="10">
        <f>AFC!D$2</f>
        <v>59499.777815993111</v>
      </c>
      <c r="E94" s="10">
        <f>AFC!E$2</f>
        <v>60250.385124677559</v>
      </c>
      <c r="F94" s="10">
        <f>AFC!F$2</f>
        <v>62575.63276010321</v>
      </c>
      <c r="G94" s="10">
        <f>AFC!G$2</f>
        <v>62852.871367153923</v>
      </c>
      <c r="H94" s="10">
        <f>AFC!H$2</f>
        <v>61795.090713671518</v>
      </c>
      <c r="I94" s="10">
        <f>AFC!I$2</f>
        <v>62018.148753224414</v>
      </c>
      <c r="J94" s="10">
        <f>AFC!J$2</f>
        <v>60992.354342218416</v>
      </c>
      <c r="K94" s="10">
        <f>AFC!K$2</f>
        <v>60652.393293207198</v>
      </c>
      <c r="L94" s="10">
        <f>AFC!L$2</f>
        <v>59534.058899398122</v>
      </c>
      <c r="M94" s="10">
        <f>AFC!M$2</f>
        <v>64528.12218400689</v>
      </c>
      <c r="N94" s="10">
        <f>AFC!N$2</f>
        <v>59571.924591573515</v>
      </c>
      <c r="O94" s="10">
        <f>AFC!O$2</f>
        <v>60071.547377472045</v>
      </c>
      <c r="P94" s="10">
        <f>AFC!P$2</f>
        <v>59343.898538263085</v>
      </c>
      <c r="Q94" s="10">
        <f>AFC!Q$2</f>
        <v>54493.139552880464</v>
      </c>
      <c r="R94" s="10">
        <f>AFC!R$2</f>
        <v>50177.046775580377</v>
      </c>
      <c r="S94" s="10">
        <f>AFC!S$2</f>
        <v>54581.532932072194</v>
      </c>
      <c r="T94" s="10">
        <f>AFC!T$2</f>
        <v>54224.291315563198</v>
      </c>
      <c r="U94" s="10">
        <f>AFC!U$2</f>
        <v>51583.395872742862</v>
      </c>
      <c r="V94" s="10">
        <f>AFC!V$2</f>
        <v>56369.157953568341</v>
      </c>
      <c r="W94" s="10">
        <f>AFC!W$2</f>
        <v>55307.662596732582</v>
      </c>
      <c r="X94" s="10">
        <f>AFC!X$2</f>
        <v>56520.891573516783</v>
      </c>
    </row>
    <row r="95" spans="1:24" ht="11.25" customHeight="1" x14ac:dyDescent="0.2">
      <c r="A95" s="11" t="s">
        <v>174</v>
      </c>
      <c r="B95" s="12" t="str">
        <f ca="1">HYPERLINK("#"&amp;CELL("address",FC_NE!$X$2),"FC_NE")</f>
        <v>FC_NE</v>
      </c>
      <c r="C95" s="13">
        <f>FC_NE!C$2</f>
        <v>11327.21332760103</v>
      </c>
      <c r="D95" s="13">
        <f>FC_NE!D$2</f>
        <v>11191.760963026654</v>
      </c>
      <c r="E95" s="13">
        <f>FC_NE!E$2</f>
        <v>11963.343336199485</v>
      </c>
      <c r="F95" s="13">
        <f>FC_NE!F$2</f>
        <v>13455.072656921755</v>
      </c>
      <c r="G95" s="13">
        <f>FC_NE!G$2</f>
        <v>13422.626999140157</v>
      </c>
      <c r="H95" s="13">
        <f>FC_NE!H$2</f>
        <v>13579.451848667239</v>
      </c>
      <c r="I95" s="13">
        <f>FC_NE!I$2</f>
        <v>13510.082287188307</v>
      </c>
      <c r="J95" s="13">
        <f>FC_NE!J$2</f>
        <v>13348.840928632846</v>
      </c>
      <c r="K95" s="13">
        <f>FC_NE!K$2</f>
        <v>12229.272828890798</v>
      </c>
      <c r="L95" s="13">
        <f>FC_NE!L$2</f>
        <v>12867.185640584694</v>
      </c>
      <c r="M95" s="13">
        <f>FC_NE!M$2</f>
        <v>14369.782545141872</v>
      </c>
      <c r="N95" s="13">
        <f>FC_NE!N$2</f>
        <v>13427.775408426483</v>
      </c>
      <c r="O95" s="13">
        <f>FC_NE!O$2</f>
        <v>13768.906448839207</v>
      </c>
      <c r="P95" s="13">
        <f>FC_NE!P$2</f>
        <v>12789.633963886499</v>
      </c>
      <c r="Q95" s="13">
        <f>FC_NE!Q$2</f>
        <v>12560.073860705073</v>
      </c>
      <c r="R95" s="13">
        <f>FC_NE!R$2</f>
        <v>12143.2747205503</v>
      </c>
      <c r="S95" s="13">
        <f>FC_NE!S$2</f>
        <v>12779.113069647461</v>
      </c>
      <c r="T95" s="13">
        <f>FC_NE!T$2</f>
        <v>13737.671367153911</v>
      </c>
      <c r="U95" s="13">
        <f>FC_NE!U$2</f>
        <v>12821.175666380052</v>
      </c>
      <c r="V95" s="13">
        <f>FC_NE!V$2</f>
        <v>12028.174462596729</v>
      </c>
      <c r="W95" s="13">
        <f>FC_NE!W$2</f>
        <v>12874.179191745483</v>
      </c>
      <c r="X95" s="13">
        <f>FC_NE!X$2</f>
        <v>12832.999570077387</v>
      </c>
    </row>
    <row r="96" spans="1:24" ht="11.25" customHeight="1" x14ac:dyDescent="0.2">
      <c r="A96" s="14" t="s">
        <v>175</v>
      </c>
      <c r="B96" s="15" t="str">
        <f ca="1">HYPERLINK("#"&amp;CELL("address",TI_NRG_FC_IND_NE!$X$2),"TI_NRG_FC_IND_NE")</f>
        <v>TI_NRG_FC_IND_NE</v>
      </c>
      <c r="C96" s="16">
        <f>TI_NRG_FC_IND_NE!C$2</f>
        <v>11224.375838349095</v>
      </c>
      <c r="D96" s="16">
        <f>TI_NRG_FC_IND_NE!D$2</f>
        <v>11080.024075666379</v>
      </c>
      <c r="E96" s="16">
        <f>TI_NRG_FC_IND_NE!E$2</f>
        <v>11843.695872742906</v>
      </c>
      <c r="F96" s="16">
        <f>TI_NRG_FC_IND_NE!F$2</f>
        <v>13337.402837489253</v>
      </c>
      <c r="G96" s="16">
        <f>TI_NRG_FC_IND_NE!G$2</f>
        <v>13305.946001719691</v>
      </c>
      <c r="H96" s="16">
        <f>TI_NRG_FC_IND_NE!H$2</f>
        <v>13429.150902837486</v>
      </c>
      <c r="I96" s="16">
        <f>TI_NRG_FC_IND_NE!I$2</f>
        <v>13372.636027515047</v>
      </c>
      <c r="J96" s="16">
        <f>TI_NRG_FC_IND_NE!J$2</f>
        <v>13146.347721410146</v>
      </c>
      <c r="K96" s="16">
        <f>TI_NRG_FC_IND_NE!K$2</f>
        <v>12077.424247635423</v>
      </c>
      <c r="L96" s="16">
        <f>TI_NRG_FC_IND_NE!L$2</f>
        <v>12235.931986242475</v>
      </c>
      <c r="M96" s="16">
        <f>TI_NRG_FC_IND_NE!M$2</f>
        <v>13374.493121238176</v>
      </c>
      <c r="N96" s="16">
        <f>TI_NRG_FC_IND_NE!N$2</f>
        <v>12456.110232158209</v>
      </c>
      <c r="O96" s="16">
        <f>TI_NRG_FC_IND_NE!O$2</f>
        <v>12911.406878761822</v>
      </c>
      <c r="P96" s="16">
        <f>TI_NRG_FC_IND_NE!P$2</f>
        <v>12443.848065348237</v>
      </c>
      <c r="Q96" s="16">
        <f>TI_NRG_FC_IND_NE!Q$2</f>
        <v>12110.999398108339</v>
      </c>
      <c r="R96" s="16">
        <f>TI_NRG_FC_IND_NE!R$2</f>
        <v>12052.554772141013</v>
      </c>
      <c r="S96" s="16">
        <f>TI_NRG_FC_IND_NE!S$2</f>
        <v>12679.71917454858</v>
      </c>
      <c r="T96" s="16">
        <f>TI_NRG_FC_IND_NE!T$2</f>
        <v>13503.512381771281</v>
      </c>
      <c r="U96" s="16">
        <f>TI_NRG_FC_IND_NE!U$2</f>
        <v>12718.043164230439</v>
      </c>
      <c r="V96" s="16">
        <f>TI_NRG_FC_IND_NE!V$2</f>
        <v>11923.472656921751</v>
      </c>
      <c r="W96" s="16">
        <f>TI_NRG_FC_IND_NE!W$2</f>
        <v>12772.482459157352</v>
      </c>
      <c r="X96" s="16">
        <f>TI_NRG_FC_IND_NE!X$2</f>
        <v>12401.296130696475</v>
      </c>
    </row>
    <row r="97" spans="1:24" ht="11.25" customHeight="1" x14ac:dyDescent="0.2">
      <c r="A97" s="17" t="s">
        <v>176</v>
      </c>
      <c r="B97" s="18" t="str">
        <f ca="1">HYPERLINK("#"&amp;CELL("address",TI_NE!$X$2),"TI_NE")</f>
        <v>TI_NE</v>
      </c>
      <c r="C97" s="19">
        <f>TI_NE!C$2</f>
        <v>0</v>
      </c>
      <c r="D97" s="19">
        <f>TI_NE!D$2</f>
        <v>0</v>
      </c>
      <c r="E97" s="19">
        <f>TI_NE!E$2</f>
        <v>0</v>
      </c>
      <c r="F97" s="19">
        <f>TI_NE!F$2</f>
        <v>0</v>
      </c>
      <c r="G97" s="19">
        <f>TI_NE!G$2</f>
        <v>0</v>
      </c>
      <c r="H97" s="19">
        <f>TI_NE!H$2</f>
        <v>0</v>
      </c>
      <c r="I97" s="19">
        <f>TI_NE!I$2</f>
        <v>0</v>
      </c>
      <c r="J97" s="19">
        <f>TI_NE!J$2</f>
        <v>0</v>
      </c>
      <c r="K97" s="19">
        <f>TI_NE!K$2</f>
        <v>0</v>
      </c>
      <c r="L97" s="19">
        <f>TI_NE!L$2</f>
        <v>0</v>
      </c>
      <c r="M97" s="19">
        <f>TI_NE!M$2</f>
        <v>0</v>
      </c>
      <c r="N97" s="19">
        <f>TI_NE!N$2</f>
        <v>0</v>
      </c>
      <c r="O97" s="19">
        <f>TI_NE!O$2</f>
        <v>0</v>
      </c>
      <c r="P97" s="19">
        <f>TI_NE!P$2</f>
        <v>0</v>
      </c>
      <c r="Q97" s="19">
        <f>TI_NE!Q$2</f>
        <v>0</v>
      </c>
      <c r="R97" s="19">
        <f>TI_NE!R$2</f>
        <v>0</v>
      </c>
      <c r="S97" s="19">
        <f>TI_NE!S$2</f>
        <v>0</v>
      </c>
      <c r="T97" s="19">
        <f>TI_NE!T$2</f>
        <v>0</v>
      </c>
      <c r="U97" s="19">
        <f>TI_NE!U$2</f>
        <v>0</v>
      </c>
      <c r="V97" s="19">
        <f>TI_NE!V$2</f>
        <v>0</v>
      </c>
      <c r="W97" s="19">
        <f>TI_NE!W$2</f>
        <v>0</v>
      </c>
      <c r="X97" s="19">
        <f>TI_NE!X$2</f>
        <v>0</v>
      </c>
    </row>
    <row r="98" spans="1:24" ht="11.25" customHeight="1" x14ac:dyDescent="0.2">
      <c r="A98" s="17" t="s">
        <v>177</v>
      </c>
      <c r="B98" s="18" t="str">
        <f ca="1">HYPERLINK("#"&amp;CELL("address",NRG_NE!$X$2),"NRG_NE")</f>
        <v>NRG_NE</v>
      </c>
      <c r="C98" s="19">
        <f>NRG_NE!C$2</f>
        <v>0</v>
      </c>
      <c r="D98" s="19">
        <f>NRG_NE!D$2</f>
        <v>0</v>
      </c>
      <c r="E98" s="19">
        <f>NRG_NE!E$2</f>
        <v>0</v>
      </c>
      <c r="F98" s="19">
        <f>NRG_NE!F$2</f>
        <v>0</v>
      </c>
      <c r="G98" s="19">
        <f>NRG_NE!G$2</f>
        <v>0</v>
      </c>
      <c r="H98" s="19">
        <f>NRG_NE!H$2</f>
        <v>0</v>
      </c>
      <c r="I98" s="19">
        <f>NRG_NE!I$2</f>
        <v>0</v>
      </c>
      <c r="J98" s="19">
        <f>NRG_NE!J$2</f>
        <v>0</v>
      </c>
      <c r="K98" s="19">
        <f>NRG_NE!K$2</f>
        <v>0</v>
      </c>
      <c r="L98" s="19">
        <f>NRG_NE!L$2</f>
        <v>0</v>
      </c>
      <c r="M98" s="19">
        <f>NRG_NE!M$2</f>
        <v>0</v>
      </c>
      <c r="N98" s="19">
        <f>NRG_NE!N$2</f>
        <v>0</v>
      </c>
      <c r="O98" s="19">
        <f>NRG_NE!O$2</f>
        <v>0</v>
      </c>
      <c r="P98" s="19">
        <f>NRG_NE!P$2</f>
        <v>0</v>
      </c>
      <c r="Q98" s="19">
        <f>NRG_NE!Q$2</f>
        <v>0</v>
      </c>
      <c r="R98" s="19">
        <f>NRG_NE!R$2</f>
        <v>0</v>
      </c>
      <c r="S98" s="19">
        <f>NRG_NE!S$2</f>
        <v>0</v>
      </c>
      <c r="T98" s="19">
        <f>NRG_NE!T$2</f>
        <v>0</v>
      </c>
      <c r="U98" s="19">
        <f>NRG_NE!U$2</f>
        <v>0</v>
      </c>
      <c r="V98" s="19">
        <f>NRG_NE!V$2</f>
        <v>0</v>
      </c>
      <c r="W98" s="19">
        <f>NRG_NE!W$2</f>
        <v>0</v>
      </c>
      <c r="X98" s="19">
        <f>NRG_NE!X$2</f>
        <v>0</v>
      </c>
    </row>
    <row r="99" spans="1:24" ht="11.25" customHeight="1" x14ac:dyDescent="0.2">
      <c r="A99" s="17" t="s">
        <v>178</v>
      </c>
      <c r="B99" s="18" t="str">
        <f ca="1">HYPERLINK("#"&amp;CELL("address",FC_IND_NE!$X$2),"FC_IND_NE")</f>
        <v>FC_IND_NE</v>
      </c>
      <c r="C99" s="19">
        <f>FC_IND_NE!C$2</f>
        <v>11070.770077386069</v>
      </c>
      <c r="D99" s="19">
        <f>FC_IND_NE!D$2</f>
        <v>10935.473946689595</v>
      </c>
      <c r="E99" s="19">
        <f>FC_IND_NE!E$2</f>
        <v>11707.111263972485</v>
      </c>
      <c r="F99" s="19">
        <f>FC_IND_NE!F$2</f>
        <v>13191.937231298367</v>
      </c>
      <c r="G99" s="19">
        <f>FC_IND_NE!G$2</f>
        <v>13154.082631126399</v>
      </c>
      <c r="H99" s="19">
        <f>FC_IND_NE!H$2</f>
        <v>13281.610662080824</v>
      </c>
      <c r="I99" s="19">
        <f>FC_IND_NE!I$2</f>
        <v>13229.504213241617</v>
      </c>
      <c r="J99" s="19">
        <f>FC_IND_NE!J$2</f>
        <v>12990.801375752364</v>
      </c>
      <c r="K99" s="19">
        <f>FC_IND_NE!K$2</f>
        <v>11914.191831470333</v>
      </c>
      <c r="L99" s="19">
        <f>FC_IND_NE!L$2</f>
        <v>12099.936199484091</v>
      </c>
      <c r="M99" s="19">
        <f>FC_IND_NE!M$2</f>
        <v>13241.892691315563</v>
      </c>
      <c r="N99" s="19">
        <f>FC_IND_NE!N$2</f>
        <v>12319.42966466036</v>
      </c>
      <c r="O99" s="19">
        <f>FC_IND_NE!O$2</f>
        <v>12780.852708512466</v>
      </c>
      <c r="P99" s="19">
        <f>FC_IND_NE!P$2</f>
        <v>12324.217626827171</v>
      </c>
      <c r="Q99" s="19">
        <f>FC_IND_NE!Q$2</f>
        <v>12052.448151332759</v>
      </c>
      <c r="R99" s="19">
        <f>FC_IND_NE!R$2</f>
        <v>11967.734565778159</v>
      </c>
      <c r="S99" s="19">
        <f>FC_IND_NE!S$2</f>
        <v>12602.86638005159</v>
      </c>
      <c r="T99" s="19">
        <f>FC_IND_NE!T$2</f>
        <v>13429.01298366294</v>
      </c>
      <c r="U99" s="19">
        <f>FC_IND_NE!U$2</f>
        <v>12640.330782459157</v>
      </c>
      <c r="V99" s="19">
        <f>FC_IND_NE!V$2</f>
        <v>11851.841874462594</v>
      </c>
      <c r="W99" s="19">
        <f>FC_IND_NE!W$2</f>
        <v>12706.725709372313</v>
      </c>
      <c r="X99" s="19">
        <f>FC_IND_NE!X$2</f>
        <v>12353.173946689596</v>
      </c>
    </row>
    <row r="100" spans="1:24" ht="11.25" customHeight="1" x14ac:dyDescent="0.2">
      <c r="A100" s="20" t="s">
        <v>413</v>
      </c>
      <c r="B100" s="21" t="str">
        <f ca="1">HYPERLINK("#"&amp;CELL("address",FC_IND_CPC_NE!$X$2),"FC_IND_CPC_NE")</f>
        <v>FC_IND_CPC_NE</v>
      </c>
      <c r="C100" s="22">
        <f>FC_IND_CPC_NE!C$2</f>
        <v>10376.513611907301</v>
      </c>
      <c r="D100" s="22">
        <f>FC_IND_CPC_NE!D$2</f>
        <v>10174.198105982261</v>
      </c>
      <c r="E100" s="22">
        <f>FC_IND_CPC_NE!E$2</f>
        <v>10948.766104299961</v>
      </c>
      <c r="F100" s="22">
        <f>FC_IND_CPC_NE!F$2</f>
        <v>12515.55205382094</v>
      </c>
      <c r="G100" s="22">
        <f>FC_IND_CPC_NE!G$2</f>
        <v>12332.032473415431</v>
      </c>
      <c r="H100" s="22">
        <f>FC_IND_CPC_NE!H$2</f>
        <v>12435.436935573311</v>
      </c>
      <c r="I100" s="22">
        <f>FC_IND_CPC_NE!I$2</f>
        <v>12397.520164690213</v>
      </c>
      <c r="J100" s="22">
        <f>FC_IND_CPC_NE!J$2</f>
        <v>12247.766133927615</v>
      </c>
      <c r="K100" s="22">
        <f>FC_IND_CPC_NE!K$2</f>
        <v>11204.499633585878</v>
      </c>
      <c r="L100" s="22">
        <f>FC_IND_CPC_NE!L$2</f>
        <v>11520.749486635827</v>
      </c>
      <c r="M100" s="22">
        <f>FC_IND_CPC_NE!M$2</f>
        <v>12628.734682831946</v>
      </c>
      <c r="N100" s="22">
        <f>FC_IND_CPC_NE!N$2</f>
        <v>11822.465433030002</v>
      </c>
      <c r="O100" s="22">
        <f>FC_IND_CPC_NE!O$2</f>
        <v>12331.922746844168</v>
      </c>
      <c r="P100" s="22">
        <f>FC_IND_CPC_NE!P$2</f>
        <v>11852.461182623061</v>
      </c>
      <c r="Q100" s="22">
        <f>FC_IND_CPC_NE!Q$2</f>
        <v>11783.319019912311</v>
      </c>
      <c r="R100" s="22">
        <f>FC_IND_CPC_NE!R$2</f>
        <v>11689.222365003345</v>
      </c>
      <c r="S100" s="22">
        <f>FC_IND_CPC_NE!S$2</f>
        <v>12377.019890580821</v>
      </c>
      <c r="T100" s="22">
        <f>FC_IND_CPC_NE!T$2</f>
        <v>13224.775744527227</v>
      </c>
      <c r="U100" s="22">
        <f>FC_IND_CPC_NE!U$2</f>
        <v>12257.68269689382</v>
      </c>
      <c r="V100" s="22">
        <f>FC_IND_CPC_NE!V$2</f>
        <v>11449.579674600393</v>
      </c>
      <c r="W100" s="22">
        <f>FC_IND_CPC_NE!W$2</f>
        <v>12299.327885678806</v>
      </c>
      <c r="X100" s="22">
        <f>FC_IND_CPC_NE!X$2</f>
        <v>11909.884956381191</v>
      </c>
    </row>
    <row r="101" spans="1:24" ht="11.25" customHeight="1" x14ac:dyDescent="0.2">
      <c r="A101" s="14" t="s">
        <v>179</v>
      </c>
      <c r="B101" s="15" t="str">
        <f ca="1">HYPERLINK("#"&amp;CELL("address",FC_TRA_NE!$X$2),"FC_TRA_NE")</f>
        <v>FC_TRA_NE</v>
      </c>
      <c r="C101" s="16">
        <f>FC_TRA_NE!C$2</f>
        <v>66.251074806534817</v>
      </c>
      <c r="D101" s="16">
        <f>FC_TRA_NE!D$2</f>
        <v>72.184006878761821</v>
      </c>
      <c r="E101" s="16">
        <f>FC_TRA_NE!E$2</f>
        <v>77.128116938950981</v>
      </c>
      <c r="F101" s="16">
        <f>FC_TRA_NE!F$2</f>
        <v>76.139294926913152</v>
      </c>
      <c r="G101" s="16">
        <f>FC_TRA_NE!G$2</f>
        <v>75.150472914875323</v>
      </c>
      <c r="H101" s="16">
        <f>FC_TRA_NE!H$2</f>
        <v>96.904557179707652</v>
      </c>
      <c r="I101" s="16">
        <f>FC_TRA_NE!I$2</f>
        <v>88.993981083404975</v>
      </c>
      <c r="J101" s="16">
        <f>FC_TRA_NE!J$2</f>
        <v>72.184006878761821</v>
      </c>
      <c r="K101" s="16">
        <f>FC_TRA_NE!K$2</f>
        <v>81.083404987102313</v>
      </c>
      <c r="L101" s="16">
        <f>FC_TRA_NE!L$2</f>
        <v>68.228718830610489</v>
      </c>
      <c r="M101" s="16">
        <f>FC_TRA_NE!M$2</f>
        <v>69.217540842648319</v>
      </c>
      <c r="N101" s="16">
        <f>FC_TRA_NE!N$2</f>
        <v>64.273430782459158</v>
      </c>
      <c r="O101" s="16">
        <f>FC_TRA_NE!O$2</f>
        <v>55.374032674118652</v>
      </c>
      <c r="P101" s="16">
        <f>FC_TRA_NE!P$2</f>
        <v>53.396388650042987</v>
      </c>
      <c r="Q101" s="16">
        <f>FC_TRA_NE!Q$2</f>
        <v>55.374032674118652</v>
      </c>
      <c r="R101" s="16">
        <f>FC_TRA_NE!R$2</f>
        <v>56.121582115219248</v>
      </c>
      <c r="S101" s="16">
        <f>FC_TRA_NE!S$2</f>
        <v>62.871281169389498</v>
      </c>
      <c r="T101" s="16">
        <f>FC_TRA_NE!T$2</f>
        <v>66.080051590713666</v>
      </c>
      <c r="U101" s="16">
        <f>FC_TRA_NE!U$2</f>
        <v>65.537833190025793</v>
      </c>
      <c r="V101" s="16">
        <f>FC_TRA_NE!V$2</f>
        <v>66.444883920894242</v>
      </c>
      <c r="W101" s="16">
        <f>FC_TRA_NE!W$2</f>
        <v>64.618486672398973</v>
      </c>
      <c r="X101" s="16">
        <f>FC_TRA_NE!X$2</f>
        <v>64.481083404987089</v>
      </c>
    </row>
    <row r="102" spans="1:24" ht="11.25" customHeight="1" x14ac:dyDescent="0.2">
      <c r="A102" s="14" t="s">
        <v>180</v>
      </c>
      <c r="B102" s="15" t="str">
        <f ca="1">HYPERLINK("#"&amp;CELL("address",FC_OTH_NE!$X$2),"FC_OTH_NE")</f>
        <v>FC_OTH_NE</v>
      </c>
      <c r="C102" s="16">
        <f>FC_OTH_NE!C$2</f>
        <v>36.586414445399832</v>
      </c>
      <c r="D102" s="16">
        <f>FC_OTH_NE!D$2</f>
        <v>39.552880481513327</v>
      </c>
      <c r="E102" s="16">
        <f>FC_OTH_NE!E$2</f>
        <v>42.519346517626822</v>
      </c>
      <c r="F102" s="16">
        <f>FC_OTH_NE!F$2</f>
        <v>41.530524505588993</v>
      </c>
      <c r="G102" s="16">
        <f>FC_OTH_NE!G$2</f>
        <v>41.530524505588993</v>
      </c>
      <c r="H102" s="16">
        <f>FC_OTH_NE!H$2</f>
        <v>53.396388650042987</v>
      </c>
      <c r="I102" s="16">
        <f>FC_OTH_NE!I$2</f>
        <v>48.452278589853833</v>
      </c>
      <c r="J102" s="16">
        <f>FC_OTH_NE!J$2</f>
        <v>130.30920034393807</v>
      </c>
      <c r="K102" s="16">
        <f>FC_OTH_NE!K$2</f>
        <v>70.765176268271716</v>
      </c>
      <c r="L102" s="16">
        <f>FC_OTH_NE!L$2</f>
        <v>563.02493551160785</v>
      </c>
      <c r="M102" s="16">
        <f>FC_OTH_NE!M$2</f>
        <v>926.07188306104899</v>
      </c>
      <c r="N102" s="16">
        <f>FC_OTH_NE!N$2</f>
        <v>907.39174548581252</v>
      </c>
      <c r="O102" s="16">
        <f>FC_OTH_NE!O$2</f>
        <v>802.12553740326723</v>
      </c>
      <c r="P102" s="16">
        <f>FC_OTH_NE!P$2</f>
        <v>292.38950988822012</v>
      </c>
      <c r="Q102" s="16">
        <f>FC_OTH_NE!Q$2</f>
        <v>393.70042992261392</v>
      </c>
      <c r="R102" s="16">
        <f>FC_OTH_NE!R$2</f>
        <v>34.598366294067063</v>
      </c>
      <c r="S102" s="16">
        <f>FC_OTH_NE!S$2</f>
        <v>36.522613929492685</v>
      </c>
      <c r="T102" s="16">
        <f>FC_OTH_NE!T$2</f>
        <v>168.07893379191745</v>
      </c>
      <c r="U102" s="16">
        <f>FC_OTH_NE!U$2</f>
        <v>37.59466895958726</v>
      </c>
      <c r="V102" s="16">
        <f>FC_OTH_NE!V$2</f>
        <v>38.256921754084253</v>
      </c>
      <c r="W102" s="16">
        <f>FC_OTH_NE!W$2</f>
        <v>37.078245915735167</v>
      </c>
      <c r="X102" s="16">
        <f>FC_OTH_NE!X$2</f>
        <v>367.2223559759243</v>
      </c>
    </row>
    <row r="103" spans="1:24" ht="11.25" customHeight="1" x14ac:dyDescent="0.2">
      <c r="A103" s="11" t="s">
        <v>181</v>
      </c>
      <c r="B103" s="12" t="str">
        <f ca="1">HYPERLINK("#"&amp;CELL("address",FC_E!$X$2),"FC_E")</f>
        <v>FC_E</v>
      </c>
      <c r="C103" s="13">
        <f>FC_E!C$2</f>
        <v>47601.989251934647</v>
      </c>
      <c r="D103" s="13">
        <f>FC_E!D$2</f>
        <v>48450.859931212377</v>
      </c>
      <c r="E103" s="13">
        <f>FC_E!E$2</f>
        <v>48333.630696474618</v>
      </c>
      <c r="F103" s="13">
        <f>FC_E!F$2</f>
        <v>49083.087962166814</v>
      </c>
      <c r="G103" s="13">
        <f>FC_E!G$2</f>
        <v>49587.594668959595</v>
      </c>
      <c r="H103" s="13">
        <f>FC_E!H$2</f>
        <v>48997.73482373172</v>
      </c>
      <c r="I103" s="13">
        <f>FC_E!I$2</f>
        <v>48807.342562338774</v>
      </c>
      <c r="J103" s="13">
        <f>FC_E!J$2</f>
        <v>47856.217282889076</v>
      </c>
      <c r="K103" s="13">
        <f>FC_E!K$2</f>
        <v>48773.883147033543</v>
      </c>
      <c r="L103" s="13">
        <f>FC_E!L$2</f>
        <v>47181.202149613069</v>
      </c>
      <c r="M103" s="13">
        <f>FC_E!M$2</f>
        <v>50767.733447979364</v>
      </c>
      <c r="N103" s="13">
        <f>FC_E!N$2</f>
        <v>46828.588220120364</v>
      </c>
      <c r="O103" s="13">
        <f>FC_E!O$2</f>
        <v>47027.155546001726</v>
      </c>
      <c r="P103" s="13">
        <f>FC_E!P$2</f>
        <v>46898.822699914017</v>
      </c>
      <c r="Q103" s="13">
        <f>FC_E!Q$2</f>
        <v>42352.358211521932</v>
      </c>
      <c r="R103" s="13">
        <f>FC_E!R$2</f>
        <v>43376.385382631132</v>
      </c>
      <c r="S103" s="13">
        <f>FC_E!S$2</f>
        <v>44357.792089423907</v>
      </c>
      <c r="T103" s="13">
        <f>FC_E!T$2</f>
        <v>44555.074548581251</v>
      </c>
      <c r="U103" s="13">
        <f>FC_E!U$2</f>
        <v>44904.181255374024</v>
      </c>
      <c r="V103" s="13">
        <f>FC_E!V$2</f>
        <v>44133.7788478074</v>
      </c>
      <c r="W103" s="13">
        <f>FC_E!W$2</f>
        <v>41872.517110920038</v>
      </c>
      <c r="X103" s="13">
        <f>FC_E!X$2</f>
        <v>43214.956061908859</v>
      </c>
    </row>
    <row r="104" spans="1:24" ht="11.25" customHeight="1" x14ac:dyDescent="0.2">
      <c r="A104" s="14" t="s">
        <v>182</v>
      </c>
      <c r="B104" s="15" t="str">
        <f ca="1">HYPERLINK("#"&amp;CELL("address",FC_IND_E!$X$2),"FC_IND_E")</f>
        <v>FC_IND_E</v>
      </c>
      <c r="C104" s="16">
        <f>FC_IND_E!C$2</f>
        <v>15235.471539122958</v>
      </c>
      <c r="D104" s="16">
        <f>FC_IND_E!D$2</f>
        <v>15158.887790197763</v>
      </c>
      <c r="E104" s="16">
        <f>FC_IND_E!E$2</f>
        <v>15448.997850386928</v>
      </c>
      <c r="F104" s="16">
        <f>FC_IND_E!F$2</f>
        <v>15505.464660361133</v>
      </c>
      <c r="G104" s="16">
        <f>FC_IND_E!G$2</f>
        <v>15706.677987962166</v>
      </c>
      <c r="H104" s="16">
        <f>FC_IND_E!H$2</f>
        <v>15602.055717970763</v>
      </c>
      <c r="I104" s="16">
        <f>FC_IND_E!I$2</f>
        <v>15275.199312123816</v>
      </c>
      <c r="J104" s="16">
        <f>FC_IND_E!J$2</f>
        <v>15356.204213241617</v>
      </c>
      <c r="K104" s="16">
        <f>FC_IND_E!K$2</f>
        <v>14766.635769561479</v>
      </c>
      <c r="L104" s="16">
        <f>FC_IND_E!L$2</f>
        <v>13311.773344797934</v>
      </c>
      <c r="M104" s="16">
        <f>FC_IND_E!M$2</f>
        <v>14322.873860705071</v>
      </c>
      <c r="N104" s="16">
        <f>FC_IND_E!N$2</f>
        <v>13779.767927772999</v>
      </c>
      <c r="O104" s="16">
        <f>FC_IND_E!O$2</f>
        <v>13558.768099742047</v>
      </c>
      <c r="P104" s="16">
        <f>FC_IND_E!P$2</f>
        <v>13350.827773000858</v>
      </c>
      <c r="Q104" s="16">
        <f>FC_IND_E!Q$2</f>
        <v>13080.792347377472</v>
      </c>
      <c r="R104" s="16">
        <f>FC_IND_E!R$2</f>
        <v>13102.771023215821</v>
      </c>
      <c r="S104" s="16">
        <f>FC_IND_E!S$2</f>
        <v>13757.587188306103</v>
      </c>
      <c r="T104" s="16">
        <f>FC_IND_E!T$2</f>
        <v>13725.511263972485</v>
      </c>
      <c r="U104" s="16">
        <f>FC_IND_E!U$2</f>
        <v>13606.538521066204</v>
      </c>
      <c r="V104" s="16">
        <f>FC_IND_E!V$2</f>
        <v>13225.131642304383</v>
      </c>
      <c r="W104" s="16">
        <f>FC_IND_E!W$2</f>
        <v>13208.424935511604</v>
      </c>
      <c r="X104" s="16">
        <f>FC_IND_E!X$2</f>
        <v>13221.25494411006</v>
      </c>
    </row>
    <row r="105" spans="1:24" ht="11.25" customHeight="1" x14ac:dyDescent="0.2">
      <c r="A105" s="17" t="s">
        <v>183</v>
      </c>
      <c r="B105" s="18" t="str">
        <f ca="1">HYPERLINK("#"&amp;CELL("address",FC_IND_IS_E!$X$2),"FC_IND_IS_E")</f>
        <v>FC_IND_IS_E</v>
      </c>
      <c r="C105" s="19">
        <f>FC_IND_IS_E!C$2</f>
        <v>690.57188306104899</v>
      </c>
      <c r="D105" s="19">
        <f>FC_IND_IS_E!D$2</f>
        <v>699.31530524505581</v>
      </c>
      <c r="E105" s="19">
        <f>FC_IND_IS_E!E$2</f>
        <v>694.78589853826304</v>
      </c>
      <c r="F105" s="19">
        <f>FC_IND_IS_E!F$2</f>
        <v>698.07592433361992</v>
      </c>
      <c r="G105" s="19">
        <f>FC_IND_IS_E!G$2</f>
        <v>720.67601031814263</v>
      </c>
      <c r="H105" s="19">
        <f>FC_IND_IS_E!H$2</f>
        <v>711.62579535683562</v>
      </c>
      <c r="I105" s="19">
        <f>FC_IND_IS_E!I$2</f>
        <v>721.32932072227004</v>
      </c>
      <c r="J105" s="19">
        <f>FC_IND_IS_E!J$2</f>
        <v>706.59346517626818</v>
      </c>
      <c r="K105" s="19">
        <f>FC_IND_IS_E!K$2</f>
        <v>688.07652622527939</v>
      </c>
      <c r="L105" s="19">
        <f>FC_IND_IS_E!L$2</f>
        <v>601.97773000859843</v>
      </c>
      <c r="M105" s="19">
        <f>FC_IND_IS_E!M$2</f>
        <v>691.67927773000849</v>
      </c>
      <c r="N105" s="19">
        <f>FC_IND_IS_E!N$2</f>
        <v>686.10748065348218</v>
      </c>
      <c r="O105" s="19">
        <f>FC_IND_IS_E!O$2</f>
        <v>688.05640584694743</v>
      </c>
      <c r="P105" s="19">
        <f>FC_IND_IS_E!P$2</f>
        <v>683.21392949269125</v>
      </c>
      <c r="Q105" s="19">
        <f>FC_IND_IS_E!Q$2</f>
        <v>684.03748925193463</v>
      </c>
      <c r="R105" s="19">
        <f>FC_IND_IS_E!R$2</f>
        <v>794.74307824591574</v>
      </c>
      <c r="S105" s="19">
        <f>FC_IND_IS_E!S$2</f>
        <v>824.12803095442814</v>
      </c>
      <c r="T105" s="19">
        <f>FC_IND_IS_E!T$2</f>
        <v>851.35219260533097</v>
      </c>
      <c r="U105" s="19">
        <f>FC_IND_IS_E!U$2</f>
        <v>799.08976784178833</v>
      </c>
      <c r="V105" s="19">
        <f>FC_IND_IS_E!V$2</f>
        <v>771.28993981083397</v>
      </c>
      <c r="W105" s="19">
        <f>FC_IND_IS_E!W$2</f>
        <v>728.29785038693035</v>
      </c>
      <c r="X105" s="19">
        <f>FC_IND_IS_E!X$2</f>
        <v>769.12596732588133</v>
      </c>
    </row>
    <row r="106" spans="1:24" ht="11.25" customHeight="1" x14ac:dyDescent="0.2">
      <c r="A106" s="23" t="s">
        <v>416</v>
      </c>
      <c r="B106" s="21" t="str">
        <f ca="1">HYPERLINK("#"&amp;CELL("address",FC_IND_IS_BF_E!$X$2),"FC_IND_IS_BF_E")</f>
        <v>FC_IND_IS_BF_E</v>
      </c>
      <c r="C106" s="22">
        <f>FC_IND_IS_BF_E!C$2</f>
        <v>677.89968337331072</v>
      </c>
      <c r="D106" s="22">
        <f>FC_IND_IS_BF_E!D$2</f>
        <v>688.80742858116673</v>
      </c>
      <c r="E106" s="22">
        <f>FC_IND_IS_BF_E!E$2</f>
        <v>685.45475429750286</v>
      </c>
      <c r="F106" s="22">
        <f>FC_IND_IS_BF_E!F$2</f>
        <v>689.20417047223202</v>
      </c>
      <c r="G106" s="22">
        <f>FC_IND_IS_BF_E!G$2</f>
        <v>710.65328141524117</v>
      </c>
      <c r="H106" s="22">
        <f>FC_IND_IS_BF_E!H$2</f>
        <v>701.31954494016713</v>
      </c>
      <c r="I106" s="22">
        <f>FC_IND_IS_BF_E!I$2</f>
        <v>709.8536975472141</v>
      </c>
      <c r="J106" s="22">
        <f>FC_IND_IS_BF_E!J$2</f>
        <v>694.9364124045884</v>
      </c>
      <c r="K106" s="22">
        <f>FC_IND_IS_BF_E!K$2</f>
        <v>677.42010031816721</v>
      </c>
      <c r="L106" s="22">
        <f>FC_IND_IS_BF_E!L$2</f>
        <v>597.32209076365325</v>
      </c>
      <c r="M106" s="22">
        <f>FC_IND_IS_BF_E!M$2</f>
        <v>682.31041923020939</v>
      </c>
      <c r="N106" s="22">
        <f>FC_IND_IS_BF_E!N$2</f>
        <v>673.77544446942761</v>
      </c>
      <c r="O106" s="22">
        <f>FC_IND_IS_BF_E!O$2</f>
        <v>677.92099537393585</v>
      </c>
      <c r="P106" s="22">
        <f>FC_IND_IS_BF_E!P$2</f>
        <v>673.63170943703801</v>
      </c>
      <c r="Q106" s="22">
        <f>FC_IND_IS_BF_E!Q$2</f>
        <v>675.08960989951595</v>
      </c>
      <c r="R106" s="22">
        <f>FC_IND_IS_BF_E!R$2</f>
        <v>786.51447905528892</v>
      </c>
      <c r="S106" s="22">
        <f>FC_IND_IS_BF_E!S$2</f>
        <v>816.8170816868851</v>
      </c>
      <c r="T106" s="22">
        <f>FC_IND_IS_BF_E!T$2</f>
        <v>851.35219260474526</v>
      </c>
      <c r="U106" s="22">
        <f>FC_IND_IS_BF_E!U$2</f>
        <v>799.08976784148797</v>
      </c>
      <c r="V106" s="22">
        <f>FC_IND_IS_BF_E!V$2</f>
        <v>771.28993981048291</v>
      </c>
      <c r="W106" s="22">
        <f>FC_IND_IS_BF_E!W$2</f>
        <v>728.29785038658861</v>
      </c>
      <c r="X106" s="22">
        <f>FC_IND_IS_BF_E!X$2</f>
        <v>769.12596732561371</v>
      </c>
    </row>
    <row r="107" spans="1:24" ht="11.25" customHeight="1" x14ac:dyDescent="0.2">
      <c r="A107" s="23" t="s">
        <v>418</v>
      </c>
      <c r="B107" s="21" t="str">
        <f ca="1">HYPERLINK("#"&amp;CELL("address",FC_IND_IS_EA_E!$X$2),"FC_IND_IS_EA_E")</f>
        <v>FC_IND_IS_EA_E</v>
      </c>
      <c r="C107" s="22">
        <f>FC_IND_IS_EA_E!C$2</f>
        <v>12.672199687738221</v>
      </c>
      <c r="D107" s="22">
        <f>FC_IND_IS_EA_E!D$2</f>
        <v>10.507876663889117</v>
      </c>
      <c r="E107" s="22">
        <f>FC_IND_IS_EA_E!E$2</f>
        <v>9.3311442407601106</v>
      </c>
      <c r="F107" s="22">
        <f>FC_IND_IS_EA_E!F$2</f>
        <v>8.8717538613877984</v>
      </c>
      <c r="G107" s="22">
        <f>FC_IND_IS_EA_E!G$2</f>
        <v>10.022728902901488</v>
      </c>
      <c r="H107" s="22">
        <f>FC_IND_IS_EA_E!H$2</f>
        <v>10.306250416668473</v>
      </c>
      <c r="I107" s="22">
        <f>FC_IND_IS_EA_E!I$2</f>
        <v>11.47562317505591</v>
      </c>
      <c r="J107" s="22">
        <f>FC_IND_IS_EA_E!J$2</f>
        <v>11.657052771679862</v>
      </c>
      <c r="K107" s="22">
        <f>FC_IND_IS_EA_E!K$2</f>
        <v>10.656425907112107</v>
      </c>
      <c r="L107" s="22">
        <f>FC_IND_IS_EA_E!L$2</f>
        <v>4.6556392449452444</v>
      </c>
      <c r="M107" s="22">
        <f>FC_IND_IS_EA_E!M$2</f>
        <v>9.368858499799245</v>
      </c>
      <c r="N107" s="22">
        <f>FC_IND_IS_EA_E!N$2</f>
        <v>12.332036184054697</v>
      </c>
      <c r="O107" s="22">
        <f>FC_IND_IS_EA_E!O$2</f>
        <v>10.135410473011669</v>
      </c>
      <c r="P107" s="22">
        <f>FC_IND_IS_EA_E!P$2</f>
        <v>9.5822200556531669</v>
      </c>
      <c r="Q107" s="22">
        <f>FC_IND_IS_EA_E!Q$2</f>
        <v>8.9478793524186653</v>
      </c>
      <c r="R107" s="22">
        <f>FC_IND_IS_EA_E!R$2</f>
        <v>8.228599190626845</v>
      </c>
      <c r="S107" s="22">
        <f>FC_IND_IS_EA_E!S$2</f>
        <v>7.3109492675428989</v>
      </c>
      <c r="T107" s="22">
        <f>FC_IND_IS_EA_E!T$2</f>
        <v>5.8571991701228399E-10</v>
      </c>
      <c r="U107" s="22">
        <f>FC_IND_IS_EA_E!U$2</f>
        <v>3.0034996711947315E-10</v>
      </c>
      <c r="V107" s="22">
        <f>FC_IND_IS_EA_E!V$2</f>
        <v>3.5110492291323681E-10</v>
      </c>
      <c r="W107" s="22">
        <f>FC_IND_IS_EA_E!W$2</f>
        <v>3.4176395047325059E-10</v>
      </c>
      <c r="X107" s="22">
        <f>FC_IND_IS_EA_E!X$2</f>
        <v>2.6750512915896252E-10</v>
      </c>
    </row>
    <row r="108" spans="1:24" ht="11.25" customHeight="1" x14ac:dyDescent="0.2">
      <c r="A108" s="17" t="s">
        <v>185</v>
      </c>
      <c r="B108" s="18" t="str">
        <f ca="1">HYPERLINK("#"&amp;CELL("address",FC_IND_NFM_E!$X$2),"FC_IND_NFM_E")</f>
        <v>FC_IND_NFM_E</v>
      </c>
      <c r="C108" s="19">
        <f>FC_IND_NFM_E!C$2</f>
        <v>614.15374032674117</v>
      </c>
      <c r="D108" s="19">
        <f>FC_IND_NFM_E!D$2</f>
        <v>588.23422184006881</v>
      </c>
      <c r="E108" s="19">
        <f>FC_IND_NFM_E!E$2</f>
        <v>582.26784178847788</v>
      </c>
      <c r="F108" s="19">
        <f>FC_IND_NFM_E!F$2</f>
        <v>584.54402407566636</v>
      </c>
      <c r="G108" s="19">
        <f>FC_IND_NFM_E!G$2</f>
        <v>642.5190025795356</v>
      </c>
      <c r="H108" s="19">
        <f>FC_IND_NFM_E!H$2</f>
        <v>641.0142734307824</v>
      </c>
      <c r="I108" s="19">
        <f>FC_IND_NFM_E!I$2</f>
        <v>583.14668959587277</v>
      </c>
      <c r="J108" s="19">
        <f>FC_IND_NFM_E!J$2</f>
        <v>621.71074806534818</v>
      </c>
      <c r="K108" s="19">
        <f>FC_IND_NFM_E!K$2</f>
        <v>652.7511607910576</v>
      </c>
      <c r="L108" s="19">
        <f>FC_IND_NFM_E!L$2</f>
        <v>404.11031814273423</v>
      </c>
      <c r="M108" s="19">
        <f>FC_IND_NFM_E!M$2</f>
        <v>496.84221840068778</v>
      </c>
      <c r="N108" s="19">
        <f>FC_IND_NFM_E!N$2</f>
        <v>604.2846087704213</v>
      </c>
      <c r="O108" s="19">
        <f>FC_IND_NFM_E!O$2</f>
        <v>311.93490971625101</v>
      </c>
      <c r="P108" s="19">
        <f>FC_IND_NFM_E!P$2</f>
        <v>310.77652622527944</v>
      </c>
      <c r="Q108" s="19">
        <f>FC_IND_NFM_E!Q$2</f>
        <v>192.5907996560619</v>
      </c>
      <c r="R108" s="19">
        <f>FC_IND_NFM_E!R$2</f>
        <v>241.01840068787612</v>
      </c>
      <c r="S108" s="19">
        <f>FC_IND_NFM_E!S$2</f>
        <v>254.94720550300949</v>
      </c>
      <c r="T108" s="19">
        <f>FC_IND_NFM_E!T$2</f>
        <v>244.17343078245915</v>
      </c>
      <c r="U108" s="19">
        <f>FC_IND_NFM_E!U$2</f>
        <v>263.59140154772143</v>
      </c>
      <c r="V108" s="19">
        <f>FC_IND_NFM_E!V$2</f>
        <v>301.78168529664651</v>
      </c>
      <c r="W108" s="19">
        <f>FC_IND_NFM_E!W$2</f>
        <v>282.01779879621671</v>
      </c>
      <c r="X108" s="19">
        <f>FC_IND_NFM_E!X$2</f>
        <v>250.7595872742906</v>
      </c>
    </row>
    <row r="109" spans="1:24" ht="11.25" customHeight="1" x14ac:dyDescent="0.2">
      <c r="A109" s="23" t="s">
        <v>420</v>
      </c>
      <c r="B109" s="21" t="str">
        <f ca="1">HYPERLINK("#"&amp;CELL("address",FC_IND_NFM_AM_E!$X$2),"FC_IND_NFM_AM_E")</f>
        <v>FC_IND_NFM_AM_E</v>
      </c>
      <c r="C109" s="22">
        <f>FC_IND_NFM_AM_E!C$2</f>
        <v>0</v>
      </c>
      <c r="D109" s="22">
        <f>FC_IND_NFM_AM_E!D$2</f>
        <v>0</v>
      </c>
      <c r="E109" s="22">
        <f>FC_IND_NFM_AM_E!E$2</f>
        <v>0</v>
      </c>
      <c r="F109" s="22">
        <f>FC_IND_NFM_AM_E!F$2</f>
        <v>0</v>
      </c>
      <c r="G109" s="22">
        <f>FC_IND_NFM_AM_E!G$2</f>
        <v>0</v>
      </c>
      <c r="H109" s="22">
        <f>FC_IND_NFM_AM_E!H$2</f>
        <v>0</v>
      </c>
      <c r="I109" s="22">
        <f>FC_IND_NFM_AM_E!I$2</f>
        <v>0</v>
      </c>
      <c r="J109" s="22">
        <f>FC_IND_NFM_AM_E!J$2</f>
        <v>0</v>
      </c>
      <c r="K109" s="22">
        <f>FC_IND_NFM_AM_E!K$2</f>
        <v>0</v>
      </c>
      <c r="L109" s="22">
        <f>FC_IND_NFM_AM_E!L$2</f>
        <v>0</v>
      </c>
      <c r="M109" s="22">
        <f>FC_IND_NFM_AM_E!M$2</f>
        <v>0</v>
      </c>
      <c r="N109" s="22">
        <f>FC_IND_NFM_AM_E!N$2</f>
        <v>0</v>
      </c>
      <c r="O109" s="22">
        <f>FC_IND_NFM_AM_E!O$2</f>
        <v>0</v>
      </c>
      <c r="P109" s="22">
        <f>FC_IND_NFM_AM_E!P$2</f>
        <v>0</v>
      </c>
      <c r="Q109" s="22">
        <f>FC_IND_NFM_AM_E!Q$2</f>
        <v>0</v>
      </c>
      <c r="R109" s="22">
        <f>FC_IND_NFM_AM_E!R$2</f>
        <v>0</v>
      </c>
      <c r="S109" s="22">
        <f>FC_IND_NFM_AM_E!S$2</f>
        <v>0</v>
      </c>
      <c r="T109" s="22">
        <f>FC_IND_NFM_AM_E!T$2</f>
        <v>0</v>
      </c>
      <c r="U109" s="22">
        <f>FC_IND_NFM_AM_E!U$2</f>
        <v>0</v>
      </c>
      <c r="V109" s="22">
        <f>FC_IND_NFM_AM_E!V$2</f>
        <v>0</v>
      </c>
      <c r="W109" s="22">
        <f>FC_IND_NFM_AM_E!W$2</f>
        <v>0</v>
      </c>
      <c r="X109" s="22">
        <f>FC_IND_NFM_AM_E!X$2</f>
        <v>0</v>
      </c>
    </row>
    <row r="110" spans="1:24" ht="11.25" customHeight="1" x14ac:dyDescent="0.2">
      <c r="A110" s="23" t="s">
        <v>422</v>
      </c>
      <c r="B110" s="21" t="str">
        <f ca="1">HYPERLINK("#"&amp;CELL("address",FC_IND_NFM_PA_E!$X$2),"FC_IND_NFM_PA_E")</f>
        <v>FC_IND_NFM_PA_E</v>
      </c>
      <c r="C110" s="22">
        <f>FC_IND_NFM_PA_E!C$2</f>
        <v>382.0600604556916</v>
      </c>
      <c r="D110" s="22">
        <f>FC_IND_NFM_PA_E!D$2</f>
        <v>367.7530072815934</v>
      </c>
      <c r="E110" s="22">
        <f>FC_IND_NFM_PA_E!E$2</f>
        <v>360.69778199679479</v>
      </c>
      <c r="F110" s="22">
        <f>FC_IND_NFM_PA_E!F$2</f>
        <v>362.36721291718811</v>
      </c>
      <c r="G110" s="22">
        <f>FC_IND_NFM_PA_E!G$2</f>
        <v>420.62875069188925</v>
      </c>
      <c r="H110" s="22">
        <f>FC_IND_NFM_PA_E!H$2</f>
        <v>424.32247808375689</v>
      </c>
      <c r="I110" s="22">
        <f>FC_IND_NFM_PA_E!I$2</f>
        <v>364.05012698734174</v>
      </c>
      <c r="J110" s="22">
        <f>FC_IND_NFM_PA_E!J$2</f>
        <v>404.79131745710538</v>
      </c>
      <c r="K110" s="22">
        <f>FC_IND_NFM_PA_E!K$2</f>
        <v>430.3186827372096</v>
      </c>
      <c r="L110" s="22">
        <f>FC_IND_NFM_PA_E!L$2</f>
        <v>209.47870669011263</v>
      </c>
      <c r="M110" s="22">
        <f>FC_IND_NFM_PA_E!M$2</f>
        <v>282.76995740743388</v>
      </c>
      <c r="N110" s="22">
        <f>FC_IND_NFM_PA_E!N$2</f>
        <v>379.77878441233958</v>
      </c>
      <c r="O110" s="22">
        <f>FC_IND_NFM_PA_E!O$2</f>
        <v>103.60657360064882</v>
      </c>
      <c r="P110" s="22">
        <f>FC_IND_NFM_PA_E!P$2</f>
        <v>96.134215893468195</v>
      </c>
      <c r="Q110" s="22">
        <f>FC_IND_NFM_PA_E!Q$2</f>
        <v>0.89552088587399625</v>
      </c>
      <c r="R110" s="22">
        <f>FC_IND_NFM_PA_E!R$2</f>
        <v>31.619021822199414</v>
      </c>
      <c r="S110" s="22">
        <f>FC_IND_NFM_PA_E!S$2</f>
        <v>43.631230009169343</v>
      </c>
      <c r="T110" s="22">
        <f>FC_IND_NFM_PA_E!T$2</f>
        <v>35.638167062791133</v>
      </c>
      <c r="U110" s="22">
        <f>FC_IND_NFM_PA_E!U$2</f>
        <v>50.079782485806476</v>
      </c>
      <c r="V110" s="22">
        <f>FC_IND_NFM_PA_E!V$2</f>
        <v>99.49096474344654</v>
      </c>
      <c r="W110" s="22">
        <f>FC_IND_NFM_PA_E!W$2</f>
        <v>87.658060821682653</v>
      </c>
      <c r="X110" s="22">
        <f>FC_IND_NFM_PA_E!X$2</f>
        <v>55.989600361872306</v>
      </c>
    </row>
    <row r="111" spans="1:24" ht="11.25" customHeight="1" x14ac:dyDescent="0.2">
      <c r="A111" s="23" t="s">
        <v>424</v>
      </c>
      <c r="B111" s="21" t="str">
        <f ca="1">HYPERLINK("#"&amp;CELL("address",FC_IND_NFM_SA_E!$X$2),"FC_IND_NFM_SA_E")</f>
        <v>FC_IND_NFM_SA_E</v>
      </c>
      <c r="C111" s="22">
        <f>FC_IND_NFM_SA_E!C$2</f>
        <v>18.728020277785134</v>
      </c>
      <c r="D111" s="22">
        <f>FC_IND_NFM_SA_E!D$2</f>
        <v>18.712931303703566</v>
      </c>
      <c r="E111" s="22">
        <f>FC_IND_NFM_SA_E!E$2</f>
        <v>18.915718755017991</v>
      </c>
      <c r="F111" s="22">
        <f>FC_IND_NFM_SA_E!F$2</f>
        <v>7.9618178913881508</v>
      </c>
      <c r="G111" s="22">
        <f>FC_IND_NFM_SA_E!G$2</f>
        <v>7.9200470857112784</v>
      </c>
      <c r="H111" s="22">
        <f>FC_IND_NFM_SA_E!H$2</f>
        <v>7.8981692352711814</v>
      </c>
      <c r="I111" s="22">
        <f>FC_IND_NFM_SA_E!I$2</f>
        <v>3.9641154250919186</v>
      </c>
      <c r="J111" s="22">
        <f>FC_IND_NFM_SA_E!J$2</f>
        <v>0</v>
      </c>
      <c r="K111" s="22">
        <f>FC_IND_NFM_SA_E!K$2</f>
        <v>0</v>
      </c>
      <c r="L111" s="22">
        <f>FC_IND_NFM_SA_E!L$2</f>
        <v>0</v>
      </c>
      <c r="M111" s="22">
        <f>FC_IND_NFM_SA_E!M$2</f>
        <v>0</v>
      </c>
      <c r="N111" s="22">
        <f>FC_IND_NFM_SA_E!N$2</f>
        <v>0</v>
      </c>
      <c r="O111" s="22">
        <f>FC_IND_NFM_SA_E!O$2</f>
        <v>0</v>
      </c>
      <c r="P111" s="22">
        <f>FC_IND_NFM_SA_E!P$2</f>
        <v>0</v>
      </c>
      <c r="Q111" s="22">
        <f>FC_IND_NFM_SA_E!Q$2</f>
        <v>0</v>
      </c>
      <c r="R111" s="22">
        <f>FC_IND_NFM_SA_E!R$2</f>
        <v>0</v>
      </c>
      <c r="S111" s="22">
        <f>FC_IND_NFM_SA_E!S$2</f>
        <v>0</v>
      </c>
      <c r="T111" s="22">
        <f>FC_IND_NFM_SA_E!T$2</f>
        <v>0</v>
      </c>
      <c r="U111" s="22">
        <f>FC_IND_NFM_SA_E!U$2</f>
        <v>0</v>
      </c>
      <c r="V111" s="22">
        <f>FC_IND_NFM_SA_E!V$2</f>
        <v>0</v>
      </c>
      <c r="W111" s="22">
        <f>FC_IND_NFM_SA_E!W$2</f>
        <v>0</v>
      </c>
      <c r="X111" s="22">
        <f>FC_IND_NFM_SA_E!X$2</f>
        <v>0</v>
      </c>
    </row>
    <row r="112" spans="1:24" ht="11.25" customHeight="1" x14ac:dyDescent="0.2">
      <c r="A112" s="23" t="s">
        <v>426</v>
      </c>
      <c r="B112" s="21" t="str">
        <f ca="1">HYPERLINK("#"&amp;CELL("address",FC_IND_NFM_OM_E!$X$2),"FC_IND_NFM_OM_E")</f>
        <v>FC_IND_NFM_OM_E</v>
      </c>
      <c r="C112" s="22">
        <f>FC_IND_NFM_OM_E!C$2</f>
        <v>213.36565959326447</v>
      </c>
      <c r="D112" s="22">
        <f>FC_IND_NFM_OM_E!D$2</f>
        <v>201.76828325477183</v>
      </c>
      <c r="E112" s="22">
        <f>FC_IND_NFM_OM_E!E$2</f>
        <v>202.65434103666507</v>
      </c>
      <c r="F112" s="22">
        <f>FC_IND_NFM_OM_E!F$2</f>
        <v>214.21499326709014</v>
      </c>
      <c r="G112" s="22">
        <f>FC_IND_NFM_OM_E!G$2</f>
        <v>213.9702048019351</v>
      </c>
      <c r="H112" s="22">
        <f>FC_IND_NFM_OM_E!H$2</f>
        <v>208.79362611175429</v>
      </c>
      <c r="I112" s="22">
        <f>FC_IND_NFM_OM_E!I$2</f>
        <v>215.13244718343913</v>
      </c>
      <c r="J112" s="22">
        <f>FC_IND_NFM_OM_E!J$2</f>
        <v>216.91943060824286</v>
      </c>
      <c r="K112" s="22">
        <f>FC_IND_NFM_OM_E!K$2</f>
        <v>222.43247805384806</v>
      </c>
      <c r="L112" s="22">
        <f>FC_IND_NFM_OM_E!L$2</f>
        <v>194.63161145262163</v>
      </c>
      <c r="M112" s="22">
        <f>FC_IND_NFM_OM_E!M$2</f>
        <v>214.07226099325391</v>
      </c>
      <c r="N112" s="22">
        <f>FC_IND_NFM_OM_E!N$2</f>
        <v>224.50582435808172</v>
      </c>
      <c r="O112" s="22">
        <f>FC_IND_NFM_OM_E!O$2</f>
        <v>208.32833611560221</v>
      </c>
      <c r="P112" s="22">
        <f>FC_IND_NFM_OM_E!P$2</f>
        <v>214.64231033181122</v>
      </c>
      <c r="Q112" s="22">
        <f>FC_IND_NFM_OM_E!Q$2</f>
        <v>191.69527877018788</v>
      </c>
      <c r="R112" s="22">
        <f>FC_IND_NFM_OM_E!R$2</f>
        <v>209.39937886567671</v>
      </c>
      <c r="S112" s="22">
        <f>FC_IND_NFM_OM_E!S$2</f>
        <v>211.31597549384014</v>
      </c>
      <c r="T112" s="22">
        <f>FC_IND_NFM_OM_E!T$2</f>
        <v>208.53526371966802</v>
      </c>
      <c r="U112" s="22">
        <f>FC_IND_NFM_OM_E!U$2</f>
        <v>213.51161906191493</v>
      </c>
      <c r="V112" s="22">
        <f>FC_IND_NFM_OM_E!V$2</f>
        <v>202.2907205532</v>
      </c>
      <c r="W112" s="22">
        <f>FC_IND_NFM_OM_E!W$2</f>
        <v>194.35973797453406</v>
      </c>
      <c r="X112" s="22">
        <f>FC_IND_NFM_OM_E!X$2</f>
        <v>194.76998691241829</v>
      </c>
    </row>
    <row r="113" spans="1:24" ht="11.25" customHeight="1" x14ac:dyDescent="0.2">
      <c r="A113" s="17" t="s">
        <v>184</v>
      </c>
      <c r="B113" s="18" t="str">
        <f ca="1">HYPERLINK("#"&amp;CELL("address",FC_IND_CPC_E!$X$2),"FC_IND_CPC_E")</f>
        <v>FC_IND_CPC_E</v>
      </c>
      <c r="C113" s="19">
        <f>FC_IND_CPC_E!C$2</f>
        <v>7133.9117798796224</v>
      </c>
      <c r="D113" s="19">
        <f>FC_IND_CPC_E!D$2</f>
        <v>7208.3981943250219</v>
      </c>
      <c r="E113" s="19">
        <f>FC_IND_CPC_E!E$2</f>
        <v>7593.3190885640597</v>
      </c>
      <c r="F113" s="19">
        <f>FC_IND_CPC_E!F$2</f>
        <v>7847.6395528804824</v>
      </c>
      <c r="G113" s="19">
        <f>FC_IND_CPC_E!G$2</f>
        <v>7982.8061908856398</v>
      </c>
      <c r="H113" s="19">
        <f>FC_IND_CPC_E!H$2</f>
        <v>7966.9948409286317</v>
      </c>
      <c r="I113" s="19">
        <f>FC_IND_CPC_E!I$2</f>
        <v>7740.9769561478925</v>
      </c>
      <c r="J113" s="19">
        <f>FC_IND_CPC_E!J$2</f>
        <v>7912.9764402407591</v>
      </c>
      <c r="K113" s="19">
        <f>FC_IND_CPC_E!K$2</f>
        <v>7303.0883061049017</v>
      </c>
      <c r="L113" s="19">
        <f>FC_IND_CPC_E!L$2</f>
        <v>6882.4509028374887</v>
      </c>
      <c r="M113" s="19">
        <f>FC_IND_CPC_E!M$2</f>
        <v>7452.7268271711091</v>
      </c>
      <c r="N113" s="19">
        <f>FC_IND_CPC_E!N$2</f>
        <v>7112.1721410146165</v>
      </c>
      <c r="O113" s="19">
        <f>FC_IND_CPC_E!O$2</f>
        <v>7338.2390369733448</v>
      </c>
      <c r="P113" s="19">
        <f>FC_IND_CPC_E!P$2</f>
        <v>7231.8261392949253</v>
      </c>
      <c r="Q113" s="19">
        <f>FC_IND_CPC_E!Q$2</f>
        <v>7119.2527944969897</v>
      </c>
      <c r="R113" s="19">
        <f>FC_IND_CPC_E!R$2</f>
        <v>6918.393723129836</v>
      </c>
      <c r="S113" s="19">
        <f>FC_IND_CPC_E!S$2</f>
        <v>7379.6841788478077</v>
      </c>
      <c r="T113" s="19">
        <f>FC_IND_CPC_E!T$2</f>
        <v>7325.385296646602</v>
      </c>
      <c r="U113" s="19">
        <f>FC_IND_CPC_E!U$2</f>
        <v>7176.165950128976</v>
      </c>
      <c r="V113" s="19">
        <f>FC_IND_CPC_E!V$2</f>
        <v>7046.1659501289778</v>
      </c>
      <c r="W113" s="19">
        <f>FC_IND_CPC_E!W$2</f>
        <v>7230.9655202063623</v>
      </c>
      <c r="X113" s="19">
        <f>FC_IND_CPC_E!X$2</f>
        <v>7188.137833190025</v>
      </c>
    </row>
    <row r="114" spans="1:24" ht="11.25" customHeight="1" x14ac:dyDescent="0.2">
      <c r="A114" s="23" t="s">
        <v>428</v>
      </c>
      <c r="B114" s="21" t="str">
        <f ca="1">HYPERLINK("#"&amp;CELL("address",FC_IND_CPC_BC_E!$X$2),"FC_IND_CPC_BC_E")</f>
        <v>FC_IND_CPC_BC_E</v>
      </c>
      <c r="C114" s="22">
        <f>FC_IND_CPC_BC_E!C$2</f>
        <v>6075.4181742433075</v>
      </c>
      <c r="D114" s="22">
        <f>FC_IND_CPC_BC_E!D$2</f>
        <v>6052.958713030851</v>
      </c>
      <c r="E114" s="22">
        <f>FC_IND_CPC_BC_E!E$2</f>
        <v>6369.7055878682631</v>
      </c>
      <c r="F114" s="22">
        <f>FC_IND_CPC_BC_E!F$2</f>
        <v>6595.287963201602</v>
      </c>
      <c r="G114" s="22">
        <f>FC_IND_CPC_BC_E!G$2</f>
        <v>6659.8447935425484</v>
      </c>
      <c r="H114" s="22">
        <f>FC_IND_CPC_BC_E!H$2</f>
        <v>6647.3750291544775</v>
      </c>
      <c r="I114" s="22">
        <f>FC_IND_CPC_BC_E!I$2</f>
        <v>6426.4921317357221</v>
      </c>
      <c r="J114" s="22">
        <f>FC_IND_CPC_BC_E!J$2</f>
        <v>6535.7323457477141</v>
      </c>
      <c r="K114" s="22">
        <f>FC_IND_CPC_BC_E!K$2</f>
        <v>6090.2257197615208</v>
      </c>
      <c r="L114" s="22">
        <f>FC_IND_CPC_BC_E!L$2</f>
        <v>6296.9419880498845</v>
      </c>
      <c r="M114" s="22">
        <f>FC_IND_CPC_BC_E!M$2</f>
        <v>6888.5786005475948</v>
      </c>
      <c r="N114" s="22">
        <f>FC_IND_CPC_BC_E!N$2</f>
        <v>6605.4574171219374</v>
      </c>
      <c r="O114" s="22">
        <f>FC_IND_CPC_BC_E!O$2</f>
        <v>6889.3660760354851</v>
      </c>
      <c r="P114" s="22">
        <f>FC_IND_CPC_BC_E!P$2</f>
        <v>6587.3213127355102</v>
      </c>
      <c r="Q114" s="22">
        <f>FC_IND_CPC_BC_E!Q$2</f>
        <v>6458.4769162989824</v>
      </c>
      <c r="R114" s="22">
        <f>FC_IND_CPC_BC_E!R$2</f>
        <v>6389.5267467246722</v>
      </c>
      <c r="S114" s="22">
        <f>FC_IND_CPC_BC_E!S$2</f>
        <v>6773.08734824975</v>
      </c>
      <c r="T114" s="22">
        <f>FC_IND_CPC_BC_E!T$2</f>
        <v>6766.3404221837791</v>
      </c>
      <c r="U114" s="22">
        <f>FC_IND_CPC_BC_E!U$2</f>
        <v>6734.8436725970569</v>
      </c>
      <c r="V114" s="22">
        <f>FC_IND_CPC_BC_E!V$2</f>
        <v>6626.5465732655921</v>
      </c>
      <c r="W114" s="22">
        <f>FC_IND_CPC_BC_E!W$2</f>
        <v>6712.7598885740736</v>
      </c>
      <c r="X114" s="22">
        <f>FC_IND_CPC_BC_E!X$2</f>
        <v>6648.8620804608599</v>
      </c>
    </row>
    <row r="115" spans="1:24" ht="11.25" customHeight="1" x14ac:dyDescent="0.2">
      <c r="A115" s="23" t="s">
        <v>432</v>
      </c>
      <c r="B115" s="21" t="str">
        <f ca="1">HYPERLINK("#"&amp;CELL("address",FC_IND_CPC_OC_E!$X$2),"FC_IND_CPC_OC_E")</f>
        <v>FC_IND_CPC_OC_E</v>
      </c>
      <c r="C115" s="22">
        <f>FC_IND_CPC_OC_E!C$2</f>
        <v>888.11674823987414</v>
      </c>
      <c r="D115" s="22">
        <f>FC_IND_CPC_OC_E!D$2</f>
        <v>969.05647153467567</v>
      </c>
      <c r="E115" s="22">
        <f>FC_IND_CPC_OC_E!E$2</f>
        <v>1016.8199721971783</v>
      </c>
      <c r="F115" s="22">
        <f>FC_IND_CPC_OC_E!F$2</f>
        <v>1068.2392688767734</v>
      </c>
      <c r="G115" s="22">
        <f>FC_IND_CPC_OC_E!G$2</f>
        <v>1151.2753020114453</v>
      </c>
      <c r="H115" s="22">
        <f>FC_IND_CPC_OC_E!H$2</f>
        <v>1165.3848970729175</v>
      </c>
      <c r="I115" s="22">
        <f>FC_IND_CPC_OC_E!I$2</f>
        <v>1168.2319165720519</v>
      </c>
      <c r="J115" s="22">
        <f>FC_IND_CPC_OC_E!J$2</f>
        <v>1218.5952684504157</v>
      </c>
      <c r="K115" s="22">
        <f>FC_IND_CPC_OC_E!K$2</f>
        <v>1053.73883225073</v>
      </c>
      <c r="L115" s="22">
        <f>FC_IND_CPC_OC_E!L$2</f>
        <v>419.97689768258175</v>
      </c>
      <c r="M115" s="22">
        <f>FC_IND_CPC_OC_E!M$2</f>
        <v>401.2010133806769</v>
      </c>
      <c r="N115" s="22">
        <f>FC_IND_CPC_OC_E!N$2</f>
        <v>343.45627660490612</v>
      </c>
      <c r="O115" s="22">
        <f>FC_IND_CPC_OC_E!O$2</f>
        <v>267.39092158523471</v>
      </c>
      <c r="P115" s="22">
        <f>FC_IND_CPC_OC_E!P$2</f>
        <v>531.67630055100608</v>
      </c>
      <c r="Q115" s="22">
        <f>FC_IND_CPC_OC_E!Q$2</f>
        <v>548.26990705059188</v>
      </c>
      <c r="R115" s="22">
        <f>FC_IND_CPC_OC_E!R$2</f>
        <v>424.70628088591229</v>
      </c>
      <c r="S115" s="22">
        <f>FC_IND_CPC_OC_E!S$2</f>
        <v>502.41463894811056</v>
      </c>
      <c r="T115" s="22">
        <f>FC_IND_CPC_OC_E!T$2</f>
        <v>449.89707662199112</v>
      </c>
      <c r="U115" s="22">
        <f>FC_IND_CPC_OC_E!U$2</f>
        <v>329.32265968535597</v>
      </c>
      <c r="V115" s="22">
        <f>FC_IND_CPC_OC_E!V$2</f>
        <v>312.72389582775475</v>
      </c>
      <c r="W115" s="22">
        <f>FC_IND_CPC_OC_E!W$2</f>
        <v>465.08630422233404</v>
      </c>
      <c r="X115" s="22">
        <f>FC_IND_CPC_OC_E!X$2</f>
        <v>483.52932079202401</v>
      </c>
    </row>
    <row r="116" spans="1:24" ht="11.25" customHeight="1" x14ac:dyDescent="0.2">
      <c r="A116" s="23" t="s">
        <v>430</v>
      </c>
      <c r="B116" s="21" t="str">
        <f ca="1">HYPERLINK("#"&amp;CELL("address",FC_IND_CPC_PH_E!$X$2),"FC_IND_CPC_PH_E")</f>
        <v>FC_IND_CPC_PH_E</v>
      </c>
      <c r="C116" s="22">
        <f>FC_IND_CPC_PH_E!C$2</f>
        <v>170.37685739644078</v>
      </c>
      <c r="D116" s="22">
        <f>FC_IND_CPC_PH_E!D$2</f>
        <v>186.38300975949699</v>
      </c>
      <c r="E116" s="22">
        <f>FC_IND_CPC_PH_E!E$2</f>
        <v>206.79352849861741</v>
      </c>
      <c r="F116" s="22">
        <f>FC_IND_CPC_PH_E!F$2</f>
        <v>184.1123208021055</v>
      </c>
      <c r="G116" s="22">
        <f>FC_IND_CPC_PH_E!G$2</f>
        <v>171.68609533164712</v>
      </c>
      <c r="H116" s="22">
        <f>FC_IND_CPC_PH_E!H$2</f>
        <v>154.23491470123656</v>
      </c>
      <c r="I116" s="22">
        <f>FC_IND_CPC_PH_E!I$2</f>
        <v>146.25290784012043</v>
      </c>
      <c r="J116" s="22">
        <f>FC_IND_CPC_PH_E!J$2</f>
        <v>158.64882604262735</v>
      </c>
      <c r="K116" s="22">
        <f>FC_IND_CPC_PH_E!K$2</f>
        <v>159.12375409264962</v>
      </c>
      <c r="L116" s="22">
        <f>FC_IND_CPC_PH_E!L$2</f>
        <v>165.53201710502239</v>
      </c>
      <c r="M116" s="22">
        <f>FC_IND_CPC_PH_E!M$2</f>
        <v>162.94721324283682</v>
      </c>
      <c r="N116" s="22">
        <f>FC_IND_CPC_PH_E!N$2</f>
        <v>163.25844728777247</v>
      </c>
      <c r="O116" s="22">
        <f>FC_IND_CPC_PH_E!O$2</f>
        <v>181.48203935262629</v>
      </c>
      <c r="P116" s="22">
        <f>FC_IND_CPC_PH_E!P$2</f>
        <v>112.82852600840928</v>
      </c>
      <c r="Q116" s="22">
        <f>FC_IND_CPC_PH_E!Q$2</f>
        <v>112.50597114741564</v>
      </c>
      <c r="R116" s="22">
        <f>FC_IND_CPC_PH_E!R$2</f>
        <v>104.16069551925074</v>
      </c>
      <c r="S116" s="22">
        <f>FC_IND_CPC_PH_E!S$2</f>
        <v>104.18219164994755</v>
      </c>
      <c r="T116" s="22">
        <f>FC_IND_CPC_PH_E!T$2</f>
        <v>109.14779784083223</v>
      </c>
      <c r="U116" s="22">
        <f>FC_IND_CPC_PH_E!U$2</f>
        <v>111.99961784656281</v>
      </c>
      <c r="V116" s="22">
        <f>FC_IND_CPC_PH_E!V$2</f>
        <v>106.8954810356302</v>
      </c>
      <c r="W116" s="22">
        <f>FC_IND_CPC_PH_E!W$2</f>
        <v>53.119327409952163</v>
      </c>
      <c r="X116" s="22">
        <f>FC_IND_CPC_PH_E!X$2</f>
        <v>55.746431937140329</v>
      </c>
    </row>
    <row r="117" spans="1:24" ht="11.25" customHeight="1" x14ac:dyDescent="0.2">
      <c r="A117" s="17" t="s">
        <v>186</v>
      </c>
      <c r="B117" s="18" t="str">
        <f ca="1">HYPERLINK("#"&amp;CELL("address",FC_IND_NMM_E!$X$2),"FC_IND_NMM_E")</f>
        <v>FC_IND_NMM_E</v>
      </c>
      <c r="C117" s="19">
        <f>FC_IND_NMM_E!C$2</f>
        <v>860.82218400687873</v>
      </c>
      <c r="D117" s="19">
        <f>FC_IND_NMM_E!D$2</f>
        <v>843.06895958727409</v>
      </c>
      <c r="E117" s="19">
        <f>FC_IND_NMM_E!E$2</f>
        <v>736.98572656921738</v>
      </c>
      <c r="F117" s="19">
        <f>FC_IND_NMM_E!F$2</f>
        <v>728.73361994840934</v>
      </c>
      <c r="G117" s="19">
        <f>FC_IND_NMM_E!G$2</f>
        <v>725.55700773860713</v>
      </c>
      <c r="H117" s="19">
        <f>FC_IND_NMM_E!H$2</f>
        <v>734.1075666380051</v>
      </c>
      <c r="I117" s="19">
        <f>FC_IND_NMM_E!I$2</f>
        <v>731.3562338779019</v>
      </c>
      <c r="J117" s="19">
        <f>FC_IND_NMM_E!J$2</f>
        <v>771.92648323301796</v>
      </c>
      <c r="K117" s="19">
        <f>FC_IND_NMM_E!K$2</f>
        <v>765.58744625967324</v>
      </c>
      <c r="L117" s="19">
        <f>FC_IND_NMM_E!L$2</f>
        <v>691.78417884780731</v>
      </c>
      <c r="M117" s="19">
        <f>FC_IND_NMM_E!M$2</f>
        <v>721.17171109200342</v>
      </c>
      <c r="N117" s="19">
        <f>FC_IND_NMM_E!N$2</f>
        <v>634.72639724849523</v>
      </c>
      <c r="O117" s="19">
        <f>FC_IND_NMM_E!O$2</f>
        <v>588.72717110920041</v>
      </c>
      <c r="P117" s="19">
        <f>FC_IND_NMM_E!P$2</f>
        <v>547.49776440240748</v>
      </c>
      <c r="Q117" s="19">
        <f>FC_IND_NMM_E!Q$2</f>
        <v>552.05313843508179</v>
      </c>
      <c r="R117" s="19">
        <f>FC_IND_NMM_E!R$2</f>
        <v>635.39269131556307</v>
      </c>
      <c r="S117" s="19">
        <f>FC_IND_NMM_E!S$2</f>
        <v>664.46001719690469</v>
      </c>
      <c r="T117" s="19">
        <f>FC_IND_NMM_E!T$2</f>
        <v>655.56569217540834</v>
      </c>
      <c r="U117" s="19">
        <f>FC_IND_NMM_E!U$2</f>
        <v>683.79896818572649</v>
      </c>
      <c r="V117" s="19">
        <f>FC_IND_NMM_E!V$2</f>
        <v>621.49131556319855</v>
      </c>
      <c r="W117" s="19">
        <f>FC_IND_NMM_E!W$2</f>
        <v>591.18478073946687</v>
      </c>
      <c r="X117" s="19">
        <f>FC_IND_NMM_E!X$2</f>
        <v>593.28667239896822</v>
      </c>
    </row>
    <row r="118" spans="1:24" ht="11.25" customHeight="1" x14ac:dyDescent="0.2">
      <c r="A118" s="23" t="s">
        <v>434</v>
      </c>
      <c r="B118" s="21" t="str">
        <f ca="1">HYPERLINK("#"&amp;CELL("address",FC_IND_NMM_CM_E!$X$2),"FC_IND_NMM_CM_E")</f>
        <v>FC_IND_NMM_CM_E</v>
      </c>
      <c r="C118" s="22">
        <f>FC_IND_NMM_CM_E!C$2</f>
        <v>259.20000000015932</v>
      </c>
      <c r="D118" s="22">
        <f>FC_IND_NMM_CM_E!D$2</f>
        <v>256.80618824198916</v>
      </c>
      <c r="E118" s="22">
        <f>FC_IND_NMM_CM_E!E$2</f>
        <v>234.72345567936341</v>
      </c>
      <c r="F118" s="22">
        <f>FC_IND_NMM_CM_E!F$2</f>
        <v>172.07563936993367</v>
      </c>
      <c r="G118" s="22">
        <f>FC_IND_NMM_CM_E!G$2</f>
        <v>174.28061067050163</v>
      </c>
      <c r="H118" s="22">
        <f>FC_IND_NMM_CM_E!H$2</f>
        <v>181.36669634810011</v>
      </c>
      <c r="I118" s="22">
        <f>FC_IND_NMM_CM_E!I$2</f>
        <v>198.80407992073665</v>
      </c>
      <c r="J118" s="22">
        <f>FC_IND_NMM_CM_E!J$2</f>
        <v>191.18301617472858</v>
      </c>
      <c r="K118" s="22">
        <f>FC_IND_NMM_CM_E!K$2</f>
        <v>214.98384050744048</v>
      </c>
      <c r="L118" s="22">
        <f>FC_IND_NMM_CM_E!L$2</f>
        <v>164.23783537499057</v>
      </c>
      <c r="M118" s="22">
        <f>FC_IND_NMM_CM_E!M$2</f>
        <v>151.97110347011281</v>
      </c>
      <c r="N118" s="22">
        <f>FC_IND_NMM_CM_E!N$2</f>
        <v>161.74754205672926</v>
      </c>
      <c r="O118" s="22">
        <f>FC_IND_NMM_CM_E!O$2</f>
        <v>138.63016851420849</v>
      </c>
      <c r="P118" s="22">
        <f>FC_IND_NMM_CM_E!P$2</f>
        <v>143.13734469666062</v>
      </c>
      <c r="Q118" s="22">
        <f>FC_IND_NMM_CM_E!Q$2</f>
        <v>133.39547084582856</v>
      </c>
      <c r="R118" s="22">
        <f>FC_IND_NMM_CM_E!R$2</f>
        <v>127.21894377511465</v>
      </c>
      <c r="S118" s="22">
        <f>FC_IND_NMM_CM_E!S$2</f>
        <v>133.99463873387992</v>
      </c>
      <c r="T118" s="22">
        <f>FC_IND_NMM_CM_E!T$2</f>
        <v>141.21230956746348</v>
      </c>
      <c r="U118" s="22">
        <f>FC_IND_NMM_CM_E!U$2</f>
        <v>150.81671836747577</v>
      </c>
      <c r="V118" s="22">
        <f>FC_IND_NMM_CM_E!V$2</f>
        <v>155.16992559633334</v>
      </c>
      <c r="W118" s="22">
        <f>FC_IND_NMM_CM_E!W$2</f>
        <v>143.48813247289496</v>
      </c>
      <c r="X118" s="22">
        <f>FC_IND_NMM_CM_E!X$2</f>
        <v>139.34483746344608</v>
      </c>
    </row>
    <row r="119" spans="1:24" ht="11.25" customHeight="1" x14ac:dyDescent="0.2">
      <c r="A119" s="23" t="s">
        <v>436</v>
      </c>
      <c r="B119" s="21" t="str">
        <f ca="1">HYPERLINK("#"&amp;CELL("address",FC_IND_NMM_CR_E!$X$2),"FC_IND_NMM_CR_E")</f>
        <v>FC_IND_NMM_CR_E</v>
      </c>
      <c r="C119" s="22">
        <f>FC_IND_NMM_CR_E!C$2</f>
        <v>242.85735007787611</v>
      </c>
      <c r="D119" s="22">
        <f>FC_IND_NMM_CR_E!D$2</f>
        <v>240.48430114226858</v>
      </c>
      <c r="E119" s="22">
        <f>FC_IND_NMM_CR_E!E$2</f>
        <v>174.27548903902647</v>
      </c>
      <c r="F119" s="22">
        <f>FC_IND_NMM_CR_E!F$2</f>
        <v>255.03223460328161</v>
      </c>
      <c r="G119" s="22">
        <f>FC_IND_NMM_CR_E!G$2</f>
        <v>247.33844257650469</v>
      </c>
      <c r="H119" s="22">
        <f>FC_IND_NMM_CR_E!H$2</f>
        <v>256.61926541083278</v>
      </c>
      <c r="I119" s="22">
        <f>FC_IND_NMM_CR_E!I$2</f>
        <v>215.997979355398</v>
      </c>
      <c r="J119" s="22">
        <f>FC_IND_NMM_CR_E!J$2</f>
        <v>281.46761145999915</v>
      </c>
      <c r="K119" s="22">
        <f>FC_IND_NMM_CR_E!K$2</f>
        <v>254.84911237139139</v>
      </c>
      <c r="L119" s="22">
        <f>FC_IND_NMM_CR_E!L$2</f>
        <v>227.318253148401</v>
      </c>
      <c r="M119" s="22">
        <f>FC_IND_NMM_CR_E!M$2</f>
        <v>278.95141997896246</v>
      </c>
      <c r="N119" s="22">
        <f>FC_IND_NMM_CR_E!N$2</f>
        <v>190.60904400167118</v>
      </c>
      <c r="O119" s="22">
        <f>FC_IND_NMM_CR_E!O$2</f>
        <v>173.66111507728144</v>
      </c>
      <c r="P119" s="22">
        <f>FC_IND_NMM_CR_E!P$2</f>
        <v>163.39178188272868</v>
      </c>
      <c r="Q119" s="22">
        <f>FC_IND_NMM_CR_E!Q$2</f>
        <v>176.86624218626122</v>
      </c>
      <c r="R119" s="22">
        <f>FC_IND_NMM_CR_E!R$2</f>
        <v>263.26849167260303</v>
      </c>
      <c r="S119" s="22">
        <f>FC_IND_NMM_CR_E!S$2</f>
        <v>276.73293153896668</v>
      </c>
      <c r="T119" s="22">
        <f>FC_IND_NMM_CR_E!T$2</f>
        <v>252.46078945059958</v>
      </c>
      <c r="U119" s="22">
        <f>FC_IND_NMM_CR_E!U$2</f>
        <v>284.50693742352661</v>
      </c>
      <c r="V119" s="22">
        <f>FC_IND_NMM_CR_E!V$2</f>
        <v>213.15231340207728</v>
      </c>
      <c r="W119" s="22">
        <f>FC_IND_NMM_CR_E!W$2</f>
        <v>181.44288079860371</v>
      </c>
      <c r="X119" s="22">
        <f>FC_IND_NMM_CR_E!X$2</f>
        <v>194.70500291094487</v>
      </c>
    </row>
    <row r="120" spans="1:24" ht="11.25" customHeight="1" x14ac:dyDescent="0.2">
      <c r="A120" s="23" t="s">
        <v>438</v>
      </c>
      <c r="B120" s="21" t="str">
        <f ca="1">HYPERLINK("#"&amp;CELL("address",FC_IND_NMM_GL_E!$X$2),"FC_IND_NMM_GL_E")</f>
        <v>FC_IND_NMM_GL_E</v>
      </c>
      <c r="C120" s="22">
        <f>FC_IND_NMM_GL_E!C$2</f>
        <v>358.76483392884325</v>
      </c>
      <c r="D120" s="22">
        <f>FC_IND_NMM_GL_E!D$2</f>
        <v>345.77847020301635</v>
      </c>
      <c r="E120" s="22">
        <f>FC_IND_NMM_GL_E!E$2</f>
        <v>327.98678185082764</v>
      </c>
      <c r="F120" s="22">
        <f>FC_IND_NMM_GL_E!F$2</f>
        <v>301.62574597519404</v>
      </c>
      <c r="G120" s="22">
        <f>FC_IND_NMM_GL_E!G$2</f>
        <v>303.93795449160075</v>
      </c>
      <c r="H120" s="22">
        <f>FC_IND_NMM_GL_E!H$2</f>
        <v>296.12160487907215</v>
      </c>
      <c r="I120" s="22">
        <f>FC_IND_NMM_GL_E!I$2</f>
        <v>316.55417460176733</v>
      </c>
      <c r="J120" s="22">
        <f>FC_IND_NMM_GL_E!J$2</f>
        <v>299.27585559829026</v>
      </c>
      <c r="K120" s="22">
        <f>FC_IND_NMM_GL_E!K$2</f>
        <v>295.75449338084138</v>
      </c>
      <c r="L120" s="22">
        <f>FC_IND_NMM_GL_E!L$2</f>
        <v>300.22809032441569</v>
      </c>
      <c r="M120" s="22">
        <f>FC_IND_NMM_GL_E!M$2</f>
        <v>290.24918764292823</v>
      </c>
      <c r="N120" s="22">
        <f>FC_IND_NMM_GL_E!N$2</f>
        <v>282.36981119009477</v>
      </c>
      <c r="O120" s="22">
        <f>FC_IND_NMM_GL_E!O$2</f>
        <v>276.43588751771046</v>
      </c>
      <c r="P120" s="22">
        <f>FC_IND_NMM_GL_E!P$2</f>
        <v>240.96863782301818</v>
      </c>
      <c r="Q120" s="22">
        <f>FC_IND_NMM_GL_E!Q$2</f>
        <v>241.79142540299196</v>
      </c>
      <c r="R120" s="22">
        <f>FC_IND_NMM_GL_E!R$2</f>
        <v>244.90525586784543</v>
      </c>
      <c r="S120" s="22">
        <f>FC_IND_NMM_GL_E!S$2</f>
        <v>253.73244692405808</v>
      </c>
      <c r="T120" s="22">
        <f>FC_IND_NMM_GL_E!T$2</f>
        <v>261.89259315734535</v>
      </c>
      <c r="U120" s="22">
        <f>FC_IND_NMM_GL_E!U$2</f>
        <v>248.47531239472414</v>
      </c>
      <c r="V120" s="22">
        <f>FC_IND_NMM_GL_E!V$2</f>
        <v>253.16907656478799</v>
      </c>
      <c r="W120" s="22">
        <f>FC_IND_NMM_GL_E!W$2</f>
        <v>266.25376746796826</v>
      </c>
      <c r="X120" s="22">
        <f>FC_IND_NMM_GL_E!X$2</f>
        <v>259.23683202457715</v>
      </c>
    </row>
    <row r="121" spans="1:24" ht="11.25" customHeight="1" x14ac:dyDescent="0.2">
      <c r="A121" s="17" t="s">
        <v>191</v>
      </c>
      <c r="B121" s="18" t="str">
        <f ca="1">HYPERLINK("#"&amp;CELL("address",FC_IND_PPP_E!$X$2),"FC_IND_PPP_E")</f>
        <v>FC_IND_PPP_E</v>
      </c>
      <c r="C121" s="19">
        <f>FC_IND_PPP_E!C$2</f>
        <v>1009.4134995700772</v>
      </c>
      <c r="D121" s="19">
        <f>FC_IND_PPP_E!D$2</f>
        <v>955.79982803095447</v>
      </c>
      <c r="E121" s="19">
        <f>FC_IND_PPP_E!E$2</f>
        <v>995.85657781599298</v>
      </c>
      <c r="F121" s="19">
        <f>FC_IND_PPP_E!F$2</f>
        <v>965.16268271711078</v>
      </c>
      <c r="G121" s="19">
        <f>FC_IND_PPP_E!G$2</f>
        <v>971.15786758383479</v>
      </c>
      <c r="H121" s="19">
        <f>FC_IND_PPP_E!H$2</f>
        <v>958.63516766981934</v>
      </c>
      <c r="I121" s="19">
        <f>FC_IND_PPP_E!I$2</f>
        <v>948.85184866723989</v>
      </c>
      <c r="J121" s="19">
        <f>FC_IND_PPP_E!J$2</f>
        <v>903.11539122957879</v>
      </c>
      <c r="K121" s="19">
        <f>FC_IND_PPP_E!K$2</f>
        <v>845.08564058469483</v>
      </c>
      <c r="L121" s="19">
        <f>FC_IND_PPP_E!L$2</f>
        <v>693.5978503869303</v>
      </c>
      <c r="M121" s="19">
        <f>FC_IND_PPP_E!M$2</f>
        <v>724.92235597592423</v>
      </c>
      <c r="N121" s="19">
        <f>FC_IND_PPP_E!N$2</f>
        <v>676.94307824591556</v>
      </c>
      <c r="O121" s="19">
        <f>FC_IND_PPP_E!O$2</f>
        <v>678.24488392089415</v>
      </c>
      <c r="P121" s="19">
        <f>FC_IND_PPP_E!P$2</f>
        <v>682.58701633705925</v>
      </c>
      <c r="Q121" s="19">
        <f>FC_IND_PPP_E!Q$2</f>
        <v>600.44084264832327</v>
      </c>
      <c r="R121" s="19">
        <f>FC_IND_PPP_E!R$2</f>
        <v>602.93447979363714</v>
      </c>
      <c r="S121" s="19">
        <f>FC_IND_PPP_E!S$2</f>
        <v>610.90653482373182</v>
      </c>
      <c r="T121" s="19">
        <f>FC_IND_PPP_E!T$2</f>
        <v>620.47944969905416</v>
      </c>
      <c r="U121" s="19">
        <f>FC_IND_PPP_E!U$2</f>
        <v>589.68546861564914</v>
      </c>
      <c r="V121" s="19">
        <f>FC_IND_PPP_E!V$2</f>
        <v>544.96509028374896</v>
      </c>
      <c r="W121" s="19">
        <f>FC_IND_PPP_E!W$2</f>
        <v>540.32820292347367</v>
      </c>
      <c r="X121" s="19">
        <f>FC_IND_PPP_E!X$2</f>
        <v>494.30765262252794</v>
      </c>
    </row>
    <row r="122" spans="1:24" ht="11.25" customHeight="1" x14ac:dyDescent="0.2">
      <c r="A122" s="23" t="s">
        <v>444</v>
      </c>
      <c r="B122" s="21" t="str">
        <f ca="1">HYPERLINK("#"&amp;CELL("address",FC_IND_PPP_PU_E!$X$2),"FC_IND_PPP_PU_E")</f>
        <v>FC_IND_PPP_PU_E</v>
      </c>
      <c r="C122" s="22">
        <f>FC_IND_PPP_PU_E!C$2</f>
        <v>33.696183787003186</v>
      </c>
      <c r="D122" s="22">
        <f>FC_IND_PPP_PU_E!D$2</f>
        <v>32.294273876843477</v>
      </c>
      <c r="E122" s="22">
        <f>FC_IND_PPP_PU_E!E$2</f>
        <v>30.141367031186544</v>
      </c>
      <c r="F122" s="22">
        <f>FC_IND_PPP_PU_E!F$2</f>
        <v>30.705738198440276</v>
      </c>
      <c r="G122" s="22">
        <f>FC_IND_PPP_PU_E!G$2</f>
        <v>29.425704965932503</v>
      </c>
      <c r="H122" s="22">
        <f>FC_IND_PPP_PU_E!H$2</f>
        <v>28.479185272460171</v>
      </c>
      <c r="I122" s="22">
        <f>FC_IND_PPP_PU_E!I$2</f>
        <v>39.359873439563884</v>
      </c>
      <c r="J122" s="22">
        <f>FC_IND_PPP_PU_E!J$2</f>
        <v>30.951469041520212</v>
      </c>
      <c r="K122" s="22">
        <f>FC_IND_PPP_PU_E!K$2</f>
        <v>31.662736555945873</v>
      </c>
      <c r="L122" s="22">
        <f>FC_IND_PPP_PU_E!L$2</f>
        <v>15.346273430118661</v>
      </c>
      <c r="M122" s="22">
        <f>FC_IND_PPP_PU_E!M$2</f>
        <v>19.781851465394716</v>
      </c>
      <c r="N122" s="22">
        <f>FC_IND_PPP_PU_E!N$2</f>
        <v>6.8826174179410486</v>
      </c>
      <c r="O122" s="22">
        <f>FC_IND_PPP_PU_E!O$2</f>
        <v>7.9392866828518445</v>
      </c>
      <c r="P122" s="22">
        <f>FC_IND_PPP_PU_E!P$2</f>
        <v>8.5393500027845182</v>
      </c>
      <c r="Q122" s="22">
        <f>FC_IND_PPP_PU_E!Q$2</f>
        <v>8.1577679688028581</v>
      </c>
      <c r="R122" s="22">
        <f>FC_IND_PPP_PU_E!R$2</f>
        <v>8.5536597342031016</v>
      </c>
      <c r="S122" s="22">
        <f>FC_IND_PPP_PU_E!S$2</f>
        <v>5.7619171067236579</v>
      </c>
      <c r="T122" s="22">
        <f>FC_IND_PPP_PU_E!T$2</f>
        <v>6.90529059833296</v>
      </c>
      <c r="U122" s="22">
        <f>FC_IND_PPP_PU_E!U$2</f>
        <v>6.4997209641529796</v>
      </c>
      <c r="V122" s="22">
        <f>FC_IND_PPP_PU_E!V$2</f>
        <v>5.9387777688940915</v>
      </c>
      <c r="W122" s="22">
        <f>FC_IND_PPP_PU_E!W$2</f>
        <v>6.4631432003146667</v>
      </c>
      <c r="X122" s="22">
        <f>FC_IND_PPP_PU_E!X$2</f>
        <v>5.7938064277423251</v>
      </c>
    </row>
    <row r="123" spans="1:24" ht="11.25" customHeight="1" x14ac:dyDescent="0.2">
      <c r="A123" s="23" t="s">
        <v>442</v>
      </c>
      <c r="B123" s="21" t="str">
        <f ca="1">HYPERLINK("#"&amp;CELL("address",FC_IND_PPP_PA_E!$X$2),"FC_IND_PPP_PA_E")</f>
        <v>FC_IND_PPP_PA_E</v>
      </c>
      <c r="C123" s="22">
        <f>FC_IND_PPP_PA_E!C$2</f>
        <v>845.50555130174087</v>
      </c>
      <c r="D123" s="22">
        <f>FC_IND_PPP_PA_E!D$2</f>
        <v>800.20981642927541</v>
      </c>
      <c r="E123" s="22">
        <f>FC_IND_PPP_PA_E!E$2</f>
        <v>837.25225459986871</v>
      </c>
      <c r="F123" s="22">
        <f>FC_IND_PPP_PA_E!F$2</f>
        <v>809.95342244197957</v>
      </c>
      <c r="G123" s="22">
        <f>FC_IND_PPP_PA_E!G$2</f>
        <v>816.45527699873128</v>
      </c>
      <c r="H123" s="22">
        <f>FC_IND_PPP_PA_E!H$2</f>
        <v>806.49449309751856</v>
      </c>
      <c r="I123" s="22">
        <f>FC_IND_PPP_PA_E!I$2</f>
        <v>787.09250910300307</v>
      </c>
      <c r="J123" s="22">
        <f>FC_IND_PPP_PA_E!J$2</f>
        <v>755.66434231079063</v>
      </c>
      <c r="K123" s="22">
        <f>FC_IND_PPP_PA_E!K$2</f>
        <v>704.40901383878872</v>
      </c>
      <c r="L123" s="22">
        <f>FC_IND_PPP_PA_E!L$2</f>
        <v>588.77922496435576</v>
      </c>
      <c r="M123" s="22">
        <f>FC_IND_PPP_PA_E!M$2</f>
        <v>611.6273712664572</v>
      </c>
      <c r="N123" s="22">
        <f>FC_IND_PPP_PA_E!N$2</f>
        <v>582.73653192326105</v>
      </c>
      <c r="O123" s="22">
        <f>FC_IND_PPP_PA_E!O$2</f>
        <v>582.81373872459767</v>
      </c>
      <c r="P123" s="22">
        <f>FC_IND_PPP_PA_E!P$2</f>
        <v>585.99568382432699</v>
      </c>
      <c r="Q123" s="22">
        <f>FC_IND_PPP_PA_E!Q$2</f>
        <v>514.82773886192831</v>
      </c>
      <c r="R123" s="22">
        <f>FC_IND_PPP_PA_E!R$2</f>
        <v>511.7735782515349</v>
      </c>
      <c r="S123" s="22">
        <f>FC_IND_PPP_PA_E!S$2</f>
        <v>514.48110381581932</v>
      </c>
      <c r="T123" s="22">
        <f>FC_IND_PPP_PA_E!T$2</f>
        <v>535.35690487288446</v>
      </c>
      <c r="U123" s="22">
        <f>FC_IND_PPP_PA_E!U$2</f>
        <v>506.67146466656004</v>
      </c>
      <c r="V123" s="22">
        <f>FC_IND_PPP_PA_E!V$2</f>
        <v>484.36404061247401</v>
      </c>
      <c r="W123" s="22">
        <f>FC_IND_PPP_PA_E!W$2</f>
        <v>477.69328175409618</v>
      </c>
      <c r="X123" s="22">
        <f>FC_IND_PPP_PA_E!X$2</f>
        <v>437.12630143718343</v>
      </c>
    </row>
    <row r="124" spans="1:24" ht="11.25" customHeight="1" x14ac:dyDescent="0.2">
      <c r="A124" s="23" t="s">
        <v>440</v>
      </c>
      <c r="B124" s="21" t="str">
        <f ca="1">HYPERLINK("#"&amp;CELL("address",FC_IND_PPP_PR_E!$X$2),"FC_IND_PPP_PR_E")</f>
        <v>FC_IND_PPP_PR_E</v>
      </c>
      <c r="C124" s="22">
        <f>FC_IND_PPP_PR_E!C$2</f>
        <v>130.2117644813332</v>
      </c>
      <c r="D124" s="22">
        <f>FC_IND_PPP_PR_E!D$2</f>
        <v>123.29573772483546</v>
      </c>
      <c r="E124" s="22">
        <f>FC_IND_PPP_PR_E!E$2</f>
        <v>128.4629561849377</v>
      </c>
      <c r="F124" s="22">
        <f>FC_IND_PPP_PR_E!F$2</f>
        <v>124.50352207669107</v>
      </c>
      <c r="G124" s="22">
        <f>FC_IND_PPP_PR_E!G$2</f>
        <v>125.2768856191712</v>
      </c>
      <c r="H124" s="22">
        <f>FC_IND_PPP_PR_E!H$2</f>
        <v>123.66148929984068</v>
      </c>
      <c r="I124" s="22">
        <f>FC_IND_PPP_PR_E!I$2</f>
        <v>122.39946612467308</v>
      </c>
      <c r="J124" s="22">
        <f>FC_IND_PPP_PR_E!J$2</f>
        <v>116.49957987726795</v>
      </c>
      <c r="K124" s="22">
        <f>FC_IND_PPP_PR_E!K$2</f>
        <v>109.01389018996014</v>
      </c>
      <c r="L124" s="22">
        <f>FC_IND_PPP_PR_E!L$2</f>
        <v>89.472351992455799</v>
      </c>
      <c r="M124" s="22">
        <f>FC_IND_PPP_PR_E!M$2</f>
        <v>93.513133244072264</v>
      </c>
      <c r="N124" s="22">
        <f>FC_IND_PPP_PR_E!N$2</f>
        <v>87.323928904713597</v>
      </c>
      <c r="O124" s="22">
        <f>FC_IND_PPP_PR_E!O$2</f>
        <v>87.491858513444669</v>
      </c>
      <c r="P124" s="22">
        <f>FC_IND_PPP_PR_E!P$2</f>
        <v>88.051982509947777</v>
      </c>
      <c r="Q124" s="22">
        <f>FC_IND_PPP_PR_E!Q$2</f>
        <v>77.455335817592186</v>
      </c>
      <c r="R124" s="22">
        <f>FC_IND_PPP_PR_E!R$2</f>
        <v>82.607241807899129</v>
      </c>
      <c r="S124" s="22">
        <f>FC_IND_PPP_PR_E!S$2</f>
        <v>90.663513901188807</v>
      </c>
      <c r="T124" s="22">
        <f>FC_IND_PPP_PR_E!T$2</f>
        <v>78.217254227836662</v>
      </c>
      <c r="U124" s="22">
        <f>FC_IND_PPP_PR_E!U$2</f>
        <v>76.514282984936102</v>
      </c>
      <c r="V124" s="22">
        <f>FC_IND_PPP_PR_E!V$2</f>
        <v>54.66227190238083</v>
      </c>
      <c r="W124" s="22">
        <f>FC_IND_PPP_PR_E!W$2</f>
        <v>56.171777969062816</v>
      </c>
      <c r="X124" s="22">
        <f>FC_IND_PPP_PR_E!X$2</f>
        <v>51.387544757602271</v>
      </c>
    </row>
    <row r="125" spans="1:24" ht="11.25" customHeight="1" x14ac:dyDescent="0.2">
      <c r="A125" s="17" t="s">
        <v>190</v>
      </c>
      <c r="B125" s="18" t="str">
        <f ca="1">HYPERLINK("#"&amp;CELL("address",FC_IND_FBT_E!$X$2),"FC_IND_FBT_E")</f>
        <v>FC_IND_FBT_E</v>
      </c>
      <c r="C125" s="19">
        <f>FC_IND_FBT_E!C$2</f>
        <v>2362.1999140154771</v>
      </c>
      <c r="D125" s="19">
        <f>FC_IND_FBT_E!D$2</f>
        <v>2317.1514187446255</v>
      </c>
      <c r="E125" s="19">
        <f>FC_IND_FBT_E!E$2</f>
        <v>2345.5380051590714</v>
      </c>
      <c r="F125" s="19">
        <f>FC_IND_FBT_E!F$2</f>
        <v>2260.9748065348235</v>
      </c>
      <c r="G125" s="19">
        <f>FC_IND_FBT_E!G$2</f>
        <v>2230.6557179707652</v>
      </c>
      <c r="H125" s="19">
        <f>FC_IND_FBT_E!H$2</f>
        <v>2189.8944110060188</v>
      </c>
      <c r="I125" s="19">
        <f>FC_IND_FBT_E!I$2</f>
        <v>2143.1238177128116</v>
      </c>
      <c r="J125" s="19">
        <f>FC_IND_FBT_E!J$2</f>
        <v>2144.2966466036105</v>
      </c>
      <c r="K125" s="19">
        <f>FC_IND_FBT_E!K$2</f>
        <v>2052.006706792778</v>
      </c>
      <c r="L125" s="19">
        <f>FC_IND_FBT_E!L$2</f>
        <v>1784.5477214101461</v>
      </c>
      <c r="M125" s="19">
        <f>FC_IND_FBT_E!M$2</f>
        <v>1895.6201203783316</v>
      </c>
      <c r="N125" s="19">
        <f>FC_IND_FBT_E!N$2</f>
        <v>1987.0858985382629</v>
      </c>
      <c r="O125" s="19">
        <f>FC_IND_FBT_E!O$2</f>
        <v>1901.4813413585557</v>
      </c>
      <c r="P125" s="19">
        <f>FC_IND_FBT_E!P$2</f>
        <v>1874.7282889079963</v>
      </c>
      <c r="Q125" s="19">
        <f>FC_IND_FBT_E!Q$2</f>
        <v>1991.2930352536537</v>
      </c>
      <c r="R125" s="19">
        <f>FC_IND_FBT_E!R$2</f>
        <v>1947.7927773000856</v>
      </c>
      <c r="S125" s="19">
        <f>FC_IND_FBT_E!S$2</f>
        <v>1972.0309544282027</v>
      </c>
      <c r="T125" s="19">
        <f>FC_IND_FBT_E!T$2</f>
        <v>1990.0077386070507</v>
      </c>
      <c r="U125" s="19">
        <f>FC_IND_FBT_E!U$2</f>
        <v>2048.6313843508169</v>
      </c>
      <c r="V125" s="19">
        <f>FC_IND_FBT_E!V$2</f>
        <v>1993.9404127257089</v>
      </c>
      <c r="W125" s="19">
        <f>FC_IND_FBT_E!W$2</f>
        <v>1965.4724849527088</v>
      </c>
      <c r="X125" s="19">
        <f>FC_IND_FBT_E!X$2</f>
        <v>1973.9268271711089</v>
      </c>
    </row>
    <row r="126" spans="1:24" ht="11.25" customHeight="1" x14ac:dyDescent="0.2">
      <c r="A126" s="17" t="s">
        <v>187</v>
      </c>
      <c r="B126" s="18" t="str">
        <f ca="1">HYPERLINK("#"&amp;CELL("address",FC_IND_TE_E!$X$2),"FC_IND_TE_E")</f>
        <v>FC_IND_TE_E</v>
      </c>
      <c r="C126" s="19">
        <f>FC_IND_TE_E!C$2</f>
        <v>133.02957867583834</v>
      </c>
      <c r="D126" s="19">
        <f>FC_IND_TE_E!D$2</f>
        <v>137.71332760103181</v>
      </c>
      <c r="E126" s="19">
        <f>FC_IND_TE_E!E$2</f>
        <v>139.63370593293206</v>
      </c>
      <c r="F126" s="19">
        <f>FC_IND_TE_E!F$2</f>
        <v>135.41564918314702</v>
      </c>
      <c r="G126" s="19">
        <f>FC_IND_TE_E!G$2</f>
        <v>128.93817712811693</v>
      </c>
      <c r="H126" s="19">
        <f>FC_IND_TE_E!H$2</f>
        <v>119.2005159071367</v>
      </c>
      <c r="I126" s="19">
        <f>FC_IND_TE_E!I$2</f>
        <v>110.04557179707653</v>
      </c>
      <c r="J126" s="19">
        <f>FC_IND_TE_E!J$2</f>
        <v>110.48503869303525</v>
      </c>
      <c r="K126" s="19">
        <f>FC_IND_TE_E!K$2</f>
        <v>130.27815993121237</v>
      </c>
      <c r="L126" s="19">
        <f>FC_IND_TE_E!L$2</f>
        <v>132.4396388650043</v>
      </c>
      <c r="M126" s="19">
        <f>FC_IND_TE_E!M$2</f>
        <v>132.11960447119517</v>
      </c>
      <c r="N126" s="19">
        <f>FC_IND_TE_E!N$2</f>
        <v>94.272312983662928</v>
      </c>
      <c r="O126" s="19">
        <f>FC_IND_TE_E!O$2</f>
        <v>92.1871883061049</v>
      </c>
      <c r="P126" s="19">
        <f>FC_IND_TE_E!P$2</f>
        <v>99.863542562338779</v>
      </c>
      <c r="Q126" s="19">
        <f>FC_IND_TE_E!Q$2</f>
        <v>101.61917454858126</v>
      </c>
      <c r="R126" s="19">
        <f>FC_IND_TE_E!R$2</f>
        <v>102.51590713671538</v>
      </c>
      <c r="S126" s="19">
        <f>FC_IND_TE_E!S$2</f>
        <v>101.24686156491831</v>
      </c>
      <c r="T126" s="19">
        <f>FC_IND_TE_E!T$2</f>
        <v>101.70576096302665</v>
      </c>
      <c r="U126" s="19">
        <f>FC_IND_TE_E!U$2</f>
        <v>115.01134995700772</v>
      </c>
      <c r="V126" s="19">
        <f>FC_IND_TE_E!V$2</f>
        <v>108.35339638865003</v>
      </c>
      <c r="W126" s="19">
        <f>FC_IND_TE_E!W$2</f>
        <v>97.762854686156473</v>
      </c>
      <c r="X126" s="19">
        <f>FC_IND_TE_E!X$2</f>
        <v>101.84823731728289</v>
      </c>
    </row>
    <row r="127" spans="1:24" ht="11.25" customHeight="1" x14ac:dyDescent="0.2">
      <c r="A127" s="17" t="s">
        <v>188</v>
      </c>
      <c r="B127" s="18" t="str">
        <f ca="1">HYPERLINK("#"&amp;CELL("address",FC_IND_MAC_E!$X$2),"FC_IND_MAC_E")</f>
        <v>FC_IND_MAC_E</v>
      </c>
      <c r="C127" s="19">
        <f>FC_IND_MAC_E!C$2</f>
        <v>713.29974204643156</v>
      </c>
      <c r="D127" s="19">
        <f>FC_IND_MAC_E!D$2</f>
        <v>709.24668959587257</v>
      </c>
      <c r="E127" s="19">
        <f>FC_IND_MAC_E!E$2</f>
        <v>706.693551160791</v>
      </c>
      <c r="F127" s="19">
        <f>FC_IND_MAC_E!F$2</f>
        <v>653.46680997420458</v>
      </c>
      <c r="G127" s="19">
        <f>FC_IND_MAC_E!G$2</f>
        <v>655.79312123817704</v>
      </c>
      <c r="H127" s="19">
        <f>FC_IND_MAC_E!H$2</f>
        <v>669.66766981943238</v>
      </c>
      <c r="I127" s="19">
        <f>FC_IND_MAC_E!I$2</f>
        <v>641.96878761822859</v>
      </c>
      <c r="J127" s="19">
        <f>FC_IND_MAC_E!J$2</f>
        <v>592.10713671539122</v>
      </c>
      <c r="K127" s="19">
        <f>FC_IND_MAC_E!K$2</f>
        <v>612.28718830610478</v>
      </c>
      <c r="L127" s="19">
        <f>FC_IND_MAC_E!L$2</f>
        <v>648.47944969905404</v>
      </c>
      <c r="M127" s="19">
        <f>FC_IND_MAC_E!M$2</f>
        <v>656.1821152192606</v>
      </c>
      <c r="N127" s="19">
        <f>FC_IND_MAC_E!N$2</f>
        <v>515.16809974204648</v>
      </c>
      <c r="O127" s="19">
        <f>FC_IND_MAC_E!O$2</f>
        <v>537.78667239896811</v>
      </c>
      <c r="P127" s="19">
        <f>FC_IND_MAC_E!P$2</f>
        <v>514.24591573516773</v>
      </c>
      <c r="Q127" s="19">
        <f>FC_IND_MAC_E!Q$2</f>
        <v>494.2880481513327</v>
      </c>
      <c r="R127" s="19">
        <f>FC_IND_MAC_E!R$2</f>
        <v>504.70584694754945</v>
      </c>
      <c r="S127" s="19">
        <f>FC_IND_MAC_E!S$2</f>
        <v>526.85391229578659</v>
      </c>
      <c r="T127" s="19">
        <f>FC_IND_MAC_E!T$2</f>
        <v>555.19458297506446</v>
      </c>
      <c r="U127" s="19">
        <f>FC_IND_MAC_E!U$2</f>
        <v>533.6601031814273</v>
      </c>
      <c r="V127" s="19">
        <f>FC_IND_MAC_E!V$2</f>
        <v>531.37747205503001</v>
      </c>
      <c r="W127" s="19">
        <f>FC_IND_MAC_E!W$2</f>
        <v>490.90292347377465</v>
      </c>
      <c r="X127" s="19">
        <f>FC_IND_MAC_E!X$2</f>
        <v>519.30455717970767</v>
      </c>
    </row>
    <row r="128" spans="1:24" ht="11.25" customHeight="1" x14ac:dyDescent="0.2">
      <c r="A128" s="17" t="s">
        <v>194</v>
      </c>
      <c r="B128" s="18" t="str">
        <f ca="1">HYPERLINK("#"&amp;CELL("address",FC_IND_TL_E!$X$2),"FC_IND_TL_E")</f>
        <v>FC_IND_TL_E</v>
      </c>
      <c r="C128" s="19">
        <f>FC_IND_TL_E!C$2</f>
        <v>199.91582115219259</v>
      </c>
      <c r="D128" s="19">
        <f>FC_IND_TL_E!D$2</f>
        <v>186.46173688736025</v>
      </c>
      <c r="E128" s="19">
        <f>FC_IND_TL_E!E$2</f>
        <v>178.81160791057613</v>
      </c>
      <c r="F128" s="19">
        <f>FC_IND_TL_E!F$2</f>
        <v>167.15588993981083</v>
      </c>
      <c r="G128" s="19">
        <f>FC_IND_TL_E!G$2</f>
        <v>148.788736027515</v>
      </c>
      <c r="H128" s="19">
        <f>FC_IND_TL_E!H$2</f>
        <v>123.8748065348237</v>
      </c>
      <c r="I128" s="19">
        <f>FC_IND_TL_E!I$2</f>
        <v>114.37110920034392</v>
      </c>
      <c r="J128" s="19">
        <f>FC_IND_TL_E!J$2</f>
        <v>115.24763542562337</v>
      </c>
      <c r="K128" s="19">
        <f>FC_IND_TL_E!K$2</f>
        <v>110.8791917454858</v>
      </c>
      <c r="L128" s="19">
        <f>FC_IND_TL_E!L$2</f>
        <v>103.5920034393809</v>
      </c>
      <c r="M128" s="19">
        <f>FC_IND_TL_E!M$2</f>
        <v>116.58030954428202</v>
      </c>
      <c r="N128" s="19">
        <f>FC_IND_TL_E!N$2</f>
        <v>103.14522785898538</v>
      </c>
      <c r="O128" s="19">
        <f>FC_IND_TL_E!O$2</f>
        <v>103.71375752364574</v>
      </c>
      <c r="P128" s="19">
        <f>FC_IND_TL_E!P$2</f>
        <v>104.33955288048151</v>
      </c>
      <c r="Q128" s="19">
        <f>FC_IND_TL_E!Q$2</f>
        <v>87.484264832330183</v>
      </c>
      <c r="R128" s="19">
        <f>FC_IND_TL_E!R$2</f>
        <v>94.861650902837468</v>
      </c>
      <c r="S128" s="19">
        <f>FC_IND_TL_E!S$2</f>
        <v>92.200945829750651</v>
      </c>
      <c r="T128" s="19">
        <f>FC_IND_TL_E!T$2</f>
        <v>92.674032674118649</v>
      </c>
      <c r="U128" s="19">
        <f>FC_IND_TL_E!U$2</f>
        <v>92.934393809114368</v>
      </c>
      <c r="V128" s="19">
        <f>FC_IND_TL_E!V$2</f>
        <v>101.34135855546</v>
      </c>
      <c r="W128" s="19">
        <f>FC_IND_TL_E!W$2</f>
        <v>97.378761822871866</v>
      </c>
      <c r="X128" s="19">
        <f>FC_IND_TL_E!X$2</f>
        <v>97.234307824591568</v>
      </c>
    </row>
    <row r="129" spans="1:24" ht="11.25" customHeight="1" x14ac:dyDescent="0.2">
      <c r="A129" s="17" t="s">
        <v>192</v>
      </c>
      <c r="B129" s="18" t="str">
        <f ca="1">HYPERLINK("#"&amp;CELL("address",FC_IND_WP_E!$X$2),"FC_IND_WP_E")</f>
        <v>FC_IND_WP_E</v>
      </c>
      <c r="C129" s="19">
        <f>FC_IND_WP_E!C$2</f>
        <v>84.962252794496976</v>
      </c>
      <c r="D129" s="19">
        <f>FC_IND_WP_E!D$2</f>
        <v>58.808512467755804</v>
      </c>
      <c r="E129" s="19">
        <f>FC_IND_WP_E!E$2</f>
        <v>60.996216680997414</v>
      </c>
      <c r="F129" s="19">
        <f>FC_IND_WP_E!F$2</f>
        <v>57.717024935511589</v>
      </c>
      <c r="G129" s="19">
        <f>FC_IND_WP_E!G$2</f>
        <v>54.657437661220982</v>
      </c>
      <c r="H129" s="19">
        <f>FC_IND_WP_E!H$2</f>
        <v>60.236801375752364</v>
      </c>
      <c r="I129" s="19">
        <f>FC_IND_WP_E!I$2</f>
        <v>60.36104901117799</v>
      </c>
      <c r="J129" s="19">
        <f>FC_IND_WP_E!J$2</f>
        <v>61.751246775580398</v>
      </c>
      <c r="K129" s="19">
        <f>FC_IND_WP_E!K$2</f>
        <v>63.504213241616512</v>
      </c>
      <c r="L129" s="19">
        <f>FC_IND_WP_E!L$2</f>
        <v>68.863972484952697</v>
      </c>
      <c r="M129" s="19">
        <f>FC_IND_WP_E!M$2</f>
        <v>63.950902837489238</v>
      </c>
      <c r="N129" s="19">
        <f>FC_IND_WP_E!N$2</f>
        <v>65.751848667239898</v>
      </c>
      <c r="O129" s="19">
        <f>FC_IND_WP_E!O$2</f>
        <v>63.186672398968184</v>
      </c>
      <c r="P129" s="19">
        <f>FC_IND_WP_E!P$2</f>
        <v>53.92897678417885</v>
      </c>
      <c r="Q129" s="19">
        <f>FC_IND_WP_E!Q$2</f>
        <v>66.962596732588125</v>
      </c>
      <c r="R129" s="19">
        <f>FC_IND_WP_E!R$2</f>
        <v>71.080739466895963</v>
      </c>
      <c r="S129" s="19">
        <f>FC_IND_WP_E!S$2</f>
        <v>72.467153912295771</v>
      </c>
      <c r="T129" s="19">
        <f>FC_IND_WP_E!T$2</f>
        <v>47.064488392089402</v>
      </c>
      <c r="U129" s="19">
        <f>FC_IND_WP_E!U$2</f>
        <v>59.387274290627687</v>
      </c>
      <c r="V129" s="19">
        <f>FC_IND_WP_E!V$2</f>
        <v>57.130008598452271</v>
      </c>
      <c r="W129" s="19">
        <f>FC_IND_WP_E!W$2</f>
        <v>63.105331040412722</v>
      </c>
      <c r="X129" s="19">
        <f>FC_IND_WP_E!X$2</f>
        <v>83.773086844368009</v>
      </c>
    </row>
    <row r="130" spans="1:24" ht="11.25" customHeight="1" x14ac:dyDescent="0.2">
      <c r="A130" s="17" t="s">
        <v>189</v>
      </c>
      <c r="B130" s="18" t="str">
        <f ca="1">HYPERLINK("#"&amp;CELL("address",FC_IND_MQ_E!$X$2),"FC_IND_MQ_E")</f>
        <v>FC_IND_MQ_E</v>
      </c>
      <c r="C130" s="19">
        <f>FC_IND_MQ_E!C$2</f>
        <v>147.80481513327601</v>
      </c>
      <c r="D130" s="19">
        <f>FC_IND_MQ_E!D$2</f>
        <v>121.75382631126396</v>
      </c>
      <c r="E130" s="19">
        <f>FC_IND_MQ_E!E$2</f>
        <v>139.20859845227858</v>
      </c>
      <c r="F130" s="19">
        <f>FC_IND_MQ_E!F$2</f>
        <v>176.76457437661225</v>
      </c>
      <c r="G130" s="19">
        <f>FC_IND_MQ_E!G$2</f>
        <v>178.36491831470335</v>
      </c>
      <c r="H130" s="19">
        <f>FC_IND_MQ_E!H$2</f>
        <v>140.9402407566638</v>
      </c>
      <c r="I130" s="19">
        <f>FC_IND_MQ_E!I$2</f>
        <v>149.66766981943252</v>
      </c>
      <c r="J130" s="19">
        <f>FC_IND_MQ_E!J$2</f>
        <v>140.92828890799657</v>
      </c>
      <c r="K130" s="19">
        <f>FC_IND_MQ_E!K$2</f>
        <v>223.24660361134994</v>
      </c>
      <c r="L130" s="19">
        <f>FC_IND_MQ_E!L$2</f>
        <v>81.933533963886504</v>
      </c>
      <c r="M130" s="19">
        <f>FC_IND_MQ_E!M$2</f>
        <v>237.93069647463452</v>
      </c>
      <c r="N130" s="19">
        <f>FC_IND_MQ_E!N$2</f>
        <v>142.21564918314704</v>
      </c>
      <c r="O130" s="19">
        <f>FC_IND_MQ_E!O$2</f>
        <v>151.91521926053309</v>
      </c>
      <c r="P130" s="19">
        <f>FC_IND_MQ_E!P$2</f>
        <v>145.36130696474635</v>
      </c>
      <c r="Q130" s="19">
        <f>FC_IND_MQ_E!Q$2</f>
        <v>92.815305245055896</v>
      </c>
      <c r="R130" s="19">
        <f>FC_IND_MQ_E!R$2</f>
        <v>115.63250214961306</v>
      </c>
      <c r="S130" s="19">
        <f>FC_IND_MQ_E!S$2</f>
        <v>118.21229578675838</v>
      </c>
      <c r="T130" s="19">
        <f>FC_IND_MQ_E!T$2</f>
        <v>117.75202063628548</v>
      </c>
      <c r="U130" s="19">
        <f>FC_IND_MQ_E!U$2</f>
        <v>122.80662080825451</v>
      </c>
      <c r="V130" s="19">
        <f>FC_IND_MQ_E!V$2</f>
        <v>111.43224419604471</v>
      </c>
      <c r="W130" s="19">
        <f>FC_IND_MQ_E!W$2</f>
        <v>96.658985382631116</v>
      </c>
      <c r="X130" s="19">
        <f>FC_IND_MQ_E!X$2</f>
        <v>118.16251074806533</v>
      </c>
    </row>
    <row r="131" spans="1:24" ht="11.25" customHeight="1" x14ac:dyDescent="0.2">
      <c r="A131" s="17" t="s">
        <v>193</v>
      </c>
      <c r="B131" s="18" t="str">
        <f ca="1">HYPERLINK("#"&amp;CELL("address",FC_IND_CON_E!$X$2),"FC_IND_CON_E")</f>
        <v>FC_IND_CON_E</v>
      </c>
      <c r="C131" s="19">
        <f>FC_IND_CON_E!C$2</f>
        <v>932.68323301805663</v>
      </c>
      <c r="D131" s="19">
        <f>FC_IND_CON_E!D$2</f>
        <v>948.60232158211522</v>
      </c>
      <c r="E131" s="19">
        <f>FC_IND_CON_E!E$2</f>
        <v>883.6649183147033</v>
      </c>
      <c r="F131" s="19">
        <f>FC_IND_CON_E!F$2</f>
        <v>856.25253654342191</v>
      </c>
      <c r="G131" s="19">
        <f>FC_IND_CON_E!G$2</f>
        <v>852.20894239036966</v>
      </c>
      <c r="H131" s="19">
        <f>FC_IND_CON_E!H$2</f>
        <v>871.78478073946678</v>
      </c>
      <c r="I131" s="19">
        <f>FC_IND_CON_E!I$2</f>
        <v>854.28460877042119</v>
      </c>
      <c r="J131" s="19">
        <f>FC_IND_CON_E!J$2</f>
        <v>851.31332760103169</v>
      </c>
      <c r="K131" s="19">
        <f>FC_IND_CON_E!K$2</f>
        <v>870.76001719690453</v>
      </c>
      <c r="L131" s="19">
        <f>FC_IND_CON_E!L$2</f>
        <v>854.78607050730852</v>
      </c>
      <c r="M131" s="19">
        <f>FC_IND_CON_E!M$2</f>
        <v>784.69673258813395</v>
      </c>
      <c r="N131" s="19">
        <f>FC_IND_CON_E!N$2</f>
        <v>788.05262252794489</v>
      </c>
      <c r="O131" s="19">
        <f>FC_IND_CON_E!O$2</f>
        <v>731.03043852106623</v>
      </c>
      <c r="P131" s="19">
        <f>FC_IND_CON_E!P$2</f>
        <v>742.52803095442812</v>
      </c>
      <c r="Q131" s="19">
        <f>FC_IND_CON_E!Q$2</f>
        <v>718.66663800515903</v>
      </c>
      <c r="R131" s="19">
        <f>FC_IND_CON_E!R$2</f>
        <v>689.98753224419579</v>
      </c>
      <c r="S131" s="19">
        <f>FC_IND_CON_E!S$2</f>
        <v>733.63052450558905</v>
      </c>
      <c r="T131" s="19">
        <f>FC_IND_CON_E!T$2</f>
        <v>721.57583834909701</v>
      </c>
      <c r="U131" s="19">
        <f>FC_IND_CON_E!U$2</f>
        <v>728.56113499570074</v>
      </c>
      <c r="V131" s="19">
        <f>FC_IND_CON_E!V$2</f>
        <v>677.57970765262246</v>
      </c>
      <c r="W131" s="19">
        <f>FC_IND_CON_E!W$2</f>
        <v>682.41943250214956</v>
      </c>
      <c r="X131" s="19">
        <f>FC_IND_CON_E!X$2</f>
        <v>668.31607910576076</v>
      </c>
    </row>
    <row r="132" spans="1:24" ht="11.25" customHeight="1" x14ac:dyDescent="0.2">
      <c r="A132" s="17" t="s">
        <v>195</v>
      </c>
      <c r="B132" s="18" t="str">
        <f ca="1">HYPERLINK("#"&amp;CELL("address",FC_IND_NSP_E!$X$2),"FC_IND_NSP_E")</f>
        <v>FC_IND_NSP_E</v>
      </c>
      <c r="C132" s="19">
        <f>FC_IND_NSP_E!C$2</f>
        <v>352.70309544282026</v>
      </c>
      <c r="D132" s="19">
        <f>FC_IND_NSP_E!D$2</f>
        <v>384.33344797936365</v>
      </c>
      <c r="E132" s="19">
        <f>FC_IND_NSP_E!E$2</f>
        <v>391.23611349957002</v>
      </c>
      <c r="F132" s="19">
        <f>FC_IND_NSP_E!F$2</f>
        <v>373.56156491831467</v>
      </c>
      <c r="G132" s="19">
        <f>FC_IND_NSP_E!G$2</f>
        <v>414.55485812553741</v>
      </c>
      <c r="H132" s="19">
        <f>FC_IND_NSP_E!H$2</f>
        <v>414.07884780739471</v>
      </c>
      <c r="I132" s="19">
        <f>FC_IND_NSP_E!I$2</f>
        <v>475.71564918314687</v>
      </c>
      <c r="J132" s="19">
        <f>FC_IND_NSP_E!J$2</f>
        <v>423.7523645743766</v>
      </c>
      <c r="K132" s="19">
        <f>FC_IND_NSP_E!K$2</f>
        <v>449.08460877042126</v>
      </c>
      <c r="L132" s="19">
        <f>FC_IND_NSP_E!L$2</f>
        <v>363.20997420464312</v>
      </c>
      <c r="M132" s="19">
        <f>FC_IND_NSP_E!M$2</f>
        <v>348.45098882201205</v>
      </c>
      <c r="N132" s="19">
        <f>FC_IND_NSP_E!N$2</f>
        <v>369.84256233877903</v>
      </c>
      <c r="O132" s="19">
        <f>FC_IND_NSP_E!O$2</f>
        <v>372.26440240756665</v>
      </c>
      <c r="P132" s="19">
        <f>FC_IND_NSP_E!P$2</f>
        <v>359.93078245915734</v>
      </c>
      <c r="Q132" s="19">
        <f>FC_IND_NSP_E!Q$2</f>
        <v>379.28822012037824</v>
      </c>
      <c r="R132" s="19">
        <f>FC_IND_NSP_E!R$2</f>
        <v>383.71169389509885</v>
      </c>
      <c r="S132" s="19">
        <f>FC_IND_NSP_E!S$2</f>
        <v>406.81857265692179</v>
      </c>
      <c r="T132" s="19">
        <f>FC_IND_NSP_E!T$2</f>
        <v>402.58073946689592</v>
      </c>
      <c r="U132" s="19">
        <f>FC_IND_NSP_E!U$2</f>
        <v>393.21470335339643</v>
      </c>
      <c r="V132" s="19">
        <f>FC_IND_NSP_E!V$2</f>
        <v>358.28306104901117</v>
      </c>
      <c r="W132" s="19">
        <f>FC_IND_NSP_E!W$2</f>
        <v>341.93000859845228</v>
      </c>
      <c r="X132" s="19">
        <f>FC_IND_NSP_E!X$2</f>
        <v>363.0716251074806</v>
      </c>
    </row>
    <row r="133" spans="1:24" ht="11.25" customHeight="1" x14ac:dyDescent="0.2">
      <c r="A133" s="14" t="s">
        <v>196</v>
      </c>
      <c r="B133" s="15" t="str">
        <f ca="1">HYPERLINK("#"&amp;CELL("address",FC_TRA_E!$X$2),"FC_TRA_E")</f>
        <v>FC_TRA_E</v>
      </c>
      <c r="C133" s="16">
        <f>FC_TRA_E!C$2</f>
        <v>10623.75426715681</v>
      </c>
      <c r="D133" s="16">
        <f>FC_TRA_E!D$2</f>
        <v>10703.54171044597</v>
      </c>
      <c r="E133" s="16">
        <f>FC_TRA_E!E$2</f>
        <v>10948.23604406011</v>
      </c>
      <c r="F133" s="16">
        <f>FC_TRA_E!F$2</f>
        <v>11111.406000271209</v>
      </c>
      <c r="G133" s="16">
        <f>FC_TRA_E!G$2</f>
        <v>11293.867050667914</v>
      </c>
      <c r="H133" s="16">
        <f>FC_TRA_E!H$2</f>
        <v>11364.37401785759</v>
      </c>
      <c r="I133" s="16">
        <f>FC_TRA_E!I$2</f>
        <v>11712.983578002215</v>
      </c>
      <c r="J133" s="16">
        <f>FC_TRA_E!J$2</f>
        <v>11835.286827503929</v>
      </c>
      <c r="K133" s="16">
        <f>FC_TRA_E!K$2</f>
        <v>11947.770962141662</v>
      </c>
      <c r="L133" s="16">
        <f>FC_TRA_E!L$2</f>
        <v>11584.323022414395</v>
      </c>
      <c r="M133" s="16">
        <f>FC_TRA_E!M$2</f>
        <v>11643.533074355719</v>
      </c>
      <c r="N133" s="16">
        <f>FC_TRA_E!N$2</f>
        <v>11772.090234928381</v>
      </c>
      <c r="O133" s="16">
        <f>FC_TRA_E!O$2</f>
        <v>11264.571837089536</v>
      </c>
      <c r="P133" s="16">
        <f>FC_TRA_E!P$2</f>
        <v>10751.757442820364</v>
      </c>
      <c r="Q133" s="16">
        <f>FC_TRA_E!Q$2</f>
        <v>9911.7840990029799</v>
      </c>
      <c r="R133" s="16">
        <f>FC_TRA_E!R$2</f>
        <v>10027.399269882671</v>
      </c>
      <c r="S133" s="16">
        <f>FC_TRA_E!S$2</f>
        <v>10019.6952568857</v>
      </c>
      <c r="T133" s="16">
        <f>FC_TRA_E!T$2</f>
        <v>10370.430327566954</v>
      </c>
      <c r="U133" s="16">
        <f>FC_TRA_E!U$2</f>
        <v>10613.54842487204</v>
      </c>
      <c r="V133" s="16">
        <f>FC_TRA_E!V$2</f>
        <v>10610.917137010338</v>
      </c>
      <c r="W133" s="16">
        <f>FC_TRA_E!W$2</f>
        <v>9055.3865196056013</v>
      </c>
      <c r="X133" s="16">
        <f>FC_TRA_E!X$2</f>
        <v>9230.6171852330153</v>
      </c>
    </row>
    <row r="134" spans="1:24" ht="11.25" customHeight="1" x14ac:dyDescent="0.2">
      <c r="A134" s="17" t="s">
        <v>197</v>
      </c>
      <c r="B134" s="18" t="str">
        <f ca="1">HYPERLINK("#"&amp;CELL("address",FC_TRA_RAIL_E!$X$2),"FC_TRA_RAIL_E")</f>
        <v>FC_TRA_RAIL_E</v>
      </c>
      <c r="C134" s="19">
        <f>FC_TRA_RAIL_E!C$2</f>
        <v>177.55803955288047</v>
      </c>
      <c r="D134" s="19">
        <f>FC_TRA_RAIL_E!D$2</f>
        <v>170.9420464316423</v>
      </c>
      <c r="E134" s="19">
        <f>FC_TRA_RAIL_E!E$2</f>
        <v>168.19286328460876</v>
      </c>
      <c r="F134" s="19">
        <f>FC_TRA_RAIL_E!F$2</f>
        <v>170.60042992261396</v>
      </c>
      <c r="G134" s="19">
        <f>FC_TRA_RAIL_E!G$2</f>
        <v>176.96096302665521</v>
      </c>
      <c r="H134" s="19">
        <f>FC_TRA_RAIL_E!H$2</f>
        <v>172.57807394668956</v>
      </c>
      <c r="I134" s="19">
        <f>FC_TRA_RAIL_E!I$2</f>
        <v>172.23413585554607</v>
      </c>
      <c r="J134" s="19">
        <f>FC_TRA_RAIL_E!J$2</f>
        <v>170.17050730868445</v>
      </c>
      <c r="K134" s="19">
        <f>FC_TRA_RAIL_E!K$2</f>
        <v>173.08684436801371</v>
      </c>
      <c r="L134" s="19">
        <f>FC_TRA_RAIL_E!L$2</f>
        <v>174.54858125537399</v>
      </c>
      <c r="M134" s="19">
        <f>FC_TRA_RAIL_E!M$2</f>
        <v>184.17884780739462</v>
      </c>
      <c r="N134" s="19">
        <f>FC_TRA_RAIL_E!N$2</f>
        <v>181.59931212381775</v>
      </c>
      <c r="O134" s="19">
        <f>FC_TRA_RAIL_E!O$2</f>
        <v>177.58194325021489</v>
      </c>
      <c r="P134" s="19">
        <f>FC_TRA_RAIL_E!P$2</f>
        <v>175.26036113499572</v>
      </c>
      <c r="Q134" s="19">
        <f>FC_TRA_RAIL_E!Q$2</f>
        <v>170.27325881341361</v>
      </c>
      <c r="R134" s="19">
        <f>FC_TRA_RAIL_E!R$2</f>
        <v>170.80395528804812</v>
      </c>
      <c r="S134" s="19">
        <f>FC_TRA_RAIL_E!S$2</f>
        <v>176.42330180567495</v>
      </c>
      <c r="T134" s="19">
        <f>FC_TRA_RAIL_E!T$2</f>
        <v>175.26921754084265</v>
      </c>
      <c r="U134" s="19">
        <f>FC_TRA_RAIL_E!U$2</f>
        <v>176.85193465176266</v>
      </c>
      <c r="V134" s="19">
        <f>FC_TRA_RAIL_E!V$2</f>
        <v>177.17489251934649</v>
      </c>
      <c r="W134" s="19">
        <f>FC_TRA_RAIL_E!W$2</f>
        <v>161.02347377472049</v>
      </c>
      <c r="X134" s="19">
        <f>FC_TRA_RAIL_E!X$2</f>
        <v>159.5692175408426</v>
      </c>
    </row>
    <row r="135" spans="1:24" ht="11.25" customHeight="1" x14ac:dyDescent="0.2">
      <c r="A135" s="23" t="s">
        <v>377</v>
      </c>
      <c r="B135" s="21" t="str">
        <f ca="1">HYPERLINK("#"&amp;CELL("address",FC_TRA_RAIL_MTU_E!$X$2),"FC_TRA_RAIL_MTU_E")</f>
        <v>FC_TRA_RAIL_MTU_E</v>
      </c>
      <c r="C135" s="22">
        <f>FC_TRA_RAIL_MTU_E!C$2</f>
        <v>2.8761168700280959</v>
      </c>
      <c r="D135" s="22">
        <f>FC_TRA_RAIL_MTU_E!D$2</f>
        <v>2.919439873185075</v>
      </c>
      <c r="E135" s="22">
        <f>FC_TRA_RAIL_MTU_E!E$2</f>
        <v>2.8055777413836815</v>
      </c>
      <c r="F135" s="22">
        <f>FC_TRA_RAIL_MTU_E!F$2</f>
        <v>2.8555526635910704</v>
      </c>
      <c r="G135" s="22">
        <f>FC_TRA_RAIL_MTU_E!G$2</f>
        <v>2.9906315094960845</v>
      </c>
      <c r="H135" s="22">
        <f>FC_TRA_RAIL_MTU_E!H$2</f>
        <v>2.9942707451046395</v>
      </c>
      <c r="I135" s="22">
        <f>FC_TRA_RAIL_MTU_E!I$2</f>
        <v>3.0652487360044502</v>
      </c>
      <c r="J135" s="22">
        <f>FC_TRA_RAIL_MTU_E!J$2</f>
        <v>3.167916481601635</v>
      </c>
      <c r="K135" s="22">
        <f>FC_TRA_RAIL_MTU_E!K$2</f>
        <v>3.2494318725002431</v>
      </c>
      <c r="L135" s="22">
        <f>FC_TRA_RAIL_MTU_E!L$2</f>
        <v>3.203082469442339</v>
      </c>
      <c r="M135" s="22">
        <f>FC_TRA_RAIL_MTU_E!M$2</f>
        <v>3.2572063108311213</v>
      </c>
      <c r="N135" s="22">
        <f>FC_TRA_RAIL_MTU_E!N$2</f>
        <v>3.3289586793424539</v>
      </c>
      <c r="O135" s="22">
        <f>FC_TRA_RAIL_MTU_E!O$2</f>
        <v>3.0315924183822687</v>
      </c>
      <c r="P135" s="22">
        <f>FC_TRA_RAIL_MTU_E!P$2</f>
        <v>3.1014082212970395</v>
      </c>
      <c r="Q135" s="22">
        <f>FC_TRA_RAIL_MTU_E!Q$2</f>
        <v>3.0481598238442698</v>
      </c>
      <c r="R135" s="22">
        <f>FC_TRA_RAIL_MTU_E!R$2</f>
        <v>3.377257203245319</v>
      </c>
      <c r="S135" s="22">
        <f>FC_TRA_RAIL_MTU_E!S$2</f>
        <v>3.3857087433450936</v>
      </c>
      <c r="T135" s="22">
        <f>FC_TRA_RAIL_MTU_E!T$2</f>
        <v>3.2069604954205699</v>
      </c>
      <c r="U135" s="22">
        <f>FC_TRA_RAIL_MTU_E!U$2</f>
        <v>3.7278948938783856</v>
      </c>
      <c r="V135" s="22">
        <f>FC_TRA_RAIL_MTU_E!V$2</f>
        <v>3.7143264713197457</v>
      </c>
      <c r="W135" s="22">
        <f>FC_TRA_RAIL_MTU_E!W$2</f>
        <v>2.4192348567230475</v>
      </c>
      <c r="X135" s="22">
        <f>FC_TRA_RAIL_MTU_E!X$2</f>
        <v>2.5006697930424804</v>
      </c>
    </row>
    <row r="136" spans="1:24" ht="11.25" customHeight="1" x14ac:dyDescent="0.2">
      <c r="A136" s="23" t="s">
        <v>382</v>
      </c>
      <c r="B136" s="21" t="str">
        <f ca="1">HYPERLINK("#"&amp;CELL("address",FC_TRA_RAIL_CPT_E!$X$2),"FC_TRA_RAIL_CPT_E")</f>
        <v>FC_TRA_RAIL_CPT_E</v>
      </c>
      <c r="C136" s="22">
        <f>FC_TRA_RAIL_CPT_E!C$2</f>
        <v>156.22089458225926</v>
      </c>
      <c r="D136" s="22">
        <f>FC_TRA_RAIL_CPT_E!D$2</f>
        <v>149.31861431758077</v>
      </c>
      <c r="E136" s="22">
        <f>FC_TRA_RAIL_CPT_E!E$2</f>
        <v>148.89997227130354</v>
      </c>
      <c r="F136" s="22">
        <f>FC_TRA_RAIL_CPT_E!F$2</f>
        <v>147.84790890619647</v>
      </c>
      <c r="G136" s="22">
        <f>FC_TRA_RAIL_CPT_E!G$2</f>
        <v>150.71135271437834</v>
      </c>
      <c r="H136" s="22">
        <f>FC_TRA_RAIL_CPT_E!H$2</f>
        <v>145.08001976722329</v>
      </c>
      <c r="I136" s="22">
        <f>FC_TRA_RAIL_CPT_E!I$2</f>
        <v>144.65057315760961</v>
      </c>
      <c r="J136" s="22">
        <f>FC_TRA_RAIL_CPT_E!J$2</f>
        <v>139.13069377439456</v>
      </c>
      <c r="K136" s="22">
        <f>FC_TRA_RAIL_CPT_E!K$2</f>
        <v>142.16008342209005</v>
      </c>
      <c r="L136" s="22">
        <f>FC_TRA_RAIL_CPT_E!L$2</f>
        <v>148.34733553067991</v>
      </c>
      <c r="M136" s="22">
        <f>FC_TRA_RAIL_CPT_E!M$2</f>
        <v>157.98351802967247</v>
      </c>
      <c r="N136" s="22">
        <f>FC_TRA_RAIL_CPT_E!N$2</f>
        <v>154.02652659217671</v>
      </c>
      <c r="O136" s="22">
        <f>FC_TRA_RAIL_CPT_E!O$2</f>
        <v>151.7325160860899</v>
      </c>
      <c r="P136" s="22">
        <f>FC_TRA_RAIL_CPT_E!P$2</f>
        <v>149.88964576044299</v>
      </c>
      <c r="Q136" s="22">
        <f>FC_TRA_RAIL_CPT_E!Q$2</f>
        <v>146.38633837212925</v>
      </c>
      <c r="R136" s="22">
        <f>FC_TRA_RAIL_CPT_E!R$2</f>
        <v>141.86704920206236</v>
      </c>
      <c r="S136" s="22">
        <f>FC_TRA_RAIL_CPT_E!S$2</f>
        <v>151.37747374591379</v>
      </c>
      <c r="T136" s="22">
        <f>FC_TRA_RAIL_CPT_E!T$2</f>
        <v>151.0923940957174</v>
      </c>
      <c r="U136" s="22">
        <f>FC_TRA_RAIL_CPT_E!U$2</f>
        <v>151.19578822250645</v>
      </c>
      <c r="V136" s="22">
        <f>FC_TRA_RAIL_CPT_E!V$2</f>
        <v>151.32115169823189</v>
      </c>
      <c r="W136" s="22">
        <f>FC_TRA_RAIL_CPT_E!W$2</f>
        <v>136.48514072039796</v>
      </c>
      <c r="X136" s="22">
        <f>FC_TRA_RAIL_CPT_E!X$2</f>
        <v>134.56556620518009</v>
      </c>
    </row>
    <row r="137" spans="1:24" ht="11.25" customHeight="1" x14ac:dyDescent="0.2">
      <c r="A137" s="23" t="s">
        <v>380</v>
      </c>
      <c r="B137" s="21" t="str">
        <f ca="1">HYPERLINK("#"&amp;CELL("address",FC_TRA_RAIL_HST_E!$X$2),"FC_TRA_RAIL_HST_E")</f>
        <v>FC_TRA_RAIL_HST_E</v>
      </c>
      <c r="C137" s="22">
        <f>FC_TRA_RAIL_HST_E!C$2</f>
        <v>0.70116178320616895</v>
      </c>
      <c r="D137" s="22">
        <f>FC_TRA_RAIL_HST_E!D$2</f>
        <v>1.1724534621134626</v>
      </c>
      <c r="E137" s="22">
        <f>FC_TRA_RAIL_HST_E!E$2</f>
        <v>1.2213179138875283</v>
      </c>
      <c r="F137" s="22">
        <f>FC_TRA_RAIL_HST_E!F$2</f>
        <v>4.0184815691827822</v>
      </c>
      <c r="G137" s="22">
        <f>FC_TRA_RAIL_HST_E!G$2</f>
        <v>3.9412226923559355</v>
      </c>
      <c r="H137" s="22">
        <f>FC_TRA_RAIL_HST_E!H$2</f>
        <v>4.098254460468933</v>
      </c>
      <c r="I137" s="22">
        <f>FC_TRA_RAIL_HST_E!I$2</f>
        <v>3.9954084648850348</v>
      </c>
      <c r="J137" s="22">
        <f>FC_TRA_RAIL_HST_E!J$2</f>
        <v>4.5111321231402393</v>
      </c>
      <c r="K137" s="22">
        <f>FC_TRA_RAIL_HST_E!K$2</f>
        <v>4.9784575329995233</v>
      </c>
      <c r="L137" s="22">
        <f>FC_TRA_RAIL_HST_E!L$2</f>
        <v>5.028011528615882</v>
      </c>
      <c r="M137" s="22">
        <f>FC_TRA_RAIL_HST_E!M$2</f>
        <v>1.990676734621768</v>
      </c>
      <c r="N137" s="22">
        <f>FC_TRA_RAIL_HST_E!N$2</f>
        <v>2.0939695445934268</v>
      </c>
      <c r="O137" s="22">
        <f>FC_TRA_RAIL_HST_E!O$2</f>
        <v>2.1681976868242021</v>
      </c>
      <c r="P137" s="22">
        <f>FC_TRA_RAIL_HST_E!P$2</f>
        <v>2.3605193679821923</v>
      </c>
      <c r="Q137" s="22">
        <f>FC_TRA_RAIL_HST_E!Q$2</f>
        <v>1.5882414499690278</v>
      </c>
      <c r="R137" s="22">
        <f>FC_TRA_RAIL_HST_E!R$2</f>
        <v>5.4100778033388366</v>
      </c>
      <c r="S137" s="22">
        <f>FC_TRA_RAIL_HST_E!S$2</f>
        <v>1.7769600851093896</v>
      </c>
      <c r="T137" s="22">
        <f>FC_TRA_RAIL_HST_E!T$2</f>
        <v>1.8936704907444235</v>
      </c>
      <c r="U137" s="22">
        <f>FC_TRA_RAIL_HST_E!U$2</f>
        <v>1.6403980883463265</v>
      </c>
      <c r="V137" s="22">
        <f>FC_TRA_RAIL_HST_E!V$2</f>
        <v>1.8698557182343949</v>
      </c>
      <c r="W137" s="22">
        <f>FC_TRA_RAIL_HST_E!W$2</f>
        <v>0.81562808733399506</v>
      </c>
      <c r="X137" s="22">
        <f>FC_TRA_RAIL_HST_E!X$2</f>
        <v>0.77954126501484666</v>
      </c>
    </row>
    <row r="138" spans="1:24" ht="11.25" customHeight="1" x14ac:dyDescent="0.2">
      <c r="A138" s="23" t="s">
        <v>383</v>
      </c>
      <c r="B138" s="21" t="str">
        <f ca="1">HYPERLINK("#"&amp;CELL("address",FC_TRA_RAIL_FRT_E!$X$2),"FC_TRA_RAIL_FRT_E")</f>
        <v>FC_TRA_RAIL_FRT_E</v>
      </c>
      <c r="C138" s="22">
        <f>FC_TRA_RAIL_FRT_E!C$2</f>
        <v>17.759866317386944</v>
      </c>
      <c r="D138" s="22">
        <f>FC_TRA_RAIL_FRT_E!D$2</f>
        <v>17.531538778763004</v>
      </c>
      <c r="E138" s="22">
        <f>FC_TRA_RAIL_FRT_E!E$2</f>
        <v>15.265995358034012</v>
      </c>
      <c r="F138" s="22">
        <f>FC_TRA_RAIL_FRT_E!F$2</f>
        <v>15.878486783643634</v>
      </c>
      <c r="G138" s="22">
        <f>FC_TRA_RAIL_FRT_E!G$2</f>
        <v>19.317756110424867</v>
      </c>
      <c r="H138" s="22">
        <f>FC_TRA_RAIL_FRT_E!H$2</f>
        <v>20.405528973892679</v>
      </c>
      <c r="I138" s="22">
        <f>FC_TRA_RAIL_FRT_E!I$2</f>
        <v>20.52290549704697</v>
      </c>
      <c r="J138" s="22">
        <f>FC_TRA_RAIL_FRT_E!J$2</f>
        <v>23.360764929548036</v>
      </c>
      <c r="K138" s="22">
        <f>FC_TRA_RAIL_FRT_E!K$2</f>
        <v>22.698871540423898</v>
      </c>
      <c r="L138" s="22">
        <f>FC_TRA_RAIL_FRT_E!L$2</f>
        <v>17.970151726635851</v>
      </c>
      <c r="M138" s="22">
        <f>FC_TRA_RAIL_FRT_E!M$2</f>
        <v>20.947446732269281</v>
      </c>
      <c r="N138" s="22">
        <f>FC_TRA_RAIL_FRT_E!N$2</f>
        <v>22.149857307705165</v>
      </c>
      <c r="O138" s="22">
        <f>FC_TRA_RAIL_FRT_E!O$2</f>
        <v>20.649637058918511</v>
      </c>
      <c r="P138" s="22">
        <f>FC_TRA_RAIL_FRT_E!P$2</f>
        <v>19.908787785273496</v>
      </c>
      <c r="Q138" s="22">
        <f>FC_TRA_RAIL_FRT_E!Q$2</f>
        <v>19.250519167471033</v>
      </c>
      <c r="R138" s="22">
        <f>FC_TRA_RAIL_FRT_E!R$2</f>
        <v>20.1495710794016</v>
      </c>
      <c r="S138" s="22">
        <f>FC_TRA_RAIL_FRT_E!S$2</f>
        <v>19.883159231306692</v>
      </c>
      <c r="T138" s="22">
        <f>FC_TRA_RAIL_FRT_E!T$2</f>
        <v>19.076192458960236</v>
      </c>
      <c r="U138" s="22">
        <f>FC_TRA_RAIL_FRT_E!U$2</f>
        <v>20.287853447031505</v>
      </c>
      <c r="V138" s="22">
        <f>FC_TRA_RAIL_FRT_E!V$2</f>
        <v>20.269558631560461</v>
      </c>
      <c r="W138" s="22">
        <f>FC_TRA_RAIL_FRT_E!W$2</f>
        <v>21.303470110265501</v>
      </c>
      <c r="X138" s="22">
        <f>FC_TRA_RAIL_FRT_E!X$2</f>
        <v>21.723440277605203</v>
      </c>
    </row>
    <row r="139" spans="1:24" ht="11.25" customHeight="1" x14ac:dyDescent="0.2">
      <c r="A139" s="17" t="s">
        <v>198</v>
      </c>
      <c r="B139" s="18" t="str">
        <f ca="1">HYPERLINK("#"&amp;CELL("address",FC_TRA_ROAD_E!$X$2),"FC_TRA_ROAD_E")</f>
        <v>FC_TRA_ROAD_E</v>
      </c>
      <c r="C139" s="19">
        <f>FC_TRA_ROAD_E!C$2</f>
        <v>10202.222280914333</v>
      </c>
      <c r="D139" s="19">
        <f>FC_TRA_ROAD_E!D$2</f>
        <v>10279.360884994552</v>
      </c>
      <c r="E139" s="19">
        <f>FC_TRA_ROAD_E!E$2</f>
        <v>10517.539569425546</v>
      </c>
      <c r="F139" s="19">
        <f>FC_TRA_ROAD_E!F$2</f>
        <v>10693.743403538621</v>
      </c>
      <c r="G139" s="19">
        <f>FC_TRA_ROAD_E!G$2</f>
        <v>10866.755614726382</v>
      </c>
      <c r="H139" s="19">
        <f>FC_TRA_ROAD_E!H$2</f>
        <v>10920.027500230763</v>
      </c>
      <c r="I139" s="19">
        <f>FC_TRA_ROAD_E!I$2</f>
        <v>11255.598453324656</v>
      </c>
      <c r="J139" s="19">
        <f>FC_TRA_ROAD_E!J$2</f>
        <v>11356.288547194385</v>
      </c>
      <c r="K139" s="19">
        <f>FC_TRA_ROAD_E!K$2</f>
        <v>11457.917135830396</v>
      </c>
      <c r="L139" s="19">
        <f>FC_TRA_ROAD_E!L$2</f>
        <v>11087.848387848619</v>
      </c>
      <c r="M139" s="19">
        <f>FC_TRA_ROAD_E!M$2</f>
        <v>11098.21923084755</v>
      </c>
      <c r="N139" s="19">
        <f>FC_TRA_ROAD_E!N$2</f>
        <v>11225.228670010067</v>
      </c>
      <c r="O139" s="19">
        <f>FC_TRA_ROAD_E!O$2</f>
        <v>10750.618440700886</v>
      </c>
      <c r="P139" s="19">
        <f>FC_TRA_ROAD_E!P$2</f>
        <v>10219.48934307832</v>
      </c>
      <c r="Q139" s="19">
        <f>FC_TRA_ROAD_E!Q$2</f>
        <v>9430.9347438868972</v>
      </c>
      <c r="R139" s="19">
        <f>FC_TRA_ROAD_E!R$2</f>
        <v>9517.1052028147424</v>
      </c>
      <c r="S139" s="19">
        <f>FC_TRA_ROAD_E!S$2</f>
        <v>9528.9735028014347</v>
      </c>
      <c r="T139" s="19">
        <f>FC_TRA_ROAD_E!T$2</f>
        <v>9890.6230188825157</v>
      </c>
      <c r="U139" s="19">
        <f>FC_TRA_ROAD_E!U$2</f>
        <v>10130.91901816525</v>
      </c>
      <c r="V139" s="19">
        <f>FC_TRA_ROAD_E!V$2</f>
        <v>10153.196156786777</v>
      </c>
      <c r="W139" s="19">
        <f>FC_TRA_ROAD_E!W$2</f>
        <v>8682.4340690467016</v>
      </c>
      <c r="X139" s="19">
        <f>FC_TRA_ROAD_E!X$2</f>
        <v>8833.6681740550248</v>
      </c>
    </row>
    <row r="140" spans="1:24" ht="11.25" customHeight="1" x14ac:dyDescent="0.2">
      <c r="A140" s="23" t="s">
        <v>486</v>
      </c>
      <c r="B140" s="21" t="str">
        <f ca="1">HYPERLINK("#"&amp;CELL("address",FC_TRA_ROAD_P2W_E!$X$2),"FC_TRA_ROAD_P2W_E")</f>
        <v>FC_TRA_ROAD_P2W_E</v>
      </c>
      <c r="C140" s="22">
        <f>FC_TRA_ROAD_P2W_E!C$2</f>
        <v>131.47833115500677</v>
      </c>
      <c r="D140" s="22">
        <f>FC_TRA_ROAD_P2W_E!D$2</f>
        <v>136.49706665548501</v>
      </c>
      <c r="E140" s="22">
        <f>FC_TRA_ROAD_P2W_E!E$2</f>
        <v>140.13506198623094</v>
      </c>
      <c r="F140" s="22">
        <f>FC_TRA_ROAD_P2W_E!F$2</f>
        <v>141.91399834743933</v>
      </c>
      <c r="G140" s="22">
        <f>FC_TRA_ROAD_P2W_E!G$2</f>
        <v>134.67333157720162</v>
      </c>
      <c r="H140" s="22">
        <f>FC_TRA_ROAD_P2W_E!H$2</f>
        <v>138.35014180143204</v>
      </c>
      <c r="I140" s="22">
        <f>FC_TRA_ROAD_P2W_E!I$2</f>
        <v>144.46129116232635</v>
      </c>
      <c r="J140" s="22">
        <f>FC_TRA_ROAD_P2W_E!J$2</f>
        <v>150.8396279602778</v>
      </c>
      <c r="K140" s="22">
        <f>FC_TRA_ROAD_P2W_E!K$2</f>
        <v>160.25784936048382</v>
      </c>
      <c r="L140" s="22">
        <f>FC_TRA_ROAD_P2W_E!L$2</f>
        <v>163.87683578522282</v>
      </c>
      <c r="M140" s="22">
        <f>FC_TRA_ROAD_P2W_E!M$2</f>
        <v>164.51935773336461</v>
      </c>
      <c r="N140" s="22">
        <f>FC_TRA_ROAD_P2W_E!N$2</f>
        <v>166.60225858033417</v>
      </c>
      <c r="O140" s="22">
        <f>FC_TRA_ROAD_P2W_E!O$2</f>
        <v>160.74117367566163</v>
      </c>
      <c r="P140" s="22">
        <f>FC_TRA_ROAD_P2W_E!P$2</f>
        <v>157.70573579876569</v>
      </c>
      <c r="Q140" s="22">
        <f>FC_TRA_ROAD_P2W_E!Q$2</f>
        <v>150.20576569846256</v>
      </c>
      <c r="R140" s="22">
        <f>FC_TRA_ROAD_P2W_E!R$2</f>
        <v>153.17494626930156</v>
      </c>
      <c r="S140" s="22">
        <f>FC_TRA_ROAD_P2W_E!S$2</f>
        <v>154.03849818181141</v>
      </c>
      <c r="T140" s="22">
        <f>FC_TRA_ROAD_P2W_E!T$2</f>
        <v>143.67298302726994</v>
      </c>
      <c r="U140" s="22">
        <f>FC_TRA_ROAD_P2W_E!U$2</f>
        <v>142.37914125759343</v>
      </c>
      <c r="V140" s="22">
        <f>FC_TRA_ROAD_P2W_E!V$2</f>
        <v>143.54096182857836</v>
      </c>
      <c r="W140" s="22">
        <f>FC_TRA_ROAD_P2W_E!W$2</f>
        <v>131.57610130773597</v>
      </c>
      <c r="X140" s="22">
        <f>FC_TRA_ROAD_P2W_E!X$2</f>
        <v>127.08293656080899</v>
      </c>
    </row>
    <row r="141" spans="1:24" ht="11.25" customHeight="1" x14ac:dyDescent="0.2">
      <c r="A141" s="23" t="s">
        <v>385</v>
      </c>
      <c r="B141" s="21" t="str">
        <f ca="1">HYPERLINK("#"&amp;CELL("address",FC_TRA_ROAD_CAR_E!$X$2),"FC_TRA_ROAD_CAR_E")</f>
        <v>FC_TRA_ROAD_CAR_E</v>
      </c>
      <c r="C141" s="22">
        <f>FC_TRA_ROAD_CAR_E!C$2</f>
        <v>5801.7341275319577</v>
      </c>
      <c r="D141" s="22">
        <f>FC_TRA_ROAD_CAR_E!D$2</f>
        <v>5854.9585515161461</v>
      </c>
      <c r="E141" s="22">
        <f>FC_TRA_ROAD_CAR_E!E$2</f>
        <v>5968.378024250359</v>
      </c>
      <c r="F141" s="22">
        <f>FC_TRA_ROAD_CAR_E!F$2</f>
        <v>5997.9175388255535</v>
      </c>
      <c r="G141" s="22">
        <f>FC_TRA_ROAD_CAR_E!G$2</f>
        <v>6035.9619209090197</v>
      </c>
      <c r="H141" s="22">
        <f>FC_TRA_ROAD_CAR_E!H$2</f>
        <v>6055.4602796887366</v>
      </c>
      <c r="I141" s="22">
        <f>FC_TRA_ROAD_CAR_E!I$2</f>
        <v>6214.2475380254609</v>
      </c>
      <c r="J141" s="22">
        <f>FC_TRA_ROAD_CAR_E!J$2</f>
        <v>6274.3279484734976</v>
      </c>
      <c r="K141" s="22">
        <f>FC_TRA_ROAD_CAR_E!K$2</f>
        <v>6300.4493754861069</v>
      </c>
      <c r="L141" s="22">
        <f>FC_TRA_ROAD_CAR_E!L$2</f>
        <v>6274.4186467343243</v>
      </c>
      <c r="M141" s="22">
        <f>FC_TRA_ROAD_CAR_E!M$2</f>
        <v>6202.8463645425827</v>
      </c>
      <c r="N141" s="22">
        <f>FC_TRA_ROAD_CAR_E!N$2</f>
        <v>6211.1909009504843</v>
      </c>
      <c r="O141" s="22">
        <f>FC_TRA_ROAD_CAR_E!O$2</f>
        <v>5936.5069403024618</v>
      </c>
      <c r="P141" s="22">
        <f>FC_TRA_ROAD_CAR_E!P$2</f>
        <v>5787.0653744383317</v>
      </c>
      <c r="Q141" s="22">
        <f>FC_TRA_ROAD_CAR_E!Q$2</f>
        <v>5599.0713160828727</v>
      </c>
      <c r="R141" s="22">
        <f>FC_TRA_ROAD_CAR_E!R$2</f>
        <v>5624.6017792687226</v>
      </c>
      <c r="S141" s="22">
        <f>FC_TRA_ROAD_CAR_E!S$2</f>
        <v>5653.8159976576608</v>
      </c>
      <c r="T141" s="22">
        <f>FC_TRA_ROAD_CAR_E!T$2</f>
        <v>5722.5575615442658</v>
      </c>
      <c r="U141" s="22">
        <f>FC_TRA_ROAD_CAR_E!U$2</f>
        <v>5728.7693135551635</v>
      </c>
      <c r="V141" s="22">
        <f>FC_TRA_ROAD_CAR_E!V$2</f>
        <v>5702.3779511046359</v>
      </c>
      <c r="W141" s="22">
        <f>FC_TRA_ROAD_CAR_E!W$2</f>
        <v>4596.6587416362772</v>
      </c>
      <c r="X141" s="22">
        <f>FC_TRA_ROAD_CAR_E!X$2</f>
        <v>4917.613779365327</v>
      </c>
    </row>
    <row r="142" spans="1:24" ht="11.25" customHeight="1" x14ac:dyDescent="0.2">
      <c r="A142" s="23" t="s">
        <v>386</v>
      </c>
      <c r="B142" s="21" t="str">
        <f ca="1">HYPERLINK("#"&amp;CELL("address",FC_TRA_ROAD_BUS_E!$X$2),"FC_TRA_ROAD_BUS_E")</f>
        <v>FC_TRA_ROAD_BUS_E</v>
      </c>
      <c r="C142" s="22">
        <f>FC_TRA_ROAD_BUS_E!C$2</f>
        <v>363.3942116425311</v>
      </c>
      <c r="D142" s="22">
        <f>FC_TRA_ROAD_BUS_E!D$2</f>
        <v>352.33724355501693</v>
      </c>
      <c r="E142" s="22">
        <f>FC_TRA_ROAD_BUS_E!E$2</f>
        <v>348.49143678972325</v>
      </c>
      <c r="F142" s="22">
        <f>FC_TRA_ROAD_BUS_E!F$2</f>
        <v>339.82481854901675</v>
      </c>
      <c r="G142" s="22">
        <f>FC_TRA_ROAD_BUS_E!G$2</f>
        <v>332.54830248517953</v>
      </c>
      <c r="H142" s="22">
        <f>FC_TRA_ROAD_BUS_E!H$2</f>
        <v>331.9696015617389</v>
      </c>
      <c r="I142" s="22">
        <f>FC_TRA_ROAD_BUS_E!I$2</f>
        <v>328.68625150910367</v>
      </c>
      <c r="J142" s="22">
        <f>FC_TRA_ROAD_BUS_E!J$2</f>
        <v>327.70714347369318</v>
      </c>
      <c r="K142" s="22">
        <f>FC_TRA_ROAD_BUS_E!K$2</f>
        <v>339.8508769921167</v>
      </c>
      <c r="L142" s="22">
        <f>FC_TRA_ROAD_BUS_E!L$2</f>
        <v>351.98696795565445</v>
      </c>
      <c r="M142" s="22">
        <f>FC_TRA_ROAD_BUS_E!M$2</f>
        <v>368.01058596915811</v>
      </c>
      <c r="N142" s="22">
        <f>FC_TRA_ROAD_BUS_E!N$2</f>
        <v>361.97468886205598</v>
      </c>
      <c r="O142" s="22">
        <f>FC_TRA_ROAD_BUS_E!O$2</f>
        <v>351.99546781353803</v>
      </c>
      <c r="P142" s="22">
        <f>FC_TRA_ROAD_BUS_E!P$2</f>
        <v>339.00055502008786</v>
      </c>
      <c r="Q142" s="22">
        <f>FC_TRA_ROAD_BUS_E!Q$2</f>
        <v>325.72725127304136</v>
      </c>
      <c r="R142" s="22">
        <f>FC_TRA_ROAD_BUS_E!R$2</f>
        <v>320.4318689256516</v>
      </c>
      <c r="S142" s="22">
        <f>FC_TRA_ROAD_BUS_E!S$2</f>
        <v>325.02204163403167</v>
      </c>
      <c r="T142" s="22">
        <f>FC_TRA_ROAD_BUS_E!T$2</f>
        <v>350.96606924691667</v>
      </c>
      <c r="U142" s="22">
        <f>FC_TRA_ROAD_BUS_E!U$2</f>
        <v>325.91037059927947</v>
      </c>
      <c r="V142" s="22">
        <f>FC_TRA_ROAD_BUS_E!V$2</f>
        <v>309.36660976868541</v>
      </c>
      <c r="W142" s="22">
        <f>FC_TRA_ROAD_BUS_E!W$2</f>
        <v>248.98683936778593</v>
      </c>
      <c r="X142" s="22">
        <f>FC_TRA_ROAD_BUS_E!X$2</f>
        <v>228.79759510580277</v>
      </c>
    </row>
    <row r="143" spans="1:24" ht="11.25" customHeight="1" x14ac:dyDescent="0.2">
      <c r="A143" s="23" t="s">
        <v>387</v>
      </c>
      <c r="B143" s="21" t="str">
        <f ca="1">HYPERLINK("#"&amp;CELL("address",FC_TRA_ROAD_LCV_E!$X$2),"FC_TRA_ROAD_LCV_E")</f>
        <v>FC_TRA_ROAD_LCV_E</v>
      </c>
      <c r="C143" s="22">
        <f>FC_TRA_ROAD_LCV_E!C$2</f>
        <v>1779.1506139426806</v>
      </c>
      <c r="D143" s="22">
        <f>FC_TRA_ROAD_LCV_E!D$2</f>
        <v>1844.7776536263482</v>
      </c>
      <c r="E143" s="22">
        <f>FC_TRA_ROAD_LCV_E!E$2</f>
        <v>1890.4237274093794</v>
      </c>
      <c r="F143" s="22">
        <f>FC_TRA_ROAD_LCV_E!F$2</f>
        <v>1961.9869770890562</v>
      </c>
      <c r="G143" s="22">
        <f>FC_TRA_ROAD_LCV_E!G$2</f>
        <v>2055.3060940336923</v>
      </c>
      <c r="H143" s="22">
        <f>FC_TRA_ROAD_LCV_E!H$2</f>
        <v>2073.0697616512657</v>
      </c>
      <c r="I143" s="22">
        <f>FC_TRA_ROAD_LCV_E!I$2</f>
        <v>2056.274479302785</v>
      </c>
      <c r="J143" s="22">
        <f>FC_TRA_ROAD_LCV_E!J$2</f>
        <v>2075.4353399718107</v>
      </c>
      <c r="K143" s="22">
        <f>FC_TRA_ROAD_LCV_E!K$2</f>
        <v>2105.2153137350197</v>
      </c>
      <c r="L143" s="22">
        <f>FC_TRA_ROAD_LCV_E!L$2</f>
        <v>1977.4743294916411</v>
      </c>
      <c r="M143" s="22">
        <f>FC_TRA_ROAD_LCV_E!M$2</f>
        <v>2000.2982073542769</v>
      </c>
      <c r="N143" s="22">
        <f>FC_TRA_ROAD_LCV_E!N$2</f>
        <v>2034.6336264632719</v>
      </c>
      <c r="O143" s="22">
        <f>FC_TRA_ROAD_LCV_E!O$2</f>
        <v>1929.3157521784985</v>
      </c>
      <c r="P143" s="22">
        <f>FC_TRA_ROAD_LCV_E!P$2</f>
        <v>1857.6399020990825</v>
      </c>
      <c r="Q143" s="22">
        <f>FC_TRA_ROAD_LCV_E!Q$2</f>
        <v>1768.7019142416254</v>
      </c>
      <c r="R143" s="22">
        <f>FC_TRA_ROAD_LCV_E!R$2</f>
        <v>1827.3912147834496</v>
      </c>
      <c r="S143" s="22">
        <f>FC_TRA_ROAD_LCV_E!S$2</f>
        <v>1839.4488760215149</v>
      </c>
      <c r="T143" s="22">
        <f>FC_TRA_ROAD_LCV_E!T$2</f>
        <v>1840.2835456496466</v>
      </c>
      <c r="U143" s="22">
        <f>FC_TRA_ROAD_LCV_E!U$2</f>
        <v>1815.933701690067</v>
      </c>
      <c r="V143" s="22">
        <f>FC_TRA_ROAD_LCV_E!V$2</f>
        <v>1807.391669583476</v>
      </c>
      <c r="W143" s="22">
        <f>FC_TRA_ROAD_LCV_E!W$2</f>
        <v>1736.3905153474664</v>
      </c>
      <c r="X143" s="22">
        <f>FC_TRA_ROAD_LCV_E!X$2</f>
        <v>1777.1890950016686</v>
      </c>
    </row>
    <row r="144" spans="1:24" ht="11.25" customHeight="1" x14ac:dyDescent="0.2">
      <c r="A144" s="23" t="s">
        <v>388</v>
      </c>
      <c r="B144" s="21" t="str">
        <f ca="1">HYPERLINK("#"&amp;CELL("address",FC_TRA_ROAD_HGV_E!$X$2),"FC_TRA_ROAD_HGV_E")</f>
        <v>FC_TRA_ROAD_HGV_E</v>
      </c>
      <c r="C144" s="22">
        <f>FC_TRA_ROAD_HGV_E!C$2</f>
        <v>2126.4649966421571</v>
      </c>
      <c r="D144" s="22">
        <f>FC_TRA_ROAD_HGV_E!D$2</f>
        <v>2090.7903696415569</v>
      </c>
      <c r="E144" s="22">
        <f>FC_TRA_ROAD_HGV_E!E$2</f>
        <v>2170.1113189898506</v>
      </c>
      <c r="F144" s="22">
        <f>FC_TRA_ROAD_HGV_E!F$2</f>
        <v>2252.1000707275539</v>
      </c>
      <c r="G144" s="22">
        <f>FC_TRA_ROAD_HGV_E!G$2</f>
        <v>2308.2659657212889</v>
      </c>
      <c r="H144" s="22">
        <f>FC_TRA_ROAD_HGV_E!H$2</f>
        <v>2321.17771552759</v>
      </c>
      <c r="I144" s="22">
        <f>FC_TRA_ROAD_HGV_E!I$2</f>
        <v>2511.9288933249795</v>
      </c>
      <c r="J144" s="22">
        <f>FC_TRA_ROAD_HGV_E!J$2</f>
        <v>2527.9784873151084</v>
      </c>
      <c r="K144" s="22">
        <f>FC_TRA_ROAD_HGV_E!K$2</f>
        <v>2552.1437202566703</v>
      </c>
      <c r="L144" s="22">
        <f>FC_TRA_ROAD_HGV_E!L$2</f>
        <v>2320.0916078817741</v>
      </c>
      <c r="M144" s="22">
        <f>FC_TRA_ROAD_HGV_E!M$2</f>
        <v>2362.5447152481665</v>
      </c>
      <c r="N144" s="22">
        <f>FC_TRA_ROAD_HGV_E!N$2</f>
        <v>2450.8271951539209</v>
      </c>
      <c r="O144" s="22">
        <f>FC_TRA_ROAD_HGV_E!O$2</f>
        <v>2372.0591067307241</v>
      </c>
      <c r="P144" s="22">
        <f>FC_TRA_ROAD_HGV_E!P$2</f>
        <v>2078.0777757220526</v>
      </c>
      <c r="Q144" s="22">
        <f>FC_TRA_ROAD_HGV_E!Q$2</f>
        <v>1587.2284965908966</v>
      </c>
      <c r="R144" s="22">
        <f>FC_TRA_ROAD_HGV_E!R$2</f>
        <v>1591.5053935676169</v>
      </c>
      <c r="S144" s="22">
        <f>FC_TRA_ROAD_HGV_E!S$2</f>
        <v>1556.6480893064154</v>
      </c>
      <c r="T144" s="22">
        <f>FC_TRA_ROAD_HGV_E!T$2</f>
        <v>1833.1428594144174</v>
      </c>
      <c r="U144" s="22">
        <f>FC_TRA_ROAD_HGV_E!U$2</f>
        <v>2117.926491063145</v>
      </c>
      <c r="V144" s="22">
        <f>FC_TRA_ROAD_HGV_E!V$2</f>
        <v>2190.5189645014016</v>
      </c>
      <c r="W144" s="22">
        <f>FC_TRA_ROAD_HGV_E!W$2</f>
        <v>1968.8218713874367</v>
      </c>
      <c r="X144" s="22">
        <f>FC_TRA_ROAD_HGV_E!X$2</f>
        <v>1782.9847680214177</v>
      </c>
    </row>
    <row r="145" spans="1:24" ht="11.25" customHeight="1" x14ac:dyDescent="0.2">
      <c r="A145" s="17" t="s">
        <v>199</v>
      </c>
      <c r="B145" s="18" t="str">
        <f ca="1">HYPERLINK("#"&amp;CELL("address",FC_TRA_DAVI_E!$X$2),"FC_TRA_DAVI_E")</f>
        <v>FC_TRA_DAVI_E</v>
      </c>
      <c r="C145" s="19">
        <f>FC_TRA_DAVI_E!C$2</f>
        <v>0</v>
      </c>
      <c r="D145" s="19">
        <f>FC_TRA_DAVI_E!D$2</f>
        <v>0</v>
      </c>
      <c r="E145" s="19">
        <f>FC_TRA_DAVI_E!E$2</f>
        <v>0</v>
      </c>
      <c r="F145" s="19">
        <f>FC_TRA_DAVI_E!F$2</f>
        <v>0</v>
      </c>
      <c r="G145" s="19">
        <f>FC_TRA_DAVI_E!G$2</f>
        <v>0</v>
      </c>
      <c r="H145" s="19">
        <f>FC_TRA_DAVI_E!H$2</f>
        <v>0</v>
      </c>
      <c r="I145" s="19">
        <f>FC_TRA_DAVI_E!I$2</f>
        <v>0</v>
      </c>
      <c r="J145" s="19">
        <f>FC_TRA_DAVI_E!J$2</f>
        <v>0</v>
      </c>
      <c r="K145" s="19">
        <f>FC_TRA_DAVI_E!K$2</f>
        <v>0</v>
      </c>
      <c r="L145" s="19">
        <f>FC_TRA_DAVI_E!L$2</f>
        <v>0</v>
      </c>
      <c r="M145" s="19">
        <f>FC_TRA_DAVI_E!M$2</f>
        <v>0</v>
      </c>
      <c r="N145" s="19">
        <f>FC_TRA_DAVI_E!N$2</f>
        <v>0</v>
      </c>
      <c r="O145" s="19">
        <f>FC_TRA_DAVI_E!O$2</f>
        <v>0</v>
      </c>
      <c r="P145" s="19">
        <f>FC_TRA_DAVI_E!P$2</f>
        <v>0</v>
      </c>
      <c r="Q145" s="19">
        <f>FC_TRA_DAVI_E!Q$2</f>
        <v>0</v>
      </c>
      <c r="R145" s="19">
        <f>FC_TRA_DAVI_E!R$2</f>
        <v>0</v>
      </c>
      <c r="S145" s="19">
        <f>FC_TRA_DAVI_E!S$2</f>
        <v>0</v>
      </c>
      <c r="T145" s="19">
        <f>FC_TRA_DAVI_E!T$2</f>
        <v>0</v>
      </c>
      <c r="U145" s="19">
        <f>FC_TRA_DAVI_E!U$2</f>
        <v>0</v>
      </c>
      <c r="V145" s="19">
        <f>FC_TRA_DAVI_E!V$2</f>
        <v>0</v>
      </c>
      <c r="W145" s="19">
        <f>FC_TRA_DAVI_E!W$2</f>
        <v>0</v>
      </c>
      <c r="X145" s="19">
        <f>FC_TRA_DAVI_E!X$2</f>
        <v>0</v>
      </c>
    </row>
    <row r="146" spans="1:24" ht="11.25" customHeight="1" x14ac:dyDescent="0.2">
      <c r="A146" s="23" t="s">
        <v>361</v>
      </c>
      <c r="B146" s="21" t="str">
        <f ca="1">HYPERLINK("#"&amp;CELL("address",FC_TRA_DAVI_PA_E!$X$2),"FC_TRA_DAVI_PA_E")</f>
        <v>FC_TRA_DAVI_PA_E</v>
      </c>
      <c r="C146" s="22">
        <f>FC_TRA_DAVI_PA_E!C$2</f>
        <v>0</v>
      </c>
      <c r="D146" s="22">
        <f>FC_TRA_DAVI_PA_E!D$2</f>
        <v>0</v>
      </c>
      <c r="E146" s="22">
        <f>FC_TRA_DAVI_PA_E!E$2</f>
        <v>0</v>
      </c>
      <c r="F146" s="22">
        <f>FC_TRA_DAVI_PA_E!F$2</f>
        <v>0</v>
      </c>
      <c r="G146" s="22">
        <f>FC_TRA_DAVI_PA_E!G$2</f>
        <v>0</v>
      </c>
      <c r="H146" s="22">
        <f>FC_TRA_DAVI_PA_E!H$2</f>
        <v>0</v>
      </c>
      <c r="I146" s="22">
        <f>FC_TRA_DAVI_PA_E!I$2</f>
        <v>0</v>
      </c>
      <c r="J146" s="22">
        <f>FC_TRA_DAVI_PA_E!J$2</f>
        <v>0</v>
      </c>
      <c r="K146" s="22">
        <f>FC_TRA_DAVI_PA_E!K$2</f>
        <v>0</v>
      </c>
      <c r="L146" s="22">
        <f>FC_TRA_DAVI_PA_E!L$2</f>
        <v>0</v>
      </c>
      <c r="M146" s="22">
        <f>FC_TRA_DAVI_PA_E!M$2</f>
        <v>0</v>
      </c>
      <c r="N146" s="22">
        <f>FC_TRA_DAVI_PA_E!N$2</f>
        <v>0</v>
      </c>
      <c r="O146" s="22">
        <f>FC_TRA_DAVI_PA_E!O$2</f>
        <v>0</v>
      </c>
      <c r="P146" s="22">
        <f>FC_TRA_DAVI_PA_E!P$2</f>
        <v>0</v>
      </c>
      <c r="Q146" s="22">
        <f>FC_TRA_DAVI_PA_E!Q$2</f>
        <v>0</v>
      </c>
      <c r="R146" s="22">
        <f>FC_TRA_DAVI_PA_E!R$2</f>
        <v>0</v>
      </c>
      <c r="S146" s="22">
        <f>FC_TRA_DAVI_PA_E!S$2</f>
        <v>0</v>
      </c>
      <c r="T146" s="22">
        <f>FC_TRA_DAVI_PA_E!T$2</f>
        <v>0</v>
      </c>
      <c r="U146" s="22">
        <f>FC_TRA_DAVI_PA_E!U$2</f>
        <v>0</v>
      </c>
      <c r="V146" s="22">
        <f>FC_TRA_DAVI_PA_E!V$2</f>
        <v>0</v>
      </c>
      <c r="W146" s="22">
        <f>FC_TRA_DAVI_PA_E!W$2</f>
        <v>0</v>
      </c>
      <c r="X146" s="22">
        <f>FC_TRA_DAVI_PA_E!X$2</f>
        <v>0</v>
      </c>
    </row>
    <row r="147" spans="1:24" ht="11.25" customHeight="1" x14ac:dyDescent="0.2">
      <c r="A147" s="23" t="s">
        <v>362</v>
      </c>
      <c r="B147" s="21" t="str">
        <f ca="1">HYPERLINK("#"&amp;CELL("address",FC_TRA_DAVI_FR_E!$X$2),"FC_TRA_DAVI_FR_E")</f>
        <v>FC_TRA_DAVI_FR_E</v>
      </c>
      <c r="C147" s="22">
        <f>FC_TRA_DAVI_FR_E!C$2</f>
        <v>0</v>
      </c>
      <c r="D147" s="22">
        <f>FC_TRA_DAVI_FR_E!D$2</f>
        <v>0</v>
      </c>
      <c r="E147" s="22">
        <f>FC_TRA_DAVI_FR_E!E$2</f>
        <v>0</v>
      </c>
      <c r="F147" s="22">
        <f>FC_TRA_DAVI_FR_E!F$2</f>
        <v>0</v>
      </c>
      <c r="G147" s="22">
        <f>FC_TRA_DAVI_FR_E!G$2</f>
        <v>0</v>
      </c>
      <c r="H147" s="22">
        <f>FC_TRA_DAVI_FR_E!H$2</f>
        <v>0</v>
      </c>
      <c r="I147" s="22">
        <f>FC_TRA_DAVI_FR_E!I$2</f>
        <v>0</v>
      </c>
      <c r="J147" s="22">
        <f>FC_TRA_DAVI_FR_E!J$2</f>
        <v>0</v>
      </c>
      <c r="K147" s="22">
        <f>FC_TRA_DAVI_FR_E!K$2</f>
        <v>0</v>
      </c>
      <c r="L147" s="22">
        <f>FC_TRA_DAVI_FR_E!L$2</f>
        <v>0</v>
      </c>
      <c r="M147" s="22">
        <f>FC_TRA_DAVI_FR_E!M$2</f>
        <v>0</v>
      </c>
      <c r="N147" s="22">
        <f>FC_TRA_DAVI_FR_E!N$2</f>
        <v>0</v>
      </c>
      <c r="O147" s="22">
        <f>FC_TRA_DAVI_FR_E!O$2</f>
        <v>0</v>
      </c>
      <c r="P147" s="22">
        <f>FC_TRA_DAVI_FR_E!P$2</f>
        <v>0</v>
      </c>
      <c r="Q147" s="22">
        <f>FC_TRA_DAVI_FR_E!Q$2</f>
        <v>0</v>
      </c>
      <c r="R147" s="22">
        <f>FC_TRA_DAVI_FR_E!R$2</f>
        <v>0</v>
      </c>
      <c r="S147" s="22">
        <f>FC_TRA_DAVI_FR_E!S$2</f>
        <v>0</v>
      </c>
      <c r="T147" s="22">
        <f>FC_TRA_DAVI_FR_E!T$2</f>
        <v>0</v>
      </c>
      <c r="U147" s="22">
        <f>FC_TRA_DAVI_FR_E!U$2</f>
        <v>0</v>
      </c>
      <c r="V147" s="22">
        <f>FC_TRA_DAVI_FR_E!V$2</f>
        <v>0</v>
      </c>
      <c r="W147" s="22">
        <f>FC_TRA_DAVI_FR_E!W$2</f>
        <v>0</v>
      </c>
      <c r="X147" s="22">
        <f>FC_TRA_DAVI_FR_E!X$2</f>
        <v>0</v>
      </c>
    </row>
    <row r="148" spans="1:24" ht="11.25" customHeight="1" x14ac:dyDescent="0.2">
      <c r="A148" s="17" t="s">
        <v>200</v>
      </c>
      <c r="B148" s="18" t="str">
        <f ca="1">HYPERLINK("#"&amp;CELL("address",FC_TRA_DNAVI_E!$X$2),"FC_TRA_DNAVI_E")</f>
        <v>FC_TRA_DNAVI_E</v>
      </c>
      <c r="C148" s="19">
        <f>FC_TRA_DNAVI_E!C$2</f>
        <v>243.97394668959589</v>
      </c>
      <c r="D148" s="19">
        <f>FC_TRA_DNAVI_E!D$2</f>
        <v>253.23877901977642</v>
      </c>
      <c r="E148" s="19">
        <f>FC_TRA_DNAVI_E!E$2</f>
        <v>262.50361134995705</v>
      </c>
      <c r="F148" s="19">
        <f>FC_TRA_DNAVI_E!F$2</f>
        <v>247.0621668099742</v>
      </c>
      <c r="G148" s="19">
        <f>FC_TRA_DNAVI_E!G$2</f>
        <v>250.15047291487531</v>
      </c>
      <c r="H148" s="19">
        <f>FC_TRA_DNAVI_E!H$2</f>
        <v>271.76844368013752</v>
      </c>
      <c r="I148" s="19">
        <f>FC_TRA_DNAVI_E!I$2</f>
        <v>285.15098882201198</v>
      </c>
      <c r="J148" s="19">
        <f>FC_TRA_DNAVI_E!J$2</f>
        <v>308.82777300085979</v>
      </c>
      <c r="K148" s="19">
        <f>FC_TRA_DNAVI_E!K$2</f>
        <v>316.76698194325019</v>
      </c>
      <c r="L148" s="19">
        <f>FC_TRA_DNAVI_E!L$2</f>
        <v>321.92605331040409</v>
      </c>
      <c r="M148" s="19">
        <f>FC_TRA_DNAVI_E!M$2</f>
        <v>361.13499570077391</v>
      </c>
      <c r="N148" s="19">
        <f>FC_TRA_DNAVI_E!N$2</f>
        <v>365.26225279449699</v>
      </c>
      <c r="O148" s="19">
        <f>FC_TRA_DNAVI_E!O$2</f>
        <v>336.37145313843507</v>
      </c>
      <c r="P148" s="19">
        <f>FC_TRA_DNAVI_E!P$2</f>
        <v>357.00773860705067</v>
      </c>
      <c r="Q148" s="19">
        <f>FC_TRA_DNAVI_E!Q$2</f>
        <v>310.57609630266552</v>
      </c>
      <c r="R148" s="19">
        <f>FC_TRA_DNAVI_E!R$2</f>
        <v>339.49011177987956</v>
      </c>
      <c r="S148" s="19">
        <f>FC_TRA_DNAVI_E!S$2</f>
        <v>314.29845227858982</v>
      </c>
      <c r="T148" s="19">
        <f>FC_TRA_DNAVI_E!T$2</f>
        <v>304.5380911435941</v>
      </c>
      <c r="U148" s="19">
        <f>FC_TRA_DNAVI_E!U$2</f>
        <v>305.77747205503005</v>
      </c>
      <c r="V148" s="19">
        <f>FC_TRA_DNAVI_E!V$2</f>
        <v>280.54608770421328</v>
      </c>
      <c r="W148" s="19">
        <f>FC_TRA_DNAVI_E!W$2</f>
        <v>211.92897678417884</v>
      </c>
      <c r="X148" s="19">
        <f>FC_TRA_DNAVI_E!X$2</f>
        <v>237.37979363714533</v>
      </c>
    </row>
    <row r="149" spans="1:24" ht="11.25" customHeight="1" x14ac:dyDescent="0.2">
      <c r="A149" s="23" t="s">
        <v>368</v>
      </c>
      <c r="B149" s="21" t="str">
        <f ca="1">HYPERLINK("#"&amp;CELL("address",FC_TRA_DNAVI_DCS_E!$X$2),"FC_TRA_DNAVI_DCS_E")</f>
        <v>FC_TRA_DNAVI_DCS_E</v>
      </c>
      <c r="C149" s="22">
        <f>FC_TRA_DNAVI_DCS_E!C$2</f>
        <v>0.28288372402280343</v>
      </c>
      <c r="D149" s="22">
        <f>FC_TRA_DNAVI_DCS_E!D$2</f>
        <v>0.24352752332015293</v>
      </c>
      <c r="E149" s="22">
        <f>FC_TRA_DNAVI_DCS_E!E$2</f>
        <v>0.26538927181296607</v>
      </c>
      <c r="F149" s="22">
        <f>FC_TRA_DNAVI_DCS_E!F$2</f>
        <v>0.25930176608648303</v>
      </c>
      <c r="G149" s="22">
        <f>FC_TRA_DNAVI_DCS_E!G$2</f>
        <v>0.29367614268320891</v>
      </c>
      <c r="H149" s="22">
        <f>FC_TRA_DNAVI_DCS_E!H$2</f>
        <v>0.37206647254624958</v>
      </c>
      <c r="I149" s="22">
        <f>FC_TRA_DNAVI_DCS_E!I$2</f>
        <v>0.38627118285864825</v>
      </c>
      <c r="J149" s="22">
        <f>FC_TRA_DNAVI_DCS_E!J$2</f>
        <v>0.43703710361843984</v>
      </c>
      <c r="K149" s="22">
        <f>FC_TRA_DNAVI_DCS_E!K$2</f>
        <v>0.54044272264223758</v>
      </c>
      <c r="L149" s="22">
        <f>FC_TRA_DNAVI_DCS_E!L$2</f>
        <v>0.54397426054004516</v>
      </c>
      <c r="M149" s="22">
        <f>FC_TRA_DNAVI_DCS_E!M$2</f>
        <v>0.75955060925916085</v>
      </c>
      <c r="N149" s="22">
        <f>FC_TRA_DNAVI_DCS_E!N$2</f>
        <v>0.75233566970031684</v>
      </c>
      <c r="O149" s="22">
        <f>FC_TRA_DNAVI_DCS_E!O$2</f>
        <v>0.69319290320889004</v>
      </c>
      <c r="P149" s="22">
        <f>FC_TRA_DNAVI_DCS_E!P$2</f>
        <v>0.55915194711339022</v>
      </c>
      <c r="Q149" s="22">
        <f>FC_TRA_DNAVI_DCS_E!Q$2</f>
        <v>0.6386138863818297</v>
      </c>
      <c r="R149" s="22">
        <f>FC_TRA_DNAVI_DCS_E!R$2</f>
        <v>0.67471337885924632</v>
      </c>
      <c r="S149" s="22">
        <f>FC_TRA_DNAVI_DCS_E!S$2</f>
        <v>0.42450630078255935</v>
      </c>
      <c r="T149" s="22">
        <f>FC_TRA_DNAVI_DCS_E!T$2</f>
        <v>0.83591080415185826</v>
      </c>
      <c r="U149" s="22">
        <f>FC_TRA_DNAVI_DCS_E!U$2</f>
        <v>0.77334297676520691</v>
      </c>
      <c r="V149" s="22">
        <f>FC_TRA_DNAVI_DCS_E!V$2</f>
        <v>1.0747280529116692</v>
      </c>
      <c r="W149" s="22">
        <f>FC_TRA_DNAVI_DCS_E!W$2</f>
        <v>0.58950727835940908</v>
      </c>
      <c r="X149" s="22">
        <f>FC_TRA_DNAVI_DCS_E!X$2</f>
        <v>0.56620376487856028</v>
      </c>
    </row>
    <row r="150" spans="1:24" ht="11.25" customHeight="1" x14ac:dyDescent="0.2">
      <c r="A150" s="23" t="s">
        <v>367</v>
      </c>
      <c r="B150" s="21" t="str">
        <f ca="1">HYPERLINK("#"&amp;CELL("address",FC_TRA_DNAVI_IWW_E!$X$2),"FC_TRA_DNAVI_IWW_E")</f>
        <v>FC_TRA_DNAVI_IWW_E</v>
      </c>
      <c r="C150" s="22">
        <f>FC_TRA_DNAVI_IWW_E!C$2</f>
        <v>243.69106296557308</v>
      </c>
      <c r="D150" s="22">
        <f>FC_TRA_DNAVI_IWW_E!D$2</f>
        <v>252.99525149645626</v>
      </c>
      <c r="E150" s="22">
        <f>FC_TRA_DNAVI_IWW_E!E$2</f>
        <v>262.23822207814408</v>
      </c>
      <c r="F150" s="22">
        <f>FC_TRA_DNAVI_IWW_E!F$2</f>
        <v>246.80286504388772</v>
      </c>
      <c r="G150" s="22">
        <f>FC_TRA_DNAVI_IWW_E!G$2</f>
        <v>249.8567967721921</v>
      </c>
      <c r="H150" s="22">
        <f>FC_TRA_DNAVI_IWW_E!H$2</f>
        <v>271.39637720759129</v>
      </c>
      <c r="I150" s="22">
        <f>FC_TRA_DNAVI_IWW_E!I$2</f>
        <v>284.76471763915333</v>
      </c>
      <c r="J150" s="22">
        <f>FC_TRA_DNAVI_IWW_E!J$2</f>
        <v>308.39073589724137</v>
      </c>
      <c r="K150" s="22">
        <f>FC_TRA_DNAVI_IWW_E!K$2</f>
        <v>316.22653922060795</v>
      </c>
      <c r="L150" s="22">
        <f>FC_TRA_DNAVI_IWW_E!L$2</f>
        <v>321.38207904986405</v>
      </c>
      <c r="M150" s="22">
        <f>FC_TRA_DNAVI_IWW_E!M$2</f>
        <v>360.37544509151473</v>
      </c>
      <c r="N150" s="22">
        <f>FC_TRA_DNAVI_IWW_E!N$2</f>
        <v>364.50991712479669</v>
      </c>
      <c r="O150" s="22">
        <f>FC_TRA_DNAVI_IWW_E!O$2</f>
        <v>335.67826023522616</v>
      </c>
      <c r="P150" s="22">
        <f>FC_TRA_DNAVI_IWW_E!P$2</f>
        <v>356.44858665993729</v>
      </c>
      <c r="Q150" s="22">
        <f>FC_TRA_DNAVI_IWW_E!Q$2</f>
        <v>309.93748241628367</v>
      </c>
      <c r="R150" s="22">
        <f>FC_TRA_DNAVI_IWW_E!R$2</f>
        <v>338.81539840102033</v>
      </c>
      <c r="S150" s="22">
        <f>FC_TRA_DNAVI_IWW_E!S$2</f>
        <v>313.87394597780724</v>
      </c>
      <c r="T150" s="22">
        <f>FC_TRA_DNAVI_IWW_E!T$2</f>
        <v>303.70218033944224</v>
      </c>
      <c r="U150" s="22">
        <f>FC_TRA_DNAVI_IWW_E!U$2</f>
        <v>305.0041290782649</v>
      </c>
      <c r="V150" s="22">
        <f>FC_TRA_DNAVI_IWW_E!V$2</f>
        <v>279.47135965130161</v>
      </c>
      <c r="W150" s="22">
        <f>FC_TRA_DNAVI_IWW_E!W$2</f>
        <v>211.33946950581944</v>
      </c>
      <c r="X150" s="22">
        <f>FC_TRA_DNAVI_IWW_E!X$2</f>
        <v>236.81358987226676</v>
      </c>
    </row>
    <row r="151" spans="1:24" ht="11.25" customHeight="1" x14ac:dyDescent="0.2">
      <c r="A151" s="17" t="s">
        <v>201</v>
      </c>
      <c r="B151" s="18" t="str">
        <f ca="1">HYPERLINK("#"&amp;CELL("address",FC_TRA_PIPE_E!$X$2),"FC_TRA_PIPE_E")</f>
        <v>FC_TRA_PIPE_E</v>
      </c>
      <c r="C151" s="19">
        <f>FC_TRA_PIPE_E!C$2</f>
        <v>0</v>
      </c>
      <c r="D151" s="19">
        <f>FC_TRA_PIPE_E!D$2</f>
        <v>0</v>
      </c>
      <c r="E151" s="19">
        <f>FC_TRA_PIPE_E!E$2</f>
        <v>0</v>
      </c>
      <c r="F151" s="19">
        <f>FC_TRA_PIPE_E!F$2</f>
        <v>0</v>
      </c>
      <c r="G151" s="19">
        <f>FC_TRA_PIPE_E!G$2</f>
        <v>0</v>
      </c>
      <c r="H151" s="19">
        <f>FC_TRA_PIPE_E!H$2</f>
        <v>0</v>
      </c>
      <c r="I151" s="19">
        <f>FC_TRA_PIPE_E!I$2</f>
        <v>0</v>
      </c>
      <c r="J151" s="19">
        <f>FC_TRA_PIPE_E!J$2</f>
        <v>0</v>
      </c>
      <c r="K151" s="19">
        <f>FC_TRA_PIPE_E!K$2</f>
        <v>0</v>
      </c>
      <c r="L151" s="19">
        <f>FC_TRA_PIPE_E!L$2</f>
        <v>0</v>
      </c>
      <c r="M151" s="19">
        <f>FC_TRA_PIPE_E!M$2</f>
        <v>0</v>
      </c>
      <c r="N151" s="19">
        <f>FC_TRA_PIPE_E!N$2</f>
        <v>0</v>
      </c>
      <c r="O151" s="19">
        <f>FC_TRA_PIPE_E!O$2</f>
        <v>0</v>
      </c>
      <c r="P151" s="19">
        <f>FC_TRA_PIPE_E!P$2</f>
        <v>0</v>
      </c>
      <c r="Q151" s="19">
        <f>FC_TRA_PIPE_E!Q$2</f>
        <v>0</v>
      </c>
      <c r="R151" s="19">
        <f>FC_TRA_PIPE_E!R$2</f>
        <v>0</v>
      </c>
      <c r="S151" s="19">
        <f>FC_TRA_PIPE_E!S$2</f>
        <v>0</v>
      </c>
      <c r="T151" s="19">
        <f>FC_TRA_PIPE_E!T$2</f>
        <v>0</v>
      </c>
      <c r="U151" s="19">
        <f>FC_TRA_PIPE_E!U$2</f>
        <v>0</v>
      </c>
      <c r="V151" s="19">
        <f>FC_TRA_PIPE_E!V$2</f>
        <v>0</v>
      </c>
      <c r="W151" s="19">
        <f>FC_TRA_PIPE_E!W$2</f>
        <v>0</v>
      </c>
      <c r="X151" s="19">
        <f>FC_TRA_PIPE_E!X$2</f>
        <v>0</v>
      </c>
    </row>
    <row r="152" spans="1:24" ht="11.25" customHeight="1" x14ac:dyDescent="0.2">
      <c r="A152" s="14" t="s">
        <v>202</v>
      </c>
      <c r="B152" s="15" t="str">
        <f ca="1">HYPERLINK("#"&amp;CELL("address",FC_OTH_E!$X$2),"FC_OTH_E")</f>
        <v>FC_OTH_E</v>
      </c>
      <c r="C152" s="16">
        <f>FC_OTH_E!C$2</f>
        <v>21742.76344565488</v>
      </c>
      <c r="D152" s="16">
        <f>FC_OTH_E!D$2</f>
        <v>22588.430430568646</v>
      </c>
      <c r="E152" s="16">
        <f>FC_OTH_E!E$2</f>
        <v>21936.39680202759</v>
      </c>
      <c r="F152" s="16">
        <f>FC_OTH_E!F$2</f>
        <v>22466.21730153446</v>
      </c>
      <c r="G152" s="16">
        <f>FC_OTH_E!G$2</f>
        <v>22587.049630329497</v>
      </c>
      <c r="H152" s="16">
        <f>FC_OTH_E!H$2</f>
        <v>22031.305087903369</v>
      </c>
      <c r="I152" s="16">
        <f>FC_OTH_E!I$2</f>
        <v>21819.159672212743</v>
      </c>
      <c r="J152" s="16">
        <f>FC_OTH_E!J$2</f>
        <v>20664.726242143526</v>
      </c>
      <c r="K152" s="16">
        <f>FC_OTH_E!K$2</f>
        <v>22059.476415330399</v>
      </c>
      <c r="L152" s="16">
        <f>FC_OTH_E!L$2</f>
        <v>22285.105782400737</v>
      </c>
      <c r="M152" s="16">
        <f>FC_OTH_E!M$2</f>
        <v>24801.326512918571</v>
      </c>
      <c r="N152" s="16">
        <f>FC_OTH_E!N$2</f>
        <v>21276.730057418987</v>
      </c>
      <c r="O152" s="16">
        <f>FC_OTH_E!O$2</f>
        <v>22203.815609170142</v>
      </c>
      <c r="P152" s="16">
        <f>FC_OTH_E!P$2</f>
        <v>22796.237484092791</v>
      </c>
      <c r="Q152" s="16">
        <f>FC_OTH_E!Q$2</f>
        <v>19359.781765141481</v>
      </c>
      <c r="R152" s="16">
        <f>FC_OTH_E!R$2</f>
        <v>20246.215089532634</v>
      </c>
      <c r="S152" s="16">
        <f>FC_OTH_E!S$2</f>
        <v>20580.509644232101</v>
      </c>
      <c r="T152" s="16">
        <f>FC_OTH_E!T$2</f>
        <v>20459.132957041817</v>
      </c>
      <c r="U152" s="16">
        <f>FC_OTH_E!U$2</f>
        <v>20684.094309435779</v>
      </c>
      <c r="V152" s="16">
        <f>FC_OTH_E!V$2</f>
        <v>20297.730068492674</v>
      </c>
      <c r="W152" s="16">
        <f>FC_OTH_E!W$2</f>
        <v>19608.705655802827</v>
      </c>
      <c r="X152" s="16">
        <f>FC_OTH_E!X$2</f>
        <v>20763.083932565787</v>
      </c>
    </row>
    <row r="153" spans="1:24" ht="11.25" customHeight="1" x14ac:dyDescent="0.2">
      <c r="A153" s="17" t="s">
        <v>203</v>
      </c>
      <c r="B153" s="18" t="str">
        <f ca="1">HYPERLINK("#"&amp;CELL("address",FC_OTH_CP_E!$X$2),"FC_OTH_CP_E")</f>
        <v>FC_OTH_CP_E</v>
      </c>
      <c r="C153" s="19">
        <f>FC_OTH_CP_E!C$2</f>
        <v>6416.8193355946933</v>
      </c>
      <c r="D153" s="19">
        <f>FC_OTH_CP_E!D$2</f>
        <v>6781.64109264947</v>
      </c>
      <c r="E153" s="19">
        <f>FC_OTH_CP_E!E$2</f>
        <v>6730.9177822511519</v>
      </c>
      <c r="F153" s="19">
        <f>FC_OTH_CP_E!F$2</f>
        <v>7021.8603797803826</v>
      </c>
      <c r="G153" s="19">
        <f>FC_OTH_CP_E!G$2</f>
        <v>7484.3510060818708</v>
      </c>
      <c r="H153" s="19">
        <f>FC_OTH_CP_E!H$2</f>
        <v>7124.6700062180735</v>
      </c>
      <c r="I153" s="19">
        <f>FC_OTH_CP_E!I$2</f>
        <v>7265.6706782316614</v>
      </c>
      <c r="J153" s="19">
        <f>FC_OTH_CP_E!J$2</f>
        <v>6984.2774029345865</v>
      </c>
      <c r="K153" s="19">
        <f>FC_OTH_CP_E!K$2</f>
        <v>7298.8326492082961</v>
      </c>
      <c r="L153" s="19">
        <f>FC_OTH_CP_E!L$2</f>
        <v>7517.7038907412343</v>
      </c>
      <c r="M153" s="19">
        <f>FC_OTH_CP_E!M$2</f>
        <v>8080.4680434430784</v>
      </c>
      <c r="N153" s="19">
        <f>FC_OTH_CP_E!N$2</f>
        <v>7205.243299035501</v>
      </c>
      <c r="O153" s="19">
        <f>FC_OTH_CP_E!O$2</f>
        <v>7490.4606650600799</v>
      </c>
      <c r="P153" s="19">
        <f>FC_OTH_CP_E!P$2</f>
        <v>7503.6422992260659</v>
      </c>
      <c r="Q153" s="19">
        <f>FC_OTH_CP_E!Q$2</f>
        <v>6617.5909654854131</v>
      </c>
      <c r="R153" s="19">
        <f>FC_OTH_CP_E!R$2</f>
        <v>6913.1895521293636</v>
      </c>
      <c r="S153" s="19">
        <f>FC_OTH_CP_E!S$2</f>
        <v>6931.5681137075917</v>
      </c>
      <c r="T153" s="19">
        <f>FC_OTH_CP_E!T$2</f>
        <v>7048.4119768182572</v>
      </c>
      <c r="U153" s="19">
        <f>FC_OTH_CP_E!U$2</f>
        <v>7024.9402251709507</v>
      </c>
      <c r="V153" s="19">
        <f>FC_OTH_CP_E!V$2</f>
        <v>6842.7575835399612</v>
      </c>
      <c r="W153" s="19">
        <f>FC_OTH_CP_E!W$2</f>
        <v>6477.1334288036887</v>
      </c>
      <c r="X153" s="19">
        <f>FC_OTH_CP_E!X$2</f>
        <v>6698.743089917456</v>
      </c>
    </row>
    <row r="154" spans="1:24" ht="11.25" customHeight="1" x14ac:dyDescent="0.2">
      <c r="A154" s="23" t="s">
        <v>471</v>
      </c>
      <c r="B154" s="21" t="str">
        <f ca="1">HYPERLINK("#"&amp;CELL("address",FC_OTH_CP_SH_E!$X$2),"FC_OTH_CP_SH_E")</f>
        <v>FC_OTH_CP_SH_E</v>
      </c>
      <c r="C154" s="22">
        <f>FC_OTH_CP_SH_E!C$2</f>
        <v>3753.8776793368311</v>
      </c>
      <c r="D154" s="22">
        <f>FC_OTH_CP_SH_E!D$2</f>
        <v>4059.8553690997742</v>
      </c>
      <c r="E154" s="22">
        <f>FC_OTH_CP_SH_E!E$2</f>
        <v>3949.8535802373499</v>
      </c>
      <c r="F154" s="22">
        <f>FC_OTH_CP_SH_E!F$2</f>
        <v>4189.1210261942779</v>
      </c>
      <c r="G154" s="22">
        <f>FC_OTH_CP_SH_E!G$2</f>
        <v>4606.1121319113772</v>
      </c>
      <c r="H154" s="22">
        <f>FC_OTH_CP_SH_E!H$2</f>
        <v>4184.0431738317347</v>
      </c>
      <c r="I154" s="22">
        <f>FC_OTH_CP_SH_E!I$2</f>
        <v>4257.1068109149292</v>
      </c>
      <c r="J154" s="22">
        <f>FC_OTH_CP_SH_E!J$2</f>
        <v>3915.1448350311239</v>
      </c>
      <c r="K154" s="22">
        <f>FC_OTH_CP_SH_E!K$2</f>
        <v>4174.9271078576176</v>
      </c>
      <c r="L154" s="22">
        <f>FC_OTH_CP_SH_E!L$2</f>
        <v>4355.5768411092104</v>
      </c>
      <c r="M154" s="22">
        <f>FC_OTH_CP_SH_E!M$2</f>
        <v>4872.5240971828098</v>
      </c>
      <c r="N154" s="22">
        <f>FC_OTH_CP_SH_E!N$2</f>
        <v>3963.4283502532426</v>
      </c>
      <c r="O154" s="22">
        <f>FC_OTH_CP_SH_E!O$2</f>
        <v>4233.6278521557797</v>
      </c>
      <c r="P154" s="22">
        <f>FC_OTH_CP_SH_E!P$2</f>
        <v>4240.7570332836985</v>
      </c>
      <c r="Q154" s="22">
        <f>FC_OTH_CP_SH_E!Q$2</f>
        <v>3323.2683357362689</v>
      </c>
      <c r="R154" s="22">
        <f>FC_OTH_CP_SH_E!R$2</f>
        <v>3534.7671610191665</v>
      </c>
      <c r="S154" s="22">
        <f>FC_OTH_CP_SH_E!S$2</f>
        <v>3568.2462370067615</v>
      </c>
      <c r="T154" s="22">
        <f>FC_OTH_CP_SH_E!T$2</f>
        <v>3669.2644605322512</v>
      </c>
      <c r="U154" s="22">
        <f>FC_OTH_CP_SH_E!U$2</f>
        <v>3657.4894423463638</v>
      </c>
      <c r="V154" s="22">
        <f>FC_OTH_CP_SH_E!V$2</f>
        <v>3493.2589776629829</v>
      </c>
      <c r="W154" s="22">
        <f>FC_OTH_CP_SH_E!W$2</f>
        <v>3202.5613427707381</v>
      </c>
      <c r="X154" s="22">
        <f>FC_OTH_CP_SH_E!X$2</f>
        <v>3444.3994939641357</v>
      </c>
    </row>
    <row r="155" spans="1:24" ht="11.25" customHeight="1" x14ac:dyDescent="0.2">
      <c r="A155" s="23" t="s">
        <v>470</v>
      </c>
      <c r="B155" s="21" t="str">
        <f ca="1">HYPERLINK("#"&amp;CELL("address",FC_OTH_CP_SC_E!$X$2),"FC_OTH_CP_SC_E")</f>
        <v>FC_OTH_CP_SC_E</v>
      </c>
      <c r="C155" s="22">
        <f>FC_OTH_CP_SC_E!C$2</f>
        <v>41.606100465012041</v>
      </c>
      <c r="D155" s="22">
        <f>FC_OTH_CP_SC_E!D$2</f>
        <v>47.023383153874462</v>
      </c>
      <c r="E155" s="22">
        <f>FC_OTH_CP_SC_E!E$2</f>
        <v>51.049874244779396</v>
      </c>
      <c r="F155" s="22">
        <f>FC_OTH_CP_SC_E!F$2</f>
        <v>59.538535572745921</v>
      </c>
      <c r="G155" s="22">
        <f>FC_OTH_CP_SC_E!G$2</f>
        <v>58.443325930261764</v>
      </c>
      <c r="H155" s="22">
        <f>FC_OTH_CP_SC_E!H$2</f>
        <v>63.973757774474677</v>
      </c>
      <c r="I155" s="22">
        <f>FC_OTH_CP_SC_E!I$2</f>
        <v>77.027658607113992</v>
      </c>
      <c r="J155" s="22">
        <f>FC_OTH_CP_SC_E!J$2</f>
        <v>79.599082006804935</v>
      </c>
      <c r="K155" s="22">
        <f>FC_OTH_CP_SC_E!K$2</f>
        <v>85.839819489660982</v>
      </c>
      <c r="L155" s="22">
        <f>FC_OTH_CP_SC_E!L$2</f>
        <v>92.13873825952318</v>
      </c>
      <c r="M155" s="22">
        <f>FC_OTH_CP_SC_E!M$2</f>
        <v>99.555963507215367</v>
      </c>
      <c r="N155" s="22">
        <f>FC_OTH_CP_SC_E!N$2</f>
        <v>99.475155838602021</v>
      </c>
      <c r="O155" s="22">
        <f>FC_OTH_CP_SC_E!O$2</f>
        <v>100.90575907386231</v>
      </c>
      <c r="P155" s="22">
        <f>FC_OTH_CP_SC_E!P$2</f>
        <v>101.63054597960817</v>
      </c>
      <c r="Q155" s="22">
        <f>FC_OTH_CP_SC_E!Q$2</f>
        <v>100.74522497421512</v>
      </c>
      <c r="R155" s="22">
        <f>FC_OTH_CP_SC_E!R$2</f>
        <v>104.87574573778016</v>
      </c>
      <c r="S155" s="22">
        <f>FC_OTH_CP_SC_E!S$2</f>
        <v>102.48985191371156</v>
      </c>
      <c r="T155" s="22">
        <f>FC_OTH_CP_SC_E!T$2</f>
        <v>100.90411184760656</v>
      </c>
      <c r="U155" s="22">
        <f>FC_OTH_CP_SC_E!U$2</f>
        <v>111.92024775375762</v>
      </c>
      <c r="V155" s="22">
        <f>FC_OTH_CP_SC_E!V$2</f>
        <v>112.84120350448372</v>
      </c>
      <c r="W155" s="22">
        <f>FC_OTH_CP_SC_E!W$2</f>
        <v>111.48779863931074</v>
      </c>
      <c r="X155" s="22">
        <f>FC_OTH_CP_SC_E!X$2</f>
        <v>100.97398476391946</v>
      </c>
    </row>
    <row r="156" spans="1:24" ht="11.25" customHeight="1" x14ac:dyDescent="0.2">
      <c r="A156" s="23" t="s">
        <v>469</v>
      </c>
      <c r="B156" s="21" t="str">
        <f ca="1">HYPERLINK("#"&amp;CELL("address",FC_OTH_CP_HW_E!$X$2),"FC_OTH_CP_HW_E")</f>
        <v>FC_OTH_CP_HW_E</v>
      </c>
      <c r="C156" s="22">
        <f>FC_OTH_CP_HW_E!C$2</f>
        <v>757.66110594033421</v>
      </c>
      <c r="D156" s="22">
        <f>FC_OTH_CP_HW_E!D$2</f>
        <v>756.88036124748032</v>
      </c>
      <c r="E156" s="22">
        <f>FC_OTH_CP_HW_E!E$2</f>
        <v>760.44598410518802</v>
      </c>
      <c r="F156" s="22">
        <f>FC_OTH_CP_HW_E!F$2</f>
        <v>753.33399215765144</v>
      </c>
      <c r="G156" s="22">
        <f>FC_OTH_CP_HW_E!G$2</f>
        <v>750.32233834281737</v>
      </c>
      <c r="H156" s="22">
        <f>FC_OTH_CP_HW_E!H$2</f>
        <v>746.11188136838427</v>
      </c>
      <c r="I156" s="22">
        <f>FC_OTH_CP_HW_E!I$2</f>
        <v>741.44082085399259</v>
      </c>
      <c r="J156" s="22">
        <f>FC_OTH_CP_HW_E!J$2</f>
        <v>736.17198512103494</v>
      </c>
      <c r="K156" s="22">
        <f>FC_OTH_CP_HW_E!K$2</f>
        <v>731.56496695506462</v>
      </c>
      <c r="L156" s="22">
        <f>FC_OTH_CP_HW_E!L$2</f>
        <v>729.99687580048032</v>
      </c>
      <c r="M156" s="22">
        <f>FC_OTH_CP_HW_E!M$2</f>
        <v>726.86966794209252</v>
      </c>
      <c r="N156" s="22">
        <f>FC_OTH_CP_HW_E!N$2</f>
        <v>723.79116864736943</v>
      </c>
      <c r="O156" s="22">
        <f>FC_OTH_CP_HW_E!O$2</f>
        <v>722.4885542655893</v>
      </c>
      <c r="P156" s="22">
        <f>FC_OTH_CP_HW_E!P$2</f>
        <v>715.41803962237952</v>
      </c>
      <c r="Q156" s="22">
        <f>FC_OTH_CP_HW_E!Q$2</f>
        <v>709.63955219644481</v>
      </c>
      <c r="R156" s="22">
        <f>FC_OTH_CP_HW_E!R$2</f>
        <v>707.67814200097109</v>
      </c>
      <c r="S156" s="22">
        <f>FC_OTH_CP_HW_E!S$2</f>
        <v>701.9760795908303</v>
      </c>
      <c r="T156" s="22">
        <f>FC_OTH_CP_HW_E!T$2</f>
        <v>698.21800719364069</v>
      </c>
      <c r="U156" s="22">
        <f>FC_OTH_CP_HW_E!U$2</f>
        <v>691.56339537277722</v>
      </c>
      <c r="V156" s="22">
        <f>FC_OTH_CP_HW_E!V$2</f>
        <v>683.66176331598933</v>
      </c>
      <c r="W156" s="22">
        <f>FC_OTH_CP_HW_E!W$2</f>
        <v>657.59158221347025</v>
      </c>
      <c r="X156" s="22">
        <f>FC_OTH_CP_HW_E!X$2</f>
        <v>656.16603186595228</v>
      </c>
    </row>
    <row r="157" spans="1:24" ht="11.25" customHeight="1" x14ac:dyDescent="0.2">
      <c r="A157" s="23" t="s">
        <v>468</v>
      </c>
      <c r="B157" s="21" t="str">
        <f ca="1">HYPERLINK("#"&amp;CELL("address",FC_OTH_CP_CA_E!$X$2),"FC_OTH_CP_CA_E")</f>
        <v>FC_OTH_CP_CA_E</v>
      </c>
      <c r="C157" s="22">
        <f>FC_OTH_CP_CA_E!C$2</f>
        <v>628.51551901937819</v>
      </c>
      <c r="D157" s="22">
        <f>FC_OTH_CP_CA_E!D$2</f>
        <v>633.95978803197261</v>
      </c>
      <c r="E157" s="22">
        <f>FC_OTH_CP_CA_E!E$2</f>
        <v>640.40256214691567</v>
      </c>
      <c r="F157" s="22">
        <f>FC_OTH_CP_CA_E!F$2</f>
        <v>646.56345657145584</v>
      </c>
      <c r="G157" s="22">
        <f>FC_OTH_CP_CA_E!G$2</f>
        <v>652.01064971945902</v>
      </c>
      <c r="H157" s="22">
        <f>FC_OTH_CP_CA_E!H$2</f>
        <v>660.75432521377752</v>
      </c>
      <c r="I157" s="22">
        <f>FC_OTH_CP_CA_E!I$2</f>
        <v>668.95429149984557</v>
      </c>
      <c r="J157" s="22">
        <f>FC_OTH_CP_CA_E!J$2</f>
        <v>678.29225742597498</v>
      </c>
      <c r="K157" s="22">
        <f>FC_OTH_CP_CA_E!K$2</f>
        <v>687.45908848761383</v>
      </c>
      <c r="L157" s="22">
        <f>FC_OTH_CP_CA_E!L$2</f>
        <v>692.8385471559186</v>
      </c>
      <c r="M157" s="22">
        <f>FC_OTH_CP_CA_E!M$2</f>
        <v>696.40155255980551</v>
      </c>
      <c r="N157" s="22">
        <f>FC_OTH_CP_CA_E!N$2</f>
        <v>695.23424849981848</v>
      </c>
      <c r="O157" s="22">
        <f>FC_OTH_CP_CA_E!O$2</f>
        <v>695.97069010932591</v>
      </c>
      <c r="P157" s="22">
        <f>FC_OTH_CP_CA_E!P$2</f>
        <v>699.37578554007519</v>
      </c>
      <c r="Q157" s="22">
        <f>FC_OTH_CP_CA_E!Q$2</f>
        <v>699.88306968541326</v>
      </c>
      <c r="R157" s="22">
        <f>FC_OTH_CP_CA_E!R$2</f>
        <v>701.96768332716215</v>
      </c>
      <c r="S157" s="22">
        <f>FC_OTH_CP_CA_E!S$2</f>
        <v>699.69614445462753</v>
      </c>
      <c r="T157" s="22">
        <f>FC_OTH_CP_CA_E!T$2</f>
        <v>702.18741289495267</v>
      </c>
      <c r="U157" s="22">
        <f>FC_OTH_CP_CA_E!U$2</f>
        <v>702.08768304746354</v>
      </c>
      <c r="V157" s="22">
        <f>FC_OTH_CP_CA_E!V$2</f>
        <v>700.67763530453874</v>
      </c>
      <c r="W157" s="22">
        <f>FC_OTH_CP_CA_E!W$2</f>
        <v>686.5696678461635</v>
      </c>
      <c r="X157" s="22">
        <f>FC_OTH_CP_CA_E!X$2</f>
        <v>688.27524623721411</v>
      </c>
    </row>
    <row r="158" spans="1:24" ht="11.25" customHeight="1" x14ac:dyDescent="0.2">
      <c r="A158" s="23" t="s">
        <v>467</v>
      </c>
      <c r="B158" s="21" t="str">
        <f ca="1">HYPERLINK("#"&amp;CELL("address",FC_OTH_CP_VE_E!$X$2),"FC_OTH_CP_VE_E")</f>
        <v>FC_OTH_CP_VE_E</v>
      </c>
      <c r="C158" s="22">
        <f>FC_OTH_CP_VE_E!C$2</f>
        <v>109.96819585078039</v>
      </c>
      <c r="D158" s="22">
        <f>FC_OTH_CP_VE_E!D$2</f>
        <v>112.0473803362179</v>
      </c>
      <c r="E158" s="22">
        <f>FC_OTH_CP_VE_E!E$2</f>
        <v>113.51328315459067</v>
      </c>
      <c r="F158" s="22">
        <f>FC_OTH_CP_VE_E!F$2</f>
        <v>114.64347777068629</v>
      </c>
      <c r="G158" s="22">
        <f>FC_OTH_CP_VE_E!G$2</f>
        <v>114.86353979462956</v>
      </c>
      <c r="H158" s="22">
        <f>FC_OTH_CP_VE_E!H$2</f>
        <v>116.87640225531038</v>
      </c>
      <c r="I158" s="22">
        <f>FC_OTH_CP_VE_E!I$2</f>
        <v>119.8134076485687</v>
      </c>
      <c r="J158" s="22">
        <f>FC_OTH_CP_VE_E!J$2</f>
        <v>123.69003171015552</v>
      </c>
      <c r="K158" s="22">
        <f>FC_OTH_CP_VE_E!K$2</f>
        <v>126.14022321585705</v>
      </c>
      <c r="L158" s="22">
        <f>FC_OTH_CP_VE_E!L$2</f>
        <v>125.93564685442009</v>
      </c>
      <c r="M158" s="22">
        <f>FC_OTH_CP_VE_E!M$2</f>
        <v>127.23805429109613</v>
      </c>
      <c r="N158" s="22">
        <f>FC_OTH_CP_VE_E!N$2</f>
        <v>128.76878776350574</v>
      </c>
      <c r="O158" s="22">
        <f>FC_OTH_CP_VE_E!O$2</f>
        <v>128.9459654585981</v>
      </c>
      <c r="P158" s="22">
        <f>FC_OTH_CP_VE_E!P$2</f>
        <v>128.42247595148046</v>
      </c>
      <c r="Q158" s="22">
        <f>FC_OTH_CP_VE_E!Q$2</f>
        <v>128.04004936827093</v>
      </c>
      <c r="R158" s="22">
        <f>FC_OTH_CP_VE_E!R$2</f>
        <v>128.92583313620537</v>
      </c>
      <c r="S158" s="22">
        <f>FC_OTH_CP_VE_E!S$2</f>
        <v>128.5630556907395</v>
      </c>
      <c r="T158" s="22">
        <f>FC_OTH_CP_VE_E!T$2</f>
        <v>128.35573528418351</v>
      </c>
      <c r="U158" s="22">
        <f>FC_OTH_CP_VE_E!U$2</f>
        <v>127.9677810996352</v>
      </c>
      <c r="V158" s="22">
        <f>FC_OTH_CP_VE_E!V$2</f>
        <v>128.24039405335787</v>
      </c>
      <c r="W158" s="22">
        <f>FC_OTH_CP_VE_E!W$2</f>
        <v>128.49557276890616</v>
      </c>
      <c r="X158" s="22">
        <f>FC_OTH_CP_VE_E!X$2</f>
        <v>128.64859496737085</v>
      </c>
    </row>
    <row r="159" spans="1:24" ht="11.25" customHeight="1" x14ac:dyDescent="0.2">
      <c r="A159" s="23" t="s">
        <v>466</v>
      </c>
      <c r="B159" s="21" t="str">
        <f ca="1">HYPERLINK("#"&amp;CELL("address",FC_OTH_CP_SL_E!$X$2),"FC_OTH_CP_SL_E")</f>
        <v>FC_OTH_CP_SL_E</v>
      </c>
      <c r="C159" s="22">
        <f>FC_OTH_CP_SL_E!C$2</f>
        <v>83.334293087847428</v>
      </c>
      <c r="D159" s="22">
        <f>FC_OTH_CP_SL_E!D$2</f>
        <v>84.497664665606152</v>
      </c>
      <c r="E159" s="22">
        <f>FC_OTH_CP_SL_E!E$2</f>
        <v>85.978140977080116</v>
      </c>
      <c r="F159" s="22">
        <f>FC_OTH_CP_SL_E!F$2</f>
        <v>87.525845480551354</v>
      </c>
      <c r="G159" s="22">
        <f>FC_OTH_CP_SL_E!G$2</f>
        <v>89.088279470848789</v>
      </c>
      <c r="H159" s="22">
        <f>FC_OTH_CP_SL_E!H$2</f>
        <v>90.037467713588015</v>
      </c>
      <c r="I159" s="22">
        <f>FC_OTH_CP_SL_E!I$2</f>
        <v>91.663641011341568</v>
      </c>
      <c r="J159" s="22">
        <f>FC_OTH_CP_SL_E!J$2</f>
        <v>92.611479531957784</v>
      </c>
      <c r="K159" s="22">
        <f>FC_OTH_CP_SL_E!K$2</f>
        <v>94.659493112340883</v>
      </c>
      <c r="L159" s="22">
        <f>FC_OTH_CP_SL_E!L$2</f>
        <v>96.893902089951922</v>
      </c>
      <c r="M159" s="22">
        <f>FC_OTH_CP_SL_E!M$2</f>
        <v>99.228635972662673</v>
      </c>
      <c r="N159" s="22">
        <f>FC_OTH_CP_SL_E!N$2</f>
        <v>100.63546987640322</v>
      </c>
      <c r="O159" s="22">
        <f>FC_OTH_CP_SL_E!O$2</f>
        <v>102.59615544430702</v>
      </c>
      <c r="P159" s="22">
        <f>FC_OTH_CP_SL_E!P$2</f>
        <v>104.27742401924593</v>
      </c>
      <c r="Q159" s="22">
        <f>FC_OTH_CP_SL_E!Q$2</f>
        <v>106.46429202659166</v>
      </c>
      <c r="R159" s="22">
        <f>FC_OTH_CP_SL_E!R$2</f>
        <v>107.20412929468924</v>
      </c>
      <c r="S159" s="22">
        <f>FC_OTH_CP_SL_E!S$2</f>
        <v>106.13488865175265</v>
      </c>
      <c r="T159" s="22">
        <f>FC_OTH_CP_SL_E!T$2</f>
        <v>106.66021030256013</v>
      </c>
      <c r="U159" s="22">
        <f>FC_OTH_CP_SL_E!U$2</f>
        <v>104.50048638547612</v>
      </c>
      <c r="V159" s="22">
        <f>FC_OTH_CP_SL_E!V$2</f>
        <v>101.8442162005941</v>
      </c>
      <c r="W159" s="22">
        <f>FC_OTH_CP_SL_E!W$2</f>
        <v>98.447656495244601</v>
      </c>
      <c r="X159" s="22">
        <f>FC_OTH_CP_SL_E!X$2</f>
        <v>96.165471507903035</v>
      </c>
    </row>
    <row r="160" spans="1:24" ht="11.25" customHeight="1" x14ac:dyDescent="0.2">
      <c r="A160" s="23" t="s">
        <v>465</v>
      </c>
      <c r="B160" s="21" t="str">
        <f ca="1">HYPERLINK("#"&amp;CELL("address",FC_OTH_CP_BL_E!$X$2),"FC_OTH_CP_BL_E")</f>
        <v>FC_OTH_CP_BL_E</v>
      </c>
      <c r="C160" s="22">
        <f>FC_OTH_CP_BL_E!C$2</f>
        <v>477.87407323270639</v>
      </c>
      <c r="D160" s="22">
        <f>FC_OTH_CP_BL_E!D$2</f>
        <v>487.90359460375174</v>
      </c>
      <c r="E160" s="22">
        <f>FC_OTH_CP_BL_E!E$2</f>
        <v>492.0208006195798</v>
      </c>
      <c r="F160" s="22">
        <f>FC_OTH_CP_BL_E!F$2</f>
        <v>492.47730648343941</v>
      </c>
      <c r="G160" s="22">
        <f>FC_OTH_CP_BL_E!G$2</f>
        <v>489.58589642866218</v>
      </c>
      <c r="H160" s="22">
        <f>FC_OTH_CP_BL_E!H$2</f>
        <v>491.78553972876938</v>
      </c>
      <c r="I160" s="22">
        <f>FC_OTH_CP_BL_E!I$2</f>
        <v>497.79118440581061</v>
      </c>
      <c r="J160" s="22">
        <f>FC_OTH_CP_BL_E!J$2</f>
        <v>510.54411800886362</v>
      </c>
      <c r="K160" s="22">
        <f>FC_OTH_CP_BL_E!K$2</f>
        <v>519.63456801708242</v>
      </c>
      <c r="L160" s="22">
        <f>FC_OTH_CP_BL_E!L$2</f>
        <v>520.36310131825292</v>
      </c>
      <c r="M160" s="22">
        <f>FC_OTH_CP_BL_E!M$2</f>
        <v>527.28791755735131</v>
      </c>
      <c r="N160" s="22">
        <f>FC_OTH_CP_BL_E!N$2</f>
        <v>533.89170951328015</v>
      </c>
      <c r="O160" s="22">
        <f>FC_OTH_CP_BL_E!O$2</f>
        <v>533.20268861315833</v>
      </c>
      <c r="P160" s="22">
        <f>FC_OTH_CP_BL_E!P$2</f>
        <v>530.1296920411387</v>
      </c>
      <c r="Q160" s="22">
        <f>FC_OTH_CP_BL_E!Q$2</f>
        <v>531.32918437081719</v>
      </c>
      <c r="R160" s="22">
        <f>FC_OTH_CP_BL_E!R$2</f>
        <v>542.94025756893677</v>
      </c>
      <c r="S160" s="22">
        <f>FC_OTH_CP_BL_E!S$2</f>
        <v>534.55151803875651</v>
      </c>
      <c r="T160" s="22">
        <f>FC_OTH_CP_BL_E!T$2</f>
        <v>533.39494904719299</v>
      </c>
      <c r="U160" s="22">
        <f>FC_OTH_CP_BL_E!U$2</f>
        <v>511.25942316013106</v>
      </c>
      <c r="V160" s="22">
        <f>FC_OTH_CP_BL_E!V$2</f>
        <v>486.26424560536753</v>
      </c>
      <c r="W160" s="22">
        <f>FC_OTH_CP_BL_E!W$2</f>
        <v>454.95657518527884</v>
      </c>
      <c r="X160" s="22">
        <f>FC_OTH_CP_BL_E!X$2</f>
        <v>431.96584293571982</v>
      </c>
    </row>
    <row r="161" spans="1:24" ht="11.25" customHeight="1" x14ac:dyDescent="0.2">
      <c r="A161" s="23" t="s">
        <v>464</v>
      </c>
      <c r="B161" s="21" t="str">
        <f ca="1">HYPERLINK("#"&amp;CELL("address",FC_OTH_CP_CR_E!$X$2),"FC_OTH_CP_CR_E")</f>
        <v>FC_OTH_CP_CR_E</v>
      </c>
      <c r="C161" s="22">
        <f>FC_OTH_CP_CR_E!C$2</f>
        <v>199.31064220780482</v>
      </c>
      <c r="D161" s="22">
        <f>FC_OTH_CP_CR_E!D$2</f>
        <v>199.40675138715673</v>
      </c>
      <c r="E161" s="22">
        <f>FC_OTH_CP_CR_E!E$2</f>
        <v>199.41751451532733</v>
      </c>
      <c r="F161" s="22">
        <f>FC_OTH_CP_CR_E!F$2</f>
        <v>199.05714213539909</v>
      </c>
      <c r="G161" s="22">
        <f>FC_OTH_CP_CR_E!G$2</f>
        <v>198.53398746217198</v>
      </c>
      <c r="H161" s="22">
        <f>FC_OTH_CP_CR_E!H$2</f>
        <v>197.93140899456984</v>
      </c>
      <c r="I161" s="22">
        <f>FC_OTH_CP_CR_E!I$2</f>
        <v>197.33452419957973</v>
      </c>
      <c r="J161" s="22">
        <f>FC_OTH_CP_CR_E!J$2</f>
        <v>196.90741092384593</v>
      </c>
      <c r="K161" s="22">
        <f>FC_OTH_CP_CR_E!K$2</f>
        <v>196.90462249257615</v>
      </c>
      <c r="L161" s="22">
        <f>FC_OTH_CP_CR_E!L$2</f>
        <v>197.40256356687064</v>
      </c>
      <c r="M161" s="22">
        <f>FC_OTH_CP_CR_E!M$2</f>
        <v>198.15304601961299</v>
      </c>
      <c r="N161" s="22">
        <f>FC_OTH_CP_CR_E!N$2</f>
        <v>199.28043389034289</v>
      </c>
      <c r="O161" s="22">
        <f>FC_OTH_CP_CR_E!O$2</f>
        <v>200.78424448597164</v>
      </c>
      <c r="P161" s="22">
        <f>FC_OTH_CP_CR_E!P$2</f>
        <v>202.41665386129557</v>
      </c>
      <c r="Q161" s="22">
        <f>FC_OTH_CP_CR_E!Q$2</f>
        <v>204.5091432515097</v>
      </c>
      <c r="R161" s="22">
        <f>FC_OTH_CP_CR_E!R$2</f>
        <v>207.82459779377666</v>
      </c>
      <c r="S161" s="22">
        <f>FC_OTH_CP_CR_E!S$2</f>
        <v>209.98297627430961</v>
      </c>
      <c r="T161" s="22">
        <f>FC_OTH_CP_CR_E!T$2</f>
        <v>212.22186449344744</v>
      </c>
      <c r="U161" s="22">
        <f>FC_OTH_CP_CR_E!U$2</f>
        <v>213.92692225945913</v>
      </c>
      <c r="V161" s="22">
        <f>FC_OTH_CP_CR_E!V$2</f>
        <v>215.1578268294208</v>
      </c>
      <c r="W161" s="22">
        <f>FC_OTH_CP_CR_E!W$2</f>
        <v>215.71534035983933</v>
      </c>
      <c r="X161" s="22">
        <f>FC_OTH_CP_CR_E!X$2</f>
        <v>216.2825353673546</v>
      </c>
    </row>
    <row r="162" spans="1:24" ht="11.25" customHeight="1" x14ac:dyDescent="0.2">
      <c r="A162" s="23" t="s">
        <v>463</v>
      </c>
      <c r="B162" s="21" t="str">
        <f ca="1">HYPERLINK("#"&amp;CELL("address",FC_OTH_CP_BT_E!$X$2),"FC_OTH_CP_BT_E")</f>
        <v>FC_OTH_CP_BT_E</v>
      </c>
      <c r="C162" s="22">
        <f>FC_OTH_CP_BT_E!C$2</f>
        <v>109.19535598395321</v>
      </c>
      <c r="D162" s="22">
        <f>FC_OTH_CP_BT_E!D$2</f>
        <v>115.57255347747889</v>
      </c>
      <c r="E162" s="22">
        <f>FC_OTH_CP_BT_E!E$2</f>
        <v>122.7886608858085</v>
      </c>
      <c r="F162" s="22">
        <f>FC_OTH_CP_BT_E!F$2</f>
        <v>132.50928264000072</v>
      </c>
      <c r="G162" s="22">
        <f>FC_OTH_CP_BT_E!G$2</f>
        <v>145.15655036758577</v>
      </c>
      <c r="H162" s="22">
        <f>FC_OTH_CP_BT_E!H$2</f>
        <v>160.68982749863235</v>
      </c>
      <c r="I162" s="22">
        <f>FC_OTH_CP_BT_E!I$2</f>
        <v>176.87464837768877</v>
      </c>
      <c r="J162" s="22">
        <f>FC_OTH_CP_BT_E!J$2</f>
        <v>192.38228416891673</v>
      </c>
      <c r="K162" s="22">
        <f>FC_OTH_CP_BT_E!K$2</f>
        <v>204.25960488518328</v>
      </c>
      <c r="L162" s="22">
        <f>FC_OTH_CP_BT_E!L$2</f>
        <v>211.31720709956863</v>
      </c>
      <c r="M162" s="22">
        <f>FC_OTH_CP_BT_E!M$2</f>
        <v>218.26208309048781</v>
      </c>
      <c r="N162" s="22">
        <f>FC_OTH_CP_BT_E!N$2</f>
        <v>224.60336217557685</v>
      </c>
      <c r="O162" s="22">
        <f>FC_OTH_CP_BT_E!O$2</f>
        <v>229.71629774580504</v>
      </c>
      <c r="P162" s="22">
        <f>FC_OTH_CP_BT_E!P$2</f>
        <v>232.57731211154709</v>
      </c>
      <c r="Q162" s="22">
        <f>FC_OTH_CP_BT_E!Q$2</f>
        <v>234.67169747472926</v>
      </c>
      <c r="R162" s="22">
        <f>FC_OTH_CP_BT_E!R$2</f>
        <v>237.92237679491561</v>
      </c>
      <c r="S162" s="22">
        <f>FC_OTH_CP_BT_E!S$2</f>
        <v>241.35790337695568</v>
      </c>
      <c r="T162" s="22">
        <f>FC_OTH_CP_BT_E!T$2</f>
        <v>249.67121095931898</v>
      </c>
      <c r="U162" s="22">
        <f>FC_OTH_CP_BT_E!U$2</f>
        <v>253.29401236470491</v>
      </c>
      <c r="V162" s="22">
        <f>FC_OTH_CP_BT_E!V$2</f>
        <v>257.20877125323517</v>
      </c>
      <c r="W162" s="22">
        <f>FC_OTH_CP_BT_E!W$2</f>
        <v>256.07609992517115</v>
      </c>
      <c r="X162" s="22">
        <f>FC_OTH_CP_BT_E!X$2</f>
        <v>259.71987343036471</v>
      </c>
    </row>
    <row r="163" spans="1:24" ht="11.25" customHeight="1" x14ac:dyDescent="0.2">
      <c r="A163" s="23" t="s">
        <v>462</v>
      </c>
      <c r="B163" s="21" t="str">
        <f ca="1">HYPERLINK("#"&amp;CELL("address",FC_OTH_CP_IT_E!$X$2),"FC_OTH_CP_IT_E")</f>
        <v>FC_OTH_CP_IT_E</v>
      </c>
      <c r="C163" s="22">
        <f>FC_OTH_CP_IT_E!C$2</f>
        <v>255.47637047004517</v>
      </c>
      <c r="D163" s="22">
        <f>FC_OTH_CP_IT_E!D$2</f>
        <v>284.49424664615668</v>
      </c>
      <c r="E163" s="22">
        <f>FC_OTH_CP_IT_E!E$2</f>
        <v>315.44738136453248</v>
      </c>
      <c r="F163" s="22">
        <f>FC_OTH_CP_IT_E!F$2</f>
        <v>347.09031477417409</v>
      </c>
      <c r="G163" s="22">
        <f>FC_OTH_CP_IT_E!G$2</f>
        <v>380.23430665405772</v>
      </c>
      <c r="H163" s="22">
        <f>FC_OTH_CP_IT_E!H$2</f>
        <v>412.46622183883409</v>
      </c>
      <c r="I163" s="22">
        <f>FC_OTH_CP_IT_E!I$2</f>
        <v>437.66369071279041</v>
      </c>
      <c r="J163" s="22">
        <f>FC_OTH_CP_IT_E!J$2</f>
        <v>458.9339190059095</v>
      </c>
      <c r="K163" s="22">
        <f>FC_OTH_CP_IT_E!K$2</f>
        <v>477.4431546952992</v>
      </c>
      <c r="L163" s="22">
        <f>FC_OTH_CP_IT_E!L$2</f>
        <v>495.24046748703762</v>
      </c>
      <c r="M163" s="22">
        <f>FC_OTH_CP_IT_E!M$2</f>
        <v>514.9470253199446</v>
      </c>
      <c r="N163" s="22">
        <f>FC_OTH_CP_IT_E!N$2</f>
        <v>536.13461257735958</v>
      </c>
      <c r="O163" s="22">
        <f>FC_OTH_CP_IT_E!O$2</f>
        <v>542.22245770768359</v>
      </c>
      <c r="P163" s="22">
        <f>FC_OTH_CP_IT_E!P$2</f>
        <v>548.63733681559745</v>
      </c>
      <c r="Q163" s="22">
        <f>FC_OTH_CP_IT_E!Q$2</f>
        <v>579.04041640115202</v>
      </c>
      <c r="R163" s="22">
        <f>FC_OTH_CP_IT_E!R$2</f>
        <v>639.08362545576063</v>
      </c>
      <c r="S163" s="22">
        <f>FC_OTH_CP_IT_E!S$2</f>
        <v>638.56945870914649</v>
      </c>
      <c r="T163" s="22">
        <f>FC_OTH_CP_IT_E!T$2</f>
        <v>647.5340142631029</v>
      </c>
      <c r="U163" s="22">
        <f>FC_OTH_CP_IT_E!U$2</f>
        <v>650.9308313811822</v>
      </c>
      <c r="V163" s="22">
        <f>FC_OTH_CP_IT_E!V$2</f>
        <v>663.60254980999127</v>
      </c>
      <c r="W163" s="22">
        <f>FC_OTH_CP_IT_E!W$2</f>
        <v>665.23179259956612</v>
      </c>
      <c r="X163" s="22">
        <f>FC_OTH_CP_IT_E!X$2</f>
        <v>676.14601487752225</v>
      </c>
    </row>
    <row r="164" spans="1:24" ht="11.25" customHeight="1" x14ac:dyDescent="0.2">
      <c r="A164" s="17" t="s">
        <v>204</v>
      </c>
      <c r="B164" s="18" t="str">
        <f ca="1">HYPERLINK("#"&amp;CELL("address",FC_OTH_HH_E!$X$2),"FC_OTH_HH_E")</f>
        <v>FC_OTH_HH_E</v>
      </c>
      <c r="C164" s="19">
        <f>FC_OTH_HH_E!C$2</f>
        <v>10823.180223559757</v>
      </c>
      <c r="D164" s="19">
        <f>FC_OTH_HH_E!D$2</f>
        <v>11402.095442820289</v>
      </c>
      <c r="E164" s="19">
        <f>FC_OTH_HH_E!E$2</f>
        <v>11130.70928632846</v>
      </c>
      <c r="F164" s="19">
        <f>FC_OTH_HH_E!F$2</f>
        <v>11403.216251074802</v>
      </c>
      <c r="G164" s="19">
        <f>FC_OTH_HH_E!G$2</f>
        <v>11035.364058469471</v>
      </c>
      <c r="H164" s="19">
        <f>FC_OTH_HH_E!H$2</f>
        <v>10737.764746345658</v>
      </c>
      <c r="I164" s="19">
        <f>FC_OTH_HH_E!I$2</f>
        <v>10844.837403267409</v>
      </c>
      <c r="J164" s="19">
        <f>FC_OTH_HH_E!J$2</f>
        <v>9972.1196904557182</v>
      </c>
      <c r="K164" s="19">
        <f>FC_OTH_HH_E!K$2</f>
        <v>11019.501891659505</v>
      </c>
      <c r="L164" s="19">
        <f>FC_OTH_HH_E!L$2</f>
        <v>11027.900773860703</v>
      </c>
      <c r="M164" s="19">
        <f>FC_OTH_HH_E!M$2</f>
        <v>12480.143508168527</v>
      </c>
      <c r="N164" s="19">
        <f>FC_OTH_HH_E!N$2</f>
        <v>10280.979793637143</v>
      </c>
      <c r="O164" s="19">
        <f>FC_OTH_HH_E!O$2</f>
        <v>10866.787188306109</v>
      </c>
      <c r="P164" s="19">
        <f>FC_OTH_HH_E!P$2</f>
        <v>11412.548667239898</v>
      </c>
      <c r="Q164" s="19">
        <f>FC_OTH_HH_E!Q$2</f>
        <v>9116.9544282029274</v>
      </c>
      <c r="R164" s="19">
        <f>FC_OTH_HH_E!R$2</f>
        <v>9508.987704213243</v>
      </c>
      <c r="S164" s="19">
        <f>FC_OTH_HH_E!S$2</f>
        <v>9787.4410146173686</v>
      </c>
      <c r="T164" s="19">
        <f>FC_OTH_HH_E!T$2</f>
        <v>9559.9201203783286</v>
      </c>
      <c r="U164" s="19">
        <f>FC_OTH_HH_E!U$2</f>
        <v>9527.2471195184826</v>
      </c>
      <c r="V164" s="19">
        <f>FC_OTH_HH_E!V$2</f>
        <v>9306.9969045571816</v>
      </c>
      <c r="W164" s="19">
        <f>FC_OTH_HH_E!W$2</f>
        <v>9090.3832330180558</v>
      </c>
      <c r="X164" s="19">
        <f>FC_OTH_HH_E!X$2</f>
        <v>10069.721926053317</v>
      </c>
    </row>
    <row r="165" spans="1:24" ht="11.25" customHeight="1" x14ac:dyDescent="0.2">
      <c r="A165" s="23" t="s">
        <v>455</v>
      </c>
      <c r="B165" s="21" t="str">
        <f ca="1">HYPERLINK("#"&amp;CELL("address",FC_OTH_HH_SH_E!$X$2),"FC_OTH_HH_SH_E")</f>
        <v>FC_OTH_HH_SH_E</v>
      </c>
      <c r="C165" s="22">
        <f>FC_OTH_HH_SH_E!C$2</f>
        <v>8297.8230814033341</v>
      </c>
      <c r="D165" s="22">
        <f>FC_OTH_HH_SH_E!D$2</f>
        <v>8809.5548730846021</v>
      </c>
      <c r="E165" s="22">
        <f>FC_OTH_HH_SH_E!E$2</f>
        <v>8420.2766993457917</v>
      </c>
      <c r="F165" s="22">
        <f>FC_OTH_HH_SH_E!F$2</f>
        <v>8629.1662268935743</v>
      </c>
      <c r="G165" s="22">
        <f>FC_OTH_HH_SH_E!G$2</f>
        <v>8272.5009797488528</v>
      </c>
      <c r="H165" s="22">
        <f>FC_OTH_HH_SH_E!H$2</f>
        <v>7966.3068544372672</v>
      </c>
      <c r="I165" s="22">
        <f>FC_OTH_HH_SH_E!I$2</f>
        <v>8030.8210709375817</v>
      </c>
      <c r="J165" s="22">
        <f>FC_OTH_HH_SH_E!J$2</f>
        <v>7196.3268929256328</v>
      </c>
      <c r="K165" s="22">
        <f>FC_OTH_HH_SH_E!K$2</f>
        <v>8195.6851496792951</v>
      </c>
      <c r="L165" s="22">
        <f>FC_OTH_HH_SH_E!L$2</f>
        <v>8182.6946253131482</v>
      </c>
      <c r="M165" s="22">
        <f>FC_OTH_HH_SH_E!M$2</f>
        <v>9416.5746362120644</v>
      </c>
      <c r="N165" s="22">
        <f>FC_OTH_HH_SH_E!N$2</f>
        <v>7502.1045971390931</v>
      </c>
      <c r="O165" s="22">
        <f>FC_OTH_HH_SH_E!O$2</f>
        <v>8065.591704937955</v>
      </c>
      <c r="P165" s="22">
        <f>FC_OTH_HH_SH_E!P$2</f>
        <v>8518.3746551641252</v>
      </c>
      <c r="Q165" s="22">
        <f>FC_OTH_HH_SH_E!Q$2</f>
        <v>6404.9574247458813</v>
      </c>
      <c r="R165" s="22">
        <f>FC_OTH_HH_SH_E!R$2</f>
        <v>6619.1096566353981</v>
      </c>
      <c r="S165" s="22">
        <f>FC_OTH_HH_SH_E!S$2</f>
        <v>6883.6461733982233</v>
      </c>
      <c r="T165" s="22">
        <f>FC_OTH_HH_SH_E!T$2</f>
        <v>6734.0658844689879</v>
      </c>
      <c r="U165" s="22">
        <f>FC_OTH_HH_SH_E!U$2</f>
        <v>6774.6020660198474</v>
      </c>
      <c r="V165" s="22">
        <f>FC_OTH_HH_SH_E!V$2</f>
        <v>6650.0969891280592</v>
      </c>
      <c r="W165" s="22">
        <f>FC_OTH_HH_SH_E!W$2</f>
        <v>6523.7870531525259</v>
      </c>
      <c r="X165" s="22">
        <f>FC_OTH_HH_SH_E!X$2</f>
        <v>7433.8177028064356</v>
      </c>
    </row>
    <row r="166" spans="1:24" ht="11.25" customHeight="1" x14ac:dyDescent="0.2">
      <c r="A166" s="23" t="s">
        <v>456</v>
      </c>
      <c r="B166" s="21" t="str">
        <f ca="1">HYPERLINK("#"&amp;CELL("address",FC_OTH_HH_SC_E!$X$2),"FC_OTH_HH_SC_E")</f>
        <v>FC_OTH_HH_SC_E</v>
      </c>
      <c r="C166" s="22">
        <f>FC_OTH_HH_SC_E!C$2</f>
        <v>3.2804416628298143</v>
      </c>
      <c r="D166" s="22">
        <f>FC_OTH_HH_SC_E!D$2</f>
        <v>3.3341876489483804</v>
      </c>
      <c r="E166" s="22">
        <f>FC_OTH_HH_SC_E!E$2</f>
        <v>3.5046137651361806</v>
      </c>
      <c r="F166" s="22">
        <f>FC_OTH_HH_SC_E!F$2</f>
        <v>5.0414333842251207</v>
      </c>
      <c r="G166" s="22">
        <f>FC_OTH_HH_SC_E!G$2</f>
        <v>3.7862573239953186</v>
      </c>
      <c r="H166" s="22">
        <f>FC_OTH_HH_SC_E!H$2</f>
        <v>3.9833853308376326</v>
      </c>
      <c r="I166" s="22">
        <f>FC_OTH_HH_SC_E!I$2</f>
        <v>6.3437241718219965</v>
      </c>
      <c r="J166" s="22">
        <f>FC_OTH_HH_SC_E!J$2</f>
        <v>4.5959567397140679</v>
      </c>
      <c r="K166" s="22">
        <f>FC_OTH_HH_SC_E!K$2</f>
        <v>4.984589411087109</v>
      </c>
      <c r="L166" s="22">
        <f>FC_OTH_HH_SC_E!L$2</f>
        <v>5.6855887493305124</v>
      </c>
      <c r="M166" s="22">
        <f>FC_OTH_HH_SC_E!M$2</f>
        <v>6.4962262348332827</v>
      </c>
      <c r="N166" s="22">
        <f>FC_OTH_HH_SC_E!N$2</f>
        <v>8.2847759625489594</v>
      </c>
      <c r="O166" s="22">
        <f>FC_OTH_HH_SC_E!O$2</f>
        <v>10.048151332760099</v>
      </c>
      <c r="P166" s="22">
        <f>FC_OTH_HH_SC_E!P$2</f>
        <v>11.718400687876183</v>
      </c>
      <c r="Q166" s="22">
        <f>FC_OTH_HH_SC_E!Q$2</f>
        <v>13.59157351676699</v>
      </c>
      <c r="R166" s="22">
        <f>FC_OTH_HH_SC_E!R$2</f>
        <v>15.464746345657787</v>
      </c>
      <c r="S166" s="22">
        <f>FC_OTH_HH_SC_E!S$2</f>
        <v>17.337919174548592</v>
      </c>
      <c r="T166" s="22">
        <f>FC_OTH_HH_SC_E!T$2</f>
        <v>19.211092003439379</v>
      </c>
      <c r="U166" s="22">
        <f>FC_OTH_HH_SC_E!U$2</f>
        <v>21.084264832330195</v>
      </c>
      <c r="V166" s="22">
        <f>FC_OTH_HH_SC_E!V$2</f>
        <v>23.083404987102327</v>
      </c>
      <c r="W166" s="22">
        <f>FC_OTH_HH_SC_E!W$2</f>
        <v>25.082545141874444</v>
      </c>
      <c r="X166" s="22">
        <f>FC_OTH_HH_SC_E!X$2</f>
        <v>27.08168529664659</v>
      </c>
    </row>
    <row r="167" spans="1:24" ht="11.25" customHeight="1" x14ac:dyDescent="0.2">
      <c r="A167" s="23" t="s">
        <v>457</v>
      </c>
      <c r="B167" s="21" t="str">
        <f ca="1">HYPERLINK("#"&amp;CELL("address",FC_OTH_HH_WH_E!$X$2),"FC_OTH_HH_WH_E")</f>
        <v>FC_OTH_HH_WH_E</v>
      </c>
      <c r="C167" s="22">
        <f>FC_OTH_HH_WH_E!C$2</f>
        <v>941.22433790215268</v>
      </c>
      <c r="D167" s="22">
        <f>FC_OTH_HH_WH_E!D$2</f>
        <v>959.22718176206536</v>
      </c>
      <c r="E167" s="22">
        <f>FC_OTH_HH_WH_E!E$2</f>
        <v>1039.6727493156634</v>
      </c>
      <c r="F167" s="22">
        <f>FC_OTH_HH_WH_E!F$2</f>
        <v>1066.785416456644</v>
      </c>
      <c r="G167" s="22">
        <f>FC_OTH_HH_WH_E!G$2</f>
        <v>1029.5743264851171</v>
      </c>
      <c r="H167" s="22">
        <f>FC_OTH_HH_WH_E!H$2</f>
        <v>1013.1590537946316</v>
      </c>
      <c r="I167" s="22">
        <f>FC_OTH_HH_WH_E!I$2</f>
        <v>1014.1952581734486</v>
      </c>
      <c r="J167" s="22">
        <f>FC_OTH_HH_WH_E!J$2</f>
        <v>969.65906591426562</v>
      </c>
      <c r="K167" s="22">
        <f>FC_OTH_HH_WH_E!K$2</f>
        <v>998.03754552041732</v>
      </c>
      <c r="L167" s="22">
        <f>FC_OTH_HH_WH_E!L$2</f>
        <v>1017.2873066922992</v>
      </c>
      <c r="M167" s="22">
        <f>FC_OTH_HH_WH_E!M$2</f>
        <v>1179.5937433057027</v>
      </c>
      <c r="N167" s="22">
        <f>FC_OTH_HH_WH_E!N$2</f>
        <v>912.85717411451833</v>
      </c>
      <c r="O167" s="22">
        <f>FC_OTH_HH_WH_E!O$2</f>
        <v>948.24071687695027</v>
      </c>
      <c r="P167" s="22">
        <f>FC_OTH_HH_WH_E!P$2</f>
        <v>1032.1914362486591</v>
      </c>
      <c r="Q167" s="22">
        <f>FC_OTH_HH_WH_E!Q$2</f>
        <v>847.05729723948184</v>
      </c>
      <c r="R167" s="22">
        <f>FC_OTH_HH_WH_E!R$2</f>
        <v>1009.761156396038</v>
      </c>
      <c r="S167" s="22">
        <f>FC_OTH_HH_WH_E!S$2</f>
        <v>1047.3206365759831</v>
      </c>
      <c r="T167" s="22">
        <f>FC_OTH_HH_WH_E!T$2</f>
        <v>994.86644093465907</v>
      </c>
      <c r="U167" s="22">
        <f>FC_OTH_HH_WH_E!U$2</f>
        <v>956.20899254516337</v>
      </c>
      <c r="V167" s="22">
        <f>FC_OTH_HH_WH_E!V$2</f>
        <v>880.60498851596867</v>
      </c>
      <c r="W167" s="22">
        <f>FC_OTH_HH_WH_E!W$2</f>
        <v>782.59577382750683</v>
      </c>
      <c r="X167" s="22">
        <f>FC_OTH_HH_WH_E!X$2</f>
        <v>814.76910812315907</v>
      </c>
    </row>
    <row r="168" spans="1:24" ht="11.25" customHeight="1" x14ac:dyDescent="0.2">
      <c r="A168" s="23" t="s">
        <v>458</v>
      </c>
      <c r="B168" s="21" t="str">
        <f ca="1">HYPERLINK("#"&amp;CELL("address",FC_OTH_HH_CO_E!$X$2),"FC_OTH_HH_CO_E")</f>
        <v>FC_OTH_HH_CO_E</v>
      </c>
      <c r="C168" s="22">
        <f>FC_OTH_HH_CO_E!C$2</f>
        <v>157.38748486243151</v>
      </c>
      <c r="D168" s="22">
        <f>FC_OTH_HH_CO_E!D$2</f>
        <v>170.03014076021481</v>
      </c>
      <c r="E168" s="22">
        <f>FC_OTH_HH_CO_E!E$2</f>
        <v>170.5491200196638</v>
      </c>
      <c r="F168" s="22">
        <f>FC_OTH_HH_CO_E!F$2</f>
        <v>172.09317658932301</v>
      </c>
      <c r="G168" s="22">
        <f>FC_OTH_HH_CO_E!G$2</f>
        <v>176.83447707699111</v>
      </c>
      <c r="H168" s="22">
        <f>FC_OTH_HH_CO_E!H$2</f>
        <v>177.81313602841368</v>
      </c>
      <c r="I168" s="22">
        <f>FC_OTH_HH_CO_E!I$2</f>
        <v>197.45022530949541</v>
      </c>
      <c r="J168" s="22">
        <f>FC_OTH_HH_CO_E!J$2</f>
        <v>181.98139549035943</v>
      </c>
      <c r="K168" s="22">
        <f>FC_OTH_HH_CO_E!K$2</f>
        <v>191.15646082160032</v>
      </c>
      <c r="L168" s="22">
        <f>FC_OTH_HH_CO_E!L$2</f>
        <v>175.44617849665622</v>
      </c>
      <c r="M168" s="22">
        <f>FC_OTH_HH_CO_E!M$2</f>
        <v>226.38291774147328</v>
      </c>
      <c r="N168" s="22">
        <f>FC_OTH_HH_CO_E!N$2</f>
        <v>218.60131842934948</v>
      </c>
      <c r="O168" s="22">
        <f>FC_OTH_HH_CO_E!O$2</f>
        <v>217.36529091430214</v>
      </c>
      <c r="P168" s="22">
        <f>FC_OTH_HH_CO_E!P$2</f>
        <v>215.44138721696774</v>
      </c>
      <c r="Q168" s="22">
        <f>FC_OTH_HH_CO_E!Q$2</f>
        <v>212.41759816566361</v>
      </c>
      <c r="R168" s="22">
        <f>FC_OTH_HH_CO_E!R$2</f>
        <v>210.1497563771855</v>
      </c>
      <c r="S168" s="22">
        <f>FC_OTH_HH_CO_E!S$2</f>
        <v>207.88191458870747</v>
      </c>
      <c r="T168" s="22">
        <f>FC_OTH_HH_CO_E!T$2</f>
        <v>205.61407280022937</v>
      </c>
      <c r="U168" s="22">
        <f>FC_OTH_HH_CO_E!U$2</f>
        <v>203.34623101175109</v>
      </c>
      <c r="V168" s="22">
        <f>FC_OTH_HH_CO_E!V$2</f>
        <v>201.07838922327306</v>
      </c>
      <c r="W168" s="22">
        <f>FC_OTH_HH_CO_E!W$2</f>
        <v>198.81054743479513</v>
      </c>
      <c r="X168" s="22">
        <f>FC_OTH_HH_CO_E!X$2</f>
        <v>196.5427056463169</v>
      </c>
    </row>
    <row r="169" spans="1:24" ht="11.25" customHeight="1" x14ac:dyDescent="0.2">
      <c r="A169" s="23" t="s">
        <v>394</v>
      </c>
      <c r="B169" s="21" t="str">
        <f ca="1">HYPERLINK("#"&amp;CELL("address",FC_OTH_HH_RF_E!$X$2),"FC_OTH_HH_RF_E")</f>
        <v>FC_OTH_HH_RF_E</v>
      </c>
      <c r="C169" s="22">
        <f>FC_OTH_HH_RF_E!C$2</f>
        <v>309.39937122997497</v>
      </c>
      <c r="D169" s="22">
        <f>FC_OTH_HH_RF_E!D$2</f>
        <v>317.26623210093584</v>
      </c>
      <c r="E169" s="22">
        <f>FC_OTH_HH_RF_E!E$2</f>
        <v>322.86907640126066</v>
      </c>
      <c r="F169" s="22">
        <f>FC_OTH_HH_RF_E!F$2</f>
        <v>326.68569058684403</v>
      </c>
      <c r="G169" s="22">
        <f>FC_OTH_HH_RF_E!G$2</f>
        <v>327.81847140267706</v>
      </c>
      <c r="H169" s="22">
        <f>FC_OTH_HH_RF_E!H$2</f>
        <v>327.87178066513462</v>
      </c>
      <c r="I169" s="22">
        <f>FC_OTH_HH_RF_E!I$2</f>
        <v>326.85881388337151</v>
      </c>
      <c r="J169" s="22">
        <f>FC_OTH_HH_RF_E!J$2</f>
        <v>325.17631222894272</v>
      </c>
      <c r="K169" s="22">
        <f>FC_OTH_HH_RF_E!K$2</f>
        <v>322.23371405239044</v>
      </c>
      <c r="L169" s="22">
        <f>FC_OTH_HH_RF_E!L$2</f>
        <v>319.40338581204458</v>
      </c>
      <c r="M169" s="22">
        <f>FC_OTH_HH_RF_E!M$2</f>
        <v>316.25066175068878</v>
      </c>
      <c r="N169" s="22">
        <f>FC_OTH_HH_RF_E!N$2</f>
        <v>312.31187803451451</v>
      </c>
      <c r="O169" s="22">
        <f>FC_OTH_HH_RF_E!O$2</f>
        <v>307.62430628572025</v>
      </c>
      <c r="P169" s="22">
        <f>FC_OTH_HH_RF_E!P$2</f>
        <v>304.22636394806176</v>
      </c>
      <c r="Q169" s="22">
        <f>FC_OTH_HH_RF_E!Q$2</f>
        <v>299.00251953184124</v>
      </c>
      <c r="R169" s="22">
        <f>FC_OTH_HH_RF_E!R$2</f>
        <v>293.50667260320529</v>
      </c>
      <c r="S169" s="22">
        <f>FC_OTH_HH_RF_E!S$2</f>
        <v>287.79282369963249</v>
      </c>
      <c r="T169" s="22">
        <f>FC_OTH_HH_RF_E!T$2</f>
        <v>280.90529305237038</v>
      </c>
      <c r="U169" s="22">
        <f>FC_OTH_HH_RF_E!U$2</f>
        <v>273.58728767725495</v>
      </c>
      <c r="V169" s="22">
        <f>FC_OTH_HH_RF_E!V$2</f>
        <v>265.47908340486862</v>
      </c>
      <c r="W169" s="22">
        <f>FC_OTH_HH_RF_E!W$2</f>
        <v>259.45450509196223</v>
      </c>
      <c r="X169" s="22">
        <f>FC_OTH_HH_RF_E!X$2</f>
        <v>252.95567810815959</v>
      </c>
    </row>
    <row r="170" spans="1:24" ht="11.25" customHeight="1" x14ac:dyDescent="0.2">
      <c r="A170" s="23" t="s">
        <v>395</v>
      </c>
      <c r="B170" s="21" t="str">
        <f ca="1">HYPERLINK("#"&amp;CELL("address",FC_OTH_HH_WM_E!$X$2),"FC_OTH_HH_WM_E")</f>
        <v>FC_OTH_HH_WM_E</v>
      </c>
      <c r="C170" s="22">
        <f>FC_OTH_HH_WM_E!C$2</f>
        <v>160.43122485370588</v>
      </c>
      <c r="D170" s="22">
        <f>FC_OTH_HH_WM_E!D$2</f>
        <v>158.42551883692781</v>
      </c>
      <c r="E170" s="22">
        <f>FC_OTH_HH_WM_E!E$2</f>
        <v>157.22592258957945</v>
      </c>
      <c r="F170" s="22">
        <f>FC_OTH_HH_WM_E!F$2</f>
        <v>155.87551943224668</v>
      </c>
      <c r="G170" s="22">
        <f>FC_OTH_HH_WM_E!G$2</f>
        <v>154.33629417062551</v>
      </c>
      <c r="H170" s="22">
        <f>FC_OTH_HH_WM_E!H$2</f>
        <v>152.68251473756308</v>
      </c>
      <c r="I170" s="22">
        <f>FC_OTH_HH_WM_E!I$2</f>
        <v>150.86551756273971</v>
      </c>
      <c r="J170" s="22">
        <f>FC_OTH_HH_WM_E!J$2</f>
        <v>147.03842375175506</v>
      </c>
      <c r="K170" s="22">
        <f>FC_OTH_HH_WM_E!K$2</f>
        <v>142.42222215341408</v>
      </c>
      <c r="L170" s="22">
        <f>FC_OTH_HH_WM_E!L$2</f>
        <v>137.48157080622573</v>
      </c>
      <c r="M170" s="22">
        <f>FC_OTH_HH_WM_E!M$2</f>
        <v>133.15574209318052</v>
      </c>
      <c r="N170" s="22">
        <f>FC_OTH_HH_WM_E!N$2</f>
        <v>128.97393513750109</v>
      </c>
      <c r="O170" s="22">
        <f>FC_OTH_HH_WM_E!O$2</f>
        <v>124.45716806219602</v>
      </c>
      <c r="P170" s="22">
        <f>FC_OTH_HH_WM_E!P$2</f>
        <v>120.18800689854221</v>
      </c>
      <c r="Q170" s="22">
        <f>FC_OTH_HH_WM_E!Q$2</f>
        <v>115.70612144475912</v>
      </c>
      <c r="R170" s="22">
        <f>FC_OTH_HH_WM_E!R$2</f>
        <v>113.36254731293072</v>
      </c>
      <c r="S170" s="22">
        <f>FC_OTH_HH_WM_E!S$2</f>
        <v>109.73058811785039</v>
      </c>
      <c r="T170" s="22">
        <f>FC_OTH_HH_WM_E!T$2</f>
        <v>106.3616766630367</v>
      </c>
      <c r="U170" s="22">
        <f>FC_OTH_HH_WM_E!U$2</f>
        <v>102.6333036430289</v>
      </c>
      <c r="V170" s="22">
        <f>FC_OTH_HH_WM_E!V$2</f>
        <v>99.00684568806102</v>
      </c>
      <c r="W170" s="22">
        <f>FC_OTH_HH_WM_E!W$2</f>
        <v>97.185686137204499</v>
      </c>
      <c r="X170" s="22">
        <f>FC_OTH_HH_WM_E!X$2</f>
        <v>95.921756367116885</v>
      </c>
    </row>
    <row r="171" spans="1:24" ht="11.25" customHeight="1" x14ac:dyDescent="0.2">
      <c r="A171" s="23" t="s">
        <v>396</v>
      </c>
      <c r="B171" s="21" t="str">
        <f ca="1">HYPERLINK("#"&amp;CELL("address",FC_OTH_HH_DR_E!$X$2),"FC_OTH_HH_DR_E")</f>
        <v>FC_OTH_HH_DR_E</v>
      </c>
      <c r="C171" s="22">
        <f>FC_OTH_HH_DR_E!C$2</f>
        <v>134.8195180895774</v>
      </c>
      <c r="D171" s="22">
        <f>FC_OTH_HH_DR_E!D$2</f>
        <v>136.42146386422721</v>
      </c>
      <c r="E171" s="22">
        <f>FC_OTH_HH_DR_E!E$2</f>
        <v>137.21450634885417</v>
      </c>
      <c r="F171" s="22">
        <f>FC_OTH_HH_DR_E!F$2</f>
        <v>138.91104912411294</v>
      </c>
      <c r="G171" s="22">
        <f>FC_OTH_HH_DR_E!G$2</f>
        <v>138.87422529640492</v>
      </c>
      <c r="H171" s="22">
        <f>FC_OTH_HH_DR_E!H$2</f>
        <v>138.85557882513007</v>
      </c>
      <c r="I171" s="22">
        <f>FC_OTH_HH_DR_E!I$2</f>
        <v>138.81715910712097</v>
      </c>
      <c r="J171" s="22">
        <f>FC_OTH_HH_DR_E!J$2</f>
        <v>138.40371700808183</v>
      </c>
      <c r="K171" s="22">
        <f>FC_OTH_HH_DR_E!K$2</f>
        <v>137.7396725934228</v>
      </c>
      <c r="L171" s="22">
        <f>FC_OTH_HH_DR_E!L$2</f>
        <v>137.18960641783318</v>
      </c>
      <c r="M171" s="22">
        <f>FC_OTH_HH_DR_E!M$2</f>
        <v>136.80577967526901</v>
      </c>
      <c r="N171" s="22">
        <f>FC_OTH_HH_DR_E!N$2</f>
        <v>134.90567709118599</v>
      </c>
      <c r="O171" s="22">
        <f>FC_OTH_HH_DR_E!O$2</f>
        <v>132.57789505134943</v>
      </c>
      <c r="P171" s="22">
        <f>FC_OTH_HH_DR_E!P$2</f>
        <v>131.99350652479609</v>
      </c>
      <c r="Q171" s="22">
        <f>FC_OTH_HH_DR_E!Q$2</f>
        <v>129.6993104054817</v>
      </c>
      <c r="R171" s="22">
        <f>FC_OTH_HH_DR_E!R$2</f>
        <v>128.42918371925634</v>
      </c>
      <c r="S171" s="22">
        <f>FC_OTH_HH_DR_E!S$2</f>
        <v>125.08984406132402</v>
      </c>
      <c r="T171" s="22">
        <f>FC_OTH_HH_DR_E!T$2</f>
        <v>121.17024077768622</v>
      </c>
      <c r="U171" s="22">
        <f>FC_OTH_HH_DR_E!U$2</f>
        <v>116.00339624357315</v>
      </c>
      <c r="V171" s="22">
        <f>FC_OTH_HH_DR_E!V$2</f>
        <v>110.58787509992575</v>
      </c>
      <c r="W171" s="22">
        <f>FC_OTH_HH_DR_E!W$2</f>
        <v>104.99492306101656</v>
      </c>
      <c r="X171" s="22">
        <f>FC_OTH_HH_DR_E!X$2</f>
        <v>100.50128886642133</v>
      </c>
    </row>
    <row r="172" spans="1:24" ht="11.25" customHeight="1" x14ac:dyDescent="0.2">
      <c r="A172" s="23" t="s">
        <v>397</v>
      </c>
      <c r="B172" s="21" t="str">
        <f ca="1">HYPERLINK("#"&amp;CELL("address",FC_OTH_HH_DW_E!$X$2),"FC_OTH_HH_DW_E")</f>
        <v>FC_OTH_HH_DW_E</v>
      </c>
      <c r="C172" s="22">
        <f>FC_OTH_HH_DW_E!C$2</f>
        <v>75.148034032827297</v>
      </c>
      <c r="D172" s="22">
        <f>FC_OTH_HH_DW_E!D$2</f>
        <v>78.288829134814804</v>
      </c>
      <c r="E172" s="22">
        <f>FC_OTH_HH_DW_E!E$2</f>
        <v>81.106380801409102</v>
      </c>
      <c r="F172" s="22">
        <f>FC_OTH_HH_DW_E!F$2</f>
        <v>83.896839196476108</v>
      </c>
      <c r="G172" s="22">
        <f>FC_OTH_HH_DW_E!G$2</f>
        <v>86.570710156853238</v>
      </c>
      <c r="H172" s="22">
        <f>FC_OTH_HH_DW_E!H$2</f>
        <v>89.449581038858966</v>
      </c>
      <c r="I172" s="22">
        <f>FC_OTH_HH_DW_E!I$2</f>
        <v>92.671920908062248</v>
      </c>
      <c r="J172" s="22">
        <f>FC_OTH_HH_DW_E!J$2</f>
        <v>95.844273065726355</v>
      </c>
      <c r="K172" s="22">
        <f>FC_OTH_HH_DW_E!K$2</f>
        <v>99.123315425245693</v>
      </c>
      <c r="L172" s="22">
        <f>FC_OTH_HH_DW_E!L$2</f>
        <v>102.23849907385093</v>
      </c>
      <c r="M172" s="22">
        <f>FC_OTH_HH_DW_E!M$2</f>
        <v>103.99567868611763</v>
      </c>
      <c r="N172" s="22">
        <f>FC_OTH_HH_DW_E!N$2</f>
        <v>102.2258849039732</v>
      </c>
      <c r="O172" s="22">
        <f>FC_OTH_HH_DW_E!O$2</f>
        <v>98.457991686290995</v>
      </c>
      <c r="P172" s="22">
        <f>FC_OTH_HH_DW_E!P$2</f>
        <v>96.734000403429491</v>
      </c>
      <c r="Q172" s="22">
        <f>FC_OTH_HH_DW_E!Q$2</f>
        <v>99.039329956239612</v>
      </c>
      <c r="R172" s="22">
        <f>FC_OTH_HH_DW_E!R$2</f>
        <v>103.10737609864499</v>
      </c>
      <c r="S172" s="22">
        <f>FC_OTH_HH_DW_E!S$2</f>
        <v>103.41406113744752</v>
      </c>
      <c r="T172" s="22">
        <f>FC_OTH_HH_DW_E!T$2</f>
        <v>104.39708828035428</v>
      </c>
      <c r="U172" s="22">
        <f>FC_OTH_HH_DW_E!U$2</f>
        <v>104.93015807989592</v>
      </c>
      <c r="V172" s="22">
        <f>FC_OTH_HH_DW_E!V$2</f>
        <v>105.1473645609625</v>
      </c>
      <c r="W172" s="22">
        <f>FC_OTH_HH_DW_E!W$2</f>
        <v>109.43666155958294</v>
      </c>
      <c r="X172" s="22">
        <f>FC_OTH_HH_DW_E!X$2</f>
        <v>116.49934610470902</v>
      </c>
    </row>
    <row r="173" spans="1:24" ht="11.25" customHeight="1" x14ac:dyDescent="0.2">
      <c r="A173" s="23" t="s">
        <v>398</v>
      </c>
      <c r="B173" s="21" t="str">
        <f ca="1">HYPERLINK("#"&amp;CELL("address",FC_OTH_HH_TV_E!$X$2),"FC_OTH_HH_TV_E")</f>
        <v>FC_OTH_HH_TV_E</v>
      </c>
      <c r="C173" s="22">
        <f>FC_OTH_HH_TV_E!C$2</f>
        <v>217.76153699439973</v>
      </c>
      <c r="D173" s="22">
        <f>FC_OTH_HH_TV_E!D$2</f>
        <v>232.71784821686714</v>
      </c>
      <c r="E173" s="22">
        <f>FC_OTH_HH_TV_E!E$2</f>
        <v>252.15447190182232</v>
      </c>
      <c r="F173" s="22">
        <f>FC_OTH_HH_TV_E!F$2</f>
        <v>269.77300743174123</v>
      </c>
      <c r="G173" s="22">
        <f>FC_OTH_HH_TV_E!G$2</f>
        <v>284.18737594104829</v>
      </c>
      <c r="H173" s="22">
        <f>FC_OTH_HH_TV_E!H$2</f>
        <v>301.62897815361987</v>
      </c>
      <c r="I173" s="22">
        <f>FC_OTH_HH_TV_E!I$2</f>
        <v>315.36586571032763</v>
      </c>
      <c r="J173" s="22">
        <f>FC_OTH_HH_TV_E!J$2</f>
        <v>335.05230742699121</v>
      </c>
      <c r="K173" s="22">
        <f>FC_OTH_HH_TV_E!K$2</f>
        <v>346.4283483955391</v>
      </c>
      <c r="L173" s="22">
        <f>FC_OTH_HH_TV_E!L$2</f>
        <v>364.43115030938247</v>
      </c>
      <c r="M173" s="22">
        <f>FC_OTH_HH_TV_E!M$2</f>
        <v>375.31677475230128</v>
      </c>
      <c r="N173" s="22">
        <f>FC_OTH_HH_TV_E!N$2</f>
        <v>385.96706462107892</v>
      </c>
      <c r="O173" s="22">
        <f>FC_OTH_HH_TV_E!O$2</f>
        <v>398.71915872824508</v>
      </c>
      <c r="P173" s="22">
        <f>FC_OTH_HH_TV_E!P$2</f>
        <v>419.2997986691571</v>
      </c>
      <c r="Q173" s="22">
        <f>FC_OTH_HH_TV_E!Q$2</f>
        <v>438.95354495042579</v>
      </c>
      <c r="R173" s="22">
        <f>FC_OTH_HH_TV_E!R$2</f>
        <v>460.09876154797826</v>
      </c>
      <c r="S173" s="22">
        <f>FC_OTH_HH_TV_E!S$2</f>
        <v>458.95711133416881</v>
      </c>
      <c r="T173" s="22">
        <f>FC_OTH_HH_TV_E!T$2</f>
        <v>452.61150157058853</v>
      </c>
      <c r="U173" s="22">
        <f>FC_OTH_HH_TV_E!U$2</f>
        <v>445.48941479144003</v>
      </c>
      <c r="V173" s="22">
        <f>FC_OTH_HH_TV_E!V$2</f>
        <v>445.21008947134385</v>
      </c>
      <c r="W173" s="22">
        <f>FC_OTH_HH_TV_E!W$2</f>
        <v>448.62725289568937</v>
      </c>
      <c r="X173" s="22">
        <f>FC_OTH_HH_TV_E!X$2</f>
        <v>462.24408301889343</v>
      </c>
    </row>
    <row r="174" spans="1:24" ht="11.25" customHeight="1" x14ac:dyDescent="0.2">
      <c r="A174" s="23" t="s">
        <v>459</v>
      </c>
      <c r="B174" s="21" t="str">
        <f ca="1">HYPERLINK("#"&amp;CELL("address",FC_OTH_HH_IT_E!$X$2),"FC_OTH_HH_IT_E")</f>
        <v>FC_OTH_HH_IT_E</v>
      </c>
      <c r="C174" s="22">
        <f>FC_OTH_HH_IT_E!C$2</f>
        <v>77.886202533552989</v>
      </c>
      <c r="D174" s="22">
        <f>FC_OTH_HH_IT_E!D$2</f>
        <v>80.755089662446807</v>
      </c>
      <c r="E174" s="22">
        <f>FC_OTH_HH_IT_E!E$2</f>
        <v>83.834087879322112</v>
      </c>
      <c r="F174" s="22">
        <f>FC_OTH_HH_IT_E!F$2</f>
        <v>87.241194509214168</v>
      </c>
      <c r="G174" s="22">
        <f>FC_OTH_HH_IT_E!G$2</f>
        <v>89.477243103172512</v>
      </c>
      <c r="H174" s="22">
        <f>FC_OTH_HH_IT_E!H$2</f>
        <v>93.059620201914399</v>
      </c>
      <c r="I174" s="22">
        <f>FC_OTH_HH_IT_E!I$2</f>
        <v>95.335233499028107</v>
      </c>
      <c r="J174" s="22">
        <f>FC_OTH_HH_IT_E!J$2</f>
        <v>98.24004833512727</v>
      </c>
      <c r="K174" s="22">
        <f>FC_OTH_HH_IT_E!K$2</f>
        <v>98.755654579955035</v>
      </c>
      <c r="L174" s="22">
        <f>FC_OTH_HH_IT_E!L$2</f>
        <v>103.28988157255152</v>
      </c>
      <c r="M174" s="22">
        <f>FC_OTH_HH_IT_E!M$2</f>
        <v>104.50201871135084</v>
      </c>
      <c r="N174" s="22">
        <f>FC_OTH_HH_IT_E!N$2</f>
        <v>105.67028456777209</v>
      </c>
      <c r="O174" s="22">
        <f>FC_OTH_HH_IT_E!O$2</f>
        <v>107.49370042049529</v>
      </c>
      <c r="P174" s="22">
        <f>FC_OTH_HH_IT_E!P$2</f>
        <v>111.07182987422956</v>
      </c>
      <c r="Q174" s="22">
        <f>FC_OTH_HH_IT_E!Q$2</f>
        <v>114.18941938436907</v>
      </c>
      <c r="R174" s="22">
        <f>FC_OTH_HH_IT_E!R$2</f>
        <v>122.93696286417935</v>
      </c>
      <c r="S174" s="22">
        <f>FC_OTH_HH_IT_E!S$2</f>
        <v>130.03867350641147</v>
      </c>
      <c r="T174" s="22">
        <f>FC_OTH_HH_IT_E!T$2</f>
        <v>140.00758366477905</v>
      </c>
      <c r="U174" s="22">
        <f>FC_OTH_HH_IT_E!U$2</f>
        <v>149.35824956529291</v>
      </c>
      <c r="V174" s="22">
        <f>FC_OTH_HH_IT_E!V$2</f>
        <v>160.97414736967951</v>
      </c>
      <c r="W174" s="22">
        <f>FC_OTH_HH_IT_E!W$2</f>
        <v>177.33894552361295</v>
      </c>
      <c r="X174" s="22">
        <f>FC_OTH_HH_IT_E!X$2</f>
        <v>196.16969118313267</v>
      </c>
    </row>
    <row r="175" spans="1:24" ht="11.25" customHeight="1" x14ac:dyDescent="0.2">
      <c r="A175" s="23" t="s">
        <v>460</v>
      </c>
      <c r="B175" s="21" t="str">
        <f ca="1">HYPERLINK("#"&amp;CELL("address",FC_OTH_HH_LI_E!$X$2),"FC_OTH_HH_LI_E")</f>
        <v>FC_OTH_HH_LI_E</v>
      </c>
      <c r="C175" s="22">
        <f>FC_OTH_HH_LI_E!C$2</f>
        <v>362.08594794234898</v>
      </c>
      <c r="D175" s="22">
        <f>FC_OTH_HH_LI_E!D$2</f>
        <v>368.07477056800622</v>
      </c>
      <c r="E175" s="22">
        <f>FC_OTH_HH_LI_E!E$2</f>
        <v>372.45492009214456</v>
      </c>
      <c r="F175" s="22">
        <f>FC_OTH_HH_LI_E!F$2</f>
        <v>374.94331001671327</v>
      </c>
      <c r="G175" s="22">
        <f>FC_OTH_HH_LI_E!G$2</f>
        <v>376.27902447497473</v>
      </c>
      <c r="H175" s="22">
        <f>FC_OTH_HH_LI_E!H$2</f>
        <v>376.79001607026788</v>
      </c>
      <c r="I175" s="22">
        <f>FC_OTH_HH_LI_E!I$2</f>
        <v>378.93827789530451</v>
      </c>
      <c r="J175" s="22">
        <f>FC_OTH_HH_LI_E!J$2</f>
        <v>380.47817323173643</v>
      </c>
      <c r="K175" s="22">
        <f>FC_OTH_HH_LI_E!K$2</f>
        <v>378.15987346433582</v>
      </c>
      <c r="L175" s="22">
        <f>FC_OTH_HH_LI_E!L$2</f>
        <v>373.54041590799898</v>
      </c>
      <c r="M175" s="22">
        <f>FC_OTH_HH_LI_E!M$2</f>
        <v>366.89910316897203</v>
      </c>
      <c r="N175" s="22">
        <f>FC_OTH_HH_LI_E!N$2</f>
        <v>351.78231205519586</v>
      </c>
      <c r="O175" s="22">
        <f>FC_OTH_HH_LI_E!O$2</f>
        <v>336.50869201906835</v>
      </c>
      <c r="P175" s="22">
        <f>FC_OTH_HH_LI_E!P$2</f>
        <v>326.75980184846941</v>
      </c>
      <c r="Q175" s="22">
        <f>FC_OTH_HH_LI_E!Q$2</f>
        <v>313.56157338693811</v>
      </c>
      <c r="R175" s="22">
        <f>FC_OTH_HH_LI_E!R$2</f>
        <v>297.1428281729319</v>
      </c>
      <c r="S175" s="22">
        <f>FC_OTH_HH_LI_E!S$2</f>
        <v>275.12414133465393</v>
      </c>
      <c r="T175" s="22">
        <f>FC_OTH_HH_LI_E!T$2</f>
        <v>257.36338446708112</v>
      </c>
      <c r="U175" s="22">
        <f>FC_OTH_HH_LI_E!U$2</f>
        <v>234.4437921059866</v>
      </c>
      <c r="V175" s="22">
        <f>FC_OTH_HH_LI_E!V$2</f>
        <v>216.49614399790573</v>
      </c>
      <c r="W175" s="22">
        <f>FC_OTH_HH_LI_E!W$2</f>
        <v>206.65435513995729</v>
      </c>
      <c r="X175" s="22">
        <f>FC_OTH_HH_LI_E!X$2</f>
        <v>206.82556940135493</v>
      </c>
    </row>
    <row r="176" spans="1:24" ht="11.25" customHeight="1" x14ac:dyDescent="0.2">
      <c r="A176" s="23" t="s">
        <v>461</v>
      </c>
      <c r="B176" s="21" t="str">
        <f ca="1">HYPERLINK("#"&amp;CELL("address",FC_OTH_HH_OA_E!$X$2),"FC_OTH_HH_OA_E")</f>
        <v>FC_OTH_HH_OA_E</v>
      </c>
      <c r="C176" s="22">
        <f>FC_OTH_HH_OA_E!C$2</f>
        <v>85.933042052621516</v>
      </c>
      <c r="D176" s="22">
        <f>FC_OTH_HH_OA_E!D$2</f>
        <v>87.99930718023522</v>
      </c>
      <c r="E176" s="22">
        <f>FC_OTH_HH_OA_E!E$2</f>
        <v>89.846737867812749</v>
      </c>
      <c r="F176" s="22">
        <f>FC_OTH_HH_OA_E!F$2</f>
        <v>92.803387453689297</v>
      </c>
      <c r="G176" s="22">
        <f>FC_OTH_HH_OA_E!G$2</f>
        <v>95.124673288759467</v>
      </c>
      <c r="H176" s="22">
        <f>FC_OTH_HH_OA_E!H$2</f>
        <v>96.164247062016642</v>
      </c>
      <c r="I176" s="22">
        <f>FC_OTH_HH_OA_E!I$2</f>
        <v>97.174336109106662</v>
      </c>
      <c r="J176" s="22">
        <f>FC_OTH_HH_OA_E!J$2</f>
        <v>99.32312433738646</v>
      </c>
      <c r="K176" s="22">
        <f>FC_OTH_HH_OA_E!K$2</f>
        <v>104.77534556280267</v>
      </c>
      <c r="L176" s="22">
        <f>FC_OTH_HH_OA_E!L$2</f>
        <v>109.21256470938361</v>
      </c>
      <c r="M176" s="22">
        <f>FC_OTH_HH_OA_E!M$2</f>
        <v>114.1702258365751</v>
      </c>
      <c r="N176" s="22">
        <f>FC_OTH_HH_OA_E!N$2</f>
        <v>117.29489158041162</v>
      </c>
      <c r="O176" s="22">
        <f>FC_OTH_HH_OA_E!O$2</f>
        <v>119.70241199077509</v>
      </c>
      <c r="P176" s="22">
        <f>FC_OTH_HH_OA_E!P$2</f>
        <v>124.54947975558876</v>
      </c>
      <c r="Q176" s="22">
        <f>FC_OTH_HH_OA_E!Q$2</f>
        <v>128.77871547507823</v>
      </c>
      <c r="R176" s="22">
        <f>FC_OTH_HH_OA_E!R$2</f>
        <v>135.91805613983917</v>
      </c>
      <c r="S176" s="22">
        <f>FC_OTH_HH_OA_E!S$2</f>
        <v>141.10712768841978</v>
      </c>
      <c r="T176" s="22">
        <f>FC_OTH_HH_OA_E!T$2</f>
        <v>143.34586169511749</v>
      </c>
      <c r="U176" s="22">
        <f>FC_OTH_HH_OA_E!U$2</f>
        <v>145.55996300291926</v>
      </c>
      <c r="V176" s="22">
        <f>FC_OTH_HH_OA_E!V$2</f>
        <v>149.23158311003337</v>
      </c>
      <c r="W176" s="22">
        <f>FC_OTH_HH_OA_E!W$2</f>
        <v>156.41498405232892</v>
      </c>
      <c r="X176" s="22">
        <f>FC_OTH_HH_OA_E!X$2</f>
        <v>166.39331113097032</v>
      </c>
    </row>
    <row r="177" spans="1:24" ht="11.25" customHeight="1" x14ac:dyDescent="0.2">
      <c r="A177" s="17" t="s">
        <v>411</v>
      </c>
      <c r="B177" s="18" t="str">
        <f ca="1">HYPERLINK("#"&amp;CELL("address",FC_OTH_AFF_E!$X$2),"FC_OTH_AFF_E")</f>
        <v>FC_OTH_AFF_E</v>
      </c>
      <c r="C177" s="19">
        <f>FC_OTH_AFF_E!C$2</f>
        <v>4502.7638865004283</v>
      </c>
      <c r="D177" s="19">
        <f>FC_OTH_AFF_E!D$2</f>
        <v>4404.6938950988824</v>
      </c>
      <c r="E177" s="19">
        <f>FC_OTH_AFF_E!E$2</f>
        <v>4074.7697334479781</v>
      </c>
      <c r="F177" s="19">
        <f>FC_OTH_AFF_E!F$2</f>
        <v>4041.1406706792777</v>
      </c>
      <c r="G177" s="19">
        <f>FC_OTH_AFF_E!G$2</f>
        <v>4067.3345657781592</v>
      </c>
      <c r="H177" s="19">
        <f>FC_OTH_AFF_E!H$2</f>
        <v>4168.8703353396395</v>
      </c>
      <c r="I177" s="19">
        <f>FC_OTH_AFF_E!I$2</f>
        <v>3708.6515907136713</v>
      </c>
      <c r="J177" s="19">
        <f>FC_OTH_AFF_E!J$2</f>
        <v>3708.3291487532238</v>
      </c>
      <c r="K177" s="19">
        <f>FC_OTH_AFF_E!K$2</f>
        <v>3741.1418744625962</v>
      </c>
      <c r="L177" s="19">
        <f>FC_OTH_AFF_E!L$2</f>
        <v>3739.5011177987972</v>
      </c>
      <c r="M177" s="19">
        <f>FC_OTH_AFF_E!M$2</f>
        <v>4240.7149613069651</v>
      </c>
      <c r="N177" s="19">
        <f>FC_OTH_AFF_E!N$2</f>
        <v>3790.5069647463451</v>
      </c>
      <c r="O177" s="19">
        <f>FC_OTH_AFF_E!O$2</f>
        <v>3846.5677558039552</v>
      </c>
      <c r="P177" s="19">
        <f>FC_OTH_AFF_E!P$2</f>
        <v>3880.0465176268262</v>
      </c>
      <c r="Q177" s="19">
        <f>FC_OTH_AFF_E!Q$2</f>
        <v>3625.2363714531384</v>
      </c>
      <c r="R177" s="19">
        <f>FC_OTH_AFF_E!R$2</f>
        <v>3824.0378331900265</v>
      </c>
      <c r="S177" s="19">
        <f>FC_OTH_AFF_E!S$2</f>
        <v>3861.500515907137</v>
      </c>
      <c r="T177" s="19">
        <f>FC_OTH_AFF_E!T$2</f>
        <v>3850.8008598452288</v>
      </c>
      <c r="U177" s="19">
        <f>FC_OTH_AFF_E!U$2</f>
        <v>4131.9069647463448</v>
      </c>
      <c r="V177" s="19">
        <f>FC_OTH_AFF_E!V$2</f>
        <v>4147.9755803955286</v>
      </c>
      <c r="W177" s="19">
        <f>FC_OTH_AFF_E!W$2</f>
        <v>4041.1889939810826</v>
      </c>
      <c r="X177" s="19">
        <f>FC_OTH_AFF_E!X$2</f>
        <v>3994.6189165950127</v>
      </c>
    </row>
    <row r="178" spans="1:24" ht="11.25" customHeight="1" x14ac:dyDescent="0.2">
      <c r="A178" s="24" t="s">
        <v>205</v>
      </c>
      <c r="B178" s="25" t="str">
        <f ca="1">HYPERLINK("#"&amp;CELL("address",STATDIFF!$X$2),"STATDIFF")</f>
        <v>STATDIFF</v>
      </c>
      <c r="C178" s="26">
        <f>STATDIFF!C$2</f>
        <v>-392.06663800517538</v>
      </c>
      <c r="D178" s="26">
        <f>STATDIFF!D$2</f>
        <v>-142.84307824592537</v>
      </c>
      <c r="E178" s="26">
        <f>STATDIFF!E$2</f>
        <v>-46.588907996540883</v>
      </c>
      <c r="F178" s="26">
        <f>STATDIFF!F$2</f>
        <v>37.472141014649544</v>
      </c>
      <c r="G178" s="26">
        <f>STATDIFF!G$2</f>
        <v>-157.35030094581691</v>
      </c>
      <c r="H178" s="26">
        <f>STATDIFF!H$2</f>
        <v>-782.09595872743955</v>
      </c>
      <c r="I178" s="26">
        <f>STATDIFF!I$2</f>
        <v>-299.2760963026692</v>
      </c>
      <c r="J178" s="26">
        <f>STATDIFF!J$2</f>
        <v>-212.70386930351037</v>
      </c>
      <c r="K178" s="26">
        <f>STATDIFF!K$2</f>
        <v>-350.76268271713127</v>
      </c>
      <c r="L178" s="26">
        <f>STATDIFF!L$2</f>
        <v>-514.32889079964093</v>
      </c>
      <c r="M178" s="26">
        <f>STATDIFF!M$2</f>
        <v>-609.3938091143516</v>
      </c>
      <c r="N178" s="26">
        <f>STATDIFF!N$2</f>
        <v>-684.43903697333246</v>
      </c>
      <c r="O178" s="26">
        <f>STATDIFF!O$2</f>
        <v>-724.51461736888507</v>
      </c>
      <c r="P178" s="26">
        <f>STATDIFF!P$2</f>
        <v>-344.55812553742362</v>
      </c>
      <c r="Q178" s="26">
        <f>STATDIFF!Q$2</f>
        <v>-419.29251934653882</v>
      </c>
      <c r="R178" s="26">
        <f>STATDIFF!R$2</f>
        <v>-5342.6133276010432</v>
      </c>
      <c r="S178" s="26">
        <f>STATDIFF!S$2</f>
        <v>-2555.3722269991736</v>
      </c>
      <c r="T178" s="26">
        <f>STATDIFF!T$2</f>
        <v>-4068.4546001719682</v>
      </c>
      <c r="U178" s="26">
        <f>STATDIFF!U$2</f>
        <v>-6141.9610490112227</v>
      </c>
      <c r="V178" s="26">
        <f>STATDIFF!V$2</f>
        <v>207.20464316422104</v>
      </c>
      <c r="W178" s="26">
        <f>STATDIFF!W$2</f>
        <v>560.96629406706734</v>
      </c>
      <c r="X178" s="26">
        <f>STATDIFF!X$2</f>
        <v>472.93594153054227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6"/>
  <sheetViews>
    <sheetView showGridLines="0" workbookViewId="0">
      <pane xSplit="2" ySplit="2" topLeftCell="D3" activePane="bottomRight" state="frozen"/>
      <selection activeCell="W2" sqref="W2"/>
      <selection pane="topRight" activeCell="W2" sqref="W2"/>
      <selection pane="bottomLeft" activeCell="W2" sqref="W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0</v>
      </c>
      <c r="B1" s="4" t="s">
        <v>229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58452.571195184857</v>
      </c>
      <c r="D2" s="31">
        <f t="shared" si="0"/>
        <v>61260.506276870146</v>
      </c>
      <c r="E2" s="31">
        <f t="shared" si="0"/>
        <v>61265.177042132418</v>
      </c>
      <c r="F2" s="31">
        <f t="shared" si="0"/>
        <v>59027.695872742908</v>
      </c>
      <c r="G2" s="31">
        <f t="shared" si="0"/>
        <v>68224.879105760963</v>
      </c>
      <c r="H2" s="31">
        <f t="shared" si="0"/>
        <v>62447.637833190027</v>
      </c>
      <c r="I2" s="31">
        <f t="shared" si="0"/>
        <v>61473.428546861556</v>
      </c>
      <c r="J2" s="31">
        <f t="shared" si="0"/>
        <v>60216.285726569215</v>
      </c>
      <c r="K2" s="31">
        <f t="shared" si="0"/>
        <v>67742.971195184873</v>
      </c>
      <c r="L2" s="31">
        <f t="shared" si="0"/>
        <v>62907.951848667239</v>
      </c>
      <c r="M2" s="31">
        <f t="shared" si="0"/>
        <v>71123.432588134136</v>
      </c>
      <c r="N2" s="31">
        <f t="shared" si="0"/>
        <v>66393.157867583825</v>
      </c>
      <c r="O2" s="31">
        <f t="shared" si="0"/>
        <v>66089.168959587259</v>
      </c>
      <c r="P2" s="31">
        <f t="shared" si="0"/>
        <v>69751.935855545991</v>
      </c>
      <c r="Q2" s="31">
        <f t="shared" si="0"/>
        <v>60261.088993981073</v>
      </c>
      <c r="R2" s="31">
        <f t="shared" si="0"/>
        <v>48181.077815993114</v>
      </c>
      <c r="S2" s="31">
        <f t="shared" si="0"/>
        <v>46360.81324161651</v>
      </c>
      <c r="T2" s="31">
        <f t="shared" si="0"/>
        <v>41413.060103181415</v>
      </c>
      <c r="U2" s="31">
        <f t="shared" si="0"/>
        <v>36897.916337059323</v>
      </c>
      <c r="V2" s="31">
        <f t="shared" si="0"/>
        <v>33112.850128976774</v>
      </c>
      <c r="W2" s="31">
        <f t="shared" si="0"/>
        <v>27502.884694754943</v>
      </c>
      <c r="X2" s="31">
        <f t="shared" ref="X2" si="1">SUM(X3,X17,X22,X25,X26,X51,X52,X71,X74,X75,X76)</f>
        <v>26589.55460017197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2653.962424763542</v>
      </c>
      <c r="D26" s="37">
        <f t="shared" si="14"/>
        <v>2510.1509028374894</v>
      </c>
      <c r="E26" s="37">
        <f t="shared" si="14"/>
        <v>3306.2577815993122</v>
      </c>
      <c r="F26" s="37">
        <f t="shared" si="14"/>
        <v>3385.9940670679275</v>
      </c>
      <c r="G26" s="37">
        <f t="shared" si="14"/>
        <v>3074.763542562338</v>
      </c>
      <c r="H26" s="37">
        <f t="shared" si="14"/>
        <v>2546.297936371453</v>
      </c>
      <c r="I26" s="37">
        <f t="shared" si="14"/>
        <v>2259.6637145313844</v>
      </c>
      <c r="J26" s="37">
        <f t="shared" si="14"/>
        <v>2815.3147893379182</v>
      </c>
      <c r="K26" s="37">
        <f t="shared" si="14"/>
        <v>2351.8128116938951</v>
      </c>
      <c r="L26" s="37">
        <f t="shared" si="14"/>
        <v>1921.3337059329324</v>
      </c>
      <c r="M26" s="37">
        <f t="shared" si="14"/>
        <v>1636.1421324161647</v>
      </c>
      <c r="N26" s="37">
        <f t="shared" si="14"/>
        <v>1641.6045571797079</v>
      </c>
      <c r="O26" s="37">
        <f t="shared" si="14"/>
        <v>1691.1172828890794</v>
      </c>
      <c r="P26" s="37">
        <f t="shared" si="14"/>
        <v>1734.9145313843508</v>
      </c>
      <c r="Q26" s="37">
        <f t="shared" si="14"/>
        <v>2088.1221840068783</v>
      </c>
      <c r="R26" s="37">
        <f t="shared" si="14"/>
        <v>2065.3993981083399</v>
      </c>
      <c r="S26" s="37">
        <f t="shared" si="14"/>
        <v>1619.0832330180565</v>
      </c>
      <c r="T26" s="37">
        <f t="shared" si="14"/>
        <v>1515.3332760103181</v>
      </c>
      <c r="U26" s="37">
        <f t="shared" si="14"/>
        <v>1526.8748925193463</v>
      </c>
      <c r="V26" s="37">
        <f t="shared" si="14"/>
        <v>1145.6405846947548</v>
      </c>
      <c r="W26" s="37">
        <f t="shared" si="14"/>
        <v>1070.4050730868444</v>
      </c>
      <c r="X26" s="37">
        <f t="shared" ref="X26" si="15">SUM(X27,X33)</f>
        <v>1149.2612209802237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2653.962424763542</v>
      </c>
      <c r="D27" s="29">
        <f t="shared" si="16"/>
        <v>2510.1509028374894</v>
      </c>
      <c r="E27" s="29">
        <f t="shared" si="16"/>
        <v>3306.2577815993122</v>
      </c>
      <c r="F27" s="29">
        <f t="shared" si="16"/>
        <v>3385.9940670679275</v>
      </c>
      <c r="G27" s="29">
        <f t="shared" si="16"/>
        <v>3074.763542562338</v>
      </c>
      <c r="H27" s="29">
        <f t="shared" si="16"/>
        <v>2546.297936371453</v>
      </c>
      <c r="I27" s="29">
        <f t="shared" si="16"/>
        <v>2259.6637145313844</v>
      </c>
      <c r="J27" s="29">
        <f t="shared" si="16"/>
        <v>2815.3147893379182</v>
      </c>
      <c r="K27" s="29">
        <f t="shared" si="16"/>
        <v>2351.8128116938951</v>
      </c>
      <c r="L27" s="29">
        <f t="shared" si="16"/>
        <v>1921.3337059329324</v>
      </c>
      <c r="M27" s="29">
        <f t="shared" si="16"/>
        <v>1636.1421324161647</v>
      </c>
      <c r="N27" s="29">
        <f t="shared" si="16"/>
        <v>1641.6045571797079</v>
      </c>
      <c r="O27" s="29">
        <f t="shared" si="16"/>
        <v>1691.1172828890794</v>
      </c>
      <c r="P27" s="29">
        <f t="shared" si="16"/>
        <v>1734.9145313843508</v>
      </c>
      <c r="Q27" s="29">
        <f t="shared" si="16"/>
        <v>2088.1221840068783</v>
      </c>
      <c r="R27" s="29">
        <f t="shared" si="16"/>
        <v>2065.3993981083399</v>
      </c>
      <c r="S27" s="29">
        <f t="shared" si="16"/>
        <v>1619.0832330180565</v>
      </c>
      <c r="T27" s="29">
        <f t="shared" si="16"/>
        <v>1515.3332760103181</v>
      </c>
      <c r="U27" s="29">
        <f t="shared" si="16"/>
        <v>1526.8748925193463</v>
      </c>
      <c r="V27" s="29">
        <f t="shared" si="16"/>
        <v>1145.6405846947548</v>
      </c>
      <c r="W27" s="29">
        <f t="shared" si="16"/>
        <v>1070.4050730868444</v>
      </c>
      <c r="X27" s="29">
        <f t="shared" ref="X27" si="17">SUM(X28:X32)</f>
        <v>1149.2612209802237</v>
      </c>
    </row>
    <row r="28" spans="1:24" ht="11.25" customHeight="1" x14ac:dyDescent="0.2">
      <c r="A28" s="41" t="s">
        <v>45</v>
      </c>
      <c r="B28" s="9" t="s">
        <v>46</v>
      </c>
      <c r="C28" s="10">
        <v>1471.675236457437</v>
      </c>
      <c r="D28" s="10">
        <v>1397.224591573517</v>
      </c>
      <c r="E28" s="10">
        <v>2276.354256233878</v>
      </c>
      <c r="F28" s="10">
        <v>2349.7850386930349</v>
      </c>
      <c r="G28" s="10">
        <v>2147.8503869303522</v>
      </c>
      <c r="H28" s="10">
        <v>1521.6490111779881</v>
      </c>
      <c r="I28" s="10">
        <v>1374.7874462596731</v>
      </c>
      <c r="J28" s="10">
        <v>2109.0952708512459</v>
      </c>
      <c r="K28" s="10">
        <v>1765.398366294067</v>
      </c>
      <c r="L28" s="10">
        <v>1338.072055030095</v>
      </c>
      <c r="M28" s="10">
        <v>1040.269389509888</v>
      </c>
      <c r="N28" s="10">
        <v>1102.481599312124</v>
      </c>
      <c r="O28" s="10">
        <v>1133.0777300085981</v>
      </c>
      <c r="P28" s="10">
        <v>1144.2963886500429</v>
      </c>
      <c r="Q28" s="10">
        <v>1555.304729148753</v>
      </c>
      <c r="R28" s="10">
        <v>1423.988134135855</v>
      </c>
      <c r="S28" s="10">
        <v>975.59320722269979</v>
      </c>
      <c r="T28" s="10">
        <v>970.89157351676681</v>
      </c>
      <c r="U28" s="10">
        <v>918.7894239036973</v>
      </c>
      <c r="V28" s="10">
        <v>761.58331900257951</v>
      </c>
      <c r="W28" s="10">
        <v>751.95159071367152</v>
      </c>
      <c r="X28" s="10">
        <v>763.85451418744628</v>
      </c>
    </row>
    <row r="29" spans="1:24" ht="11.25" customHeight="1" x14ac:dyDescent="0.2">
      <c r="A29" s="41" t="s">
        <v>47</v>
      </c>
      <c r="B29" s="9" t="s">
        <v>48</v>
      </c>
      <c r="C29" s="10">
        <v>955.28804815133265</v>
      </c>
      <c r="D29" s="10">
        <v>938.47325881341351</v>
      </c>
      <c r="E29" s="10">
        <v>884.87626827171107</v>
      </c>
      <c r="F29" s="10">
        <v>812.36268271711094</v>
      </c>
      <c r="G29" s="10">
        <v>824.97368873602738</v>
      </c>
      <c r="H29" s="10">
        <v>821.82098022355967</v>
      </c>
      <c r="I29" s="10">
        <v>708.32141014617366</v>
      </c>
      <c r="J29" s="10">
        <v>533.8683576956148</v>
      </c>
      <c r="K29" s="10">
        <v>449.79458297506437</v>
      </c>
      <c r="L29" s="10">
        <v>411.96139294926911</v>
      </c>
      <c r="M29" s="10">
        <v>414.06328460877029</v>
      </c>
      <c r="N29" s="10">
        <v>402.50309544282032</v>
      </c>
      <c r="O29" s="10">
        <v>374.12820292347368</v>
      </c>
      <c r="P29" s="10">
        <v>417.21599312123811</v>
      </c>
      <c r="Q29" s="10">
        <v>387.79019776440242</v>
      </c>
      <c r="R29" s="10">
        <v>422.78168529664657</v>
      </c>
      <c r="S29" s="10">
        <v>306.2785898538263</v>
      </c>
      <c r="T29" s="10">
        <v>252.68581255374031</v>
      </c>
      <c r="U29" s="10">
        <v>213.98452278589849</v>
      </c>
      <c r="V29" s="10">
        <v>139.07687016337059</v>
      </c>
      <c r="W29" s="10">
        <v>118.1782459157352</v>
      </c>
      <c r="X29" s="10">
        <v>102.7780739466896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226.99914015477211</v>
      </c>
      <c r="D31" s="10">
        <v>174.45305245055891</v>
      </c>
      <c r="E31" s="10">
        <v>145.02725709372311</v>
      </c>
      <c r="F31" s="10">
        <v>223.8463456577816</v>
      </c>
      <c r="G31" s="10">
        <v>101.9394668959587</v>
      </c>
      <c r="H31" s="10">
        <v>202.82794496990539</v>
      </c>
      <c r="I31" s="10">
        <v>176.55485812553741</v>
      </c>
      <c r="J31" s="10">
        <v>172.35116079105759</v>
      </c>
      <c r="K31" s="10">
        <v>136.61986242476351</v>
      </c>
      <c r="L31" s="10">
        <v>171.30025795356829</v>
      </c>
      <c r="M31" s="10">
        <v>181.80945829750641</v>
      </c>
      <c r="N31" s="10">
        <v>136.61986242476351</v>
      </c>
      <c r="O31" s="10">
        <v>183.9113499570077</v>
      </c>
      <c r="P31" s="10">
        <v>173.40214961306961</v>
      </c>
      <c r="Q31" s="10">
        <v>145.02725709372311</v>
      </c>
      <c r="R31" s="10">
        <v>218.6295786758383</v>
      </c>
      <c r="S31" s="10">
        <v>337.21143594153051</v>
      </c>
      <c r="T31" s="10">
        <v>291.7558899398108</v>
      </c>
      <c r="U31" s="10">
        <v>394.10094582975057</v>
      </c>
      <c r="V31" s="10">
        <v>244.98039552880479</v>
      </c>
      <c r="W31" s="10">
        <v>200.27523645743759</v>
      </c>
      <c r="X31" s="10">
        <v>282.62863284608773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52760.873172828877</v>
      </c>
      <c r="D51" s="37">
        <v>55586.422613929477</v>
      </c>
      <c r="E51" s="37">
        <v>54616.713929492689</v>
      </c>
      <c r="F51" s="37">
        <v>52206.769217540837</v>
      </c>
      <c r="G51" s="37">
        <v>61579.050988822011</v>
      </c>
      <c r="H51" s="37">
        <v>56176.360533104038</v>
      </c>
      <c r="I51" s="37">
        <v>55462.218400687867</v>
      </c>
      <c r="J51" s="37">
        <v>53312.61255374032</v>
      </c>
      <c r="K51" s="37">
        <v>60969.98168529664</v>
      </c>
      <c r="L51" s="37">
        <v>56319.674720550298</v>
      </c>
      <c r="M51" s="37">
        <v>64717.475666380044</v>
      </c>
      <c r="N51" s="37">
        <v>59756.658125537397</v>
      </c>
      <c r="O51" s="37">
        <v>58815.60361134995</v>
      </c>
      <c r="P51" s="37">
        <v>62257.359157351682</v>
      </c>
      <c r="Q51" s="37">
        <v>51922.526827171103</v>
      </c>
      <c r="R51" s="37">
        <v>39450.656835769558</v>
      </c>
      <c r="S51" s="37">
        <v>38088.80902837489</v>
      </c>
      <c r="T51" s="37">
        <v>32614.993121238171</v>
      </c>
      <c r="U51" s="37">
        <v>27934.148925193462</v>
      </c>
      <c r="V51" s="37">
        <v>23857.653310404119</v>
      </c>
      <c r="W51" s="37">
        <v>17278.520464316422</v>
      </c>
      <c r="X51" s="37">
        <v>15497.48211521926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1445.6891659501291</v>
      </c>
      <c r="D52" s="37">
        <f t="shared" si="20"/>
        <v>1554.1161650902836</v>
      </c>
      <c r="E52" s="37">
        <f t="shared" si="20"/>
        <v>1709.8130696474632</v>
      </c>
      <c r="F52" s="37">
        <f t="shared" si="20"/>
        <v>1723.5205503009456</v>
      </c>
      <c r="G52" s="37">
        <f t="shared" si="20"/>
        <v>1883.1263112639726</v>
      </c>
      <c r="H52" s="37">
        <f t="shared" si="20"/>
        <v>1975.9203783319001</v>
      </c>
      <c r="I52" s="37">
        <f t="shared" si="20"/>
        <v>2168.01728288908</v>
      </c>
      <c r="J52" s="37">
        <f t="shared" si="20"/>
        <v>2284.4747205503013</v>
      </c>
      <c r="K52" s="37">
        <f t="shared" si="20"/>
        <v>2586.3338779019773</v>
      </c>
      <c r="L52" s="37">
        <f t="shared" si="20"/>
        <v>2942.5085124677553</v>
      </c>
      <c r="M52" s="37">
        <f t="shared" si="20"/>
        <v>3127.875752364575</v>
      </c>
      <c r="N52" s="37">
        <f t="shared" si="20"/>
        <v>3289.2539982803091</v>
      </c>
      <c r="O52" s="37">
        <f t="shared" si="20"/>
        <v>3991.3866723989686</v>
      </c>
      <c r="P52" s="37">
        <f t="shared" si="20"/>
        <v>4449.8842648323298</v>
      </c>
      <c r="Q52" s="37">
        <f t="shared" si="20"/>
        <v>4632.6089423903695</v>
      </c>
      <c r="R52" s="37">
        <f t="shared" si="20"/>
        <v>4834.1583834909707</v>
      </c>
      <c r="S52" s="37">
        <f t="shared" si="20"/>
        <v>4811.2990541702502</v>
      </c>
      <c r="T52" s="37">
        <f t="shared" si="20"/>
        <v>5539.5028374892518</v>
      </c>
      <c r="U52" s="37">
        <f t="shared" si="20"/>
        <v>5657.9264832330173</v>
      </c>
      <c r="V52" s="37">
        <f t="shared" si="20"/>
        <v>6225.1687876182277</v>
      </c>
      <c r="W52" s="37">
        <f t="shared" si="20"/>
        <v>7118.1944110060194</v>
      </c>
      <c r="X52" s="37">
        <f t="shared" ref="X52" si="21">SUM(X53:X70)</f>
        <v>7970.984178847807</v>
      </c>
    </row>
    <row r="53" spans="1:24" ht="11.25" customHeight="1" x14ac:dyDescent="0.2">
      <c r="A53" s="42" t="s">
        <v>93</v>
      </c>
      <c r="B53" s="9" t="s">
        <v>94</v>
      </c>
      <c r="C53" s="10">
        <v>12.24677558039553</v>
      </c>
      <c r="D53" s="10">
        <v>10.08417884780739</v>
      </c>
      <c r="E53" s="10">
        <v>9.4582975064488384</v>
      </c>
      <c r="F53" s="10">
        <v>6.1908856405846944</v>
      </c>
      <c r="G53" s="10">
        <v>8.16852966466036</v>
      </c>
      <c r="H53" s="10">
        <v>7.5666380051590707</v>
      </c>
      <c r="I53" s="10">
        <v>9.1143594153052447</v>
      </c>
      <c r="J53" s="10">
        <v>9.2003439380911427</v>
      </c>
      <c r="K53" s="10">
        <v>8.7704213241616511</v>
      </c>
      <c r="L53" s="10">
        <v>8.4264832330180557</v>
      </c>
      <c r="M53" s="10">
        <v>9.0283748925193468</v>
      </c>
      <c r="N53" s="10">
        <v>4.901117798796216</v>
      </c>
      <c r="O53" s="10">
        <v>8.975752364574376</v>
      </c>
      <c r="P53" s="10">
        <v>9.8290627687016325</v>
      </c>
      <c r="Q53" s="10">
        <v>9.6474634565778157</v>
      </c>
      <c r="R53" s="10">
        <v>7.9707652622527938</v>
      </c>
      <c r="S53" s="10">
        <v>8.605245055889938</v>
      </c>
      <c r="T53" s="10">
        <v>5.224161650902837</v>
      </c>
      <c r="U53" s="10">
        <v>6.2208082545141874</v>
      </c>
      <c r="V53" s="10">
        <v>6.3785038693035254</v>
      </c>
      <c r="W53" s="10">
        <v>3.9609630266552021</v>
      </c>
      <c r="X53" s="10">
        <v>7.5872742906276862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71.283748925193464</v>
      </c>
      <c r="D55" s="10">
        <v>70.973344797936363</v>
      </c>
      <c r="E55" s="10">
        <v>81.459243336199478</v>
      </c>
      <c r="F55" s="10">
        <v>113.4804815133276</v>
      </c>
      <c r="G55" s="10">
        <v>160.84101461736881</v>
      </c>
      <c r="H55" s="10">
        <v>177.70034393809121</v>
      </c>
      <c r="I55" s="10">
        <v>235.10670679277729</v>
      </c>
      <c r="J55" s="10">
        <v>295.61702493551161</v>
      </c>
      <c r="K55" s="10">
        <v>366.26921754084259</v>
      </c>
      <c r="L55" s="10">
        <v>393.86268271711089</v>
      </c>
      <c r="M55" s="10">
        <v>343.3479793637145</v>
      </c>
      <c r="N55" s="10">
        <v>438.5357695614789</v>
      </c>
      <c r="O55" s="10">
        <v>428.36018916595009</v>
      </c>
      <c r="P55" s="10">
        <v>483.84754944110063</v>
      </c>
      <c r="Q55" s="10">
        <v>498.48108340498709</v>
      </c>
      <c r="R55" s="10">
        <v>649.1719690455717</v>
      </c>
      <c r="S55" s="10">
        <v>702.53293207222691</v>
      </c>
      <c r="T55" s="10">
        <v>908.75434221840067</v>
      </c>
      <c r="U55" s="10">
        <v>907.00868443680133</v>
      </c>
      <c r="V55" s="10">
        <v>989.50361134995694</v>
      </c>
      <c r="W55" s="10">
        <v>1313.647979363715</v>
      </c>
      <c r="X55" s="10">
        <v>1551.6783319002579</v>
      </c>
    </row>
    <row r="56" spans="1:24" ht="11.25" customHeight="1" x14ac:dyDescent="0.2">
      <c r="A56" s="42" t="s">
        <v>99</v>
      </c>
      <c r="B56" s="9" t="s">
        <v>100</v>
      </c>
      <c r="C56" s="10">
        <v>0.66070507308684434</v>
      </c>
      <c r="D56" s="10">
        <v>1.0012037833190031</v>
      </c>
      <c r="E56" s="10">
        <v>1.4093723129836631</v>
      </c>
      <c r="F56" s="10">
        <v>2.1815993121238182</v>
      </c>
      <c r="G56" s="10">
        <v>2.8874462596732591</v>
      </c>
      <c r="H56" s="10">
        <v>3.046087704213241</v>
      </c>
      <c r="I56" s="10">
        <v>3.1421324161650901</v>
      </c>
      <c r="J56" s="10">
        <v>3.2300085984522782</v>
      </c>
      <c r="K56" s="10">
        <v>3.4058469475494411</v>
      </c>
      <c r="L56" s="10">
        <v>3.860705073086844</v>
      </c>
      <c r="M56" s="10">
        <v>4.8041272570937226</v>
      </c>
      <c r="N56" s="10">
        <v>8.9828890799656058</v>
      </c>
      <c r="O56" s="10">
        <v>16.39243336199484</v>
      </c>
      <c r="P56" s="10">
        <v>35.253482373172822</v>
      </c>
      <c r="Q56" s="10">
        <v>62.352622527944959</v>
      </c>
      <c r="R56" s="10">
        <v>95.315563198624233</v>
      </c>
      <c r="S56" s="10">
        <v>137.73069647463461</v>
      </c>
      <c r="T56" s="10">
        <v>189.53963886500429</v>
      </c>
      <c r="U56" s="10">
        <v>318.81272570937227</v>
      </c>
      <c r="V56" s="10">
        <v>464.26526225279451</v>
      </c>
      <c r="W56" s="10">
        <v>736.74204643164217</v>
      </c>
      <c r="X56" s="10">
        <v>971.95812553740313</v>
      </c>
    </row>
    <row r="57" spans="1:24" ht="11.25" customHeight="1" x14ac:dyDescent="0.2">
      <c r="A57" s="42" t="s">
        <v>101</v>
      </c>
      <c r="B57" s="9" t="s">
        <v>102</v>
      </c>
      <c r="C57" s="10">
        <v>10.84359415305245</v>
      </c>
      <c r="D57" s="10">
        <v>12.20498710232158</v>
      </c>
      <c r="E57" s="10">
        <v>13.73361994840929</v>
      </c>
      <c r="F57" s="10">
        <v>14.903955288048151</v>
      </c>
      <c r="G57" s="10">
        <v>16.098194325021499</v>
      </c>
      <c r="H57" s="10">
        <v>17.173000859845232</v>
      </c>
      <c r="I57" s="10">
        <v>18.032846087704211</v>
      </c>
      <c r="J57" s="10">
        <v>19.05993121238177</v>
      </c>
      <c r="K57" s="10">
        <v>20.206362854686159</v>
      </c>
      <c r="L57" s="10">
        <v>22.117110920034388</v>
      </c>
      <c r="M57" s="10">
        <v>23.74127257093723</v>
      </c>
      <c r="N57" s="10">
        <v>24.839982803095442</v>
      </c>
      <c r="O57" s="10">
        <v>25.556491831470328</v>
      </c>
      <c r="P57" s="10">
        <v>26.416337059329319</v>
      </c>
      <c r="Q57" s="10">
        <v>26.941788478073949</v>
      </c>
      <c r="R57" s="10">
        <v>27.156749785038691</v>
      </c>
      <c r="S57" s="10">
        <v>27.39561478933792</v>
      </c>
      <c r="T57" s="10">
        <v>27.204557179707649</v>
      </c>
      <c r="U57" s="10">
        <v>27.610576096302658</v>
      </c>
      <c r="V57" s="10">
        <v>28.18383490971625</v>
      </c>
      <c r="W57" s="10">
        <v>28.088306104901111</v>
      </c>
      <c r="X57" s="10">
        <v>27.801633705932929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2.2929492691315558</v>
      </c>
      <c r="L58" s="10">
        <v>3.3915735167669818</v>
      </c>
      <c r="M58" s="10">
        <v>7.5952708512467746</v>
      </c>
      <c r="N58" s="10">
        <v>7.5475494411006014</v>
      </c>
      <c r="O58" s="10">
        <v>11.822871883061049</v>
      </c>
      <c r="P58" s="10">
        <v>23.717368873602751</v>
      </c>
      <c r="Q58" s="10">
        <v>35.874634565778159</v>
      </c>
      <c r="R58" s="10">
        <v>58.477558039552882</v>
      </c>
      <c r="S58" s="10">
        <v>67.916423043852106</v>
      </c>
      <c r="T58" s="10">
        <v>72.765520206362851</v>
      </c>
      <c r="U58" s="10">
        <v>89.102837489251939</v>
      </c>
      <c r="V58" s="10">
        <v>132.89183147033529</v>
      </c>
      <c r="W58" s="10">
        <v>147.73284608770419</v>
      </c>
      <c r="X58" s="10"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v>612.59191745485816</v>
      </c>
      <c r="D59" s="10">
        <v>738.2487532244196</v>
      </c>
      <c r="E59" s="10">
        <v>854.73396388650042</v>
      </c>
      <c r="F59" s="10">
        <v>850.60189165950123</v>
      </c>
      <c r="G59" s="10">
        <v>915.95012897678407</v>
      </c>
      <c r="H59" s="10">
        <v>927.46251074806526</v>
      </c>
      <c r="I59" s="10">
        <v>974.65846947549437</v>
      </c>
      <c r="J59" s="10">
        <v>971.31461736887343</v>
      </c>
      <c r="K59" s="10">
        <v>1072.919690455718</v>
      </c>
      <c r="L59" s="10">
        <v>1132.5595012897679</v>
      </c>
      <c r="M59" s="10">
        <v>1207.9631126397251</v>
      </c>
      <c r="N59" s="10">
        <v>1126.779363714531</v>
      </c>
      <c r="O59" s="10">
        <v>1224.419604471195</v>
      </c>
      <c r="P59" s="10">
        <v>1180.185382631126</v>
      </c>
      <c r="Q59" s="10">
        <v>1253.033361994841</v>
      </c>
      <c r="R59" s="10">
        <v>1290.79260533104</v>
      </c>
      <c r="S59" s="10">
        <v>1306.966809974205</v>
      </c>
      <c r="T59" s="10">
        <v>1362.6288907996559</v>
      </c>
      <c r="U59" s="10">
        <v>1341.8496130696469</v>
      </c>
      <c r="V59" s="10">
        <v>1440.428976784179</v>
      </c>
      <c r="W59" s="10">
        <v>1537.3680997420461</v>
      </c>
      <c r="X59" s="10">
        <v>1751.546947549441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124.4625967325881</v>
      </c>
      <c r="D61" s="10">
        <v>128.02141014617371</v>
      </c>
      <c r="E61" s="10">
        <v>132.8460877042132</v>
      </c>
      <c r="F61" s="10">
        <v>128.7857265692175</v>
      </c>
      <c r="G61" s="10">
        <v>126.2300945829751</v>
      </c>
      <c r="H61" s="10">
        <v>121.6920034393809</v>
      </c>
      <c r="I61" s="10">
        <v>140.41754084264829</v>
      </c>
      <c r="J61" s="10">
        <v>170.8464316423044</v>
      </c>
      <c r="K61" s="10">
        <v>221.12355975924331</v>
      </c>
      <c r="L61" s="10">
        <v>261.27351676698191</v>
      </c>
      <c r="M61" s="10">
        <v>286.23293207222702</v>
      </c>
      <c r="N61" s="10">
        <v>285.85073086844358</v>
      </c>
      <c r="O61" s="10">
        <v>290.55606190885641</v>
      </c>
      <c r="P61" s="10">
        <v>305.17343078245909</v>
      </c>
      <c r="Q61" s="10">
        <v>312.74479793637153</v>
      </c>
      <c r="R61" s="10">
        <v>328.00851246775579</v>
      </c>
      <c r="S61" s="10">
        <v>319.51410146173691</v>
      </c>
      <c r="T61" s="10">
        <v>322.64892519346517</v>
      </c>
      <c r="U61" s="10">
        <v>327.09776440240762</v>
      </c>
      <c r="V61" s="10">
        <v>356.19871023215819</v>
      </c>
      <c r="W61" s="10">
        <v>415.71788478073938</v>
      </c>
      <c r="X61" s="10">
        <v>433.95795356835771</v>
      </c>
    </row>
    <row r="62" spans="1:24" ht="11.25" customHeight="1" x14ac:dyDescent="0.2">
      <c r="A62" s="42" t="s">
        <v>111</v>
      </c>
      <c r="B62" s="9" t="s">
        <v>112</v>
      </c>
      <c r="C62" s="10">
        <v>609.34368013757523</v>
      </c>
      <c r="D62" s="10">
        <v>588.44462596732581</v>
      </c>
      <c r="E62" s="10">
        <v>609.29587274290623</v>
      </c>
      <c r="F62" s="10">
        <v>598.52390369733439</v>
      </c>
      <c r="G62" s="10">
        <v>622.57575236457433</v>
      </c>
      <c r="H62" s="10">
        <v>636.73929492691309</v>
      </c>
      <c r="I62" s="10">
        <v>635.71220980223552</v>
      </c>
      <c r="J62" s="10">
        <v>665.06638005159061</v>
      </c>
      <c r="K62" s="10">
        <v>729.65030094582971</v>
      </c>
      <c r="L62" s="10">
        <v>774.83998280309527</v>
      </c>
      <c r="M62" s="10">
        <v>817.04402407566636</v>
      </c>
      <c r="N62" s="10">
        <v>876.25391229578679</v>
      </c>
      <c r="O62" s="10">
        <v>854.08907996560617</v>
      </c>
      <c r="P62" s="10">
        <v>798.82012037833192</v>
      </c>
      <c r="Q62" s="10">
        <v>794.18650042992249</v>
      </c>
      <c r="R62" s="10">
        <v>802.64239036973333</v>
      </c>
      <c r="S62" s="10">
        <v>793.56560619088555</v>
      </c>
      <c r="T62" s="10">
        <v>764.26698194325013</v>
      </c>
      <c r="U62" s="10">
        <v>746.56543422184006</v>
      </c>
      <c r="V62" s="10">
        <v>767.96732588134125</v>
      </c>
      <c r="W62" s="10">
        <v>836.63069647463442</v>
      </c>
      <c r="X62" s="10">
        <v>863.00576096302655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6.7532244196044724</v>
      </c>
      <c r="H63" s="10">
        <v>3.858985382631126</v>
      </c>
      <c r="I63" s="10">
        <v>7.5036113499570067</v>
      </c>
      <c r="J63" s="10">
        <v>7.0033533963886496</v>
      </c>
      <c r="K63" s="10">
        <v>4.4539122957867576</v>
      </c>
      <c r="L63" s="10">
        <v>0</v>
      </c>
      <c r="M63" s="10">
        <v>0</v>
      </c>
      <c r="N63" s="10">
        <v>0</v>
      </c>
      <c r="O63" s="10">
        <v>0</v>
      </c>
      <c r="P63" s="10">
        <v>266.98194325021501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16.33705932932072</v>
      </c>
      <c r="J65" s="10">
        <v>75.117024935511608</v>
      </c>
      <c r="K65" s="10">
        <v>73.349613069647461</v>
      </c>
      <c r="L65" s="10">
        <v>242.14196044711949</v>
      </c>
      <c r="M65" s="10">
        <v>337.58478073946691</v>
      </c>
      <c r="N65" s="10">
        <v>433.9113499570077</v>
      </c>
      <c r="O65" s="10">
        <v>1040.149957007739</v>
      </c>
      <c r="P65" s="10">
        <v>1215.128460877042</v>
      </c>
      <c r="Q65" s="10">
        <v>1520.015305245056</v>
      </c>
      <c r="R65" s="10">
        <v>1439.5958727429061</v>
      </c>
      <c r="S65" s="10">
        <v>1292.0128976784181</v>
      </c>
      <c r="T65" s="10">
        <v>1704.714789337919</v>
      </c>
      <c r="U65" s="10">
        <v>1624.9992261392949</v>
      </c>
      <c r="V65" s="10">
        <v>1739.4574376612211</v>
      </c>
      <c r="W65" s="10">
        <v>1749.308082545142</v>
      </c>
      <c r="X65" s="10">
        <v>1804.4778159931211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11.09260533104041</v>
      </c>
      <c r="H69" s="10">
        <v>63.763628546861561</v>
      </c>
      <c r="I69" s="10">
        <v>105.7888220120378</v>
      </c>
      <c r="J69" s="10">
        <v>38.238521066208079</v>
      </c>
      <c r="K69" s="10">
        <v>43.685296646603611</v>
      </c>
      <c r="L69" s="10">
        <v>47.681771281169382</v>
      </c>
      <c r="M69" s="10">
        <v>25.59716251074806</v>
      </c>
      <c r="N69" s="10">
        <v>3.4343078245915741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52.474634565778153</v>
      </c>
      <c r="V69" s="10">
        <v>39.959587274290627</v>
      </c>
      <c r="W69" s="10">
        <v>27.629406706792771</v>
      </c>
      <c r="X69" s="10">
        <v>20.90025795356836</v>
      </c>
    </row>
    <row r="70" spans="1:24" ht="11.25" customHeight="1" x14ac:dyDescent="0.2">
      <c r="A70" s="42" t="s">
        <v>127</v>
      </c>
      <c r="B70" s="9" t="s">
        <v>128</v>
      </c>
      <c r="C70" s="10">
        <v>4.2561478933791914</v>
      </c>
      <c r="D70" s="10">
        <v>5.137661220980223</v>
      </c>
      <c r="E70" s="10">
        <v>6.8766122098022349</v>
      </c>
      <c r="F70" s="10">
        <v>8.8521066208082537</v>
      </c>
      <c r="G70" s="10">
        <v>12.52932072226999</v>
      </c>
      <c r="H70" s="10">
        <v>16.91788478073947</v>
      </c>
      <c r="I70" s="10">
        <v>22.203525365434221</v>
      </c>
      <c r="J70" s="10">
        <v>29.7810834049871</v>
      </c>
      <c r="K70" s="10">
        <v>40.206706792777297</v>
      </c>
      <c r="L70" s="10">
        <v>52.353224419604473</v>
      </c>
      <c r="M70" s="10">
        <v>64.936715391229583</v>
      </c>
      <c r="N70" s="10">
        <v>78.217024935511603</v>
      </c>
      <c r="O70" s="10">
        <v>91.064230438521065</v>
      </c>
      <c r="P70" s="10">
        <v>104.5311263972485</v>
      </c>
      <c r="Q70" s="10">
        <v>119.3313843508168</v>
      </c>
      <c r="R70" s="10">
        <v>135.0263972484953</v>
      </c>
      <c r="S70" s="10">
        <v>155.0587274290628</v>
      </c>
      <c r="T70" s="10">
        <v>181.75503009458299</v>
      </c>
      <c r="U70" s="10">
        <v>216.1841788478074</v>
      </c>
      <c r="V70" s="10">
        <v>259.93370593293213</v>
      </c>
      <c r="W70" s="10">
        <v>321.36809974204641</v>
      </c>
      <c r="X70" s="10">
        <v>386.94763542562339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579.32072226999139</v>
      </c>
      <c r="D71" s="37">
        <f t="shared" si="22"/>
        <v>584.19320722269993</v>
      </c>
      <c r="E71" s="37">
        <f t="shared" si="22"/>
        <v>622.50404127257093</v>
      </c>
      <c r="F71" s="37">
        <f t="shared" si="22"/>
        <v>674.95460017196899</v>
      </c>
      <c r="G71" s="37">
        <f t="shared" si="22"/>
        <v>702.03972484952703</v>
      </c>
      <c r="H71" s="37">
        <f t="shared" si="22"/>
        <v>718.01857265692172</v>
      </c>
      <c r="I71" s="37">
        <f t="shared" si="22"/>
        <v>688.68822012037833</v>
      </c>
      <c r="J71" s="37">
        <f t="shared" si="22"/>
        <v>720.47867583834898</v>
      </c>
      <c r="K71" s="37">
        <f t="shared" si="22"/>
        <v>759.43439380911434</v>
      </c>
      <c r="L71" s="37">
        <f t="shared" si="22"/>
        <v>744.43490971625101</v>
      </c>
      <c r="M71" s="37">
        <f t="shared" si="22"/>
        <v>724.53903697334465</v>
      </c>
      <c r="N71" s="37">
        <f t="shared" si="22"/>
        <v>746.44118658641446</v>
      </c>
      <c r="O71" s="37">
        <f t="shared" si="22"/>
        <v>671.06139294926913</v>
      </c>
      <c r="P71" s="37">
        <f t="shared" si="22"/>
        <v>653.57790197764393</v>
      </c>
      <c r="Q71" s="37">
        <f t="shared" si="22"/>
        <v>676.53104041272559</v>
      </c>
      <c r="R71" s="37">
        <f t="shared" si="22"/>
        <v>733.68263112639727</v>
      </c>
      <c r="S71" s="37">
        <f t="shared" si="22"/>
        <v>750.50636285468613</v>
      </c>
      <c r="T71" s="37">
        <f t="shared" si="22"/>
        <v>755.95245055889939</v>
      </c>
      <c r="U71" s="37">
        <f t="shared" si="22"/>
        <v>774.53516766981943</v>
      </c>
      <c r="V71" s="37">
        <f t="shared" si="22"/>
        <v>758.37334479793628</v>
      </c>
      <c r="W71" s="37">
        <f t="shared" si="22"/>
        <v>783.26208082545145</v>
      </c>
      <c r="X71" s="37">
        <f t="shared" ref="X71" si="23">SUM(X72:X73)</f>
        <v>799.30386930352529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74.770851246775578</v>
      </c>
      <c r="S72" s="10">
        <v>74.524763542562326</v>
      </c>
      <c r="T72" s="10">
        <v>78.206190885640581</v>
      </c>
      <c r="U72" s="10">
        <v>85.397850386930344</v>
      </c>
      <c r="V72" s="10">
        <v>77.345743766122084</v>
      </c>
      <c r="W72" s="10">
        <v>70.576698194325019</v>
      </c>
      <c r="X72" s="10">
        <v>64.150816852966457</v>
      </c>
    </row>
    <row r="73" spans="1:24" ht="11.25" customHeight="1" x14ac:dyDescent="0.2">
      <c r="A73" s="42" t="s">
        <v>133</v>
      </c>
      <c r="B73" s="9" t="s">
        <v>134</v>
      </c>
      <c r="C73" s="10">
        <v>579.32072226999139</v>
      </c>
      <c r="D73" s="10">
        <v>584.19320722269993</v>
      </c>
      <c r="E73" s="10">
        <v>622.50404127257093</v>
      </c>
      <c r="F73" s="10">
        <v>674.95460017196899</v>
      </c>
      <c r="G73" s="10">
        <v>702.03972484952703</v>
      </c>
      <c r="H73" s="10">
        <v>718.01857265692172</v>
      </c>
      <c r="I73" s="10">
        <v>688.68822012037833</v>
      </c>
      <c r="J73" s="10">
        <v>720.47867583834898</v>
      </c>
      <c r="K73" s="10">
        <v>759.43439380911434</v>
      </c>
      <c r="L73" s="10">
        <v>744.43490971625101</v>
      </c>
      <c r="M73" s="10">
        <v>724.53903697334465</v>
      </c>
      <c r="N73" s="10">
        <v>746.44118658641446</v>
      </c>
      <c r="O73" s="10">
        <v>671.06139294926913</v>
      </c>
      <c r="P73" s="10">
        <v>653.57790197764393</v>
      </c>
      <c r="Q73" s="10">
        <v>676.53104041272559</v>
      </c>
      <c r="R73" s="10">
        <v>658.91177987962169</v>
      </c>
      <c r="S73" s="10">
        <v>675.98159931212376</v>
      </c>
      <c r="T73" s="10">
        <v>677.74625967325881</v>
      </c>
      <c r="U73" s="10">
        <v>689.13731728288906</v>
      </c>
      <c r="V73" s="10">
        <v>681.02760103181424</v>
      </c>
      <c r="W73" s="10">
        <v>712.68538263112646</v>
      </c>
      <c r="X73" s="10">
        <v>735.15305245055879</v>
      </c>
    </row>
    <row r="74" spans="1:24" ht="11.25" customHeight="1" x14ac:dyDescent="0.2">
      <c r="A74" s="35" t="s">
        <v>135</v>
      </c>
      <c r="B74" s="36" t="s">
        <v>136</v>
      </c>
      <c r="C74" s="37">
        <v>1012.725709372313</v>
      </c>
      <c r="D74" s="37">
        <v>1025.623387790198</v>
      </c>
      <c r="E74" s="37">
        <v>1009.888220120378</v>
      </c>
      <c r="F74" s="37">
        <v>1036.4574376612211</v>
      </c>
      <c r="G74" s="37">
        <v>985.89853826311253</v>
      </c>
      <c r="H74" s="37">
        <v>1031.0404127257091</v>
      </c>
      <c r="I74" s="37">
        <v>894.84092863284604</v>
      </c>
      <c r="J74" s="37">
        <v>1083.404987102321</v>
      </c>
      <c r="K74" s="37">
        <v>1075.4084264832329</v>
      </c>
      <c r="L74" s="37">
        <v>979.99999999999989</v>
      </c>
      <c r="M74" s="37">
        <v>917.39999999999986</v>
      </c>
      <c r="N74" s="37">
        <v>959.19999999999982</v>
      </c>
      <c r="O74" s="37">
        <v>920</v>
      </c>
      <c r="P74" s="37">
        <v>656.19999999999993</v>
      </c>
      <c r="Q74" s="37">
        <v>941.29999999999984</v>
      </c>
      <c r="R74" s="37">
        <v>937.35004299226125</v>
      </c>
      <c r="S74" s="37">
        <v>916.13998280309545</v>
      </c>
      <c r="T74" s="37">
        <v>789.53998280309543</v>
      </c>
      <c r="U74" s="37">
        <v>812.26001719690453</v>
      </c>
      <c r="V74" s="37">
        <v>910.30997420464314</v>
      </c>
      <c r="W74" s="37">
        <v>955.89002579535679</v>
      </c>
      <c r="X74" s="37">
        <v>890.4300085984521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159.83052450558901</v>
      </c>
      <c r="S75" s="37">
        <v>174.97558039552879</v>
      </c>
      <c r="T75" s="37">
        <v>197.73843508168531</v>
      </c>
      <c r="U75" s="37">
        <v>192.17085124677561</v>
      </c>
      <c r="V75" s="37">
        <v>215.70412725709369</v>
      </c>
      <c r="W75" s="37">
        <v>296.61263972484949</v>
      </c>
      <c r="X75" s="37">
        <v>282.0932072226999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340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301.17712811693889</v>
      </c>
      <c r="D2" s="31">
        <f t="shared" si="0"/>
        <v>289.30275150472909</v>
      </c>
      <c r="E2" s="31">
        <f t="shared" si="0"/>
        <v>270.95150472914872</v>
      </c>
      <c r="F2" s="31">
        <f t="shared" si="0"/>
        <v>250.4411865864144</v>
      </c>
      <c r="G2" s="31">
        <f t="shared" si="0"/>
        <v>261.23611349957008</v>
      </c>
      <c r="H2" s="31">
        <f t="shared" si="0"/>
        <v>262.3155631986242</v>
      </c>
      <c r="I2" s="31">
        <f t="shared" si="0"/>
        <v>290.38228718830612</v>
      </c>
      <c r="J2" s="31">
        <f t="shared" si="0"/>
        <v>367.02588134135863</v>
      </c>
      <c r="K2" s="31">
        <f t="shared" si="0"/>
        <v>367.02588134135863</v>
      </c>
      <c r="L2" s="31">
        <f t="shared" si="0"/>
        <v>255.83860705073079</v>
      </c>
      <c r="M2" s="31">
        <f t="shared" si="0"/>
        <v>322.76689595872739</v>
      </c>
      <c r="N2" s="31">
        <f t="shared" si="0"/>
        <v>357.31049011177981</v>
      </c>
      <c r="O2" s="31">
        <f t="shared" si="0"/>
        <v>425.28366294067058</v>
      </c>
      <c r="P2" s="31">
        <f t="shared" si="0"/>
        <v>395.77153912295779</v>
      </c>
      <c r="Q2" s="31">
        <f t="shared" si="0"/>
        <v>544.71496130696471</v>
      </c>
      <c r="R2" s="31">
        <f t="shared" si="0"/>
        <v>394.00593293207214</v>
      </c>
      <c r="S2" s="31">
        <f t="shared" si="0"/>
        <v>342.54178847807395</v>
      </c>
      <c r="T2" s="31">
        <f t="shared" si="0"/>
        <v>405.19991401547719</v>
      </c>
      <c r="U2" s="31">
        <f t="shared" si="0"/>
        <v>376.17454858125535</v>
      </c>
      <c r="V2" s="31">
        <f t="shared" si="0"/>
        <v>471.87583834909708</v>
      </c>
      <c r="W2" s="31">
        <f t="shared" si="0"/>
        <v>405.26027515047281</v>
      </c>
      <c r="X2" s="31">
        <f t="shared" ref="X2" si="1">SUM(X3,X17,X22,X25,X26,X51,X52,X71,X74,X75,X76)</f>
        <v>372.34342218400684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301.17712811693889</v>
      </c>
      <c r="D26" s="37">
        <f t="shared" si="14"/>
        <v>289.30275150472909</v>
      </c>
      <c r="E26" s="37">
        <f t="shared" si="14"/>
        <v>270.95150472914872</v>
      </c>
      <c r="F26" s="37">
        <f t="shared" si="14"/>
        <v>250.4411865864144</v>
      </c>
      <c r="G26" s="37">
        <f t="shared" si="14"/>
        <v>261.23611349957008</v>
      </c>
      <c r="H26" s="37">
        <f t="shared" si="14"/>
        <v>262.3155631986242</v>
      </c>
      <c r="I26" s="37">
        <f t="shared" si="14"/>
        <v>290.38228718830612</v>
      </c>
      <c r="J26" s="37">
        <f t="shared" si="14"/>
        <v>367.02588134135863</v>
      </c>
      <c r="K26" s="37">
        <f t="shared" si="14"/>
        <v>367.02588134135863</v>
      </c>
      <c r="L26" s="37">
        <f t="shared" si="14"/>
        <v>255.83860705073079</v>
      </c>
      <c r="M26" s="37">
        <f t="shared" si="14"/>
        <v>322.76689595872739</v>
      </c>
      <c r="N26" s="37">
        <f t="shared" si="14"/>
        <v>357.31049011177981</v>
      </c>
      <c r="O26" s="37">
        <f t="shared" si="14"/>
        <v>425.28366294067058</v>
      </c>
      <c r="P26" s="37">
        <f t="shared" si="14"/>
        <v>395.77153912295779</v>
      </c>
      <c r="Q26" s="37">
        <f t="shared" si="14"/>
        <v>544.71496130696471</v>
      </c>
      <c r="R26" s="37">
        <f t="shared" si="14"/>
        <v>394.00593293207214</v>
      </c>
      <c r="S26" s="37">
        <f t="shared" si="14"/>
        <v>342.54178847807395</v>
      </c>
      <c r="T26" s="37">
        <f t="shared" si="14"/>
        <v>405.19991401547719</v>
      </c>
      <c r="U26" s="37">
        <f t="shared" si="14"/>
        <v>376.17454858125535</v>
      </c>
      <c r="V26" s="37">
        <f t="shared" si="14"/>
        <v>471.87583834909708</v>
      </c>
      <c r="W26" s="37">
        <f t="shared" si="14"/>
        <v>405.26027515047281</v>
      </c>
      <c r="X26" s="37">
        <f t="shared" ref="X26" si="15">SUM(X27,X33)</f>
        <v>372.34342218400684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301.17712811693889</v>
      </c>
      <c r="D33" s="29">
        <f t="shared" si="18"/>
        <v>289.30275150472909</v>
      </c>
      <c r="E33" s="29">
        <f t="shared" si="18"/>
        <v>270.95150472914872</v>
      </c>
      <c r="F33" s="29">
        <f t="shared" si="18"/>
        <v>250.4411865864144</v>
      </c>
      <c r="G33" s="29">
        <f t="shared" si="18"/>
        <v>261.23611349957008</v>
      </c>
      <c r="H33" s="29">
        <f t="shared" si="18"/>
        <v>262.3155631986242</v>
      </c>
      <c r="I33" s="29">
        <f t="shared" si="18"/>
        <v>290.38228718830612</v>
      </c>
      <c r="J33" s="29">
        <f t="shared" si="18"/>
        <v>367.02588134135863</v>
      </c>
      <c r="K33" s="29">
        <f t="shared" si="18"/>
        <v>367.02588134135863</v>
      </c>
      <c r="L33" s="29">
        <f t="shared" si="18"/>
        <v>255.83860705073079</v>
      </c>
      <c r="M33" s="29">
        <f t="shared" si="18"/>
        <v>322.76689595872739</v>
      </c>
      <c r="N33" s="29">
        <f t="shared" si="18"/>
        <v>357.31049011177981</v>
      </c>
      <c r="O33" s="29">
        <f t="shared" si="18"/>
        <v>425.28366294067058</v>
      </c>
      <c r="P33" s="29">
        <f t="shared" si="18"/>
        <v>395.77153912295779</v>
      </c>
      <c r="Q33" s="29">
        <f t="shared" si="18"/>
        <v>544.71496130696471</v>
      </c>
      <c r="R33" s="29">
        <f t="shared" si="18"/>
        <v>394.00593293207214</v>
      </c>
      <c r="S33" s="29">
        <f t="shared" si="18"/>
        <v>342.54178847807395</v>
      </c>
      <c r="T33" s="29">
        <f t="shared" si="18"/>
        <v>405.19991401547719</v>
      </c>
      <c r="U33" s="29">
        <f t="shared" si="18"/>
        <v>376.17454858125535</v>
      </c>
      <c r="V33" s="29">
        <f t="shared" si="18"/>
        <v>471.87583834909708</v>
      </c>
      <c r="W33" s="29">
        <f t="shared" si="18"/>
        <v>405.26027515047281</v>
      </c>
      <c r="X33" s="29">
        <f t="shared" ref="X33" si="19">SUM(X34:X50)</f>
        <v>372.34342218400684</v>
      </c>
    </row>
    <row r="34" spans="1:24" ht="11.25" customHeight="1" x14ac:dyDescent="0.2">
      <c r="A34" s="41" t="s">
        <v>55</v>
      </c>
      <c r="B34" s="9" t="s">
        <v>56</v>
      </c>
      <c r="C34" s="10">
        <v>301.17712811693889</v>
      </c>
      <c r="D34" s="10">
        <v>289.30275150472909</v>
      </c>
      <c r="E34" s="10">
        <v>270.95150472914872</v>
      </c>
      <c r="F34" s="10">
        <v>250.4411865864144</v>
      </c>
      <c r="G34" s="10">
        <v>261.23611349957008</v>
      </c>
      <c r="H34" s="10">
        <v>262.3155631986242</v>
      </c>
      <c r="I34" s="10">
        <v>290.38228718830612</v>
      </c>
      <c r="J34" s="10">
        <v>367.02588134135863</v>
      </c>
      <c r="K34" s="10">
        <v>367.02588134135863</v>
      </c>
      <c r="L34" s="10">
        <v>255.83860705073079</v>
      </c>
      <c r="M34" s="10">
        <v>322.76689595872739</v>
      </c>
      <c r="N34" s="10">
        <v>357.31049011177981</v>
      </c>
      <c r="O34" s="10">
        <v>425.28366294067058</v>
      </c>
      <c r="P34" s="10">
        <v>395.77153912295779</v>
      </c>
      <c r="Q34" s="10">
        <v>544.71496130696471</v>
      </c>
      <c r="R34" s="10">
        <v>389.59647463456571</v>
      </c>
      <c r="S34" s="10">
        <v>335.00653482373173</v>
      </c>
      <c r="T34" s="10">
        <v>354.12003439380908</v>
      </c>
      <c r="U34" s="10">
        <v>291.5931212381771</v>
      </c>
      <c r="V34" s="10">
        <v>329.76638005159072</v>
      </c>
      <c r="W34" s="10">
        <v>300.28865004299217</v>
      </c>
      <c r="X34" s="10">
        <v>273.66569217540842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4.4094582975064478</v>
      </c>
      <c r="S50" s="10">
        <v>7.5352536543422186</v>
      </c>
      <c r="T50" s="10">
        <v>51.079879621668091</v>
      </c>
      <c r="U50" s="10">
        <v>84.581427343078246</v>
      </c>
      <c r="V50" s="10">
        <v>142.10945829750639</v>
      </c>
      <c r="W50" s="10">
        <v>104.97162510748061</v>
      </c>
      <c r="X50" s="10">
        <v>98.677730008598445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339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127208.1865004299</v>
      </c>
      <c r="D2" s="31">
        <f t="shared" si="0"/>
        <v>132834.2875322442</v>
      </c>
      <c r="E2" s="31">
        <f t="shared" si="0"/>
        <v>135817.54582975063</v>
      </c>
      <c r="F2" s="31">
        <f t="shared" si="0"/>
        <v>136510.59922613928</v>
      </c>
      <c r="G2" s="31">
        <f t="shared" si="0"/>
        <v>142381.40335339637</v>
      </c>
      <c r="H2" s="31">
        <f t="shared" si="0"/>
        <v>152904.44926913152</v>
      </c>
      <c r="I2" s="31">
        <f t="shared" si="0"/>
        <v>160348.12029234736</v>
      </c>
      <c r="J2" s="31">
        <f t="shared" si="0"/>
        <v>156303.46870163374</v>
      </c>
      <c r="K2" s="31">
        <f t="shared" si="0"/>
        <v>160734.42166809973</v>
      </c>
      <c r="L2" s="31">
        <f t="shared" si="0"/>
        <v>165431.5897678418</v>
      </c>
      <c r="M2" s="31">
        <f t="shared" si="0"/>
        <v>174961.16104901116</v>
      </c>
      <c r="N2" s="31">
        <f t="shared" si="0"/>
        <v>171379.19028374893</v>
      </c>
      <c r="O2" s="31">
        <f t="shared" si="0"/>
        <v>181125.91599312128</v>
      </c>
      <c r="P2" s="31">
        <f t="shared" si="0"/>
        <v>178972.93473774721</v>
      </c>
      <c r="Q2" s="31">
        <f t="shared" si="0"/>
        <v>177752.95554600173</v>
      </c>
      <c r="R2" s="31">
        <f t="shared" si="0"/>
        <v>194354.66758383487</v>
      </c>
      <c r="S2" s="31">
        <f t="shared" si="0"/>
        <v>199993.52785898536</v>
      </c>
      <c r="T2" s="31">
        <f t="shared" si="0"/>
        <v>176268.84832330176</v>
      </c>
      <c r="U2" s="31">
        <f t="shared" si="0"/>
        <v>176592.96165090284</v>
      </c>
      <c r="V2" s="31">
        <f t="shared" si="0"/>
        <v>182828.2245915735</v>
      </c>
      <c r="W2" s="31">
        <f t="shared" si="0"/>
        <v>165801.54342218398</v>
      </c>
      <c r="X2" s="31">
        <f t="shared" ref="X2" si="1">SUM(X3,X17,X22,X25,X26,X51,X52,X71,X74,X75,X76)</f>
        <v>175288.42975064489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8125.4417884780723</v>
      </c>
      <c r="D3" s="34">
        <f t="shared" si="2"/>
        <v>8874.5854686156508</v>
      </c>
      <c r="E3" s="34">
        <f t="shared" si="2"/>
        <v>8792.4753224419601</v>
      </c>
      <c r="F3" s="34">
        <f t="shared" si="2"/>
        <v>8909.9820292347358</v>
      </c>
      <c r="G3" s="34">
        <f t="shared" si="2"/>
        <v>8822.9502149613072</v>
      </c>
      <c r="H3" s="34">
        <f t="shared" si="2"/>
        <v>8462.330524505589</v>
      </c>
      <c r="I3" s="34">
        <f t="shared" si="2"/>
        <v>8313.2240756663796</v>
      </c>
      <c r="J3" s="34">
        <f t="shared" si="2"/>
        <v>8888.4925193465169</v>
      </c>
      <c r="K3" s="34">
        <f t="shared" si="2"/>
        <v>8152.0696474634569</v>
      </c>
      <c r="L3" s="34">
        <f t="shared" si="2"/>
        <v>7419.612639724849</v>
      </c>
      <c r="M3" s="34">
        <f t="shared" si="2"/>
        <v>7756.0711951848662</v>
      </c>
      <c r="N3" s="34">
        <f t="shared" si="2"/>
        <v>7548.6985382631137</v>
      </c>
      <c r="O3" s="34">
        <f t="shared" si="2"/>
        <v>8143.8129836629396</v>
      </c>
      <c r="P3" s="34">
        <f t="shared" si="2"/>
        <v>8151.018744625967</v>
      </c>
      <c r="Q3" s="34">
        <f t="shared" si="2"/>
        <v>9676.8576956147899</v>
      </c>
      <c r="R3" s="34">
        <f t="shared" si="2"/>
        <v>10791.993895098882</v>
      </c>
      <c r="S3" s="34">
        <f t="shared" si="2"/>
        <v>10283.292347377472</v>
      </c>
      <c r="T3" s="34">
        <f t="shared" si="2"/>
        <v>9373.7778159931204</v>
      </c>
      <c r="U3" s="34">
        <f t="shared" si="2"/>
        <v>8283.2478933791899</v>
      </c>
      <c r="V3" s="34">
        <f t="shared" si="2"/>
        <v>6620.3269991401548</v>
      </c>
      <c r="W3" s="34">
        <f t="shared" si="2"/>
        <v>3964.6517626827167</v>
      </c>
      <c r="X3" s="34">
        <f t="shared" ref="X3" si="3">SUM(X4,X8,X11)</f>
        <v>5608.9775580395526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7738.2773860705065</v>
      </c>
      <c r="D4" s="29">
        <f t="shared" si="4"/>
        <v>8389.0499570077391</v>
      </c>
      <c r="E4" s="29">
        <f t="shared" si="4"/>
        <v>8352.1629406706797</v>
      </c>
      <c r="F4" s="29">
        <f t="shared" si="4"/>
        <v>8445.0446259673245</v>
      </c>
      <c r="G4" s="29">
        <f t="shared" si="4"/>
        <v>8553.5797936371455</v>
      </c>
      <c r="H4" s="29">
        <f t="shared" si="4"/>
        <v>8185.2620808254505</v>
      </c>
      <c r="I4" s="29">
        <f t="shared" si="4"/>
        <v>7972.2070507308672</v>
      </c>
      <c r="J4" s="29">
        <f t="shared" si="4"/>
        <v>8466.9558039552867</v>
      </c>
      <c r="K4" s="29">
        <f t="shared" si="4"/>
        <v>7892.4393809114363</v>
      </c>
      <c r="L4" s="29">
        <f t="shared" si="4"/>
        <v>7268.4590713671532</v>
      </c>
      <c r="M4" s="29">
        <f t="shared" si="4"/>
        <v>7523.6454858125535</v>
      </c>
      <c r="N4" s="29">
        <f t="shared" si="4"/>
        <v>7368.2003439380915</v>
      </c>
      <c r="O4" s="29">
        <f t="shared" si="4"/>
        <v>7904.8954428202915</v>
      </c>
      <c r="P4" s="29">
        <f t="shared" si="4"/>
        <v>7976.7662940670671</v>
      </c>
      <c r="Q4" s="29">
        <f t="shared" si="4"/>
        <v>9294.7329320722274</v>
      </c>
      <c r="R4" s="29">
        <f t="shared" si="4"/>
        <v>10725.134221840068</v>
      </c>
      <c r="S4" s="29">
        <f t="shared" si="4"/>
        <v>10199.634049871023</v>
      </c>
      <c r="T4" s="29">
        <f t="shared" si="4"/>
        <v>9288.8331900257945</v>
      </c>
      <c r="U4" s="29">
        <f t="shared" si="4"/>
        <v>8191.7702493551151</v>
      </c>
      <c r="V4" s="29">
        <f t="shared" si="4"/>
        <v>6552.4838349097163</v>
      </c>
      <c r="W4" s="29">
        <f t="shared" si="4"/>
        <v>3923.8247635425619</v>
      </c>
      <c r="X4" s="29">
        <f t="shared" ref="X4" si="5">SUM(X5:X7)</f>
        <v>5549.3042992261398</v>
      </c>
    </row>
    <row r="5" spans="1:24" ht="11.25" customHeight="1" x14ac:dyDescent="0.2">
      <c r="A5" s="41" t="s">
        <v>5</v>
      </c>
      <c r="B5" s="9" t="s">
        <v>6</v>
      </c>
      <c r="C5" s="10">
        <v>44.088564058469473</v>
      </c>
      <c r="D5" s="10">
        <v>39.889681857265693</v>
      </c>
      <c r="E5" s="10">
        <v>34.291143594153048</v>
      </c>
      <c r="F5" s="10">
        <v>24.493637145313841</v>
      </c>
      <c r="G5" s="10">
        <v>17.49544282029235</v>
      </c>
      <c r="H5" s="10">
        <v>20.294754944110061</v>
      </c>
      <c r="I5" s="10">
        <v>25.193465176268269</v>
      </c>
      <c r="J5" s="10">
        <v>42.688907996560623</v>
      </c>
      <c r="K5" s="10">
        <v>27.992777300085979</v>
      </c>
      <c r="L5" s="10">
        <v>25.193465176268269</v>
      </c>
      <c r="M5" s="10">
        <v>25.893293207222701</v>
      </c>
      <c r="N5" s="10">
        <v>22.394153052450559</v>
      </c>
      <c r="O5" s="10">
        <v>25.893293207222701</v>
      </c>
      <c r="P5" s="10">
        <v>19.594926913155629</v>
      </c>
      <c r="Q5" s="10">
        <v>24.32914875322442</v>
      </c>
      <c r="R5" s="10">
        <v>3.7195184866723991</v>
      </c>
      <c r="S5" s="10">
        <v>3.420034393809114</v>
      </c>
      <c r="T5" s="10">
        <v>2.6872742906276872</v>
      </c>
      <c r="U5" s="10">
        <v>4.2402407566638001</v>
      </c>
      <c r="V5" s="10">
        <v>3.7139294926913151</v>
      </c>
      <c r="W5" s="10">
        <v>3.0441960447119518</v>
      </c>
      <c r="X5" s="10">
        <v>4.0701633705932929</v>
      </c>
    </row>
    <row r="6" spans="1:24" ht="11.25" customHeight="1" x14ac:dyDescent="0.2">
      <c r="A6" s="41" t="s">
        <v>7</v>
      </c>
      <c r="B6" s="9" t="s">
        <v>8</v>
      </c>
      <c r="C6" s="10">
        <v>2692.9613929492689</v>
      </c>
      <c r="D6" s="10">
        <v>3042.4835769561482</v>
      </c>
      <c r="E6" s="10">
        <v>2850.8470335339639</v>
      </c>
      <c r="F6" s="10">
        <v>2948.726225279449</v>
      </c>
      <c r="G6" s="10">
        <v>3146.704557179708</v>
      </c>
      <c r="H6" s="10">
        <v>3207.163026655202</v>
      </c>
      <c r="I6" s="10">
        <v>2983.2179707652622</v>
      </c>
      <c r="J6" s="10">
        <v>3268.421410146173</v>
      </c>
      <c r="K6" s="10">
        <v>3059.5438521066212</v>
      </c>
      <c r="L6" s="10">
        <v>2168.5432502149611</v>
      </c>
      <c r="M6" s="10">
        <v>2868.6044711951849</v>
      </c>
      <c r="N6" s="10">
        <v>3035.9643164230438</v>
      </c>
      <c r="O6" s="10">
        <v>2836.8963886500428</v>
      </c>
      <c r="P6" s="10">
        <v>2734.9516766981942</v>
      </c>
      <c r="Q6" s="10">
        <v>3083.4000859845219</v>
      </c>
      <c r="R6" s="10">
        <v>2769.6088564058468</v>
      </c>
      <c r="S6" s="10">
        <v>2957.4534823731728</v>
      </c>
      <c r="T6" s="10">
        <v>3146.0797076526219</v>
      </c>
      <c r="U6" s="10">
        <v>2861.2809974204638</v>
      </c>
      <c r="V6" s="10">
        <v>2941.7593293207219</v>
      </c>
      <c r="W6" s="10">
        <v>2487.3800515907128</v>
      </c>
      <c r="X6" s="10">
        <v>2761.7310404127261</v>
      </c>
    </row>
    <row r="7" spans="1:24" ht="11.25" customHeight="1" x14ac:dyDescent="0.2">
      <c r="A7" s="41" t="s">
        <v>9</v>
      </c>
      <c r="B7" s="9" t="s">
        <v>10</v>
      </c>
      <c r="C7" s="10">
        <v>5001.2274290627684</v>
      </c>
      <c r="D7" s="10">
        <v>5306.6766981943247</v>
      </c>
      <c r="E7" s="10">
        <v>5467.0247635425621</v>
      </c>
      <c r="F7" s="10">
        <v>5471.8247635425623</v>
      </c>
      <c r="G7" s="10">
        <v>5389.3797936371448</v>
      </c>
      <c r="H7" s="10">
        <v>4957.8042992261389</v>
      </c>
      <c r="I7" s="10">
        <v>4963.7956147893374</v>
      </c>
      <c r="J7" s="10">
        <v>5155.8454858125533</v>
      </c>
      <c r="K7" s="10">
        <v>4804.9027515047292</v>
      </c>
      <c r="L7" s="10">
        <v>5074.7223559759241</v>
      </c>
      <c r="M7" s="10">
        <v>4629.147721410146</v>
      </c>
      <c r="N7" s="10">
        <v>4309.8418744625969</v>
      </c>
      <c r="O7" s="10">
        <v>5042.1057609630261</v>
      </c>
      <c r="P7" s="10">
        <v>5222.2196904557177</v>
      </c>
      <c r="Q7" s="10">
        <v>6187.0036973344804</v>
      </c>
      <c r="R7" s="10">
        <v>7951.8058469475482</v>
      </c>
      <c r="S7" s="10">
        <v>7238.7605331040413</v>
      </c>
      <c r="T7" s="10">
        <v>6140.066208082545</v>
      </c>
      <c r="U7" s="10">
        <v>5326.2490111779871</v>
      </c>
      <c r="V7" s="10">
        <v>3607.0105760963029</v>
      </c>
      <c r="W7" s="10">
        <v>1433.4005159071371</v>
      </c>
      <c r="X7" s="10">
        <v>2783.5030954428198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13.375408426483229</v>
      </c>
      <c r="D8" s="29">
        <f t="shared" si="6"/>
        <v>19.5853826311264</v>
      </c>
      <c r="E8" s="29">
        <f t="shared" si="6"/>
        <v>17.67463456577816</v>
      </c>
      <c r="F8" s="29">
        <f t="shared" si="6"/>
        <v>12.419948409286331</v>
      </c>
      <c r="G8" s="29">
        <f t="shared" si="6"/>
        <v>11.94230438521066</v>
      </c>
      <c r="H8" s="29">
        <f t="shared" si="6"/>
        <v>13.375408426483229</v>
      </c>
      <c r="I8" s="29">
        <f t="shared" si="6"/>
        <v>6.6877042132416156</v>
      </c>
      <c r="J8" s="29">
        <f t="shared" si="6"/>
        <v>11.464574376612211</v>
      </c>
      <c r="K8" s="29">
        <f t="shared" si="6"/>
        <v>3.3438521066208078</v>
      </c>
      <c r="L8" s="29">
        <f t="shared" si="6"/>
        <v>15.763800515907141</v>
      </c>
      <c r="M8" s="29">
        <f t="shared" si="6"/>
        <v>10.50920034393809</v>
      </c>
      <c r="N8" s="29">
        <f t="shared" si="6"/>
        <v>10.031556319862419</v>
      </c>
      <c r="O8" s="29">
        <f t="shared" si="6"/>
        <v>14.808426483233021</v>
      </c>
      <c r="P8" s="29">
        <f t="shared" si="6"/>
        <v>19.5853826311264</v>
      </c>
      <c r="Q8" s="29">
        <f t="shared" si="6"/>
        <v>19.5853826311264</v>
      </c>
      <c r="R8" s="29">
        <f t="shared" si="6"/>
        <v>20.47721410146174</v>
      </c>
      <c r="S8" s="29">
        <f t="shared" si="6"/>
        <v>20.56990541702493</v>
      </c>
      <c r="T8" s="29">
        <f t="shared" si="6"/>
        <v>25.248839208942389</v>
      </c>
      <c r="U8" s="29">
        <f t="shared" si="6"/>
        <v>23.94522785898538</v>
      </c>
      <c r="V8" s="29">
        <f t="shared" si="6"/>
        <v>4.3269131556319858</v>
      </c>
      <c r="W8" s="29">
        <f t="shared" si="6"/>
        <v>6.5085124677558026</v>
      </c>
      <c r="X8" s="29">
        <f t="shared" ref="X8" si="7">SUM(X9:X10)</f>
        <v>3.4427343078245909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13.375408426483229</v>
      </c>
      <c r="D10" s="10">
        <v>19.5853826311264</v>
      </c>
      <c r="E10" s="10">
        <v>17.67463456577816</v>
      </c>
      <c r="F10" s="10">
        <v>12.419948409286331</v>
      </c>
      <c r="G10" s="10">
        <v>11.94230438521066</v>
      </c>
      <c r="H10" s="10">
        <v>13.375408426483229</v>
      </c>
      <c r="I10" s="10">
        <v>6.6877042132416156</v>
      </c>
      <c r="J10" s="10">
        <v>11.464574376612211</v>
      </c>
      <c r="K10" s="10">
        <v>3.3438521066208078</v>
      </c>
      <c r="L10" s="10">
        <v>15.763800515907141</v>
      </c>
      <c r="M10" s="10">
        <v>10.50920034393809</v>
      </c>
      <c r="N10" s="10">
        <v>10.031556319862419</v>
      </c>
      <c r="O10" s="10">
        <v>14.808426483233021</v>
      </c>
      <c r="P10" s="10">
        <v>19.5853826311264</v>
      </c>
      <c r="Q10" s="10">
        <v>19.5853826311264</v>
      </c>
      <c r="R10" s="10">
        <v>20.47721410146174</v>
      </c>
      <c r="S10" s="10">
        <v>20.56990541702493</v>
      </c>
      <c r="T10" s="10">
        <v>25.248839208942389</v>
      </c>
      <c r="U10" s="10">
        <v>23.94522785898538</v>
      </c>
      <c r="V10" s="10">
        <v>4.3269131556319858</v>
      </c>
      <c r="W10" s="10">
        <v>6.5085124677558026</v>
      </c>
      <c r="X10" s="10">
        <v>3.4427343078245909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373.78899398108331</v>
      </c>
      <c r="D11" s="29">
        <f t="shared" si="8"/>
        <v>465.95012897678419</v>
      </c>
      <c r="E11" s="29">
        <f t="shared" si="8"/>
        <v>422.63774720550293</v>
      </c>
      <c r="F11" s="29">
        <f t="shared" si="8"/>
        <v>452.51745485812557</v>
      </c>
      <c r="G11" s="29">
        <f t="shared" si="8"/>
        <v>257.42811693895101</v>
      </c>
      <c r="H11" s="29">
        <f t="shared" si="8"/>
        <v>263.69303525365427</v>
      </c>
      <c r="I11" s="29">
        <f t="shared" si="8"/>
        <v>334.32932072226998</v>
      </c>
      <c r="J11" s="29">
        <f t="shared" si="8"/>
        <v>410.07214101461733</v>
      </c>
      <c r="K11" s="29">
        <f t="shared" si="8"/>
        <v>256.28641444539983</v>
      </c>
      <c r="L11" s="29">
        <f t="shared" si="8"/>
        <v>135.38976784178845</v>
      </c>
      <c r="M11" s="29">
        <f t="shared" si="8"/>
        <v>221.91650902837495</v>
      </c>
      <c r="N11" s="29">
        <f t="shared" si="8"/>
        <v>170.4666380051591</v>
      </c>
      <c r="O11" s="29">
        <f t="shared" si="8"/>
        <v>224.10911435941529</v>
      </c>
      <c r="P11" s="29">
        <f t="shared" si="8"/>
        <v>154.66706792777299</v>
      </c>
      <c r="Q11" s="29">
        <f t="shared" si="8"/>
        <v>362.53938091143596</v>
      </c>
      <c r="R11" s="29">
        <f t="shared" si="8"/>
        <v>46.382459157351676</v>
      </c>
      <c r="S11" s="29">
        <f t="shared" si="8"/>
        <v>63.088392089423905</v>
      </c>
      <c r="T11" s="29">
        <f t="shared" si="8"/>
        <v>59.695786758383491</v>
      </c>
      <c r="U11" s="29">
        <f t="shared" si="8"/>
        <v>67.532416165090268</v>
      </c>
      <c r="V11" s="29">
        <f t="shared" si="8"/>
        <v>63.516251074806533</v>
      </c>
      <c r="W11" s="29">
        <f t="shared" si="8"/>
        <v>34.318486672398961</v>
      </c>
      <c r="X11" s="29">
        <f t="shared" ref="X11" si="9">SUM(X12:X16)</f>
        <v>56.230524505588996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0.69982803095442814</v>
      </c>
      <c r="G12" s="10">
        <v>0</v>
      </c>
      <c r="H12" s="10">
        <v>0</v>
      </c>
      <c r="I12" s="10">
        <v>0</v>
      </c>
      <c r="J12" s="10">
        <v>0</v>
      </c>
      <c r="K12" s="10">
        <v>4.8987102321582112</v>
      </c>
      <c r="L12" s="10">
        <v>0</v>
      </c>
      <c r="M12" s="10">
        <v>0</v>
      </c>
      <c r="N12" s="10">
        <v>0</v>
      </c>
      <c r="O12" s="10">
        <v>0.69982803095442814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350.56603611349948</v>
      </c>
      <c r="D13" s="10">
        <v>417.27575236457437</v>
      </c>
      <c r="E13" s="10">
        <v>391.40868443680131</v>
      </c>
      <c r="F13" s="10">
        <v>411.14935511607911</v>
      </c>
      <c r="G13" s="10">
        <v>226.67669819432501</v>
      </c>
      <c r="H13" s="10">
        <v>232.12235597592431</v>
      </c>
      <c r="I13" s="10">
        <v>292.70567497850391</v>
      </c>
      <c r="J13" s="10">
        <v>349.20464316423039</v>
      </c>
      <c r="K13" s="10">
        <v>185.83404987102321</v>
      </c>
      <c r="L13" s="10">
        <v>53.095442820292341</v>
      </c>
      <c r="M13" s="10">
        <v>164.73198624247641</v>
      </c>
      <c r="N13" s="10">
        <v>108.2330180567498</v>
      </c>
      <c r="O13" s="10">
        <v>158.60558899398109</v>
      </c>
      <c r="P13" s="10">
        <v>104.14875322441959</v>
      </c>
      <c r="Q13" s="10">
        <v>318.57265692175412</v>
      </c>
      <c r="R13" s="10">
        <v>38.285210662080821</v>
      </c>
      <c r="S13" s="10">
        <v>44.012725709372312</v>
      </c>
      <c r="T13" s="10">
        <v>39.398194325021493</v>
      </c>
      <c r="U13" s="10">
        <v>49.280739466895952</v>
      </c>
      <c r="V13" s="10">
        <v>42.913413585554601</v>
      </c>
      <c r="W13" s="10">
        <v>29.04049871023215</v>
      </c>
      <c r="X13" s="10">
        <v>50.114617368873603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17.01298366294067</v>
      </c>
      <c r="D15" s="10">
        <v>41.031298366294067</v>
      </c>
      <c r="E15" s="10">
        <v>25.019088564058471</v>
      </c>
      <c r="F15" s="10">
        <v>33.025193465176272</v>
      </c>
      <c r="G15" s="10">
        <v>25.019088564058471</v>
      </c>
      <c r="H15" s="10">
        <v>22.016852966466029</v>
      </c>
      <c r="I15" s="10">
        <v>33.025193465176272</v>
      </c>
      <c r="J15" s="10">
        <v>36.027515047291487</v>
      </c>
      <c r="K15" s="10">
        <v>34.025967325881339</v>
      </c>
      <c r="L15" s="10">
        <v>45.034393809114363</v>
      </c>
      <c r="M15" s="10">
        <v>18.01375752364574</v>
      </c>
      <c r="N15" s="10">
        <v>24.018314703353401</v>
      </c>
      <c r="O15" s="10">
        <v>28.02141014617369</v>
      </c>
      <c r="P15" s="10">
        <v>29.02218400687876</v>
      </c>
      <c r="Q15" s="10">
        <v>32.024419604471191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6.2099742046431636</v>
      </c>
      <c r="D16" s="10">
        <v>7.643078245915734</v>
      </c>
      <c r="E16" s="10">
        <v>6.2099742046431636</v>
      </c>
      <c r="F16" s="10">
        <v>7.643078245915734</v>
      </c>
      <c r="G16" s="10">
        <v>5.732330180567498</v>
      </c>
      <c r="H16" s="10">
        <v>9.5538263112639719</v>
      </c>
      <c r="I16" s="10">
        <v>8.5984522785898534</v>
      </c>
      <c r="J16" s="10">
        <v>24.839982803095442</v>
      </c>
      <c r="K16" s="10">
        <v>31.527687016337051</v>
      </c>
      <c r="L16" s="10">
        <v>37.259931212381773</v>
      </c>
      <c r="M16" s="10">
        <v>39.170765262252793</v>
      </c>
      <c r="N16" s="10">
        <v>38.215305245055887</v>
      </c>
      <c r="O16" s="10">
        <v>36.782287188306107</v>
      </c>
      <c r="P16" s="10">
        <v>21.49613069647463</v>
      </c>
      <c r="Q16" s="10">
        <v>11.94230438521066</v>
      </c>
      <c r="R16" s="10">
        <v>8.0972484952708506</v>
      </c>
      <c r="S16" s="10">
        <v>19.07566638005159</v>
      </c>
      <c r="T16" s="10">
        <v>20.297592433361999</v>
      </c>
      <c r="U16" s="10">
        <v>18.25167669819432</v>
      </c>
      <c r="V16" s="10">
        <v>20.602837489251929</v>
      </c>
      <c r="W16" s="10">
        <v>5.2779879621668098</v>
      </c>
      <c r="X16" s="10">
        <v>6.115907136715391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104614.76061908854</v>
      </c>
      <c r="D26" s="37">
        <f t="shared" si="14"/>
        <v>106746.28701633705</v>
      </c>
      <c r="E26" s="37">
        <f t="shared" si="14"/>
        <v>105929.13989681857</v>
      </c>
      <c r="F26" s="37">
        <f t="shared" si="14"/>
        <v>107473.10051590714</v>
      </c>
      <c r="G26" s="37">
        <f t="shared" si="14"/>
        <v>117933.5936371453</v>
      </c>
      <c r="H26" s="37">
        <f t="shared" si="14"/>
        <v>125350.53000859843</v>
      </c>
      <c r="I26" s="37">
        <f t="shared" si="14"/>
        <v>131076.61186586414</v>
      </c>
      <c r="J26" s="37">
        <f t="shared" si="14"/>
        <v>126077.8882201204</v>
      </c>
      <c r="K26" s="37">
        <f t="shared" si="14"/>
        <v>130637.57704213241</v>
      </c>
      <c r="L26" s="37">
        <f t="shared" si="14"/>
        <v>137581.08787618228</v>
      </c>
      <c r="M26" s="37">
        <f t="shared" si="14"/>
        <v>146703.36457437661</v>
      </c>
      <c r="N26" s="37">
        <f t="shared" si="14"/>
        <v>144076.05030094582</v>
      </c>
      <c r="O26" s="37">
        <f t="shared" si="14"/>
        <v>149256.70662080828</v>
      </c>
      <c r="P26" s="37">
        <f t="shared" si="14"/>
        <v>145424.2720550301</v>
      </c>
      <c r="Q26" s="37">
        <f t="shared" si="14"/>
        <v>142262.67738607049</v>
      </c>
      <c r="R26" s="37">
        <f t="shared" si="14"/>
        <v>151118.32837489247</v>
      </c>
      <c r="S26" s="37">
        <f t="shared" si="14"/>
        <v>154015.61702493549</v>
      </c>
      <c r="T26" s="37">
        <f t="shared" si="14"/>
        <v>146915.67687016336</v>
      </c>
      <c r="U26" s="37">
        <f t="shared" si="14"/>
        <v>142879.50576096305</v>
      </c>
      <c r="V26" s="37">
        <f t="shared" si="14"/>
        <v>147742.65760963026</v>
      </c>
      <c r="W26" s="37">
        <f t="shared" si="14"/>
        <v>132398.76199484093</v>
      </c>
      <c r="X26" s="37">
        <f t="shared" ref="X26" si="15">SUM(X27,X33)</f>
        <v>143681.96380051589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61334.336715391219</v>
      </c>
      <c r="D27" s="29">
        <f t="shared" si="16"/>
        <v>61994.510920034394</v>
      </c>
      <c r="E27" s="29">
        <f t="shared" si="16"/>
        <v>56329.700601891658</v>
      </c>
      <c r="F27" s="29">
        <f t="shared" si="16"/>
        <v>59188.356233877901</v>
      </c>
      <c r="G27" s="29">
        <f t="shared" si="16"/>
        <v>61896.625537403263</v>
      </c>
      <c r="H27" s="29">
        <f t="shared" si="16"/>
        <v>63140.126397248481</v>
      </c>
      <c r="I27" s="29">
        <f t="shared" si="16"/>
        <v>61546.543938091134</v>
      </c>
      <c r="J27" s="29">
        <f t="shared" si="16"/>
        <v>60063.631298366301</v>
      </c>
      <c r="K27" s="29">
        <f t="shared" si="16"/>
        <v>59817.562080825453</v>
      </c>
      <c r="L27" s="29">
        <f t="shared" si="16"/>
        <v>59631.742820292347</v>
      </c>
      <c r="M27" s="29">
        <f t="shared" si="16"/>
        <v>61888.248667239888</v>
      </c>
      <c r="N27" s="29">
        <f t="shared" si="16"/>
        <v>58841.53104041273</v>
      </c>
      <c r="O27" s="29">
        <f t="shared" si="16"/>
        <v>59286.711092003439</v>
      </c>
      <c r="P27" s="29">
        <f t="shared" si="16"/>
        <v>56306.792347377457</v>
      </c>
      <c r="Q27" s="29">
        <f t="shared" si="16"/>
        <v>55962.739982803098</v>
      </c>
      <c r="R27" s="29">
        <f t="shared" si="16"/>
        <v>55990.599656061895</v>
      </c>
      <c r="S27" s="29">
        <f t="shared" si="16"/>
        <v>59960.437661220967</v>
      </c>
      <c r="T27" s="29">
        <f t="shared" si="16"/>
        <v>57645.124419604472</v>
      </c>
      <c r="U27" s="29">
        <f t="shared" si="16"/>
        <v>56533.256577815999</v>
      </c>
      <c r="V27" s="29">
        <f t="shared" si="16"/>
        <v>64685.93172828891</v>
      </c>
      <c r="W27" s="29">
        <f t="shared" si="16"/>
        <v>58184.267411865862</v>
      </c>
      <c r="X27" s="29">
        <f t="shared" ref="X27" si="17">SUM(X28:X32)</f>
        <v>59723.861736887353</v>
      </c>
    </row>
    <row r="28" spans="1:24" ht="11.25" customHeight="1" x14ac:dyDescent="0.2">
      <c r="A28" s="41" t="s">
        <v>45</v>
      </c>
      <c r="B28" s="9" t="s">
        <v>46</v>
      </c>
      <c r="C28" s="10">
        <v>55256.663800515897</v>
      </c>
      <c r="D28" s="10">
        <v>55262.783061049013</v>
      </c>
      <c r="E28" s="10">
        <v>47767.743852106621</v>
      </c>
      <c r="F28" s="10">
        <v>49793.209630266552</v>
      </c>
      <c r="G28" s="10">
        <v>53193.462768701633</v>
      </c>
      <c r="H28" s="10">
        <v>53282.191659501281</v>
      </c>
      <c r="I28" s="10">
        <v>49281.233877901977</v>
      </c>
      <c r="J28" s="10">
        <v>49364.863370593303</v>
      </c>
      <c r="K28" s="10">
        <v>50556.073860705073</v>
      </c>
      <c r="L28" s="10">
        <v>49253.697334479788</v>
      </c>
      <c r="M28" s="10">
        <v>52172.570937231292</v>
      </c>
      <c r="N28" s="10">
        <v>50296.006534823733</v>
      </c>
      <c r="O28" s="10">
        <v>51034.393809114357</v>
      </c>
      <c r="P28" s="10">
        <v>48121.639466895947</v>
      </c>
      <c r="Q28" s="10">
        <v>48423.521582115223</v>
      </c>
      <c r="R28" s="10">
        <v>50834.436715391217</v>
      </c>
      <c r="S28" s="10">
        <v>54401.900945829737</v>
      </c>
      <c r="T28" s="10">
        <v>52208.381685296648</v>
      </c>
      <c r="U28" s="10">
        <v>51480.129836629407</v>
      </c>
      <c r="V28" s="10">
        <v>58698.61754084265</v>
      </c>
      <c r="W28" s="10">
        <v>50431.734737747203</v>
      </c>
      <c r="X28" s="10">
        <v>53542.958899398101</v>
      </c>
    </row>
    <row r="29" spans="1:24" ht="11.25" customHeight="1" x14ac:dyDescent="0.2">
      <c r="A29" s="41" t="s">
        <v>47</v>
      </c>
      <c r="B29" s="9" t="s">
        <v>48</v>
      </c>
      <c r="C29" s="10">
        <v>5805.4840928632839</v>
      </c>
      <c r="D29" s="10">
        <v>6344.9885640584698</v>
      </c>
      <c r="E29" s="10">
        <v>8231.9672398968178</v>
      </c>
      <c r="F29" s="10">
        <v>8805.5793637145307</v>
      </c>
      <c r="G29" s="10">
        <v>7968.5683576956144</v>
      </c>
      <c r="H29" s="10">
        <v>9194.8030094582955</v>
      </c>
      <c r="I29" s="10">
        <v>11368.873602751501</v>
      </c>
      <c r="J29" s="10">
        <v>9689.882889079965</v>
      </c>
      <c r="K29" s="10">
        <v>8393.4266552020636</v>
      </c>
      <c r="L29" s="10">
        <v>9822.1077386070501</v>
      </c>
      <c r="M29" s="10">
        <v>8881.2457437661214</v>
      </c>
      <c r="N29" s="10">
        <v>7848.7632846087699</v>
      </c>
      <c r="O29" s="10">
        <v>7730.0091143594154</v>
      </c>
      <c r="P29" s="10">
        <v>7529.3775580395513</v>
      </c>
      <c r="Q29" s="10">
        <v>6840.3552880481502</v>
      </c>
      <c r="R29" s="10">
        <v>4465.7763542562334</v>
      </c>
      <c r="S29" s="10">
        <v>4937.9870163370588</v>
      </c>
      <c r="T29" s="10">
        <v>4941.1112639724852</v>
      </c>
      <c r="U29" s="10">
        <v>3880.1220980223561</v>
      </c>
      <c r="V29" s="10">
        <v>5094.1465176268266</v>
      </c>
      <c r="W29" s="10">
        <v>6902.5027515047286</v>
      </c>
      <c r="X29" s="10">
        <v>4893.6153052450554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272.1888220120378</v>
      </c>
      <c r="D31" s="10">
        <v>386.73929492691309</v>
      </c>
      <c r="E31" s="10">
        <v>329.98950988822008</v>
      </c>
      <c r="F31" s="10">
        <v>589.56723989681859</v>
      </c>
      <c r="G31" s="10">
        <v>734.59441100601896</v>
      </c>
      <c r="H31" s="10">
        <v>663.13172828890788</v>
      </c>
      <c r="I31" s="10">
        <v>896.43645743766115</v>
      </c>
      <c r="J31" s="10">
        <v>1008.885038693035</v>
      </c>
      <c r="K31" s="10">
        <v>868.06156491831473</v>
      </c>
      <c r="L31" s="10">
        <v>555.93774720550289</v>
      </c>
      <c r="M31" s="10">
        <v>834.43198624247623</v>
      </c>
      <c r="N31" s="10">
        <v>696.76122098022347</v>
      </c>
      <c r="O31" s="10">
        <v>522.30816852966461</v>
      </c>
      <c r="P31" s="10">
        <v>655.77532244196038</v>
      </c>
      <c r="Q31" s="10">
        <v>698.86311263972482</v>
      </c>
      <c r="R31" s="10">
        <v>690.38658641444533</v>
      </c>
      <c r="S31" s="10">
        <v>620.54969905417022</v>
      </c>
      <c r="T31" s="10">
        <v>495.63147033533971</v>
      </c>
      <c r="U31" s="10">
        <v>1173.0046431642299</v>
      </c>
      <c r="V31" s="10">
        <v>893.16766981943249</v>
      </c>
      <c r="W31" s="10">
        <v>850.02992261392944</v>
      </c>
      <c r="X31" s="10">
        <v>1287.287532244196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43280.423903697323</v>
      </c>
      <c r="D33" s="29">
        <f t="shared" si="18"/>
        <v>44751.776096302659</v>
      </c>
      <c r="E33" s="29">
        <f t="shared" si="18"/>
        <v>49599.439294926909</v>
      </c>
      <c r="F33" s="29">
        <f t="shared" si="18"/>
        <v>48284.744282029242</v>
      </c>
      <c r="G33" s="29">
        <f t="shared" si="18"/>
        <v>56036.968099742036</v>
      </c>
      <c r="H33" s="29">
        <f t="shared" si="18"/>
        <v>62210.403611349961</v>
      </c>
      <c r="I33" s="29">
        <f t="shared" si="18"/>
        <v>69530.067927772994</v>
      </c>
      <c r="J33" s="29">
        <f t="shared" si="18"/>
        <v>66014.256921754088</v>
      </c>
      <c r="K33" s="29">
        <f t="shared" si="18"/>
        <v>70820.014961306966</v>
      </c>
      <c r="L33" s="29">
        <f t="shared" si="18"/>
        <v>77949.345055889935</v>
      </c>
      <c r="M33" s="29">
        <f t="shared" si="18"/>
        <v>84815.115907136729</v>
      </c>
      <c r="N33" s="29">
        <f t="shared" si="18"/>
        <v>85234.519260533081</v>
      </c>
      <c r="O33" s="29">
        <f t="shared" si="18"/>
        <v>89969.995528804837</v>
      </c>
      <c r="P33" s="29">
        <f t="shared" si="18"/>
        <v>89117.47970765263</v>
      </c>
      <c r="Q33" s="29">
        <f t="shared" si="18"/>
        <v>86299.93740326738</v>
      </c>
      <c r="R33" s="29">
        <f t="shared" si="18"/>
        <v>95127.728718830593</v>
      </c>
      <c r="S33" s="29">
        <f t="shared" si="18"/>
        <v>94055.179363714531</v>
      </c>
      <c r="T33" s="29">
        <f t="shared" si="18"/>
        <v>89270.552450558898</v>
      </c>
      <c r="U33" s="29">
        <f t="shared" si="18"/>
        <v>86346.24918314704</v>
      </c>
      <c r="V33" s="29">
        <f t="shared" si="18"/>
        <v>83056.725881341365</v>
      </c>
      <c r="W33" s="29">
        <f t="shared" si="18"/>
        <v>74214.49458297508</v>
      </c>
      <c r="X33" s="29">
        <f t="shared" ref="X33" si="19">SUM(X34:X50)</f>
        <v>83958.102063628539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1171.9158211521919</v>
      </c>
      <c r="D36" s="10">
        <v>1324.9580395528801</v>
      </c>
      <c r="E36" s="10">
        <v>1309.9121238177131</v>
      </c>
      <c r="F36" s="10">
        <v>1044.307394668959</v>
      </c>
      <c r="G36" s="10">
        <v>1612.4245915735171</v>
      </c>
      <c r="H36" s="10">
        <v>1707.1054170249349</v>
      </c>
      <c r="I36" s="10">
        <v>1920.895872742906</v>
      </c>
      <c r="J36" s="10">
        <v>1724.6319862424759</v>
      </c>
      <c r="K36" s="10">
        <v>1711.1513327601031</v>
      </c>
      <c r="L36" s="10">
        <v>1574.626311263972</v>
      </c>
      <c r="M36" s="10">
        <v>1530.299312123818</v>
      </c>
      <c r="N36" s="10">
        <v>2169.0161650902842</v>
      </c>
      <c r="O36" s="10">
        <v>1697.704127257093</v>
      </c>
      <c r="P36" s="10">
        <v>2767.0233018056751</v>
      </c>
      <c r="Q36" s="10">
        <v>3696.8639724849518</v>
      </c>
      <c r="R36" s="10">
        <v>4891.8692175408423</v>
      </c>
      <c r="S36" s="10">
        <v>3978.465606190885</v>
      </c>
      <c r="T36" s="10">
        <v>3473.5409286328459</v>
      </c>
      <c r="U36" s="10">
        <v>4267.3568357695613</v>
      </c>
      <c r="V36" s="10">
        <v>3570.8679277730012</v>
      </c>
      <c r="W36" s="10">
        <v>3614.269733447979</v>
      </c>
      <c r="X36" s="10">
        <v>3402.5000859845231</v>
      </c>
    </row>
    <row r="37" spans="1:24" ht="11.25" customHeight="1" x14ac:dyDescent="0.2">
      <c r="A37" s="41" t="s">
        <v>61</v>
      </c>
      <c r="B37" s="9" t="s">
        <v>62</v>
      </c>
      <c r="C37" s="10">
        <v>4514.798882201203</v>
      </c>
      <c r="D37" s="10">
        <v>3886.9781599312118</v>
      </c>
      <c r="E37" s="10">
        <v>4280.5961306964746</v>
      </c>
      <c r="F37" s="10">
        <v>4247.1386070507306</v>
      </c>
      <c r="G37" s="10">
        <v>4720.4643164230438</v>
      </c>
      <c r="H37" s="10">
        <v>5553.9504729148748</v>
      </c>
      <c r="I37" s="10">
        <v>6282.9750644883916</v>
      </c>
      <c r="J37" s="10">
        <v>7564.5122957867579</v>
      </c>
      <c r="K37" s="10">
        <v>9932.6263112639717</v>
      </c>
      <c r="L37" s="10">
        <v>10438.30128976784</v>
      </c>
      <c r="M37" s="10">
        <v>9590.8474634565773</v>
      </c>
      <c r="N37" s="10">
        <v>10498.552622527939</v>
      </c>
      <c r="O37" s="10">
        <v>12154.83422184007</v>
      </c>
      <c r="P37" s="10">
        <v>9894.4588134135847</v>
      </c>
      <c r="Q37" s="10">
        <v>9729.0412725709357</v>
      </c>
      <c r="R37" s="10">
        <v>10196.567755803961</v>
      </c>
      <c r="S37" s="10">
        <v>10188.118228718829</v>
      </c>
      <c r="T37" s="10">
        <v>11073.736715391229</v>
      </c>
      <c r="U37" s="10">
        <v>7852.5606190885637</v>
      </c>
      <c r="V37" s="10">
        <v>7466.3033533963871</v>
      </c>
      <c r="W37" s="10">
        <v>7772.2483233018056</v>
      </c>
      <c r="X37" s="10">
        <v>8612.1835769561476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1.050902837489252</v>
      </c>
      <c r="E38" s="10">
        <v>9.4582975064488384</v>
      </c>
      <c r="F38" s="10">
        <v>0</v>
      </c>
      <c r="G38" s="10">
        <v>2.101805674978503</v>
      </c>
      <c r="H38" s="10">
        <v>0</v>
      </c>
      <c r="I38" s="10">
        <v>0</v>
      </c>
      <c r="J38" s="10">
        <v>7.3564918314703336</v>
      </c>
      <c r="K38" s="10">
        <v>0</v>
      </c>
      <c r="L38" s="10">
        <v>12.61109200343938</v>
      </c>
      <c r="M38" s="10">
        <v>6.3055030094582971</v>
      </c>
      <c r="N38" s="10">
        <v>21.018400687876181</v>
      </c>
      <c r="O38" s="10">
        <v>1.050902837489252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4.4110060189165953E-2</v>
      </c>
      <c r="X38" s="10">
        <v>0.48443680137575229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582.86758383490962</v>
      </c>
      <c r="D40" s="10">
        <v>977.67987962166796</v>
      </c>
      <c r="E40" s="10">
        <v>753.26027515047281</v>
      </c>
      <c r="F40" s="10">
        <v>611.958985382631</v>
      </c>
      <c r="G40" s="10">
        <v>1317.426225279449</v>
      </c>
      <c r="H40" s="10">
        <v>2003.152794496991</v>
      </c>
      <c r="I40" s="10">
        <v>2427.0564918314699</v>
      </c>
      <c r="J40" s="10">
        <v>2870.7007738607049</v>
      </c>
      <c r="K40" s="10">
        <v>4049.942648323301</v>
      </c>
      <c r="L40" s="10">
        <v>4431.2482373172816</v>
      </c>
      <c r="M40" s="10">
        <v>3948.1226999140149</v>
      </c>
      <c r="N40" s="10">
        <v>2767.8417884780738</v>
      </c>
      <c r="O40" s="10">
        <v>2749.1401547721412</v>
      </c>
      <c r="P40" s="10">
        <v>3996.9546861564909</v>
      </c>
      <c r="Q40" s="10">
        <v>2715.892777300086</v>
      </c>
      <c r="R40" s="10">
        <v>3195.3143594153048</v>
      </c>
      <c r="S40" s="10">
        <v>4643.1958727429064</v>
      </c>
      <c r="T40" s="10">
        <v>3767.2509028374889</v>
      </c>
      <c r="U40" s="10">
        <v>3472.3770421324161</v>
      </c>
      <c r="V40" s="10">
        <v>3579.1020636285471</v>
      </c>
      <c r="W40" s="10">
        <v>4184.9226999140146</v>
      </c>
      <c r="X40" s="10">
        <v>4630.6958727429064</v>
      </c>
    </row>
    <row r="41" spans="1:24" ht="11.25" customHeight="1" x14ac:dyDescent="0.2">
      <c r="A41" s="41" t="s">
        <v>69</v>
      </c>
      <c r="B41" s="9" t="s">
        <v>70</v>
      </c>
      <c r="C41" s="10">
        <v>759.71625107480645</v>
      </c>
      <c r="D41" s="10">
        <v>644.42055030094582</v>
      </c>
      <c r="E41" s="10">
        <v>514.71289767841779</v>
      </c>
      <c r="F41" s="10">
        <v>509.5657781599312</v>
      </c>
      <c r="G41" s="10">
        <v>505.44806534823732</v>
      </c>
      <c r="H41" s="10">
        <v>522.94832330180566</v>
      </c>
      <c r="I41" s="10">
        <v>756.62794496990546</v>
      </c>
      <c r="J41" s="10">
        <v>514.71289767841779</v>
      </c>
      <c r="K41" s="10">
        <v>353.09303525365431</v>
      </c>
      <c r="L41" s="10">
        <v>549.71341358555458</v>
      </c>
      <c r="M41" s="10">
        <v>723.68632846087701</v>
      </c>
      <c r="N41" s="10">
        <v>393.24067067927768</v>
      </c>
      <c r="O41" s="10">
        <v>221.32656921754079</v>
      </c>
      <c r="P41" s="10">
        <v>236.76792777300079</v>
      </c>
      <c r="Q41" s="10">
        <v>194.5614789337919</v>
      </c>
      <c r="R41" s="10">
        <v>222.54531384350821</v>
      </c>
      <c r="S41" s="10">
        <v>237.3796216680997</v>
      </c>
      <c r="T41" s="10">
        <v>403.81883061049012</v>
      </c>
      <c r="U41" s="10">
        <v>533.24325021496122</v>
      </c>
      <c r="V41" s="10">
        <v>413.30696474634573</v>
      </c>
      <c r="W41" s="10">
        <v>321.14067067927772</v>
      </c>
      <c r="X41" s="10">
        <v>317.80524505588988</v>
      </c>
    </row>
    <row r="42" spans="1:24" ht="11.25" customHeight="1" x14ac:dyDescent="0.2">
      <c r="A42" s="41" t="s">
        <v>71</v>
      </c>
      <c r="B42" s="9" t="s">
        <v>72</v>
      </c>
      <c r="C42" s="10">
        <v>12894.239552880479</v>
      </c>
      <c r="D42" s="10">
        <v>11186.30008598452</v>
      </c>
      <c r="E42" s="10">
        <v>11802.33164230438</v>
      </c>
      <c r="F42" s="10">
        <v>15767.460103181431</v>
      </c>
      <c r="G42" s="10">
        <v>17649.947205503009</v>
      </c>
      <c r="H42" s="10">
        <v>15430.495614789341</v>
      </c>
      <c r="I42" s="10">
        <v>15612.878933791921</v>
      </c>
      <c r="J42" s="10">
        <v>13970.287962166811</v>
      </c>
      <c r="K42" s="10">
        <v>12656.34858125537</v>
      </c>
      <c r="L42" s="10">
        <v>13394.47833190026</v>
      </c>
      <c r="M42" s="10">
        <v>15969.809888220119</v>
      </c>
      <c r="N42" s="10">
        <v>13414.63611349957</v>
      </c>
      <c r="O42" s="10">
        <v>17680.519518486672</v>
      </c>
      <c r="P42" s="10">
        <v>16582.593035253649</v>
      </c>
      <c r="Q42" s="10">
        <v>15592.14634565778</v>
      </c>
      <c r="R42" s="10">
        <v>16744.83009458298</v>
      </c>
      <c r="S42" s="10">
        <v>17108.12235597592</v>
      </c>
      <c r="T42" s="10">
        <v>18311.577472055029</v>
      </c>
      <c r="U42" s="10">
        <v>23350.835597592431</v>
      </c>
      <c r="V42" s="10">
        <v>24111.25821152193</v>
      </c>
      <c r="W42" s="10">
        <v>21100.132846087701</v>
      </c>
      <c r="X42" s="10">
        <v>24257.504299226141</v>
      </c>
    </row>
    <row r="43" spans="1:24" ht="11.25" customHeight="1" x14ac:dyDescent="0.2">
      <c r="A43" s="41" t="s">
        <v>73</v>
      </c>
      <c r="B43" s="9" t="s">
        <v>74</v>
      </c>
      <c r="C43" s="10">
        <v>8232.3182287188301</v>
      </c>
      <c r="D43" s="10">
        <v>9546.8950128976776</v>
      </c>
      <c r="E43" s="10">
        <v>12895.617196904561</v>
      </c>
      <c r="F43" s="10">
        <v>9628.2196044711945</v>
      </c>
      <c r="G43" s="10">
        <v>10908.825365434221</v>
      </c>
      <c r="H43" s="10">
        <v>10284.993293207221</v>
      </c>
      <c r="I43" s="10">
        <v>14062.98607050731</v>
      </c>
      <c r="J43" s="10">
        <v>9942.1944969905398</v>
      </c>
      <c r="K43" s="10">
        <v>12851.246775580399</v>
      </c>
      <c r="L43" s="10">
        <v>16997.076526225279</v>
      </c>
      <c r="M43" s="10">
        <v>19452.79449699054</v>
      </c>
      <c r="N43" s="10">
        <v>18946.173688736031</v>
      </c>
      <c r="O43" s="10">
        <v>18776.956147893379</v>
      </c>
      <c r="P43" s="10">
        <v>18445.743766122101</v>
      </c>
      <c r="Q43" s="10">
        <v>15893.03525365434</v>
      </c>
      <c r="R43" s="10">
        <v>16883.35760963026</v>
      </c>
      <c r="S43" s="10">
        <v>19455.74368013757</v>
      </c>
      <c r="T43" s="10">
        <v>17365.92674118658</v>
      </c>
      <c r="U43" s="10">
        <v>12496.18555460017</v>
      </c>
      <c r="V43" s="10">
        <v>13227.87833190026</v>
      </c>
      <c r="W43" s="10">
        <v>12021.009114359411</v>
      </c>
      <c r="X43" s="10">
        <v>9155.3526225279438</v>
      </c>
    </row>
    <row r="44" spans="1:24" ht="11.25" customHeight="1" x14ac:dyDescent="0.2">
      <c r="A44" s="41" t="s">
        <v>75</v>
      </c>
      <c r="B44" s="9" t="s">
        <v>76</v>
      </c>
      <c r="C44" s="10">
        <v>12812.74479793637</v>
      </c>
      <c r="D44" s="10">
        <v>14404.055631986241</v>
      </c>
      <c r="E44" s="10">
        <v>15247.20550300946</v>
      </c>
      <c r="F44" s="10">
        <v>13797.88856405847</v>
      </c>
      <c r="G44" s="10">
        <v>15134.58968185726</v>
      </c>
      <c r="H44" s="10">
        <v>21935.607136715389</v>
      </c>
      <c r="I44" s="10">
        <v>23507.33258813413</v>
      </c>
      <c r="J44" s="10">
        <v>25788.048151332761</v>
      </c>
      <c r="K44" s="10">
        <v>25472.723817712809</v>
      </c>
      <c r="L44" s="10">
        <v>27412.654084264828</v>
      </c>
      <c r="M44" s="10">
        <v>29732.540326741189</v>
      </c>
      <c r="N44" s="10">
        <v>33530.142390369729</v>
      </c>
      <c r="O44" s="10">
        <v>32837.7901977644</v>
      </c>
      <c r="P44" s="10">
        <v>33234.403353396381</v>
      </c>
      <c r="Q44" s="10">
        <v>34353.706878761819</v>
      </c>
      <c r="R44" s="10">
        <v>37833.774978503869</v>
      </c>
      <c r="S44" s="10">
        <v>30994.350988822011</v>
      </c>
      <c r="T44" s="10">
        <v>15730.64299226139</v>
      </c>
      <c r="U44" s="10">
        <v>12776.11031814273</v>
      </c>
      <c r="V44" s="10">
        <v>11466.19879621668</v>
      </c>
      <c r="W44" s="10">
        <v>19453.389337919169</v>
      </c>
      <c r="X44" s="10">
        <v>27217.100085984519</v>
      </c>
    </row>
    <row r="45" spans="1:24" ht="11.25" customHeight="1" x14ac:dyDescent="0.2">
      <c r="A45" s="41" t="s">
        <v>77</v>
      </c>
      <c r="B45" s="9" t="s">
        <v>78</v>
      </c>
      <c r="C45" s="10">
        <v>349.89965606190879</v>
      </c>
      <c r="D45" s="10">
        <v>353.02381771281171</v>
      </c>
      <c r="E45" s="10">
        <v>428.0023215821152</v>
      </c>
      <c r="F45" s="10">
        <v>423.83680137575232</v>
      </c>
      <c r="G45" s="10">
        <v>560.2560619088564</v>
      </c>
      <c r="H45" s="10">
        <v>655.02055030094584</v>
      </c>
      <c r="I45" s="10">
        <v>577.9593293207223</v>
      </c>
      <c r="J45" s="10">
        <v>635.23456577815989</v>
      </c>
      <c r="K45" s="10">
        <v>591.49707652622521</v>
      </c>
      <c r="L45" s="10">
        <v>525.89088564058466</v>
      </c>
      <c r="M45" s="10">
        <v>521.72545141874457</v>
      </c>
      <c r="N45" s="10">
        <v>534.22184006878763</v>
      </c>
      <c r="O45" s="10">
        <v>767.48830610490097</v>
      </c>
      <c r="P45" s="10">
        <v>904.94892519346513</v>
      </c>
      <c r="Q45" s="10">
        <v>920.56938950988808</v>
      </c>
      <c r="R45" s="10">
        <v>1478.013413585554</v>
      </c>
      <c r="S45" s="10">
        <v>2193.0583834909721</v>
      </c>
      <c r="T45" s="10">
        <v>2307.3439380911441</v>
      </c>
      <c r="U45" s="10">
        <v>2096.1435941530531</v>
      </c>
      <c r="V45" s="10">
        <v>2008.3214101461731</v>
      </c>
      <c r="W45" s="10">
        <v>1228.9121238177131</v>
      </c>
      <c r="X45" s="10">
        <v>1874.083662940671</v>
      </c>
    </row>
    <row r="46" spans="1:24" ht="11.25" customHeight="1" x14ac:dyDescent="0.2">
      <c r="A46" s="41" t="s">
        <v>79</v>
      </c>
      <c r="B46" s="9" t="s">
        <v>80</v>
      </c>
      <c r="C46" s="10">
        <v>529.01977644024078</v>
      </c>
      <c r="D46" s="10">
        <v>590.32674118658633</v>
      </c>
      <c r="E46" s="10">
        <v>496.38865004299231</v>
      </c>
      <c r="F46" s="10">
        <v>498.36629406706788</v>
      </c>
      <c r="G46" s="10">
        <v>580.43852106620807</v>
      </c>
      <c r="H46" s="10">
        <v>669.43250214961301</v>
      </c>
      <c r="I46" s="10">
        <v>1889.6388650042991</v>
      </c>
      <c r="J46" s="10">
        <v>903.78331900257945</v>
      </c>
      <c r="K46" s="10">
        <v>949.26913155631985</v>
      </c>
      <c r="L46" s="10">
        <v>833.57695614789327</v>
      </c>
      <c r="M46" s="10">
        <v>1007.609630266552</v>
      </c>
      <c r="N46" s="10">
        <v>997.72141014617364</v>
      </c>
      <c r="O46" s="10">
        <v>1086.7153912295789</v>
      </c>
      <c r="P46" s="10">
        <v>1089.6818572656921</v>
      </c>
      <c r="Q46" s="10">
        <v>1284.4797936371449</v>
      </c>
      <c r="R46" s="10">
        <v>1561.426999140155</v>
      </c>
      <c r="S46" s="10">
        <v>1843.2960447119519</v>
      </c>
      <c r="T46" s="10">
        <v>1852.8023215821149</v>
      </c>
      <c r="U46" s="10">
        <v>2085.5128116938949</v>
      </c>
      <c r="V46" s="10">
        <v>1545.0324161650899</v>
      </c>
      <c r="W46" s="10">
        <v>1600.8354256233879</v>
      </c>
      <c r="X46" s="10">
        <v>1853.0852966466041</v>
      </c>
    </row>
    <row r="47" spans="1:24" ht="11.25" customHeight="1" x14ac:dyDescent="0.2">
      <c r="A47" s="41" t="s">
        <v>81</v>
      </c>
      <c r="B47" s="9" t="s">
        <v>82</v>
      </c>
      <c r="C47" s="10">
        <v>159.1214961306965</v>
      </c>
      <c r="D47" s="10">
        <v>281.21478933791911</v>
      </c>
      <c r="E47" s="10">
        <v>233.17807394668961</v>
      </c>
      <c r="F47" s="10">
        <v>236.18039552880481</v>
      </c>
      <c r="G47" s="10">
        <v>266.20326741186591</v>
      </c>
      <c r="H47" s="10">
        <v>270.20636285468612</v>
      </c>
      <c r="I47" s="10">
        <v>248.1895098882201</v>
      </c>
      <c r="J47" s="10">
        <v>222.16964746345661</v>
      </c>
      <c r="K47" s="10">
        <v>327.2499570077386</v>
      </c>
      <c r="L47" s="10">
        <v>346.26448839208939</v>
      </c>
      <c r="M47" s="10">
        <v>374.28581255374041</v>
      </c>
      <c r="N47" s="10">
        <v>250.19105760963029</v>
      </c>
      <c r="O47" s="10">
        <v>390.29810834049869</v>
      </c>
      <c r="P47" s="10">
        <v>316.24153052450561</v>
      </c>
      <c r="Q47" s="10">
        <v>185.14135855545999</v>
      </c>
      <c r="R47" s="10">
        <v>183.69828030954429</v>
      </c>
      <c r="S47" s="10">
        <v>405.11435941530522</v>
      </c>
      <c r="T47" s="10">
        <v>459.69406706792768</v>
      </c>
      <c r="U47" s="10">
        <v>245.79372312983659</v>
      </c>
      <c r="V47" s="10">
        <v>348.56053310404133</v>
      </c>
      <c r="W47" s="10">
        <v>366.70507308684432</v>
      </c>
      <c r="X47" s="10">
        <v>302.38091143594153</v>
      </c>
    </row>
    <row r="48" spans="1:24" ht="11.25" customHeight="1" x14ac:dyDescent="0.2">
      <c r="A48" s="41" t="s">
        <v>83</v>
      </c>
      <c r="B48" s="9" t="s">
        <v>84</v>
      </c>
      <c r="C48" s="10">
        <v>793.65623387790185</v>
      </c>
      <c r="D48" s="10">
        <v>1151.8104901117799</v>
      </c>
      <c r="E48" s="10">
        <v>1153.4919174548579</v>
      </c>
      <c r="F48" s="10">
        <v>1103.8883920894241</v>
      </c>
      <c r="G48" s="10">
        <v>1528.4608770421321</v>
      </c>
      <c r="H48" s="10">
        <v>1188.8029234737751</v>
      </c>
      <c r="I48" s="10">
        <v>1504.920206362855</v>
      </c>
      <c r="J48" s="10">
        <v>1192.165864144454</v>
      </c>
      <c r="K48" s="10">
        <v>1223.2731728288909</v>
      </c>
      <c r="L48" s="10">
        <v>996.27403267411853</v>
      </c>
      <c r="M48" s="10">
        <v>1030.7442820292349</v>
      </c>
      <c r="N48" s="10">
        <v>993.75176268271707</v>
      </c>
      <c r="O48" s="10">
        <v>909.67807394668955</v>
      </c>
      <c r="P48" s="10">
        <v>1044.196044711952</v>
      </c>
      <c r="Q48" s="10">
        <v>865.95967325881338</v>
      </c>
      <c r="R48" s="10">
        <v>1027.7375752364569</v>
      </c>
      <c r="S48" s="10">
        <v>1019.37747205503</v>
      </c>
      <c r="T48" s="10">
        <v>1081.164144453998</v>
      </c>
      <c r="U48" s="10">
        <v>1082.891573516767</v>
      </c>
      <c r="V48" s="10">
        <v>1405.7584694754939</v>
      </c>
      <c r="W48" s="10">
        <v>1510.3085124677559</v>
      </c>
      <c r="X48" s="10">
        <v>1476.8891659501289</v>
      </c>
    </row>
    <row r="49" spans="1:24" ht="11.25" customHeight="1" x14ac:dyDescent="0.2">
      <c r="A49" s="41" t="s">
        <v>85</v>
      </c>
      <c r="B49" s="9" t="s">
        <v>86</v>
      </c>
      <c r="C49" s="10">
        <v>98.927601031814262</v>
      </c>
      <c r="D49" s="10">
        <v>104.026913155632</v>
      </c>
      <c r="E49" s="10">
        <v>97.907738607050717</v>
      </c>
      <c r="F49" s="10">
        <v>111.1660361134996</v>
      </c>
      <c r="G49" s="10">
        <v>132.58331900257949</v>
      </c>
      <c r="H49" s="10">
        <v>114.22562338779019</v>
      </c>
      <c r="I49" s="10">
        <v>122.38460877042129</v>
      </c>
      <c r="J49" s="10">
        <v>92.808340498710237</v>
      </c>
      <c r="K49" s="10">
        <v>111.1660361134996</v>
      </c>
      <c r="L49" s="10">
        <v>106.0667239896818</v>
      </c>
      <c r="M49" s="10">
        <v>250.88847807394669</v>
      </c>
      <c r="N49" s="10">
        <v>174.39810834049871</v>
      </c>
      <c r="O49" s="10">
        <v>106.0667239896818</v>
      </c>
      <c r="P49" s="10">
        <v>116.2654342218401</v>
      </c>
      <c r="Q49" s="10">
        <v>122.38460877042129</v>
      </c>
      <c r="R49" s="10">
        <v>129.95305245055891</v>
      </c>
      <c r="S49" s="10">
        <v>161.15821152192601</v>
      </c>
      <c r="T49" s="10">
        <v>144.3128976784179</v>
      </c>
      <c r="U49" s="10">
        <v>136.68211521926051</v>
      </c>
      <c r="V49" s="10">
        <v>139.6255374032674</v>
      </c>
      <c r="W49" s="10">
        <v>154.4067067927773</v>
      </c>
      <c r="X49" s="10">
        <v>215.08366294067059</v>
      </c>
    </row>
    <row r="50" spans="1:24" ht="11.25" customHeight="1" x14ac:dyDescent="0.2">
      <c r="A50" s="41" t="s">
        <v>87</v>
      </c>
      <c r="B50" s="9" t="s">
        <v>88</v>
      </c>
      <c r="C50" s="10">
        <v>381.19802235597592</v>
      </c>
      <c r="D50" s="10">
        <v>299.03508168529657</v>
      </c>
      <c r="E50" s="10">
        <v>377.37652622527952</v>
      </c>
      <c r="F50" s="10">
        <v>304.76732588134132</v>
      </c>
      <c r="G50" s="10">
        <v>1117.798796216681</v>
      </c>
      <c r="H50" s="10">
        <v>1874.4625967325881</v>
      </c>
      <c r="I50" s="10">
        <v>616.2224419604471</v>
      </c>
      <c r="J50" s="10">
        <v>585.65012897678412</v>
      </c>
      <c r="K50" s="10">
        <v>590.42708512467755</v>
      </c>
      <c r="L50" s="10">
        <v>330.56268271711087</v>
      </c>
      <c r="M50" s="10">
        <v>675.45623387790192</v>
      </c>
      <c r="N50" s="10">
        <v>543.61324161650896</v>
      </c>
      <c r="O50" s="10">
        <v>590.42708512467755</v>
      </c>
      <c r="P50" s="10">
        <v>488.20103181427339</v>
      </c>
      <c r="Q50" s="10">
        <v>746.15460017196904</v>
      </c>
      <c r="R50" s="10">
        <v>778.64006878761825</v>
      </c>
      <c r="S50" s="10">
        <v>1827.798538263113</v>
      </c>
      <c r="T50" s="10">
        <v>13298.740498710231</v>
      </c>
      <c r="U50" s="10">
        <v>15950.55614789338</v>
      </c>
      <c r="V50" s="10">
        <v>13774.51186586414</v>
      </c>
      <c r="W50" s="10">
        <v>886.16990541702501</v>
      </c>
      <c r="X50" s="10">
        <v>642.95313843508166</v>
      </c>
    </row>
    <row r="51" spans="1:24" ht="11.25" customHeight="1" x14ac:dyDescent="0.2">
      <c r="A51" s="35" t="s">
        <v>89</v>
      </c>
      <c r="B51" s="36" t="s">
        <v>90</v>
      </c>
      <c r="C51" s="37">
        <v>12474.872398968189</v>
      </c>
      <c r="D51" s="37">
        <v>15321.91797076526</v>
      </c>
      <c r="E51" s="37">
        <v>19172.098624247639</v>
      </c>
      <c r="F51" s="37">
        <v>18254.926225279451</v>
      </c>
      <c r="G51" s="37">
        <v>13501.91117798796</v>
      </c>
      <c r="H51" s="37">
        <v>16437.32699914015</v>
      </c>
      <c r="I51" s="37">
        <v>18039.96569217541</v>
      </c>
      <c r="J51" s="37">
        <v>18699.185296646599</v>
      </c>
      <c r="K51" s="37">
        <v>18959.524075666381</v>
      </c>
      <c r="L51" s="37">
        <v>18393.468357695619</v>
      </c>
      <c r="M51" s="37">
        <v>18450.776870163369</v>
      </c>
      <c r="N51" s="37">
        <v>17184.895442820289</v>
      </c>
      <c r="O51" s="37">
        <v>20096.429148753221</v>
      </c>
      <c r="P51" s="37">
        <v>21808.955717970759</v>
      </c>
      <c r="Q51" s="37">
        <v>22324.861134995699</v>
      </c>
      <c r="R51" s="37">
        <v>29159.41392949269</v>
      </c>
      <c r="S51" s="37">
        <v>32895.578589853823</v>
      </c>
      <c r="T51" s="37">
        <v>17359.228804815131</v>
      </c>
      <c r="U51" s="37">
        <v>22403.109028374889</v>
      </c>
      <c r="V51" s="37">
        <v>25752.566895958731</v>
      </c>
      <c r="W51" s="37">
        <v>26144.21822871883</v>
      </c>
      <c r="X51" s="37">
        <v>22251.701117798799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20.11083404987102</v>
      </c>
      <c r="D52" s="37">
        <f t="shared" si="20"/>
        <v>43.517712811693904</v>
      </c>
      <c r="E52" s="37">
        <f t="shared" si="20"/>
        <v>129.33499570077387</v>
      </c>
      <c r="F52" s="37">
        <f t="shared" si="20"/>
        <v>84.026397248495257</v>
      </c>
      <c r="G52" s="37">
        <f t="shared" si="20"/>
        <v>282.44961306964746</v>
      </c>
      <c r="H52" s="37">
        <f t="shared" si="20"/>
        <v>617.20240756663793</v>
      </c>
      <c r="I52" s="37">
        <f t="shared" si="20"/>
        <v>566.98589853826309</v>
      </c>
      <c r="J52" s="37">
        <f t="shared" si="20"/>
        <v>652.60601891659496</v>
      </c>
      <c r="K52" s="37">
        <f t="shared" si="20"/>
        <v>838.47532244196043</v>
      </c>
      <c r="L52" s="37">
        <f t="shared" si="20"/>
        <v>708.78804815133276</v>
      </c>
      <c r="M52" s="37">
        <f t="shared" si="20"/>
        <v>711.05159071367154</v>
      </c>
      <c r="N52" s="37">
        <f t="shared" si="20"/>
        <v>757.30275150472914</v>
      </c>
      <c r="O52" s="37">
        <f t="shared" si="20"/>
        <v>760.74797936371442</v>
      </c>
      <c r="P52" s="37">
        <f t="shared" si="20"/>
        <v>559.73533963886484</v>
      </c>
      <c r="Q52" s="37">
        <f t="shared" si="20"/>
        <v>491.95090283748925</v>
      </c>
      <c r="R52" s="37">
        <f t="shared" si="20"/>
        <v>461.81986242476358</v>
      </c>
      <c r="S52" s="37">
        <f t="shared" si="20"/>
        <v>500.11341358555461</v>
      </c>
      <c r="T52" s="37">
        <f t="shared" si="20"/>
        <v>474.72321582115217</v>
      </c>
      <c r="U52" s="37">
        <f t="shared" si="20"/>
        <v>526.56104901117794</v>
      </c>
      <c r="V52" s="37">
        <f t="shared" si="20"/>
        <v>788.18486672398967</v>
      </c>
      <c r="W52" s="37">
        <f t="shared" si="20"/>
        <v>1480.6800515907137</v>
      </c>
      <c r="X52" s="37">
        <f t="shared" ref="X52" si="21">SUM(X53:X70)</f>
        <v>1834.7093723129835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5.0635425623387791</v>
      </c>
      <c r="D59" s="10">
        <v>32.053138435081692</v>
      </c>
      <c r="E59" s="10">
        <v>97.592433361994836</v>
      </c>
      <c r="F59" s="10">
        <v>66.68581255374032</v>
      </c>
      <c r="G59" s="10">
        <v>179.3493551160791</v>
      </c>
      <c r="H59" s="10">
        <v>300.46809974204638</v>
      </c>
      <c r="I59" s="10">
        <v>223.41642304385209</v>
      </c>
      <c r="J59" s="10">
        <v>271.54393809114362</v>
      </c>
      <c r="K59" s="10">
        <v>327.69656061908847</v>
      </c>
      <c r="L59" s="10">
        <v>479.02932072226997</v>
      </c>
      <c r="M59" s="10">
        <v>552.9999140154772</v>
      </c>
      <c r="N59" s="10">
        <v>531.31272570937233</v>
      </c>
      <c r="O59" s="10">
        <v>452.46964746345651</v>
      </c>
      <c r="P59" s="10">
        <v>309.92639724849522</v>
      </c>
      <c r="Q59" s="10">
        <v>137.55133276010321</v>
      </c>
      <c r="R59" s="10">
        <v>89.578159931212383</v>
      </c>
      <c r="S59" s="10">
        <v>100.0764402407567</v>
      </c>
      <c r="T59" s="10">
        <v>74.328804815133267</v>
      </c>
      <c r="U59" s="10">
        <v>113.97033533963889</v>
      </c>
      <c r="V59" s="10">
        <v>370.23723129836628</v>
      </c>
      <c r="W59" s="10">
        <v>1002.707222699914</v>
      </c>
      <c r="X59" s="10">
        <v>1419.7276010318139</v>
      </c>
    </row>
    <row r="60" spans="1:24" ht="11.25" customHeight="1" x14ac:dyDescent="0.2">
      <c r="A60" s="42" t="s">
        <v>107</v>
      </c>
      <c r="B60" s="9" t="s">
        <v>108</v>
      </c>
      <c r="C60" s="10">
        <v>15.04729148753224</v>
      </c>
      <c r="D60" s="10">
        <v>11.464574376612211</v>
      </c>
      <c r="E60" s="10">
        <v>13.61418744625967</v>
      </c>
      <c r="F60" s="10">
        <v>16.480395528804809</v>
      </c>
      <c r="G60" s="10">
        <v>19.346517626827168</v>
      </c>
      <c r="H60" s="10">
        <v>42.275752364574373</v>
      </c>
      <c r="I60" s="10">
        <v>37.259931212381773</v>
      </c>
      <c r="J60" s="10">
        <v>42.992261392949267</v>
      </c>
      <c r="K60" s="10">
        <v>30.09458297506449</v>
      </c>
      <c r="L60" s="10">
        <v>32.960705073086842</v>
      </c>
      <c r="M60" s="10">
        <v>28.661478933791919</v>
      </c>
      <c r="N60" s="10">
        <v>30.811092003439381</v>
      </c>
      <c r="O60" s="10">
        <v>45.858383490971619</v>
      </c>
      <c r="P60" s="10">
        <v>42.275752364574373</v>
      </c>
      <c r="Q60" s="10">
        <v>33.67730008598452</v>
      </c>
      <c r="R60" s="10">
        <v>6.44883920894239</v>
      </c>
      <c r="S60" s="10">
        <v>6.44883920894239</v>
      </c>
      <c r="T60" s="10">
        <v>6.44883920894239</v>
      </c>
      <c r="U60" s="10">
        <v>6.44883920894239</v>
      </c>
      <c r="V60" s="10">
        <v>6.44883920894239</v>
      </c>
      <c r="W60" s="10">
        <v>6.44883920894239</v>
      </c>
      <c r="X60" s="10"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46.04952708512468</v>
      </c>
      <c r="O62" s="10">
        <v>131.50851246775579</v>
      </c>
      <c r="P62" s="10">
        <v>207.53319002579531</v>
      </c>
      <c r="Q62" s="10">
        <v>201.41874462596729</v>
      </c>
      <c r="R62" s="10">
        <v>217.82742906276869</v>
      </c>
      <c r="S62" s="10">
        <v>250.21496130696471</v>
      </c>
      <c r="T62" s="10">
        <v>241.79914015477209</v>
      </c>
      <c r="U62" s="10">
        <v>216.72880481513329</v>
      </c>
      <c r="V62" s="10">
        <v>191.8808254514187</v>
      </c>
      <c r="W62" s="10">
        <v>132.69337919174549</v>
      </c>
      <c r="X62" s="10">
        <v>135.30180567497851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11.54961306964746</v>
      </c>
      <c r="J63" s="10">
        <v>97.75322441960445</v>
      </c>
      <c r="K63" s="10">
        <v>118.9026655202064</v>
      </c>
      <c r="L63" s="10">
        <v>138.5066208082545</v>
      </c>
      <c r="M63" s="10">
        <v>105.5294926913156</v>
      </c>
      <c r="N63" s="10">
        <v>45.947979363714531</v>
      </c>
      <c r="O63" s="10">
        <v>96.087704213241608</v>
      </c>
      <c r="P63" s="10">
        <v>0</v>
      </c>
      <c r="Q63" s="10">
        <v>116.079105760963</v>
      </c>
      <c r="R63" s="10">
        <v>147.9654342218401</v>
      </c>
      <c r="S63" s="10">
        <v>143.3731728288908</v>
      </c>
      <c r="T63" s="10">
        <v>152.14643164230441</v>
      </c>
      <c r="U63" s="10">
        <v>189.4130696474634</v>
      </c>
      <c r="V63" s="10">
        <v>219.61797076526221</v>
      </c>
      <c r="W63" s="10">
        <v>338.83061049011172</v>
      </c>
      <c r="X63" s="10">
        <v>273.23112639724849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7.7959587274290616</v>
      </c>
      <c r="M64" s="10">
        <v>23.860705073086841</v>
      </c>
      <c r="N64" s="10">
        <v>103.1814273430782</v>
      </c>
      <c r="O64" s="10">
        <v>34.823731728288912</v>
      </c>
      <c r="P64" s="10">
        <v>0</v>
      </c>
      <c r="Q64" s="10">
        <v>3.224419604471195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6.7889939810834052</v>
      </c>
      <c r="J65" s="10">
        <v>219.82424763542559</v>
      </c>
      <c r="K65" s="10">
        <v>282.12631126397253</v>
      </c>
      <c r="L65" s="10">
        <v>50.49544282029234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18.12837489251935</v>
      </c>
      <c r="F69" s="10">
        <v>0.86018916595012884</v>
      </c>
      <c r="G69" s="10">
        <v>83.75374032674118</v>
      </c>
      <c r="H69" s="10">
        <v>274.45855546001718</v>
      </c>
      <c r="I69" s="10">
        <v>287.97093723129831</v>
      </c>
      <c r="J69" s="10">
        <v>20.492347377472051</v>
      </c>
      <c r="K69" s="10">
        <v>79.655202063628536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39.24239036973345</v>
      </c>
      <c r="O71" s="37">
        <f t="shared" si="22"/>
        <v>103.32476354256229</v>
      </c>
      <c r="P71" s="37">
        <f t="shared" si="22"/>
        <v>169.79552880481509</v>
      </c>
      <c r="Q71" s="37">
        <f t="shared" si="22"/>
        <v>171.58693035253651</v>
      </c>
      <c r="R71" s="37">
        <f t="shared" si="22"/>
        <v>178.22682717110919</v>
      </c>
      <c r="S71" s="37">
        <f t="shared" si="22"/>
        <v>213.14608770421319</v>
      </c>
      <c r="T71" s="37">
        <f t="shared" si="22"/>
        <v>214.42562338779021</v>
      </c>
      <c r="U71" s="37">
        <f t="shared" si="22"/>
        <v>200.0573516766982</v>
      </c>
      <c r="V71" s="37">
        <f t="shared" si="22"/>
        <v>170.1584694754944</v>
      </c>
      <c r="W71" s="37">
        <f t="shared" si="22"/>
        <v>113.0350816852966</v>
      </c>
      <c r="X71" s="37">
        <f t="shared" ref="X71" si="23">SUM(X72:X73)</f>
        <v>115.2570937231298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39.24239036973345</v>
      </c>
      <c r="O73" s="10">
        <v>103.32476354256229</v>
      </c>
      <c r="P73" s="10">
        <v>169.79552880481509</v>
      </c>
      <c r="Q73" s="10">
        <v>171.58693035253651</v>
      </c>
      <c r="R73" s="10">
        <v>178.22682717110919</v>
      </c>
      <c r="S73" s="10">
        <v>213.14608770421319</v>
      </c>
      <c r="T73" s="10">
        <v>214.42562338779021</v>
      </c>
      <c r="U73" s="10">
        <v>200.0573516766982</v>
      </c>
      <c r="V73" s="10">
        <v>170.1584694754944</v>
      </c>
      <c r="W73" s="10">
        <v>113.0350816852966</v>
      </c>
      <c r="X73" s="10">
        <v>115.2570937231298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1973.000859845228</v>
      </c>
      <c r="D76" s="40">
        <v>1847.979363714531</v>
      </c>
      <c r="E76" s="40">
        <v>1794.496990541702</v>
      </c>
      <c r="F76" s="40">
        <v>1788.564058469475</v>
      </c>
      <c r="G76" s="40">
        <v>1840.4987102321579</v>
      </c>
      <c r="H76" s="40">
        <v>2037.0593293207221</v>
      </c>
      <c r="I76" s="40">
        <v>2351.332760103181</v>
      </c>
      <c r="J76" s="40">
        <v>1985.296646603611</v>
      </c>
      <c r="K76" s="40">
        <v>2146.7755803955288</v>
      </c>
      <c r="L76" s="40">
        <v>1328.6328460877039</v>
      </c>
      <c r="M76" s="40">
        <v>1339.8968185726569</v>
      </c>
      <c r="N76" s="40">
        <v>1773.000859845228</v>
      </c>
      <c r="O76" s="40">
        <v>2764.894496990541</v>
      </c>
      <c r="P76" s="40">
        <v>2859.157351676698</v>
      </c>
      <c r="Q76" s="40">
        <v>2825.021496130697</v>
      </c>
      <c r="R76" s="40">
        <v>2644.8846947549441</v>
      </c>
      <c r="S76" s="40">
        <v>2085.780395528805</v>
      </c>
      <c r="T76" s="40">
        <v>1931.0159931212379</v>
      </c>
      <c r="U76" s="40">
        <v>2300.4805674978502</v>
      </c>
      <c r="V76" s="40">
        <v>1754.3297506448839</v>
      </c>
      <c r="W76" s="40">
        <v>1700.1963026655201</v>
      </c>
      <c r="X76" s="40">
        <v>1795.8208082545141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338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92221.000000000015</v>
      </c>
      <c r="D2" s="31">
        <f t="shared" si="0"/>
        <v>100295.14849527084</v>
      </c>
      <c r="E2" s="31">
        <f t="shared" si="0"/>
        <v>102365.68271711092</v>
      </c>
      <c r="F2" s="31">
        <f t="shared" si="0"/>
        <v>98836.089165950107</v>
      </c>
      <c r="G2" s="31">
        <f t="shared" si="0"/>
        <v>110409.23258813415</v>
      </c>
      <c r="H2" s="31">
        <f t="shared" si="0"/>
        <v>115377.21358555459</v>
      </c>
      <c r="I2" s="31">
        <f t="shared" si="0"/>
        <v>121900.43920894236</v>
      </c>
      <c r="J2" s="31">
        <f t="shared" si="0"/>
        <v>118964.18950988822</v>
      </c>
      <c r="K2" s="31">
        <f t="shared" si="0"/>
        <v>127666.36827171111</v>
      </c>
      <c r="L2" s="31">
        <f t="shared" si="0"/>
        <v>133012.69896818569</v>
      </c>
      <c r="M2" s="31">
        <f t="shared" si="0"/>
        <v>146678.64892519347</v>
      </c>
      <c r="N2" s="31">
        <f t="shared" si="0"/>
        <v>143349.96646603613</v>
      </c>
      <c r="O2" s="31">
        <f t="shared" si="0"/>
        <v>152195.64024075665</v>
      </c>
      <c r="P2" s="31">
        <f t="shared" si="0"/>
        <v>157077.05176268271</v>
      </c>
      <c r="Q2" s="31">
        <f t="shared" si="0"/>
        <v>150539.22106620812</v>
      </c>
      <c r="R2" s="31">
        <f t="shared" si="0"/>
        <v>156590.54204643163</v>
      </c>
      <c r="S2" s="31">
        <f t="shared" si="0"/>
        <v>160955.85382631127</v>
      </c>
      <c r="T2" s="31">
        <f t="shared" si="0"/>
        <v>133139.80713671539</v>
      </c>
      <c r="U2" s="31">
        <f t="shared" si="0"/>
        <v>129778.81711092002</v>
      </c>
      <c r="V2" s="31">
        <f t="shared" si="0"/>
        <v>126357.91926053309</v>
      </c>
      <c r="W2" s="31">
        <f t="shared" si="0"/>
        <v>108640.71306964745</v>
      </c>
      <c r="X2" s="31">
        <f t="shared" ref="X2" si="1">SUM(X3,X17,X22,X25,X26,X51,X52,X71,X74,X75,X76)</f>
        <v>125250.04514187446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401.48323301805681</v>
      </c>
      <c r="D3" s="34">
        <f t="shared" si="2"/>
        <v>571.85434221840069</v>
      </c>
      <c r="E3" s="34">
        <f t="shared" si="2"/>
        <v>502.43628546861567</v>
      </c>
      <c r="F3" s="34">
        <f t="shared" si="2"/>
        <v>418.98822012037829</v>
      </c>
      <c r="G3" s="34">
        <f t="shared" si="2"/>
        <v>260.54505588993976</v>
      </c>
      <c r="H3" s="34">
        <f t="shared" si="2"/>
        <v>265.73043852106616</v>
      </c>
      <c r="I3" s="34">
        <f t="shared" si="2"/>
        <v>533.38830610490106</v>
      </c>
      <c r="J3" s="34">
        <f t="shared" si="2"/>
        <v>424.35270851246764</v>
      </c>
      <c r="K3" s="34">
        <f t="shared" si="2"/>
        <v>243.76612209802235</v>
      </c>
      <c r="L3" s="34">
        <f t="shared" si="2"/>
        <v>115.2335339638865</v>
      </c>
      <c r="M3" s="34">
        <f t="shared" si="2"/>
        <v>110.75288048151334</v>
      </c>
      <c r="N3" s="34">
        <f t="shared" si="2"/>
        <v>41.59982803095442</v>
      </c>
      <c r="O3" s="34">
        <f t="shared" si="2"/>
        <v>79.337403267411858</v>
      </c>
      <c r="P3" s="34">
        <f t="shared" si="2"/>
        <v>221.46981943250216</v>
      </c>
      <c r="Q3" s="34">
        <f t="shared" si="2"/>
        <v>437.23611349957002</v>
      </c>
      <c r="R3" s="34">
        <f t="shared" si="2"/>
        <v>84.675494411005999</v>
      </c>
      <c r="S3" s="34">
        <f t="shared" si="2"/>
        <v>53.21573516766982</v>
      </c>
      <c r="T3" s="34">
        <f t="shared" si="2"/>
        <v>87.990627687016328</v>
      </c>
      <c r="U3" s="34">
        <f t="shared" si="2"/>
        <v>36.221410146173682</v>
      </c>
      <c r="V3" s="34">
        <f t="shared" si="2"/>
        <v>58.771969045571794</v>
      </c>
      <c r="W3" s="34">
        <f t="shared" si="2"/>
        <v>188.22562338779016</v>
      </c>
      <c r="X3" s="34">
        <f t="shared" ref="X3" si="3">SUM(X4,X8,X11)</f>
        <v>35.281857265692175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401.48323301805681</v>
      </c>
      <c r="D11" s="29">
        <f t="shared" si="8"/>
        <v>571.85434221840069</v>
      </c>
      <c r="E11" s="29">
        <f t="shared" si="8"/>
        <v>502.43628546861567</v>
      </c>
      <c r="F11" s="29">
        <f t="shared" si="8"/>
        <v>418.98822012037829</v>
      </c>
      <c r="G11" s="29">
        <f t="shared" si="8"/>
        <v>260.54505588993976</v>
      </c>
      <c r="H11" s="29">
        <f t="shared" si="8"/>
        <v>265.73043852106616</v>
      </c>
      <c r="I11" s="29">
        <f t="shared" si="8"/>
        <v>533.38830610490106</v>
      </c>
      <c r="J11" s="29">
        <f t="shared" si="8"/>
        <v>424.35270851246764</v>
      </c>
      <c r="K11" s="29">
        <f t="shared" si="8"/>
        <v>243.76612209802235</v>
      </c>
      <c r="L11" s="29">
        <f t="shared" si="8"/>
        <v>115.2335339638865</v>
      </c>
      <c r="M11" s="29">
        <f t="shared" si="8"/>
        <v>110.75288048151334</v>
      </c>
      <c r="N11" s="29">
        <f t="shared" si="8"/>
        <v>41.59982803095442</v>
      </c>
      <c r="O11" s="29">
        <f t="shared" si="8"/>
        <v>79.337403267411858</v>
      </c>
      <c r="P11" s="29">
        <f t="shared" si="8"/>
        <v>221.46981943250216</v>
      </c>
      <c r="Q11" s="29">
        <f t="shared" si="8"/>
        <v>437.23611349957002</v>
      </c>
      <c r="R11" s="29">
        <f t="shared" si="8"/>
        <v>84.675494411005999</v>
      </c>
      <c r="S11" s="29">
        <f t="shared" si="8"/>
        <v>53.21573516766982</v>
      </c>
      <c r="T11" s="29">
        <f t="shared" si="8"/>
        <v>87.990627687016328</v>
      </c>
      <c r="U11" s="29">
        <f t="shared" si="8"/>
        <v>36.221410146173682</v>
      </c>
      <c r="V11" s="29">
        <f t="shared" si="8"/>
        <v>58.771969045571794</v>
      </c>
      <c r="W11" s="29">
        <f t="shared" si="8"/>
        <v>188.22562338779016</v>
      </c>
      <c r="X11" s="29">
        <f t="shared" ref="X11" si="9">SUM(X12:X16)</f>
        <v>35.281857265692175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0.69982803095442814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0.69982803095442814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382.55950128976792</v>
      </c>
      <c r="D13" s="10">
        <v>528.91229578675836</v>
      </c>
      <c r="E13" s="10">
        <v>472.41332760103182</v>
      </c>
      <c r="F13" s="10">
        <v>385.96302665520199</v>
      </c>
      <c r="G13" s="10">
        <v>235.52596732588131</v>
      </c>
      <c r="H13" s="10">
        <v>243.01375752364569</v>
      </c>
      <c r="I13" s="10">
        <v>502.36457437661221</v>
      </c>
      <c r="J13" s="10">
        <v>387.32441960447107</v>
      </c>
      <c r="K13" s="10">
        <v>213.74316423043851</v>
      </c>
      <c r="L13" s="10">
        <v>91.215219260533104</v>
      </c>
      <c r="M13" s="10">
        <v>100.7452278589854</v>
      </c>
      <c r="N13" s="10">
        <v>28.589853826311259</v>
      </c>
      <c r="O13" s="10">
        <v>62.625365434221827</v>
      </c>
      <c r="P13" s="10">
        <v>216.4660361134996</v>
      </c>
      <c r="Q13" s="10">
        <v>364.18030954428201</v>
      </c>
      <c r="R13" s="10">
        <v>79.888822012037821</v>
      </c>
      <c r="S13" s="10">
        <v>49.91719690455718</v>
      </c>
      <c r="T13" s="10">
        <v>85.417626827171105</v>
      </c>
      <c r="U13" s="10">
        <v>32.670679277730002</v>
      </c>
      <c r="V13" s="10">
        <v>56.66233877901977</v>
      </c>
      <c r="W13" s="10">
        <v>183.57609630266549</v>
      </c>
      <c r="X13" s="10">
        <v>7.979965606190885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17.01298366294067</v>
      </c>
      <c r="D15" s="10">
        <v>41.031298366294067</v>
      </c>
      <c r="E15" s="10">
        <v>30.02295786758383</v>
      </c>
      <c r="F15" s="10">
        <v>33.025193465176272</v>
      </c>
      <c r="G15" s="10">
        <v>25.019088564058471</v>
      </c>
      <c r="H15" s="10">
        <v>22.016852966466029</v>
      </c>
      <c r="I15" s="10">
        <v>31.023731728288901</v>
      </c>
      <c r="J15" s="10">
        <v>37.028288907996561</v>
      </c>
      <c r="K15" s="10">
        <v>30.02295786758383</v>
      </c>
      <c r="L15" s="10">
        <v>24.018314703353401</v>
      </c>
      <c r="M15" s="10">
        <v>10.007652622527941</v>
      </c>
      <c r="N15" s="10">
        <v>13.009974204643161</v>
      </c>
      <c r="O15" s="10">
        <v>16.012209802235599</v>
      </c>
      <c r="P15" s="10">
        <v>5.0037833190025793</v>
      </c>
      <c r="Q15" s="10">
        <v>73.055803955288042</v>
      </c>
      <c r="R15" s="10">
        <v>4.786672398968185</v>
      </c>
      <c r="S15" s="10">
        <v>3.2985382631126399</v>
      </c>
      <c r="T15" s="10">
        <v>2.5730008598452279</v>
      </c>
      <c r="U15" s="10">
        <v>3.5507308684436798</v>
      </c>
      <c r="V15" s="10">
        <v>2.109630266552021</v>
      </c>
      <c r="W15" s="10">
        <v>4.6495270851246771</v>
      </c>
      <c r="X15" s="10">
        <v>27.30189165950129</v>
      </c>
    </row>
    <row r="16" spans="1:24" ht="11.25" customHeight="1" x14ac:dyDescent="0.2">
      <c r="A16" s="41" t="s">
        <v>23</v>
      </c>
      <c r="B16" s="9" t="s">
        <v>24</v>
      </c>
      <c r="C16" s="10">
        <v>1.9107480653482369</v>
      </c>
      <c r="D16" s="10">
        <v>1.9107480653482369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61691.696990541714</v>
      </c>
      <c r="D26" s="37">
        <f t="shared" si="14"/>
        <v>63691.638865004279</v>
      </c>
      <c r="E26" s="37">
        <f t="shared" si="14"/>
        <v>63578.459759243342</v>
      </c>
      <c r="F26" s="37">
        <f t="shared" si="14"/>
        <v>63352.524419604466</v>
      </c>
      <c r="G26" s="37">
        <f t="shared" si="14"/>
        <v>70987.256577815991</v>
      </c>
      <c r="H26" s="37">
        <f t="shared" si="14"/>
        <v>76947.817540842647</v>
      </c>
      <c r="I26" s="37">
        <f t="shared" si="14"/>
        <v>81381.892003439367</v>
      </c>
      <c r="J26" s="37">
        <f t="shared" si="14"/>
        <v>77844.493465176274</v>
      </c>
      <c r="K26" s="37">
        <f t="shared" si="14"/>
        <v>82025.761392949295</v>
      </c>
      <c r="L26" s="37">
        <f t="shared" si="14"/>
        <v>91809.686328460855</v>
      </c>
      <c r="M26" s="37">
        <f t="shared" si="14"/>
        <v>102220.46182287188</v>
      </c>
      <c r="N26" s="37">
        <f t="shared" si="14"/>
        <v>100737.11745485813</v>
      </c>
      <c r="O26" s="37">
        <f t="shared" si="14"/>
        <v>104182.73912295785</v>
      </c>
      <c r="P26" s="37">
        <f t="shared" si="14"/>
        <v>103311.88968185725</v>
      </c>
      <c r="Q26" s="37">
        <f t="shared" si="14"/>
        <v>102730.77669819434</v>
      </c>
      <c r="R26" s="37">
        <f t="shared" si="14"/>
        <v>113351.77652622527</v>
      </c>
      <c r="S26" s="37">
        <f t="shared" si="14"/>
        <v>115013.66629406705</v>
      </c>
      <c r="T26" s="37">
        <f t="shared" si="14"/>
        <v>110964.57472055028</v>
      </c>
      <c r="U26" s="37">
        <f t="shared" si="14"/>
        <v>108903.98125537402</v>
      </c>
      <c r="V26" s="37">
        <f t="shared" si="14"/>
        <v>105727.37317282888</v>
      </c>
      <c r="W26" s="37">
        <f t="shared" si="14"/>
        <v>92907.975494411003</v>
      </c>
      <c r="X26" s="37">
        <f t="shared" ref="X26" si="15">SUM(X27,X33)</f>
        <v>109772.44101461736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620.5239896818573</v>
      </c>
      <c r="D27" s="29">
        <f t="shared" si="16"/>
        <v>758.58409286328458</v>
      </c>
      <c r="E27" s="29">
        <f t="shared" si="16"/>
        <v>1182.1892519346516</v>
      </c>
      <c r="F27" s="29">
        <f t="shared" si="16"/>
        <v>1705.6200343938094</v>
      </c>
      <c r="G27" s="29">
        <f t="shared" si="16"/>
        <v>1400.7785898538268</v>
      </c>
      <c r="H27" s="29">
        <f t="shared" si="16"/>
        <v>1326.5859845227856</v>
      </c>
      <c r="I27" s="29">
        <f t="shared" si="16"/>
        <v>1014.9445399828031</v>
      </c>
      <c r="J27" s="29">
        <f t="shared" si="16"/>
        <v>1597.5255374032672</v>
      </c>
      <c r="K27" s="29">
        <f t="shared" si="16"/>
        <v>1404.301633705933</v>
      </c>
      <c r="L27" s="29">
        <f t="shared" si="16"/>
        <v>1246.6393809114359</v>
      </c>
      <c r="M27" s="29">
        <f t="shared" si="16"/>
        <v>1434.6135855545999</v>
      </c>
      <c r="N27" s="29">
        <f t="shared" si="16"/>
        <v>955.11126397248495</v>
      </c>
      <c r="O27" s="29">
        <f t="shared" si="16"/>
        <v>898.59079965606179</v>
      </c>
      <c r="P27" s="29">
        <f t="shared" si="16"/>
        <v>835.40644883920902</v>
      </c>
      <c r="Q27" s="29">
        <f t="shared" si="16"/>
        <v>1120.1347377472055</v>
      </c>
      <c r="R27" s="29">
        <f t="shared" si="16"/>
        <v>635.88907996560624</v>
      </c>
      <c r="S27" s="29">
        <f t="shared" si="16"/>
        <v>798.0046431642304</v>
      </c>
      <c r="T27" s="29">
        <f t="shared" si="16"/>
        <v>944.57979363714526</v>
      </c>
      <c r="U27" s="29">
        <f t="shared" si="16"/>
        <v>887.05021496130689</v>
      </c>
      <c r="V27" s="29">
        <f t="shared" si="16"/>
        <v>909.52691315563197</v>
      </c>
      <c r="W27" s="29">
        <f t="shared" si="16"/>
        <v>986.98899398108335</v>
      </c>
      <c r="X27" s="29">
        <f t="shared" ref="X27" si="17">SUM(X28:X32)</f>
        <v>1307.3914015477212</v>
      </c>
    </row>
    <row r="28" spans="1:24" ht="11.25" customHeight="1" x14ac:dyDescent="0.2">
      <c r="A28" s="41" t="s">
        <v>45</v>
      </c>
      <c r="B28" s="9" t="s">
        <v>46</v>
      </c>
      <c r="C28" s="10">
        <v>329.41865864144461</v>
      </c>
      <c r="D28" s="10">
        <v>420.18727429062773</v>
      </c>
      <c r="E28" s="10">
        <v>935.22261392949258</v>
      </c>
      <c r="F28" s="10">
        <v>1312.575236457438</v>
      </c>
      <c r="G28" s="10">
        <v>1176.9322441960451</v>
      </c>
      <c r="H28" s="10">
        <v>1024.9713671539121</v>
      </c>
      <c r="I28" s="10">
        <v>663.93662940670674</v>
      </c>
      <c r="J28" s="10">
        <v>893.40782459157356</v>
      </c>
      <c r="K28" s="10">
        <v>957.65975924333623</v>
      </c>
      <c r="L28" s="10">
        <v>682.29432502149609</v>
      </c>
      <c r="M28" s="10">
        <v>583.36680997420456</v>
      </c>
      <c r="N28" s="10">
        <v>385.51160791057612</v>
      </c>
      <c r="O28" s="10">
        <v>516.05520206362849</v>
      </c>
      <c r="P28" s="10">
        <v>554.81031814273433</v>
      </c>
      <c r="Q28" s="10">
        <v>626.20137575236447</v>
      </c>
      <c r="R28" s="10">
        <v>297.88521066208079</v>
      </c>
      <c r="S28" s="10">
        <v>332.52923473774717</v>
      </c>
      <c r="T28" s="10">
        <v>449.00068787618221</v>
      </c>
      <c r="U28" s="10">
        <v>442.25528804815127</v>
      </c>
      <c r="V28" s="10">
        <v>400.44660361134999</v>
      </c>
      <c r="W28" s="10">
        <v>390.68847807394673</v>
      </c>
      <c r="X28" s="10">
        <v>321.80627687016329</v>
      </c>
    </row>
    <row r="29" spans="1:24" ht="11.25" customHeight="1" x14ac:dyDescent="0.2">
      <c r="A29" s="41" t="s">
        <v>47</v>
      </c>
      <c r="B29" s="9" t="s">
        <v>48</v>
      </c>
      <c r="C29" s="10">
        <v>1.050902837489252</v>
      </c>
      <c r="D29" s="10">
        <v>1.050902837489252</v>
      </c>
      <c r="E29" s="10">
        <v>1.050902837489252</v>
      </c>
      <c r="F29" s="10">
        <v>2.101805674978503</v>
      </c>
      <c r="G29" s="10">
        <v>28.37489251934652</v>
      </c>
      <c r="H29" s="10">
        <v>78.819174548581259</v>
      </c>
      <c r="I29" s="10">
        <v>19.96749785038693</v>
      </c>
      <c r="J29" s="10">
        <v>53.596990541702489</v>
      </c>
      <c r="K29" s="10">
        <v>3.1527944969905422</v>
      </c>
      <c r="L29" s="10">
        <v>10.50920034393809</v>
      </c>
      <c r="M29" s="10">
        <v>49.39329320722269</v>
      </c>
      <c r="N29" s="10">
        <v>6.3055030094582971</v>
      </c>
      <c r="O29" s="10">
        <v>18.91659501289768</v>
      </c>
      <c r="P29" s="10">
        <v>11.560103181427341</v>
      </c>
      <c r="Q29" s="10">
        <v>84.073774720550304</v>
      </c>
      <c r="R29" s="10">
        <v>35.420292347377469</v>
      </c>
      <c r="S29" s="10">
        <v>49.02029234737747</v>
      </c>
      <c r="T29" s="10">
        <v>56.142390369733448</v>
      </c>
      <c r="U29" s="10">
        <v>1.446689595872743</v>
      </c>
      <c r="V29" s="10">
        <v>92.520034393809112</v>
      </c>
      <c r="W29" s="10">
        <v>69.190627687016331</v>
      </c>
      <c r="X29" s="10">
        <v>41.818314703353387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290.05442820292348</v>
      </c>
      <c r="D31" s="10">
        <v>337.34591573516758</v>
      </c>
      <c r="E31" s="10">
        <v>245.91573516766979</v>
      </c>
      <c r="F31" s="10">
        <v>390.94299226139287</v>
      </c>
      <c r="G31" s="10">
        <v>195.47145313843509</v>
      </c>
      <c r="H31" s="10">
        <v>222.79544282029229</v>
      </c>
      <c r="I31" s="10">
        <v>331.04041272570942</v>
      </c>
      <c r="J31" s="10">
        <v>650.52072226999132</v>
      </c>
      <c r="K31" s="10">
        <v>443.48907996560621</v>
      </c>
      <c r="L31" s="10">
        <v>553.83585554600165</v>
      </c>
      <c r="M31" s="10">
        <v>801.85348237317282</v>
      </c>
      <c r="N31" s="10">
        <v>563.2941530524505</v>
      </c>
      <c r="O31" s="10">
        <v>363.61900257953567</v>
      </c>
      <c r="P31" s="10">
        <v>269.03602751504729</v>
      </c>
      <c r="Q31" s="10">
        <v>409.85958727429062</v>
      </c>
      <c r="R31" s="10">
        <v>302.58357695614791</v>
      </c>
      <c r="S31" s="10">
        <v>416.45511607910572</v>
      </c>
      <c r="T31" s="10">
        <v>439.4367153912296</v>
      </c>
      <c r="U31" s="10">
        <v>443.34823731728289</v>
      </c>
      <c r="V31" s="10">
        <v>416.56027515047288</v>
      </c>
      <c r="W31" s="10">
        <v>527.1098882201203</v>
      </c>
      <c r="X31" s="10">
        <v>943.76680997420453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61071.173000859853</v>
      </c>
      <c r="D33" s="29">
        <f t="shared" si="18"/>
        <v>62933.054772140997</v>
      </c>
      <c r="E33" s="29">
        <f t="shared" si="18"/>
        <v>62396.270507308691</v>
      </c>
      <c r="F33" s="29">
        <f t="shared" si="18"/>
        <v>61646.904385210655</v>
      </c>
      <c r="G33" s="29">
        <f t="shared" si="18"/>
        <v>69586.477987962164</v>
      </c>
      <c r="H33" s="29">
        <f t="shared" si="18"/>
        <v>75621.231556319864</v>
      </c>
      <c r="I33" s="29">
        <f t="shared" si="18"/>
        <v>80366.94746345657</v>
      </c>
      <c r="J33" s="29">
        <f t="shared" si="18"/>
        <v>76246.967927773003</v>
      </c>
      <c r="K33" s="29">
        <f t="shared" si="18"/>
        <v>80621.459759243357</v>
      </c>
      <c r="L33" s="29">
        <f t="shared" si="18"/>
        <v>90563.046947549417</v>
      </c>
      <c r="M33" s="29">
        <f t="shared" si="18"/>
        <v>100785.84823731727</v>
      </c>
      <c r="N33" s="29">
        <f t="shared" si="18"/>
        <v>99782.006190885644</v>
      </c>
      <c r="O33" s="29">
        <f t="shared" si="18"/>
        <v>103284.14832330179</v>
      </c>
      <c r="P33" s="29">
        <f t="shared" si="18"/>
        <v>102476.48323301805</v>
      </c>
      <c r="Q33" s="29">
        <f t="shared" si="18"/>
        <v>101610.64196044713</v>
      </c>
      <c r="R33" s="29">
        <f t="shared" si="18"/>
        <v>112715.88744625966</v>
      </c>
      <c r="S33" s="29">
        <f t="shared" si="18"/>
        <v>114215.66165090282</v>
      </c>
      <c r="T33" s="29">
        <f t="shared" si="18"/>
        <v>110019.99492691315</v>
      </c>
      <c r="U33" s="29">
        <f t="shared" si="18"/>
        <v>108016.93104041272</v>
      </c>
      <c r="V33" s="29">
        <f t="shared" si="18"/>
        <v>104817.84625967326</v>
      </c>
      <c r="W33" s="29">
        <f t="shared" si="18"/>
        <v>91920.986500429921</v>
      </c>
      <c r="X33" s="29">
        <f t="shared" ref="X33" si="19">SUM(X34:X50)</f>
        <v>108465.04961306964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784.78770421324157</v>
      </c>
      <c r="D36" s="10">
        <v>830.12622527944973</v>
      </c>
      <c r="E36" s="10">
        <v>769.67489251934637</v>
      </c>
      <c r="F36" s="10">
        <v>778.31074806534821</v>
      </c>
      <c r="G36" s="10">
        <v>1126.985382631126</v>
      </c>
      <c r="H36" s="10">
        <v>991.65864144453985</v>
      </c>
      <c r="I36" s="10">
        <v>1053.5802235597589</v>
      </c>
      <c r="J36" s="10">
        <v>1153.3518486672399</v>
      </c>
      <c r="K36" s="10">
        <v>1040.2355975924329</v>
      </c>
      <c r="L36" s="10">
        <v>1135.2305245055891</v>
      </c>
      <c r="M36" s="10">
        <v>1126.3646603611351</v>
      </c>
      <c r="N36" s="10">
        <v>1600.880567497851</v>
      </c>
      <c r="O36" s="10">
        <v>1699.114015477214</v>
      </c>
      <c r="P36" s="10">
        <v>1541.508770421324</v>
      </c>
      <c r="Q36" s="10">
        <v>1758.4858125537401</v>
      </c>
      <c r="R36" s="10">
        <v>2747.0142734307819</v>
      </c>
      <c r="S36" s="10">
        <v>2612.1251934651759</v>
      </c>
      <c r="T36" s="10">
        <v>2219.6018916595008</v>
      </c>
      <c r="U36" s="10">
        <v>2339.425365434221</v>
      </c>
      <c r="V36" s="10">
        <v>2266.562252794497</v>
      </c>
      <c r="W36" s="10">
        <v>2017.0211521926051</v>
      </c>
      <c r="X36" s="10">
        <v>2462.605674978503</v>
      </c>
    </row>
    <row r="37" spans="1:24" ht="11.25" customHeight="1" x14ac:dyDescent="0.2">
      <c r="A37" s="41" t="s">
        <v>61</v>
      </c>
      <c r="B37" s="9" t="s">
        <v>62</v>
      </c>
      <c r="C37" s="10">
        <v>9414.3594153052436</v>
      </c>
      <c r="D37" s="10">
        <v>9516.7000859845211</v>
      </c>
      <c r="E37" s="10">
        <v>9033.5339638865007</v>
      </c>
      <c r="F37" s="10">
        <v>8959.7306104901108</v>
      </c>
      <c r="G37" s="10">
        <v>9648.5621668099739</v>
      </c>
      <c r="H37" s="10">
        <v>11380.481513327601</v>
      </c>
      <c r="I37" s="10">
        <v>12445.313843508169</v>
      </c>
      <c r="J37" s="10">
        <v>12875.293809114361</v>
      </c>
      <c r="K37" s="10">
        <v>15420.483404987101</v>
      </c>
      <c r="L37" s="10">
        <v>16454.304041272571</v>
      </c>
      <c r="M37" s="10">
        <v>16660.80060189166</v>
      </c>
      <c r="N37" s="10">
        <v>15243.70163370593</v>
      </c>
      <c r="O37" s="10">
        <v>19615.197764402401</v>
      </c>
      <c r="P37" s="10">
        <v>17747.463456577811</v>
      </c>
      <c r="Q37" s="10">
        <v>19344.346517626829</v>
      </c>
      <c r="R37" s="10">
        <v>21386.883576956148</v>
      </c>
      <c r="S37" s="10">
        <v>20089.152536543421</v>
      </c>
      <c r="T37" s="10">
        <v>20792.752794496992</v>
      </c>
      <c r="U37" s="10">
        <v>23835.577386070509</v>
      </c>
      <c r="V37" s="10">
        <v>26581.25262252794</v>
      </c>
      <c r="W37" s="10">
        <v>20861.319174548578</v>
      </c>
      <c r="X37" s="10">
        <v>25285.88761822872</v>
      </c>
    </row>
    <row r="38" spans="1:24" ht="11.25" customHeight="1" x14ac:dyDescent="0.2">
      <c r="A38" s="41" t="s">
        <v>63</v>
      </c>
      <c r="B38" s="9" t="s">
        <v>64</v>
      </c>
      <c r="C38" s="10">
        <v>44.138693035253652</v>
      </c>
      <c r="D38" s="10">
        <v>50.444282029234728</v>
      </c>
      <c r="E38" s="10">
        <v>45.18968185726569</v>
      </c>
      <c r="F38" s="10">
        <v>53.596990541702489</v>
      </c>
      <c r="G38" s="10">
        <v>58.851590713671527</v>
      </c>
      <c r="H38" s="10">
        <v>39.934995700773861</v>
      </c>
      <c r="I38" s="10">
        <v>30.476698194325021</v>
      </c>
      <c r="J38" s="10">
        <v>76.717282889079954</v>
      </c>
      <c r="K38" s="10">
        <v>72.513585554600169</v>
      </c>
      <c r="L38" s="10">
        <v>63.055288048151333</v>
      </c>
      <c r="M38" s="10">
        <v>63.055288048151333</v>
      </c>
      <c r="N38" s="10">
        <v>53.596990541702489</v>
      </c>
      <c r="O38" s="10">
        <v>53.596990541702489</v>
      </c>
      <c r="P38" s="10">
        <v>47.29148753224419</v>
      </c>
      <c r="Q38" s="10">
        <v>63.055288048151333</v>
      </c>
      <c r="R38" s="10">
        <v>91.877901977644015</v>
      </c>
      <c r="S38" s="10">
        <v>68.250042992261399</v>
      </c>
      <c r="T38" s="10">
        <v>64.558125537403271</v>
      </c>
      <c r="U38" s="10">
        <v>45.304213241616509</v>
      </c>
      <c r="V38" s="10">
        <v>49.493207222699908</v>
      </c>
      <c r="W38" s="10">
        <v>62.159931212381757</v>
      </c>
      <c r="X38" s="10">
        <v>68.539036973344793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4307.6096302665519</v>
      </c>
      <c r="D40" s="10">
        <v>4076.9561478933788</v>
      </c>
      <c r="E40" s="10">
        <v>3372.5279449699051</v>
      </c>
      <c r="F40" s="10">
        <v>3753.833447979363</v>
      </c>
      <c r="G40" s="10">
        <v>4513.3276010318141</v>
      </c>
      <c r="H40" s="10">
        <v>5348.6672398968194</v>
      </c>
      <c r="I40" s="10">
        <v>5763.2201203783316</v>
      </c>
      <c r="J40" s="10">
        <v>5944.0025795356833</v>
      </c>
      <c r="K40" s="10">
        <v>6486.3499570077383</v>
      </c>
      <c r="L40" s="10">
        <v>6648.4307824591569</v>
      </c>
      <c r="M40" s="10">
        <v>6926.8773000859837</v>
      </c>
      <c r="N40" s="10">
        <v>6536.2209802235593</v>
      </c>
      <c r="O40" s="10">
        <v>6019.8480653482366</v>
      </c>
      <c r="P40" s="10">
        <v>7049.4769561478934</v>
      </c>
      <c r="Q40" s="10">
        <v>6278.5539982803093</v>
      </c>
      <c r="R40" s="10">
        <v>6797.8869303525362</v>
      </c>
      <c r="S40" s="10">
        <v>8510.3893379191741</v>
      </c>
      <c r="T40" s="10">
        <v>7780.1352536543418</v>
      </c>
      <c r="U40" s="10">
        <v>8476.6838349097161</v>
      </c>
      <c r="V40" s="10">
        <v>8427.6335339638863</v>
      </c>
      <c r="W40" s="10">
        <v>6154.3293207222696</v>
      </c>
      <c r="X40" s="10">
        <v>5684.6503009458283</v>
      </c>
    </row>
    <row r="41" spans="1:24" ht="11.25" customHeight="1" x14ac:dyDescent="0.2">
      <c r="A41" s="41" t="s">
        <v>69</v>
      </c>
      <c r="B41" s="9" t="s">
        <v>70</v>
      </c>
      <c r="C41" s="10">
        <v>301.62175408426481</v>
      </c>
      <c r="D41" s="10">
        <v>257.35649183147029</v>
      </c>
      <c r="E41" s="10">
        <v>216.17944969905409</v>
      </c>
      <c r="F41" s="10">
        <v>178.09062768701631</v>
      </c>
      <c r="G41" s="10">
        <v>220.29716251074811</v>
      </c>
      <c r="H41" s="10">
        <v>268.68013757523642</v>
      </c>
      <c r="I41" s="10">
        <v>235.73852106620811</v>
      </c>
      <c r="J41" s="10">
        <v>265.59183147033531</v>
      </c>
      <c r="K41" s="10">
        <v>257.35649183147029</v>
      </c>
      <c r="L41" s="10">
        <v>366.47558039552882</v>
      </c>
      <c r="M41" s="10">
        <v>380.887532244196</v>
      </c>
      <c r="N41" s="10">
        <v>487.94780739466893</v>
      </c>
      <c r="O41" s="10">
        <v>446.77076526225278</v>
      </c>
      <c r="P41" s="10">
        <v>307.79828030954428</v>
      </c>
      <c r="Q41" s="10">
        <v>381.91693895098882</v>
      </c>
      <c r="R41" s="10">
        <v>571.18779019776434</v>
      </c>
      <c r="S41" s="10">
        <v>712.85133276010311</v>
      </c>
      <c r="T41" s="10">
        <v>535.22080825451417</v>
      </c>
      <c r="U41" s="10">
        <v>330.26431642304391</v>
      </c>
      <c r="V41" s="10">
        <v>423.79570077386057</v>
      </c>
      <c r="W41" s="10">
        <v>249.59716251074809</v>
      </c>
      <c r="X41" s="10">
        <v>419.24488392089421</v>
      </c>
    </row>
    <row r="42" spans="1:24" ht="11.25" customHeight="1" x14ac:dyDescent="0.2">
      <c r="A42" s="41" t="s">
        <v>71</v>
      </c>
      <c r="B42" s="9" t="s">
        <v>72</v>
      </c>
      <c r="C42" s="10">
        <v>13705.64582975064</v>
      </c>
      <c r="D42" s="10">
        <v>11815.89793637145</v>
      </c>
      <c r="E42" s="10">
        <v>11644.310748065351</v>
      </c>
      <c r="F42" s="10">
        <v>12805.005760963029</v>
      </c>
      <c r="G42" s="10">
        <v>16001.720034393809</v>
      </c>
      <c r="H42" s="10">
        <v>14378.71401547721</v>
      </c>
      <c r="I42" s="10">
        <v>13754.46638005159</v>
      </c>
      <c r="J42" s="10">
        <v>12246.39346517627</v>
      </c>
      <c r="K42" s="10">
        <v>12046.04987102322</v>
      </c>
      <c r="L42" s="10">
        <v>11838.63568357696</v>
      </c>
      <c r="M42" s="10">
        <v>13168.051934651759</v>
      </c>
      <c r="N42" s="10">
        <v>12786.854170249349</v>
      </c>
      <c r="O42" s="10">
        <v>12874.84471195185</v>
      </c>
      <c r="P42" s="10">
        <v>13323.87532244196</v>
      </c>
      <c r="Q42" s="10">
        <v>11618.228976784179</v>
      </c>
      <c r="R42" s="10">
        <v>13082.44574376612</v>
      </c>
      <c r="S42" s="10">
        <v>13747.46913155632</v>
      </c>
      <c r="T42" s="10">
        <v>13902.49484092863</v>
      </c>
      <c r="U42" s="10">
        <v>14517.690283748931</v>
      </c>
      <c r="V42" s="10">
        <v>12497.417282889081</v>
      </c>
      <c r="W42" s="10">
        <v>13287.502321582109</v>
      </c>
      <c r="X42" s="10">
        <v>14431.57480653482</v>
      </c>
    </row>
    <row r="43" spans="1:24" ht="11.25" customHeight="1" x14ac:dyDescent="0.2">
      <c r="A43" s="41" t="s">
        <v>73</v>
      </c>
      <c r="B43" s="9" t="s">
        <v>74</v>
      </c>
      <c r="C43" s="10">
        <v>19891.59501289768</v>
      </c>
      <c r="D43" s="10">
        <v>22772.957867583831</v>
      </c>
      <c r="E43" s="10">
        <v>22330.304729148749</v>
      </c>
      <c r="F43" s="10">
        <v>21248.37824591573</v>
      </c>
      <c r="G43" s="10">
        <v>21414.115821152191</v>
      </c>
      <c r="H43" s="10">
        <v>22232.509286328459</v>
      </c>
      <c r="I43" s="10">
        <v>25325.933877901971</v>
      </c>
      <c r="J43" s="10">
        <v>21326.614617368868</v>
      </c>
      <c r="K43" s="10">
        <v>23475.838349097161</v>
      </c>
      <c r="L43" s="10">
        <v>28329.492691315561</v>
      </c>
      <c r="M43" s="10">
        <v>32142.046431642299</v>
      </c>
      <c r="N43" s="10">
        <v>31875.838349097161</v>
      </c>
      <c r="O43" s="10">
        <v>30172.312983662941</v>
      </c>
      <c r="P43" s="10">
        <v>30418.916595012899</v>
      </c>
      <c r="Q43" s="10">
        <v>28638.00515907137</v>
      </c>
      <c r="R43" s="10">
        <v>27555.82089423903</v>
      </c>
      <c r="S43" s="10">
        <v>31055.351160791059</v>
      </c>
      <c r="T43" s="10">
        <v>30181.365778159929</v>
      </c>
      <c r="U43" s="10">
        <v>24083.964144453999</v>
      </c>
      <c r="V43" s="10">
        <v>25269.506448839209</v>
      </c>
      <c r="W43" s="10">
        <v>24068.717024935511</v>
      </c>
      <c r="X43" s="10">
        <v>28054.375064488391</v>
      </c>
    </row>
    <row r="44" spans="1:24" ht="11.25" customHeight="1" x14ac:dyDescent="0.2">
      <c r="A44" s="41" t="s">
        <v>75</v>
      </c>
      <c r="B44" s="9" t="s">
        <v>76</v>
      </c>
      <c r="C44" s="10">
        <v>10057.08417884781</v>
      </c>
      <c r="D44" s="10">
        <v>10706.33895098882</v>
      </c>
      <c r="E44" s="10">
        <v>11858.937575236459</v>
      </c>
      <c r="F44" s="10">
        <v>11101.96328460877</v>
      </c>
      <c r="G44" s="10">
        <v>12974.32407566638</v>
      </c>
      <c r="H44" s="10">
        <v>17822.680825451422</v>
      </c>
      <c r="I44" s="10">
        <v>18148.777128116941</v>
      </c>
      <c r="J44" s="10">
        <v>18894.979449699051</v>
      </c>
      <c r="K44" s="10">
        <v>18065.539294926912</v>
      </c>
      <c r="L44" s="10">
        <v>21802.42665520206</v>
      </c>
      <c r="M44" s="10">
        <v>26272.785898538259</v>
      </c>
      <c r="N44" s="10">
        <v>27006.25778159931</v>
      </c>
      <c r="O44" s="10">
        <v>27924.333619948411</v>
      </c>
      <c r="P44" s="10">
        <v>27665.30524505589</v>
      </c>
      <c r="Q44" s="10">
        <v>28859.033190025792</v>
      </c>
      <c r="R44" s="10">
        <v>35941.317282889082</v>
      </c>
      <c r="S44" s="10">
        <v>31071.003181427339</v>
      </c>
      <c r="T44" s="10">
        <v>14751.50008598452</v>
      </c>
      <c r="U44" s="10">
        <v>11079.58684436801</v>
      </c>
      <c r="V44" s="10">
        <v>9480.7999999999993</v>
      </c>
      <c r="W44" s="10">
        <v>18148.047205503011</v>
      </c>
      <c r="X44" s="10">
        <v>23794.960275150472</v>
      </c>
    </row>
    <row r="45" spans="1:24" ht="11.25" customHeight="1" x14ac:dyDescent="0.2">
      <c r="A45" s="41" t="s">
        <v>77</v>
      </c>
      <c r="B45" s="9" t="s">
        <v>78</v>
      </c>
      <c r="C45" s="10">
        <v>135.3778159931212</v>
      </c>
      <c r="D45" s="10">
        <v>115.59183147033529</v>
      </c>
      <c r="E45" s="10">
        <v>189.52897678417889</v>
      </c>
      <c r="F45" s="10">
        <v>44.778847807394669</v>
      </c>
      <c r="G45" s="10">
        <v>41.654686156491827</v>
      </c>
      <c r="H45" s="10">
        <v>67.688907996560616</v>
      </c>
      <c r="I45" s="10">
        <v>119.75735167669821</v>
      </c>
      <c r="J45" s="10">
        <v>96.847205503009462</v>
      </c>
      <c r="K45" s="10">
        <v>155.1638865004299</v>
      </c>
      <c r="L45" s="10">
        <v>145.79157351676699</v>
      </c>
      <c r="M45" s="10">
        <v>243.68013757523639</v>
      </c>
      <c r="N45" s="10">
        <v>585.2488392089424</v>
      </c>
      <c r="O45" s="10">
        <v>555.04918314703343</v>
      </c>
      <c r="P45" s="10">
        <v>457.16061908856398</v>
      </c>
      <c r="Q45" s="10">
        <v>436.33327601031812</v>
      </c>
      <c r="R45" s="10">
        <v>714.4595872742907</v>
      </c>
      <c r="S45" s="10">
        <v>1074.8765262252789</v>
      </c>
      <c r="T45" s="10">
        <v>1011.589251934652</v>
      </c>
      <c r="U45" s="10">
        <v>1237.490885640585</v>
      </c>
      <c r="V45" s="10">
        <v>1496.9398108340499</v>
      </c>
      <c r="W45" s="10">
        <v>1392.151676698194</v>
      </c>
      <c r="X45" s="10">
        <v>1453.656233877902</v>
      </c>
    </row>
    <row r="46" spans="1:24" ht="11.25" customHeight="1" x14ac:dyDescent="0.2">
      <c r="A46" s="41" t="s">
        <v>79</v>
      </c>
      <c r="B46" s="9" t="s">
        <v>80</v>
      </c>
      <c r="C46" s="10">
        <v>794.02407566637999</v>
      </c>
      <c r="D46" s="10">
        <v>782.15821152192598</v>
      </c>
      <c r="E46" s="10">
        <v>825.66638005159064</v>
      </c>
      <c r="F46" s="10">
        <v>755.46001719690446</v>
      </c>
      <c r="G46" s="10">
        <v>909.71625107480645</v>
      </c>
      <c r="H46" s="10">
        <v>897.85038693035244</v>
      </c>
      <c r="I46" s="10">
        <v>1136.15649183147</v>
      </c>
      <c r="J46" s="10">
        <v>1226.139294926913</v>
      </c>
      <c r="K46" s="10">
        <v>1387.3172828890799</v>
      </c>
      <c r="L46" s="10">
        <v>1660.2321582115219</v>
      </c>
      <c r="M46" s="10">
        <v>1651.332760103181</v>
      </c>
      <c r="N46" s="10">
        <v>1315.133276010318</v>
      </c>
      <c r="O46" s="10">
        <v>1535.640584694755</v>
      </c>
      <c r="P46" s="10">
        <v>1462.467755803955</v>
      </c>
      <c r="Q46" s="10">
        <v>1565.3052450558901</v>
      </c>
      <c r="R46" s="10">
        <v>1940.09535683577</v>
      </c>
      <c r="S46" s="10">
        <v>1720.9797936371449</v>
      </c>
      <c r="T46" s="10">
        <v>1577.2552020636281</v>
      </c>
      <c r="U46" s="10">
        <v>1743.2779879621669</v>
      </c>
      <c r="V46" s="10">
        <v>1832.152794496991</v>
      </c>
      <c r="W46" s="10">
        <v>1788.5741186586411</v>
      </c>
      <c r="X46" s="10">
        <v>2606.154428202924</v>
      </c>
    </row>
    <row r="47" spans="1:24" ht="11.25" customHeight="1" x14ac:dyDescent="0.2">
      <c r="A47" s="41" t="s">
        <v>81</v>
      </c>
      <c r="B47" s="9" t="s">
        <v>82</v>
      </c>
      <c r="C47" s="10">
        <v>463.3539122957867</v>
      </c>
      <c r="D47" s="10">
        <v>485.37067927772989</v>
      </c>
      <c r="E47" s="10">
        <v>380.29045571797081</v>
      </c>
      <c r="F47" s="10">
        <v>249.1902837489252</v>
      </c>
      <c r="G47" s="10">
        <v>292.22321582115222</v>
      </c>
      <c r="H47" s="10">
        <v>192.14677558039551</v>
      </c>
      <c r="I47" s="10">
        <v>190.14522785898541</v>
      </c>
      <c r="J47" s="10">
        <v>245.18727429062761</v>
      </c>
      <c r="K47" s="10">
        <v>287.21934651762678</v>
      </c>
      <c r="L47" s="10">
        <v>385.29423903697329</v>
      </c>
      <c r="M47" s="10">
        <v>341.260619088564</v>
      </c>
      <c r="N47" s="10">
        <v>289.22089423903702</v>
      </c>
      <c r="O47" s="10">
        <v>497.37987962166812</v>
      </c>
      <c r="P47" s="10">
        <v>561.42880481513328</v>
      </c>
      <c r="Q47" s="10">
        <v>488.37300085984521</v>
      </c>
      <c r="R47" s="10">
        <v>492.81736887360267</v>
      </c>
      <c r="S47" s="10">
        <v>491.89767841788478</v>
      </c>
      <c r="T47" s="10">
        <v>552.76319862424759</v>
      </c>
      <c r="U47" s="10">
        <v>492.68125537403262</v>
      </c>
      <c r="V47" s="10">
        <v>495.75907136715392</v>
      </c>
      <c r="W47" s="10">
        <v>906.48632846087696</v>
      </c>
      <c r="X47" s="10">
        <v>949.35606190885642</v>
      </c>
    </row>
    <row r="48" spans="1:24" ht="11.25" customHeight="1" x14ac:dyDescent="0.2">
      <c r="A48" s="41" t="s">
        <v>83</v>
      </c>
      <c r="B48" s="9" t="s">
        <v>84</v>
      </c>
      <c r="C48" s="10">
        <v>440.5465176268271</v>
      </c>
      <c r="D48" s="10">
        <v>770.95631986242472</v>
      </c>
      <c r="E48" s="10">
        <v>750.77867583834905</v>
      </c>
      <c r="F48" s="10">
        <v>748.25640584694747</v>
      </c>
      <c r="G48" s="10">
        <v>1081.188478073946</v>
      </c>
      <c r="H48" s="10">
        <v>728.07876182287191</v>
      </c>
      <c r="I48" s="10">
        <v>1087.073688736027</v>
      </c>
      <c r="J48" s="10">
        <v>789.45253654342218</v>
      </c>
      <c r="K48" s="10">
        <v>868.48185726569204</v>
      </c>
      <c r="L48" s="10">
        <v>707.90103181427332</v>
      </c>
      <c r="M48" s="10">
        <v>637.27910576096292</v>
      </c>
      <c r="N48" s="10">
        <v>714.626913155632</v>
      </c>
      <c r="O48" s="10">
        <v>712.94548581255378</v>
      </c>
      <c r="P48" s="10">
        <v>845.78194325021491</v>
      </c>
      <c r="Q48" s="10">
        <v>924.81134995700768</v>
      </c>
      <c r="R48" s="10">
        <v>649.17042132416157</v>
      </c>
      <c r="S48" s="10">
        <v>627.07583834909713</v>
      </c>
      <c r="T48" s="10">
        <v>627.8896818572656</v>
      </c>
      <c r="U48" s="10">
        <v>617.57661220980219</v>
      </c>
      <c r="V48" s="10">
        <v>1062.111177987962</v>
      </c>
      <c r="W48" s="10">
        <v>1159.1466895958731</v>
      </c>
      <c r="X48" s="10">
        <v>1128.8767841788481</v>
      </c>
    </row>
    <row r="49" spans="1:24" ht="11.25" customHeight="1" x14ac:dyDescent="0.2">
      <c r="A49" s="41" t="s">
        <v>85</v>
      </c>
      <c r="B49" s="9" t="s">
        <v>86</v>
      </c>
      <c r="C49" s="10">
        <v>123.4044711951849</v>
      </c>
      <c r="D49" s="10">
        <v>156.04041272570939</v>
      </c>
      <c r="E49" s="10">
        <v>182.55709372312981</v>
      </c>
      <c r="F49" s="10">
        <v>190.71607910576091</v>
      </c>
      <c r="G49" s="10">
        <v>149.92115219260529</v>
      </c>
      <c r="H49" s="10">
        <v>146.86156491831471</v>
      </c>
      <c r="I49" s="10">
        <v>98.927601031814262</v>
      </c>
      <c r="J49" s="10">
        <v>141.76216680997419</v>
      </c>
      <c r="K49" s="10">
        <v>136.66285468615649</v>
      </c>
      <c r="L49" s="10">
        <v>184.5968185726569</v>
      </c>
      <c r="M49" s="10">
        <v>125.4442820292347</v>
      </c>
      <c r="N49" s="10">
        <v>149.92115219260529</v>
      </c>
      <c r="O49" s="10">
        <v>103.0070507308684</v>
      </c>
      <c r="P49" s="10">
        <v>114.22562338779019</v>
      </c>
      <c r="Q49" s="10">
        <v>165.21926053310401</v>
      </c>
      <c r="R49" s="10">
        <v>172.9640584694755</v>
      </c>
      <c r="S49" s="10">
        <v>116.6295786758383</v>
      </c>
      <c r="T49" s="10">
        <v>93.400859845227842</v>
      </c>
      <c r="U49" s="10">
        <v>110.33069647463449</v>
      </c>
      <c r="V49" s="10">
        <v>106.4582975064488</v>
      </c>
      <c r="W49" s="10">
        <v>131.64505588993981</v>
      </c>
      <c r="X49" s="10">
        <v>195.27773000859841</v>
      </c>
    </row>
    <row r="50" spans="1:24" ht="11.25" customHeight="1" x14ac:dyDescent="0.2">
      <c r="A50" s="41" t="s">
        <v>87</v>
      </c>
      <c r="B50" s="9" t="s">
        <v>88</v>
      </c>
      <c r="C50" s="10">
        <v>607.62398968185721</v>
      </c>
      <c r="D50" s="10">
        <v>596.15932932072224</v>
      </c>
      <c r="E50" s="10">
        <v>796.78993981083397</v>
      </c>
      <c r="F50" s="10">
        <v>779.59303525365419</v>
      </c>
      <c r="G50" s="10">
        <v>1153.5903697334479</v>
      </c>
      <c r="H50" s="10">
        <v>1125.278503869303</v>
      </c>
      <c r="I50" s="10">
        <v>977.380309544282</v>
      </c>
      <c r="J50" s="10">
        <v>964.63456577815998</v>
      </c>
      <c r="K50" s="10">
        <v>922.24797936371453</v>
      </c>
      <c r="L50" s="10">
        <v>841.17987962166808</v>
      </c>
      <c r="M50" s="10">
        <v>1045.981685296646</v>
      </c>
      <c r="N50" s="10">
        <v>1136.556835769562</v>
      </c>
      <c r="O50" s="10">
        <v>1074.107222699914</v>
      </c>
      <c r="P50" s="10">
        <v>933.78237317282878</v>
      </c>
      <c r="Q50" s="10">
        <v>1088.973946689596</v>
      </c>
      <c r="R50" s="10">
        <v>571.94625967325874</v>
      </c>
      <c r="S50" s="10">
        <v>2317.6103181427338</v>
      </c>
      <c r="T50" s="10">
        <v>15929.467153912299</v>
      </c>
      <c r="U50" s="10">
        <v>19107.07721410146</v>
      </c>
      <c r="V50" s="10">
        <v>14827.964058469481</v>
      </c>
      <c r="W50" s="10">
        <v>1694.2893379191739</v>
      </c>
      <c r="X50" s="10">
        <v>1929.8907136715391</v>
      </c>
    </row>
    <row r="51" spans="1:24" ht="11.25" customHeight="1" x14ac:dyDescent="0.2">
      <c r="A51" s="35" t="s">
        <v>89</v>
      </c>
      <c r="B51" s="36" t="s">
        <v>90</v>
      </c>
      <c r="C51" s="37">
        <v>29662.175408426479</v>
      </c>
      <c r="D51" s="37">
        <v>35492.379535683584</v>
      </c>
      <c r="E51" s="37">
        <v>37620.489423903688</v>
      </c>
      <c r="F51" s="37">
        <v>34455.796560619077</v>
      </c>
      <c r="G51" s="37">
        <v>38358.513585554603</v>
      </c>
      <c r="H51" s="37">
        <v>37376.874548581247</v>
      </c>
      <c r="I51" s="37">
        <v>39168.205674978497</v>
      </c>
      <c r="J51" s="37">
        <v>39891.913499570081</v>
      </c>
      <c r="K51" s="37">
        <v>44226.937747205498</v>
      </c>
      <c r="L51" s="37">
        <v>39851.307394668962</v>
      </c>
      <c r="M51" s="37">
        <v>42660.132932072229</v>
      </c>
      <c r="N51" s="37">
        <v>41064.630954428198</v>
      </c>
      <c r="O51" s="37">
        <v>45535.811263972479</v>
      </c>
      <c r="P51" s="37">
        <v>50828.63542562339</v>
      </c>
      <c r="Q51" s="37">
        <v>44107.527085124682</v>
      </c>
      <c r="R51" s="37">
        <v>39653.738779019783</v>
      </c>
      <c r="S51" s="37">
        <v>42745.921238177129</v>
      </c>
      <c r="T51" s="37">
        <v>18711.321066208078</v>
      </c>
      <c r="U51" s="37">
        <v>17803.604557179711</v>
      </c>
      <c r="V51" s="37">
        <v>17322.790111779879</v>
      </c>
      <c r="W51" s="37">
        <v>11942.939294926909</v>
      </c>
      <c r="X51" s="37">
        <v>12048.646603611351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119.04075666380048</v>
      </c>
      <c r="D52" s="37">
        <f t="shared" si="20"/>
        <v>177.36689595872744</v>
      </c>
      <c r="E52" s="37">
        <f t="shared" si="20"/>
        <v>278.39871023215824</v>
      </c>
      <c r="F52" s="37">
        <f t="shared" si="20"/>
        <v>281.26491831470338</v>
      </c>
      <c r="G52" s="37">
        <f t="shared" si="20"/>
        <v>356.82966466036106</v>
      </c>
      <c r="H52" s="37">
        <f t="shared" si="20"/>
        <v>322.64660361134997</v>
      </c>
      <c r="I52" s="37">
        <f t="shared" si="20"/>
        <v>310.76233877901967</v>
      </c>
      <c r="J52" s="37">
        <f t="shared" si="20"/>
        <v>332.23465176268269</v>
      </c>
      <c r="K52" s="37">
        <f t="shared" si="20"/>
        <v>386.06809974204634</v>
      </c>
      <c r="L52" s="37">
        <f t="shared" si="20"/>
        <v>328.38916595012893</v>
      </c>
      <c r="M52" s="37">
        <f t="shared" si="20"/>
        <v>586.01152192605332</v>
      </c>
      <c r="N52" s="37">
        <f t="shared" si="20"/>
        <v>489.5981083404987</v>
      </c>
      <c r="O52" s="37">
        <f t="shared" si="20"/>
        <v>1076.4306104901116</v>
      </c>
      <c r="P52" s="37">
        <f t="shared" si="20"/>
        <v>1395.7676698194325</v>
      </c>
      <c r="Q52" s="37">
        <f t="shared" si="20"/>
        <v>1676.1011177987962</v>
      </c>
      <c r="R52" s="37">
        <f t="shared" si="20"/>
        <v>1579.4388650042988</v>
      </c>
      <c r="S52" s="37">
        <f t="shared" si="20"/>
        <v>1450.9774720550301</v>
      </c>
      <c r="T52" s="37">
        <f t="shared" si="20"/>
        <v>1710.2378331900254</v>
      </c>
      <c r="U52" s="37">
        <f t="shared" si="20"/>
        <v>1382.9035253654345</v>
      </c>
      <c r="V52" s="37">
        <f t="shared" si="20"/>
        <v>1532.0442820292344</v>
      </c>
      <c r="W52" s="37">
        <f t="shared" si="20"/>
        <v>1637.318572656922</v>
      </c>
      <c r="X52" s="37">
        <f t="shared" ref="X52" si="21">SUM(X53:X70)</f>
        <v>1600.4905417024934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106.1430782459157</v>
      </c>
      <c r="D59" s="10">
        <v>168.05193465176271</v>
      </c>
      <c r="E59" s="10">
        <v>266.934135855546</v>
      </c>
      <c r="F59" s="10">
        <v>266.934135855546</v>
      </c>
      <c r="G59" s="10">
        <v>332.87953568357688</v>
      </c>
      <c r="H59" s="10">
        <v>278.6614789337919</v>
      </c>
      <c r="I59" s="10">
        <v>275.65202063628539</v>
      </c>
      <c r="J59" s="10">
        <v>291.39200343938091</v>
      </c>
      <c r="K59" s="10">
        <v>266.02656921754078</v>
      </c>
      <c r="L59" s="10">
        <v>242.7868443680137</v>
      </c>
      <c r="M59" s="10">
        <v>259.48220120378329</v>
      </c>
      <c r="N59" s="10">
        <v>211.2830610490112</v>
      </c>
      <c r="O59" s="10">
        <v>216.37050730868441</v>
      </c>
      <c r="P59" s="10">
        <v>254.94411006018919</v>
      </c>
      <c r="Q59" s="10">
        <v>278.7809114359415</v>
      </c>
      <c r="R59" s="10">
        <v>267.36405846947548</v>
      </c>
      <c r="S59" s="10">
        <v>256.85485812553742</v>
      </c>
      <c r="T59" s="10">
        <v>244.24385210662081</v>
      </c>
      <c r="U59" s="10">
        <v>256.47274290627678</v>
      </c>
      <c r="V59" s="10">
        <v>257.41315563198623</v>
      </c>
      <c r="W59" s="10">
        <v>282.0023215821152</v>
      </c>
      <c r="X59" s="10">
        <v>411.08426483233012</v>
      </c>
    </row>
    <row r="60" spans="1:24" ht="11.25" customHeight="1" x14ac:dyDescent="0.2">
      <c r="A60" s="42" t="s">
        <v>107</v>
      </c>
      <c r="B60" s="9" t="s">
        <v>108</v>
      </c>
      <c r="C60" s="10">
        <v>12.89767841788478</v>
      </c>
      <c r="D60" s="10">
        <v>9.3149613069647454</v>
      </c>
      <c r="E60" s="10">
        <v>11.464574376612211</v>
      </c>
      <c r="F60" s="10">
        <v>14.33078245915735</v>
      </c>
      <c r="G60" s="10">
        <v>17.19690455717971</v>
      </c>
      <c r="H60" s="10">
        <v>40.126139294926908</v>
      </c>
      <c r="I60" s="10">
        <v>35.110318142734307</v>
      </c>
      <c r="J60" s="10">
        <v>40.842648323301802</v>
      </c>
      <c r="K60" s="10">
        <v>27.944969905417022</v>
      </c>
      <c r="L60" s="10">
        <v>30.811092003439381</v>
      </c>
      <c r="M60" s="10">
        <v>26.51186586414445</v>
      </c>
      <c r="N60" s="10">
        <v>28.661478933791919</v>
      </c>
      <c r="O60" s="10">
        <v>43.708770421324161</v>
      </c>
      <c r="P60" s="10">
        <v>40.126139294926908</v>
      </c>
      <c r="Q60" s="10">
        <v>27.228460877042131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29.975150472914869</v>
      </c>
      <c r="O62" s="10">
        <v>35.134221840068783</v>
      </c>
      <c r="P62" s="10">
        <v>34.513241616509028</v>
      </c>
      <c r="Q62" s="10">
        <v>33.892261392949273</v>
      </c>
      <c r="R62" s="10">
        <v>34.513241616509028</v>
      </c>
      <c r="S62" s="10">
        <v>33.892261392949273</v>
      </c>
      <c r="T62" s="10">
        <v>40.761478933791913</v>
      </c>
      <c r="U62" s="10">
        <v>39.992347377472051</v>
      </c>
      <c r="V62" s="10">
        <v>40.761478933791913</v>
      </c>
      <c r="W62" s="10">
        <v>41.530524505588993</v>
      </c>
      <c r="X62" s="10">
        <v>22.438263112639721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6.7532244196044724</v>
      </c>
      <c r="H63" s="10">
        <v>3.858985382631126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138.6500429922614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17.863284608770421</v>
      </c>
      <c r="L64" s="10">
        <v>0</v>
      </c>
      <c r="M64" s="10">
        <v>0</v>
      </c>
      <c r="N64" s="10">
        <v>0</v>
      </c>
      <c r="O64" s="10">
        <v>0</v>
      </c>
      <c r="P64" s="10">
        <v>5.8039552880481509</v>
      </c>
      <c r="Q64" s="10">
        <v>0</v>
      </c>
      <c r="R64" s="10">
        <v>6.277300085984522</v>
      </c>
      <c r="S64" s="10">
        <v>10.19303525365434</v>
      </c>
      <c r="T64" s="10">
        <v>15.30438521066208</v>
      </c>
      <c r="U64" s="10">
        <v>19.992261392949271</v>
      </c>
      <c r="V64" s="10">
        <v>18.785898538263108</v>
      </c>
      <c r="W64" s="10">
        <v>64.73215821152192</v>
      </c>
      <c r="X64" s="10">
        <v>50.583576956147887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298.2499570077386</v>
      </c>
      <c r="N65" s="10">
        <v>197.58521066208081</v>
      </c>
      <c r="O65" s="10">
        <v>750.28658641444542</v>
      </c>
      <c r="P65" s="10">
        <v>874.00877042132413</v>
      </c>
      <c r="Q65" s="10">
        <v>1298.1991401547721</v>
      </c>
      <c r="R65" s="10">
        <v>1228.403009458297</v>
      </c>
      <c r="S65" s="10">
        <v>1124.618572656922</v>
      </c>
      <c r="T65" s="10">
        <v>1355.9605331040409</v>
      </c>
      <c r="U65" s="10">
        <v>1021.522613929493</v>
      </c>
      <c r="V65" s="10">
        <v>1127.2319862424761</v>
      </c>
      <c r="W65" s="10">
        <v>1105.386844368014</v>
      </c>
      <c r="X65" s="10">
        <v>1059.4687016337059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74.233276010318136</v>
      </c>
      <c r="L66" s="10">
        <v>54.791229578675832</v>
      </c>
      <c r="M66" s="10">
        <v>1.7674978503869301</v>
      </c>
      <c r="N66" s="10">
        <v>22.09320722269991</v>
      </c>
      <c r="O66" s="10">
        <v>30.930524505588991</v>
      </c>
      <c r="P66" s="10">
        <v>47.721410146173689</v>
      </c>
      <c r="Q66" s="10">
        <v>38.000343938091142</v>
      </c>
      <c r="R66" s="10">
        <v>42.881255374032669</v>
      </c>
      <c r="S66" s="10">
        <v>25.418744625967321</v>
      </c>
      <c r="T66" s="10">
        <v>53.967583834909718</v>
      </c>
      <c r="U66" s="10">
        <v>44.923559759243332</v>
      </c>
      <c r="V66" s="10">
        <v>87.851762682717109</v>
      </c>
      <c r="W66" s="10">
        <v>143.66672398968191</v>
      </c>
      <c r="X66" s="10">
        <v>56.915735167669808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25.53258813413586</v>
      </c>
      <c r="O71" s="37">
        <f t="shared" si="22"/>
        <v>27.610576096302658</v>
      </c>
      <c r="P71" s="37">
        <f t="shared" si="22"/>
        <v>28.23155631986242</v>
      </c>
      <c r="Q71" s="37">
        <f t="shared" si="22"/>
        <v>28.85262252794497</v>
      </c>
      <c r="R71" s="37">
        <f t="shared" si="22"/>
        <v>28.23155631986242</v>
      </c>
      <c r="S71" s="37">
        <f t="shared" si="22"/>
        <v>28.85262252794497</v>
      </c>
      <c r="T71" s="37">
        <f t="shared" si="22"/>
        <v>36.146947549441101</v>
      </c>
      <c r="U71" s="37">
        <f t="shared" si="22"/>
        <v>36.915993121238166</v>
      </c>
      <c r="V71" s="37">
        <f t="shared" si="22"/>
        <v>36.146947549441101</v>
      </c>
      <c r="W71" s="37">
        <f t="shared" si="22"/>
        <v>35.377815993121239</v>
      </c>
      <c r="X71" s="37">
        <f t="shared" ref="X71" si="23">SUM(X72:X73)</f>
        <v>19.11410146173689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25.53258813413586</v>
      </c>
      <c r="O73" s="10">
        <v>27.610576096302658</v>
      </c>
      <c r="P73" s="10">
        <v>28.23155631986242</v>
      </c>
      <c r="Q73" s="10">
        <v>28.85262252794497</v>
      </c>
      <c r="R73" s="10">
        <v>28.23155631986242</v>
      </c>
      <c r="S73" s="10">
        <v>28.85262252794497</v>
      </c>
      <c r="T73" s="10">
        <v>36.146947549441101</v>
      </c>
      <c r="U73" s="10">
        <v>36.915993121238166</v>
      </c>
      <c r="V73" s="10">
        <v>36.146947549441101</v>
      </c>
      <c r="W73" s="10">
        <v>35.377815993121239</v>
      </c>
      <c r="X73" s="10">
        <v>19.11410146173689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346.60361134995702</v>
      </c>
      <c r="D76" s="40">
        <v>361.9088564058469</v>
      </c>
      <c r="E76" s="40">
        <v>385.89853826311258</v>
      </c>
      <c r="F76" s="40">
        <v>327.51504729148752</v>
      </c>
      <c r="G76" s="40">
        <v>446.08770421324158</v>
      </c>
      <c r="H76" s="40">
        <v>464.14445399828031</v>
      </c>
      <c r="I76" s="40">
        <v>506.19088564058472</v>
      </c>
      <c r="J76" s="40">
        <v>471.19518486672388</v>
      </c>
      <c r="K76" s="40">
        <v>783.83490971625099</v>
      </c>
      <c r="L76" s="40">
        <v>908.08254514187445</v>
      </c>
      <c r="M76" s="40">
        <v>1101.289767841788</v>
      </c>
      <c r="N76" s="40">
        <v>991.48753224419602</v>
      </c>
      <c r="O76" s="40">
        <v>1293.7112639724851</v>
      </c>
      <c r="P76" s="40">
        <v>1291.0576096302659</v>
      </c>
      <c r="Q76" s="40">
        <v>1558.727429062769</v>
      </c>
      <c r="R76" s="40">
        <v>1892.680825451419</v>
      </c>
      <c r="S76" s="40">
        <v>1663.220464316423</v>
      </c>
      <c r="T76" s="40">
        <v>1629.535941530524</v>
      </c>
      <c r="U76" s="40">
        <v>1615.1903697334481</v>
      </c>
      <c r="V76" s="40">
        <v>1680.7927773000861</v>
      </c>
      <c r="W76" s="40">
        <v>1928.8762682717111</v>
      </c>
      <c r="X76" s="40">
        <v>1774.071023215821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337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-2312.0108340498709</v>
      </c>
      <c r="D2" s="31">
        <f t="shared" si="0"/>
        <v>492.30834049870998</v>
      </c>
      <c r="E2" s="31">
        <f t="shared" si="0"/>
        <v>360.00025795356828</v>
      </c>
      <c r="F2" s="31">
        <f t="shared" si="0"/>
        <v>353.91023215821161</v>
      </c>
      <c r="G2" s="31">
        <f t="shared" si="0"/>
        <v>-1008.5500429922614</v>
      </c>
      <c r="H2" s="31">
        <f t="shared" si="0"/>
        <v>-916.74668959587257</v>
      </c>
      <c r="I2" s="31">
        <f t="shared" si="0"/>
        <v>-504.45640584694763</v>
      </c>
      <c r="J2" s="31">
        <f t="shared" si="0"/>
        <v>1896.5552020636283</v>
      </c>
      <c r="K2" s="31">
        <f t="shared" si="0"/>
        <v>-2628.8353396388652</v>
      </c>
      <c r="L2" s="31">
        <f t="shared" si="0"/>
        <v>-399.436543422184</v>
      </c>
      <c r="M2" s="31">
        <f t="shared" si="0"/>
        <v>284.89277730008604</v>
      </c>
      <c r="N2" s="31">
        <f t="shared" si="0"/>
        <v>698.20197764402417</v>
      </c>
      <c r="O2" s="31">
        <f t="shared" si="0"/>
        <v>-1008.9625967325879</v>
      </c>
      <c r="P2" s="31">
        <f t="shared" si="0"/>
        <v>195.4007738607051</v>
      </c>
      <c r="Q2" s="31">
        <f t="shared" si="0"/>
        <v>-85.920636285468831</v>
      </c>
      <c r="R2" s="31">
        <f t="shared" si="0"/>
        <v>-2944.9644883920892</v>
      </c>
      <c r="S2" s="31">
        <f t="shared" si="0"/>
        <v>1974.9969905417017</v>
      </c>
      <c r="T2" s="31">
        <f t="shared" si="0"/>
        <v>2096.4172828890805</v>
      </c>
      <c r="U2" s="31">
        <f t="shared" si="0"/>
        <v>-1227.1848667239897</v>
      </c>
      <c r="V2" s="31">
        <f t="shared" si="0"/>
        <v>-2335.5618228718827</v>
      </c>
      <c r="W2" s="31">
        <f t="shared" si="0"/>
        <v>-1184.2828890799656</v>
      </c>
      <c r="X2" s="31">
        <f t="shared" ref="X2" si="1">SUM(X3,X17,X22,X25,X26,X51,X52,X71,X74,X75,X76)</f>
        <v>8676.2833190025776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47.074806534823715</v>
      </c>
      <c r="D3" s="34">
        <f t="shared" si="2"/>
        <v>-28.865606190885629</v>
      </c>
      <c r="E3" s="34">
        <f t="shared" si="2"/>
        <v>26.129664660361136</v>
      </c>
      <c r="F3" s="34">
        <f t="shared" si="2"/>
        <v>95.631728288908008</v>
      </c>
      <c r="G3" s="34">
        <f t="shared" si="2"/>
        <v>-86.29148753224419</v>
      </c>
      <c r="H3" s="34">
        <f t="shared" si="2"/>
        <v>-102.57944969905421</v>
      </c>
      <c r="I3" s="34">
        <f t="shared" si="2"/>
        <v>103.67558039552878</v>
      </c>
      <c r="J3" s="34">
        <f t="shared" si="2"/>
        <v>-54.350730868443684</v>
      </c>
      <c r="K3" s="34">
        <f t="shared" si="2"/>
        <v>65.556921754084257</v>
      </c>
      <c r="L3" s="34">
        <f t="shared" si="2"/>
        <v>157.49088564058468</v>
      </c>
      <c r="M3" s="34">
        <f t="shared" si="2"/>
        <v>-104.10163370593288</v>
      </c>
      <c r="N3" s="34">
        <f t="shared" si="2"/>
        <v>-67.742046431642322</v>
      </c>
      <c r="O3" s="34">
        <f t="shared" si="2"/>
        <v>87.02932072227</v>
      </c>
      <c r="P3" s="34">
        <f t="shared" si="2"/>
        <v>194.62536543422183</v>
      </c>
      <c r="Q3" s="34">
        <f t="shared" si="2"/>
        <v>-232.82983662940669</v>
      </c>
      <c r="R3" s="34">
        <f t="shared" si="2"/>
        <v>381.48546861564915</v>
      </c>
      <c r="S3" s="34">
        <f t="shared" si="2"/>
        <v>45.823731728288912</v>
      </c>
      <c r="T3" s="34">
        <f t="shared" si="2"/>
        <v>-73.028632846087689</v>
      </c>
      <c r="U3" s="34">
        <f t="shared" si="2"/>
        <v>15.180825451418741</v>
      </c>
      <c r="V3" s="34">
        <f t="shared" si="2"/>
        <v>-137.98564058469475</v>
      </c>
      <c r="W3" s="34">
        <f t="shared" si="2"/>
        <v>332.36973344797934</v>
      </c>
      <c r="X3" s="34">
        <f t="shared" ref="X3" si="3">SUM(X4,X8,X11)</f>
        <v>23.292519346517629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83.197850386930341</v>
      </c>
      <c r="D4" s="29">
        <f t="shared" si="4"/>
        <v>-49.28693035253653</v>
      </c>
      <c r="E4" s="29">
        <f t="shared" si="4"/>
        <v>-29.688650042992251</v>
      </c>
      <c r="F4" s="29">
        <f t="shared" si="4"/>
        <v>90.866723989681873</v>
      </c>
      <c r="G4" s="29">
        <f t="shared" si="4"/>
        <v>-56.065520206362855</v>
      </c>
      <c r="H4" s="29">
        <f t="shared" si="4"/>
        <v>-0.49191745485812538</v>
      </c>
      <c r="I4" s="29">
        <f t="shared" si="4"/>
        <v>78.489251934651747</v>
      </c>
      <c r="J4" s="29">
        <f t="shared" si="4"/>
        <v>-77.814961306964747</v>
      </c>
      <c r="K4" s="29">
        <f t="shared" si="4"/>
        <v>6.3350816852966503</v>
      </c>
      <c r="L4" s="29">
        <f t="shared" si="4"/>
        <v>77.179019776440214</v>
      </c>
      <c r="M4" s="29">
        <f t="shared" si="4"/>
        <v>-121.58271711091999</v>
      </c>
      <c r="N4" s="29">
        <f t="shared" si="4"/>
        <v>-90.074118658641453</v>
      </c>
      <c r="O4" s="29">
        <f t="shared" si="4"/>
        <v>31.846345657781601</v>
      </c>
      <c r="P4" s="29">
        <f t="shared" si="4"/>
        <v>63.200343938091144</v>
      </c>
      <c r="Q4" s="29">
        <f t="shared" si="4"/>
        <v>-268.89552880481511</v>
      </c>
      <c r="R4" s="29">
        <f t="shared" si="4"/>
        <v>390.55623387790195</v>
      </c>
      <c r="S4" s="29">
        <f t="shared" si="4"/>
        <v>79.745055889939806</v>
      </c>
      <c r="T4" s="29">
        <f t="shared" si="4"/>
        <v>-128.14789337919171</v>
      </c>
      <c r="U4" s="29">
        <f t="shared" si="4"/>
        <v>41.990025795356829</v>
      </c>
      <c r="V4" s="29">
        <f t="shared" si="4"/>
        <v>-115.57291487532243</v>
      </c>
      <c r="W4" s="29">
        <f t="shared" si="4"/>
        <v>298.50077386070507</v>
      </c>
      <c r="X4" s="29">
        <f t="shared" ref="X4" si="5">SUM(X5:X7)</f>
        <v>76.835425623387792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-0.45631986242476352</v>
      </c>
      <c r="S5" s="10">
        <v>7.4204643164230435E-2</v>
      </c>
      <c r="T5" s="10">
        <v>0.77403267411865861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83.197850386930341</v>
      </c>
      <c r="D6" s="10">
        <v>-91.70163370593292</v>
      </c>
      <c r="E6" s="10">
        <v>43.096904557179712</v>
      </c>
      <c r="F6" s="10">
        <v>55.469733447979372</v>
      </c>
      <c r="G6" s="10">
        <v>16.363886500429921</v>
      </c>
      <c r="H6" s="10">
        <v>-0.95253654342218386</v>
      </c>
      <c r="I6" s="10">
        <v>12.07566638005159</v>
      </c>
      <c r="J6" s="10">
        <v>-47.830180567497848</v>
      </c>
      <c r="K6" s="10">
        <v>-33.434393809114347</v>
      </c>
      <c r="L6" s="10">
        <v>175.51023215821149</v>
      </c>
      <c r="M6" s="10">
        <v>-161.60954428202919</v>
      </c>
      <c r="N6" s="10">
        <v>-129.00920034393809</v>
      </c>
      <c r="O6" s="10">
        <v>24.17738607050731</v>
      </c>
      <c r="P6" s="10">
        <v>78.871281169389505</v>
      </c>
      <c r="Q6" s="10">
        <v>-131.24849527085121</v>
      </c>
      <c r="R6" s="10">
        <v>284.64686156491831</v>
      </c>
      <c r="S6" s="10">
        <v>21.750214961306959</v>
      </c>
      <c r="T6" s="10">
        <v>-140.1529664660361</v>
      </c>
      <c r="U6" s="10">
        <v>58.175580395528797</v>
      </c>
      <c r="V6" s="10">
        <v>-31.46620808254514</v>
      </c>
      <c r="W6" s="10">
        <v>191.4395528804815</v>
      </c>
      <c r="X6" s="10">
        <v>17.07755803955288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42.414703353396391</v>
      </c>
      <c r="E7" s="10">
        <v>-72.785554600171963</v>
      </c>
      <c r="F7" s="10">
        <v>35.396990541702493</v>
      </c>
      <c r="G7" s="10">
        <v>-72.429406706792776</v>
      </c>
      <c r="H7" s="10">
        <v>0.46061908856405848</v>
      </c>
      <c r="I7" s="10">
        <v>66.413585554600161</v>
      </c>
      <c r="J7" s="10">
        <v>-29.984780739466899</v>
      </c>
      <c r="K7" s="10">
        <v>39.769475494410997</v>
      </c>
      <c r="L7" s="10">
        <v>-98.33121238177128</v>
      </c>
      <c r="M7" s="10">
        <v>40.026827171109197</v>
      </c>
      <c r="N7" s="10">
        <v>38.935081685296637</v>
      </c>
      <c r="O7" s="10">
        <v>7.6689595872742897</v>
      </c>
      <c r="P7" s="10">
        <v>-15.67093723129836</v>
      </c>
      <c r="Q7" s="10">
        <v>-137.64703353396391</v>
      </c>
      <c r="R7" s="10">
        <v>106.3656921754084</v>
      </c>
      <c r="S7" s="10">
        <v>57.920636285468611</v>
      </c>
      <c r="T7" s="10">
        <v>11.23104041272571</v>
      </c>
      <c r="U7" s="10">
        <v>-16.185554600171969</v>
      </c>
      <c r="V7" s="10">
        <v>-84.106706792777288</v>
      </c>
      <c r="W7" s="10">
        <v>107.0612209802236</v>
      </c>
      <c r="X7" s="10">
        <v>59.757867583834908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0.95537403267411869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-0.95537403267411869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-4.7769561478933786</v>
      </c>
      <c r="M8" s="29">
        <f t="shared" si="6"/>
        <v>2.8661220980223558</v>
      </c>
      <c r="N8" s="29">
        <f t="shared" si="6"/>
        <v>1.9107480653482369</v>
      </c>
      <c r="O8" s="29">
        <f t="shared" si="6"/>
        <v>-0.95537403267411869</v>
      </c>
      <c r="P8" s="29">
        <f t="shared" si="6"/>
        <v>-8.1207222699914006</v>
      </c>
      <c r="Q8" s="29">
        <f t="shared" si="6"/>
        <v>-4.7769561478933786</v>
      </c>
      <c r="R8" s="29">
        <f t="shared" si="6"/>
        <v>-1.8142734307824589E-2</v>
      </c>
      <c r="S8" s="29">
        <f t="shared" si="6"/>
        <v>-7.4032674118658631E-2</v>
      </c>
      <c r="T8" s="29">
        <f t="shared" si="6"/>
        <v>1.1006018916595009E-2</v>
      </c>
      <c r="U8" s="29">
        <f t="shared" si="6"/>
        <v>1.1006018916595009E-2</v>
      </c>
      <c r="V8" s="29">
        <f t="shared" si="6"/>
        <v>0.16620808254514191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0.95537403267411869</v>
      </c>
      <c r="D10" s="10">
        <v>0</v>
      </c>
      <c r="E10" s="10">
        <v>0</v>
      </c>
      <c r="F10" s="10">
        <v>0</v>
      </c>
      <c r="G10" s="10">
        <v>-0.95537403267411869</v>
      </c>
      <c r="H10" s="10">
        <v>0</v>
      </c>
      <c r="I10" s="10">
        <v>0</v>
      </c>
      <c r="J10" s="10">
        <v>0</v>
      </c>
      <c r="K10" s="10">
        <v>0</v>
      </c>
      <c r="L10" s="10">
        <v>-4.7769561478933786</v>
      </c>
      <c r="M10" s="10">
        <v>2.8661220980223558</v>
      </c>
      <c r="N10" s="10">
        <v>1.9107480653482369</v>
      </c>
      <c r="O10" s="10">
        <v>-0.95537403267411869</v>
      </c>
      <c r="P10" s="10">
        <v>-8.1207222699914006</v>
      </c>
      <c r="Q10" s="10">
        <v>-4.7769561478933786</v>
      </c>
      <c r="R10" s="10">
        <v>-1.8142734307824589E-2</v>
      </c>
      <c r="S10" s="10">
        <v>-7.4032674118658631E-2</v>
      </c>
      <c r="T10" s="10">
        <v>1.1006018916595009E-2</v>
      </c>
      <c r="U10" s="10">
        <v>1.1006018916595009E-2</v>
      </c>
      <c r="V10" s="10">
        <v>0.16620808254514191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-37.078417884780741</v>
      </c>
      <c r="D11" s="29">
        <f t="shared" si="8"/>
        <v>20.421324161650901</v>
      </c>
      <c r="E11" s="29">
        <f t="shared" si="8"/>
        <v>55.818314703353387</v>
      </c>
      <c r="F11" s="29">
        <f t="shared" si="8"/>
        <v>4.7650042992261392</v>
      </c>
      <c r="G11" s="29">
        <f t="shared" si="8"/>
        <v>-29.27059329320722</v>
      </c>
      <c r="H11" s="29">
        <f t="shared" si="8"/>
        <v>-102.08753224419608</v>
      </c>
      <c r="I11" s="29">
        <f t="shared" si="8"/>
        <v>25.186328460877039</v>
      </c>
      <c r="J11" s="29">
        <f t="shared" si="8"/>
        <v>23.464230438521064</v>
      </c>
      <c r="K11" s="29">
        <f t="shared" si="8"/>
        <v>59.221840068787607</v>
      </c>
      <c r="L11" s="29">
        <f t="shared" si="8"/>
        <v>85.088822012037824</v>
      </c>
      <c r="M11" s="29">
        <f t="shared" si="8"/>
        <v>14.614961306964743</v>
      </c>
      <c r="N11" s="29">
        <f t="shared" si="8"/>
        <v>20.421324161650901</v>
      </c>
      <c r="O11" s="29">
        <f t="shared" si="8"/>
        <v>56.138349097162511</v>
      </c>
      <c r="P11" s="29">
        <f t="shared" si="8"/>
        <v>139.54574376612209</v>
      </c>
      <c r="Q11" s="29">
        <f t="shared" si="8"/>
        <v>40.842648323301802</v>
      </c>
      <c r="R11" s="29">
        <f t="shared" si="8"/>
        <v>-9.052622527944969</v>
      </c>
      <c r="S11" s="29">
        <f t="shared" si="8"/>
        <v>-33.847291487532239</v>
      </c>
      <c r="T11" s="29">
        <f t="shared" si="8"/>
        <v>55.108254514187436</v>
      </c>
      <c r="U11" s="29">
        <f t="shared" si="8"/>
        <v>-26.820206362854684</v>
      </c>
      <c r="V11" s="29">
        <f t="shared" si="8"/>
        <v>-22.578933791917454</v>
      </c>
      <c r="W11" s="29">
        <f t="shared" si="8"/>
        <v>33.86895958727429</v>
      </c>
      <c r="X11" s="29">
        <f t="shared" ref="X11" si="9">SUM(X12:X16)</f>
        <v>-53.542906276870163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0.69982803095442814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-36.077644024075667</v>
      </c>
      <c r="D13" s="10">
        <v>20.421324161650901</v>
      </c>
      <c r="E13" s="10">
        <v>55.818314703353387</v>
      </c>
      <c r="F13" s="10">
        <v>4.7650042992261392</v>
      </c>
      <c r="G13" s="10">
        <v>-29.27059329320722</v>
      </c>
      <c r="H13" s="10">
        <v>-102.7873602751505</v>
      </c>
      <c r="I13" s="10">
        <v>25.186328460877039</v>
      </c>
      <c r="J13" s="10">
        <v>22.46345657781599</v>
      </c>
      <c r="K13" s="10">
        <v>59.221840068787607</v>
      </c>
      <c r="L13" s="10">
        <v>85.088822012037824</v>
      </c>
      <c r="M13" s="10">
        <v>13.61418744625967</v>
      </c>
      <c r="N13" s="10">
        <v>20.421324161650901</v>
      </c>
      <c r="O13" s="10">
        <v>55.137575236457437</v>
      </c>
      <c r="P13" s="10">
        <v>139.54574376612209</v>
      </c>
      <c r="Q13" s="10">
        <v>40.842648323301802</v>
      </c>
      <c r="R13" s="10">
        <v>-8.8294926913155631</v>
      </c>
      <c r="S13" s="10">
        <v>-33.341874462596728</v>
      </c>
      <c r="T13" s="10">
        <v>55.49355116079105</v>
      </c>
      <c r="U13" s="10">
        <v>-26.310834049871019</v>
      </c>
      <c r="V13" s="10">
        <v>-22.83516766981943</v>
      </c>
      <c r="W13" s="10">
        <v>38.793723129836629</v>
      </c>
      <c r="X13" s="10">
        <v>-49.510834049871022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-1.0007738607050729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1.0007738607050729</v>
      </c>
      <c r="K15" s="10">
        <v>0</v>
      </c>
      <c r="L15" s="10">
        <v>0</v>
      </c>
      <c r="M15" s="10">
        <v>1.0007738607050729</v>
      </c>
      <c r="N15" s="10">
        <v>0</v>
      </c>
      <c r="O15" s="10">
        <v>1.0007738607050729</v>
      </c>
      <c r="P15" s="10">
        <v>0</v>
      </c>
      <c r="Q15" s="10">
        <v>0</v>
      </c>
      <c r="R15" s="10">
        <v>-0.22312983662940669</v>
      </c>
      <c r="S15" s="10">
        <v>-0.50541702493551155</v>
      </c>
      <c r="T15" s="10">
        <v>-0.38529664660361129</v>
      </c>
      <c r="U15" s="10">
        <v>-0.50937231298366292</v>
      </c>
      <c r="V15" s="10">
        <v>0.2562338779019776</v>
      </c>
      <c r="W15" s="10">
        <v>-4.9247635425623386</v>
      </c>
      <c r="X15" s="10">
        <v>-4.0320722269991398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-1793.0299226139296</v>
      </c>
      <c r="D26" s="37">
        <f t="shared" si="14"/>
        <v>64.984608770421119</v>
      </c>
      <c r="E26" s="37">
        <f t="shared" si="14"/>
        <v>704.07575236457421</v>
      </c>
      <c r="F26" s="37">
        <f t="shared" si="14"/>
        <v>282.16061908856415</v>
      </c>
      <c r="G26" s="37">
        <f t="shared" si="14"/>
        <v>-950.91281169389515</v>
      </c>
      <c r="H26" s="37">
        <f t="shared" si="14"/>
        <v>-902.53757523645731</v>
      </c>
      <c r="I26" s="37">
        <f t="shared" si="14"/>
        <v>-516.61229578675841</v>
      </c>
      <c r="J26" s="37">
        <f t="shared" si="14"/>
        <v>804.45322441960457</v>
      </c>
      <c r="K26" s="37">
        <f t="shared" si="14"/>
        <v>-1548.746173688736</v>
      </c>
      <c r="L26" s="37">
        <f t="shared" si="14"/>
        <v>-1176.532502149613</v>
      </c>
      <c r="M26" s="37">
        <f t="shared" si="14"/>
        <v>769.10842648323307</v>
      </c>
      <c r="N26" s="37">
        <f t="shared" si="14"/>
        <v>1641.5850386930354</v>
      </c>
      <c r="O26" s="37">
        <f t="shared" si="14"/>
        <v>-1150.8042992261392</v>
      </c>
      <c r="P26" s="37">
        <f t="shared" si="14"/>
        <v>-46.140584694754892</v>
      </c>
      <c r="Q26" s="37">
        <f t="shared" si="14"/>
        <v>1111.740498710232</v>
      </c>
      <c r="R26" s="37">
        <f t="shared" si="14"/>
        <v>-3014.6342218400687</v>
      </c>
      <c r="S26" s="37">
        <f t="shared" si="14"/>
        <v>145.76466036113482</v>
      </c>
      <c r="T26" s="37">
        <f t="shared" si="14"/>
        <v>2360.6663800515912</v>
      </c>
      <c r="U26" s="37">
        <f t="shared" si="14"/>
        <v>693.42278589853811</v>
      </c>
      <c r="V26" s="37">
        <f t="shared" si="14"/>
        <v>-2032.5531384350813</v>
      </c>
      <c r="W26" s="37">
        <f t="shared" si="14"/>
        <v>-1646.7208942390369</v>
      </c>
      <c r="X26" s="37">
        <f t="shared" ref="X26" si="15">SUM(X27,X33)</f>
        <v>4151.9966466036112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-380.3596732588133</v>
      </c>
      <c r="D27" s="29">
        <f t="shared" si="16"/>
        <v>-569.84333619948416</v>
      </c>
      <c r="E27" s="29">
        <f t="shared" si="16"/>
        <v>94.688134135855549</v>
      </c>
      <c r="F27" s="29">
        <f t="shared" si="16"/>
        <v>542.77007738607062</v>
      </c>
      <c r="G27" s="29">
        <f t="shared" si="16"/>
        <v>-150.08366294067071</v>
      </c>
      <c r="H27" s="29">
        <f t="shared" si="16"/>
        <v>-224.43869303525361</v>
      </c>
      <c r="I27" s="29">
        <f t="shared" si="16"/>
        <v>-146.79939810834051</v>
      </c>
      <c r="J27" s="29">
        <f t="shared" si="16"/>
        <v>33.342906276870266</v>
      </c>
      <c r="K27" s="29">
        <f t="shared" si="16"/>
        <v>54.626483233018064</v>
      </c>
      <c r="L27" s="29">
        <f t="shared" si="16"/>
        <v>-753.42751504729154</v>
      </c>
      <c r="M27" s="29">
        <f t="shared" si="16"/>
        <v>98.753138435081709</v>
      </c>
      <c r="N27" s="29">
        <f t="shared" si="16"/>
        <v>464.28770421324157</v>
      </c>
      <c r="O27" s="29">
        <f t="shared" si="16"/>
        <v>-382.74092863284608</v>
      </c>
      <c r="P27" s="29">
        <f t="shared" si="16"/>
        <v>107.85081685296649</v>
      </c>
      <c r="Q27" s="29">
        <f t="shared" si="16"/>
        <v>1349.3742046431641</v>
      </c>
      <c r="R27" s="29">
        <f t="shared" si="16"/>
        <v>-684.18873602751489</v>
      </c>
      <c r="S27" s="29">
        <f t="shared" si="16"/>
        <v>-540.33551160791058</v>
      </c>
      <c r="T27" s="29">
        <f t="shared" si="16"/>
        <v>328.8628546861566</v>
      </c>
      <c r="U27" s="29">
        <f t="shared" si="16"/>
        <v>-263.00971625107479</v>
      </c>
      <c r="V27" s="29">
        <f t="shared" si="16"/>
        <v>-748.75554600171927</v>
      </c>
      <c r="W27" s="29">
        <f t="shared" si="16"/>
        <v>210.45073086844357</v>
      </c>
      <c r="X27" s="29">
        <f t="shared" ref="X27" si="17">SUM(X28:X32)</f>
        <v>1218.912811693895</v>
      </c>
    </row>
    <row r="28" spans="1:24" ht="11.25" customHeight="1" x14ac:dyDescent="0.2">
      <c r="A28" s="41" t="s">
        <v>45</v>
      </c>
      <c r="B28" s="9" t="s">
        <v>46</v>
      </c>
      <c r="C28" s="10">
        <v>-313.10068787618218</v>
      </c>
      <c r="D28" s="10">
        <v>-475.26036113499572</v>
      </c>
      <c r="E28" s="10">
        <v>134.6231298366294</v>
      </c>
      <c r="F28" s="10">
        <v>674.13533963886505</v>
      </c>
      <c r="G28" s="10">
        <v>-317.18022355975921</v>
      </c>
      <c r="H28" s="10">
        <v>-187.65640584694751</v>
      </c>
      <c r="I28" s="10">
        <v>-148.9012897678418</v>
      </c>
      <c r="J28" s="10">
        <v>285.56414445399832</v>
      </c>
      <c r="K28" s="10">
        <v>-68.331384350816847</v>
      </c>
      <c r="L28" s="10">
        <v>-831.19570077386072</v>
      </c>
      <c r="M28" s="10">
        <v>242.72949269131561</v>
      </c>
      <c r="N28" s="10">
        <v>248.8487532244196</v>
      </c>
      <c r="O28" s="10">
        <v>-303.92184006878762</v>
      </c>
      <c r="P28" s="10">
        <v>-56.092949269131552</v>
      </c>
      <c r="Q28" s="10">
        <v>1415.5822871883061</v>
      </c>
      <c r="R28" s="10">
        <v>-564.9519346517626</v>
      </c>
      <c r="S28" s="10">
        <v>-568.12373172828893</v>
      </c>
      <c r="T28" s="10">
        <v>165.67205503009461</v>
      </c>
      <c r="U28" s="10">
        <v>172.44815133276009</v>
      </c>
      <c r="V28" s="10">
        <v>-1082.5339638865</v>
      </c>
      <c r="W28" s="10">
        <v>610.82708512467752</v>
      </c>
      <c r="X28" s="10">
        <v>872.36294067067922</v>
      </c>
    </row>
    <row r="29" spans="1:24" ht="11.25" customHeight="1" x14ac:dyDescent="0.2">
      <c r="A29" s="41" t="s">
        <v>47</v>
      </c>
      <c r="B29" s="9" t="s">
        <v>48</v>
      </c>
      <c r="C29" s="10">
        <v>-65.157179707652617</v>
      </c>
      <c r="D29" s="10">
        <v>-69.360877042132415</v>
      </c>
      <c r="E29" s="10">
        <v>-67.258985382631124</v>
      </c>
      <c r="F29" s="10">
        <v>-114.5504729148753</v>
      </c>
      <c r="G29" s="10">
        <v>222.79544282029229</v>
      </c>
      <c r="H29" s="10">
        <v>-37.833190025795354</v>
      </c>
      <c r="I29" s="10">
        <v>59.902579535683579</v>
      </c>
      <c r="J29" s="10">
        <v>-179.70765262252789</v>
      </c>
      <c r="K29" s="10">
        <v>217.54084264832329</v>
      </c>
      <c r="L29" s="10">
        <v>-3.1527944969905422</v>
      </c>
      <c r="M29" s="10">
        <v>-230.1519346517627</v>
      </c>
      <c r="N29" s="10">
        <v>156.5873602751505</v>
      </c>
      <c r="O29" s="10">
        <v>-57.80068787618228</v>
      </c>
      <c r="P29" s="10">
        <v>246.9666380051591</v>
      </c>
      <c r="Q29" s="10">
        <v>-92.481169389509887</v>
      </c>
      <c r="R29" s="10">
        <v>-81.638779019776436</v>
      </c>
      <c r="S29" s="10">
        <v>29.73267411865864</v>
      </c>
      <c r="T29" s="10">
        <v>126.2483233018057</v>
      </c>
      <c r="U29" s="10">
        <v>-189.32803095442819</v>
      </c>
      <c r="V29" s="10">
        <v>264.74617368873601</v>
      </c>
      <c r="W29" s="10">
        <v>-397.47970765262261</v>
      </c>
      <c r="X29" s="10">
        <v>173.6309544282029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-2.101805674978503</v>
      </c>
      <c r="D31" s="10">
        <v>-25.222098022355979</v>
      </c>
      <c r="E31" s="10">
        <v>27.32398968185727</v>
      </c>
      <c r="F31" s="10">
        <v>-16.814789337919169</v>
      </c>
      <c r="G31" s="10">
        <v>-55.69888220120378</v>
      </c>
      <c r="H31" s="10">
        <v>1.050902837489252</v>
      </c>
      <c r="I31" s="10">
        <v>-57.80068787618228</v>
      </c>
      <c r="J31" s="10">
        <v>-72.513585554600169</v>
      </c>
      <c r="K31" s="10">
        <v>-94.58297506448838</v>
      </c>
      <c r="L31" s="10">
        <v>80.920980223559752</v>
      </c>
      <c r="M31" s="10">
        <v>86.175580395528797</v>
      </c>
      <c r="N31" s="10">
        <v>58.851590713671527</v>
      </c>
      <c r="O31" s="10">
        <v>-21.018400687876181</v>
      </c>
      <c r="P31" s="10">
        <v>-83.022871883061043</v>
      </c>
      <c r="Q31" s="10">
        <v>26.273086844368009</v>
      </c>
      <c r="R31" s="10">
        <v>-37.598022355975921</v>
      </c>
      <c r="S31" s="10">
        <v>-1.94445399828031</v>
      </c>
      <c r="T31" s="10">
        <v>36.942476354256243</v>
      </c>
      <c r="U31" s="10">
        <v>-246.1298366294067</v>
      </c>
      <c r="V31" s="10">
        <v>69.032244196044715</v>
      </c>
      <c r="W31" s="10">
        <v>-2.8966466036113498</v>
      </c>
      <c r="X31" s="10">
        <v>172.91891659501289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-1412.6702493551163</v>
      </c>
      <c r="D33" s="29">
        <f t="shared" si="18"/>
        <v>634.82794496990527</v>
      </c>
      <c r="E33" s="29">
        <f t="shared" si="18"/>
        <v>609.38761822871868</v>
      </c>
      <c r="F33" s="29">
        <f t="shared" si="18"/>
        <v>-260.60945829750648</v>
      </c>
      <c r="G33" s="29">
        <f t="shared" si="18"/>
        <v>-800.82914875322444</v>
      </c>
      <c r="H33" s="29">
        <f t="shared" si="18"/>
        <v>-678.09888220120365</v>
      </c>
      <c r="I33" s="29">
        <f t="shared" si="18"/>
        <v>-369.81289767841793</v>
      </c>
      <c r="J33" s="29">
        <f t="shared" si="18"/>
        <v>771.11031814273429</v>
      </c>
      <c r="K33" s="29">
        <f t="shared" si="18"/>
        <v>-1603.372656921754</v>
      </c>
      <c r="L33" s="29">
        <f t="shared" si="18"/>
        <v>-423.10498710232145</v>
      </c>
      <c r="M33" s="29">
        <f t="shared" si="18"/>
        <v>670.35528804815135</v>
      </c>
      <c r="N33" s="29">
        <f t="shared" si="18"/>
        <v>1177.2973344797938</v>
      </c>
      <c r="O33" s="29">
        <f t="shared" si="18"/>
        <v>-768.06337059329314</v>
      </c>
      <c r="P33" s="29">
        <f t="shared" si="18"/>
        <v>-153.99140154772138</v>
      </c>
      <c r="Q33" s="29">
        <f t="shared" si="18"/>
        <v>-237.63370593293212</v>
      </c>
      <c r="R33" s="29">
        <f t="shared" si="18"/>
        <v>-2330.4454858125537</v>
      </c>
      <c r="S33" s="29">
        <f t="shared" si="18"/>
        <v>686.10017196904539</v>
      </c>
      <c r="T33" s="29">
        <f t="shared" si="18"/>
        <v>2031.8035253654346</v>
      </c>
      <c r="U33" s="29">
        <f t="shared" si="18"/>
        <v>956.4325021496129</v>
      </c>
      <c r="V33" s="29">
        <f t="shared" si="18"/>
        <v>-1283.7975924333621</v>
      </c>
      <c r="W33" s="29">
        <f t="shared" si="18"/>
        <v>-1857.1716251074804</v>
      </c>
      <c r="X33" s="29">
        <f t="shared" ref="X33" si="19">SUM(X34:X50)</f>
        <v>2933.0838349097157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23.748753224419598</v>
      </c>
      <c r="D36" s="10">
        <v>5.397420464316423</v>
      </c>
      <c r="E36" s="10">
        <v>16.19234737747205</v>
      </c>
      <c r="F36" s="10">
        <v>26.987188306104901</v>
      </c>
      <c r="G36" s="10">
        <v>-23.748753224419598</v>
      </c>
      <c r="H36" s="10">
        <v>38.861564918314699</v>
      </c>
      <c r="I36" s="10">
        <v>7.5564058469475492</v>
      </c>
      <c r="J36" s="10">
        <v>39.941014617368872</v>
      </c>
      <c r="K36" s="10">
        <v>2.1589853826311258</v>
      </c>
      <c r="L36" s="10">
        <v>-9.7153912295786746</v>
      </c>
      <c r="M36" s="10">
        <v>-37.782115219260533</v>
      </c>
      <c r="N36" s="10">
        <v>-23.748753224419598</v>
      </c>
      <c r="O36" s="10">
        <v>-7.5564058469475492</v>
      </c>
      <c r="P36" s="10">
        <v>2.1589853826311258</v>
      </c>
      <c r="Q36" s="10">
        <v>-41.020550300945828</v>
      </c>
      <c r="R36" s="10">
        <v>-81.871195184866721</v>
      </c>
      <c r="S36" s="10">
        <v>115.3869303525365</v>
      </c>
      <c r="T36" s="10">
        <v>23.66242476354256</v>
      </c>
      <c r="U36" s="10">
        <v>-32.803611349957002</v>
      </c>
      <c r="V36" s="10">
        <v>56.601031814273433</v>
      </c>
      <c r="W36" s="10">
        <v>-23.87944969905417</v>
      </c>
      <c r="X36" s="10">
        <v>-9.9551160791057605</v>
      </c>
    </row>
    <row r="37" spans="1:24" ht="11.25" customHeight="1" x14ac:dyDescent="0.2">
      <c r="A37" s="41" t="s">
        <v>61</v>
      </c>
      <c r="B37" s="9" t="s">
        <v>62</v>
      </c>
      <c r="C37" s="10">
        <v>-430.02768701633698</v>
      </c>
      <c r="D37" s="10">
        <v>-163.35150472914879</v>
      </c>
      <c r="E37" s="10">
        <v>523.5119518486672</v>
      </c>
      <c r="F37" s="10">
        <v>-218.45803955288051</v>
      </c>
      <c r="G37" s="10">
        <v>-225.3463456577816</v>
      </c>
      <c r="H37" s="10">
        <v>6.8883061049011181</v>
      </c>
      <c r="I37" s="10">
        <v>7.9105760963026652</v>
      </c>
      <c r="J37" s="10">
        <v>100.7929492691316</v>
      </c>
      <c r="K37" s="10">
        <v>-54.686156491831468</v>
      </c>
      <c r="L37" s="10">
        <v>217.74144453998281</v>
      </c>
      <c r="M37" s="10">
        <v>248.40928632846089</v>
      </c>
      <c r="N37" s="10">
        <v>-178.2889079965606</v>
      </c>
      <c r="O37" s="10">
        <v>-192.755803955288</v>
      </c>
      <c r="P37" s="10">
        <v>-118.5822012037833</v>
      </c>
      <c r="Q37" s="10">
        <v>69.676096302665513</v>
      </c>
      <c r="R37" s="10">
        <v>-89.519518486672396</v>
      </c>
      <c r="S37" s="10">
        <v>-30.630868443680139</v>
      </c>
      <c r="T37" s="10">
        <v>65.333877901977644</v>
      </c>
      <c r="U37" s="10">
        <v>263.90447119518478</v>
      </c>
      <c r="V37" s="10">
        <v>137.9138435081685</v>
      </c>
      <c r="W37" s="10">
        <v>-373.64625967325878</v>
      </c>
      <c r="X37" s="10">
        <v>356.96104901117798</v>
      </c>
    </row>
    <row r="38" spans="1:24" ht="11.25" customHeight="1" x14ac:dyDescent="0.2">
      <c r="A38" s="41" t="s">
        <v>63</v>
      </c>
      <c r="B38" s="9" t="s">
        <v>64</v>
      </c>
      <c r="C38" s="10">
        <v>-2.101805674978503</v>
      </c>
      <c r="D38" s="10">
        <v>0</v>
      </c>
      <c r="E38" s="10">
        <v>1.050902837489252</v>
      </c>
      <c r="F38" s="10">
        <v>-2.101805674978503</v>
      </c>
      <c r="G38" s="10">
        <v>2.101805674978503</v>
      </c>
      <c r="H38" s="10">
        <v>2.101805674978503</v>
      </c>
      <c r="I38" s="10">
        <v>-2.101805674978503</v>
      </c>
      <c r="J38" s="10">
        <v>-12.61109200343938</v>
      </c>
      <c r="K38" s="10">
        <v>5.2546001719690452</v>
      </c>
      <c r="L38" s="10">
        <v>-4.2036973344797932</v>
      </c>
      <c r="M38" s="10">
        <v>10.50920034393809</v>
      </c>
      <c r="N38" s="10">
        <v>-2.101805674978503</v>
      </c>
      <c r="O38" s="10">
        <v>2.101805674978503</v>
      </c>
      <c r="P38" s="10">
        <v>2.101805674978503</v>
      </c>
      <c r="Q38" s="10">
        <v>2.101805674978503</v>
      </c>
      <c r="R38" s="10">
        <v>-1.240068787618229</v>
      </c>
      <c r="S38" s="10">
        <v>0.61797076526225281</v>
      </c>
      <c r="T38" s="10">
        <v>-1.7508168529664661</v>
      </c>
      <c r="U38" s="10">
        <v>3.57944969905417</v>
      </c>
      <c r="V38" s="10">
        <v>-3.3367153912295779</v>
      </c>
      <c r="W38" s="10">
        <v>-1.1854686156491829</v>
      </c>
      <c r="X38" s="10">
        <v>2.631470335339638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-66.494668959587273</v>
      </c>
      <c r="D40" s="10">
        <v>72.728546861564908</v>
      </c>
      <c r="E40" s="10">
        <v>24.93551160791057</v>
      </c>
      <c r="F40" s="10">
        <v>-14.545743766122101</v>
      </c>
      <c r="G40" s="10">
        <v>-44.676096302665513</v>
      </c>
      <c r="H40" s="10">
        <v>-43.637145313843497</v>
      </c>
      <c r="I40" s="10">
        <v>-46.754084264832329</v>
      </c>
      <c r="J40" s="10">
        <v>48.832072226999138</v>
      </c>
      <c r="K40" s="10">
        <v>-85.196302665520193</v>
      </c>
      <c r="L40" s="10">
        <v>76.88452278589854</v>
      </c>
      <c r="M40" s="10">
        <v>-61.29982803095443</v>
      </c>
      <c r="N40" s="10">
        <v>77.923473774720549</v>
      </c>
      <c r="O40" s="10">
        <v>0</v>
      </c>
      <c r="P40" s="10">
        <v>-86.235339638865</v>
      </c>
      <c r="Q40" s="10">
        <v>37.403267411865862</v>
      </c>
      <c r="R40" s="10">
        <v>-285.19681857265692</v>
      </c>
      <c r="S40" s="10">
        <v>83.98907996560618</v>
      </c>
      <c r="T40" s="10">
        <v>220.04445399828029</v>
      </c>
      <c r="U40" s="10">
        <v>-34.077472055030093</v>
      </c>
      <c r="V40" s="10">
        <v>-201.14230438521071</v>
      </c>
      <c r="W40" s="10">
        <v>-9.312381771281169</v>
      </c>
      <c r="X40" s="10">
        <v>236.4748925193465</v>
      </c>
    </row>
    <row r="41" spans="1:24" ht="11.25" customHeight="1" x14ac:dyDescent="0.2">
      <c r="A41" s="41" t="s">
        <v>69</v>
      </c>
      <c r="B41" s="9" t="s">
        <v>70</v>
      </c>
      <c r="C41" s="10">
        <v>-68.971539122957864</v>
      </c>
      <c r="D41" s="10">
        <v>36.029922613929493</v>
      </c>
      <c r="E41" s="10">
        <v>4.1177128116938952</v>
      </c>
      <c r="F41" s="10">
        <v>-42.206448839208939</v>
      </c>
      <c r="G41" s="10">
        <v>20.588478073946689</v>
      </c>
      <c r="H41" s="10">
        <v>17.500257953568351</v>
      </c>
      <c r="I41" s="10">
        <v>-27.794496990541699</v>
      </c>
      <c r="J41" s="10">
        <v>19.559071367153908</v>
      </c>
      <c r="K41" s="10">
        <v>-23.6767841788478</v>
      </c>
      <c r="L41" s="10">
        <v>-102.942562338779</v>
      </c>
      <c r="M41" s="10">
        <v>106.03086844368011</v>
      </c>
      <c r="N41" s="10">
        <v>15.44135855546002</v>
      </c>
      <c r="O41" s="10">
        <v>39.118142734307817</v>
      </c>
      <c r="P41" s="10">
        <v>-19.559071367153908</v>
      </c>
      <c r="Q41" s="10">
        <v>14.41195184866724</v>
      </c>
      <c r="R41" s="10">
        <v>10.81117798796217</v>
      </c>
      <c r="S41" s="10">
        <v>-18.56259673258813</v>
      </c>
      <c r="T41" s="10">
        <v>-29.083319002579529</v>
      </c>
      <c r="U41" s="10">
        <v>-4.7404987102321581</v>
      </c>
      <c r="V41" s="10">
        <v>12.292261392949269</v>
      </c>
      <c r="W41" s="10">
        <v>-65.629406706792764</v>
      </c>
      <c r="X41" s="10">
        <v>60.237833190025803</v>
      </c>
    </row>
    <row r="42" spans="1:24" ht="11.25" customHeight="1" x14ac:dyDescent="0.2">
      <c r="A42" s="41" t="s">
        <v>71</v>
      </c>
      <c r="B42" s="9" t="s">
        <v>72</v>
      </c>
      <c r="C42" s="10">
        <v>-181.80945829750641</v>
      </c>
      <c r="D42" s="10">
        <v>202.82794496990539</v>
      </c>
      <c r="E42" s="10">
        <v>56.749785038693027</v>
      </c>
      <c r="F42" s="10">
        <v>-235.4065348237317</v>
      </c>
      <c r="G42" s="10">
        <v>-139.77265692175411</v>
      </c>
      <c r="H42" s="10">
        <v>109.2958727429063</v>
      </c>
      <c r="I42" s="10">
        <v>-87.226483233018044</v>
      </c>
      <c r="J42" s="10">
        <v>7.3564918314703336</v>
      </c>
      <c r="K42" s="10">
        <v>-187.0641444539983</v>
      </c>
      <c r="L42" s="10">
        <v>-67.258985382631124</v>
      </c>
      <c r="M42" s="10">
        <v>285.85073086844358</v>
      </c>
      <c r="N42" s="10">
        <v>18.91659501289768</v>
      </c>
      <c r="O42" s="10">
        <v>-14.71289767841788</v>
      </c>
      <c r="P42" s="10">
        <v>-120.8560619088564</v>
      </c>
      <c r="Q42" s="10">
        <v>-270.08693035253651</v>
      </c>
      <c r="R42" s="10">
        <v>384.24617368873601</v>
      </c>
      <c r="S42" s="10">
        <v>-66.150988822012039</v>
      </c>
      <c r="T42" s="10">
        <v>-190.45236457437659</v>
      </c>
      <c r="U42" s="10">
        <v>-249.98907996560621</v>
      </c>
      <c r="V42" s="10">
        <v>-156.95623387790201</v>
      </c>
      <c r="W42" s="10">
        <v>-111.848581255374</v>
      </c>
      <c r="X42" s="10">
        <v>685.7202063628547</v>
      </c>
    </row>
    <row r="43" spans="1:24" ht="11.25" customHeight="1" x14ac:dyDescent="0.2">
      <c r="A43" s="41" t="s">
        <v>73</v>
      </c>
      <c r="B43" s="9" t="s">
        <v>74</v>
      </c>
      <c r="C43" s="10">
        <v>-256.32699914015478</v>
      </c>
      <c r="D43" s="10">
        <v>-100.8837489251935</v>
      </c>
      <c r="E43" s="10">
        <v>-154.4138435081685</v>
      </c>
      <c r="F43" s="10">
        <v>551.77222699914012</v>
      </c>
      <c r="G43" s="10">
        <v>-333.53396388650037</v>
      </c>
      <c r="H43" s="10">
        <v>-563.09595872742898</v>
      </c>
      <c r="I43" s="10">
        <v>19.559071367153908</v>
      </c>
      <c r="J43" s="10">
        <v>546.62510748065347</v>
      </c>
      <c r="K43" s="10">
        <v>-854.34221840068778</v>
      </c>
      <c r="L43" s="10">
        <v>-499.39810834049871</v>
      </c>
      <c r="M43" s="10">
        <v>-19.60447119518486</v>
      </c>
      <c r="N43" s="10">
        <v>1025.623387790198</v>
      </c>
      <c r="O43" s="10">
        <v>-379.70765262252792</v>
      </c>
      <c r="P43" s="10">
        <v>105.24505588993981</v>
      </c>
      <c r="Q43" s="10">
        <v>149.61306964746339</v>
      </c>
      <c r="R43" s="10">
        <v>-2191.08796216681</v>
      </c>
      <c r="S43" s="10">
        <v>483.50782459157352</v>
      </c>
      <c r="T43" s="10">
        <v>1508.87747205503</v>
      </c>
      <c r="U43" s="10">
        <v>744.30954428202915</v>
      </c>
      <c r="V43" s="10">
        <v>-722.11143594153054</v>
      </c>
      <c r="W43" s="10">
        <v>-1147.5737747205501</v>
      </c>
      <c r="X43" s="10">
        <v>1707.337575236457</v>
      </c>
    </row>
    <row r="44" spans="1:24" ht="11.25" customHeight="1" x14ac:dyDescent="0.2">
      <c r="A44" s="41" t="s">
        <v>75</v>
      </c>
      <c r="B44" s="9" t="s">
        <v>76</v>
      </c>
      <c r="C44" s="10">
        <v>-408.35485812553742</v>
      </c>
      <c r="D44" s="10">
        <v>556.22433361994842</v>
      </c>
      <c r="E44" s="10">
        <v>136.11831470335341</v>
      </c>
      <c r="F44" s="10">
        <v>-357.43284608770421</v>
      </c>
      <c r="G44" s="10">
        <v>-16.647549441100601</v>
      </c>
      <c r="H44" s="10">
        <v>-242.85846947549439</v>
      </c>
      <c r="I44" s="10">
        <v>-247.7548581255374</v>
      </c>
      <c r="J44" s="10">
        <v>57.776784178847798</v>
      </c>
      <c r="K44" s="10">
        <v>-320.22072226999143</v>
      </c>
      <c r="L44" s="10">
        <v>-145.9109200343938</v>
      </c>
      <c r="M44" s="10">
        <v>167.45485812553741</v>
      </c>
      <c r="N44" s="10">
        <v>370.16337059329322</v>
      </c>
      <c r="O44" s="10">
        <v>-241.27257093723131</v>
      </c>
      <c r="P44" s="10">
        <v>-14.688993981083399</v>
      </c>
      <c r="Q44" s="10">
        <v>-115.55365434221839</v>
      </c>
      <c r="R44" s="10">
        <v>11.54849527085125</v>
      </c>
      <c r="S44" s="10">
        <v>250.74849527085121</v>
      </c>
      <c r="T44" s="10">
        <v>1035.8229578675839</v>
      </c>
      <c r="U44" s="10">
        <v>8.5509888220120374</v>
      </c>
      <c r="V44" s="10">
        <v>-84.619518486672391</v>
      </c>
      <c r="W44" s="10">
        <v>-830.67919174548581</v>
      </c>
      <c r="X44" s="10">
        <v>-10.755116079105759</v>
      </c>
    </row>
    <row r="45" spans="1:24" ht="11.25" customHeight="1" x14ac:dyDescent="0.2">
      <c r="A45" s="41" t="s">
        <v>77</v>
      </c>
      <c r="B45" s="9" t="s">
        <v>78</v>
      </c>
      <c r="C45" s="10">
        <v>-11.45503009458298</v>
      </c>
      <c r="D45" s="10">
        <v>9.3723129836629404</v>
      </c>
      <c r="E45" s="10">
        <v>11.45503009458298</v>
      </c>
      <c r="F45" s="10">
        <v>-3.1240756663800511</v>
      </c>
      <c r="G45" s="10">
        <v>1.0413585554600171</v>
      </c>
      <c r="H45" s="10">
        <v>8.3309544282029222</v>
      </c>
      <c r="I45" s="10">
        <v>-9.3723129836629404</v>
      </c>
      <c r="J45" s="10">
        <v>-3.1240756663800511</v>
      </c>
      <c r="K45" s="10">
        <v>-13.53774720550301</v>
      </c>
      <c r="L45" s="10">
        <v>11.45503009458298</v>
      </c>
      <c r="M45" s="10">
        <v>0</v>
      </c>
      <c r="N45" s="10">
        <v>-61.440756663800506</v>
      </c>
      <c r="O45" s="10">
        <v>13.53774720550301</v>
      </c>
      <c r="P45" s="10">
        <v>20.82734307824591</v>
      </c>
      <c r="Q45" s="10">
        <v>20.82734307824591</v>
      </c>
      <c r="R45" s="10">
        <v>-91.981943250214954</v>
      </c>
      <c r="S45" s="10">
        <v>-7.2208082545141874</v>
      </c>
      <c r="T45" s="10">
        <v>56.226569217540828</v>
      </c>
      <c r="U45" s="10">
        <v>-43.713499570077381</v>
      </c>
      <c r="V45" s="10">
        <v>18.156233877901979</v>
      </c>
      <c r="W45" s="10">
        <v>-22.84866723989682</v>
      </c>
      <c r="X45" s="10">
        <v>21.29079965606191</v>
      </c>
    </row>
    <row r="46" spans="1:24" ht="11.25" customHeight="1" x14ac:dyDescent="0.2">
      <c r="A46" s="41" t="s">
        <v>79</v>
      </c>
      <c r="B46" s="9" t="s">
        <v>80</v>
      </c>
      <c r="C46" s="10">
        <v>-22.742906276870158</v>
      </c>
      <c r="D46" s="10">
        <v>-10.877042132416159</v>
      </c>
      <c r="E46" s="10">
        <v>33.619948409286323</v>
      </c>
      <c r="F46" s="10">
        <v>-20.7652622527945</v>
      </c>
      <c r="G46" s="10">
        <v>-14.832330180567499</v>
      </c>
      <c r="H46" s="10">
        <v>-1.9776440240756661</v>
      </c>
      <c r="I46" s="10">
        <v>-1.9776440240756661</v>
      </c>
      <c r="J46" s="10">
        <v>-18.787618228718831</v>
      </c>
      <c r="K46" s="10">
        <v>-59.329320722269991</v>
      </c>
      <c r="L46" s="10">
        <v>67.239896818572646</v>
      </c>
      <c r="M46" s="10">
        <v>-12.85468615649183</v>
      </c>
      <c r="N46" s="10">
        <v>-64.273430782459158</v>
      </c>
      <c r="O46" s="10">
        <v>32.631126397248487</v>
      </c>
      <c r="P46" s="10">
        <v>47.46345657781599</v>
      </c>
      <c r="Q46" s="10">
        <v>-88.005159071367146</v>
      </c>
      <c r="R46" s="10">
        <v>32.234565778159933</v>
      </c>
      <c r="S46" s="10">
        <v>74.560103181427337</v>
      </c>
      <c r="T46" s="10">
        <v>-46.70997420464316</v>
      </c>
      <c r="U46" s="10">
        <v>-11.669991401547721</v>
      </c>
      <c r="V46" s="10">
        <v>55.098194325021502</v>
      </c>
      <c r="W46" s="10">
        <v>33.993723129836617</v>
      </c>
      <c r="X46" s="10">
        <v>-48.877472055030097</v>
      </c>
    </row>
    <row r="47" spans="1:24" ht="11.25" customHeight="1" x14ac:dyDescent="0.2">
      <c r="A47" s="41" t="s">
        <v>81</v>
      </c>
      <c r="B47" s="9" t="s">
        <v>82</v>
      </c>
      <c r="C47" s="10">
        <v>31.023731728288901</v>
      </c>
      <c r="D47" s="10">
        <v>2.0015477214101458</v>
      </c>
      <c r="E47" s="10">
        <v>5.0037833190025793</v>
      </c>
      <c r="F47" s="10">
        <v>9.0068787618228718</v>
      </c>
      <c r="G47" s="10">
        <v>-6.0045571797076516</v>
      </c>
      <c r="H47" s="10">
        <v>1.0007738607050729</v>
      </c>
      <c r="I47" s="10">
        <v>2.0015477214101458</v>
      </c>
      <c r="J47" s="10">
        <v>-4.0030954428202916</v>
      </c>
      <c r="K47" s="10">
        <v>3.0023215821152189</v>
      </c>
      <c r="L47" s="10">
        <v>-5.0037833190025793</v>
      </c>
      <c r="M47" s="10">
        <v>8.0061049011177978</v>
      </c>
      <c r="N47" s="10">
        <v>-4.0030954428202916</v>
      </c>
      <c r="O47" s="10">
        <v>-8.0061049011177978</v>
      </c>
      <c r="P47" s="10">
        <v>8.0061049011177978</v>
      </c>
      <c r="Q47" s="10">
        <v>-6.0045571797076516</v>
      </c>
      <c r="R47" s="10">
        <v>9.9276010318142731</v>
      </c>
      <c r="S47" s="10">
        <v>1.60524505588994</v>
      </c>
      <c r="T47" s="10">
        <v>-0.86466036113499556</v>
      </c>
      <c r="U47" s="10">
        <v>10.219776440240761</v>
      </c>
      <c r="V47" s="10">
        <v>-10.688134135855551</v>
      </c>
      <c r="W47" s="10">
        <v>-2.1806534823731729</v>
      </c>
      <c r="X47" s="10">
        <v>8.5038693035253646E-2</v>
      </c>
    </row>
    <row r="48" spans="1:24" ht="11.25" customHeight="1" x14ac:dyDescent="0.2">
      <c r="A48" s="41" t="s">
        <v>83</v>
      </c>
      <c r="B48" s="9" t="s">
        <v>84</v>
      </c>
      <c r="C48" s="10">
        <v>0.84075666380051584</v>
      </c>
      <c r="D48" s="10">
        <v>0.84075666380051584</v>
      </c>
      <c r="E48" s="10">
        <v>1.6815133276010319</v>
      </c>
      <c r="F48" s="10">
        <v>0</v>
      </c>
      <c r="G48" s="10">
        <v>0</v>
      </c>
      <c r="H48" s="10">
        <v>0</v>
      </c>
      <c r="I48" s="10">
        <v>1.6815133276010319</v>
      </c>
      <c r="J48" s="10">
        <v>-1.6815133276010319</v>
      </c>
      <c r="K48" s="10">
        <v>0.84075666380051584</v>
      </c>
      <c r="L48" s="10">
        <v>0.84075666380051584</v>
      </c>
      <c r="M48" s="10">
        <v>-1.6815133276010319</v>
      </c>
      <c r="N48" s="10">
        <v>-6.7258813413585541</v>
      </c>
      <c r="O48" s="10">
        <v>5.8851246775580393</v>
      </c>
      <c r="P48" s="10">
        <v>0</v>
      </c>
      <c r="Q48" s="10">
        <v>1.6815133276010319</v>
      </c>
      <c r="R48" s="10">
        <v>0.6984522785898537</v>
      </c>
      <c r="S48" s="10">
        <v>0.94075666380051592</v>
      </c>
      <c r="T48" s="10">
        <v>-1.761306964746346</v>
      </c>
      <c r="U48" s="10">
        <v>-2.0261392949269128</v>
      </c>
      <c r="V48" s="10">
        <v>-1.940412725709372</v>
      </c>
      <c r="W48" s="10">
        <v>6.6199484092863274</v>
      </c>
      <c r="X48" s="10">
        <v>-7.6526225279449689E-2</v>
      </c>
    </row>
    <row r="49" spans="1:24" ht="11.25" customHeight="1" x14ac:dyDescent="0.2">
      <c r="A49" s="41" t="s">
        <v>85</v>
      </c>
      <c r="B49" s="9" t="s">
        <v>86</v>
      </c>
      <c r="C49" s="10">
        <v>1.0198624247635431</v>
      </c>
      <c r="D49" s="10">
        <v>-5.0993981083404982</v>
      </c>
      <c r="E49" s="10">
        <v>0</v>
      </c>
      <c r="F49" s="10">
        <v>-3.0595872742906272</v>
      </c>
      <c r="G49" s="10">
        <v>1.0198624247635431</v>
      </c>
      <c r="H49" s="10">
        <v>0</v>
      </c>
      <c r="I49" s="10">
        <v>2.0397248495270852</v>
      </c>
      <c r="J49" s="10">
        <v>-15.298108340498709</v>
      </c>
      <c r="K49" s="10">
        <v>-20.397420464316419</v>
      </c>
      <c r="L49" s="10">
        <v>43.854514187446263</v>
      </c>
      <c r="M49" s="10">
        <v>-11.218572656921751</v>
      </c>
      <c r="N49" s="10">
        <v>4.0794496990541704</v>
      </c>
      <c r="O49" s="10">
        <v>-2.0397248495270852</v>
      </c>
      <c r="P49" s="10">
        <v>1.0198624247635431</v>
      </c>
      <c r="Q49" s="10">
        <v>-4.0794496990541704</v>
      </c>
      <c r="R49" s="10">
        <v>3.7592433361994839</v>
      </c>
      <c r="S49" s="10">
        <v>13.93147033533964</v>
      </c>
      <c r="T49" s="10">
        <v>-9.0972484952708506</v>
      </c>
      <c r="U49" s="10">
        <v>10.0518486672399</v>
      </c>
      <c r="V49" s="10">
        <v>-12.157867583834911</v>
      </c>
      <c r="W49" s="10">
        <v>-3.499226139294926</v>
      </c>
      <c r="X49" s="10">
        <v>1.1177987962166811</v>
      </c>
    </row>
    <row r="50" spans="1:24" ht="11.25" customHeight="1" x14ac:dyDescent="0.2">
      <c r="A50" s="41" t="s">
        <v>87</v>
      </c>
      <c r="B50" s="9" t="s">
        <v>88</v>
      </c>
      <c r="C50" s="10">
        <v>-21.018400687876181</v>
      </c>
      <c r="D50" s="10">
        <v>29.61685296646603</v>
      </c>
      <c r="E50" s="10">
        <v>-50.635339638864998</v>
      </c>
      <c r="F50" s="10">
        <v>48.724591573516769</v>
      </c>
      <c r="G50" s="10">
        <v>-21.018400687876181</v>
      </c>
      <c r="H50" s="10">
        <v>-10.50920034393809</v>
      </c>
      <c r="I50" s="10">
        <v>12.419948409286331</v>
      </c>
      <c r="J50" s="10">
        <v>5.732330180567498</v>
      </c>
      <c r="K50" s="10">
        <v>3.8214961306964752</v>
      </c>
      <c r="L50" s="10">
        <v>-6.6877042132416156</v>
      </c>
      <c r="M50" s="10">
        <v>-11.464574376612211</v>
      </c>
      <c r="N50" s="10">
        <v>5.732330180567498</v>
      </c>
      <c r="O50" s="10">
        <v>-15.28615649183147</v>
      </c>
      <c r="P50" s="10">
        <v>19.10765262252794</v>
      </c>
      <c r="Q50" s="10">
        <v>-8.5984522785898534</v>
      </c>
      <c r="R50" s="10">
        <v>-42.773688736027523</v>
      </c>
      <c r="S50" s="10">
        <v>-216.62244196044711</v>
      </c>
      <c r="T50" s="10">
        <v>-598.44453998280301</v>
      </c>
      <c r="U50" s="10">
        <v>294.83671539122957</v>
      </c>
      <c r="V50" s="10">
        <v>-370.9065348237317</v>
      </c>
      <c r="W50" s="10">
        <v>694.49776440240748</v>
      </c>
      <c r="X50" s="10">
        <v>-69.108598452278585</v>
      </c>
    </row>
    <row r="51" spans="1:24" ht="11.25" customHeight="1" x14ac:dyDescent="0.2">
      <c r="A51" s="35" t="s">
        <v>89</v>
      </c>
      <c r="B51" s="36" t="s">
        <v>90</v>
      </c>
      <c r="C51" s="37">
        <v>-566.05571797076527</v>
      </c>
      <c r="D51" s="37">
        <v>456.18933791917448</v>
      </c>
      <c r="E51" s="37">
        <v>-370.20515907136712</v>
      </c>
      <c r="F51" s="37">
        <v>-23.88211521926053</v>
      </c>
      <c r="G51" s="37">
        <v>28.654256233877899</v>
      </c>
      <c r="H51" s="37">
        <v>88.370335339638871</v>
      </c>
      <c r="I51" s="37">
        <v>-90.75631986242476</v>
      </c>
      <c r="J51" s="37">
        <v>1215.7311263972481</v>
      </c>
      <c r="K51" s="37">
        <v>-1046.1486672398969</v>
      </c>
      <c r="L51" s="37">
        <v>630.54393809114356</v>
      </c>
      <c r="M51" s="37">
        <v>-441.85150472914881</v>
      </c>
      <c r="N51" s="37">
        <v>-833.57420464316419</v>
      </c>
      <c r="O51" s="37">
        <v>109.8663800515907</v>
      </c>
      <c r="P51" s="37">
        <v>143.31418744625969</v>
      </c>
      <c r="Q51" s="37">
        <v>-1036.6044711951849</v>
      </c>
      <c r="R51" s="37">
        <v>-323.72158211521918</v>
      </c>
      <c r="S51" s="37">
        <v>1799.8544282029229</v>
      </c>
      <c r="T51" s="37">
        <v>-94.627257093723131</v>
      </c>
      <c r="U51" s="37">
        <v>-1779.0300945829749</v>
      </c>
      <c r="V51" s="37">
        <v>-169.08753224419601</v>
      </c>
      <c r="W51" s="37">
        <v>82.407824591573515</v>
      </c>
      <c r="X51" s="37">
        <v>4572.9684436801372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-0.76337059329320722</v>
      </c>
      <c r="J52" s="37">
        <f t="shared" si="20"/>
        <v>-69.278417884780723</v>
      </c>
      <c r="K52" s="37">
        <f t="shared" si="20"/>
        <v>-99.497420464316392</v>
      </c>
      <c r="L52" s="37">
        <f t="shared" si="20"/>
        <v>-10.938865004299224</v>
      </c>
      <c r="M52" s="37">
        <f t="shared" si="20"/>
        <v>61.737489251934633</v>
      </c>
      <c r="N52" s="37">
        <f t="shared" si="20"/>
        <v>-42.066809974204638</v>
      </c>
      <c r="O52" s="37">
        <f t="shared" si="20"/>
        <v>-55.053998280309536</v>
      </c>
      <c r="P52" s="37">
        <f t="shared" si="20"/>
        <v>-96.398194325021507</v>
      </c>
      <c r="Q52" s="37">
        <f t="shared" si="20"/>
        <v>71.773172828890793</v>
      </c>
      <c r="R52" s="37">
        <f t="shared" si="20"/>
        <v>11.905846947549437</v>
      </c>
      <c r="S52" s="37">
        <f t="shared" si="20"/>
        <v>-16.445829750644883</v>
      </c>
      <c r="T52" s="37">
        <f t="shared" si="20"/>
        <v>-96.593207222699917</v>
      </c>
      <c r="U52" s="37">
        <f t="shared" si="20"/>
        <v>-156.75838349097157</v>
      </c>
      <c r="V52" s="37">
        <f t="shared" si="20"/>
        <v>4.0644883920894239</v>
      </c>
      <c r="W52" s="37">
        <f t="shared" si="20"/>
        <v>47.66044711951848</v>
      </c>
      <c r="X52" s="37">
        <f t="shared" ref="X52" si="21">SUM(X53:X70)</f>
        <v>-71.974290627687012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-0.32768701633705932</v>
      </c>
      <c r="J63" s="10">
        <v>-16.479105760963019</v>
      </c>
      <c r="K63" s="10">
        <v>2.3480653482373168</v>
      </c>
      <c r="L63" s="10">
        <v>-8.1648323301805661</v>
      </c>
      <c r="M63" s="10">
        <v>4.7457437661220974</v>
      </c>
      <c r="N63" s="10">
        <v>-0.16122098022355971</v>
      </c>
      <c r="O63" s="10">
        <v>-6.44883920894239</v>
      </c>
      <c r="P63" s="10">
        <v>2.5795356835769558</v>
      </c>
      <c r="Q63" s="10">
        <v>9.0283748925193468</v>
      </c>
      <c r="R63" s="10">
        <v>1.3594153052450559</v>
      </c>
      <c r="S63" s="10">
        <v>-10.56457437661221</v>
      </c>
      <c r="T63" s="10">
        <v>-4.6552880481513323</v>
      </c>
      <c r="U63" s="10">
        <v>6.6279449699054167</v>
      </c>
      <c r="V63" s="10">
        <v>0.67360275150472904</v>
      </c>
      <c r="W63" s="10">
        <v>-42.794840928632837</v>
      </c>
      <c r="X63" s="10">
        <v>20.96285468615649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-0.4356835769561479</v>
      </c>
      <c r="J65" s="10">
        <v>-52.799312123817707</v>
      </c>
      <c r="K65" s="10">
        <v>-101.8454858125537</v>
      </c>
      <c r="L65" s="10">
        <v>-2.7740326741186578</v>
      </c>
      <c r="M65" s="10">
        <v>56.991745485812537</v>
      </c>
      <c r="N65" s="10">
        <v>-41.905588993981077</v>
      </c>
      <c r="O65" s="10">
        <v>-48.605159071367147</v>
      </c>
      <c r="P65" s="10">
        <v>-98.977730008598456</v>
      </c>
      <c r="Q65" s="10">
        <v>62.744797936371448</v>
      </c>
      <c r="R65" s="10">
        <v>10.54643164230438</v>
      </c>
      <c r="S65" s="10">
        <v>-5.8812553740326736</v>
      </c>
      <c r="T65" s="10">
        <v>-91.937919174548583</v>
      </c>
      <c r="U65" s="10">
        <v>-163.386328460877</v>
      </c>
      <c r="V65" s="10">
        <v>3.390885640584695</v>
      </c>
      <c r="W65" s="10">
        <v>90.455288048151317</v>
      </c>
      <c r="X65" s="10">
        <v>-92.937145313843502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336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91428.923989681833</v>
      </c>
      <c r="D2" s="31">
        <f t="shared" si="0"/>
        <v>94581.256405846958</v>
      </c>
      <c r="E2" s="31">
        <f t="shared" si="0"/>
        <v>95347.991917454856</v>
      </c>
      <c r="F2" s="31">
        <f t="shared" si="0"/>
        <v>97306.557351676718</v>
      </c>
      <c r="G2" s="31">
        <f t="shared" si="0"/>
        <v>99449.735941530496</v>
      </c>
      <c r="H2" s="31">
        <f t="shared" si="0"/>
        <v>99320.442390369732</v>
      </c>
      <c r="I2" s="31">
        <f t="shared" si="0"/>
        <v>99707.035511607915</v>
      </c>
      <c r="J2" s="31">
        <f t="shared" si="0"/>
        <v>99819.146001719724</v>
      </c>
      <c r="K2" s="31">
        <f t="shared" si="0"/>
        <v>98549.215133275997</v>
      </c>
      <c r="L2" s="31">
        <f t="shared" si="0"/>
        <v>95183.244711951847</v>
      </c>
      <c r="M2" s="31">
        <f t="shared" si="0"/>
        <v>100013.60438521067</v>
      </c>
      <c r="N2" s="31">
        <f t="shared" si="0"/>
        <v>95477.894153052446</v>
      </c>
      <c r="O2" s="31">
        <f t="shared" si="0"/>
        <v>94435.765778159912</v>
      </c>
      <c r="P2" s="31">
        <f t="shared" si="0"/>
        <v>92238.991143594132</v>
      </c>
      <c r="Q2" s="31">
        <f t="shared" si="0"/>
        <v>87933.6177987962</v>
      </c>
      <c r="R2" s="31">
        <f t="shared" si="0"/>
        <v>83394.244797936364</v>
      </c>
      <c r="S2" s="31">
        <f t="shared" si="0"/>
        <v>87716.026053310386</v>
      </c>
      <c r="T2" s="31">
        <f t="shared" si="0"/>
        <v>87043.718486672384</v>
      </c>
      <c r="U2" s="31">
        <f t="shared" si="0"/>
        <v>82861.050558899369</v>
      </c>
      <c r="V2" s="31">
        <f t="shared" si="0"/>
        <v>87719.469475494421</v>
      </c>
      <c r="W2" s="31">
        <f t="shared" si="0"/>
        <v>83884.692433361968</v>
      </c>
      <c r="X2" s="31">
        <f t="shared" ref="X2" si="1">SUM(X3,X17,X22,X25,X26,X51,X52,X71,X74,X75,X76)</f>
        <v>85676.565950128977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7771.0333619948406</v>
      </c>
      <c r="D3" s="34">
        <f t="shared" si="2"/>
        <v>8273.8655202063637</v>
      </c>
      <c r="E3" s="34">
        <f t="shared" si="2"/>
        <v>8316.1687016337055</v>
      </c>
      <c r="F3" s="34">
        <f t="shared" si="2"/>
        <v>8586.6255374032662</v>
      </c>
      <c r="G3" s="34">
        <f t="shared" si="2"/>
        <v>8476.1136715391203</v>
      </c>
      <c r="H3" s="34">
        <f t="shared" si="2"/>
        <v>8094.0206362854688</v>
      </c>
      <c r="I3" s="34">
        <f t="shared" si="2"/>
        <v>7883.511349957007</v>
      </c>
      <c r="J3" s="34">
        <f t="shared" si="2"/>
        <v>8409.7890799656052</v>
      </c>
      <c r="K3" s="34">
        <f t="shared" si="2"/>
        <v>7973.8604471195194</v>
      </c>
      <c r="L3" s="34">
        <f t="shared" si="2"/>
        <v>7461.8699914015469</v>
      </c>
      <c r="M3" s="34">
        <f t="shared" si="2"/>
        <v>7541.2166809974206</v>
      </c>
      <c r="N3" s="34">
        <f t="shared" si="2"/>
        <v>7439.356663800515</v>
      </c>
      <c r="O3" s="34">
        <f t="shared" si="2"/>
        <v>8151.504901117798</v>
      </c>
      <c r="P3" s="34">
        <f t="shared" si="2"/>
        <v>8124.1742906276868</v>
      </c>
      <c r="Q3" s="34">
        <f t="shared" si="2"/>
        <v>9006.7917454858107</v>
      </c>
      <c r="R3" s="34">
        <f t="shared" si="2"/>
        <v>11088.803869303523</v>
      </c>
      <c r="S3" s="34">
        <f t="shared" si="2"/>
        <v>10275.90034393809</v>
      </c>
      <c r="T3" s="34">
        <f t="shared" si="2"/>
        <v>9212.7585554600173</v>
      </c>
      <c r="U3" s="34">
        <f t="shared" si="2"/>
        <v>8262.2073086844339</v>
      </c>
      <c r="V3" s="34">
        <f t="shared" si="2"/>
        <v>6423.5693895098884</v>
      </c>
      <c r="W3" s="34">
        <f t="shared" si="2"/>
        <v>4108.7958727429059</v>
      </c>
      <c r="X3" s="34">
        <f t="shared" ref="X3" si="3">SUM(X4,X8,X11)</f>
        <v>5596.9882201203773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7821.4752364574369</v>
      </c>
      <c r="D4" s="29">
        <f t="shared" si="4"/>
        <v>8339.7630266552023</v>
      </c>
      <c r="E4" s="29">
        <f t="shared" si="4"/>
        <v>8322.4742906276879</v>
      </c>
      <c r="F4" s="29">
        <f t="shared" si="4"/>
        <v>8535.9113499570067</v>
      </c>
      <c r="G4" s="29">
        <f t="shared" si="4"/>
        <v>8497.514273430781</v>
      </c>
      <c r="H4" s="29">
        <f t="shared" si="4"/>
        <v>8184.7701633705929</v>
      </c>
      <c r="I4" s="29">
        <f t="shared" si="4"/>
        <v>8050.6963026655194</v>
      </c>
      <c r="J4" s="29">
        <f t="shared" si="4"/>
        <v>8389.1408426483213</v>
      </c>
      <c r="K4" s="29">
        <f t="shared" si="4"/>
        <v>7898.7744625967334</v>
      </c>
      <c r="L4" s="29">
        <f t="shared" si="4"/>
        <v>7345.6380911435936</v>
      </c>
      <c r="M4" s="29">
        <f t="shared" si="4"/>
        <v>7402.0627687016331</v>
      </c>
      <c r="N4" s="29">
        <f t="shared" si="4"/>
        <v>7278.1262252794495</v>
      </c>
      <c r="O4" s="29">
        <f t="shared" si="4"/>
        <v>7936.7417884780734</v>
      </c>
      <c r="P4" s="29">
        <f t="shared" si="4"/>
        <v>8039.9666380051585</v>
      </c>
      <c r="Q4" s="29">
        <f t="shared" si="4"/>
        <v>9025.837403267411</v>
      </c>
      <c r="R4" s="29">
        <f t="shared" si="4"/>
        <v>11115.69045571797</v>
      </c>
      <c r="S4" s="29">
        <f t="shared" si="4"/>
        <v>10279.379105760963</v>
      </c>
      <c r="T4" s="29">
        <f t="shared" si="4"/>
        <v>9160.6852966466031</v>
      </c>
      <c r="U4" s="29">
        <f t="shared" si="4"/>
        <v>8233.760275150471</v>
      </c>
      <c r="V4" s="29">
        <f t="shared" si="4"/>
        <v>6436.9109200343937</v>
      </c>
      <c r="W4" s="29">
        <f t="shared" si="4"/>
        <v>4222.3255374032669</v>
      </c>
      <c r="X4" s="29">
        <f t="shared" ref="X4" si="5">SUM(X5:X7)</f>
        <v>5626.1397248495268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</f>
        <v>44.088564058469473</v>
      </c>
      <c r="D5" s="10">
        <f>PPRD!D5+RCV_RCY!D5+IMP!D5-EXP!D5+STK_CHG!D5</f>
        <v>39.889681857265693</v>
      </c>
      <c r="E5" s="10">
        <f>PPRD!E5+RCV_RCY!E5+IMP!E5-EXP!E5+STK_CHG!E5</f>
        <v>34.291143594153048</v>
      </c>
      <c r="F5" s="10">
        <f>PPRD!F5+RCV_RCY!F5+IMP!F5-EXP!F5+STK_CHG!F5</f>
        <v>24.493637145313841</v>
      </c>
      <c r="G5" s="10">
        <f>PPRD!G5+RCV_RCY!G5+IMP!G5-EXP!G5+STK_CHG!G5</f>
        <v>17.49544282029235</v>
      </c>
      <c r="H5" s="10">
        <f>PPRD!H5+RCV_RCY!H5+IMP!H5-EXP!H5+STK_CHG!H5</f>
        <v>20.294754944110061</v>
      </c>
      <c r="I5" s="10">
        <f>PPRD!I5+RCV_RCY!I5+IMP!I5-EXP!I5+STK_CHG!I5</f>
        <v>25.193465176268269</v>
      </c>
      <c r="J5" s="10">
        <f>PPRD!J5+RCV_RCY!J5+IMP!J5-EXP!J5+STK_CHG!J5</f>
        <v>42.688907996560623</v>
      </c>
      <c r="K5" s="10">
        <f>PPRD!K5+RCV_RCY!K5+IMP!K5-EXP!K5+STK_CHG!K5</f>
        <v>27.992777300085979</v>
      </c>
      <c r="L5" s="10">
        <f>PPRD!L5+RCV_RCY!L5+IMP!L5-EXP!L5+STK_CHG!L5</f>
        <v>25.193465176268269</v>
      </c>
      <c r="M5" s="10">
        <f>PPRD!M5+RCV_RCY!M5+IMP!M5-EXP!M5+STK_CHG!M5</f>
        <v>25.893293207222701</v>
      </c>
      <c r="N5" s="10">
        <f>PPRD!N5+RCV_RCY!N5+IMP!N5-EXP!N5+STK_CHG!N5</f>
        <v>22.394153052450559</v>
      </c>
      <c r="O5" s="10">
        <f>PPRD!O5+RCV_RCY!O5+IMP!O5-EXP!O5+STK_CHG!O5</f>
        <v>25.893293207222701</v>
      </c>
      <c r="P5" s="10">
        <f>PPRD!P5+RCV_RCY!P5+IMP!P5-EXP!P5+STK_CHG!P5</f>
        <v>19.594926913155629</v>
      </c>
      <c r="Q5" s="10">
        <f>PPRD!Q5+RCV_RCY!Q5+IMP!Q5-EXP!Q5+STK_CHG!Q5</f>
        <v>24.32914875322442</v>
      </c>
      <c r="R5" s="10">
        <f>PPRD!R5+RCV_RCY!R5+IMP!R5-EXP!R5+STK_CHG!R5</f>
        <v>3.2631986242476358</v>
      </c>
      <c r="S5" s="10">
        <f>PPRD!S5+RCV_RCY!S5+IMP!S5-EXP!S5+STK_CHG!S5</f>
        <v>3.4942390369733443</v>
      </c>
      <c r="T5" s="10">
        <f>PPRD!T5+RCV_RCY!T5+IMP!T5-EXP!T5+STK_CHG!T5</f>
        <v>3.4613069647463459</v>
      </c>
      <c r="U5" s="10">
        <f>PPRD!U5+RCV_RCY!U5+IMP!U5-EXP!U5+STK_CHG!U5</f>
        <v>4.2402407566638001</v>
      </c>
      <c r="V5" s="10">
        <f>PPRD!V5+RCV_RCY!V5+IMP!V5-EXP!V5+STK_CHG!V5</f>
        <v>3.7139294926913151</v>
      </c>
      <c r="W5" s="10">
        <f>PPRD!W5+RCV_RCY!W5+IMP!W5-EXP!W5+STK_CHG!W5</f>
        <v>3.0441960447119518</v>
      </c>
      <c r="X5" s="10">
        <f>PPRD!X5+RCV_RCY!X5+IMP!X5-EXP!X5+STK_CHG!X5</f>
        <v>4.0701633705932929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</f>
        <v>2776.1592433361993</v>
      </c>
      <c r="D6" s="10">
        <f>PPRD!D6+RCV_RCY!D6+IMP!D6-EXP!D6+STK_CHG!D6</f>
        <v>2950.7819432502151</v>
      </c>
      <c r="E6" s="10">
        <f>PPRD!E6+RCV_RCY!E6+IMP!E6-EXP!E6+STK_CHG!E6</f>
        <v>2893.9439380911435</v>
      </c>
      <c r="F6" s="10">
        <f>PPRD!F6+RCV_RCY!F6+IMP!F6-EXP!F6+STK_CHG!F6</f>
        <v>3004.1959587274282</v>
      </c>
      <c r="G6" s="10">
        <f>PPRD!G6+RCV_RCY!G6+IMP!G6-EXP!G6+STK_CHG!G6</f>
        <v>3163.068443680138</v>
      </c>
      <c r="H6" s="10">
        <f>PPRD!H6+RCV_RCY!H6+IMP!H6-EXP!H6+STK_CHG!H6</f>
        <v>3206.21049011178</v>
      </c>
      <c r="I6" s="10">
        <f>PPRD!I6+RCV_RCY!I6+IMP!I6-EXP!I6+STK_CHG!I6</f>
        <v>2995.2936371453138</v>
      </c>
      <c r="J6" s="10">
        <f>PPRD!J6+RCV_RCY!J6+IMP!J6-EXP!J6+STK_CHG!J6</f>
        <v>3220.5912295786752</v>
      </c>
      <c r="K6" s="10">
        <f>PPRD!K6+RCV_RCY!K6+IMP!K6-EXP!K6+STK_CHG!K6</f>
        <v>3026.109458297507</v>
      </c>
      <c r="L6" s="10">
        <f>PPRD!L6+RCV_RCY!L6+IMP!L6-EXP!L6+STK_CHG!L6</f>
        <v>2344.0534823731728</v>
      </c>
      <c r="M6" s="10">
        <f>PPRD!M6+RCV_RCY!M6+IMP!M6-EXP!M6+STK_CHG!M6</f>
        <v>2706.9949269131557</v>
      </c>
      <c r="N6" s="10">
        <f>PPRD!N6+RCV_RCY!N6+IMP!N6-EXP!N6+STK_CHG!N6</f>
        <v>2906.9551160791057</v>
      </c>
      <c r="O6" s="10">
        <f>PPRD!O6+RCV_RCY!O6+IMP!O6-EXP!O6+STK_CHG!O6</f>
        <v>2861.0737747205503</v>
      </c>
      <c r="P6" s="10">
        <f>PPRD!P6+RCV_RCY!P6+IMP!P6-EXP!P6+STK_CHG!P6</f>
        <v>2813.8229578675837</v>
      </c>
      <c r="Q6" s="10">
        <f>PPRD!Q6+RCV_RCY!Q6+IMP!Q6-EXP!Q6+STK_CHG!Q6</f>
        <v>2952.1515907136709</v>
      </c>
      <c r="R6" s="10">
        <f>PPRD!R6+RCV_RCY!R6+IMP!R6-EXP!R6+STK_CHG!R6</f>
        <v>3054.2557179707651</v>
      </c>
      <c r="S6" s="10">
        <f>PPRD!S6+RCV_RCY!S6+IMP!S6-EXP!S6+STK_CHG!S6</f>
        <v>2979.2036973344798</v>
      </c>
      <c r="T6" s="10">
        <f>PPRD!T6+RCV_RCY!T6+IMP!T6-EXP!T6+STK_CHG!T6</f>
        <v>3005.9267411865858</v>
      </c>
      <c r="U6" s="10">
        <f>PPRD!U6+RCV_RCY!U6+IMP!U6-EXP!U6+STK_CHG!U6</f>
        <v>2919.4565778159927</v>
      </c>
      <c r="V6" s="10">
        <f>PPRD!V6+RCV_RCY!V6+IMP!V6-EXP!V6+STK_CHG!V6</f>
        <v>2910.2931212381768</v>
      </c>
      <c r="W6" s="10">
        <f>PPRD!W6+RCV_RCY!W6+IMP!W6-EXP!W6+STK_CHG!W6</f>
        <v>2678.8196044711945</v>
      </c>
      <c r="X6" s="10">
        <f>PPRD!X6+RCV_RCY!X6+IMP!X6-EXP!X6+STK_CHG!X6</f>
        <v>2778.8085984522791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</f>
        <v>5001.2274290627684</v>
      </c>
      <c r="D7" s="10">
        <f>PPRD!D7+RCV_RCY!D7+IMP!D7-EXP!D7+STK_CHG!D7</f>
        <v>5349.091401547721</v>
      </c>
      <c r="E7" s="10">
        <f>PPRD!E7+RCV_RCY!E7+IMP!E7-EXP!E7+STK_CHG!E7</f>
        <v>5394.2392089423902</v>
      </c>
      <c r="F7" s="10">
        <f>PPRD!F7+RCV_RCY!F7+IMP!F7-EXP!F7+STK_CHG!F7</f>
        <v>5507.2217540842648</v>
      </c>
      <c r="G7" s="10">
        <f>PPRD!G7+RCV_RCY!G7+IMP!G7-EXP!G7+STK_CHG!G7</f>
        <v>5316.9503869303517</v>
      </c>
      <c r="H7" s="10">
        <f>PPRD!H7+RCV_RCY!H7+IMP!H7-EXP!H7+STK_CHG!H7</f>
        <v>4958.2649183147032</v>
      </c>
      <c r="I7" s="10">
        <f>PPRD!I7+RCV_RCY!I7+IMP!I7-EXP!I7+STK_CHG!I7</f>
        <v>5030.2092003439375</v>
      </c>
      <c r="J7" s="10">
        <f>PPRD!J7+RCV_RCY!J7+IMP!J7-EXP!J7+STK_CHG!J7</f>
        <v>5125.8607050730861</v>
      </c>
      <c r="K7" s="10">
        <f>PPRD!K7+RCV_RCY!K7+IMP!K7-EXP!K7+STK_CHG!K7</f>
        <v>4844.6722269991405</v>
      </c>
      <c r="L7" s="10">
        <f>PPRD!L7+RCV_RCY!L7+IMP!L7-EXP!L7+STK_CHG!L7</f>
        <v>4976.3911435941527</v>
      </c>
      <c r="M7" s="10">
        <f>PPRD!M7+RCV_RCY!M7+IMP!M7-EXP!M7+STK_CHG!M7</f>
        <v>4669.1745485812553</v>
      </c>
      <c r="N7" s="10">
        <f>PPRD!N7+RCV_RCY!N7+IMP!N7-EXP!N7+STK_CHG!N7</f>
        <v>4348.7769561478935</v>
      </c>
      <c r="O7" s="10">
        <f>PPRD!O7+RCV_RCY!O7+IMP!O7-EXP!O7+STK_CHG!O7</f>
        <v>5049.7747205503001</v>
      </c>
      <c r="P7" s="10">
        <f>PPRD!P7+RCV_RCY!P7+IMP!P7-EXP!P7+STK_CHG!P7</f>
        <v>5206.5487532244197</v>
      </c>
      <c r="Q7" s="10">
        <f>PPRD!Q7+RCV_RCY!Q7+IMP!Q7-EXP!Q7+STK_CHG!Q7</f>
        <v>6049.3566638005168</v>
      </c>
      <c r="R7" s="10">
        <f>PPRD!R7+RCV_RCY!R7+IMP!R7-EXP!R7+STK_CHG!R7</f>
        <v>8058.1715391229563</v>
      </c>
      <c r="S7" s="10">
        <f>PPRD!S7+RCV_RCY!S7+IMP!S7-EXP!S7+STK_CHG!S7</f>
        <v>7296.6811693895097</v>
      </c>
      <c r="T7" s="10">
        <f>PPRD!T7+RCV_RCY!T7+IMP!T7-EXP!T7+STK_CHG!T7</f>
        <v>6151.2972484952707</v>
      </c>
      <c r="U7" s="10">
        <f>PPRD!U7+RCV_RCY!U7+IMP!U7-EXP!U7+STK_CHG!U7</f>
        <v>5310.0634565778155</v>
      </c>
      <c r="V7" s="10">
        <f>PPRD!V7+RCV_RCY!V7+IMP!V7-EXP!V7+STK_CHG!V7</f>
        <v>3522.9038693035254</v>
      </c>
      <c r="W7" s="10">
        <f>PPRD!W7+RCV_RCY!W7+IMP!W7-EXP!W7+STK_CHG!W7</f>
        <v>1540.4617368873608</v>
      </c>
      <c r="X7" s="10">
        <f>PPRD!X7+RCV_RCY!X7+IMP!X7-EXP!X7+STK_CHG!X7</f>
        <v>2843.2609630266547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14.330782459157348</v>
      </c>
      <c r="D8" s="29">
        <f t="shared" si="6"/>
        <v>19.5853826311264</v>
      </c>
      <c r="E8" s="29">
        <f t="shared" si="6"/>
        <v>17.67463456577816</v>
      </c>
      <c r="F8" s="29">
        <f t="shared" si="6"/>
        <v>12.419948409286331</v>
      </c>
      <c r="G8" s="29">
        <f t="shared" si="6"/>
        <v>10.986930352536541</v>
      </c>
      <c r="H8" s="29">
        <f t="shared" si="6"/>
        <v>13.375408426483229</v>
      </c>
      <c r="I8" s="29">
        <f t="shared" si="6"/>
        <v>6.6877042132416156</v>
      </c>
      <c r="J8" s="29">
        <f t="shared" si="6"/>
        <v>11.464574376612211</v>
      </c>
      <c r="K8" s="29">
        <f t="shared" si="6"/>
        <v>3.3438521066208078</v>
      </c>
      <c r="L8" s="29">
        <f t="shared" si="6"/>
        <v>10.986844368013763</v>
      </c>
      <c r="M8" s="29">
        <f t="shared" si="6"/>
        <v>13.375322441960446</v>
      </c>
      <c r="N8" s="29">
        <f t="shared" si="6"/>
        <v>11.942304385210656</v>
      </c>
      <c r="O8" s="29">
        <f t="shared" si="6"/>
        <v>13.853052450558902</v>
      </c>
      <c r="P8" s="29">
        <f t="shared" si="6"/>
        <v>11.464660361135</v>
      </c>
      <c r="Q8" s="29">
        <f t="shared" si="6"/>
        <v>14.808426483233021</v>
      </c>
      <c r="R8" s="29">
        <f t="shared" si="6"/>
        <v>20.459071367153914</v>
      </c>
      <c r="S8" s="29">
        <f t="shared" si="6"/>
        <v>20.495872742906272</v>
      </c>
      <c r="T8" s="29">
        <f t="shared" si="6"/>
        <v>25.259845227858985</v>
      </c>
      <c r="U8" s="29">
        <f t="shared" si="6"/>
        <v>23.956233877901976</v>
      </c>
      <c r="V8" s="29">
        <f t="shared" si="6"/>
        <v>4.4931212381771273</v>
      </c>
      <c r="W8" s="29">
        <f t="shared" si="6"/>
        <v>6.5085124677558026</v>
      </c>
      <c r="X8" s="29">
        <f t="shared" ref="X8" si="7">SUM(X9:X10)</f>
        <v>3.4427343078245909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</f>
        <v>0</v>
      </c>
      <c r="D9" s="10">
        <f>PPRD!D9+RCV_RCY!D9+IMP!D9-EXP!D9+STK_CHG!D9</f>
        <v>0</v>
      </c>
      <c r="E9" s="10">
        <f>PPRD!E9+RCV_RCY!E9+IMP!E9-EXP!E9+STK_CHG!E9</f>
        <v>0</v>
      </c>
      <c r="F9" s="10">
        <f>PPRD!F9+RCV_RCY!F9+IMP!F9-EXP!F9+STK_CHG!F9</f>
        <v>0</v>
      </c>
      <c r="G9" s="10">
        <f>PPRD!G9+RCV_RCY!G9+IMP!G9-EXP!G9+STK_CHG!G9</f>
        <v>0</v>
      </c>
      <c r="H9" s="10">
        <f>PPRD!H9+RCV_RCY!H9+IMP!H9-EXP!H9+STK_CHG!H9</f>
        <v>0</v>
      </c>
      <c r="I9" s="10">
        <f>PPRD!I9+RCV_RCY!I9+IMP!I9-EXP!I9+STK_CHG!I9</f>
        <v>0</v>
      </c>
      <c r="J9" s="10">
        <f>PPRD!J9+RCV_RCY!J9+IMP!J9-EXP!J9+STK_CHG!J9</f>
        <v>0</v>
      </c>
      <c r="K9" s="10">
        <f>PPRD!K9+RCV_RCY!K9+IMP!K9-EXP!K9+STK_CHG!K9</f>
        <v>0</v>
      </c>
      <c r="L9" s="10">
        <f>PPRD!L9+RCV_RCY!L9+IMP!L9-EXP!L9+STK_CHG!L9</f>
        <v>0</v>
      </c>
      <c r="M9" s="10">
        <f>PPRD!M9+RCV_RCY!M9+IMP!M9-EXP!M9+STK_CHG!M9</f>
        <v>0</v>
      </c>
      <c r="N9" s="10">
        <f>PPRD!N9+RCV_RCY!N9+IMP!N9-EXP!N9+STK_CHG!N9</f>
        <v>0</v>
      </c>
      <c r="O9" s="10">
        <f>PPRD!O9+RCV_RCY!O9+IMP!O9-EXP!O9+STK_CHG!O9</f>
        <v>0</v>
      </c>
      <c r="P9" s="10">
        <f>PPRD!P9+RCV_RCY!P9+IMP!P9-EXP!P9+STK_CHG!P9</f>
        <v>0</v>
      </c>
      <c r="Q9" s="10">
        <f>PPRD!Q9+RCV_RCY!Q9+IMP!Q9-EXP!Q9+STK_CHG!Q9</f>
        <v>0</v>
      </c>
      <c r="R9" s="10">
        <f>PPRD!R9+RCV_RCY!R9+IMP!R9-EXP!R9+STK_CHG!R9</f>
        <v>0</v>
      </c>
      <c r="S9" s="10">
        <f>PPRD!S9+RCV_RCY!S9+IMP!S9-EXP!S9+STK_CHG!S9</f>
        <v>0</v>
      </c>
      <c r="T9" s="10">
        <f>PPRD!T9+RCV_RCY!T9+IMP!T9-EXP!T9+STK_CHG!T9</f>
        <v>0</v>
      </c>
      <c r="U9" s="10">
        <f>PPRD!U9+RCV_RCY!U9+IMP!U9-EXP!U9+STK_CHG!U9</f>
        <v>0</v>
      </c>
      <c r="V9" s="10">
        <f>PPRD!V9+RCV_RCY!V9+IMP!V9-EXP!V9+STK_CHG!V9</f>
        <v>0</v>
      </c>
      <c r="W9" s="10">
        <f>PPRD!W9+RCV_RCY!W9+IMP!W9-EXP!W9+STK_CHG!W9</f>
        <v>0</v>
      </c>
      <c r="X9" s="10">
        <f>PPRD!X9+RCV_RCY!X9+IMP!X9-EXP!X9+STK_CHG!X9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</f>
        <v>14.330782459157348</v>
      </c>
      <c r="D10" s="10">
        <f>PPRD!D10+RCV_RCY!D10+IMP!D10-EXP!D10+STK_CHG!D10</f>
        <v>19.5853826311264</v>
      </c>
      <c r="E10" s="10">
        <f>PPRD!E10+RCV_RCY!E10+IMP!E10-EXP!E10+STK_CHG!E10</f>
        <v>17.67463456577816</v>
      </c>
      <c r="F10" s="10">
        <f>PPRD!F10+RCV_RCY!F10+IMP!F10-EXP!F10+STK_CHG!F10</f>
        <v>12.419948409286331</v>
      </c>
      <c r="G10" s="10">
        <f>PPRD!G10+RCV_RCY!G10+IMP!G10-EXP!G10+STK_CHG!G10</f>
        <v>10.986930352536541</v>
      </c>
      <c r="H10" s="10">
        <f>PPRD!H10+RCV_RCY!H10+IMP!H10-EXP!H10+STK_CHG!H10</f>
        <v>13.375408426483229</v>
      </c>
      <c r="I10" s="10">
        <f>PPRD!I10+RCV_RCY!I10+IMP!I10-EXP!I10+STK_CHG!I10</f>
        <v>6.6877042132416156</v>
      </c>
      <c r="J10" s="10">
        <f>PPRD!J10+RCV_RCY!J10+IMP!J10-EXP!J10+STK_CHG!J10</f>
        <v>11.464574376612211</v>
      </c>
      <c r="K10" s="10">
        <f>PPRD!K10+RCV_RCY!K10+IMP!K10-EXP!K10+STK_CHG!K10</f>
        <v>3.3438521066208078</v>
      </c>
      <c r="L10" s="10">
        <f>PPRD!L10+RCV_RCY!L10+IMP!L10-EXP!L10+STK_CHG!L10</f>
        <v>10.986844368013763</v>
      </c>
      <c r="M10" s="10">
        <f>PPRD!M10+RCV_RCY!M10+IMP!M10-EXP!M10+STK_CHG!M10</f>
        <v>13.375322441960446</v>
      </c>
      <c r="N10" s="10">
        <f>PPRD!N10+RCV_RCY!N10+IMP!N10-EXP!N10+STK_CHG!N10</f>
        <v>11.942304385210656</v>
      </c>
      <c r="O10" s="10">
        <f>PPRD!O10+RCV_RCY!O10+IMP!O10-EXP!O10+STK_CHG!O10</f>
        <v>13.853052450558902</v>
      </c>
      <c r="P10" s="10">
        <f>PPRD!P10+RCV_RCY!P10+IMP!P10-EXP!P10+STK_CHG!P10</f>
        <v>11.464660361135</v>
      </c>
      <c r="Q10" s="10">
        <f>PPRD!Q10+RCV_RCY!Q10+IMP!Q10-EXP!Q10+STK_CHG!Q10</f>
        <v>14.808426483233021</v>
      </c>
      <c r="R10" s="10">
        <f>PPRD!R10+RCV_RCY!R10+IMP!R10-EXP!R10+STK_CHG!R10</f>
        <v>20.459071367153914</v>
      </c>
      <c r="S10" s="10">
        <f>PPRD!S10+RCV_RCY!S10+IMP!S10-EXP!S10+STK_CHG!S10</f>
        <v>20.495872742906272</v>
      </c>
      <c r="T10" s="10">
        <f>PPRD!T10+RCV_RCY!T10+IMP!T10-EXP!T10+STK_CHG!T10</f>
        <v>25.259845227858985</v>
      </c>
      <c r="U10" s="10">
        <f>PPRD!U10+RCV_RCY!U10+IMP!U10-EXP!U10+STK_CHG!U10</f>
        <v>23.956233877901976</v>
      </c>
      <c r="V10" s="10">
        <f>PPRD!V10+RCV_RCY!V10+IMP!V10-EXP!V10+STK_CHG!V10</f>
        <v>4.4931212381771273</v>
      </c>
      <c r="W10" s="10">
        <f>PPRD!W10+RCV_RCY!W10+IMP!W10-EXP!W10+STK_CHG!W10</f>
        <v>6.5085124677558026</v>
      </c>
      <c r="X10" s="10">
        <f>PPRD!X10+RCV_RCY!X10+IMP!X10-EXP!X10+STK_CHG!X10</f>
        <v>3.4427343078245909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-64.772656921754248</v>
      </c>
      <c r="D11" s="29">
        <f t="shared" si="8"/>
        <v>-85.482889079965588</v>
      </c>
      <c r="E11" s="29">
        <f t="shared" si="8"/>
        <v>-23.980223559759324</v>
      </c>
      <c r="F11" s="29">
        <f t="shared" si="8"/>
        <v>38.294239036973423</v>
      </c>
      <c r="G11" s="29">
        <f t="shared" si="8"/>
        <v>-32.387532244196024</v>
      </c>
      <c r="H11" s="29">
        <f t="shared" si="8"/>
        <v>-104.12493551160792</v>
      </c>
      <c r="I11" s="29">
        <f t="shared" si="8"/>
        <v>-173.87265692175404</v>
      </c>
      <c r="J11" s="29">
        <f t="shared" si="8"/>
        <v>9.1836629406707466</v>
      </c>
      <c r="K11" s="29">
        <f t="shared" si="8"/>
        <v>71.742132416165077</v>
      </c>
      <c r="L11" s="29">
        <f t="shared" si="8"/>
        <v>105.24505588993979</v>
      </c>
      <c r="M11" s="29">
        <f t="shared" si="8"/>
        <v>125.77858985382636</v>
      </c>
      <c r="N11" s="29">
        <f t="shared" si="8"/>
        <v>149.28813413585556</v>
      </c>
      <c r="O11" s="29">
        <f t="shared" si="8"/>
        <v>200.91006018916593</v>
      </c>
      <c r="P11" s="29">
        <f t="shared" si="8"/>
        <v>72.742992261392885</v>
      </c>
      <c r="Q11" s="29">
        <f t="shared" si="8"/>
        <v>-33.854084264832281</v>
      </c>
      <c r="R11" s="29">
        <f t="shared" si="8"/>
        <v>-47.3456577815993</v>
      </c>
      <c r="S11" s="29">
        <f t="shared" si="8"/>
        <v>-23.974634565778157</v>
      </c>
      <c r="T11" s="29">
        <f t="shared" si="8"/>
        <v>26.813413585554596</v>
      </c>
      <c r="U11" s="29">
        <f t="shared" si="8"/>
        <v>4.4907996560619079</v>
      </c>
      <c r="V11" s="29">
        <f t="shared" si="8"/>
        <v>-17.834651762682707</v>
      </c>
      <c r="W11" s="29">
        <f t="shared" si="8"/>
        <v>-120.03817712811693</v>
      </c>
      <c r="X11" s="29">
        <f t="shared" ref="X11" si="9">SUM(X12:X16)</f>
        <v>-32.594239036973349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</f>
        <v>0</v>
      </c>
      <c r="D12" s="10">
        <f>PPRD!D12+RCV_RCY!D12+IMP!D12-EXP!D12+STK_CHG!D12</f>
        <v>0</v>
      </c>
      <c r="E12" s="10">
        <f>PPRD!E12+RCV_RCY!E12+IMP!E12-EXP!E12+STK_CHG!E12</f>
        <v>0</v>
      </c>
      <c r="F12" s="10">
        <f>PPRD!F12+RCV_RCY!F12+IMP!F12-EXP!F12+STK_CHG!F12</f>
        <v>0.69982803095442814</v>
      </c>
      <c r="G12" s="10">
        <f>PPRD!G12+RCV_RCY!G12+IMP!G12-EXP!G12+STK_CHG!G12</f>
        <v>0</v>
      </c>
      <c r="H12" s="10">
        <f>PPRD!H12+RCV_RCY!H12+IMP!H12-EXP!H12+STK_CHG!H12</f>
        <v>0</v>
      </c>
      <c r="I12" s="10">
        <f>PPRD!I12+RCV_RCY!I12+IMP!I12-EXP!I12+STK_CHG!I12</f>
        <v>0</v>
      </c>
      <c r="J12" s="10">
        <f>PPRD!J12+RCV_RCY!J12+IMP!J12-EXP!J12+STK_CHG!J12</f>
        <v>0</v>
      </c>
      <c r="K12" s="10">
        <f>PPRD!K12+RCV_RCY!K12+IMP!K12-EXP!K12+STK_CHG!K12</f>
        <v>4.8987102321582112</v>
      </c>
      <c r="L12" s="10">
        <f>PPRD!L12+RCV_RCY!L12+IMP!L12-EXP!L12+STK_CHG!L12</f>
        <v>0</v>
      </c>
      <c r="M12" s="10">
        <f>PPRD!M12+RCV_RCY!M12+IMP!M12-EXP!M12+STK_CHG!M12</f>
        <v>0</v>
      </c>
      <c r="N12" s="10">
        <f>PPRD!N12+RCV_RCY!N12+IMP!N12-EXP!N12+STK_CHG!N12</f>
        <v>0</v>
      </c>
      <c r="O12" s="10">
        <f>PPRD!O12+RCV_RCY!O12+IMP!O12-EXP!O12+STK_CHG!O12</f>
        <v>0</v>
      </c>
      <c r="P12" s="10">
        <f>PPRD!P12+RCV_RCY!P12+IMP!P12-EXP!P12+STK_CHG!P12</f>
        <v>0</v>
      </c>
      <c r="Q12" s="10">
        <f>PPRD!Q12+RCV_RCY!Q12+IMP!Q12-EXP!Q12+STK_CHG!Q12</f>
        <v>0</v>
      </c>
      <c r="R12" s="10">
        <f>PPRD!R12+RCV_RCY!R12+IMP!R12-EXP!R12+STK_CHG!R12</f>
        <v>0</v>
      </c>
      <c r="S12" s="10">
        <f>PPRD!S12+RCV_RCY!S12+IMP!S12-EXP!S12+STK_CHG!S12</f>
        <v>0</v>
      </c>
      <c r="T12" s="10">
        <f>PPRD!T12+RCV_RCY!T12+IMP!T12-EXP!T12+STK_CHG!T12</f>
        <v>0</v>
      </c>
      <c r="U12" s="10">
        <f>PPRD!U12+RCV_RCY!U12+IMP!U12-EXP!U12+STK_CHG!U12</f>
        <v>0</v>
      </c>
      <c r="V12" s="10">
        <f>PPRD!V12+RCV_RCY!V12+IMP!V12-EXP!V12+STK_CHG!V12</f>
        <v>0</v>
      </c>
      <c r="W12" s="10">
        <f>PPRD!W12+RCV_RCY!W12+IMP!W12-EXP!W12+STK_CHG!W12</f>
        <v>0</v>
      </c>
      <c r="X12" s="10">
        <f>PPRD!X12+RCV_RCY!X12+IMP!X12-EXP!X12+STK_CHG!X12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</f>
        <v>-68.071109200344111</v>
      </c>
      <c r="D13" s="10">
        <f>PPRD!D13+RCV_RCY!D13+IMP!D13-EXP!D13+STK_CHG!D13</f>
        <v>-91.21521926053309</v>
      </c>
      <c r="E13" s="10">
        <f>PPRD!E13+RCV_RCY!E13+IMP!E13-EXP!E13+STK_CHG!E13</f>
        <v>-25.186328460877128</v>
      </c>
      <c r="F13" s="10">
        <f>PPRD!F13+RCV_RCY!F13+IMP!F13-EXP!F13+STK_CHG!F13</f>
        <v>29.951332760103259</v>
      </c>
      <c r="G13" s="10">
        <f>PPRD!G13+RCV_RCY!G13+IMP!G13-EXP!G13+STK_CHG!G13</f>
        <v>-38.119862424763518</v>
      </c>
      <c r="H13" s="10">
        <f>PPRD!H13+RCV_RCY!H13+IMP!H13-EXP!H13+STK_CHG!H13</f>
        <v>-113.67876182287189</v>
      </c>
      <c r="I13" s="10">
        <f>PPRD!I13+RCV_RCY!I13+IMP!I13-EXP!I13+STK_CHG!I13</f>
        <v>-184.47257093723127</v>
      </c>
      <c r="J13" s="10">
        <f>PPRD!J13+RCV_RCY!J13+IMP!J13-EXP!J13+STK_CHG!J13</f>
        <v>-15.656319862424695</v>
      </c>
      <c r="K13" s="10">
        <f>PPRD!K13+RCV_RCY!K13+IMP!K13-EXP!K13+STK_CHG!K13</f>
        <v>31.312725709372309</v>
      </c>
      <c r="L13" s="10">
        <f>PPRD!L13+RCV_RCY!L13+IMP!L13-EXP!L13+STK_CHG!L13</f>
        <v>46.969045571797061</v>
      </c>
      <c r="M13" s="10">
        <f>PPRD!M13+RCV_RCY!M13+IMP!M13-EXP!M13+STK_CHG!M13</f>
        <v>77.600945829750685</v>
      </c>
      <c r="N13" s="10">
        <f>PPRD!N13+RCV_RCY!N13+IMP!N13-EXP!N13+STK_CHG!N13</f>
        <v>100.06448839208944</v>
      </c>
      <c r="O13" s="10">
        <f>PPRD!O13+RCV_RCY!O13+IMP!O13-EXP!O13+STK_CHG!O13</f>
        <v>151.11779879621668</v>
      </c>
      <c r="P13" s="10">
        <f>PPRD!P13+RCV_RCY!P13+IMP!P13-EXP!P13+STK_CHG!P13</f>
        <v>27.228460877042082</v>
      </c>
      <c r="Q13" s="10">
        <f>PPRD!Q13+RCV_RCY!Q13+IMP!Q13-EXP!Q13+STK_CHG!Q13</f>
        <v>-4.7650042992260921</v>
      </c>
      <c r="R13" s="10">
        <f>PPRD!R13+RCV_RCY!R13+IMP!R13-EXP!R13+STK_CHG!R13</f>
        <v>-50.433104041272564</v>
      </c>
      <c r="S13" s="10">
        <f>PPRD!S13+RCV_RCY!S13+IMP!S13-EXP!S13+STK_CHG!S13</f>
        <v>-39.246345657781596</v>
      </c>
      <c r="T13" s="10">
        <f>PPRD!T13+RCV_RCY!T13+IMP!T13-EXP!T13+STK_CHG!T13</f>
        <v>9.4741186586414372</v>
      </c>
      <c r="U13" s="10">
        <f>PPRD!U13+RCV_RCY!U13+IMP!U13-EXP!U13+STK_CHG!U13</f>
        <v>-9.7007738607050698</v>
      </c>
      <c r="V13" s="10">
        <f>PPRD!V13+RCV_RCY!V13+IMP!V13-EXP!V13+STK_CHG!V13</f>
        <v>-36.584092863284596</v>
      </c>
      <c r="W13" s="10">
        <f>PPRD!W13+RCV_RCY!W13+IMP!W13-EXP!W13+STK_CHG!W13</f>
        <v>-115.74187446259671</v>
      </c>
      <c r="X13" s="10">
        <f>PPRD!X13+RCV_RCY!X13+IMP!X13-EXP!X13+STK_CHG!X13</f>
        <v>-7.3761822871883069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</f>
        <v>0</v>
      </c>
      <c r="D14" s="10">
        <f>PPRD!D14+RCV_RCY!D14+IMP!D14-EXP!D14+STK_CHG!D14</f>
        <v>0</v>
      </c>
      <c r="E14" s="10">
        <f>PPRD!E14+RCV_RCY!E14+IMP!E14-EXP!E14+STK_CHG!E14</f>
        <v>0</v>
      </c>
      <c r="F14" s="10">
        <f>PPRD!F14+RCV_RCY!F14+IMP!F14-EXP!F14+STK_CHG!F14</f>
        <v>0</v>
      </c>
      <c r="G14" s="10">
        <f>PPRD!G14+RCV_RCY!G14+IMP!G14-EXP!G14+STK_CHG!G14</f>
        <v>0</v>
      </c>
      <c r="H14" s="10">
        <f>PPRD!H14+RCV_RCY!H14+IMP!H14-EXP!H14+STK_CHG!H14</f>
        <v>0</v>
      </c>
      <c r="I14" s="10">
        <f>PPRD!I14+RCV_RCY!I14+IMP!I14-EXP!I14+STK_CHG!I14</f>
        <v>0</v>
      </c>
      <c r="J14" s="10">
        <f>PPRD!J14+RCV_RCY!J14+IMP!J14-EXP!J14+STK_CHG!J14</f>
        <v>0</v>
      </c>
      <c r="K14" s="10">
        <f>PPRD!K14+RCV_RCY!K14+IMP!K14-EXP!K14+STK_CHG!K14</f>
        <v>0</v>
      </c>
      <c r="L14" s="10">
        <f>PPRD!L14+RCV_RCY!L14+IMP!L14-EXP!L14+STK_CHG!L14</f>
        <v>0</v>
      </c>
      <c r="M14" s="10">
        <f>PPRD!M14+RCV_RCY!M14+IMP!M14-EXP!M14+STK_CHG!M14</f>
        <v>0</v>
      </c>
      <c r="N14" s="10">
        <f>PPRD!N14+RCV_RCY!N14+IMP!N14-EXP!N14+STK_CHG!N14</f>
        <v>0</v>
      </c>
      <c r="O14" s="10">
        <f>PPRD!O14+RCV_RCY!O14+IMP!O14-EXP!O14+STK_CHG!O14</f>
        <v>0</v>
      </c>
      <c r="P14" s="10">
        <f>PPRD!P14+RCV_RCY!P14+IMP!P14-EXP!P14+STK_CHG!P14</f>
        <v>0</v>
      </c>
      <c r="Q14" s="10">
        <f>PPRD!Q14+RCV_RCY!Q14+IMP!Q14-EXP!Q14+STK_CHG!Q14</f>
        <v>0</v>
      </c>
      <c r="R14" s="10">
        <f>PPRD!R14+RCV_RCY!R14+IMP!R14-EXP!R14+STK_CHG!R14</f>
        <v>0</v>
      </c>
      <c r="S14" s="10">
        <f>PPRD!S14+RCV_RCY!S14+IMP!S14-EXP!S14+STK_CHG!S14</f>
        <v>0</v>
      </c>
      <c r="T14" s="10">
        <f>PPRD!T14+RCV_RCY!T14+IMP!T14-EXP!T14+STK_CHG!T14</f>
        <v>0</v>
      </c>
      <c r="U14" s="10">
        <f>PPRD!U14+RCV_RCY!U14+IMP!U14-EXP!U14+STK_CHG!U14</f>
        <v>0</v>
      </c>
      <c r="V14" s="10">
        <f>PPRD!V14+RCV_RCY!V14+IMP!V14-EXP!V14+STK_CHG!V14</f>
        <v>0</v>
      </c>
      <c r="W14" s="10">
        <f>PPRD!W14+RCV_RCY!W14+IMP!W14-EXP!W14+STK_CHG!W14</f>
        <v>0</v>
      </c>
      <c r="X14" s="10">
        <f>PPRD!X14+RCV_RCY!X14+IMP!X14-EXP!X14+STK_CHG!X14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</f>
        <v>-1.0007738607050729</v>
      </c>
      <c r="D15" s="10">
        <f>PPRD!D15+RCV_RCY!D15+IMP!D15-EXP!D15+STK_CHG!D15</f>
        <v>0</v>
      </c>
      <c r="E15" s="10">
        <f>PPRD!E15+RCV_RCY!E15+IMP!E15-EXP!E15+STK_CHG!E15</f>
        <v>-5.0038693035253594</v>
      </c>
      <c r="F15" s="10">
        <f>PPRD!F15+RCV_RCY!F15+IMP!F15-EXP!F15+STK_CHG!F15</f>
        <v>0</v>
      </c>
      <c r="G15" s="10">
        <f>PPRD!G15+RCV_RCY!G15+IMP!G15-EXP!G15+STK_CHG!G15</f>
        <v>0</v>
      </c>
      <c r="H15" s="10">
        <f>PPRD!H15+RCV_RCY!H15+IMP!H15-EXP!H15+STK_CHG!H15</f>
        <v>0</v>
      </c>
      <c r="I15" s="10">
        <f>PPRD!I15+RCV_RCY!I15+IMP!I15-EXP!I15+STK_CHG!I15</f>
        <v>2.0014617368873715</v>
      </c>
      <c r="J15" s="10">
        <f>PPRD!J15+RCV_RCY!J15+IMP!J15-EXP!J15+STK_CHG!J15</f>
        <v>0</v>
      </c>
      <c r="K15" s="10">
        <f>PPRD!K15+RCV_RCY!K15+IMP!K15-EXP!K15+STK_CHG!K15</f>
        <v>4.0030094582975089</v>
      </c>
      <c r="L15" s="10">
        <f>PPRD!L15+RCV_RCY!L15+IMP!L15-EXP!L15+STK_CHG!L15</f>
        <v>21.016079105760962</v>
      </c>
      <c r="M15" s="10">
        <f>PPRD!M15+RCV_RCY!M15+IMP!M15-EXP!M15+STK_CHG!M15</f>
        <v>9.0068787618228718</v>
      </c>
      <c r="N15" s="10">
        <f>PPRD!N15+RCV_RCY!N15+IMP!N15-EXP!N15+STK_CHG!N15</f>
        <v>11.00834049871024</v>
      </c>
      <c r="O15" s="10">
        <f>PPRD!O15+RCV_RCY!O15+IMP!O15-EXP!O15+STK_CHG!O15</f>
        <v>13.009974204643163</v>
      </c>
      <c r="P15" s="10">
        <f>PPRD!P15+RCV_RCY!P15+IMP!P15-EXP!P15+STK_CHG!P15</f>
        <v>24.018400687876181</v>
      </c>
      <c r="Q15" s="10">
        <f>PPRD!Q15+RCV_RCY!Q15+IMP!Q15-EXP!Q15+STK_CHG!Q15</f>
        <v>-41.03138435081685</v>
      </c>
      <c r="R15" s="10">
        <f>PPRD!R15+RCV_RCY!R15+IMP!R15-EXP!R15+STK_CHG!R15</f>
        <v>-5.0098022355975917</v>
      </c>
      <c r="S15" s="10">
        <f>PPRD!S15+RCV_RCY!S15+IMP!S15-EXP!S15+STK_CHG!S15</f>
        <v>-3.8039552880481513</v>
      </c>
      <c r="T15" s="10">
        <f>PPRD!T15+RCV_RCY!T15+IMP!T15-EXP!T15+STK_CHG!T15</f>
        <v>-2.9582975064488393</v>
      </c>
      <c r="U15" s="10">
        <f>PPRD!U15+RCV_RCY!U15+IMP!U15-EXP!U15+STK_CHG!U15</f>
        <v>-4.0601031814273423</v>
      </c>
      <c r="V15" s="10">
        <f>PPRD!V15+RCV_RCY!V15+IMP!V15-EXP!V15+STK_CHG!V15</f>
        <v>-1.8533963886500433</v>
      </c>
      <c r="W15" s="10">
        <f>PPRD!W15+RCV_RCY!W15+IMP!W15-EXP!W15+STK_CHG!W15</f>
        <v>-9.5742906276870166</v>
      </c>
      <c r="X15" s="10">
        <f>PPRD!X15+RCV_RCY!X15+IMP!X15-EXP!X15+STK_CHG!X15</f>
        <v>-31.333963886500431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</f>
        <v>4.2992261392949267</v>
      </c>
      <c r="D16" s="10">
        <f>PPRD!D16+RCV_RCY!D16+IMP!D16-EXP!D16+STK_CHG!D16</f>
        <v>5.7323301805674971</v>
      </c>
      <c r="E16" s="10">
        <f>PPRD!E16+RCV_RCY!E16+IMP!E16-EXP!E16+STK_CHG!E16</f>
        <v>6.2099742046431636</v>
      </c>
      <c r="F16" s="10">
        <f>PPRD!F16+RCV_RCY!F16+IMP!F16-EXP!F16+STK_CHG!F16</f>
        <v>7.643078245915734</v>
      </c>
      <c r="G16" s="10">
        <f>PPRD!G16+RCV_RCY!G16+IMP!G16-EXP!G16+STK_CHG!G16</f>
        <v>5.732330180567498</v>
      </c>
      <c r="H16" s="10">
        <f>PPRD!H16+RCV_RCY!H16+IMP!H16-EXP!H16+STK_CHG!H16</f>
        <v>9.5538263112639719</v>
      </c>
      <c r="I16" s="10">
        <f>PPRD!I16+RCV_RCY!I16+IMP!I16-EXP!I16+STK_CHG!I16</f>
        <v>8.5984522785898534</v>
      </c>
      <c r="J16" s="10">
        <f>PPRD!J16+RCV_RCY!J16+IMP!J16-EXP!J16+STK_CHG!J16</f>
        <v>24.839982803095442</v>
      </c>
      <c r="K16" s="10">
        <f>PPRD!K16+RCV_RCY!K16+IMP!K16-EXP!K16+STK_CHG!K16</f>
        <v>31.527687016337051</v>
      </c>
      <c r="L16" s="10">
        <f>PPRD!L16+RCV_RCY!L16+IMP!L16-EXP!L16+STK_CHG!L16</f>
        <v>37.259931212381773</v>
      </c>
      <c r="M16" s="10">
        <f>PPRD!M16+RCV_RCY!M16+IMP!M16-EXP!M16+STK_CHG!M16</f>
        <v>39.170765262252793</v>
      </c>
      <c r="N16" s="10">
        <f>PPRD!N16+RCV_RCY!N16+IMP!N16-EXP!N16+STK_CHG!N16</f>
        <v>38.215305245055887</v>
      </c>
      <c r="O16" s="10">
        <f>PPRD!O16+RCV_RCY!O16+IMP!O16-EXP!O16+STK_CHG!O16</f>
        <v>36.782287188306107</v>
      </c>
      <c r="P16" s="10">
        <f>PPRD!P16+RCV_RCY!P16+IMP!P16-EXP!P16+STK_CHG!P16</f>
        <v>21.49613069647463</v>
      </c>
      <c r="Q16" s="10">
        <f>PPRD!Q16+RCV_RCY!Q16+IMP!Q16-EXP!Q16+STK_CHG!Q16</f>
        <v>11.94230438521066</v>
      </c>
      <c r="R16" s="10">
        <f>PPRD!R16+RCV_RCY!R16+IMP!R16-EXP!R16+STK_CHG!R16</f>
        <v>8.0972484952708506</v>
      </c>
      <c r="S16" s="10">
        <f>PPRD!S16+RCV_RCY!S16+IMP!S16-EXP!S16+STK_CHG!S16</f>
        <v>19.07566638005159</v>
      </c>
      <c r="T16" s="10">
        <f>PPRD!T16+RCV_RCY!T16+IMP!T16-EXP!T16+STK_CHG!T16</f>
        <v>20.297592433361999</v>
      </c>
      <c r="U16" s="10">
        <f>PPRD!U16+RCV_RCY!U16+IMP!U16-EXP!U16+STK_CHG!U16</f>
        <v>18.25167669819432</v>
      </c>
      <c r="V16" s="10">
        <f>PPRD!V16+RCV_RCY!V16+IMP!V16-EXP!V16+STK_CHG!V16</f>
        <v>20.602837489251929</v>
      </c>
      <c r="W16" s="10">
        <f>PPRD!W16+RCV_RCY!W16+IMP!W16-EXP!W16+STK_CHG!W16</f>
        <v>5.2779879621668098</v>
      </c>
      <c r="X16" s="10">
        <f>PPRD!X16+RCV_RCY!X16+IMP!X16-EXP!X16+STK_CHG!X16</f>
        <v>6.115907136715391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</f>
        <v>0</v>
      </c>
      <c r="D18" s="10">
        <f>PPRD!D18+RCV_RCY!D18+IMP!D18-EXP!D18+STK_CHG!D18</f>
        <v>0</v>
      </c>
      <c r="E18" s="10">
        <f>PPRD!E18+RCV_RCY!E18+IMP!E18-EXP!E18+STK_CHG!E18</f>
        <v>0</v>
      </c>
      <c r="F18" s="10">
        <f>PPRD!F18+RCV_RCY!F18+IMP!F18-EXP!F18+STK_CHG!F18</f>
        <v>0</v>
      </c>
      <c r="G18" s="10">
        <f>PPRD!G18+RCV_RCY!G18+IMP!G18-EXP!G18+STK_CHG!G18</f>
        <v>0</v>
      </c>
      <c r="H18" s="10">
        <f>PPRD!H18+RCV_RCY!H18+IMP!H18-EXP!H18+STK_CHG!H18</f>
        <v>0</v>
      </c>
      <c r="I18" s="10">
        <f>PPRD!I18+RCV_RCY!I18+IMP!I18-EXP!I18+STK_CHG!I18</f>
        <v>0</v>
      </c>
      <c r="J18" s="10">
        <f>PPRD!J18+RCV_RCY!J18+IMP!J18-EXP!J18+STK_CHG!J18</f>
        <v>0</v>
      </c>
      <c r="K18" s="10">
        <f>PPRD!K18+RCV_RCY!K18+IMP!K18-EXP!K18+STK_CHG!K18</f>
        <v>0</v>
      </c>
      <c r="L18" s="10">
        <f>PPRD!L18+RCV_RCY!L18+IMP!L18-EXP!L18+STK_CHG!L18</f>
        <v>0</v>
      </c>
      <c r="M18" s="10">
        <f>PPRD!M18+RCV_RCY!M18+IMP!M18-EXP!M18+STK_CHG!M18</f>
        <v>0</v>
      </c>
      <c r="N18" s="10">
        <f>PPRD!N18+RCV_RCY!N18+IMP!N18-EXP!N18+STK_CHG!N18</f>
        <v>0</v>
      </c>
      <c r="O18" s="10">
        <f>PPRD!O18+RCV_RCY!O18+IMP!O18-EXP!O18+STK_CHG!O18</f>
        <v>0</v>
      </c>
      <c r="P18" s="10">
        <f>PPRD!P18+RCV_RCY!P18+IMP!P18-EXP!P18+STK_CHG!P18</f>
        <v>0</v>
      </c>
      <c r="Q18" s="10">
        <f>PPRD!Q18+RCV_RCY!Q18+IMP!Q18-EXP!Q18+STK_CHG!Q18</f>
        <v>0</v>
      </c>
      <c r="R18" s="10">
        <f>PPRD!R18+RCV_RCY!R18+IMP!R18-EXP!R18+STK_CHG!R18</f>
        <v>0</v>
      </c>
      <c r="S18" s="10">
        <f>PPRD!S18+RCV_RCY!S18+IMP!S18-EXP!S18+STK_CHG!S18</f>
        <v>0</v>
      </c>
      <c r="T18" s="10">
        <f>PPRD!T18+RCV_RCY!T18+IMP!T18-EXP!T18+STK_CHG!T18</f>
        <v>0</v>
      </c>
      <c r="U18" s="10">
        <f>PPRD!U18+RCV_RCY!U18+IMP!U18-EXP!U18+STK_CHG!U18</f>
        <v>0</v>
      </c>
      <c r="V18" s="10">
        <f>PPRD!V18+RCV_RCY!V18+IMP!V18-EXP!V18+STK_CHG!V18</f>
        <v>0</v>
      </c>
      <c r="W18" s="10">
        <f>PPRD!W18+RCV_RCY!W18+IMP!W18-EXP!W18+STK_CHG!W18</f>
        <v>0</v>
      </c>
      <c r="X18" s="10">
        <f>PPRD!X18+RCV_RCY!X18+IMP!X18-EXP!X18+STK_CHG!X18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</f>
        <v>0</v>
      </c>
      <c r="D19" s="10">
        <f>PPRD!D19+RCV_RCY!D19+IMP!D19-EXP!D19+STK_CHG!D19</f>
        <v>0</v>
      </c>
      <c r="E19" s="10">
        <f>PPRD!E19+RCV_RCY!E19+IMP!E19-EXP!E19+STK_CHG!E19</f>
        <v>0</v>
      </c>
      <c r="F19" s="10">
        <f>PPRD!F19+RCV_RCY!F19+IMP!F19-EXP!F19+STK_CHG!F19</f>
        <v>0</v>
      </c>
      <c r="G19" s="10">
        <f>PPRD!G19+RCV_RCY!G19+IMP!G19-EXP!G19+STK_CHG!G19</f>
        <v>0</v>
      </c>
      <c r="H19" s="10">
        <f>PPRD!H19+RCV_RCY!H19+IMP!H19-EXP!H19+STK_CHG!H19</f>
        <v>0</v>
      </c>
      <c r="I19" s="10">
        <f>PPRD!I19+RCV_RCY!I19+IMP!I19-EXP!I19+STK_CHG!I19</f>
        <v>0</v>
      </c>
      <c r="J19" s="10">
        <f>PPRD!J19+RCV_RCY!J19+IMP!J19-EXP!J19+STK_CHG!J19</f>
        <v>0</v>
      </c>
      <c r="K19" s="10">
        <f>PPRD!K19+RCV_RCY!K19+IMP!K19-EXP!K19+STK_CHG!K19</f>
        <v>0</v>
      </c>
      <c r="L19" s="10">
        <f>PPRD!L19+RCV_RCY!L19+IMP!L19-EXP!L19+STK_CHG!L19</f>
        <v>0</v>
      </c>
      <c r="M19" s="10">
        <f>PPRD!M19+RCV_RCY!M19+IMP!M19-EXP!M19+STK_CHG!M19</f>
        <v>0</v>
      </c>
      <c r="N19" s="10">
        <f>PPRD!N19+RCV_RCY!N19+IMP!N19-EXP!N19+STK_CHG!N19</f>
        <v>0</v>
      </c>
      <c r="O19" s="10">
        <f>PPRD!O19+RCV_RCY!O19+IMP!O19-EXP!O19+STK_CHG!O19</f>
        <v>0</v>
      </c>
      <c r="P19" s="10">
        <f>PPRD!P19+RCV_RCY!P19+IMP!P19-EXP!P19+STK_CHG!P19</f>
        <v>0</v>
      </c>
      <c r="Q19" s="10">
        <f>PPRD!Q19+RCV_RCY!Q19+IMP!Q19-EXP!Q19+STK_CHG!Q19</f>
        <v>0</v>
      </c>
      <c r="R19" s="10">
        <f>PPRD!R19+RCV_RCY!R19+IMP!R19-EXP!R19+STK_CHG!R19</f>
        <v>0</v>
      </c>
      <c r="S19" s="10">
        <f>PPRD!S19+RCV_RCY!S19+IMP!S19-EXP!S19+STK_CHG!S19</f>
        <v>0</v>
      </c>
      <c r="T19" s="10">
        <f>PPRD!T19+RCV_RCY!T19+IMP!T19-EXP!T19+STK_CHG!T19</f>
        <v>0</v>
      </c>
      <c r="U19" s="10">
        <f>PPRD!U19+RCV_RCY!U19+IMP!U19-EXP!U19+STK_CHG!U19</f>
        <v>0</v>
      </c>
      <c r="V19" s="10">
        <f>PPRD!V19+RCV_RCY!V19+IMP!V19-EXP!V19+STK_CHG!V19</f>
        <v>0</v>
      </c>
      <c r="W19" s="10">
        <f>PPRD!W19+RCV_RCY!W19+IMP!W19-EXP!W19+STK_CHG!W19</f>
        <v>0</v>
      </c>
      <c r="X19" s="10">
        <f>PPRD!X19+RCV_RCY!X19+IMP!X19-EXP!X19+STK_CHG!X19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</f>
        <v>0</v>
      </c>
      <c r="D20" s="10">
        <f>PPRD!D20+RCV_RCY!D20+IMP!D20-EXP!D20+STK_CHG!D20</f>
        <v>0</v>
      </c>
      <c r="E20" s="10">
        <f>PPRD!E20+RCV_RCY!E20+IMP!E20-EXP!E20+STK_CHG!E20</f>
        <v>0</v>
      </c>
      <c r="F20" s="10">
        <f>PPRD!F20+RCV_RCY!F20+IMP!F20-EXP!F20+STK_CHG!F20</f>
        <v>0</v>
      </c>
      <c r="G20" s="10">
        <f>PPRD!G20+RCV_RCY!G20+IMP!G20-EXP!G20+STK_CHG!G20</f>
        <v>0</v>
      </c>
      <c r="H20" s="10">
        <f>PPRD!H20+RCV_RCY!H20+IMP!H20-EXP!H20+STK_CHG!H20</f>
        <v>0</v>
      </c>
      <c r="I20" s="10">
        <f>PPRD!I20+RCV_RCY!I20+IMP!I20-EXP!I20+STK_CHG!I20</f>
        <v>0</v>
      </c>
      <c r="J20" s="10">
        <f>PPRD!J20+RCV_RCY!J20+IMP!J20-EXP!J20+STK_CHG!J20</f>
        <v>0</v>
      </c>
      <c r="K20" s="10">
        <f>PPRD!K20+RCV_RCY!K20+IMP!K20-EXP!K20+STK_CHG!K20</f>
        <v>0</v>
      </c>
      <c r="L20" s="10">
        <f>PPRD!L20+RCV_RCY!L20+IMP!L20-EXP!L20+STK_CHG!L20</f>
        <v>0</v>
      </c>
      <c r="M20" s="10">
        <f>PPRD!M20+RCV_RCY!M20+IMP!M20-EXP!M20+STK_CHG!M20</f>
        <v>0</v>
      </c>
      <c r="N20" s="10">
        <f>PPRD!N20+RCV_RCY!N20+IMP!N20-EXP!N20+STK_CHG!N20</f>
        <v>0</v>
      </c>
      <c r="O20" s="10">
        <f>PPRD!O20+RCV_RCY!O20+IMP!O20-EXP!O20+STK_CHG!O20</f>
        <v>0</v>
      </c>
      <c r="P20" s="10">
        <f>PPRD!P20+RCV_RCY!P20+IMP!P20-EXP!P20+STK_CHG!P20</f>
        <v>0</v>
      </c>
      <c r="Q20" s="10">
        <f>PPRD!Q20+RCV_RCY!Q20+IMP!Q20-EXP!Q20+STK_CHG!Q20</f>
        <v>0</v>
      </c>
      <c r="R20" s="10">
        <f>PPRD!R20+RCV_RCY!R20+IMP!R20-EXP!R20+STK_CHG!R20</f>
        <v>0</v>
      </c>
      <c r="S20" s="10">
        <f>PPRD!S20+RCV_RCY!S20+IMP!S20-EXP!S20+STK_CHG!S20</f>
        <v>0</v>
      </c>
      <c r="T20" s="10">
        <f>PPRD!T20+RCV_RCY!T20+IMP!T20-EXP!T20+STK_CHG!T20</f>
        <v>0</v>
      </c>
      <c r="U20" s="10">
        <f>PPRD!U20+RCV_RCY!U20+IMP!U20-EXP!U20+STK_CHG!U20</f>
        <v>0</v>
      </c>
      <c r="V20" s="10">
        <f>PPRD!V20+RCV_RCY!V20+IMP!V20-EXP!V20+STK_CHG!V20</f>
        <v>0</v>
      </c>
      <c r="W20" s="10">
        <f>PPRD!W20+RCV_RCY!W20+IMP!W20-EXP!W20+STK_CHG!W20</f>
        <v>0</v>
      </c>
      <c r="X20" s="10">
        <f>PPRD!X20+RCV_RCY!X20+IMP!X20-EXP!X20+STK_CHG!X20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</f>
        <v>0</v>
      </c>
      <c r="D21" s="10">
        <f>PPRD!D21+RCV_RCY!D21+IMP!D21-EXP!D21+STK_CHG!D21</f>
        <v>0</v>
      </c>
      <c r="E21" s="10">
        <f>PPRD!E21+RCV_RCY!E21+IMP!E21-EXP!E21+STK_CHG!E21</f>
        <v>0</v>
      </c>
      <c r="F21" s="10">
        <f>PPRD!F21+RCV_RCY!F21+IMP!F21-EXP!F21+STK_CHG!F21</f>
        <v>0</v>
      </c>
      <c r="G21" s="10">
        <f>PPRD!G21+RCV_RCY!G21+IMP!G21-EXP!G21+STK_CHG!G21</f>
        <v>0</v>
      </c>
      <c r="H21" s="10">
        <f>PPRD!H21+RCV_RCY!H21+IMP!H21-EXP!H21+STK_CHG!H21</f>
        <v>0</v>
      </c>
      <c r="I21" s="10">
        <f>PPRD!I21+RCV_RCY!I21+IMP!I21-EXP!I21+STK_CHG!I21</f>
        <v>0</v>
      </c>
      <c r="J21" s="10">
        <f>PPRD!J21+RCV_RCY!J21+IMP!J21-EXP!J21+STK_CHG!J21</f>
        <v>0</v>
      </c>
      <c r="K21" s="10">
        <f>PPRD!K21+RCV_RCY!K21+IMP!K21-EXP!K21+STK_CHG!K21</f>
        <v>0</v>
      </c>
      <c r="L21" s="10">
        <f>PPRD!L21+RCV_RCY!L21+IMP!L21-EXP!L21+STK_CHG!L21</f>
        <v>0</v>
      </c>
      <c r="M21" s="10">
        <f>PPRD!M21+RCV_RCY!M21+IMP!M21-EXP!M21+STK_CHG!M21</f>
        <v>0</v>
      </c>
      <c r="N21" s="10">
        <f>PPRD!N21+RCV_RCY!N21+IMP!N21-EXP!N21+STK_CHG!N21</f>
        <v>0</v>
      </c>
      <c r="O21" s="10">
        <f>PPRD!O21+RCV_RCY!O21+IMP!O21-EXP!O21+STK_CHG!O21</f>
        <v>0</v>
      </c>
      <c r="P21" s="10">
        <f>PPRD!P21+RCV_RCY!P21+IMP!P21-EXP!P21+STK_CHG!P21</f>
        <v>0</v>
      </c>
      <c r="Q21" s="10">
        <f>PPRD!Q21+RCV_RCY!Q21+IMP!Q21-EXP!Q21+STK_CHG!Q21</f>
        <v>0</v>
      </c>
      <c r="R21" s="10">
        <f>PPRD!R21+RCV_RCY!R21+IMP!R21-EXP!R21+STK_CHG!R21</f>
        <v>0</v>
      </c>
      <c r="S21" s="10">
        <f>PPRD!S21+RCV_RCY!S21+IMP!S21-EXP!S21+STK_CHG!S21</f>
        <v>0</v>
      </c>
      <c r="T21" s="10">
        <f>PPRD!T21+RCV_RCY!T21+IMP!T21-EXP!T21+STK_CHG!T21</f>
        <v>0</v>
      </c>
      <c r="U21" s="10">
        <f>PPRD!U21+RCV_RCY!U21+IMP!U21-EXP!U21+STK_CHG!U21</f>
        <v>0</v>
      </c>
      <c r="V21" s="10">
        <f>PPRD!V21+RCV_RCY!V21+IMP!V21-EXP!V21+STK_CHG!V21</f>
        <v>0</v>
      </c>
      <c r="W21" s="10">
        <f>PPRD!W21+RCV_RCY!W21+IMP!W21-EXP!W21+STK_CHG!W21</f>
        <v>0</v>
      </c>
      <c r="X21" s="10">
        <f>PPRD!X21+RCV_RCY!X21+IMP!X21-EXP!X21+STK_CHG!X21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</f>
        <v>0</v>
      </c>
      <c r="D23" s="10">
        <f>PPRD!D23+RCV_RCY!D23+IMP!D23-EXP!D23+STK_CHG!D23</f>
        <v>0</v>
      </c>
      <c r="E23" s="10">
        <f>PPRD!E23+RCV_RCY!E23+IMP!E23-EXP!E23+STK_CHG!E23</f>
        <v>0</v>
      </c>
      <c r="F23" s="10">
        <f>PPRD!F23+RCV_RCY!F23+IMP!F23-EXP!F23+STK_CHG!F23</f>
        <v>0</v>
      </c>
      <c r="G23" s="10">
        <f>PPRD!G23+RCV_RCY!G23+IMP!G23-EXP!G23+STK_CHG!G23</f>
        <v>0</v>
      </c>
      <c r="H23" s="10">
        <f>PPRD!H23+RCV_RCY!H23+IMP!H23-EXP!H23+STK_CHG!H23</f>
        <v>0</v>
      </c>
      <c r="I23" s="10">
        <f>PPRD!I23+RCV_RCY!I23+IMP!I23-EXP!I23+STK_CHG!I23</f>
        <v>0</v>
      </c>
      <c r="J23" s="10">
        <f>PPRD!J23+RCV_RCY!J23+IMP!J23-EXP!J23+STK_CHG!J23</f>
        <v>0</v>
      </c>
      <c r="K23" s="10">
        <f>PPRD!K23+RCV_RCY!K23+IMP!K23-EXP!K23+STK_CHG!K23</f>
        <v>0</v>
      </c>
      <c r="L23" s="10">
        <f>PPRD!L23+RCV_RCY!L23+IMP!L23-EXP!L23+STK_CHG!L23</f>
        <v>0</v>
      </c>
      <c r="M23" s="10">
        <f>PPRD!M23+RCV_RCY!M23+IMP!M23-EXP!M23+STK_CHG!M23</f>
        <v>0</v>
      </c>
      <c r="N23" s="10">
        <f>PPRD!N23+RCV_RCY!N23+IMP!N23-EXP!N23+STK_CHG!N23</f>
        <v>0</v>
      </c>
      <c r="O23" s="10">
        <f>PPRD!O23+RCV_RCY!O23+IMP!O23-EXP!O23+STK_CHG!O23</f>
        <v>0</v>
      </c>
      <c r="P23" s="10">
        <f>PPRD!P23+RCV_RCY!P23+IMP!P23-EXP!P23+STK_CHG!P23</f>
        <v>0</v>
      </c>
      <c r="Q23" s="10">
        <f>PPRD!Q23+RCV_RCY!Q23+IMP!Q23-EXP!Q23+STK_CHG!Q23</f>
        <v>0</v>
      </c>
      <c r="R23" s="10">
        <f>PPRD!R23+RCV_RCY!R23+IMP!R23-EXP!R23+STK_CHG!R23</f>
        <v>0</v>
      </c>
      <c r="S23" s="10">
        <f>PPRD!S23+RCV_RCY!S23+IMP!S23-EXP!S23+STK_CHG!S23</f>
        <v>0</v>
      </c>
      <c r="T23" s="10">
        <f>PPRD!T23+RCV_RCY!T23+IMP!T23-EXP!T23+STK_CHG!T23</f>
        <v>0</v>
      </c>
      <c r="U23" s="10">
        <f>PPRD!U23+RCV_RCY!U23+IMP!U23-EXP!U23+STK_CHG!U23</f>
        <v>0</v>
      </c>
      <c r="V23" s="10">
        <f>PPRD!V23+RCV_RCY!V23+IMP!V23-EXP!V23+STK_CHG!V23</f>
        <v>0</v>
      </c>
      <c r="W23" s="10">
        <f>PPRD!W23+RCV_RCY!W23+IMP!W23-EXP!W23+STK_CHG!W23</f>
        <v>0</v>
      </c>
      <c r="X23" s="10">
        <f>PPRD!X23+RCV_RCY!X23+IMP!X23-EXP!X23+STK_CHG!X23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</f>
        <v>0</v>
      </c>
      <c r="D24" s="10">
        <f>PPRD!D24+RCV_RCY!D24+IMP!D24-EXP!D24+STK_CHG!D24</f>
        <v>0</v>
      </c>
      <c r="E24" s="10">
        <f>PPRD!E24+RCV_RCY!E24+IMP!E24-EXP!E24+STK_CHG!E24</f>
        <v>0</v>
      </c>
      <c r="F24" s="10">
        <f>PPRD!F24+RCV_RCY!F24+IMP!F24-EXP!F24+STK_CHG!F24</f>
        <v>0</v>
      </c>
      <c r="G24" s="10">
        <f>PPRD!G24+RCV_RCY!G24+IMP!G24-EXP!G24+STK_CHG!G24</f>
        <v>0</v>
      </c>
      <c r="H24" s="10">
        <f>PPRD!H24+RCV_RCY!H24+IMP!H24-EXP!H24+STK_CHG!H24</f>
        <v>0</v>
      </c>
      <c r="I24" s="10">
        <f>PPRD!I24+RCV_RCY!I24+IMP!I24-EXP!I24+STK_CHG!I24</f>
        <v>0</v>
      </c>
      <c r="J24" s="10">
        <f>PPRD!J24+RCV_RCY!J24+IMP!J24-EXP!J24+STK_CHG!J24</f>
        <v>0</v>
      </c>
      <c r="K24" s="10">
        <f>PPRD!K24+RCV_RCY!K24+IMP!K24-EXP!K24+STK_CHG!K24</f>
        <v>0</v>
      </c>
      <c r="L24" s="10">
        <f>PPRD!L24+RCV_RCY!L24+IMP!L24-EXP!L24+STK_CHG!L24</f>
        <v>0</v>
      </c>
      <c r="M24" s="10">
        <f>PPRD!M24+RCV_RCY!M24+IMP!M24-EXP!M24+STK_CHG!M24</f>
        <v>0</v>
      </c>
      <c r="N24" s="10">
        <f>PPRD!N24+RCV_RCY!N24+IMP!N24-EXP!N24+STK_CHG!N24</f>
        <v>0</v>
      </c>
      <c r="O24" s="10">
        <f>PPRD!O24+RCV_RCY!O24+IMP!O24-EXP!O24+STK_CHG!O24</f>
        <v>0</v>
      </c>
      <c r="P24" s="10">
        <f>PPRD!P24+RCV_RCY!P24+IMP!P24-EXP!P24+STK_CHG!P24</f>
        <v>0</v>
      </c>
      <c r="Q24" s="10">
        <f>PPRD!Q24+RCV_RCY!Q24+IMP!Q24-EXP!Q24+STK_CHG!Q24</f>
        <v>0</v>
      </c>
      <c r="R24" s="10">
        <f>PPRD!R24+RCV_RCY!R24+IMP!R24-EXP!R24+STK_CHG!R24</f>
        <v>0</v>
      </c>
      <c r="S24" s="10">
        <f>PPRD!S24+RCV_RCY!S24+IMP!S24-EXP!S24+STK_CHG!S24</f>
        <v>0</v>
      </c>
      <c r="T24" s="10">
        <f>PPRD!T24+RCV_RCY!T24+IMP!T24-EXP!T24+STK_CHG!T24</f>
        <v>0</v>
      </c>
      <c r="U24" s="10">
        <f>PPRD!U24+RCV_RCY!U24+IMP!U24-EXP!U24+STK_CHG!U24</f>
        <v>0</v>
      </c>
      <c r="V24" s="10">
        <f>PPRD!V24+RCV_RCY!V24+IMP!V24-EXP!V24+STK_CHG!V24</f>
        <v>0</v>
      </c>
      <c r="W24" s="10">
        <f>PPRD!W24+RCV_RCY!W24+IMP!W24-EXP!W24+STK_CHG!W24</f>
        <v>0</v>
      </c>
      <c r="X24" s="10">
        <f>PPRD!X24+RCV_RCY!X24+IMP!X24-EXP!X24+STK_CHG!X24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</f>
        <v>0</v>
      </c>
      <c r="D25" s="37">
        <f>PPRD!D25+RCV_RCY!D25+IMP!D25-EXP!D25+STK_CHG!D25</f>
        <v>0</v>
      </c>
      <c r="E25" s="37">
        <f>PPRD!E25+RCV_RCY!E25+IMP!E25-EXP!E25+STK_CHG!E25</f>
        <v>0</v>
      </c>
      <c r="F25" s="37">
        <f>PPRD!F25+RCV_RCY!F25+IMP!F25-EXP!F25+STK_CHG!F25</f>
        <v>0</v>
      </c>
      <c r="G25" s="37">
        <f>PPRD!G25+RCV_RCY!G25+IMP!G25-EXP!G25+STK_CHG!G25</f>
        <v>0</v>
      </c>
      <c r="H25" s="37">
        <f>PPRD!H25+RCV_RCY!H25+IMP!H25-EXP!H25+STK_CHG!H25</f>
        <v>0</v>
      </c>
      <c r="I25" s="37">
        <f>PPRD!I25+RCV_RCY!I25+IMP!I25-EXP!I25+STK_CHG!I25</f>
        <v>0</v>
      </c>
      <c r="J25" s="37">
        <f>PPRD!J25+RCV_RCY!J25+IMP!J25-EXP!J25+STK_CHG!J25</f>
        <v>0</v>
      </c>
      <c r="K25" s="37">
        <f>PPRD!K25+RCV_RCY!K25+IMP!K25-EXP!K25+STK_CHG!K25</f>
        <v>0</v>
      </c>
      <c r="L25" s="37">
        <f>PPRD!L25+RCV_RCY!L25+IMP!L25-EXP!L25+STK_CHG!L25</f>
        <v>0</v>
      </c>
      <c r="M25" s="37">
        <f>PPRD!M25+RCV_RCY!M25+IMP!M25-EXP!M25+STK_CHG!M25</f>
        <v>0</v>
      </c>
      <c r="N25" s="37">
        <f>PPRD!N25+RCV_RCY!N25+IMP!N25-EXP!N25+STK_CHG!N25</f>
        <v>0</v>
      </c>
      <c r="O25" s="37">
        <f>PPRD!O25+RCV_RCY!O25+IMP!O25-EXP!O25+STK_CHG!O25</f>
        <v>0</v>
      </c>
      <c r="P25" s="37">
        <f>PPRD!P25+RCV_RCY!P25+IMP!P25-EXP!P25+STK_CHG!P25</f>
        <v>0</v>
      </c>
      <c r="Q25" s="37">
        <f>PPRD!Q25+RCV_RCY!Q25+IMP!Q25-EXP!Q25+STK_CHG!Q25</f>
        <v>0</v>
      </c>
      <c r="R25" s="37">
        <f>PPRD!R25+RCV_RCY!R25+IMP!R25-EXP!R25+STK_CHG!R25</f>
        <v>0</v>
      </c>
      <c r="S25" s="37">
        <f>PPRD!S25+RCV_RCY!S25+IMP!S25-EXP!S25+STK_CHG!S25</f>
        <v>0</v>
      </c>
      <c r="T25" s="37">
        <f>PPRD!T25+RCV_RCY!T25+IMP!T25-EXP!T25+STK_CHG!T25</f>
        <v>0</v>
      </c>
      <c r="U25" s="37">
        <f>PPRD!U25+RCV_RCY!U25+IMP!U25-EXP!U25+STK_CHG!U25</f>
        <v>0</v>
      </c>
      <c r="V25" s="37">
        <f>PPRD!V25+RCV_RCY!V25+IMP!V25-EXP!V25+STK_CHG!V25</f>
        <v>0</v>
      </c>
      <c r="W25" s="37">
        <f>PPRD!W25+RCV_RCY!W25+IMP!W25-EXP!W25+STK_CHG!W25</f>
        <v>0</v>
      </c>
      <c r="X25" s="37">
        <f>PPRD!X25+RCV_RCY!X25+IMP!X25-EXP!X25+STK_CHG!X25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44085.173258813396</v>
      </c>
      <c r="D26" s="37">
        <f t="shared" si="14"/>
        <v>45919.08641444541</v>
      </c>
      <c r="E26" s="37">
        <f t="shared" si="14"/>
        <v>46631.96517626827</v>
      </c>
      <c r="F26" s="37">
        <f t="shared" si="14"/>
        <v>48039.171969045587</v>
      </c>
      <c r="G26" s="37">
        <f t="shared" si="14"/>
        <v>49331.423903697323</v>
      </c>
      <c r="H26" s="37">
        <f t="shared" si="14"/>
        <v>50308.788392089416</v>
      </c>
      <c r="I26" s="37">
        <f t="shared" si="14"/>
        <v>51728.153568357695</v>
      </c>
      <c r="J26" s="37">
        <f t="shared" si="14"/>
        <v>52220.188650043019</v>
      </c>
      <c r="K26" s="37">
        <f t="shared" si="14"/>
        <v>49781.908168529655</v>
      </c>
      <c r="L26" s="37">
        <f t="shared" si="14"/>
        <v>46772.041358555449</v>
      </c>
      <c r="M26" s="37">
        <f t="shared" si="14"/>
        <v>47210.920206362862</v>
      </c>
      <c r="N26" s="37">
        <f t="shared" si="14"/>
        <v>46979.432932072232</v>
      </c>
      <c r="O26" s="37">
        <f t="shared" si="14"/>
        <v>46039.564144453987</v>
      </c>
      <c r="P26" s="37">
        <f t="shared" si="14"/>
        <v>44196.927858985371</v>
      </c>
      <c r="Q26" s="37">
        <f t="shared" si="14"/>
        <v>43276.478331900253</v>
      </c>
      <c r="R26" s="37">
        <f t="shared" si="14"/>
        <v>37211.322957867582</v>
      </c>
      <c r="S26" s="37">
        <f t="shared" si="14"/>
        <v>41109.340412725694</v>
      </c>
      <c r="T26" s="37">
        <f t="shared" si="14"/>
        <v>40232.301719690455</v>
      </c>
      <c r="U26" s="37">
        <f t="shared" si="14"/>
        <v>36571.996732588115</v>
      </c>
      <c r="V26" s="37">
        <f t="shared" si="14"/>
        <v>41600.247721410153</v>
      </c>
      <c r="W26" s="37">
        <f t="shared" si="14"/>
        <v>39319.730954428189</v>
      </c>
      <c r="X26" s="37">
        <f t="shared" ref="X26" si="15">SUM(X27,X33)</f>
        <v>39583.124075666376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62987.41547721409</v>
      </c>
      <c r="D27" s="29">
        <f t="shared" si="16"/>
        <v>63176.234393809114</v>
      </c>
      <c r="E27" s="29">
        <f t="shared" si="16"/>
        <v>58548.457265692174</v>
      </c>
      <c r="F27" s="29">
        <f t="shared" si="16"/>
        <v>61411.500343938096</v>
      </c>
      <c r="G27" s="29">
        <f t="shared" si="16"/>
        <v>63420.526827171103</v>
      </c>
      <c r="H27" s="29">
        <f t="shared" si="16"/>
        <v>64135.399656061898</v>
      </c>
      <c r="I27" s="29">
        <f t="shared" si="16"/>
        <v>62644.463714531383</v>
      </c>
      <c r="J27" s="29">
        <f t="shared" si="16"/>
        <v>61314.763456577835</v>
      </c>
      <c r="K27" s="29">
        <f t="shared" si="16"/>
        <v>60819.699742046425</v>
      </c>
      <c r="L27" s="29">
        <f t="shared" si="16"/>
        <v>59553.009630266548</v>
      </c>
      <c r="M27" s="29">
        <f t="shared" si="16"/>
        <v>62188.530352536538</v>
      </c>
      <c r="N27" s="29">
        <f t="shared" si="16"/>
        <v>59992.312037833188</v>
      </c>
      <c r="O27" s="29">
        <f t="shared" si="16"/>
        <v>59696.496646603598</v>
      </c>
      <c r="P27" s="29">
        <f t="shared" si="16"/>
        <v>57314.151246775575</v>
      </c>
      <c r="Q27" s="29">
        <f t="shared" si="16"/>
        <v>58280.101633705934</v>
      </c>
      <c r="R27" s="29">
        <f t="shared" si="16"/>
        <v>56735.921238177114</v>
      </c>
      <c r="S27" s="29">
        <f t="shared" si="16"/>
        <v>60241.180739466879</v>
      </c>
      <c r="T27" s="29">
        <f t="shared" si="16"/>
        <v>58544.740756663807</v>
      </c>
      <c r="U27" s="29">
        <f t="shared" si="16"/>
        <v>56910.071539122961</v>
      </c>
      <c r="V27" s="29">
        <f t="shared" si="16"/>
        <v>64173.289853826318</v>
      </c>
      <c r="W27" s="29">
        <f t="shared" si="16"/>
        <v>58478.13422184006</v>
      </c>
      <c r="X27" s="29">
        <f t="shared" ref="X27" si="17">SUM(X28:X32)</f>
        <v>60784.644368013753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</f>
        <v>56085.819690455704</v>
      </c>
      <c r="D28" s="10">
        <f>PPRD!D28+RCV_RCY!D28+IMP!D28-EXP!D28+STK_CHG!D28</f>
        <v>55764.560017196905</v>
      </c>
      <c r="E28" s="10">
        <f>PPRD!E28+RCV_RCY!E28+IMP!E28-EXP!E28+STK_CHG!E28</f>
        <v>49243.498624247637</v>
      </c>
      <c r="F28" s="10">
        <f>PPRD!F28+RCV_RCY!F28+IMP!F28-EXP!F28+STK_CHG!F28</f>
        <v>51504.554772141018</v>
      </c>
      <c r="G28" s="10">
        <f>PPRD!G28+RCV_RCY!G28+IMP!G28-EXP!G28+STK_CHG!G28</f>
        <v>53847.200687876182</v>
      </c>
      <c r="H28" s="10">
        <f>PPRD!H28+RCV_RCY!H28+IMP!H28-EXP!H28+STK_CHG!H28</f>
        <v>53591.212897678408</v>
      </c>
      <c r="I28" s="10">
        <f>PPRD!I28+RCV_RCY!I28+IMP!I28-EXP!I28+STK_CHG!I28</f>
        <v>49843.183404987103</v>
      </c>
      <c r="J28" s="10">
        <f>PPRD!J28+RCV_RCY!J28+IMP!J28-EXP!J28+STK_CHG!J28</f>
        <v>50866.114961306979</v>
      </c>
      <c r="K28" s="10">
        <f>PPRD!K28+RCV_RCY!K28+IMP!K28-EXP!K28+STK_CHG!K28</f>
        <v>51295.481083404986</v>
      </c>
      <c r="L28" s="10">
        <f>PPRD!L28+RCV_RCY!L28+IMP!L28-EXP!L28+STK_CHG!L28</f>
        <v>49078.27936371453</v>
      </c>
      <c r="M28" s="10">
        <f>PPRD!M28+RCV_RCY!M28+IMP!M28-EXP!M28+STK_CHG!M28</f>
        <v>52872.203009458288</v>
      </c>
      <c r="N28" s="10">
        <f>PPRD!N28+RCV_RCY!N28+IMP!N28-EXP!N28+STK_CHG!N28</f>
        <v>51261.825279449695</v>
      </c>
      <c r="O28" s="10">
        <f>PPRD!O28+RCV_RCY!O28+IMP!O28-EXP!O28+STK_CHG!O28</f>
        <v>51347.494496990534</v>
      </c>
      <c r="P28" s="10">
        <f>PPRD!P28+RCV_RCY!P28+IMP!P28-EXP!P28+STK_CHG!P28</f>
        <v>48655.032588134127</v>
      </c>
      <c r="Q28" s="10">
        <f>PPRD!Q28+RCV_RCY!Q28+IMP!Q28-EXP!Q28+STK_CHG!Q28</f>
        <v>50768.207222699915</v>
      </c>
      <c r="R28" s="10">
        <f>PPRD!R28+RCV_RCY!R28+IMP!R28-EXP!R28+STK_CHG!R28</f>
        <v>51395.587704213227</v>
      </c>
      <c r="S28" s="10">
        <f>PPRD!S28+RCV_RCY!S28+IMP!S28-EXP!S28+STK_CHG!S28</f>
        <v>54476.841186586404</v>
      </c>
      <c r="T28" s="10">
        <f>PPRD!T28+RCV_RCY!T28+IMP!T28-EXP!T28+STK_CHG!T28</f>
        <v>52895.944625967328</v>
      </c>
      <c r="U28" s="10">
        <f>PPRD!U28+RCV_RCY!U28+IMP!U28-EXP!U28+STK_CHG!U28</f>
        <v>52129.112123817715</v>
      </c>
      <c r="V28" s="10">
        <f>PPRD!V28+RCV_RCY!V28+IMP!V28-EXP!V28+STK_CHG!V28</f>
        <v>57977.220292347381</v>
      </c>
      <c r="W28" s="10">
        <f>PPRD!W28+RCV_RCY!W28+IMP!W28-EXP!W28+STK_CHG!W28</f>
        <v>51403.824935511606</v>
      </c>
      <c r="X28" s="10">
        <f>PPRD!X28+RCV_RCY!X28+IMP!X28-EXP!X28+STK_CHG!X28</f>
        <v>54857.370077386069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</f>
        <v>6694.5640584694756</v>
      </c>
      <c r="D29" s="10">
        <f>PPRD!D29+RCV_RCY!D29+IMP!D29-EXP!D29+STK_CHG!D29</f>
        <v>7213.0500429922622</v>
      </c>
      <c r="E29" s="10">
        <f>PPRD!E29+RCV_RCY!E29+IMP!E29-EXP!E29+STK_CHG!E29</f>
        <v>9048.53361994841</v>
      </c>
      <c r="F29" s="10">
        <f>PPRD!F29+RCV_RCY!F29+IMP!F29-EXP!F29+STK_CHG!F29</f>
        <v>9501.2897678417867</v>
      </c>
      <c r="G29" s="10">
        <f>PPRD!G29+RCV_RCY!G29+IMP!G29-EXP!G29+STK_CHG!G29</f>
        <v>8987.9625967325865</v>
      </c>
      <c r="H29" s="10">
        <f>PPRD!H29+RCV_RCY!H29+IMP!H29-EXP!H29+STK_CHG!H29</f>
        <v>9899.9716251074788</v>
      </c>
      <c r="I29" s="10">
        <f>PPRD!I29+RCV_RCY!I29+IMP!I29-EXP!I29+STK_CHG!I29</f>
        <v>12117.130094582972</v>
      </c>
      <c r="J29" s="10">
        <f>PPRD!J29+RCV_RCY!J29+IMP!J29-EXP!J29+STK_CHG!J29</f>
        <v>9990.4466036113499</v>
      </c>
      <c r="K29" s="10">
        <f>PPRD!K29+RCV_RCY!K29+IMP!K29-EXP!K29+STK_CHG!K29</f>
        <v>9057.6092863284593</v>
      </c>
      <c r="L29" s="10">
        <f>PPRD!L29+RCV_RCY!L29+IMP!L29-EXP!L29+STK_CHG!L29</f>
        <v>10220.40713671539</v>
      </c>
      <c r="M29" s="10">
        <f>PPRD!M29+RCV_RCY!M29+IMP!M29-EXP!M29+STK_CHG!M29</f>
        <v>9015.763800515906</v>
      </c>
      <c r="N29" s="10">
        <f>PPRD!N29+RCV_RCY!N29+IMP!N29-EXP!N29+STK_CHG!N29</f>
        <v>8401.5482373172836</v>
      </c>
      <c r="O29" s="10">
        <f>PPRD!O29+RCV_RCY!O29+IMP!O29-EXP!O29+STK_CHG!O29</f>
        <v>8027.4200343938091</v>
      </c>
      <c r="P29" s="10">
        <f>PPRD!P29+RCV_RCY!P29+IMP!P29-EXP!P29+STK_CHG!P29</f>
        <v>8182.0000859845213</v>
      </c>
      <c r="Q29" s="10">
        <f>PPRD!Q29+RCV_RCY!Q29+IMP!Q29-EXP!Q29+STK_CHG!Q29</f>
        <v>7051.5905417024924</v>
      </c>
      <c r="R29" s="10">
        <f>PPRD!R29+RCV_RCY!R29+IMP!R29-EXP!R29+STK_CHG!R29</f>
        <v>4771.4989681857251</v>
      </c>
      <c r="S29" s="10">
        <f>PPRD!S29+RCV_RCY!S29+IMP!S29-EXP!S29+STK_CHG!S29</f>
        <v>5224.9779879621665</v>
      </c>
      <c r="T29" s="10">
        <f>PPRD!T29+RCV_RCY!T29+IMP!T29-EXP!T29+STK_CHG!T29</f>
        <v>5263.9030094582977</v>
      </c>
      <c r="U29" s="10">
        <f>PPRD!U29+RCV_RCY!U29+IMP!U29-EXP!U29+STK_CHG!U29</f>
        <v>3903.3319002579537</v>
      </c>
      <c r="V29" s="10">
        <f>PPRD!V29+RCV_RCY!V29+IMP!V29-EXP!V29+STK_CHG!V29</f>
        <v>5405.4495270851239</v>
      </c>
      <c r="W29" s="10">
        <f>PPRD!W29+RCV_RCY!W29+IMP!W29-EXP!W29+STK_CHG!W29</f>
        <v>6554.0106620808237</v>
      </c>
      <c r="X29" s="10">
        <f>PPRD!X29+RCV_RCY!X29+IMP!X29-EXP!X29+STK_CHG!X29</f>
        <v>5128.206018916595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</f>
        <v>0</v>
      </c>
      <c r="D30" s="10">
        <f>PPRD!D30+RCV_RCY!D30+IMP!D30-EXP!D30+STK_CHG!D30</f>
        <v>0</v>
      </c>
      <c r="E30" s="10">
        <f>PPRD!E30+RCV_RCY!E30+IMP!E30-EXP!E30+STK_CHG!E30</f>
        <v>0</v>
      </c>
      <c r="F30" s="10">
        <f>PPRD!F30+RCV_RCY!F30+IMP!F30-EXP!F30+STK_CHG!F30</f>
        <v>0</v>
      </c>
      <c r="G30" s="10">
        <f>PPRD!G30+RCV_RCY!G30+IMP!G30-EXP!G30+STK_CHG!G30</f>
        <v>0</v>
      </c>
      <c r="H30" s="10">
        <f>PPRD!H30+RCV_RCY!H30+IMP!H30-EXP!H30+STK_CHG!H30</f>
        <v>0</v>
      </c>
      <c r="I30" s="10">
        <f>PPRD!I30+RCV_RCY!I30+IMP!I30-EXP!I30+STK_CHG!I30</f>
        <v>0</v>
      </c>
      <c r="J30" s="10">
        <f>PPRD!J30+RCV_RCY!J30+IMP!J30-EXP!J30+STK_CHG!J30</f>
        <v>0</v>
      </c>
      <c r="K30" s="10">
        <f>PPRD!K30+RCV_RCY!K30+IMP!K30-EXP!K30+STK_CHG!K30</f>
        <v>0</v>
      </c>
      <c r="L30" s="10">
        <f>PPRD!L30+RCV_RCY!L30+IMP!L30-EXP!L30+STK_CHG!L30</f>
        <v>0</v>
      </c>
      <c r="M30" s="10">
        <f>PPRD!M30+RCV_RCY!M30+IMP!M30-EXP!M30+STK_CHG!M30</f>
        <v>0</v>
      </c>
      <c r="N30" s="10">
        <f>PPRD!N30+RCV_RCY!N30+IMP!N30-EXP!N30+STK_CHG!N30</f>
        <v>0</v>
      </c>
      <c r="O30" s="10">
        <f>PPRD!O30+RCV_RCY!O30+IMP!O30-EXP!O30+STK_CHG!O30</f>
        <v>0</v>
      </c>
      <c r="P30" s="10">
        <f>PPRD!P30+RCV_RCY!P30+IMP!P30-EXP!P30+STK_CHG!P30</f>
        <v>0</v>
      </c>
      <c r="Q30" s="10">
        <f>PPRD!Q30+RCV_RCY!Q30+IMP!Q30-EXP!Q30+STK_CHG!Q30</f>
        <v>0</v>
      </c>
      <c r="R30" s="10">
        <f>PPRD!R30+RCV_RCY!R30+IMP!R30-EXP!R30+STK_CHG!R30</f>
        <v>0</v>
      </c>
      <c r="S30" s="10">
        <f>PPRD!S30+RCV_RCY!S30+IMP!S30-EXP!S30+STK_CHG!S30</f>
        <v>0</v>
      </c>
      <c r="T30" s="10">
        <f>PPRD!T30+RCV_RCY!T30+IMP!T30-EXP!T30+STK_CHG!T30</f>
        <v>0</v>
      </c>
      <c r="U30" s="10">
        <f>PPRD!U30+RCV_RCY!U30+IMP!U30-EXP!U30+STK_CHG!U30</f>
        <v>0</v>
      </c>
      <c r="V30" s="10">
        <f>PPRD!V30+RCV_RCY!V30+IMP!V30-EXP!V30+STK_CHG!V30</f>
        <v>0</v>
      </c>
      <c r="W30" s="10">
        <f>PPRD!W30+RCV_RCY!W30+IMP!W30-EXP!W30+STK_CHG!W30</f>
        <v>0</v>
      </c>
      <c r="X30" s="10">
        <f>PPRD!X30+RCV_RCY!X30+IMP!X30-EXP!X30+STK_CHG!X30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</f>
        <v>207.03172828890797</v>
      </c>
      <c r="D31" s="10">
        <f>PPRD!D31+RCV_RCY!D31+IMP!D31-EXP!D31+STK_CHG!D31</f>
        <v>198.62433361994852</v>
      </c>
      <c r="E31" s="10">
        <f>PPRD!E31+RCV_RCY!E31+IMP!E31-EXP!E31+STK_CHG!E31</f>
        <v>256.42502149613068</v>
      </c>
      <c r="F31" s="10">
        <f>PPRD!F31+RCV_RCY!F31+IMP!F31-EXP!F31+STK_CHG!F31</f>
        <v>405.65580395528815</v>
      </c>
      <c r="G31" s="10">
        <f>PPRD!G31+RCV_RCY!G31+IMP!G31-EXP!G31+STK_CHG!G31</f>
        <v>585.36354256233881</v>
      </c>
      <c r="H31" s="10">
        <f>PPRD!H31+RCV_RCY!H31+IMP!H31-EXP!H31+STK_CHG!H31</f>
        <v>644.21513327601019</v>
      </c>
      <c r="I31" s="10">
        <f>PPRD!I31+RCV_RCY!I31+IMP!I31-EXP!I31+STK_CHG!I31</f>
        <v>684.1502149613068</v>
      </c>
      <c r="J31" s="10">
        <f>PPRD!J31+RCV_RCY!J31+IMP!J31-EXP!J31+STK_CHG!J31</f>
        <v>458.20189165950109</v>
      </c>
      <c r="K31" s="10">
        <f>PPRD!K31+RCV_RCY!K31+IMP!K31-EXP!K31+STK_CHG!K31</f>
        <v>466.60937231298368</v>
      </c>
      <c r="L31" s="10">
        <f>PPRD!L31+RCV_RCY!L31+IMP!L31-EXP!L31+STK_CHG!L31</f>
        <v>254.32312983662933</v>
      </c>
      <c r="M31" s="10">
        <f>PPRD!M31+RCV_RCY!M31+IMP!M31-EXP!M31+STK_CHG!M31</f>
        <v>300.56354256233868</v>
      </c>
      <c r="N31" s="10">
        <f>PPRD!N31+RCV_RCY!N31+IMP!N31-EXP!N31+STK_CHG!N31</f>
        <v>328.93852106620795</v>
      </c>
      <c r="O31" s="10">
        <f>PPRD!O31+RCV_RCY!O31+IMP!O31-EXP!O31+STK_CHG!O31</f>
        <v>321.58211521926046</v>
      </c>
      <c r="P31" s="10">
        <f>PPRD!P31+RCV_RCY!P31+IMP!P31-EXP!P31+STK_CHG!P31</f>
        <v>477.11857265692163</v>
      </c>
      <c r="Q31" s="10">
        <f>PPRD!Q31+RCV_RCY!Q31+IMP!Q31-EXP!Q31+STK_CHG!Q31</f>
        <v>460.30386930352529</v>
      </c>
      <c r="R31" s="10">
        <f>PPRD!R31+RCV_RCY!R31+IMP!R31-EXP!R31+STK_CHG!R31</f>
        <v>568.8345657781598</v>
      </c>
      <c r="S31" s="10">
        <f>PPRD!S31+RCV_RCY!S31+IMP!S31-EXP!S31+STK_CHG!S31</f>
        <v>539.3615649183148</v>
      </c>
      <c r="T31" s="10">
        <f>PPRD!T31+RCV_RCY!T31+IMP!T31-EXP!T31+STK_CHG!T31</f>
        <v>384.89312123817717</v>
      </c>
      <c r="U31" s="10">
        <f>PPRD!U31+RCV_RCY!U31+IMP!U31-EXP!U31+STK_CHG!U31</f>
        <v>877.62751504729101</v>
      </c>
      <c r="V31" s="10">
        <f>PPRD!V31+RCV_RCY!V31+IMP!V31-EXP!V31+STK_CHG!V31</f>
        <v>790.62003439380908</v>
      </c>
      <c r="W31" s="10">
        <f>PPRD!W31+RCV_RCY!W31+IMP!W31-EXP!W31+STK_CHG!W31</f>
        <v>520.29862424763553</v>
      </c>
      <c r="X31" s="10">
        <f>PPRD!X31+RCV_RCY!X31+IMP!X31-EXP!X31+STK_CHG!X31</f>
        <v>799.06827171109217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</f>
        <v>0</v>
      </c>
      <c r="D32" s="10">
        <f>PPRD!D32+RCV_RCY!D32+IMP!D32-EXP!D32+STK_CHG!D32</f>
        <v>0</v>
      </c>
      <c r="E32" s="10">
        <f>PPRD!E32+RCV_RCY!E32+IMP!E32-EXP!E32+STK_CHG!E32</f>
        <v>0</v>
      </c>
      <c r="F32" s="10">
        <f>PPRD!F32+RCV_RCY!F32+IMP!F32-EXP!F32+STK_CHG!F32</f>
        <v>0</v>
      </c>
      <c r="G32" s="10">
        <f>PPRD!G32+RCV_RCY!G32+IMP!G32-EXP!G32+STK_CHG!G32</f>
        <v>0</v>
      </c>
      <c r="H32" s="10">
        <f>PPRD!H32+RCV_RCY!H32+IMP!H32-EXP!H32+STK_CHG!H32</f>
        <v>0</v>
      </c>
      <c r="I32" s="10">
        <f>PPRD!I32+RCV_RCY!I32+IMP!I32-EXP!I32+STK_CHG!I32</f>
        <v>0</v>
      </c>
      <c r="J32" s="10">
        <f>PPRD!J32+RCV_RCY!J32+IMP!J32-EXP!J32+STK_CHG!J32</f>
        <v>0</v>
      </c>
      <c r="K32" s="10">
        <f>PPRD!K32+RCV_RCY!K32+IMP!K32-EXP!K32+STK_CHG!K32</f>
        <v>0</v>
      </c>
      <c r="L32" s="10">
        <f>PPRD!L32+RCV_RCY!L32+IMP!L32-EXP!L32+STK_CHG!L32</f>
        <v>0</v>
      </c>
      <c r="M32" s="10">
        <f>PPRD!M32+RCV_RCY!M32+IMP!M32-EXP!M32+STK_CHG!M32</f>
        <v>0</v>
      </c>
      <c r="N32" s="10">
        <f>PPRD!N32+RCV_RCY!N32+IMP!N32-EXP!N32+STK_CHG!N32</f>
        <v>0</v>
      </c>
      <c r="O32" s="10">
        <f>PPRD!O32+RCV_RCY!O32+IMP!O32-EXP!O32+STK_CHG!O32</f>
        <v>0</v>
      </c>
      <c r="P32" s="10">
        <f>PPRD!P32+RCV_RCY!P32+IMP!P32-EXP!P32+STK_CHG!P32</f>
        <v>0</v>
      </c>
      <c r="Q32" s="10">
        <f>PPRD!Q32+RCV_RCY!Q32+IMP!Q32-EXP!Q32+STK_CHG!Q32</f>
        <v>0</v>
      </c>
      <c r="R32" s="10">
        <f>PPRD!R32+RCV_RCY!R32+IMP!R32-EXP!R32+STK_CHG!R32</f>
        <v>0</v>
      </c>
      <c r="S32" s="10">
        <f>PPRD!S32+RCV_RCY!S32+IMP!S32-EXP!S32+STK_CHG!S32</f>
        <v>0</v>
      </c>
      <c r="T32" s="10">
        <f>PPRD!T32+RCV_RCY!T32+IMP!T32-EXP!T32+STK_CHG!T32</f>
        <v>0</v>
      </c>
      <c r="U32" s="10">
        <f>PPRD!U32+RCV_RCY!U32+IMP!U32-EXP!U32+STK_CHG!U32</f>
        <v>0</v>
      </c>
      <c r="V32" s="10">
        <f>PPRD!V32+RCV_RCY!V32+IMP!V32-EXP!V32+STK_CHG!V32</f>
        <v>0</v>
      </c>
      <c r="W32" s="10">
        <f>PPRD!W32+RCV_RCY!W32+IMP!W32-EXP!W32+STK_CHG!W32</f>
        <v>0</v>
      </c>
      <c r="X32" s="10">
        <f>PPRD!X32+RCV_RCY!X32+IMP!X32-EXP!X32+STK_CHG!X32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-18902.242218400694</v>
      </c>
      <c r="D33" s="29">
        <f t="shared" si="18"/>
        <v>-17257.147979363705</v>
      </c>
      <c r="E33" s="29">
        <f t="shared" si="18"/>
        <v>-11916.492089423902</v>
      </c>
      <c r="F33" s="29">
        <f t="shared" si="18"/>
        <v>-13372.32837489251</v>
      </c>
      <c r="G33" s="29">
        <f t="shared" si="18"/>
        <v>-14089.10292347378</v>
      </c>
      <c r="H33" s="29">
        <f t="shared" si="18"/>
        <v>-13826.611263972482</v>
      </c>
      <c r="I33" s="29">
        <f t="shared" si="18"/>
        <v>-10916.310146173688</v>
      </c>
      <c r="J33" s="29">
        <f t="shared" si="18"/>
        <v>-9094.574806534818</v>
      </c>
      <c r="K33" s="29">
        <f t="shared" si="18"/>
        <v>-11037.791573516772</v>
      </c>
      <c r="L33" s="29">
        <f t="shared" si="18"/>
        <v>-12780.968271711095</v>
      </c>
      <c r="M33" s="29">
        <f t="shared" si="18"/>
        <v>-14977.610146173676</v>
      </c>
      <c r="N33" s="29">
        <f t="shared" si="18"/>
        <v>-13012.879105760956</v>
      </c>
      <c r="O33" s="29">
        <f t="shared" si="18"/>
        <v>-13656.93250214961</v>
      </c>
      <c r="P33" s="29">
        <f t="shared" si="18"/>
        <v>-13117.223387790204</v>
      </c>
      <c r="Q33" s="29">
        <f t="shared" si="18"/>
        <v>-15003.623301805683</v>
      </c>
      <c r="R33" s="29">
        <f t="shared" si="18"/>
        <v>-19524.598280309536</v>
      </c>
      <c r="S33" s="29">
        <f t="shared" si="18"/>
        <v>-19131.840326741189</v>
      </c>
      <c r="T33" s="29">
        <f t="shared" si="18"/>
        <v>-18312.439036973348</v>
      </c>
      <c r="U33" s="29">
        <f t="shared" si="18"/>
        <v>-20338.074806534842</v>
      </c>
      <c r="V33" s="29">
        <f t="shared" si="18"/>
        <v>-22573.042132416165</v>
      </c>
      <c r="W33" s="29">
        <f t="shared" si="18"/>
        <v>-19158.403267411868</v>
      </c>
      <c r="X33" s="29">
        <f t="shared" ref="X33" si="19">SUM(X34:X50)</f>
        <v>-21201.520292347381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</f>
        <v>301.17712811693889</v>
      </c>
      <c r="D34" s="10">
        <f>PPRD!D34+RCV_RCY!D34+IMP!D34-EXP!D34+STK_CHG!D34</f>
        <v>289.30275150472909</v>
      </c>
      <c r="E34" s="10">
        <f>PPRD!E34+RCV_RCY!E34+IMP!E34-EXP!E34+STK_CHG!E34</f>
        <v>270.95150472914872</v>
      </c>
      <c r="F34" s="10">
        <f>PPRD!F34+RCV_RCY!F34+IMP!F34-EXP!F34+STK_CHG!F34</f>
        <v>250.4411865864144</v>
      </c>
      <c r="G34" s="10">
        <f>PPRD!G34+RCV_RCY!G34+IMP!G34-EXP!G34+STK_CHG!G34</f>
        <v>261.23611349957008</v>
      </c>
      <c r="H34" s="10">
        <f>PPRD!H34+RCV_RCY!H34+IMP!H34-EXP!H34+STK_CHG!H34</f>
        <v>262.3155631986242</v>
      </c>
      <c r="I34" s="10">
        <f>PPRD!I34+RCV_RCY!I34+IMP!I34-EXP!I34+STK_CHG!I34</f>
        <v>290.38228718830612</v>
      </c>
      <c r="J34" s="10">
        <f>PPRD!J34+RCV_RCY!J34+IMP!J34-EXP!J34+STK_CHG!J34</f>
        <v>367.02588134135863</v>
      </c>
      <c r="K34" s="10">
        <f>PPRD!K34+RCV_RCY!K34+IMP!K34-EXP!K34+STK_CHG!K34</f>
        <v>367.02588134135863</v>
      </c>
      <c r="L34" s="10">
        <f>PPRD!L34+RCV_RCY!L34+IMP!L34-EXP!L34+STK_CHG!L34</f>
        <v>255.83860705073079</v>
      </c>
      <c r="M34" s="10">
        <f>PPRD!M34+RCV_RCY!M34+IMP!M34-EXP!M34+STK_CHG!M34</f>
        <v>322.76689595872739</v>
      </c>
      <c r="N34" s="10">
        <f>PPRD!N34+RCV_RCY!N34+IMP!N34-EXP!N34+STK_CHG!N34</f>
        <v>357.31049011177981</v>
      </c>
      <c r="O34" s="10">
        <f>PPRD!O34+RCV_RCY!O34+IMP!O34-EXP!O34+STK_CHG!O34</f>
        <v>425.28366294067058</v>
      </c>
      <c r="P34" s="10">
        <f>PPRD!P34+RCV_RCY!P34+IMP!P34-EXP!P34+STK_CHG!P34</f>
        <v>395.77153912295779</v>
      </c>
      <c r="Q34" s="10">
        <f>PPRD!Q34+RCV_RCY!Q34+IMP!Q34-EXP!Q34+STK_CHG!Q34</f>
        <v>544.71496130696471</v>
      </c>
      <c r="R34" s="10">
        <f>PPRD!R34+RCV_RCY!R34+IMP!R34-EXP!R34+STK_CHG!R34</f>
        <v>389.59647463456571</v>
      </c>
      <c r="S34" s="10">
        <f>PPRD!S34+RCV_RCY!S34+IMP!S34-EXP!S34+STK_CHG!S34</f>
        <v>335.00653482373173</v>
      </c>
      <c r="T34" s="10">
        <f>PPRD!T34+RCV_RCY!T34+IMP!T34-EXP!T34+STK_CHG!T34</f>
        <v>354.12003439380908</v>
      </c>
      <c r="U34" s="10">
        <f>PPRD!U34+RCV_RCY!U34+IMP!U34-EXP!U34+STK_CHG!U34</f>
        <v>291.5931212381771</v>
      </c>
      <c r="V34" s="10">
        <f>PPRD!V34+RCV_RCY!V34+IMP!V34-EXP!V34+STK_CHG!V34</f>
        <v>329.76638005159072</v>
      </c>
      <c r="W34" s="10">
        <f>PPRD!W34+RCV_RCY!W34+IMP!W34-EXP!W34+STK_CHG!W34</f>
        <v>300.28865004299217</v>
      </c>
      <c r="X34" s="10">
        <f>PPRD!X34+RCV_RCY!X34+IMP!X34-EXP!X34+STK_CHG!X34</f>
        <v>273.66569217540842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</f>
        <v>0</v>
      </c>
      <c r="D35" s="10">
        <f>PPRD!D35+RCV_RCY!D35+IMP!D35-EXP!D35+STK_CHG!D35</f>
        <v>0</v>
      </c>
      <c r="E35" s="10">
        <f>PPRD!E35+RCV_RCY!E35+IMP!E35-EXP!E35+STK_CHG!E35</f>
        <v>0</v>
      </c>
      <c r="F35" s="10">
        <f>PPRD!F35+RCV_RCY!F35+IMP!F35-EXP!F35+STK_CHG!F35</f>
        <v>0</v>
      </c>
      <c r="G35" s="10">
        <f>PPRD!G35+RCV_RCY!G35+IMP!G35-EXP!G35+STK_CHG!G35</f>
        <v>0</v>
      </c>
      <c r="H35" s="10">
        <f>PPRD!H35+RCV_RCY!H35+IMP!H35-EXP!H35+STK_CHG!H35</f>
        <v>0</v>
      </c>
      <c r="I35" s="10">
        <f>PPRD!I35+RCV_RCY!I35+IMP!I35-EXP!I35+STK_CHG!I35</f>
        <v>0</v>
      </c>
      <c r="J35" s="10">
        <f>PPRD!J35+RCV_RCY!J35+IMP!J35-EXP!J35+STK_CHG!J35</f>
        <v>0</v>
      </c>
      <c r="K35" s="10">
        <f>PPRD!K35+RCV_RCY!K35+IMP!K35-EXP!K35+STK_CHG!K35</f>
        <v>0</v>
      </c>
      <c r="L35" s="10">
        <f>PPRD!L35+RCV_RCY!L35+IMP!L35-EXP!L35+STK_CHG!L35</f>
        <v>0</v>
      </c>
      <c r="M35" s="10">
        <f>PPRD!M35+RCV_RCY!M35+IMP!M35-EXP!M35+STK_CHG!M35</f>
        <v>0</v>
      </c>
      <c r="N35" s="10">
        <f>PPRD!N35+RCV_RCY!N35+IMP!N35-EXP!N35+STK_CHG!N35</f>
        <v>0</v>
      </c>
      <c r="O35" s="10">
        <f>PPRD!O35+RCV_RCY!O35+IMP!O35-EXP!O35+STK_CHG!O35</f>
        <v>0</v>
      </c>
      <c r="P35" s="10">
        <f>PPRD!P35+RCV_RCY!P35+IMP!P35-EXP!P35+STK_CHG!P35</f>
        <v>0</v>
      </c>
      <c r="Q35" s="10">
        <f>PPRD!Q35+RCV_RCY!Q35+IMP!Q35-EXP!Q35+STK_CHG!Q35</f>
        <v>0</v>
      </c>
      <c r="R35" s="10">
        <f>PPRD!R35+RCV_RCY!R35+IMP!R35-EXP!R35+STK_CHG!R35</f>
        <v>0</v>
      </c>
      <c r="S35" s="10">
        <f>PPRD!S35+RCV_RCY!S35+IMP!S35-EXP!S35+STK_CHG!S35</f>
        <v>0</v>
      </c>
      <c r="T35" s="10">
        <f>PPRD!T35+RCV_RCY!T35+IMP!T35-EXP!T35+STK_CHG!T35</f>
        <v>0</v>
      </c>
      <c r="U35" s="10">
        <f>PPRD!U35+RCV_RCY!U35+IMP!U35-EXP!U35+STK_CHG!U35</f>
        <v>0</v>
      </c>
      <c r="V35" s="10">
        <f>PPRD!V35+RCV_RCY!V35+IMP!V35-EXP!V35+STK_CHG!V35</f>
        <v>0</v>
      </c>
      <c r="W35" s="10">
        <f>PPRD!W35+RCV_RCY!W35+IMP!W35-EXP!W35+STK_CHG!W35</f>
        <v>0</v>
      </c>
      <c r="X35" s="10">
        <f>PPRD!X35+RCV_RCY!X35+IMP!X35-EXP!X35+STK_CHG!X35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</f>
        <v>410.87687016336997</v>
      </c>
      <c r="D36" s="10">
        <f>PPRD!D36+RCV_RCY!D36+IMP!D36-EXP!D36+STK_CHG!D36</f>
        <v>500.22923473774682</v>
      </c>
      <c r="E36" s="10">
        <f>PPRD!E36+RCV_RCY!E36+IMP!E36-EXP!E36+STK_CHG!E36</f>
        <v>556.4295786758388</v>
      </c>
      <c r="F36" s="10">
        <f>PPRD!F36+RCV_RCY!F36+IMP!F36-EXP!F36+STK_CHG!F36</f>
        <v>292.98383490971565</v>
      </c>
      <c r="G36" s="10">
        <f>PPRD!G36+RCV_RCY!G36+IMP!G36-EXP!G36+STK_CHG!G36</f>
        <v>461.69045571797153</v>
      </c>
      <c r="H36" s="10">
        <f>PPRD!H36+RCV_RCY!H36+IMP!H36-EXP!H36+STK_CHG!H36</f>
        <v>754.30834049870975</v>
      </c>
      <c r="I36" s="10">
        <f>PPRD!I36+RCV_RCY!I36+IMP!I36-EXP!I36+STK_CHG!I36</f>
        <v>874.87205503009466</v>
      </c>
      <c r="J36" s="10">
        <f>PPRD!J36+RCV_RCY!J36+IMP!J36-EXP!J36+STK_CHG!J36</f>
        <v>611.2211521926049</v>
      </c>
      <c r="K36" s="10">
        <f>PPRD!K36+RCV_RCY!K36+IMP!K36-EXP!K36+STK_CHG!K36</f>
        <v>673.07472055030132</v>
      </c>
      <c r="L36" s="10">
        <f>PPRD!L36+RCV_RCY!L36+IMP!L36-EXP!L36+STK_CHG!L36</f>
        <v>429.68039552880418</v>
      </c>
      <c r="M36" s="10">
        <f>PPRD!M36+RCV_RCY!M36+IMP!M36-EXP!M36+STK_CHG!M36</f>
        <v>366.15253654342246</v>
      </c>
      <c r="N36" s="10">
        <f>PPRD!N36+RCV_RCY!N36+IMP!N36-EXP!N36+STK_CHG!N36</f>
        <v>544.38684436801361</v>
      </c>
      <c r="O36" s="10">
        <f>PPRD!O36+RCV_RCY!O36+IMP!O36-EXP!O36+STK_CHG!O36</f>
        <v>-8.9662940670685956</v>
      </c>
      <c r="P36" s="10">
        <f>PPRD!P36+RCV_RCY!P36+IMP!P36-EXP!P36+STK_CHG!P36</f>
        <v>1227.6735167669822</v>
      </c>
      <c r="Q36" s="10">
        <f>PPRD!Q36+RCV_RCY!Q36+IMP!Q36-EXP!Q36+STK_CHG!Q36</f>
        <v>1897.3576096302659</v>
      </c>
      <c r="R36" s="10">
        <f>PPRD!R36+RCV_RCY!R36+IMP!R36-EXP!R36+STK_CHG!R36</f>
        <v>2062.9837489251936</v>
      </c>
      <c r="S36" s="10">
        <f>PPRD!S36+RCV_RCY!S36+IMP!S36-EXP!S36+STK_CHG!S36</f>
        <v>1481.7273430782454</v>
      </c>
      <c r="T36" s="10">
        <f>PPRD!T36+RCV_RCY!T36+IMP!T36-EXP!T36+STK_CHG!T36</f>
        <v>1277.6014617368876</v>
      </c>
      <c r="U36" s="10">
        <f>PPRD!U36+RCV_RCY!U36+IMP!U36-EXP!U36+STK_CHG!U36</f>
        <v>1895.1278589853832</v>
      </c>
      <c r="V36" s="10">
        <f>PPRD!V36+RCV_RCY!V36+IMP!V36-EXP!V36+STK_CHG!V36</f>
        <v>1360.9067067927776</v>
      </c>
      <c r="W36" s="10">
        <f>PPRD!W36+RCV_RCY!W36+IMP!W36-EXP!W36+STK_CHG!W36</f>
        <v>1573.3691315563196</v>
      </c>
      <c r="X36" s="10">
        <f>PPRD!X36+RCV_RCY!X36+IMP!X36-EXP!X36+STK_CHG!X36</f>
        <v>929.93929492691439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</f>
        <v>-5329.5882201203776</v>
      </c>
      <c r="D37" s="10">
        <f>PPRD!D37+RCV_RCY!D37+IMP!D37-EXP!D37+STK_CHG!D37</f>
        <v>-5793.0734307824578</v>
      </c>
      <c r="E37" s="10">
        <f>PPRD!E37+RCV_RCY!E37+IMP!E37-EXP!E37+STK_CHG!E37</f>
        <v>-4229.4258813413589</v>
      </c>
      <c r="F37" s="10">
        <f>PPRD!F37+RCV_RCY!F37+IMP!F37-EXP!F37+STK_CHG!F37</f>
        <v>-4931.0500429922604</v>
      </c>
      <c r="G37" s="10">
        <f>PPRD!G37+RCV_RCY!G37+IMP!G37-EXP!G37+STK_CHG!G37</f>
        <v>-5153.444196044712</v>
      </c>
      <c r="H37" s="10">
        <f>PPRD!H37+RCV_RCY!H37+IMP!H37-EXP!H37+STK_CHG!H37</f>
        <v>-5819.6427343078249</v>
      </c>
      <c r="I37" s="10">
        <f>PPRD!I37+RCV_RCY!I37+IMP!I37-EXP!I37+STK_CHG!I37</f>
        <v>-6154.4282029234746</v>
      </c>
      <c r="J37" s="10">
        <f>PPRD!J37+RCV_RCY!J37+IMP!J37-EXP!J37+STK_CHG!J37</f>
        <v>-5209.9885640584707</v>
      </c>
      <c r="K37" s="10">
        <f>PPRD!K37+RCV_RCY!K37+IMP!K37-EXP!K37+STK_CHG!K37</f>
        <v>-5542.5432502149606</v>
      </c>
      <c r="L37" s="10">
        <f>PPRD!L37+RCV_RCY!L37+IMP!L37-EXP!L37+STK_CHG!L37</f>
        <v>-5798.2613069647487</v>
      </c>
      <c r="M37" s="10">
        <f>PPRD!M37+RCV_RCY!M37+IMP!M37-EXP!M37+STK_CHG!M37</f>
        <v>-6821.5438521066226</v>
      </c>
      <c r="N37" s="10">
        <f>PPRD!N37+RCV_RCY!N37+IMP!N37-EXP!N37+STK_CHG!N37</f>
        <v>-4923.437919174552</v>
      </c>
      <c r="O37" s="10">
        <f>PPRD!O37+RCV_RCY!O37+IMP!O37-EXP!O37+STK_CHG!O37</f>
        <v>-7653.1193465176184</v>
      </c>
      <c r="P37" s="10">
        <f>PPRD!P37+RCV_RCY!P37+IMP!P37-EXP!P37+STK_CHG!P37</f>
        <v>-7971.5868443680092</v>
      </c>
      <c r="Q37" s="10">
        <f>PPRD!Q37+RCV_RCY!Q37+IMP!Q37-EXP!Q37+STK_CHG!Q37</f>
        <v>-9545.6291487532271</v>
      </c>
      <c r="R37" s="10">
        <f>PPRD!R37+RCV_RCY!R37+IMP!R37-EXP!R37+STK_CHG!R37</f>
        <v>-11279.835339638859</v>
      </c>
      <c r="S37" s="10">
        <f>PPRD!S37+RCV_RCY!S37+IMP!S37-EXP!S37+STK_CHG!S37</f>
        <v>-9931.6651762682723</v>
      </c>
      <c r="T37" s="10">
        <f>PPRD!T37+RCV_RCY!T37+IMP!T37-EXP!T37+STK_CHG!T37</f>
        <v>-9653.6822012037846</v>
      </c>
      <c r="U37" s="10">
        <f>PPRD!U37+RCV_RCY!U37+IMP!U37-EXP!U37+STK_CHG!U37</f>
        <v>-15719.112295786761</v>
      </c>
      <c r="V37" s="10">
        <f>PPRD!V37+RCV_RCY!V37+IMP!V37-EXP!V37+STK_CHG!V37</f>
        <v>-18977.035425623384</v>
      </c>
      <c r="W37" s="10">
        <f>PPRD!W37+RCV_RCY!W37+IMP!W37-EXP!W37+STK_CHG!W37</f>
        <v>-13462.71711092003</v>
      </c>
      <c r="X37" s="10">
        <f>PPRD!X37+RCV_RCY!X37+IMP!X37-EXP!X37+STK_CHG!X37</f>
        <v>-16316.742992261396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</f>
        <v>-46.240498710232153</v>
      </c>
      <c r="D38" s="10">
        <f>PPRD!D38+RCV_RCY!D38+IMP!D38-EXP!D38+STK_CHG!D38</f>
        <v>-49.393379191745474</v>
      </c>
      <c r="E38" s="10">
        <f>PPRD!E38+RCV_RCY!E38+IMP!E38-EXP!E38+STK_CHG!E38</f>
        <v>-34.680481513327599</v>
      </c>
      <c r="F38" s="10">
        <f>PPRD!F38+RCV_RCY!F38+IMP!F38-EXP!F38+STK_CHG!F38</f>
        <v>-55.698796216680989</v>
      </c>
      <c r="G38" s="10">
        <f>PPRD!G38+RCV_RCY!G38+IMP!G38-EXP!G38+STK_CHG!G38</f>
        <v>-54.647979363714526</v>
      </c>
      <c r="H38" s="10">
        <f>PPRD!H38+RCV_RCY!H38+IMP!H38-EXP!H38+STK_CHG!H38</f>
        <v>-37.833190025795361</v>
      </c>
      <c r="I38" s="10">
        <f>PPRD!I38+RCV_RCY!I38+IMP!I38-EXP!I38+STK_CHG!I38</f>
        <v>-32.578503869303525</v>
      </c>
      <c r="J38" s="10">
        <f>PPRD!J38+RCV_RCY!J38+IMP!J38-EXP!J38+STK_CHG!J38</f>
        <v>-81.971883061048999</v>
      </c>
      <c r="K38" s="10">
        <f>PPRD!K38+RCV_RCY!K38+IMP!K38-EXP!K38+STK_CHG!K38</f>
        <v>-67.258985382631124</v>
      </c>
      <c r="L38" s="10">
        <f>PPRD!L38+RCV_RCY!L38+IMP!L38-EXP!L38+STK_CHG!L38</f>
        <v>-54.647893379191743</v>
      </c>
      <c r="M38" s="10">
        <f>PPRD!M38+RCV_RCY!M38+IMP!M38-EXP!M38+STK_CHG!M38</f>
        <v>-46.240584694754943</v>
      </c>
      <c r="N38" s="10">
        <f>PPRD!N38+RCV_RCY!N38+IMP!N38-EXP!N38+STK_CHG!N38</f>
        <v>-34.680395528804809</v>
      </c>
      <c r="O38" s="10">
        <f>PPRD!O38+RCV_RCY!O38+IMP!O38-EXP!O38+STK_CHG!O38</f>
        <v>-50.444282029234735</v>
      </c>
      <c r="P38" s="10">
        <f>PPRD!P38+RCV_RCY!P38+IMP!P38-EXP!P38+STK_CHG!P38</f>
        <v>-45.18968185726569</v>
      </c>
      <c r="Q38" s="10">
        <f>PPRD!Q38+RCV_RCY!Q38+IMP!Q38-EXP!Q38+STK_CHG!Q38</f>
        <v>-60.953482373172832</v>
      </c>
      <c r="R38" s="10">
        <f>PPRD!R38+RCV_RCY!R38+IMP!R38-EXP!R38+STK_CHG!R38</f>
        <v>-93.117970765262243</v>
      </c>
      <c r="S38" s="10">
        <f>PPRD!S38+RCV_RCY!S38+IMP!S38-EXP!S38+STK_CHG!S38</f>
        <v>-67.632072226999142</v>
      </c>
      <c r="T38" s="10">
        <f>PPRD!T38+RCV_RCY!T38+IMP!T38-EXP!T38+STK_CHG!T38</f>
        <v>-66.308942390369737</v>
      </c>
      <c r="U38" s="10">
        <f>PPRD!U38+RCV_RCY!U38+IMP!U38-EXP!U38+STK_CHG!U38</f>
        <v>-41.724763542562336</v>
      </c>
      <c r="V38" s="10">
        <f>PPRD!V38+RCV_RCY!V38+IMP!V38-EXP!V38+STK_CHG!V38</f>
        <v>-52.829922613929483</v>
      </c>
      <c r="W38" s="10">
        <f>PPRD!W38+RCV_RCY!W38+IMP!W38-EXP!W38+STK_CHG!W38</f>
        <v>-63.301289767841773</v>
      </c>
      <c r="X38" s="10">
        <f>PPRD!X38+RCV_RCY!X38+IMP!X38-EXP!X38+STK_CHG!X38</f>
        <v>-65.4231298366294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</f>
        <v>0</v>
      </c>
      <c r="D39" s="10">
        <f>PPRD!D39+RCV_RCY!D39+IMP!D39-EXP!D39+STK_CHG!D39</f>
        <v>0</v>
      </c>
      <c r="E39" s="10">
        <f>PPRD!E39+RCV_RCY!E39+IMP!E39-EXP!E39+STK_CHG!E39</f>
        <v>0</v>
      </c>
      <c r="F39" s="10">
        <f>PPRD!F39+RCV_RCY!F39+IMP!F39-EXP!F39+STK_CHG!F39</f>
        <v>0</v>
      </c>
      <c r="G39" s="10">
        <f>PPRD!G39+RCV_RCY!G39+IMP!G39-EXP!G39+STK_CHG!G39</f>
        <v>0</v>
      </c>
      <c r="H39" s="10">
        <f>PPRD!H39+RCV_RCY!H39+IMP!H39-EXP!H39+STK_CHG!H39</f>
        <v>0</v>
      </c>
      <c r="I39" s="10">
        <f>PPRD!I39+RCV_RCY!I39+IMP!I39-EXP!I39+STK_CHG!I39</f>
        <v>0</v>
      </c>
      <c r="J39" s="10">
        <f>PPRD!J39+RCV_RCY!J39+IMP!J39-EXP!J39+STK_CHG!J39</f>
        <v>0</v>
      </c>
      <c r="K39" s="10">
        <f>PPRD!K39+RCV_RCY!K39+IMP!K39-EXP!K39+STK_CHG!K39</f>
        <v>0</v>
      </c>
      <c r="L39" s="10">
        <f>PPRD!L39+RCV_RCY!L39+IMP!L39-EXP!L39+STK_CHG!L39</f>
        <v>0</v>
      </c>
      <c r="M39" s="10">
        <f>PPRD!M39+RCV_RCY!M39+IMP!M39-EXP!M39+STK_CHG!M39</f>
        <v>0</v>
      </c>
      <c r="N39" s="10">
        <f>PPRD!N39+RCV_RCY!N39+IMP!N39-EXP!N39+STK_CHG!N39</f>
        <v>0</v>
      </c>
      <c r="O39" s="10">
        <f>PPRD!O39+RCV_RCY!O39+IMP!O39-EXP!O39+STK_CHG!O39</f>
        <v>0</v>
      </c>
      <c r="P39" s="10">
        <f>PPRD!P39+RCV_RCY!P39+IMP!P39-EXP!P39+STK_CHG!P39</f>
        <v>0</v>
      </c>
      <c r="Q39" s="10">
        <f>PPRD!Q39+RCV_RCY!Q39+IMP!Q39-EXP!Q39+STK_CHG!Q39</f>
        <v>0</v>
      </c>
      <c r="R39" s="10">
        <f>PPRD!R39+RCV_RCY!R39+IMP!R39-EXP!R39+STK_CHG!R39</f>
        <v>0</v>
      </c>
      <c r="S39" s="10">
        <f>PPRD!S39+RCV_RCY!S39+IMP!S39-EXP!S39+STK_CHG!S39</f>
        <v>0</v>
      </c>
      <c r="T39" s="10">
        <f>PPRD!T39+RCV_RCY!T39+IMP!T39-EXP!T39+STK_CHG!T39</f>
        <v>0</v>
      </c>
      <c r="U39" s="10">
        <f>PPRD!U39+RCV_RCY!U39+IMP!U39-EXP!U39+STK_CHG!U39</f>
        <v>0</v>
      </c>
      <c r="V39" s="10">
        <f>PPRD!V39+RCV_RCY!V39+IMP!V39-EXP!V39+STK_CHG!V39</f>
        <v>0</v>
      </c>
      <c r="W39" s="10">
        <f>PPRD!W39+RCV_RCY!W39+IMP!W39-EXP!W39+STK_CHG!W39</f>
        <v>0</v>
      </c>
      <c r="X39" s="10">
        <f>PPRD!X39+RCV_RCY!X39+IMP!X39-EXP!X39+STK_CHG!X39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</f>
        <v>-3791.2367153912296</v>
      </c>
      <c r="D40" s="10">
        <f>PPRD!D40+RCV_RCY!D40+IMP!D40-EXP!D40+STK_CHG!D40</f>
        <v>-3026.5477214101456</v>
      </c>
      <c r="E40" s="10">
        <f>PPRD!E40+RCV_RCY!E40+IMP!E40-EXP!E40+STK_CHG!E40</f>
        <v>-2594.3321582115218</v>
      </c>
      <c r="F40" s="10">
        <f>PPRD!F40+RCV_RCY!F40+IMP!F40-EXP!F40+STK_CHG!F40</f>
        <v>-3156.4202063628541</v>
      </c>
      <c r="G40" s="10">
        <f>PPRD!G40+RCV_RCY!G40+IMP!G40-EXP!G40+STK_CHG!G40</f>
        <v>-3240.5774720550307</v>
      </c>
      <c r="H40" s="10">
        <f>PPRD!H40+RCV_RCY!H40+IMP!H40-EXP!H40+STK_CHG!H40</f>
        <v>-3389.1515907136718</v>
      </c>
      <c r="I40" s="10">
        <f>PPRD!I40+RCV_RCY!I40+IMP!I40-EXP!I40+STK_CHG!I40</f>
        <v>-3382.9177128116939</v>
      </c>
      <c r="J40" s="10">
        <f>PPRD!J40+RCV_RCY!J40+IMP!J40-EXP!J40+STK_CHG!J40</f>
        <v>-3024.4697334479793</v>
      </c>
      <c r="K40" s="10">
        <f>PPRD!K40+RCV_RCY!K40+IMP!K40-EXP!K40+STK_CHG!K40</f>
        <v>-2521.6036113499576</v>
      </c>
      <c r="L40" s="10">
        <f>PPRD!L40+RCV_RCY!L40+IMP!L40-EXP!L40+STK_CHG!L40</f>
        <v>-2140.2980223559766</v>
      </c>
      <c r="M40" s="10">
        <f>PPRD!M40+RCV_RCY!M40+IMP!M40-EXP!M40+STK_CHG!M40</f>
        <v>-3040.0544282029232</v>
      </c>
      <c r="N40" s="10">
        <f>PPRD!N40+RCV_RCY!N40+IMP!N40-EXP!N40+STK_CHG!N40</f>
        <v>-3690.4557179707649</v>
      </c>
      <c r="O40" s="10">
        <f>PPRD!O40+RCV_RCY!O40+IMP!O40-EXP!O40+STK_CHG!O40</f>
        <v>-3270.7079105760954</v>
      </c>
      <c r="P40" s="10">
        <f>PPRD!P40+RCV_RCY!P40+IMP!P40-EXP!P40+STK_CHG!P40</f>
        <v>-3138.7576096302673</v>
      </c>
      <c r="Q40" s="10">
        <f>PPRD!Q40+RCV_RCY!Q40+IMP!Q40-EXP!Q40+STK_CHG!Q40</f>
        <v>-3525.2579535683576</v>
      </c>
      <c r="R40" s="10">
        <f>PPRD!R40+RCV_RCY!R40+IMP!R40-EXP!R40+STK_CHG!R40</f>
        <v>-3887.7693895098882</v>
      </c>
      <c r="S40" s="10">
        <f>PPRD!S40+RCV_RCY!S40+IMP!S40-EXP!S40+STK_CHG!S40</f>
        <v>-3783.2043852106613</v>
      </c>
      <c r="T40" s="10">
        <f>PPRD!T40+RCV_RCY!T40+IMP!T40-EXP!T40+STK_CHG!T40</f>
        <v>-3792.8398968185725</v>
      </c>
      <c r="U40" s="10">
        <f>PPRD!U40+RCV_RCY!U40+IMP!U40-EXP!U40+STK_CHG!U40</f>
        <v>-5038.3842648323298</v>
      </c>
      <c r="V40" s="10">
        <f>PPRD!V40+RCV_RCY!V40+IMP!V40-EXP!V40+STK_CHG!V40</f>
        <v>-5049.6737747205507</v>
      </c>
      <c r="W40" s="10">
        <f>PPRD!W40+RCV_RCY!W40+IMP!W40-EXP!W40+STK_CHG!W40</f>
        <v>-1978.7190025795362</v>
      </c>
      <c r="X40" s="10">
        <f>PPRD!X40+RCV_RCY!X40+IMP!X40-EXP!X40+STK_CHG!X40</f>
        <v>-817.47953568357548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</f>
        <v>389.12295786758375</v>
      </c>
      <c r="D41" s="10">
        <f>PPRD!D41+RCV_RCY!D41+IMP!D41-EXP!D41+STK_CHG!D41</f>
        <v>423.09398108340503</v>
      </c>
      <c r="E41" s="10">
        <f>PPRD!E41+RCV_RCY!E41+IMP!E41-EXP!E41+STK_CHG!E41</f>
        <v>302.65116079105758</v>
      </c>
      <c r="F41" s="10">
        <f>PPRD!F41+RCV_RCY!F41+IMP!F41-EXP!F41+STK_CHG!F41</f>
        <v>289.26870163370597</v>
      </c>
      <c r="G41" s="10">
        <f>PPRD!G41+RCV_RCY!G41+IMP!G41-EXP!G41+STK_CHG!G41</f>
        <v>305.73938091143589</v>
      </c>
      <c r="H41" s="10">
        <f>PPRD!H41+RCV_RCY!H41+IMP!H41-EXP!H41+STK_CHG!H41</f>
        <v>271.76844368013758</v>
      </c>
      <c r="I41" s="10">
        <f>PPRD!I41+RCV_RCY!I41+IMP!I41-EXP!I41+STK_CHG!I41</f>
        <v>493.09492691315563</v>
      </c>
      <c r="J41" s="10">
        <f>PPRD!J41+RCV_RCY!J41+IMP!J41-EXP!J41+STK_CHG!J41</f>
        <v>268.68013757523642</v>
      </c>
      <c r="K41" s="10">
        <f>PPRD!K41+RCV_RCY!K41+IMP!K41-EXP!K41+STK_CHG!K41</f>
        <v>72.059759243336217</v>
      </c>
      <c r="L41" s="10">
        <f>PPRD!L41+RCV_RCY!L41+IMP!L41-EXP!L41+STK_CHG!L41</f>
        <v>80.295270851246755</v>
      </c>
      <c r="M41" s="10">
        <f>PPRD!M41+RCV_RCY!M41+IMP!M41-EXP!M41+STK_CHG!M41</f>
        <v>448.82966466036112</v>
      </c>
      <c r="N41" s="10">
        <f>PPRD!N41+RCV_RCY!N41+IMP!N41-EXP!N41+STK_CHG!N41</f>
        <v>-79.265778159931216</v>
      </c>
      <c r="O41" s="10">
        <f>PPRD!O41+RCV_RCY!O41+IMP!O41-EXP!O41+STK_CHG!O41</f>
        <v>-186.32605331040418</v>
      </c>
      <c r="P41" s="10">
        <f>PPRD!P41+RCV_RCY!P41+IMP!P41-EXP!P41+STK_CHG!P41</f>
        <v>-90.589423903697394</v>
      </c>
      <c r="Q41" s="10">
        <f>PPRD!Q41+RCV_RCY!Q41+IMP!Q41-EXP!Q41+STK_CHG!Q41</f>
        <v>-172.94350816852969</v>
      </c>
      <c r="R41" s="10">
        <f>PPRD!R41+RCV_RCY!R41+IMP!R41-EXP!R41+STK_CHG!R41</f>
        <v>-337.83129836629394</v>
      </c>
      <c r="S41" s="10">
        <f>PPRD!S41+RCV_RCY!S41+IMP!S41-EXP!S41+STK_CHG!S41</f>
        <v>-494.03430782459151</v>
      </c>
      <c r="T41" s="10">
        <f>PPRD!T41+RCV_RCY!T41+IMP!T41-EXP!T41+STK_CHG!T41</f>
        <v>-160.48529664660356</v>
      </c>
      <c r="U41" s="10">
        <f>PPRD!U41+RCV_RCY!U41+IMP!U41-EXP!U41+STK_CHG!U41</f>
        <v>198.23843508168517</v>
      </c>
      <c r="V41" s="10">
        <f>PPRD!V41+RCV_RCY!V41+IMP!V41-EXP!V41+STK_CHG!V41</f>
        <v>1.8035253654344228</v>
      </c>
      <c r="W41" s="10">
        <f>PPRD!W41+RCV_RCY!W41+IMP!W41-EXP!W41+STK_CHG!W41</f>
        <v>5.9141014617368626</v>
      </c>
      <c r="X41" s="10">
        <f>PPRD!X41+RCV_RCY!X41+IMP!X41-EXP!X41+STK_CHG!X41</f>
        <v>-41.201805674978523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</f>
        <v>-993.21573516766694</v>
      </c>
      <c r="D42" s="10">
        <f>PPRD!D42+RCV_RCY!D42+IMP!D42-EXP!D42+STK_CHG!D42</f>
        <v>-426.76990541702469</v>
      </c>
      <c r="E42" s="10">
        <f>PPRD!E42+RCV_RCY!E42+IMP!E42-EXP!E42+STK_CHG!E42</f>
        <v>214.77067927772211</v>
      </c>
      <c r="F42" s="10">
        <f>PPRD!F42+RCV_RCY!F42+IMP!F42-EXP!F42+STK_CHG!F42</f>
        <v>2727.0478073946697</v>
      </c>
      <c r="G42" s="10">
        <f>PPRD!G42+RCV_RCY!G42+IMP!G42-EXP!G42+STK_CHG!G42</f>
        <v>1508.4545141874457</v>
      </c>
      <c r="H42" s="10">
        <f>PPRD!H42+RCV_RCY!H42+IMP!H42-EXP!H42+STK_CHG!H42</f>
        <v>1161.0774720550376</v>
      </c>
      <c r="I42" s="10">
        <f>PPRD!I42+RCV_RCY!I42+IMP!I42-EXP!I42+STK_CHG!I42</f>
        <v>1771.1860705073125</v>
      </c>
      <c r="J42" s="10">
        <f>PPRD!J42+RCV_RCY!J42+IMP!J42-EXP!J42+STK_CHG!J42</f>
        <v>1731.2509888220109</v>
      </c>
      <c r="K42" s="10">
        <f>PPRD!K42+RCV_RCY!K42+IMP!K42-EXP!K42+STK_CHG!K42</f>
        <v>423.23456577815114</v>
      </c>
      <c r="L42" s="10">
        <f>PPRD!L42+RCV_RCY!L42+IMP!L42-EXP!L42+STK_CHG!L42</f>
        <v>1488.5836629406685</v>
      </c>
      <c r="M42" s="10">
        <f>PPRD!M42+RCV_RCY!M42+IMP!M42-EXP!M42+STK_CHG!M42</f>
        <v>3087.6086844368033</v>
      </c>
      <c r="N42" s="10">
        <f>PPRD!N42+RCV_RCY!N42+IMP!N42-EXP!N42+STK_CHG!N42</f>
        <v>646.69853826311783</v>
      </c>
      <c r="O42" s="10">
        <f>PPRD!O42+RCV_RCY!O42+IMP!O42-EXP!O42+STK_CHG!O42</f>
        <v>4790.9619088564041</v>
      </c>
      <c r="P42" s="10">
        <f>PPRD!P42+RCV_RCY!P42+IMP!P42-EXP!P42+STK_CHG!P42</f>
        <v>3137.8616509028329</v>
      </c>
      <c r="Q42" s="10">
        <f>PPRD!Q42+RCV_RCY!Q42+IMP!Q42-EXP!Q42+STK_CHG!Q42</f>
        <v>3703.8304385210645</v>
      </c>
      <c r="R42" s="10">
        <f>PPRD!R42+RCV_RCY!R42+IMP!R42-EXP!R42+STK_CHG!R42</f>
        <v>4046.6305245055955</v>
      </c>
      <c r="S42" s="10">
        <f>PPRD!S42+RCV_RCY!S42+IMP!S42-EXP!S42+STK_CHG!S42</f>
        <v>3294.5022355975884</v>
      </c>
      <c r="T42" s="10">
        <f>PPRD!T42+RCV_RCY!T42+IMP!T42-EXP!T42+STK_CHG!T42</f>
        <v>4218.6302665520225</v>
      </c>
      <c r="U42" s="10">
        <f>PPRD!U42+RCV_RCY!U42+IMP!U42-EXP!U42+STK_CHG!U42</f>
        <v>8583.1562338778949</v>
      </c>
      <c r="V42" s="10">
        <f>PPRD!V42+RCV_RCY!V42+IMP!V42-EXP!V42+STK_CHG!V42</f>
        <v>11456.884694754948</v>
      </c>
      <c r="W42" s="10">
        <f>PPRD!W42+RCV_RCY!W42+IMP!W42-EXP!W42+STK_CHG!W42</f>
        <v>7700.7819432502183</v>
      </c>
      <c r="X42" s="10">
        <f>PPRD!X42+RCV_RCY!X42+IMP!X42-EXP!X42+STK_CHG!X42</f>
        <v>10511.649699054175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</f>
        <v>-11915.603783319004</v>
      </c>
      <c r="D43" s="10">
        <f>PPRD!D43+RCV_RCY!D43+IMP!D43-EXP!D43+STK_CHG!D43</f>
        <v>-13326.946603611346</v>
      </c>
      <c r="E43" s="10">
        <f>PPRD!E43+RCV_RCY!E43+IMP!E43-EXP!E43+STK_CHG!E43</f>
        <v>-9589.101375752356</v>
      </c>
      <c r="F43" s="10">
        <f>PPRD!F43+RCV_RCY!F43+IMP!F43-EXP!F43+STK_CHG!F43</f>
        <v>-11068.386414445395</v>
      </c>
      <c r="G43" s="10">
        <f>PPRD!G43+RCV_RCY!G43+IMP!G43-EXP!G43+STK_CHG!G43</f>
        <v>-10838.824419604471</v>
      </c>
      <c r="H43" s="10">
        <f>PPRD!H43+RCV_RCY!H43+IMP!H43-EXP!H43+STK_CHG!H43</f>
        <v>-12510.611951848667</v>
      </c>
      <c r="I43" s="10">
        <f>PPRD!I43+RCV_RCY!I43+IMP!I43-EXP!I43+STK_CHG!I43</f>
        <v>-11243.388736027508</v>
      </c>
      <c r="J43" s="10">
        <f>PPRD!J43+RCV_RCY!J43+IMP!J43-EXP!J43+STK_CHG!J43</f>
        <v>-10837.795012897675</v>
      </c>
      <c r="K43" s="10">
        <f>PPRD!K43+RCV_RCY!K43+IMP!K43-EXP!K43+STK_CHG!K43</f>
        <v>-11478.93379191745</v>
      </c>
      <c r="L43" s="10">
        <f>PPRD!L43+RCV_RCY!L43+IMP!L43-EXP!L43+STK_CHG!L43</f>
        <v>-11831.81427343078</v>
      </c>
      <c r="M43" s="10">
        <f>PPRD!M43+RCV_RCY!M43+IMP!M43-EXP!M43+STK_CHG!M43</f>
        <v>-12708.856405846944</v>
      </c>
      <c r="N43" s="10">
        <f>PPRD!N43+RCV_RCY!N43+IMP!N43-EXP!N43+STK_CHG!N43</f>
        <v>-11904.041272570932</v>
      </c>
      <c r="O43" s="10">
        <f>PPRD!O43+RCV_RCY!O43+IMP!O43-EXP!O43+STK_CHG!O43</f>
        <v>-11775.06448839209</v>
      </c>
      <c r="P43" s="10">
        <f>PPRD!P43+RCV_RCY!P43+IMP!P43-EXP!P43+STK_CHG!P43</f>
        <v>-11867.927773000858</v>
      </c>
      <c r="Q43" s="10">
        <f>PPRD!Q43+RCV_RCY!Q43+IMP!Q43-EXP!Q43+STK_CHG!Q43</f>
        <v>-12595.356835769568</v>
      </c>
      <c r="R43" s="10">
        <f>PPRD!R43+RCV_RCY!R43+IMP!R43-EXP!R43+STK_CHG!R43</f>
        <v>-12863.55124677558</v>
      </c>
      <c r="S43" s="10">
        <f>PPRD!S43+RCV_RCY!S43+IMP!S43-EXP!S43+STK_CHG!S43</f>
        <v>-11116.099656061915</v>
      </c>
      <c r="T43" s="10">
        <f>PPRD!T43+RCV_RCY!T43+IMP!T43-EXP!T43+STK_CHG!T43</f>
        <v>-11306.561564918318</v>
      </c>
      <c r="U43" s="10">
        <f>PPRD!U43+RCV_RCY!U43+IMP!U43-EXP!U43+STK_CHG!U43</f>
        <v>-10843.469045571801</v>
      </c>
      <c r="V43" s="10">
        <f>PPRD!V43+RCV_RCY!V43+IMP!V43-EXP!V43+STK_CHG!V43</f>
        <v>-12763.739552880481</v>
      </c>
      <c r="W43" s="10">
        <f>PPRD!W43+RCV_RCY!W43+IMP!W43-EXP!W43+STK_CHG!W43</f>
        <v>-13195.28168529665</v>
      </c>
      <c r="X43" s="10">
        <f>PPRD!X43+RCV_RCY!X43+IMP!X43-EXP!X43+STK_CHG!X43</f>
        <v>-17191.684866723994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</f>
        <v>2347.3057609630223</v>
      </c>
      <c r="D44" s="10">
        <f>PPRD!D44+RCV_RCY!D44+IMP!D44-EXP!D44+STK_CHG!D44</f>
        <v>4253.9410146173686</v>
      </c>
      <c r="E44" s="10">
        <f>PPRD!E44+RCV_RCY!E44+IMP!E44-EXP!E44+STK_CHG!E44</f>
        <v>3524.3862424763538</v>
      </c>
      <c r="F44" s="10">
        <f>PPRD!F44+RCV_RCY!F44+IMP!F44-EXP!F44+STK_CHG!F44</f>
        <v>2338.4924333619965</v>
      </c>
      <c r="G44" s="10">
        <f>PPRD!G44+RCV_RCY!G44+IMP!G44-EXP!G44+STK_CHG!G44</f>
        <v>2143.6180567497795</v>
      </c>
      <c r="H44" s="10">
        <f>PPRD!H44+RCV_RCY!H44+IMP!H44-EXP!H44+STK_CHG!H44</f>
        <v>3870.0678417884728</v>
      </c>
      <c r="I44" s="10">
        <f>PPRD!I44+RCV_RCY!I44+IMP!I44-EXP!I44+STK_CHG!I44</f>
        <v>5110.8006018916512</v>
      </c>
      <c r="J44" s="10">
        <f>PPRD!J44+RCV_RCY!J44+IMP!J44-EXP!J44+STK_CHG!J44</f>
        <v>6950.8454858125588</v>
      </c>
      <c r="K44" s="10">
        <f>PPRD!K44+RCV_RCY!K44+IMP!K44-EXP!K44+STK_CHG!K44</f>
        <v>7086.9638005159059</v>
      </c>
      <c r="L44" s="10">
        <f>PPRD!L44+RCV_RCY!L44+IMP!L44-EXP!L44+STK_CHG!L44</f>
        <v>5464.3165090283746</v>
      </c>
      <c r="M44" s="10">
        <f>PPRD!M44+RCV_RCY!M44+IMP!M44-EXP!M44+STK_CHG!M44</f>
        <v>3627.2092863284679</v>
      </c>
      <c r="N44" s="10">
        <f>PPRD!N44+RCV_RCY!N44+IMP!N44-EXP!N44+STK_CHG!N44</f>
        <v>6894.0479793637123</v>
      </c>
      <c r="O44" s="10">
        <f>PPRD!O44+RCV_RCY!O44+IMP!O44-EXP!O44+STK_CHG!O44</f>
        <v>4672.1840068787569</v>
      </c>
      <c r="P44" s="10">
        <f>PPRD!P44+RCV_RCY!P44+IMP!P44-EXP!P44+STK_CHG!P44</f>
        <v>5554.4091143594078</v>
      </c>
      <c r="Q44" s="10">
        <f>PPRD!Q44+RCV_RCY!Q44+IMP!Q44-EXP!Q44+STK_CHG!Q44</f>
        <v>5379.120034393809</v>
      </c>
      <c r="R44" s="10">
        <f>PPRD!R44+RCV_RCY!R44+IMP!R44-EXP!R44+STK_CHG!R44</f>
        <v>1904.0061908856378</v>
      </c>
      <c r="S44" s="10">
        <f>PPRD!S44+RCV_RCY!S44+IMP!S44-EXP!S44+STK_CHG!S44</f>
        <v>174.0963026655229</v>
      </c>
      <c r="T44" s="10">
        <f>PPRD!T44+RCV_RCY!T44+IMP!T44-EXP!T44+STK_CHG!T44</f>
        <v>2014.9658641444532</v>
      </c>
      <c r="U44" s="10">
        <f>PPRD!U44+RCV_RCY!U44+IMP!U44-EXP!U44+STK_CHG!U44</f>
        <v>1705.0744625967316</v>
      </c>
      <c r="V44" s="10">
        <f>PPRD!V44+RCV_RCY!V44+IMP!V44-EXP!V44+STK_CHG!V44</f>
        <v>1900.7792777300087</v>
      </c>
      <c r="W44" s="10">
        <f>PPRD!W44+RCV_RCY!W44+IMP!W44-EXP!W44+STK_CHG!W44</f>
        <v>474.66294067067145</v>
      </c>
      <c r="X44" s="10">
        <f>PPRD!X44+RCV_RCY!X44+IMP!X44-EXP!X44+STK_CHG!X44</f>
        <v>3411.3846947549414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</f>
        <v>203.0668099742046</v>
      </c>
      <c r="D45" s="10">
        <f>PPRD!D45+RCV_RCY!D45+IMP!D45-EXP!D45+STK_CHG!D45</f>
        <v>246.80429922613934</v>
      </c>
      <c r="E45" s="10">
        <f>PPRD!E45+RCV_RCY!E45+IMP!E45-EXP!E45+STK_CHG!E45</f>
        <v>249.92837489251929</v>
      </c>
      <c r="F45" s="10">
        <f>PPRD!F45+RCV_RCY!F45+IMP!F45-EXP!F45+STK_CHG!F45</f>
        <v>375.93387790197761</v>
      </c>
      <c r="G45" s="10">
        <f>PPRD!G45+RCV_RCY!G45+IMP!G45-EXP!G45+STK_CHG!G45</f>
        <v>519.64273430782453</v>
      </c>
      <c r="H45" s="10">
        <f>PPRD!H45+RCV_RCY!H45+IMP!H45-EXP!H45+STK_CHG!H45</f>
        <v>595.66259673258821</v>
      </c>
      <c r="I45" s="10">
        <f>PPRD!I45+RCV_RCY!I45+IMP!I45-EXP!I45+STK_CHG!I45</f>
        <v>448.82966466036117</v>
      </c>
      <c r="J45" s="10">
        <f>PPRD!J45+RCV_RCY!J45+IMP!J45-EXP!J45+STK_CHG!J45</f>
        <v>535.26328460877039</v>
      </c>
      <c r="K45" s="10">
        <f>PPRD!K45+RCV_RCY!K45+IMP!K45-EXP!K45+STK_CHG!K45</f>
        <v>422.79544282029229</v>
      </c>
      <c r="L45" s="10">
        <f>PPRD!L45+RCV_RCY!L45+IMP!L45-EXP!L45+STK_CHG!L45</f>
        <v>391.55434221840062</v>
      </c>
      <c r="M45" s="10">
        <f>PPRD!M45+RCV_RCY!M45+IMP!M45-EXP!M45+STK_CHG!M45</f>
        <v>278.04531384350821</v>
      </c>
      <c r="N45" s="10">
        <f>PPRD!N45+RCV_RCY!N45+IMP!N45-EXP!N45+STK_CHG!N45</f>
        <v>-112.46775580395527</v>
      </c>
      <c r="O45" s="10">
        <f>PPRD!O45+RCV_RCY!O45+IMP!O45-EXP!O45+STK_CHG!O45</f>
        <v>225.97687016337056</v>
      </c>
      <c r="P45" s="10">
        <f>PPRD!P45+RCV_RCY!P45+IMP!P45-EXP!P45+STK_CHG!P45</f>
        <v>468.61564918314707</v>
      </c>
      <c r="Q45" s="10">
        <f>PPRD!Q45+RCV_RCY!Q45+IMP!Q45-EXP!Q45+STK_CHG!Q45</f>
        <v>505.06345657781588</v>
      </c>
      <c r="R45" s="10">
        <f>PPRD!R45+RCV_RCY!R45+IMP!R45-EXP!R45+STK_CHG!R45</f>
        <v>671.57188306104831</v>
      </c>
      <c r="S45" s="10">
        <f>PPRD!S45+RCV_RCY!S45+IMP!S45-EXP!S45+STK_CHG!S45</f>
        <v>1110.9610490111791</v>
      </c>
      <c r="T45" s="10">
        <f>PPRD!T45+RCV_RCY!T45+IMP!T45-EXP!T45+STK_CHG!T45</f>
        <v>1351.9812553740328</v>
      </c>
      <c r="U45" s="10">
        <f>PPRD!U45+RCV_RCY!U45+IMP!U45-EXP!U45+STK_CHG!U45</f>
        <v>814.93920894239068</v>
      </c>
      <c r="V45" s="10">
        <f>PPRD!V45+RCV_RCY!V45+IMP!V45-EXP!V45+STK_CHG!V45</f>
        <v>529.53783319002514</v>
      </c>
      <c r="W45" s="10">
        <f>PPRD!W45+RCV_RCY!W45+IMP!W45-EXP!W45+STK_CHG!W45</f>
        <v>-186.08822012037774</v>
      </c>
      <c r="X45" s="10">
        <f>PPRD!X45+RCV_RCY!X45+IMP!X45-EXP!X45+STK_CHG!X45</f>
        <v>441.71822871883097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</f>
        <v>-287.74720550300935</v>
      </c>
      <c r="D46" s="10">
        <f>PPRD!D46+RCV_RCY!D46+IMP!D46-EXP!D46+STK_CHG!D46</f>
        <v>-202.70851246775581</v>
      </c>
      <c r="E46" s="10">
        <f>PPRD!E46+RCV_RCY!E46+IMP!E46-EXP!E46+STK_CHG!E46</f>
        <v>-295.65778159931199</v>
      </c>
      <c r="F46" s="10">
        <f>PPRD!F46+RCV_RCY!F46+IMP!F46-EXP!F46+STK_CHG!F46</f>
        <v>-277.85898538263109</v>
      </c>
      <c r="G46" s="10">
        <f>PPRD!G46+RCV_RCY!G46+IMP!G46-EXP!G46+STK_CHG!G46</f>
        <v>-344.11006018916589</v>
      </c>
      <c r="H46" s="10">
        <f>PPRD!H46+RCV_RCY!H46+IMP!H46-EXP!H46+STK_CHG!H46</f>
        <v>-230.39552880481509</v>
      </c>
      <c r="I46" s="10">
        <f>PPRD!I46+RCV_RCY!I46+IMP!I46-EXP!I46+STK_CHG!I46</f>
        <v>751.50472914875343</v>
      </c>
      <c r="J46" s="10">
        <f>PPRD!J46+RCV_RCY!J46+IMP!J46-EXP!J46+STK_CHG!J46</f>
        <v>-341.14359415305233</v>
      </c>
      <c r="K46" s="10">
        <f>PPRD!K46+RCV_RCY!K46+IMP!K46-EXP!K46+STK_CHG!K46</f>
        <v>-497.37747205503007</v>
      </c>
      <c r="L46" s="10">
        <f>PPRD!L46+RCV_RCY!L46+IMP!L46-EXP!L46+STK_CHG!L46</f>
        <v>-759.41530524505595</v>
      </c>
      <c r="M46" s="10">
        <f>PPRD!M46+RCV_RCY!M46+IMP!M46-EXP!M46+STK_CHG!M46</f>
        <v>-656.57781599312091</v>
      </c>
      <c r="N46" s="10">
        <f>PPRD!N46+RCV_RCY!N46+IMP!N46-EXP!N46+STK_CHG!N46</f>
        <v>-381.68529664660355</v>
      </c>
      <c r="O46" s="10">
        <f>PPRD!O46+RCV_RCY!O46+IMP!O46-EXP!O46+STK_CHG!O46</f>
        <v>-416.29406706792764</v>
      </c>
      <c r="P46" s="10">
        <f>PPRD!P46+RCV_RCY!P46+IMP!P46-EXP!P46+STK_CHG!P46</f>
        <v>-325.32244196044695</v>
      </c>
      <c r="Q46" s="10">
        <f>PPRD!Q46+RCV_RCY!Q46+IMP!Q46-EXP!Q46+STK_CHG!Q46</f>
        <v>-368.83061049011229</v>
      </c>
      <c r="R46" s="10">
        <f>PPRD!R46+RCV_RCY!R46+IMP!R46-EXP!R46+STK_CHG!R46</f>
        <v>-346.43379191745504</v>
      </c>
      <c r="S46" s="10">
        <f>PPRD!S46+RCV_RCY!S46+IMP!S46-EXP!S46+STK_CHG!S46</f>
        <v>196.87635425623438</v>
      </c>
      <c r="T46" s="10">
        <f>PPRD!T46+RCV_RCY!T46+IMP!T46-EXP!T46+STK_CHG!T46</f>
        <v>228.83714531384368</v>
      </c>
      <c r="U46" s="10">
        <f>PPRD!U46+RCV_RCY!U46+IMP!U46-EXP!U46+STK_CHG!U46</f>
        <v>330.56483233018031</v>
      </c>
      <c r="V46" s="10">
        <f>PPRD!V46+RCV_RCY!V46+IMP!V46-EXP!V46+STK_CHG!V46</f>
        <v>-232.02218400687957</v>
      </c>
      <c r="W46" s="10">
        <f>PPRD!W46+RCV_RCY!W46+IMP!W46-EXP!W46+STK_CHG!W46</f>
        <v>-153.74496990541655</v>
      </c>
      <c r="X46" s="10">
        <f>PPRD!X46+RCV_RCY!X46+IMP!X46-EXP!X46+STK_CHG!X46</f>
        <v>-801.94660361135004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</f>
        <v>-273.20868443680126</v>
      </c>
      <c r="D47" s="10">
        <f>PPRD!D47+RCV_RCY!D47+IMP!D47-EXP!D47+STK_CHG!D47</f>
        <v>-202.15434221840064</v>
      </c>
      <c r="E47" s="10">
        <f>PPRD!E47+RCV_RCY!E47+IMP!E47-EXP!E47+STK_CHG!E47</f>
        <v>-142.10859845227861</v>
      </c>
      <c r="F47" s="10">
        <f>PPRD!F47+RCV_RCY!F47+IMP!F47-EXP!F47+STK_CHG!F47</f>
        <v>-4.003009458297516</v>
      </c>
      <c r="G47" s="10">
        <f>PPRD!G47+RCV_RCY!G47+IMP!G47-EXP!G47+STK_CHG!G47</f>
        <v>-32.024505588993968</v>
      </c>
      <c r="H47" s="10">
        <f>PPRD!H47+RCV_RCY!H47+IMP!H47-EXP!H47+STK_CHG!H47</f>
        <v>79.060361134995674</v>
      </c>
      <c r="I47" s="10">
        <f>PPRD!I47+RCV_RCY!I47+IMP!I47-EXP!I47+STK_CHG!I47</f>
        <v>60.045829750644842</v>
      </c>
      <c r="J47" s="10">
        <f>PPRD!J47+RCV_RCY!J47+IMP!J47-EXP!J47+STK_CHG!J47</f>
        <v>-27.020722269991293</v>
      </c>
      <c r="K47" s="10">
        <f>PPRD!K47+RCV_RCY!K47+IMP!K47-EXP!K47+STK_CHG!K47</f>
        <v>43.032932072227048</v>
      </c>
      <c r="L47" s="10">
        <f>PPRD!L47+RCV_RCY!L47+IMP!L47-EXP!L47+STK_CHG!L47</f>
        <v>-44.033533963886484</v>
      </c>
      <c r="M47" s="10">
        <f>PPRD!M47+RCV_RCY!M47+IMP!M47-EXP!M47+STK_CHG!M47</f>
        <v>41.031298366294209</v>
      </c>
      <c r="N47" s="10">
        <f>PPRD!N47+RCV_RCY!N47+IMP!N47-EXP!N47+STK_CHG!N47</f>
        <v>-43.03293207222702</v>
      </c>
      <c r="O47" s="10">
        <f>PPRD!O47+RCV_RCY!O47+IMP!O47-EXP!O47+STK_CHG!O47</f>
        <v>-115.08787618228723</v>
      </c>
      <c r="P47" s="10">
        <f>PPRD!P47+RCV_RCY!P47+IMP!P47-EXP!P47+STK_CHG!P47</f>
        <v>-237.18116938950988</v>
      </c>
      <c r="Q47" s="10">
        <f>PPRD!Q47+RCV_RCY!Q47+IMP!Q47-EXP!Q47+STK_CHG!Q47</f>
        <v>-309.23619948409288</v>
      </c>
      <c r="R47" s="10">
        <f>PPRD!R47+RCV_RCY!R47+IMP!R47-EXP!R47+STK_CHG!R47</f>
        <v>-299.19148753224414</v>
      </c>
      <c r="S47" s="10">
        <f>PPRD!S47+RCV_RCY!S47+IMP!S47-EXP!S47+STK_CHG!S47</f>
        <v>-85.178073946689622</v>
      </c>
      <c r="T47" s="10">
        <f>PPRD!T47+RCV_RCY!T47+IMP!T47-EXP!T47+STK_CHG!T47</f>
        <v>-93.933791917454911</v>
      </c>
      <c r="U47" s="10">
        <f>PPRD!U47+RCV_RCY!U47+IMP!U47-EXP!U47+STK_CHG!U47</f>
        <v>-236.66775580395526</v>
      </c>
      <c r="V47" s="10">
        <f>PPRD!V47+RCV_RCY!V47+IMP!V47-EXP!V47+STK_CHG!V47</f>
        <v>-157.88667239896816</v>
      </c>
      <c r="W47" s="10">
        <f>PPRD!W47+RCV_RCY!W47+IMP!W47-EXP!W47+STK_CHG!W47</f>
        <v>-541.96190885640578</v>
      </c>
      <c r="X47" s="10">
        <f>PPRD!X47+RCV_RCY!X47+IMP!X47-EXP!X47+STK_CHG!X47</f>
        <v>-646.8901117798797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</f>
        <v>353.95047291487526</v>
      </c>
      <c r="D48" s="10">
        <f>PPRD!D48+RCV_RCY!D48+IMP!D48-EXP!D48+STK_CHG!D48</f>
        <v>381.69492691315571</v>
      </c>
      <c r="E48" s="10">
        <f>PPRD!E48+RCV_RCY!E48+IMP!E48-EXP!E48+STK_CHG!E48</f>
        <v>404.39475494410988</v>
      </c>
      <c r="F48" s="10">
        <f>PPRD!F48+RCV_RCY!F48+IMP!F48-EXP!F48+STK_CHG!F48</f>
        <v>355.63198624247661</v>
      </c>
      <c r="G48" s="10">
        <f>PPRD!G48+RCV_RCY!G48+IMP!G48-EXP!G48+STK_CHG!G48</f>
        <v>447.27239896818605</v>
      </c>
      <c r="H48" s="10">
        <f>PPRD!H48+RCV_RCY!H48+IMP!H48-EXP!H48+STK_CHG!H48</f>
        <v>460.72416165090317</v>
      </c>
      <c r="I48" s="10">
        <f>PPRD!I48+RCV_RCY!I48+IMP!I48-EXP!I48+STK_CHG!I48</f>
        <v>419.52803095442903</v>
      </c>
      <c r="J48" s="10">
        <f>PPRD!J48+RCV_RCY!J48+IMP!J48-EXP!J48+STK_CHG!J48</f>
        <v>401.03181427343077</v>
      </c>
      <c r="K48" s="10">
        <f>PPRD!K48+RCV_RCY!K48+IMP!K48-EXP!K48+STK_CHG!K48</f>
        <v>355.63207222699936</v>
      </c>
      <c r="L48" s="10">
        <f>PPRD!L48+RCV_RCY!L48+IMP!L48-EXP!L48+STK_CHG!L48</f>
        <v>289.21375752364571</v>
      </c>
      <c r="M48" s="10">
        <f>PPRD!M48+RCV_RCY!M48+IMP!M48-EXP!M48+STK_CHG!M48</f>
        <v>391.78366294067098</v>
      </c>
      <c r="N48" s="10">
        <f>PPRD!N48+RCV_RCY!N48+IMP!N48-EXP!N48+STK_CHG!N48</f>
        <v>272.39896818572652</v>
      </c>
      <c r="O48" s="10">
        <f>PPRD!O48+RCV_RCY!O48+IMP!O48-EXP!O48+STK_CHG!O48</f>
        <v>202.61771281169382</v>
      </c>
      <c r="P48" s="10">
        <f>PPRD!P48+RCV_RCY!P48+IMP!P48-EXP!P48+STK_CHG!P48</f>
        <v>198.41410146173712</v>
      </c>
      <c r="Q48" s="10">
        <f>PPRD!Q48+RCV_RCY!Q48+IMP!Q48-EXP!Q48+STK_CHG!Q48</f>
        <v>-57.170163370593265</v>
      </c>
      <c r="R48" s="10">
        <f>PPRD!R48+RCV_RCY!R48+IMP!R48-EXP!R48+STK_CHG!R48</f>
        <v>379.26560619088519</v>
      </c>
      <c r="S48" s="10">
        <f>PPRD!S48+RCV_RCY!S48+IMP!S48-EXP!S48+STK_CHG!S48</f>
        <v>393.24239036973341</v>
      </c>
      <c r="T48" s="10">
        <f>PPRD!T48+RCV_RCY!T48+IMP!T48-EXP!T48+STK_CHG!T48</f>
        <v>451.51315563198608</v>
      </c>
      <c r="U48" s="10">
        <f>PPRD!U48+RCV_RCY!U48+IMP!U48-EXP!U48+STK_CHG!U48</f>
        <v>463.28882201203794</v>
      </c>
      <c r="V48" s="10">
        <f>PPRD!V48+RCV_RCY!V48+IMP!V48-EXP!V48+STK_CHG!V48</f>
        <v>341.70687876182251</v>
      </c>
      <c r="W48" s="10">
        <f>PPRD!W48+RCV_RCY!W48+IMP!W48-EXP!W48+STK_CHG!W48</f>
        <v>357.78177128116914</v>
      </c>
      <c r="X48" s="10">
        <f>PPRD!X48+RCV_RCY!X48+IMP!X48-EXP!X48+STK_CHG!X48</f>
        <v>347.93585554600139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</f>
        <v>-23.457007738607093</v>
      </c>
      <c r="D49" s="10">
        <f>PPRD!D49+RCV_RCY!D49+IMP!D49-EXP!D49+STK_CHG!D49</f>
        <v>-57.11289767841788</v>
      </c>
      <c r="E49" s="10">
        <f>PPRD!E49+RCV_RCY!E49+IMP!E49-EXP!E49+STK_CHG!E49</f>
        <v>-84.649355116079093</v>
      </c>
      <c r="F49" s="10">
        <f>PPRD!F49+RCV_RCY!F49+IMP!F49-EXP!F49+STK_CHG!F49</f>
        <v>-82.609630266551932</v>
      </c>
      <c r="G49" s="10">
        <f>PPRD!G49+RCV_RCY!G49+IMP!G49-EXP!G49+STK_CHG!G49</f>
        <v>-16.317970765262263</v>
      </c>
      <c r="H49" s="10">
        <f>PPRD!H49+RCV_RCY!H49+IMP!H49-EXP!H49+STK_CHG!H49</f>
        <v>-32.635941530524519</v>
      </c>
      <c r="I49" s="10">
        <f>PPRD!I49+RCV_RCY!I49+IMP!I49-EXP!I49+STK_CHG!I49</f>
        <v>25.496732588134119</v>
      </c>
      <c r="J49" s="10">
        <f>PPRD!J49+RCV_RCY!J49+IMP!J49-EXP!J49+STK_CHG!J49</f>
        <v>-64.251934651762667</v>
      </c>
      <c r="K49" s="10">
        <f>PPRD!K49+RCV_RCY!K49+IMP!K49-EXP!K49+STK_CHG!K49</f>
        <v>-45.89423903697331</v>
      </c>
      <c r="L49" s="10">
        <f>PPRD!L49+RCV_RCY!L49+IMP!L49-EXP!L49+STK_CHG!L49</f>
        <v>-34.675580395528833</v>
      </c>
      <c r="M49" s="10">
        <f>PPRD!M49+RCV_RCY!M49+IMP!M49-EXP!M49+STK_CHG!M49</f>
        <v>114.22562338779024</v>
      </c>
      <c r="N49" s="10">
        <f>PPRD!N49+RCV_RCY!N49+IMP!N49-EXP!N49+STK_CHG!N49</f>
        <v>28.556405846947587</v>
      </c>
      <c r="O49" s="10">
        <f>PPRD!O49+RCV_RCY!O49+IMP!O49-EXP!O49+STK_CHG!O49</f>
        <v>1.0199484092863194</v>
      </c>
      <c r="P49" s="10">
        <f>PPRD!P49+RCV_RCY!P49+IMP!P49-EXP!P49+STK_CHG!P49</f>
        <v>3.0596732588134454</v>
      </c>
      <c r="Q49" s="10">
        <f>PPRD!Q49+RCV_RCY!Q49+IMP!Q49-EXP!Q49+STK_CHG!Q49</f>
        <v>-46.914101461736884</v>
      </c>
      <c r="R49" s="10">
        <f>PPRD!R49+RCV_RCY!R49+IMP!R49-EXP!R49+STK_CHG!R49</f>
        <v>-39.251762682717107</v>
      </c>
      <c r="S49" s="10">
        <f>PPRD!S49+RCV_RCY!S49+IMP!S49-EXP!S49+STK_CHG!S49</f>
        <v>58.460103181427343</v>
      </c>
      <c r="T49" s="10">
        <f>PPRD!T49+RCV_RCY!T49+IMP!T49-EXP!T49+STK_CHG!T49</f>
        <v>41.814789337919208</v>
      </c>
      <c r="U49" s="10">
        <f>PPRD!U49+RCV_RCY!U49+IMP!U49-EXP!U49+STK_CHG!U49</f>
        <v>36.403267411865919</v>
      </c>
      <c r="V49" s="10">
        <f>PPRD!V49+RCV_RCY!V49+IMP!V49-EXP!V49+STK_CHG!V49</f>
        <v>21.00937231298369</v>
      </c>
      <c r="W49" s="10">
        <f>PPRD!W49+RCV_RCY!W49+IMP!W49-EXP!W49+STK_CHG!W49</f>
        <v>19.262424763542562</v>
      </c>
      <c r="X49" s="10">
        <f>PPRD!X49+RCV_RCY!X49+IMP!X49-EXP!X49+STK_CHG!X49</f>
        <v>20.923731728288864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</f>
        <v>-247.44436801375747</v>
      </c>
      <c r="D50" s="10">
        <f>PPRD!D50+RCV_RCY!D50+IMP!D50-EXP!D50+STK_CHG!D50</f>
        <v>-267.50739466895965</v>
      </c>
      <c r="E50" s="10">
        <f>PPRD!E50+RCV_RCY!E50+IMP!E50-EXP!E50+STK_CHG!E50</f>
        <v>-470.04875322441944</v>
      </c>
      <c r="F50" s="10">
        <f>PPRD!F50+RCV_RCY!F50+IMP!F50-EXP!F50+STK_CHG!F50</f>
        <v>-426.10111779879611</v>
      </c>
      <c r="G50" s="10">
        <f>PPRD!G50+RCV_RCY!G50+IMP!G50-EXP!G50+STK_CHG!G50</f>
        <v>-56.809974204643083</v>
      </c>
      <c r="H50" s="10">
        <f>PPRD!H50+RCV_RCY!H50+IMP!H50-EXP!H50+STK_CHG!H50</f>
        <v>738.67489251934694</v>
      </c>
      <c r="I50" s="10">
        <f>PPRD!I50+RCV_RCY!I50+IMP!I50-EXP!I50+STK_CHG!I50</f>
        <v>-348.73791917454855</v>
      </c>
      <c r="J50" s="10">
        <f>PPRD!J50+RCV_RCY!J50+IMP!J50-EXP!J50+STK_CHG!J50</f>
        <v>-373.25210662080838</v>
      </c>
      <c r="K50" s="10">
        <f>PPRD!K50+RCV_RCY!K50+IMP!K50-EXP!K50+STK_CHG!K50</f>
        <v>-327.99939810834053</v>
      </c>
      <c r="L50" s="10">
        <f>PPRD!L50+RCV_RCY!L50+IMP!L50-EXP!L50+STK_CHG!L50</f>
        <v>-517.30490111779886</v>
      </c>
      <c r="M50" s="10">
        <f>PPRD!M50+RCV_RCY!M50+IMP!M50-EXP!M50+STK_CHG!M50</f>
        <v>-381.9900257953563</v>
      </c>
      <c r="N50" s="10">
        <f>PPRD!N50+RCV_RCY!N50+IMP!N50-EXP!N50+STK_CHG!N50</f>
        <v>-587.21126397248554</v>
      </c>
      <c r="O50" s="10">
        <f>PPRD!O50+RCV_RCY!O50+IMP!O50-EXP!O50+STK_CHG!O50</f>
        <v>-498.96629406706796</v>
      </c>
      <c r="P50" s="10">
        <f>PPRD!P50+RCV_RCY!P50+IMP!P50-EXP!P50+STK_CHG!P50</f>
        <v>-426.47368873602744</v>
      </c>
      <c r="Q50" s="10">
        <f>PPRD!Q50+RCV_RCY!Q50+IMP!Q50-EXP!Q50+STK_CHG!Q50</f>
        <v>-351.4177987962168</v>
      </c>
      <c r="R50" s="10">
        <f>PPRD!R50+RCV_RCY!R50+IMP!R50-EXP!R50+STK_CHG!R50</f>
        <v>168.32957867583849</v>
      </c>
      <c r="S50" s="10">
        <f>PPRD!S50+RCV_RCY!S50+IMP!S50-EXP!S50+STK_CHG!S50</f>
        <v>-698.89896818572583</v>
      </c>
      <c r="T50" s="10">
        <f>PPRD!T50+RCV_RCY!T50+IMP!T50-EXP!T50+STK_CHG!T50</f>
        <v>-3178.0913155632034</v>
      </c>
      <c r="U50" s="10">
        <f>PPRD!U50+RCV_RCY!U50+IMP!U50-EXP!U50+STK_CHG!U50</f>
        <v>-2777.1029234737725</v>
      </c>
      <c r="V50" s="10">
        <f>PPRD!V50+RCV_RCY!V50+IMP!V50-EXP!V50+STK_CHG!V50</f>
        <v>-1282.2492691315665</v>
      </c>
      <c r="W50" s="10">
        <f>PPRD!W50+RCV_RCY!W50+IMP!W50-EXP!W50+STK_CHG!W50</f>
        <v>-8.6500429922608646</v>
      </c>
      <c r="X50" s="10">
        <f>PPRD!X50+RCV_RCY!X50+IMP!X50-EXP!X50+STK_CHG!X50</f>
        <v>-1257.3684436801375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</f>
        <v>35007.514445399822</v>
      </c>
      <c r="D51" s="37">
        <f>PPRD!D51+RCV_RCY!D51+IMP!D51-EXP!D51+STK_CHG!D51</f>
        <v>35872.150386930334</v>
      </c>
      <c r="E51" s="37">
        <f>PPRD!E51+RCV_RCY!E51+IMP!E51-EXP!E51+STK_CHG!E51</f>
        <v>35798.11797076527</v>
      </c>
      <c r="F51" s="37">
        <f>PPRD!F51+RCV_RCY!F51+IMP!F51-EXP!F51+STK_CHG!F51</f>
        <v>35982.016766981949</v>
      </c>
      <c r="G51" s="37">
        <f>PPRD!G51+RCV_RCY!G51+IMP!G51-EXP!G51+STK_CHG!G51</f>
        <v>36751.102837489248</v>
      </c>
      <c r="H51" s="37">
        <f>PPRD!H51+RCV_RCY!H51+IMP!H51-EXP!H51+STK_CHG!H51</f>
        <v>35325.183319002586</v>
      </c>
      <c r="I51" s="37">
        <f>PPRD!I51+RCV_RCY!I51+IMP!I51-EXP!I51+STK_CHG!I51</f>
        <v>34243.22209802235</v>
      </c>
      <c r="J51" s="37">
        <f>PPRD!J51+RCV_RCY!J51+IMP!J51-EXP!J51+STK_CHG!J51</f>
        <v>33335.615477214094</v>
      </c>
      <c r="K51" s="37">
        <f>PPRD!K51+RCV_RCY!K51+IMP!K51-EXP!K51+STK_CHG!K51</f>
        <v>34656.419346517621</v>
      </c>
      <c r="L51" s="37">
        <f>PPRD!L51+RCV_RCY!L51+IMP!L51-EXP!L51+STK_CHG!L51</f>
        <v>35492.3796216681</v>
      </c>
      <c r="M51" s="37">
        <f>PPRD!M51+RCV_RCY!M51+IMP!M51-EXP!M51+STK_CHG!M51</f>
        <v>40066.268099742032</v>
      </c>
      <c r="N51" s="37">
        <f>PPRD!N51+RCV_RCY!N51+IMP!N51-EXP!N51+STK_CHG!N51</f>
        <v>35043.348409286329</v>
      </c>
      <c r="O51" s="37">
        <f>PPRD!O51+RCV_RCY!O51+IMP!O51-EXP!O51+STK_CHG!O51</f>
        <v>33486.08787618229</v>
      </c>
      <c r="P51" s="37">
        <f>PPRD!P51+RCV_RCY!P51+IMP!P51-EXP!P51+STK_CHG!P51</f>
        <v>33380.993637145308</v>
      </c>
      <c r="Q51" s="37">
        <f>PPRD!Q51+RCV_RCY!Q51+IMP!Q51-EXP!Q51+STK_CHG!Q51</f>
        <v>29103.256405846936</v>
      </c>
      <c r="R51" s="37">
        <f>PPRD!R51+RCV_RCY!R51+IMP!R51-EXP!R51+STK_CHG!R51</f>
        <v>28632.610404127248</v>
      </c>
      <c r="S51" s="37">
        <f>PPRD!S51+RCV_RCY!S51+IMP!S51-EXP!S51+STK_CHG!S51</f>
        <v>30038.320808254499</v>
      </c>
      <c r="T51" s="37">
        <f>PPRD!T51+RCV_RCY!T51+IMP!T51-EXP!T51+STK_CHG!T51</f>
        <v>31168.273602751502</v>
      </c>
      <c r="U51" s="37">
        <f>PPRD!U51+RCV_RCY!U51+IMP!U51-EXP!U51+STK_CHG!U51</f>
        <v>30754.623301805659</v>
      </c>
      <c r="V51" s="37">
        <f>PPRD!V51+RCV_RCY!V51+IMP!V51-EXP!V51+STK_CHG!V51</f>
        <v>32118.342562338774</v>
      </c>
      <c r="W51" s="37">
        <f>PPRD!W51+RCV_RCY!W51+IMP!W51-EXP!W51+STK_CHG!W51</f>
        <v>31562.207222699915</v>
      </c>
      <c r="X51" s="37">
        <f>PPRD!X51+RCV_RCY!X51+IMP!X51-EXP!X51+STK_CHG!X51</f>
        <v>30273.50507308685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1346.7592433361995</v>
      </c>
      <c r="D52" s="37">
        <f t="shared" si="20"/>
        <v>1420.2669819432499</v>
      </c>
      <c r="E52" s="37">
        <f t="shared" si="20"/>
        <v>1560.749355116079</v>
      </c>
      <c r="F52" s="37">
        <f t="shared" si="20"/>
        <v>1526.2820292347374</v>
      </c>
      <c r="G52" s="37">
        <f t="shared" si="20"/>
        <v>1808.7462596732587</v>
      </c>
      <c r="H52" s="37">
        <f t="shared" si="20"/>
        <v>2270.4761822871883</v>
      </c>
      <c r="I52" s="37">
        <f t="shared" si="20"/>
        <v>2423.4774720550304</v>
      </c>
      <c r="J52" s="37">
        <f t="shared" si="20"/>
        <v>2535.5676698194325</v>
      </c>
      <c r="K52" s="37">
        <f t="shared" si="20"/>
        <v>2939.2436801375757</v>
      </c>
      <c r="L52" s="37">
        <f t="shared" si="20"/>
        <v>3311.9685296646599</v>
      </c>
      <c r="M52" s="37">
        <f t="shared" si="20"/>
        <v>3314.6533104041282</v>
      </c>
      <c r="N52" s="37">
        <f t="shared" si="20"/>
        <v>3514.8918314703346</v>
      </c>
      <c r="O52" s="37">
        <f t="shared" si="20"/>
        <v>3620.6500429922617</v>
      </c>
      <c r="P52" s="37">
        <f t="shared" si="20"/>
        <v>3517.4537403267409</v>
      </c>
      <c r="Q52" s="37">
        <f t="shared" si="20"/>
        <v>3520.2319002579538</v>
      </c>
      <c r="R52" s="37">
        <f t="shared" si="20"/>
        <v>3728.4452278589852</v>
      </c>
      <c r="S52" s="37">
        <f t="shared" si="20"/>
        <v>3843.9891659501291</v>
      </c>
      <c r="T52" s="37">
        <f t="shared" si="20"/>
        <v>4207.3950128976776</v>
      </c>
      <c r="U52" s="37">
        <f t="shared" si="20"/>
        <v>4644.8256233877892</v>
      </c>
      <c r="V52" s="37">
        <f t="shared" si="20"/>
        <v>5485.3738607050736</v>
      </c>
      <c r="W52" s="37">
        <f t="shared" si="20"/>
        <v>7009.2163370593289</v>
      </c>
      <c r="X52" s="37">
        <f t="shared" ref="X52" si="21">SUM(X53:X70)</f>
        <v>8133.22871883061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</f>
        <v>12.24677558039553</v>
      </c>
      <c r="D53" s="10">
        <f>PPRD!D53+RCV_RCY!D53+IMP!D53-EXP!D53+STK_CHG!D53</f>
        <v>10.08417884780739</v>
      </c>
      <c r="E53" s="10">
        <f>PPRD!E53+RCV_RCY!E53+IMP!E53-EXP!E53+STK_CHG!E53</f>
        <v>9.4582975064488384</v>
      </c>
      <c r="F53" s="10">
        <f>PPRD!F53+RCV_RCY!F53+IMP!F53-EXP!F53+STK_CHG!F53</f>
        <v>6.1908856405846944</v>
      </c>
      <c r="G53" s="10">
        <f>PPRD!G53+RCV_RCY!G53+IMP!G53-EXP!G53+STK_CHG!G53</f>
        <v>8.16852966466036</v>
      </c>
      <c r="H53" s="10">
        <f>PPRD!H53+RCV_RCY!H53+IMP!H53-EXP!H53+STK_CHG!H53</f>
        <v>7.5666380051590707</v>
      </c>
      <c r="I53" s="10">
        <f>PPRD!I53+RCV_RCY!I53+IMP!I53-EXP!I53+STK_CHG!I53</f>
        <v>9.1143594153052447</v>
      </c>
      <c r="J53" s="10">
        <f>PPRD!J53+RCV_RCY!J53+IMP!J53-EXP!J53+STK_CHG!J53</f>
        <v>9.2003439380911427</v>
      </c>
      <c r="K53" s="10">
        <f>PPRD!K53+RCV_RCY!K53+IMP!K53-EXP!K53+STK_CHG!K53</f>
        <v>8.7704213241616511</v>
      </c>
      <c r="L53" s="10">
        <f>PPRD!L53+RCV_RCY!L53+IMP!L53-EXP!L53+STK_CHG!L53</f>
        <v>8.4264832330180557</v>
      </c>
      <c r="M53" s="10">
        <f>PPRD!M53+RCV_RCY!M53+IMP!M53-EXP!M53+STK_CHG!M53</f>
        <v>9.0283748925193468</v>
      </c>
      <c r="N53" s="10">
        <f>PPRD!N53+RCV_RCY!N53+IMP!N53-EXP!N53+STK_CHG!N53</f>
        <v>4.901117798796216</v>
      </c>
      <c r="O53" s="10">
        <f>PPRD!O53+RCV_RCY!O53+IMP!O53-EXP!O53+STK_CHG!O53</f>
        <v>8.975752364574376</v>
      </c>
      <c r="P53" s="10">
        <f>PPRD!P53+RCV_RCY!P53+IMP!P53-EXP!P53+STK_CHG!P53</f>
        <v>9.8290627687016325</v>
      </c>
      <c r="Q53" s="10">
        <f>PPRD!Q53+RCV_RCY!Q53+IMP!Q53-EXP!Q53+STK_CHG!Q53</f>
        <v>9.6474634565778157</v>
      </c>
      <c r="R53" s="10">
        <f>PPRD!R53+RCV_RCY!R53+IMP!R53-EXP!R53+STK_CHG!R53</f>
        <v>7.9707652622527938</v>
      </c>
      <c r="S53" s="10">
        <f>PPRD!S53+RCV_RCY!S53+IMP!S53-EXP!S53+STK_CHG!S53</f>
        <v>8.605245055889938</v>
      </c>
      <c r="T53" s="10">
        <f>PPRD!T53+RCV_RCY!T53+IMP!T53-EXP!T53+STK_CHG!T53</f>
        <v>5.224161650902837</v>
      </c>
      <c r="U53" s="10">
        <f>PPRD!U53+RCV_RCY!U53+IMP!U53-EXP!U53+STK_CHG!U53</f>
        <v>6.2208082545141874</v>
      </c>
      <c r="V53" s="10">
        <f>PPRD!V53+RCV_RCY!V53+IMP!V53-EXP!V53+STK_CHG!V53</f>
        <v>6.3785038693035254</v>
      </c>
      <c r="W53" s="10">
        <f>PPRD!W53+RCV_RCY!W53+IMP!W53-EXP!W53+STK_CHG!W53</f>
        <v>3.9609630266552021</v>
      </c>
      <c r="X53" s="10">
        <f>PPRD!X53+RCV_RCY!X53+IMP!X53-EXP!X53+STK_CHG!X53</f>
        <v>7.5872742906276862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</f>
        <v>0</v>
      </c>
      <c r="D54" s="10">
        <f>PPRD!D54+RCV_RCY!D54+IMP!D54-EXP!D54+STK_CHG!D54</f>
        <v>0</v>
      </c>
      <c r="E54" s="10">
        <f>PPRD!E54+RCV_RCY!E54+IMP!E54-EXP!E54+STK_CHG!E54</f>
        <v>0</v>
      </c>
      <c r="F54" s="10">
        <f>PPRD!F54+RCV_RCY!F54+IMP!F54-EXP!F54+STK_CHG!F54</f>
        <v>0</v>
      </c>
      <c r="G54" s="10">
        <f>PPRD!G54+RCV_RCY!G54+IMP!G54-EXP!G54+STK_CHG!G54</f>
        <v>0</v>
      </c>
      <c r="H54" s="10">
        <f>PPRD!H54+RCV_RCY!H54+IMP!H54-EXP!H54+STK_CHG!H54</f>
        <v>0</v>
      </c>
      <c r="I54" s="10">
        <f>PPRD!I54+RCV_RCY!I54+IMP!I54-EXP!I54+STK_CHG!I54</f>
        <v>0</v>
      </c>
      <c r="J54" s="10">
        <f>PPRD!J54+RCV_RCY!J54+IMP!J54-EXP!J54+STK_CHG!J54</f>
        <v>0</v>
      </c>
      <c r="K54" s="10">
        <f>PPRD!K54+RCV_RCY!K54+IMP!K54-EXP!K54+STK_CHG!K54</f>
        <v>0</v>
      </c>
      <c r="L54" s="10">
        <f>PPRD!L54+RCV_RCY!L54+IMP!L54-EXP!L54+STK_CHG!L54</f>
        <v>0</v>
      </c>
      <c r="M54" s="10">
        <f>PPRD!M54+RCV_RCY!M54+IMP!M54-EXP!M54+STK_CHG!M54</f>
        <v>0</v>
      </c>
      <c r="N54" s="10">
        <f>PPRD!N54+RCV_RCY!N54+IMP!N54-EXP!N54+STK_CHG!N54</f>
        <v>0</v>
      </c>
      <c r="O54" s="10">
        <f>PPRD!O54+RCV_RCY!O54+IMP!O54-EXP!O54+STK_CHG!O54</f>
        <v>0</v>
      </c>
      <c r="P54" s="10">
        <f>PPRD!P54+RCV_RCY!P54+IMP!P54-EXP!P54+STK_CHG!P54</f>
        <v>0</v>
      </c>
      <c r="Q54" s="10">
        <f>PPRD!Q54+RCV_RCY!Q54+IMP!Q54-EXP!Q54+STK_CHG!Q54</f>
        <v>0</v>
      </c>
      <c r="R54" s="10">
        <f>PPRD!R54+RCV_RCY!R54+IMP!R54-EXP!R54+STK_CHG!R54</f>
        <v>0</v>
      </c>
      <c r="S54" s="10">
        <f>PPRD!S54+RCV_RCY!S54+IMP!S54-EXP!S54+STK_CHG!S54</f>
        <v>0</v>
      </c>
      <c r="T54" s="10">
        <f>PPRD!T54+RCV_RCY!T54+IMP!T54-EXP!T54+STK_CHG!T54</f>
        <v>0</v>
      </c>
      <c r="U54" s="10">
        <f>PPRD!U54+RCV_RCY!U54+IMP!U54-EXP!U54+STK_CHG!U54</f>
        <v>0</v>
      </c>
      <c r="V54" s="10">
        <f>PPRD!V54+RCV_RCY!V54+IMP!V54-EXP!V54+STK_CHG!V54</f>
        <v>0</v>
      </c>
      <c r="W54" s="10">
        <f>PPRD!W54+RCV_RCY!W54+IMP!W54-EXP!W54+STK_CHG!W54</f>
        <v>0</v>
      </c>
      <c r="X54" s="10">
        <f>PPRD!X54+RCV_RCY!X54+IMP!X54-EXP!X54+STK_CHG!X54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</f>
        <v>71.283748925193464</v>
      </c>
      <c r="D55" s="10">
        <f>PPRD!D55+RCV_RCY!D55+IMP!D55-EXP!D55+STK_CHG!D55</f>
        <v>70.973344797936363</v>
      </c>
      <c r="E55" s="10">
        <f>PPRD!E55+RCV_RCY!E55+IMP!E55-EXP!E55+STK_CHG!E55</f>
        <v>81.459243336199478</v>
      </c>
      <c r="F55" s="10">
        <f>PPRD!F55+RCV_RCY!F55+IMP!F55-EXP!F55+STK_CHG!F55</f>
        <v>113.4804815133276</v>
      </c>
      <c r="G55" s="10">
        <f>PPRD!G55+RCV_RCY!G55+IMP!G55-EXP!G55+STK_CHG!G55</f>
        <v>160.84101461736881</v>
      </c>
      <c r="H55" s="10">
        <f>PPRD!H55+RCV_RCY!H55+IMP!H55-EXP!H55+STK_CHG!H55</f>
        <v>177.70034393809121</v>
      </c>
      <c r="I55" s="10">
        <f>PPRD!I55+RCV_RCY!I55+IMP!I55-EXP!I55+STK_CHG!I55</f>
        <v>235.10670679277729</v>
      </c>
      <c r="J55" s="10">
        <f>PPRD!J55+RCV_RCY!J55+IMP!J55-EXP!J55+STK_CHG!J55</f>
        <v>295.61702493551161</v>
      </c>
      <c r="K55" s="10">
        <f>PPRD!K55+RCV_RCY!K55+IMP!K55-EXP!K55+STK_CHG!K55</f>
        <v>366.26921754084259</v>
      </c>
      <c r="L55" s="10">
        <f>PPRD!L55+RCV_RCY!L55+IMP!L55-EXP!L55+STK_CHG!L55</f>
        <v>393.86268271711089</v>
      </c>
      <c r="M55" s="10">
        <f>PPRD!M55+RCV_RCY!M55+IMP!M55-EXP!M55+STK_CHG!M55</f>
        <v>343.3479793637145</v>
      </c>
      <c r="N55" s="10">
        <f>PPRD!N55+RCV_RCY!N55+IMP!N55-EXP!N55+STK_CHG!N55</f>
        <v>438.5357695614789</v>
      </c>
      <c r="O55" s="10">
        <f>PPRD!O55+RCV_RCY!O55+IMP!O55-EXP!O55+STK_CHG!O55</f>
        <v>428.36018916595009</v>
      </c>
      <c r="P55" s="10">
        <f>PPRD!P55+RCV_RCY!P55+IMP!P55-EXP!P55+STK_CHG!P55</f>
        <v>483.84754944110063</v>
      </c>
      <c r="Q55" s="10">
        <f>PPRD!Q55+RCV_RCY!Q55+IMP!Q55-EXP!Q55+STK_CHG!Q55</f>
        <v>498.48108340498709</v>
      </c>
      <c r="R55" s="10">
        <f>PPRD!R55+RCV_RCY!R55+IMP!R55-EXP!R55+STK_CHG!R55</f>
        <v>649.1719690455717</v>
      </c>
      <c r="S55" s="10">
        <f>PPRD!S55+RCV_RCY!S55+IMP!S55-EXP!S55+STK_CHG!S55</f>
        <v>702.53293207222691</v>
      </c>
      <c r="T55" s="10">
        <f>PPRD!T55+RCV_RCY!T55+IMP!T55-EXP!T55+STK_CHG!T55</f>
        <v>908.75434221840067</v>
      </c>
      <c r="U55" s="10">
        <f>PPRD!U55+RCV_RCY!U55+IMP!U55-EXP!U55+STK_CHG!U55</f>
        <v>907.00868443680133</v>
      </c>
      <c r="V55" s="10">
        <f>PPRD!V55+RCV_RCY!V55+IMP!V55-EXP!V55+STK_CHG!V55</f>
        <v>989.50361134995694</v>
      </c>
      <c r="W55" s="10">
        <f>PPRD!W55+RCV_RCY!W55+IMP!W55-EXP!W55+STK_CHG!W55</f>
        <v>1313.647979363715</v>
      </c>
      <c r="X55" s="10">
        <f>PPRD!X55+RCV_RCY!X55+IMP!X55-EXP!X55+STK_CHG!X55</f>
        <v>1551.6783319002579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</f>
        <v>0.66070507308684434</v>
      </c>
      <c r="D56" s="10">
        <f>PPRD!D56+RCV_RCY!D56+IMP!D56-EXP!D56+STK_CHG!D56</f>
        <v>1.0012037833190031</v>
      </c>
      <c r="E56" s="10">
        <f>PPRD!E56+RCV_RCY!E56+IMP!E56-EXP!E56+STK_CHG!E56</f>
        <v>1.4093723129836631</v>
      </c>
      <c r="F56" s="10">
        <f>PPRD!F56+RCV_RCY!F56+IMP!F56-EXP!F56+STK_CHG!F56</f>
        <v>2.1815993121238182</v>
      </c>
      <c r="G56" s="10">
        <f>PPRD!G56+RCV_RCY!G56+IMP!G56-EXP!G56+STK_CHG!G56</f>
        <v>2.8874462596732591</v>
      </c>
      <c r="H56" s="10">
        <f>PPRD!H56+RCV_RCY!H56+IMP!H56-EXP!H56+STK_CHG!H56</f>
        <v>3.046087704213241</v>
      </c>
      <c r="I56" s="10">
        <f>PPRD!I56+RCV_RCY!I56+IMP!I56-EXP!I56+STK_CHG!I56</f>
        <v>3.1421324161650901</v>
      </c>
      <c r="J56" s="10">
        <f>PPRD!J56+RCV_RCY!J56+IMP!J56-EXP!J56+STK_CHG!J56</f>
        <v>3.2300085984522782</v>
      </c>
      <c r="K56" s="10">
        <f>PPRD!K56+RCV_RCY!K56+IMP!K56-EXP!K56+STK_CHG!K56</f>
        <v>3.4058469475494411</v>
      </c>
      <c r="L56" s="10">
        <f>PPRD!L56+RCV_RCY!L56+IMP!L56-EXP!L56+STK_CHG!L56</f>
        <v>3.860705073086844</v>
      </c>
      <c r="M56" s="10">
        <f>PPRD!M56+RCV_RCY!M56+IMP!M56-EXP!M56+STK_CHG!M56</f>
        <v>4.8041272570937226</v>
      </c>
      <c r="N56" s="10">
        <f>PPRD!N56+RCV_RCY!N56+IMP!N56-EXP!N56+STK_CHG!N56</f>
        <v>8.9828890799656058</v>
      </c>
      <c r="O56" s="10">
        <f>PPRD!O56+RCV_RCY!O56+IMP!O56-EXP!O56+STK_CHG!O56</f>
        <v>16.39243336199484</v>
      </c>
      <c r="P56" s="10">
        <f>PPRD!P56+RCV_RCY!P56+IMP!P56-EXP!P56+STK_CHG!P56</f>
        <v>35.253482373172822</v>
      </c>
      <c r="Q56" s="10">
        <f>PPRD!Q56+RCV_RCY!Q56+IMP!Q56-EXP!Q56+STK_CHG!Q56</f>
        <v>62.352622527944959</v>
      </c>
      <c r="R56" s="10">
        <f>PPRD!R56+RCV_RCY!R56+IMP!R56-EXP!R56+STK_CHG!R56</f>
        <v>95.315563198624233</v>
      </c>
      <c r="S56" s="10">
        <f>PPRD!S56+RCV_RCY!S56+IMP!S56-EXP!S56+STK_CHG!S56</f>
        <v>137.73069647463461</v>
      </c>
      <c r="T56" s="10">
        <f>PPRD!T56+RCV_RCY!T56+IMP!T56-EXP!T56+STK_CHG!T56</f>
        <v>189.53963886500429</v>
      </c>
      <c r="U56" s="10">
        <f>PPRD!U56+RCV_RCY!U56+IMP!U56-EXP!U56+STK_CHG!U56</f>
        <v>318.81272570937227</v>
      </c>
      <c r="V56" s="10">
        <f>PPRD!V56+RCV_RCY!V56+IMP!V56-EXP!V56+STK_CHG!V56</f>
        <v>464.26526225279451</v>
      </c>
      <c r="W56" s="10">
        <f>PPRD!W56+RCV_RCY!W56+IMP!W56-EXP!W56+STK_CHG!W56</f>
        <v>736.74204643164217</v>
      </c>
      <c r="X56" s="10">
        <f>PPRD!X56+RCV_RCY!X56+IMP!X56-EXP!X56+STK_CHG!X56</f>
        <v>971.95812553740313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</f>
        <v>10.84359415305245</v>
      </c>
      <c r="D57" s="10">
        <f>PPRD!D57+RCV_RCY!D57+IMP!D57-EXP!D57+STK_CHG!D57</f>
        <v>12.20498710232158</v>
      </c>
      <c r="E57" s="10">
        <f>PPRD!E57+RCV_RCY!E57+IMP!E57-EXP!E57+STK_CHG!E57</f>
        <v>13.73361994840929</v>
      </c>
      <c r="F57" s="10">
        <f>PPRD!F57+RCV_RCY!F57+IMP!F57-EXP!F57+STK_CHG!F57</f>
        <v>14.903955288048151</v>
      </c>
      <c r="G57" s="10">
        <f>PPRD!G57+RCV_RCY!G57+IMP!G57-EXP!G57+STK_CHG!G57</f>
        <v>16.098194325021499</v>
      </c>
      <c r="H57" s="10">
        <f>PPRD!H57+RCV_RCY!H57+IMP!H57-EXP!H57+STK_CHG!H57</f>
        <v>17.173000859845232</v>
      </c>
      <c r="I57" s="10">
        <f>PPRD!I57+RCV_RCY!I57+IMP!I57-EXP!I57+STK_CHG!I57</f>
        <v>18.032846087704211</v>
      </c>
      <c r="J57" s="10">
        <f>PPRD!J57+RCV_RCY!J57+IMP!J57-EXP!J57+STK_CHG!J57</f>
        <v>19.05993121238177</v>
      </c>
      <c r="K57" s="10">
        <f>PPRD!K57+RCV_RCY!K57+IMP!K57-EXP!K57+STK_CHG!K57</f>
        <v>20.206362854686159</v>
      </c>
      <c r="L57" s="10">
        <f>PPRD!L57+RCV_RCY!L57+IMP!L57-EXP!L57+STK_CHG!L57</f>
        <v>22.117110920034388</v>
      </c>
      <c r="M57" s="10">
        <f>PPRD!M57+RCV_RCY!M57+IMP!M57-EXP!M57+STK_CHG!M57</f>
        <v>23.74127257093723</v>
      </c>
      <c r="N57" s="10">
        <f>PPRD!N57+RCV_RCY!N57+IMP!N57-EXP!N57+STK_CHG!N57</f>
        <v>24.839982803095442</v>
      </c>
      <c r="O57" s="10">
        <f>PPRD!O57+RCV_RCY!O57+IMP!O57-EXP!O57+STK_CHG!O57</f>
        <v>25.556491831470328</v>
      </c>
      <c r="P57" s="10">
        <f>PPRD!P57+RCV_RCY!P57+IMP!P57-EXP!P57+STK_CHG!P57</f>
        <v>26.416337059329319</v>
      </c>
      <c r="Q57" s="10">
        <f>PPRD!Q57+RCV_RCY!Q57+IMP!Q57-EXP!Q57+STK_CHG!Q57</f>
        <v>26.941788478073949</v>
      </c>
      <c r="R57" s="10">
        <f>PPRD!R57+RCV_RCY!R57+IMP!R57-EXP!R57+STK_CHG!R57</f>
        <v>27.156749785038691</v>
      </c>
      <c r="S57" s="10">
        <f>PPRD!S57+RCV_RCY!S57+IMP!S57-EXP!S57+STK_CHG!S57</f>
        <v>27.39561478933792</v>
      </c>
      <c r="T57" s="10">
        <f>PPRD!T57+RCV_RCY!T57+IMP!T57-EXP!T57+STK_CHG!T57</f>
        <v>27.204557179707649</v>
      </c>
      <c r="U57" s="10">
        <f>PPRD!U57+RCV_RCY!U57+IMP!U57-EXP!U57+STK_CHG!U57</f>
        <v>27.610576096302658</v>
      </c>
      <c r="V57" s="10">
        <f>PPRD!V57+RCV_RCY!V57+IMP!V57-EXP!V57+STK_CHG!V57</f>
        <v>28.18383490971625</v>
      </c>
      <c r="W57" s="10">
        <f>PPRD!W57+RCV_RCY!W57+IMP!W57-EXP!W57+STK_CHG!W57</f>
        <v>28.088306104901111</v>
      </c>
      <c r="X57" s="10">
        <f>PPRD!X57+RCV_RCY!X57+IMP!X57-EXP!X57+STK_CHG!X57</f>
        <v>27.801633705932929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</f>
        <v>0</v>
      </c>
      <c r="D58" s="10">
        <f>PPRD!D58+RCV_RCY!D58+IMP!D58-EXP!D58+STK_CHG!D58</f>
        <v>0</v>
      </c>
      <c r="E58" s="10">
        <f>PPRD!E58+RCV_RCY!E58+IMP!E58-EXP!E58+STK_CHG!E58</f>
        <v>0</v>
      </c>
      <c r="F58" s="10">
        <f>PPRD!F58+RCV_RCY!F58+IMP!F58-EXP!F58+STK_CHG!F58</f>
        <v>0</v>
      </c>
      <c r="G58" s="10">
        <f>PPRD!G58+RCV_RCY!G58+IMP!G58-EXP!G58+STK_CHG!G58</f>
        <v>0</v>
      </c>
      <c r="H58" s="10">
        <f>PPRD!H58+RCV_RCY!H58+IMP!H58-EXP!H58+STK_CHG!H58</f>
        <v>0</v>
      </c>
      <c r="I58" s="10">
        <f>PPRD!I58+RCV_RCY!I58+IMP!I58-EXP!I58+STK_CHG!I58</f>
        <v>0</v>
      </c>
      <c r="J58" s="10">
        <f>PPRD!J58+RCV_RCY!J58+IMP!J58-EXP!J58+STK_CHG!J58</f>
        <v>0</v>
      </c>
      <c r="K58" s="10">
        <f>PPRD!K58+RCV_RCY!K58+IMP!K58-EXP!K58+STK_CHG!K58</f>
        <v>2.2929492691315558</v>
      </c>
      <c r="L58" s="10">
        <f>PPRD!L58+RCV_RCY!L58+IMP!L58-EXP!L58+STK_CHG!L58</f>
        <v>3.3915735167669818</v>
      </c>
      <c r="M58" s="10">
        <f>PPRD!M58+RCV_RCY!M58+IMP!M58-EXP!M58+STK_CHG!M58</f>
        <v>7.5952708512467746</v>
      </c>
      <c r="N58" s="10">
        <f>PPRD!N58+RCV_RCY!N58+IMP!N58-EXP!N58+STK_CHG!N58</f>
        <v>7.5475494411006014</v>
      </c>
      <c r="O58" s="10">
        <f>PPRD!O58+RCV_RCY!O58+IMP!O58-EXP!O58+STK_CHG!O58</f>
        <v>11.822871883061049</v>
      </c>
      <c r="P58" s="10">
        <f>PPRD!P58+RCV_RCY!P58+IMP!P58-EXP!P58+STK_CHG!P58</f>
        <v>23.717368873602751</v>
      </c>
      <c r="Q58" s="10">
        <f>PPRD!Q58+RCV_RCY!Q58+IMP!Q58-EXP!Q58+STK_CHG!Q58</f>
        <v>35.874634565778159</v>
      </c>
      <c r="R58" s="10">
        <f>PPRD!R58+RCV_RCY!R58+IMP!R58-EXP!R58+STK_CHG!R58</f>
        <v>58.477558039552882</v>
      </c>
      <c r="S58" s="10">
        <f>PPRD!S58+RCV_RCY!S58+IMP!S58-EXP!S58+STK_CHG!S58</f>
        <v>67.916423043852106</v>
      </c>
      <c r="T58" s="10">
        <f>PPRD!T58+RCV_RCY!T58+IMP!T58-EXP!T58+STK_CHG!T58</f>
        <v>72.765520206362851</v>
      </c>
      <c r="U58" s="10">
        <f>PPRD!U58+RCV_RCY!U58+IMP!U58-EXP!U58+STK_CHG!U58</f>
        <v>89.102837489251939</v>
      </c>
      <c r="V58" s="10">
        <f>PPRD!V58+RCV_RCY!V58+IMP!V58-EXP!V58+STK_CHG!V58</f>
        <v>132.89183147033529</v>
      </c>
      <c r="W58" s="10">
        <f>PPRD!W58+RCV_RCY!W58+IMP!W58-EXP!W58+STK_CHG!W58</f>
        <v>147.73284608770419</v>
      </c>
      <c r="X58" s="10">
        <f>PPRD!X58+RCV_RCY!X58+IMP!X58-EXP!X58+STK_CHG!X58</f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</f>
        <v>511.51238177128118</v>
      </c>
      <c r="D59" s="10">
        <f>PPRD!D59+RCV_RCY!D59+IMP!D59-EXP!D59+STK_CHG!D59</f>
        <v>602.24995700773854</v>
      </c>
      <c r="E59" s="10">
        <f>PPRD!E59+RCV_RCY!E59+IMP!E59-EXP!E59+STK_CHG!E59</f>
        <v>685.39226139294919</v>
      </c>
      <c r="F59" s="10">
        <f>PPRD!F59+RCV_RCY!F59+IMP!F59-EXP!F59+STK_CHG!F59</f>
        <v>650.35356835769562</v>
      </c>
      <c r="G59" s="10">
        <f>PPRD!G59+RCV_RCY!G59+IMP!G59-EXP!G59+STK_CHG!G59</f>
        <v>762.41994840928623</v>
      </c>
      <c r="H59" s="10">
        <f>PPRD!H59+RCV_RCY!H59+IMP!H59-EXP!H59+STK_CHG!H59</f>
        <v>949.26913155631973</v>
      </c>
      <c r="I59" s="10">
        <f>PPRD!I59+RCV_RCY!I59+IMP!I59-EXP!I59+STK_CHG!I59</f>
        <v>922.42287188306113</v>
      </c>
      <c r="J59" s="10">
        <f>PPRD!J59+RCV_RCY!J59+IMP!J59-EXP!J59+STK_CHG!J59</f>
        <v>951.46655202063607</v>
      </c>
      <c r="K59" s="10">
        <f>PPRD!K59+RCV_RCY!K59+IMP!K59-EXP!K59+STK_CHG!K59</f>
        <v>1134.5896818572655</v>
      </c>
      <c r="L59" s="10">
        <f>PPRD!L59+RCV_RCY!L59+IMP!L59-EXP!L59+STK_CHG!L59</f>
        <v>1368.8019776440242</v>
      </c>
      <c r="M59" s="10">
        <f>PPRD!M59+RCV_RCY!M59+IMP!M59-EXP!M59+STK_CHG!M59</f>
        <v>1501.4808254514189</v>
      </c>
      <c r="N59" s="10">
        <f>PPRD!N59+RCV_RCY!N59+IMP!N59-EXP!N59+STK_CHG!N59</f>
        <v>1446.8090283748923</v>
      </c>
      <c r="O59" s="10">
        <f>PPRD!O59+RCV_RCY!O59+IMP!O59-EXP!O59+STK_CHG!O59</f>
        <v>1460.5187446259672</v>
      </c>
      <c r="P59" s="10">
        <f>PPRD!P59+RCV_RCY!P59+IMP!P59-EXP!P59+STK_CHG!P59</f>
        <v>1235.1676698194321</v>
      </c>
      <c r="Q59" s="10">
        <f>PPRD!Q59+RCV_RCY!Q59+IMP!Q59-EXP!Q59+STK_CHG!Q59</f>
        <v>1111.8037833190026</v>
      </c>
      <c r="R59" s="10">
        <f>PPRD!R59+RCV_RCY!R59+IMP!R59-EXP!R59+STK_CHG!R59</f>
        <v>1113.0067067927771</v>
      </c>
      <c r="S59" s="10">
        <f>PPRD!S59+RCV_RCY!S59+IMP!S59-EXP!S59+STK_CHG!S59</f>
        <v>1150.1883920894243</v>
      </c>
      <c r="T59" s="10">
        <f>PPRD!T59+RCV_RCY!T59+IMP!T59-EXP!T59+STK_CHG!T59</f>
        <v>1192.7138435081683</v>
      </c>
      <c r="U59" s="10">
        <f>PPRD!U59+RCV_RCY!U59+IMP!U59-EXP!U59+STK_CHG!U59</f>
        <v>1199.347205503009</v>
      </c>
      <c r="V59" s="10">
        <f>PPRD!V59+RCV_RCY!V59+IMP!V59-EXP!V59+STK_CHG!V59</f>
        <v>1553.2530524505592</v>
      </c>
      <c r="W59" s="10">
        <f>PPRD!W59+RCV_RCY!W59+IMP!W59-EXP!W59+STK_CHG!W59</f>
        <v>2258.0730008598448</v>
      </c>
      <c r="X59" s="10">
        <f>PPRD!X59+RCV_RCY!X59+IMP!X59-EXP!X59+STK_CHG!X59</f>
        <v>2760.1902837489247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</f>
        <v>2.1496130696474598</v>
      </c>
      <c r="D60" s="10">
        <f>PPRD!D60+RCV_RCY!D60+IMP!D60-EXP!D60+STK_CHG!D60</f>
        <v>2.1496130696474651</v>
      </c>
      <c r="E60" s="10">
        <f>PPRD!E60+RCV_RCY!E60+IMP!E60-EXP!E60+STK_CHG!E60</f>
        <v>2.1496130696474598</v>
      </c>
      <c r="F60" s="10">
        <f>PPRD!F60+RCV_RCY!F60+IMP!F60-EXP!F60+STK_CHG!F60</f>
        <v>2.1496130696474598</v>
      </c>
      <c r="G60" s="10">
        <f>PPRD!G60+RCV_RCY!G60+IMP!G60-EXP!G60+STK_CHG!G60</f>
        <v>2.149613069647458</v>
      </c>
      <c r="H60" s="10">
        <f>PPRD!H60+RCV_RCY!H60+IMP!H60-EXP!H60+STK_CHG!H60</f>
        <v>2.1496130696474651</v>
      </c>
      <c r="I60" s="10">
        <f>PPRD!I60+RCV_RCY!I60+IMP!I60-EXP!I60+STK_CHG!I60</f>
        <v>2.1496130696474651</v>
      </c>
      <c r="J60" s="10">
        <f>PPRD!J60+RCV_RCY!J60+IMP!J60-EXP!J60+STK_CHG!J60</f>
        <v>2.1496130696474651</v>
      </c>
      <c r="K60" s="10">
        <f>PPRD!K60+RCV_RCY!K60+IMP!K60-EXP!K60+STK_CHG!K60</f>
        <v>2.1496130696474687</v>
      </c>
      <c r="L60" s="10">
        <f>PPRD!L60+RCV_RCY!L60+IMP!L60-EXP!L60+STK_CHG!L60</f>
        <v>2.1496130696474616</v>
      </c>
      <c r="M60" s="10">
        <f>PPRD!M60+RCV_RCY!M60+IMP!M60-EXP!M60+STK_CHG!M60</f>
        <v>2.1496130696474687</v>
      </c>
      <c r="N60" s="10">
        <f>PPRD!N60+RCV_RCY!N60+IMP!N60-EXP!N60+STK_CHG!N60</f>
        <v>2.1496130696474616</v>
      </c>
      <c r="O60" s="10">
        <f>PPRD!O60+RCV_RCY!O60+IMP!O60-EXP!O60+STK_CHG!O60</f>
        <v>2.149613069647458</v>
      </c>
      <c r="P60" s="10">
        <f>PPRD!P60+RCV_RCY!P60+IMP!P60-EXP!P60+STK_CHG!P60</f>
        <v>2.1496130696474651</v>
      </c>
      <c r="Q60" s="10">
        <f>PPRD!Q60+RCV_RCY!Q60+IMP!Q60-EXP!Q60+STK_CHG!Q60</f>
        <v>6.4488392089423883</v>
      </c>
      <c r="R60" s="10">
        <f>PPRD!R60+RCV_RCY!R60+IMP!R60-EXP!R60+STK_CHG!R60</f>
        <v>6.44883920894239</v>
      </c>
      <c r="S60" s="10">
        <f>PPRD!S60+RCV_RCY!S60+IMP!S60-EXP!S60+STK_CHG!S60</f>
        <v>6.44883920894239</v>
      </c>
      <c r="T60" s="10">
        <f>PPRD!T60+RCV_RCY!T60+IMP!T60-EXP!T60+STK_CHG!T60</f>
        <v>6.44883920894239</v>
      </c>
      <c r="U60" s="10">
        <f>PPRD!U60+RCV_RCY!U60+IMP!U60-EXP!U60+STK_CHG!U60</f>
        <v>6.44883920894239</v>
      </c>
      <c r="V60" s="10">
        <f>PPRD!V60+RCV_RCY!V60+IMP!V60-EXP!V60+STK_CHG!V60</f>
        <v>6.44883920894239</v>
      </c>
      <c r="W60" s="10">
        <f>PPRD!W60+RCV_RCY!W60+IMP!W60-EXP!W60+STK_CHG!W60</f>
        <v>6.44883920894239</v>
      </c>
      <c r="X60" s="10">
        <f>PPRD!X60+RCV_RCY!X60+IMP!X60-EXP!X60+STK_CHG!X60</f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</f>
        <v>124.4625967325881</v>
      </c>
      <c r="D61" s="10">
        <f>PPRD!D61+RCV_RCY!D61+IMP!D61-EXP!D61+STK_CHG!D61</f>
        <v>128.02141014617371</v>
      </c>
      <c r="E61" s="10">
        <f>PPRD!E61+RCV_RCY!E61+IMP!E61-EXP!E61+STK_CHG!E61</f>
        <v>132.8460877042132</v>
      </c>
      <c r="F61" s="10">
        <f>PPRD!F61+RCV_RCY!F61+IMP!F61-EXP!F61+STK_CHG!F61</f>
        <v>128.7857265692175</v>
      </c>
      <c r="G61" s="10">
        <f>PPRD!G61+RCV_RCY!G61+IMP!G61-EXP!G61+STK_CHG!G61</f>
        <v>126.2300945829751</v>
      </c>
      <c r="H61" s="10">
        <f>PPRD!H61+RCV_RCY!H61+IMP!H61-EXP!H61+STK_CHG!H61</f>
        <v>121.6920034393809</v>
      </c>
      <c r="I61" s="10">
        <f>PPRD!I61+RCV_RCY!I61+IMP!I61-EXP!I61+STK_CHG!I61</f>
        <v>140.41754084264829</v>
      </c>
      <c r="J61" s="10">
        <f>PPRD!J61+RCV_RCY!J61+IMP!J61-EXP!J61+STK_CHG!J61</f>
        <v>170.8464316423044</v>
      </c>
      <c r="K61" s="10">
        <f>PPRD!K61+RCV_RCY!K61+IMP!K61-EXP!K61+STK_CHG!K61</f>
        <v>221.12355975924331</v>
      </c>
      <c r="L61" s="10">
        <f>PPRD!L61+RCV_RCY!L61+IMP!L61-EXP!L61+STK_CHG!L61</f>
        <v>261.27351676698191</v>
      </c>
      <c r="M61" s="10">
        <f>PPRD!M61+RCV_RCY!M61+IMP!M61-EXP!M61+STK_CHG!M61</f>
        <v>286.23293207222702</v>
      </c>
      <c r="N61" s="10">
        <f>PPRD!N61+RCV_RCY!N61+IMP!N61-EXP!N61+STK_CHG!N61</f>
        <v>285.85073086844358</v>
      </c>
      <c r="O61" s="10">
        <f>PPRD!O61+RCV_RCY!O61+IMP!O61-EXP!O61+STK_CHG!O61</f>
        <v>290.55606190885641</v>
      </c>
      <c r="P61" s="10">
        <f>PPRD!P61+RCV_RCY!P61+IMP!P61-EXP!P61+STK_CHG!P61</f>
        <v>305.17343078245909</v>
      </c>
      <c r="Q61" s="10">
        <f>PPRD!Q61+RCV_RCY!Q61+IMP!Q61-EXP!Q61+STK_CHG!Q61</f>
        <v>312.74479793637153</v>
      </c>
      <c r="R61" s="10">
        <f>PPRD!R61+RCV_RCY!R61+IMP!R61-EXP!R61+STK_CHG!R61</f>
        <v>328.00851246775579</v>
      </c>
      <c r="S61" s="10">
        <f>PPRD!S61+RCV_RCY!S61+IMP!S61-EXP!S61+STK_CHG!S61</f>
        <v>319.51410146173691</v>
      </c>
      <c r="T61" s="10">
        <f>PPRD!T61+RCV_RCY!T61+IMP!T61-EXP!T61+STK_CHG!T61</f>
        <v>322.64892519346517</v>
      </c>
      <c r="U61" s="10">
        <f>PPRD!U61+RCV_RCY!U61+IMP!U61-EXP!U61+STK_CHG!U61</f>
        <v>327.09776440240762</v>
      </c>
      <c r="V61" s="10">
        <f>PPRD!V61+RCV_RCY!V61+IMP!V61-EXP!V61+STK_CHG!V61</f>
        <v>356.19871023215819</v>
      </c>
      <c r="W61" s="10">
        <f>PPRD!W61+RCV_RCY!W61+IMP!W61-EXP!W61+STK_CHG!W61</f>
        <v>415.71788478073938</v>
      </c>
      <c r="X61" s="10">
        <f>PPRD!X61+RCV_RCY!X61+IMP!X61-EXP!X61+STK_CHG!X61</f>
        <v>433.95795356835771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</f>
        <v>609.34368013757523</v>
      </c>
      <c r="D62" s="10">
        <f>PPRD!D62+RCV_RCY!D62+IMP!D62-EXP!D62+STK_CHG!D62</f>
        <v>588.44462596732581</v>
      </c>
      <c r="E62" s="10">
        <f>PPRD!E62+RCV_RCY!E62+IMP!E62-EXP!E62+STK_CHG!E62</f>
        <v>609.29587274290623</v>
      </c>
      <c r="F62" s="10">
        <f>PPRD!F62+RCV_RCY!F62+IMP!F62-EXP!F62+STK_CHG!F62</f>
        <v>598.52390369733439</v>
      </c>
      <c r="G62" s="10">
        <f>PPRD!G62+RCV_RCY!G62+IMP!G62-EXP!G62+STK_CHG!G62</f>
        <v>622.57575236457433</v>
      </c>
      <c r="H62" s="10">
        <f>PPRD!H62+RCV_RCY!H62+IMP!H62-EXP!H62+STK_CHG!H62</f>
        <v>636.73929492691309</v>
      </c>
      <c r="I62" s="10">
        <f>PPRD!I62+RCV_RCY!I62+IMP!I62-EXP!I62+STK_CHG!I62</f>
        <v>635.71220980223552</v>
      </c>
      <c r="J62" s="10">
        <f>PPRD!J62+RCV_RCY!J62+IMP!J62-EXP!J62+STK_CHG!J62</f>
        <v>665.06638005159061</v>
      </c>
      <c r="K62" s="10">
        <f>PPRD!K62+RCV_RCY!K62+IMP!K62-EXP!K62+STK_CHG!K62</f>
        <v>729.65030094582971</v>
      </c>
      <c r="L62" s="10">
        <f>PPRD!L62+RCV_RCY!L62+IMP!L62-EXP!L62+STK_CHG!L62</f>
        <v>774.83998280309527</v>
      </c>
      <c r="M62" s="10">
        <f>PPRD!M62+RCV_RCY!M62+IMP!M62-EXP!M62+STK_CHG!M62</f>
        <v>817.04402407566636</v>
      </c>
      <c r="N62" s="10">
        <f>PPRD!N62+RCV_RCY!N62+IMP!N62-EXP!N62+STK_CHG!N62</f>
        <v>892.32828890799658</v>
      </c>
      <c r="O62" s="10">
        <f>PPRD!O62+RCV_RCY!O62+IMP!O62-EXP!O62+STK_CHG!O62</f>
        <v>950.46337059329323</v>
      </c>
      <c r="P62" s="10">
        <f>PPRD!P62+RCV_RCY!P62+IMP!P62-EXP!P62+STK_CHG!P62</f>
        <v>971.84006878761818</v>
      </c>
      <c r="Q62" s="10">
        <f>PPRD!Q62+RCV_RCY!Q62+IMP!Q62-EXP!Q62+STK_CHG!Q62</f>
        <v>961.71298366294047</v>
      </c>
      <c r="R62" s="10">
        <f>PPRD!R62+RCV_RCY!R62+IMP!R62-EXP!R62+STK_CHG!R62</f>
        <v>985.956577815993</v>
      </c>
      <c r="S62" s="10">
        <f>PPRD!S62+RCV_RCY!S62+IMP!S62-EXP!S62+STK_CHG!S62</f>
        <v>1009.8883061049011</v>
      </c>
      <c r="T62" s="10">
        <f>PPRD!T62+RCV_RCY!T62+IMP!T62-EXP!T62+STK_CHG!T62</f>
        <v>965.30464316423036</v>
      </c>
      <c r="U62" s="10">
        <f>PPRD!U62+RCV_RCY!U62+IMP!U62-EXP!U62+STK_CHG!U62</f>
        <v>923.30189165950128</v>
      </c>
      <c r="V62" s="10">
        <f>PPRD!V62+RCV_RCY!V62+IMP!V62-EXP!V62+STK_CHG!V62</f>
        <v>919.08667239896806</v>
      </c>
      <c r="W62" s="10">
        <f>PPRD!W62+RCV_RCY!W62+IMP!W62-EXP!W62+STK_CHG!W62</f>
        <v>927.79355116079091</v>
      </c>
      <c r="X62" s="10">
        <f>PPRD!X62+RCV_RCY!X62+IMP!X62-EXP!X62+STK_CHG!X62</f>
        <v>975.86930352536535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</f>
        <v>0</v>
      </c>
      <c r="D63" s="10">
        <f>PPRD!D63+RCV_RCY!D63+IMP!D63-EXP!D63+STK_CHG!D63</f>
        <v>0</v>
      </c>
      <c r="E63" s="10">
        <f>PPRD!E63+RCV_RCY!E63+IMP!E63-EXP!E63+STK_CHG!E63</f>
        <v>0</v>
      </c>
      <c r="F63" s="10">
        <f>PPRD!F63+RCV_RCY!F63+IMP!F63-EXP!F63+STK_CHG!F63</f>
        <v>0</v>
      </c>
      <c r="G63" s="10">
        <f>PPRD!G63+RCV_RCY!G63+IMP!G63-EXP!G63+STK_CHG!G63</f>
        <v>0</v>
      </c>
      <c r="H63" s="10">
        <f>PPRD!H63+RCV_RCY!H63+IMP!H63-EXP!H63+STK_CHG!H63</f>
        <v>0</v>
      </c>
      <c r="I63" s="10">
        <f>PPRD!I63+RCV_RCY!I63+IMP!I63-EXP!I63+STK_CHG!I63</f>
        <v>18.72553740326741</v>
      </c>
      <c r="J63" s="10">
        <f>PPRD!J63+RCV_RCY!J63+IMP!J63-EXP!J63+STK_CHG!J63</f>
        <v>88.277472055030074</v>
      </c>
      <c r="K63" s="10">
        <f>PPRD!K63+RCV_RCY!K63+IMP!K63-EXP!K63+STK_CHG!K63</f>
        <v>125.70464316423046</v>
      </c>
      <c r="L63" s="10">
        <f>PPRD!L63+RCV_RCY!L63+IMP!L63-EXP!L63+STK_CHG!L63</f>
        <v>130.34178847807394</v>
      </c>
      <c r="M63" s="10">
        <f>PPRD!M63+RCV_RCY!M63+IMP!M63-EXP!M63+STK_CHG!M63</f>
        <v>110.2752364574377</v>
      </c>
      <c r="N63" s="10">
        <f>PPRD!N63+RCV_RCY!N63+IMP!N63-EXP!N63+STK_CHG!N63</f>
        <v>45.786758383490969</v>
      </c>
      <c r="O63" s="10">
        <f>PPRD!O63+RCV_RCY!O63+IMP!O63-EXP!O63+STK_CHG!O63</f>
        <v>89.63886500429922</v>
      </c>
      <c r="P63" s="10">
        <f>PPRD!P63+RCV_RCY!P63+IMP!P63-EXP!P63+STK_CHG!P63</f>
        <v>130.91143594153056</v>
      </c>
      <c r="Q63" s="10">
        <f>PPRD!Q63+RCV_RCY!Q63+IMP!Q63-EXP!Q63+STK_CHG!Q63</f>
        <v>125.10748065348236</v>
      </c>
      <c r="R63" s="10">
        <f>PPRD!R63+RCV_RCY!R63+IMP!R63-EXP!R63+STK_CHG!R63</f>
        <v>149.32484952708515</v>
      </c>
      <c r="S63" s="10">
        <f>PPRD!S63+RCV_RCY!S63+IMP!S63-EXP!S63+STK_CHG!S63</f>
        <v>132.8085984522786</v>
      </c>
      <c r="T63" s="10">
        <f>PPRD!T63+RCV_RCY!T63+IMP!T63-EXP!T63+STK_CHG!T63</f>
        <v>147.49114359415307</v>
      </c>
      <c r="U63" s="10">
        <f>PPRD!U63+RCV_RCY!U63+IMP!U63-EXP!U63+STK_CHG!U63</f>
        <v>196.04101461736883</v>
      </c>
      <c r="V63" s="10">
        <f>PPRD!V63+RCV_RCY!V63+IMP!V63-EXP!V63+STK_CHG!V63</f>
        <v>220.29157351676693</v>
      </c>
      <c r="W63" s="10">
        <f>PPRD!W63+RCV_RCY!W63+IMP!W63-EXP!W63+STK_CHG!W63</f>
        <v>296.0357695614789</v>
      </c>
      <c r="X63" s="10">
        <f>PPRD!X63+RCV_RCY!X63+IMP!X63-EXP!X63+STK_CHG!X63</f>
        <v>294.19398108340499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</f>
        <v>0</v>
      </c>
      <c r="D64" s="10">
        <f>PPRD!D64+RCV_RCY!D64+IMP!D64-EXP!D64+STK_CHG!D64</f>
        <v>0</v>
      </c>
      <c r="E64" s="10">
        <f>PPRD!E64+RCV_RCY!E64+IMP!E64-EXP!E64+STK_CHG!E64</f>
        <v>0</v>
      </c>
      <c r="F64" s="10">
        <f>PPRD!F64+RCV_RCY!F64+IMP!F64-EXP!F64+STK_CHG!F64</f>
        <v>0</v>
      </c>
      <c r="G64" s="10">
        <f>PPRD!G64+RCV_RCY!G64+IMP!G64-EXP!G64+STK_CHG!G64</f>
        <v>0</v>
      </c>
      <c r="H64" s="10">
        <f>PPRD!H64+RCV_RCY!H64+IMP!H64-EXP!H64+STK_CHG!H64</f>
        <v>0</v>
      </c>
      <c r="I64" s="10">
        <f>PPRD!I64+RCV_RCY!I64+IMP!I64-EXP!I64+STK_CHG!I64</f>
        <v>0</v>
      </c>
      <c r="J64" s="10">
        <f>PPRD!J64+RCV_RCY!J64+IMP!J64-EXP!J64+STK_CHG!J64</f>
        <v>0</v>
      </c>
      <c r="K64" s="10">
        <f>PPRD!K64+RCV_RCY!K64+IMP!K64-EXP!K64+STK_CHG!K64</f>
        <v>-17.863284608770421</v>
      </c>
      <c r="L64" s="10">
        <f>PPRD!L64+RCV_RCY!L64+IMP!L64-EXP!L64+STK_CHG!L64</f>
        <v>7.7959587274290616</v>
      </c>
      <c r="M64" s="10">
        <f>PPRD!M64+RCV_RCY!M64+IMP!M64-EXP!M64+STK_CHG!M64</f>
        <v>23.860705073086841</v>
      </c>
      <c r="N64" s="10">
        <f>PPRD!N64+RCV_RCY!N64+IMP!N64-EXP!N64+STK_CHG!N64</f>
        <v>103.1814273430782</v>
      </c>
      <c r="O64" s="10">
        <f>PPRD!O64+RCV_RCY!O64+IMP!O64-EXP!O64+STK_CHG!O64</f>
        <v>34.823731728288912</v>
      </c>
      <c r="P64" s="10">
        <f>PPRD!P64+RCV_RCY!P64+IMP!P64-EXP!P64+STK_CHG!P64</f>
        <v>-5.8039552880481509</v>
      </c>
      <c r="Q64" s="10">
        <f>PPRD!Q64+RCV_RCY!Q64+IMP!Q64-EXP!Q64+STK_CHG!Q64</f>
        <v>3.224419604471195</v>
      </c>
      <c r="R64" s="10">
        <f>PPRD!R64+RCV_RCY!R64+IMP!R64-EXP!R64+STK_CHG!R64</f>
        <v>-6.277300085984522</v>
      </c>
      <c r="S64" s="10">
        <f>PPRD!S64+RCV_RCY!S64+IMP!S64-EXP!S64+STK_CHG!S64</f>
        <v>-10.19303525365434</v>
      </c>
      <c r="T64" s="10">
        <f>PPRD!T64+RCV_RCY!T64+IMP!T64-EXP!T64+STK_CHG!T64</f>
        <v>-15.30438521066208</v>
      </c>
      <c r="U64" s="10">
        <f>PPRD!U64+RCV_RCY!U64+IMP!U64-EXP!U64+STK_CHG!U64</f>
        <v>-19.992261392949271</v>
      </c>
      <c r="V64" s="10">
        <f>PPRD!V64+RCV_RCY!V64+IMP!V64-EXP!V64+STK_CHG!V64</f>
        <v>-18.785898538263108</v>
      </c>
      <c r="W64" s="10">
        <f>PPRD!W64+RCV_RCY!W64+IMP!W64-EXP!W64+STK_CHG!W64</f>
        <v>-64.73215821152192</v>
      </c>
      <c r="X64" s="10">
        <f>PPRD!X64+RCV_RCY!X64+IMP!X64-EXP!X64+STK_CHG!X64</f>
        <v>-50.583576956147887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</f>
        <v>0</v>
      </c>
      <c r="D65" s="10">
        <f>PPRD!D65+RCV_RCY!D65+IMP!D65-EXP!D65+STK_CHG!D65</f>
        <v>0</v>
      </c>
      <c r="E65" s="10">
        <f>PPRD!E65+RCV_RCY!E65+IMP!E65-EXP!E65+STK_CHG!E65</f>
        <v>0</v>
      </c>
      <c r="F65" s="10">
        <f>PPRD!F65+RCV_RCY!F65+IMP!F65-EXP!F65+STK_CHG!F65</f>
        <v>0</v>
      </c>
      <c r="G65" s="10">
        <f>PPRD!G65+RCV_RCY!G65+IMP!G65-EXP!G65+STK_CHG!G65</f>
        <v>0</v>
      </c>
      <c r="H65" s="10">
        <f>PPRD!H65+RCV_RCY!H65+IMP!H65-EXP!H65+STK_CHG!H65</f>
        <v>0</v>
      </c>
      <c r="I65" s="10">
        <f>PPRD!I65+RCV_RCY!I65+IMP!I65-EXP!I65+STK_CHG!I65</f>
        <v>22.690369733447977</v>
      </c>
      <c r="J65" s="10">
        <f>PPRD!J65+RCV_RCY!J65+IMP!J65-EXP!J65+STK_CHG!J65</f>
        <v>242.14196044711949</v>
      </c>
      <c r="K65" s="10">
        <f>PPRD!K65+RCV_RCY!K65+IMP!K65-EXP!K65+STK_CHG!K65</f>
        <v>253.63043852106631</v>
      </c>
      <c r="L65" s="10">
        <f>PPRD!L65+RCV_RCY!L65+IMP!L65-EXP!L65+STK_CHG!L65</f>
        <v>289.86337059329321</v>
      </c>
      <c r="M65" s="10">
        <f>PPRD!M65+RCV_RCY!M65+IMP!M65-EXP!M65+STK_CHG!M65</f>
        <v>96.32656921754085</v>
      </c>
      <c r="N65" s="10">
        <f>PPRD!N65+RCV_RCY!N65+IMP!N65-EXP!N65+STK_CHG!N65</f>
        <v>194.42055030094582</v>
      </c>
      <c r="O65" s="10">
        <f>PPRD!O65+RCV_RCY!O65+IMP!O65-EXP!O65+STK_CHG!O65</f>
        <v>241.2582115219264</v>
      </c>
      <c r="P65" s="10">
        <f>PPRD!P65+RCV_RCY!P65+IMP!P65-EXP!P65+STK_CHG!P65</f>
        <v>242.14196044711943</v>
      </c>
      <c r="Q65" s="10">
        <f>PPRD!Q65+RCV_RCY!Q65+IMP!Q65-EXP!Q65+STK_CHG!Q65</f>
        <v>284.56096302665537</v>
      </c>
      <c r="R65" s="10">
        <f>PPRD!R65+RCV_RCY!R65+IMP!R65-EXP!R65+STK_CHG!R65</f>
        <v>221.73929492691346</v>
      </c>
      <c r="S65" s="10">
        <f>PPRD!S65+RCV_RCY!S65+IMP!S65-EXP!S65+STK_CHG!S65</f>
        <v>161.51306964746345</v>
      </c>
      <c r="T65" s="10">
        <f>PPRD!T65+RCV_RCY!T65+IMP!T65-EXP!T65+STK_CHG!T65</f>
        <v>256.8163370593295</v>
      </c>
      <c r="U65" s="10">
        <f>PPRD!U65+RCV_RCY!U65+IMP!U65-EXP!U65+STK_CHG!U65</f>
        <v>440.09028374892495</v>
      </c>
      <c r="V65" s="10">
        <f>PPRD!V65+RCV_RCY!V65+IMP!V65-EXP!V65+STK_CHG!V65</f>
        <v>615.61633705932968</v>
      </c>
      <c r="W65" s="10">
        <f>PPRD!W65+RCV_RCY!W65+IMP!W65-EXP!W65+STK_CHG!W65</f>
        <v>734.37652622527935</v>
      </c>
      <c r="X65" s="10">
        <f>PPRD!X65+RCV_RCY!X65+IMP!X65-EXP!X65+STK_CHG!X65</f>
        <v>652.07196904557168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</f>
        <v>0</v>
      </c>
      <c r="D66" s="10">
        <f>PPRD!D66+RCV_RCY!D66+IMP!D66-EXP!D66+STK_CHG!D66</f>
        <v>0</v>
      </c>
      <c r="E66" s="10">
        <f>PPRD!E66+RCV_RCY!E66+IMP!E66-EXP!E66+STK_CHG!E66</f>
        <v>0</v>
      </c>
      <c r="F66" s="10">
        <f>PPRD!F66+RCV_RCY!F66+IMP!F66-EXP!F66+STK_CHG!F66</f>
        <v>0</v>
      </c>
      <c r="G66" s="10">
        <f>PPRD!G66+RCV_RCY!G66+IMP!G66-EXP!G66+STK_CHG!G66</f>
        <v>0</v>
      </c>
      <c r="H66" s="10">
        <f>PPRD!H66+RCV_RCY!H66+IMP!H66-EXP!H66+STK_CHG!H66</f>
        <v>0</v>
      </c>
      <c r="I66" s="10">
        <f>PPRD!I66+RCV_RCY!I66+IMP!I66-EXP!I66+STK_CHG!I66</f>
        <v>0</v>
      </c>
      <c r="J66" s="10">
        <f>PPRD!J66+RCV_RCY!J66+IMP!J66-EXP!J66+STK_CHG!J66</f>
        <v>0</v>
      </c>
      <c r="K66" s="10">
        <f>PPRD!K66+RCV_RCY!K66+IMP!K66-EXP!K66+STK_CHG!K66</f>
        <v>-74.233276010318136</v>
      </c>
      <c r="L66" s="10">
        <f>PPRD!L66+RCV_RCY!L66+IMP!L66-EXP!L66+STK_CHG!L66</f>
        <v>-54.791229578675832</v>
      </c>
      <c r="M66" s="10">
        <f>PPRD!M66+RCV_RCY!M66+IMP!M66-EXP!M66+STK_CHG!M66</f>
        <v>-1.7674978503869301</v>
      </c>
      <c r="N66" s="10">
        <f>PPRD!N66+RCV_RCY!N66+IMP!N66-EXP!N66+STK_CHG!N66</f>
        <v>-22.09320722269991</v>
      </c>
      <c r="O66" s="10">
        <f>PPRD!O66+RCV_RCY!O66+IMP!O66-EXP!O66+STK_CHG!O66</f>
        <v>-30.930524505588991</v>
      </c>
      <c r="P66" s="10">
        <f>PPRD!P66+RCV_RCY!P66+IMP!P66-EXP!P66+STK_CHG!P66</f>
        <v>-47.721410146173689</v>
      </c>
      <c r="Q66" s="10">
        <f>PPRD!Q66+RCV_RCY!Q66+IMP!Q66-EXP!Q66+STK_CHG!Q66</f>
        <v>-38.000343938091142</v>
      </c>
      <c r="R66" s="10">
        <f>PPRD!R66+RCV_RCY!R66+IMP!R66-EXP!R66+STK_CHG!R66</f>
        <v>-42.881255374032669</v>
      </c>
      <c r="S66" s="10">
        <f>PPRD!S66+RCV_RCY!S66+IMP!S66-EXP!S66+STK_CHG!S66</f>
        <v>-25.418744625967321</v>
      </c>
      <c r="T66" s="10">
        <f>PPRD!T66+RCV_RCY!T66+IMP!T66-EXP!T66+STK_CHG!T66</f>
        <v>-53.967583834909718</v>
      </c>
      <c r="U66" s="10">
        <f>PPRD!U66+RCV_RCY!U66+IMP!U66-EXP!U66+STK_CHG!U66</f>
        <v>-44.923559759243332</v>
      </c>
      <c r="V66" s="10">
        <f>PPRD!V66+RCV_RCY!V66+IMP!V66-EXP!V66+STK_CHG!V66</f>
        <v>-87.851762682717109</v>
      </c>
      <c r="W66" s="10">
        <f>PPRD!W66+RCV_RCY!W66+IMP!W66-EXP!W66+STK_CHG!W66</f>
        <v>-143.66672398968191</v>
      </c>
      <c r="X66" s="10">
        <f>PPRD!X66+RCV_RCY!X66+IMP!X66-EXP!X66+STK_CHG!X66</f>
        <v>-56.915735167669808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</f>
        <v>0</v>
      </c>
      <c r="D67" s="10">
        <f>PPRD!D67+RCV_RCY!D67+IMP!D67-EXP!D67+STK_CHG!D67</f>
        <v>0</v>
      </c>
      <c r="E67" s="10">
        <f>PPRD!E67+RCV_RCY!E67+IMP!E67-EXP!E67+STK_CHG!E67</f>
        <v>0</v>
      </c>
      <c r="F67" s="10">
        <f>PPRD!F67+RCV_RCY!F67+IMP!F67-EXP!F67+STK_CHG!F67</f>
        <v>0</v>
      </c>
      <c r="G67" s="10">
        <f>PPRD!G67+RCV_RCY!G67+IMP!G67-EXP!G67+STK_CHG!G67</f>
        <v>0</v>
      </c>
      <c r="H67" s="10">
        <f>PPRD!H67+RCV_RCY!H67+IMP!H67-EXP!H67+STK_CHG!H67</f>
        <v>0</v>
      </c>
      <c r="I67" s="10">
        <f>PPRD!I67+RCV_RCY!I67+IMP!I67-EXP!I67+STK_CHG!I67</f>
        <v>0</v>
      </c>
      <c r="J67" s="10">
        <f>PPRD!J67+RCV_RCY!J67+IMP!J67-EXP!J67+STK_CHG!J67</f>
        <v>0</v>
      </c>
      <c r="K67" s="10">
        <f>PPRD!K67+RCV_RCY!K67+IMP!K67-EXP!K67+STK_CHG!K67</f>
        <v>0</v>
      </c>
      <c r="L67" s="10">
        <f>PPRD!L67+RCV_RCY!L67+IMP!L67-EXP!L67+STK_CHG!L67</f>
        <v>0</v>
      </c>
      <c r="M67" s="10">
        <f>PPRD!M67+RCV_RCY!M67+IMP!M67-EXP!M67+STK_CHG!M67</f>
        <v>0</v>
      </c>
      <c r="N67" s="10">
        <f>PPRD!N67+RCV_RCY!N67+IMP!N67-EXP!N67+STK_CHG!N67</f>
        <v>0</v>
      </c>
      <c r="O67" s="10">
        <f>PPRD!O67+RCV_RCY!O67+IMP!O67-EXP!O67+STK_CHG!O67</f>
        <v>0</v>
      </c>
      <c r="P67" s="10">
        <f>PPRD!P67+RCV_RCY!P67+IMP!P67-EXP!P67+STK_CHG!P67</f>
        <v>0</v>
      </c>
      <c r="Q67" s="10">
        <f>PPRD!Q67+RCV_RCY!Q67+IMP!Q67-EXP!Q67+STK_CHG!Q67</f>
        <v>0</v>
      </c>
      <c r="R67" s="10">
        <f>PPRD!R67+RCV_RCY!R67+IMP!R67-EXP!R67+STK_CHG!R67</f>
        <v>0</v>
      </c>
      <c r="S67" s="10">
        <f>PPRD!S67+RCV_RCY!S67+IMP!S67-EXP!S67+STK_CHG!S67</f>
        <v>0</v>
      </c>
      <c r="T67" s="10">
        <f>PPRD!T67+RCV_RCY!T67+IMP!T67-EXP!T67+STK_CHG!T67</f>
        <v>0</v>
      </c>
      <c r="U67" s="10">
        <f>PPRD!U67+RCV_RCY!U67+IMP!U67-EXP!U67+STK_CHG!U67</f>
        <v>0</v>
      </c>
      <c r="V67" s="10">
        <f>PPRD!V67+RCV_RCY!V67+IMP!V67-EXP!V67+STK_CHG!V67</f>
        <v>0</v>
      </c>
      <c r="W67" s="10">
        <f>PPRD!W67+RCV_RCY!W67+IMP!W67-EXP!W67+STK_CHG!W67</f>
        <v>0</v>
      </c>
      <c r="X67" s="10">
        <f>PPRD!X67+RCV_RCY!X67+IMP!X67-EXP!X67+STK_CHG!X67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</f>
        <v>0</v>
      </c>
      <c r="D68" s="10">
        <f>PPRD!D68+RCV_RCY!D68+IMP!D68-EXP!D68+STK_CHG!D68</f>
        <v>0</v>
      </c>
      <c r="E68" s="10">
        <f>PPRD!E68+RCV_RCY!E68+IMP!E68-EXP!E68+STK_CHG!E68</f>
        <v>0</v>
      </c>
      <c r="F68" s="10">
        <f>PPRD!F68+RCV_RCY!F68+IMP!F68-EXP!F68+STK_CHG!F68</f>
        <v>0</v>
      </c>
      <c r="G68" s="10">
        <f>PPRD!G68+RCV_RCY!G68+IMP!G68-EXP!G68+STK_CHG!G68</f>
        <v>0</v>
      </c>
      <c r="H68" s="10">
        <f>PPRD!H68+RCV_RCY!H68+IMP!H68-EXP!H68+STK_CHG!H68</f>
        <v>0</v>
      </c>
      <c r="I68" s="10">
        <f>PPRD!I68+RCV_RCY!I68+IMP!I68-EXP!I68+STK_CHG!I68</f>
        <v>0</v>
      </c>
      <c r="J68" s="10">
        <f>PPRD!J68+RCV_RCY!J68+IMP!J68-EXP!J68+STK_CHG!J68</f>
        <v>0</v>
      </c>
      <c r="K68" s="10">
        <f>PPRD!K68+RCV_RCY!K68+IMP!K68-EXP!K68+STK_CHG!K68</f>
        <v>0</v>
      </c>
      <c r="L68" s="10">
        <f>PPRD!L68+RCV_RCY!L68+IMP!L68-EXP!L68+STK_CHG!L68</f>
        <v>0</v>
      </c>
      <c r="M68" s="10">
        <f>PPRD!M68+RCV_RCY!M68+IMP!M68-EXP!M68+STK_CHG!M68</f>
        <v>0</v>
      </c>
      <c r="N68" s="10">
        <f>PPRD!N68+RCV_RCY!N68+IMP!N68-EXP!N68+STK_CHG!N68</f>
        <v>0</v>
      </c>
      <c r="O68" s="10">
        <f>PPRD!O68+RCV_RCY!O68+IMP!O68-EXP!O68+STK_CHG!O68</f>
        <v>0</v>
      </c>
      <c r="P68" s="10">
        <f>PPRD!P68+RCV_RCY!P68+IMP!P68-EXP!P68+STK_CHG!P68</f>
        <v>0</v>
      </c>
      <c r="Q68" s="10">
        <f>PPRD!Q68+RCV_RCY!Q68+IMP!Q68-EXP!Q68+STK_CHG!Q68</f>
        <v>0</v>
      </c>
      <c r="R68" s="10">
        <f>PPRD!R68+RCV_RCY!R68+IMP!R68-EXP!R68+STK_CHG!R68</f>
        <v>0</v>
      </c>
      <c r="S68" s="10">
        <f>PPRD!S68+RCV_RCY!S68+IMP!S68-EXP!S68+STK_CHG!S68</f>
        <v>0</v>
      </c>
      <c r="T68" s="10">
        <f>PPRD!T68+RCV_RCY!T68+IMP!T68-EXP!T68+STK_CHG!T68</f>
        <v>0</v>
      </c>
      <c r="U68" s="10">
        <f>PPRD!U68+RCV_RCY!U68+IMP!U68-EXP!U68+STK_CHG!U68</f>
        <v>0</v>
      </c>
      <c r="V68" s="10">
        <f>PPRD!V68+RCV_RCY!V68+IMP!V68-EXP!V68+STK_CHG!V68</f>
        <v>0</v>
      </c>
      <c r="W68" s="10">
        <f>PPRD!W68+RCV_RCY!W68+IMP!W68-EXP!W68+STK_CHG!W68</f>
        <v>0</v>
      </c>
      <c r="X68" s="10">
        <f>PPRD!X68+RCV_RCY!X68+IMP!X68-EXP!X68+STK_CHG!X68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</f>
        <v>0</v>
      </c>
      <c r="D69" s="10">
        <f>PPRD!D69+RCV_RCY!D69+IMP!D69-EXP!D69+STK_CHG!D69</f>
        <v>0</v>
      </c>
      <c r="E69" s="10">
        <f>PPRD!E69+RCV_RCY!E69+IMP!E69-EXP!E69+STK_CHG!E69</f>
        <v>18.12837489251935</v>
      </c>
      <c r="F69" s="10">
        <f>PPRD!F69+RCV_RCY!F69+IMP!F69-EXP!F69+STK_CHG!F69</f>
        <v>0.86018916595012884</v>
      </c>
      <c r="G69" s="10">
        <f>PPRD!G69+RCV_RCY!G69+IMP!G69-EXP!G69+STK_CHG!G69</f>
        <v>94.846345657781598</v>
      </c>
      <c r="H69" s="10">
        <f>PPRD!H69+RCV_RCY!H69+IMP!H69-EXP!H69+STK_CHG!H69</f>
        <v>338.22218400687876</v>
      </c>
      <c r="I69" s="10">
        <f>PPRD!I69+RCV_RCY!I69+IMP!I69-EXP!I69+STK_CHG!I69</f>
        <v>393.75975924333613</v>
      </c>
      <c r="J69" s="10">
        <f>PPRD!J69+RCV_RCY!J69+IMP!J69-EXP!J69+STK_CHG!J69</f>
        <v>58.73086844368013</v>
      </c>
      <c r="K69" s="10">
        <f>PPRD!K69+RCV_RCY!K69+IMP!K69-EXP!K69+STK_CHG!K69</f>
        <v>123.34049871023214</v>
      </c>
      <c r="L69" s="10">
        <f>PPRD!L69+RCV_RCY!L69+IMP!L69-EXP!L69+STK_CHG!L69</f>
        <v>47.681771281169382</v>
      </c>
      <c r="M69" s="10">
        <f>PPRD!M69+RCV_RCY!M69+IMP!M69-EXP!M69+STK_CHG!M69</f>
        <v>25.59716251074806</v>
      </c>
      <c r="N69" s="10">
        <f>PPRD!N69+RCV_RCY!N69+IMP!N69-EXP!N69+STK_CHG!N69</f>
        <v>3.4343078245915741</v>
      </c>
      <c r="O69" s="10">
        <f>PPRD!O69+RCV_RCY!O69+IMP!O69-EXP!O69+STK_CHG!O69</f>
        <v>0</v>
      </c>
      <c r="P69" s="10">
        <f>PPRD!P69+RCV_RCY!P69+IMP!P69-EXP!P69+STK_CHG!P69</f>
        <v>0</v>
      </c>
      <c r="Q69" s="10">
        <f>PPRD!Q69+RCV_RCY!Q69+IMP!Q69-EXP!Q69+STK_CHG!Q69</f>
        <v>0</v>
      </c>
      <c r="R69" s="10">
        <f>PPRD!R69+RCV_RCY!R69+IMP!R69-EXP!R69+STK_CHG!R69</f>
        <v>0</v>
      </c>
      <c r="S69" s="10">
        <f>PPRD!S69+RCV_RCY!S69+IMP!S69-EXP!S69+STK_CHG!S69</f>
        <v>0</v>
      </c>
      <c r="T69" s="10">
        <f>PPRD!T69+RCV_RCY!T69+IMP!T69-EXP!T69+STK_CHG!T69</f>
        <v>0</v>
      </c>
      <c r="U69" s="10">
        <f>PPRD!U69+RCV_RCY!U69+IMP!U69-EXP!U69+STK_CHG!U69</f>
        <v>52.474634565778153</v>
      </c>
      <c r="V69" s="10">
        <f>PPRD!V69+RCV_RCY!V69+IMP!V69-EXP!V69+STK_CHG!V69</f>
        <v>39.959587274290627</v>
      </c>
      <c r="W69" s="10">
        <f>PPRD!W69+RCV_RCY!W69+IMP!W69-EXP!W69+STK_CHG!W69</f>
        <v>27.629406706792771</v>
      </c>
      <c r="X69" s="10">
        <f>PPRD!X69+RCV_RCY!X69+IMP!X69-EXP!X69+STK_CHG!X69</f>
        <v>20.90025795356836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</f>
        <v>4.2561478933791914</v>
      </c>
      <c r="D70" s="10">
        <f>PPRD!D70+RCV_RCY!D70+IMP!D70-EXP!D70+STK_CHG!D70</f>
        <v>5.137661220980223</v>
      </c>
      <c r="E70" s="10">
        <f>PPRD!E70+RCV_RCY!E70+IMP!E70-EXP!E70+STK_CHG!E70</f>
        <v>6.8766122098022349</v>
      </c>
      <c r="F70" s="10">
        <f>PPRD!F70+RCV_RCY!F70+IMP!F70-EXP!F70+STK_CHG!F70</f>
        <v>8.8521066208082537</v>
      </c>
      <c r="G70" s="10">
        <f>PPRD!G70+RCV_RCY!G70+IMP!G70-EXP!G70+STK_CHG!G70</f>
        <v>12.52932072226999</v>
      </c>
      <c r="H70" s="10">
        <f>PPRD!H70+RCV_RCY!H70+IMP!H70-EXP!H70+STK_CHG!H70</f>
        <v>16.91788478073947</v>
      </c>
      <c r="I70" s="10">
        <f>PPRD!I70+RCV_RCY!I70+IMP!I70-EXP!I70+STK_CHG!I70</f>
        <v>22.203525365434221</v>
      </c>
      <c r="J70" s="10">
        <f>PPRD!J70+RCV_RCY!J70+IMP!J70-EXP!J70+STK_CHG!J70</f>
        <v>29.7810834049871</v>
      </c>
      <c r="K70" s="10">
        <f>PPRD!K70+RCV_RCY!K70+IMP!K70-EXP!K70+STK_CHG!K70</f>
        <v>40.206706792777297</v>
      </c>
      <c r="L70" s="10">
        <f>PPRD!L70+RCV_RCY!L70+IMP!L70-EXP!L70+STK_CHG!L70</f>
        <v>52.353224419604473</v>
      </c>
      <c r="M70" s="10">
        <f>PPRD!M70+RCV_RCY!M70+IMP!M70-EXP!M70+STK_CHG!M70</f>
        <v>64.936715391229583</v>
      </c>
      <c r="N70" s="10">
        <f>PPRD!N70+RCV_RCY!N70+IMP!N70-EXP!N70+STK_CHG!N70</f>
        <v>78.217024935511603</v>
      </c>
      <c r="O70" s="10">
        <f>PPRD!O70+RCV_RCY!O70+IMP!O70-EXP!O70+STK_CHG!O70</f>
        <v>91.064230438521065</v>
      </c>
      <c r="P70" s="10">
        <f>PPRD!P70+RCV_RCY!P70+IMP!P70-EXP!P70+STK_CHG!P70</f>
        <v>104.5311263972485</v>
      </c>
      <c r="Q70" s="10">
        <f>PPRD!Q70+RCV_RCY!Q70+IMP!Q70-EXP!Q70+STK_CHG!Q70</f>
        <v>119.3313843508168</v>
      </c>
      <c r="R70" s="10">
        <f>PPRD!R70+RCV_RCY!R70+IMP!R70-EXP!R70+STK_CHG!R70</f>
        <v>135.0263972484953</v>
      </c>
      <c r="S70" s="10">
        <f>PPRD!S70+RCV_RCY!S70+IMP!S70-EXP!S70+STK_CHG!S70</f>
        <v>155.0587274290628</v>
      </c>
      <c r="T70" s="10">
        <f>PPRD!T70+RCV_RCY!T70+IMP!T70-EXP!T70+STK_CHG!T70</f>
        <v>181.75503009458299</v>
      </c>
      <c r="U70" s="10">
        <f>PPRD!U70+RCV_RCY!U70+IMP!U70-EXP!U70+STK_CHG!U70</f>
        <v>216.1841788478074</v>
      </c>
      <c r="V70" s="10">
        <f>PPRD!V70+RCV_RCY!V70+IMP!V70-EXP!V70+STK_CHG!V70</f>
        <v>259.93370593293213</v>
      </c>
      <c r="W70" s="10">
        <f>PPRD!W70+RCV_RCY!W70+IMP!W70-EXP!W70+STK_CHG!W70</f>
        <v>321.36809974204641</v>
      </c>
      <c r="X70" s="10">
        <f>PPRD!X70+RCV_RCY!X70+IMP!X70-EXP!X70+STK_CHG!X70</f>
        <v>386.94763542562339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579.32072226999139</v>
      </c>
      <c r="D71" s="37">
        <f t="shared" si="22"/>
        <v>584.19320722269993</v>
      </c>
      <c r="E71" s="37">
        <f t="shared" si="22"/>
        <v>622.50404127257093</v>
      </c>
      <c r="F71" s="37">
        <f t="shared" si="22"/>
        <v>674.95460017196899</v>
      </c>
      <c r="G71" s="37">
        <f t="shared" si="22"/>
        <v>702.03972484952703</v>
      </c>
      <c r="H71" s="37">
        <f t="shared" si="22"/>
        <v>718.01857265692172</v>
      </c>
      <c r="I71" s="37">
        <f t="shared" si="22"/>
        <v>688.68822012037833</v>
      </c>
      <c r="J71" s="37">
        <f t="shared" si="22"/>
        <v>720.47867583834898</v>
      </c>
      <c r="K71" s="37">
        <f t="shared" si="22"/>
        <v>759.43439380911434</v>
      </c>
      <c r="L71" s="37">
        <f t="shared" si="22"/>
        <v>744.43490971625101</v>
      </c>
      <c r="M71" s="37">
        <f t="shared" si="22"/>
        <v>724.53903697334465</v>
      </c>
      <c r="N71" s="37">
        <f t="shared" si="22"/>
        <v>760.1509888220121</v>
      </c>
      <c r="O71" s="37">
        <f t="shared" si="22"/>
        <v>746.77558039552878</v>
      </c>
      <c r="P71" s="37">
        <f t="shared" si="22"/>
        <v>795.14187446259666</v>
      </c>
      <c r="Q71" s="37">
        <f t="shared" si="22"/>
        <v>819.26534823731708</v>
      </c>
      <c r="R71" s="37">
        <f t="shared" si="22"/>
        <v>883.67790197764407</v>
      </c>
      <c r="S71" s="37">
        <f t="shared" si="22"/>
        <v>934.79982803095436</v>
      </c>
      <c r="T71" s="37">
        <f t="shared" si="22"/>
        <v>934.23112639724854</v>
      </c>
      <c r="U71" s="37">
        <f t="shared" si="22"/>
        <v>937.67652622527942</v>
      </c>
      <c r="V71" s="37">
        <f t="shared" si="22"/>
        <v>892.3848667239896</v>
      </c>
      <c r="W71" s="37">
        <f t="shared" si="22"/>
        <v>860.91934651762688</v>
      </c>
      <c r="X71" s="37">
        <f t="shared" ref="X71" si="23">SUM(X72:X73)</f>
        <v>895.44686156491821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</f>
        <v>0</v>
      </c>
      <c r="D72" s="10">
        <f>PPRD!D72+RCV_RCY!D72+IMP!D72-EXP!D72+STK_CHG!D72</f>
        <v>0</v>
      </c>
      <c r="E72" s="10">
        <f>PPRD!E72+RCV_RCY!E72+IMP!E72-EXP!E72+STK_CHG!E72</f>
        <v>0</v>
      </c>
      <c r="F72" s="10">
        <f>PPRD!F72+RCV_RCY!F72+IMP!F72-EXP!F72+STK_CHG!F72</f>
        <v>0</v>
      </c>
      <c r="G72" s="10">
        <f>PPRD!G72+RCV_RCY!G72+IMP!G72-EXP!G72+STK_CHG!G72</f>
        <v>0</v>
      </c>
      <c r="H72" s="10">
        <f>PPRD!H72+RCV_RCY!H72+IMP!H72-EXP!H72+STK_CHG!H72</f>
        <v>0</v>
      </c>
      <c r="I72" s="10">
        <f>PPRD!I72+RCV_RCY!I72+IMP!I72-EXP!I72+STK_CHG!I72</f>
        <v>0</v>
      </c>
      <c r="J72" s="10">
        <f>PPRD!J72+RCV_RCY!J72+IMP!J72-EXP!J72+STK_CHG!J72</f>
        <v>0</v>
      </c>
      <c r="K72" s="10">
        <f>PPRD!K72+RCV_RCY!K72+IMP!K72-EXP!K72+STK_CHG!K72</f>
        <v>0</v>
      </c>
      <c r="L72" s="10">
        <f>PPRD!L72+RCV_RCY!L72+IMP!L72-EXP!L72+STK_CHG!L72</f>
        <v>0</v>
      </c>
      <c r="M72" s="10">
        <f>PPRD!M72+RCV_RCY!M72+IMP!M72-EXP!M72+STK_CHG!M72</f>
        <v>0</v>
      </c>
      <c r="N72" s="10">
        <f>PPRD!N72+RCV_RCY!N72+IMP!N72-EXP!N72+STK_CHG!N72</f>
        <v>0</v>
      </c>
      <c r="O72" s="10">
        <f>PPRD!O72+RCV_RCY!O72+IMP!O72-EXP!O72+STK_CHG!O72</f>
        <v>0</v>
      </c>
      <c r="P72" s="10">
        <f>PPRD!P72+RCV_RCY!P72+IMP!P72-EXP!P72+STK_CHG!P72</f>
        <v>0</v>
      </c>
      <c r="Q72" s="10">
        <f>PPRD!Q72+RCV_RCY!Q72+IMP!Q72-EXP!Q72+STK_CHG!Q72</f>
        <v>0</v>
      </c>
      <c r="R72" s="10">
        <f>PPRD!R72+RCV_RCY!R72+IMP!R72-EXP!R72+STK_CHG!R72</f>
        <v>74.770851246775578</v>
      </c>
      <c r="S72" s="10">
        <f>PPRD!S72+RCV_RCY!S72+IMP!S72-EXP!S72+STK_CHG!S72</f>
        <v>74.524763542562326</v>
      </c>
      <c r="T72" s="10">
        <f>PPRD!T72+RCV_RCY!T72+IMP!T72-EXP!T72+STK_CHG!T72</f>
        <v>78.206190885640581</v>
      </c>
      <c r="U72" s="10">
        <f>PPRD!U72+RCV_RCY!U72+IMP!U72-EXP!U72+STK_CHG!U72</f>
        <v>85.397850386930344</v>
      </c>
      <c r="V72" s="10">
        <f>PPRD!V72+RCV_RCY!V72+IMP!V72-EXP!V72+STK_CHG!V72</f>
        <v>77.345743766122084</v>
      </c>
      <c r="W72" s="10">
        <f>PPRD!W72+RCV_RCY!W72+IMP!W72-EXP!W72+STK_CHG!W72</f>
        <v>70.576698194325019</v>
      </c>
      <c r="X72" s="10">
        <f>PPRD!X72+RCV_RCY!X72+IMP!X72-EXP!X72+STK_CHG!X72</f>
        <v>64.150816852966457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</f>
        <v>579.32072226999139</v>
      </c>
      <c r="D73" s="10">
        <f>PPRD!D73+RCV_RCY!D73+IMP!D73-EXP!D73+STK_CHG!D73</f>
        <v>584.19320722269993</v>
      </c>
      <c r="E73" s="10">
        <f>PPRD!E73+RCV_RCY!E73+IMP!E73-EXP!E73+STK_CHG!E73</f>
        <v>622.50404127257093</v>
      </c>
      <c r="F73" s="10">
        <f>PPRD!F73+RCV_RCY!F73+IMP!F73-EXP!F73+STK_CHG!F73</f>
        <v>674.95460017196899</v>
      </c>
      <c r="G73" s="10">
        <f>PPRD!G73+RCV_RCY!G73+IMP!G73-EXP!G73+STK_CHG!G73</f>
        <v>702.03972484952703</v>
      </c>
      <c r="H73" s="10">
        <f>PPRD!H73+RCV_RCY!H73+IMP!H73-EXP!H73+STK_CHG!H73</f>
        <v>718.01857265692172</v>
      </c>
      <c r="I73" s="10">
        <f>PPRD!I73+RCV_RCY!I73+IMP!I73-EXP!I73+STK_CHG!I73</f>
        <v>688.68822012037833</v>
      </c>
      <c r="J73" s="10">
        <f>PPRD!J73+RCV_RCY!J73+IMP!J73-EXP!J73+STK_CHG!J73</f>
        <v>720.47867583834898</v>
      </c>
      <c r="K73" s="10">
        <f>PPRD!K73+RCV_RCY!K73+IMP!K73-EXP!K73+STK_CHG!K73</f>
        <v>759.43439380911434</v>
      </c>
      <c r="L73" s="10">
        <f>PPRD!L73+RCV_RCY!L73+IMP!L73-EXP!L73+STK_CHG!L73</f>
        <v>744.43490971625101</v>
      </c>
      <c r="M73" s="10">
        <f>PPRD!M73+RCV_RCY!M73+IMP!M73-EXP!M73+STK_CHG!M73</f>
        <v>724.53903697334465</v>
      </c>
      <c r="N73" s="10">
        <f>PPRD!N73+RCV_RCY!N73+IMP!N73-EXP!N73+STK_CHG!N73</f>
        <v>760.1509888220121</v>
      </c>
      <c r="O73" s="10">
        <f>PPRD!O73+RCV_RCY!O73+IMP!O73-EXP!O73+STK_CHG!O73</f>
        <v>746.77558039552878</v>
      </c>
      <c r="P73" s="10">
        <f>PPRD!P73+RCV_RCY!P73+IMP!P73-EXP!P73+STK_CHG!P73</f>
        <v>795.14187446259666</v>
      </c>
      <c r="Q73" s="10">
        <f>PPRD!Q73+RCV_RCY!Q73+IMP!Q73-EXP!Q73+STK_CHG!Q73</f>
        <v>819.26534823731708</v>
      </c>
      <c r="R73" s="10">
        <f>PPRD!R73+RCV_RCY!R73+IMP!R73-EXP!R73+STK_CHG!R73</f>
        <v>808.90705073086849</v>
      </c>
      <c r="S73" s="10">
        <f>PPRD!S73+RCV_RCY!S73+IMP!S73-EXP!S73+STK_CHG!S73</f>
        <v>860.27506448839199</v>
      </c>
      <c r="T73" s="10">
        <f>PPRD!T73+RCV_RCY!T73+IMP!T73-EXP!T73+STK_CHG!T73</f>
        <v>856.02493551160796</v>
      </c>
      <c r="U73" s="10">
        <f>PPRD!U73+RCV_RCY!U73+IMP!U73-EXP!U73+STK_CHG!U73</f>
        <v>852.27867583834905</v>
      </c>
      <c r="V73" s="10">
        <f>PPRD!V73+RCV_RCY!V73+IMP!V73-EXP!V73+STK_CHG!V73</f>
        <v>815.03912295786756</v>
      </c>
      <c r="W73" s="10">
        <f>PPRD!W73+RCV_RCY!W73+IMP!W73-EXP!W73+STK_CHG!W73</f>
        <v>790.34264832330189</v>
      </c>
      <c r="X73" s="10">
        <f>PPRD!X73+RCV_RCY!X73+IMP!X73-EXP!X73+STK_CHG!X73</f>
        <v>831.29604471195171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</f>
        <v>1012.725709372313</v>
      </c>
      <c r="D74" s="37">
        <f>PPRD!D74+RCV_RCY!D74+IMP!D74-EXP!D74+STK_CHG!D74</f>
        <v>1025.623387790198</v>
      </c>
      <c r="E74" s="37">
        <f>PPRD!E74+RCV_RCY!E74+IMP!E74-EXP!E74+STK_CHG!E74</f>
        <v>1009.888220120378</v>
      </c>
      <c r="F74" s="37">
        <f>PPRD!F74+RCV_RCY!F74+IMP!F74-EXP!F74+STK_CHG!F74</f>
        <v>1036.4574376612211</v>
      </c>
      <c r="G74" s="37">
        <f>PPRD!G74+RCV_RCY!G74+IMP!G74-EXP!G74+STK_CHG!G74</f>
        <v>985.89853826311253</v>
      </c>
      <c r="H74" s="37">
        <f>PPRD!H74+RCV_RCY!H74+IMP!H74-EXP!H74+STK_CHG!H74</f>
        <v>1031.0404127257091</v>
      </c>
      <c r="I74" s="37">
        <f>PPRD!I74+RCV_RCY!I74+IMP!I74-EXP!I74+STK_CHG!I74</f>
        <v>894.84092863284604</v>
      </c>
      <c r="J74" s="37">
        <f>PPRD!J74+RCV_RCY!J74+IMP!J74-EXP!J74+STK_CHG!J74</f>
        <v>1083.404987102321</v>
      </c>
      <c r="K74" s="37">
        <f>PPRD!K74+RCV_RCY!K74+IMP!K74-EXP!K74+STK_CHG!K74</f>
        <v>1075.4084264832329</v>
      </c>
      <c r="L74" s="37">
        <f>PPRD!L74+RCV_RCY!L74+IMP!L74-EXP!L74+STK_CHG!L74</f>
        <v>979.99999999999989</v>
      </c>
      <c r="M74" s="37">
        <f>PPRD!M74+RCV_RCY!M74+IMP!M74-EXP!M74+STK_CHG!M74</f>
        <v>917.39999999999986</v>
      </c>
      <c r="N74" s="37">
        <f>PPRD!N74+RCV_RCY!N74+IMP!N74-EXP!N74+STK_CHG!N74</f>
        <v>959.19999999999982</v>
      </c>
      <c r="O74" s="37">
        <f>PPRD!O74+RCV_RCY!O74+IMP!O74-EXP!O74+STK_CHG!O74</f>
        <v>920</v>
      </c>
      <c r="P74" s="37">
        <f>PPRD!P74+RCV_RCY!P74+IMP!P74-EXP!P74+STK_CHG!P74</f>
        <v>656.19999999999993</v>
      </c>
      <c r="Q74" s="37">
        <f>PPRD!Q74+RCV_RCY!Q74+IMP!Q74-EXP!Q74+STK_CHG!Q74</f>
        <v>941.29999999999984</v>
      </c>
      <c r="R74" s="37">
        <f>PPRD!R74+RCV_RCY!R74+IMP!R74-EXP!R74+STK_CHG!R74</f>
        <v>937.35004299226125</v>
      </c>
      <c r="S74" s="37">
        <f>PPRD!S74+RCV_RCY!S74+IMP!S74-EXP!S74+STK_CHG!S74</f>
        <v>916.13998280309545</v>
      </c>
      <c r="T74" s="37">
        <f>PPRD!T74+RCV_RCY!T74+IMP!T74-EXP!T74+STK_CHG!T74</f>
        <v>789.53998280309543</v>
      </c>
      <c r="U74" s="37">
        <f>PPRD!U74+RCV_RCY!U74+IMP!U74-EXP!U74+STK_CHG!U74</f>
        <v>812.26001719690453</v>
      </c>
      <c r="V74" s="37">
        <f>PPRD!V74+RCV_RCY!V74+IMP!V74-EXP!V74+STK_CHG!V74</f>
        <v>910.30997420464314</v>
      </c>
      <c r="W74" s="37">
        <f>PPRD!W74+RCV_RCY!W74+IMP!W74-EXP!W74+STK_CHG!W74</f>
        <v>955.89002579535679</v>
      </c>
      <c r="X74" s="37">
        <f>PPRD!X74+RCV_RCY!X74+IMP!X74-EXP!X74+STK_CHG!X74</f>
        <v>890.4300085984521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</f>
        <v>0</v>
      </c>
      <c r="D75" s="37">
        <f>PPRD!D75+RCV_RCY!D75+IMP!D75-EXP!D75+STK_CHG!D75</f>
        <v>0</v>
      </c>
      <c r="E75" s="37">
        <f>PPRD!E75+RCV_RCY!E75+IMP!E75-EXP!E75+STK_CHG!E75</f>
        <v>0</v>
      </c>
      <c r="F75" s="37">
        <f>PPRD!F75+RCV_RCY!F75+IMP!F75-EXP!F75+STK_CHG!F75</f>
        <v>0</v>
      </c>
      <c r="G75" s="37">
        <f>PPRD!G75+RCV_RCY!G75+IMP!G75-EXP!G75+STK_CHG!G75</f>
        <v>0</v>
      </c>
      <c r="H75" s="37">
        <f>PPRD!H75+RCV_RCY!H75+IMP!H75-EXP!H75+STK_CHG!H75</f>
        <v>0</v>
      </c>
      <c r="I75" s="37">
        <f>PPRD!I75+RCV_RCY!I75+IMP!I75-EXP!I75+STK_CHG!I75</f>
        <v>0</v>
      </c>
      <c r="J75" s="37">
        <f>PPRD!J75+RCV_RCY!J75+IMP!J75-EXP!J75+STK_CHG!J75</f>
        <v>0</v>
      </c>
      <c r="K75" s="37">
        <f>PPRD!K75+RCV_RCY!K75+IMP!K75-EXP!K75+STK_CHG!K75</f>
        <v>0</v>
      </c>
      <c r="L75" s="37">
        <f>PPRD!L75+RCV_RCY!L75+IMP!L75-EXP!L75+STK_CHG!L75</f>
        <v>0</v>
      </c>
      <c r="M75" s="37">
        <f>PPRD!M75+RCV_RCY!M75+IMP!M75-EXP!M75+STK_CHG!M75</f>
        <v>0</v>
      </c>
      <c r="N75" s="37">
        <f>PPRD!N75+RCV_RCY!N75+IMP!N75-EXP!N75+STK_CHG!N75</f>
        <v>0</v>
      </c>
      <c r="O75" s="37">
        <f>PPRD!O75+RCV_RCY!O75+IMP!O75-EXP!O75+STK_CHG!O75</f>
        <v>0</v>
      </c>
      <c r="P75" s="37">
        <f>PPRD!P75+RCV_RCY!P75+IMP!P75-EXP!P75+STK_CHG!P75</f>
        <v>0</v>
      </c>
      <c r="Q75" s="37">
        <f>PPRD!Q75+RCV_RCY!Q75+IMP!Q75-EXP!Q75+STK_CHG!Q75</f>
        <v>0</v>
      </c>
      <c r="R75" s="37">
        <f>PPRD!R75+RCV_RCY!R75+IMP!R75-EXP!R75+STK_CHG!R75</f>
        <v>159.83052450558901</v>
      </c>
      <c r="S75" s="37">
        <f>PPRD!S75+RCV_RCY!S75+IMP!S75-EXP!S75+STK_CHG!S75</f>
        <v>174.97558039552879</v>
      </c>
      <c r="T75" s="37">
        <f>PPRD!T75+RCV_RCY!T75+IMP!T75-EXP!T75+STK_CHG!T75</f>
        <v>197.73843508168531</v>
      </c>
      <c r="U75" s="37">
        <f>PPRD!U75+RCV_RCY!U75+IMP!U75-EXP!U75+STK_CHG!U75</f>
        <v>192.17085124677561</v>
      </c>
      <c r="V75" s="37">
        <f>PPRD!V75+RCV_RCY!V75+IMP!V75-EXP!V75+STK_CHG!V75</f>
        <v>215.70412725709369</v>
      </c>
      <c r="W75" s="37">
        <f>PPRD!W75+RCV_RCY!W75+IMP!W75-EXP!W75+STK_CHG!W75</f>
        <v>296.61263972484949</v>
      </c>
      <c r="X75" s="37">
        <f>PPRD!X75+RCV_RCY!X75+IMP!X75-EXP!X75+STK_CHG!X75</f>
        <v>282.0932072226999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</f>
        <v>1626.397248495271</v>
      </c>
      <c r="D76" s="40">
        <f>PPRD!D76+RCV_RCY!D76+IMP!D76-EXP!D76+STK_CHG!D76</f>
        <v>1486.0705073086842</v>
      </c>
      <c r="E76" s="40">
        <f>PPRD!E76+RCV_RCY!E76+IMP!E76-EXP!E76+STK_CHG!E76</f>
        <v>1408.5984522785893</v>
      </c>
      <c r="F76" s="40">
        <f>PPRD!F76+RCV_RCY!F76+IMP!F76-EXP!F76+STK_CHG!F76</f>
        <v>1461.0490111779875</v>
      </c>
      <c r="G76" s="40">
        <f>PPRD!G76+RCV_RCY!G76+IMP!G76-EXP!G76+STK_CHG!G76</f>
        <v>1394.4110060189164</v>
      </c>
      <c r="H76" s="40">
        <f>PPRD!H76+RCV_RCY!H76+IMP!H76-EXP!H76+STK_CHG!H76</f>
        <v>1572.9148753224417</v>
      </c>
      <c r="I76" s="40">
        <f>PPRD!I76+RCV_RCY!I76+IMP!I76-EXP!I76+STK_CHG!I76</f>
        <v>1845.1418744625962</v>
      </c>
      <c r="J76" s="40">
        <f>PPRD!J76+RCV_RCY!J76+IMP!J76-EXP!J76+STK_CHG!J76</f>
        <v>1514.1014617368871</v>
      </c>
      <c r="K76" s="40">
        <f>PPRD!K76+RCV_RCY!K76+IMP!K76-EXP!K76+STK_CHG!K76</f>
        <v>1362.9406706792779</v>
      </c>
      <c r="L76" s="40">
        <f>PPRD!L76+RCV_RCY!L76+IMP!L76-EXP!L76+STK_CHG!L76</f>
        <v>420.55030094582946</v>
      </c>
      <c r="M76" s="40">
        <f>PPRD!M76+RCV_RCY!M76+IMP!M76-EXP!M76+STK_CHG!M76</f>
        <v>238.60705073086888</v>
      </c>
      <c r="N76" s="40">
        <f>PPRD!N76+RCV_RCY!N76+IMP!N76-EXP!N76+STK_CHG!N76</f>
        <v>781.51332760103196</v>
      </c>
      <c r="O76" s="40">
        <f>PPRD!O76+RCV_RCY!O76+IMP!O76-EXP!O76+STK_CHG!O76</f>
        <v>1471.1832330180559</v>
      </c>
      <c r="P76" s="40">
        <f>PPRD!P76+RCV_RCY!P76+IMP!P76-EXP!P76+STK_CHG!P76</f>
        <v>1568.0997420464321</v>
      </c>
      <c r="Q76" s="40">
        <f>PPRD!Q76+RCV_RCY!Q76+IMP!Q76-EXP!Q76+STK_CHG!Q76</f>
        <v>1266.2940670679279</v>
      </c>
      <c r="R76" s="40">
        <f>PPRD!R76+RCV_RCY!R76+IMP!R76-EXP!R76+STK_CHG!R76</f>
        <v>752.20386930352515</v>
      </c>
      <c r="S76" s="40">
        <f>PPRD!S76+RCV_RCY!S76+IMP!S76-EXP!S76+STK_CHG!S76</f>
        <v>422.55993121238203</v>
      </c>
      <c r="T76" s="40">
        <f>PPRD!T76+RCV_RCY!T76+IMP!T76-EXP!T76+STK_CHG!T76</f>
        <v>301.48005159071386</v>
      </c>
      <c r="U76" s="40">
        <f>PPRD!U76+RCV_RCY!U76+IMP!U76-EXP!U76+STK_CHG!U76</f>
        <v>685.29019776440214</v>
      </c>
      <c r="V76" s="40">
        <f>PPRD!V76+RCV_RCY!V76+IMP!V76-EXP!V76+STK_CHG!V76</f>
        <v>73.536973344797843</v>
      </c>
      <c r="W76" s="40">
        <f>PPRD!W76+RCV_RCY!W76+IMP!W76-EXP!W76+STK_CHG!W76</f>
        <v>-228.67996560619099</v>
      </c>
      <c r="X76" s="40">
        <f>PPRD!X76+RCV_RCY!X76+IMP!X76-EXP!X76+STK_CHG!X76</f>
        <v>21.749785038693062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335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13160.272742906278</v>
      </c>
      <c r="D2" s="31">
        <f t="shared" si="0"/>
        <v>14389.196990541701</v>
      </c>
      <c r="E2" s="31">
        <f t="shared" si="0"/>
        <v>14266.351418744627</v>
      </c>
      <c r="F2" s="31">
        <f t="shared" si="0"/>
        <v>13387.759157351673</v>
      </c>
      <c r="G2" s="31">
        <f t="shared" si="0"/>
        <v>14583.703525365429</v>
      </c>
      <c r="H2" s="31">
        <f t="shared" si="0"/>
        <v>15618.524935511614</v>
      </c>
      <c r="I2" s="31">
        <f t="shared" si="0"/>
        <v>16655.612897678417</v>
      </c>
      <c r="J2" s="31">
        <f t="shared" si="0"/>
        <v>17072.327343078239</v>
      </c>
      <c r="K2" s="31">
        <f t="shared" si="0"/>
        <v>16397.043078245923</v>
      </c>
      <c r="L2" s="31">
        <f t="shared" si="0"/>
        <v>14637.900085984518</v>
      </c>
      <c r="M2" s="31">
        <f t="shared" si="0"/>
        <v>13859.893035253657</v>
      </c>
      <c r="N2" s="31">
        <f t="shared" si="0"/>
        <v>14919.198452278588</v>
      </c>
      <c r="O2" s="31">
        <f t="shared" si="0"/>
        <v>13829.793637145311</v>
      </c>
      <c r="P2" s="31">
        <f t="shared" si="0"/>
        <v>13135.267239896819</v>
      </c>
      <c r="Q2" s="31">
        <f t="shared" si="0"/>
        <v>12937.835597592428</v>
      </c>
      <c r="R2" s="31">
        <f t="shared" si="0"/>
        <v>11949.157093723128</v>
      </c>
      <c r="S2" s="31">
        <f t="shared" si="0"/>
        <v>11869.820206362852</v>
      </c>
      <c r="T2" s="31">
        <f t="shared" si="0"/>
        <v>11656.368013757521</v>
      </c>
      <c r="U2" s="31">
        <f t="shared" si="0"/>
        <v>11215.607308684435</v>
      </c>
      <c r="V2" s="31">
        <f t="shared" si="0"/>
        <v>11425.70834049871</v>
      </c>
      <c r="W2" s="31">
        <f t="shared" ref="W2:X2" si="1">SUM(W3,W17,W22,W25,W26,W51,W52,W71,W74,W75,W76)</f>
        <v>11880.701805674977</v>
      </c>
      <c r="X2" s="31">
        <f t="shared" si="1"/>
        <v>11424.664058469472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INTMARB_IN!C5+INTMARB_EX!C5</f>
        <v>0</v>
      </c>
      <c r="D5" s="10">
        <f>INTMARB_IN!D5+INTMARB_EX!D5</f>
        <v>0</v>
      </c>
      <c r="E5" s="10">
        <f>INTMARB_IN!E5+INTMARB_EX!E5</f>
        <v>0</v>
      </c>
      <c r="F5" s="10">
        <f>INTMARB_IN!F5+INTMARB_EX!F5</f>
        <v>0</v>
      </c>
      <c r="G5" s="10">
        <f>INTMARB_IN!G5+INTMARB_EX!G5</f>
        <v>0</v>
      </c>
      <c r="H5" s="10">
        <f>INTMARB_IN!H5+INTMARB_EX!H5</f>
        <v>0</v>
      </c>
      <c r="I5" s="10">
        <f>INTMARB_IN!I5+INTMARB_EX!I5</f>
        <v>0</v>
      </c>
      <c r="J5" s="10">
        <f>INTMARB_IN!J5+INTMARB_EX!J5</f>
        <v>0</v>
      </c>
      <c r="K5" s="10">
        <f>INTMARB_IN!K5+INTMARB_EX!K5</f>
        <v>0</v>
      </c>
      <c r="L5" s="10">
        <f>INTMARB_IN!L5+INTMARB_EX!L5</f>
        <v>0</v>
      </c>
      <c r="M5" s="10">
        <f>INTMARB_IN!M5+INTMARB_EX!M5</f>
        <v>0</v>
      </c>
      <c r="N5" s="10">
        <f>INTMARB_IN!N5+INTMARB_EX!N5</f>
        <v>0</v>
      </c>
      <c r="O5" s="10">
        <f>INTMARB_IN!O5+INTMARB_EX!O5</f>
        <v>0</v>
      </c>
      <c r="P5" s="10">
        <f>INTMARB_IN!P5+INTMARB_EX!P5</f>
        <v>0</v>
      </c>
      <c r="Q5" s="10">
        <f>INTMARB_IN!Q5+INTMARB_EX!Q5</f>
        <v>0</v>
      </c>
      <c r="R5" s="10">
        <f>INTMARB_IN!R5+INTMARB_EX!R5</f>
        <v>0</v>
      </c>
      <c r="S5" s="10">
        <f>INTMARB_IN!S5+INTMARB_EX!S5</f>
        <v>0</v>
      </c>
      <c r="T5" s="10">
        <f>INTMARB_IN!T5+INTMARB_EX!T5</f>
        <v>0</v>
      </c>
      <c r="U5" s="10">
        <f>INTMARB_IN!U5+INTMARB_EX!U5</f>
        <v>0</v>
      </c>
      <c r="V5" s="10">
        <f>INTMARB_IN!V5+INTMARB_EX!V5</f>
        <v>0</v>
      </c>
      <c r="W5" s="10">
        <f>INTMARB_IN!W5+INTMARB_EX!W5</f>
        <v>0</v>
      </c>
      <c r="X5" s="10">
        <f>INTMARB_IN!X5+INTMARB_EX!X5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INTMARB_IN!C6+INTMARB_EX!C6</f>
        <v>0</v>
      </c>
      <c r="D6" s="10">
        <f>INTMARB_IN!D6+INTMARB_EX!D6</f>
        <v>0</v>
      </c>
      <c r="E6" s="10">
        <f>INTMARB_IN!E6+INTMARB_EX!E6</f>
        <v>0</v>
      </c>
      <c r="F6" s="10">
        <f>INTMARB_IN!F6+INTMARB_EX!F6</f>
        <v>0</v>
      </c>
      <c r="G6" s="10">
        <f>INTMARB_IN!G6+INTMARB_EX!G6</f>
        <v>0</v>
      </c>
      <c r="H6" s="10">
        <f>INTMARB_IN!H6+INTMARB_EX!H6</f>
        <v>0</v>
      </c>
      <c r="I6" s="10">
        <f>INTMARB_IN!I6+INTMARB_EX!I6</f>
        <v>0</v>
      </c>
      <c r="J6" s="10">
        <f>INTMARB_IN!J6+INTMARB_EX!J6</f>
        <v>0</v>
      </c>
      <c r="K6" s="10">
        <f>INTMARB_IN!K6+INTMARB_EX!K6</f>
        <v>0</v>
      </c>
      <c r="L6" s="10">
        <f>INTMARB_IN!L6+INTMARB_EX!L6</f>
        <v>0</v>
      </c>
      <c r="M6" s="10">
        <f>INTMARB_IN!M6+INTMARB_EX!M6</f>
        <v>0</v>
      </c>
      <c r="N6" s="10">
        <f>INTMARB_IN!N6+INTMARB_EX!N6</f>
        <v>0</v>
      </c>
      <c r="O6" s="10">
        <f>INTMARB_IN!O6+INTMARB_EX!O6</f>
        <v>0</v>
      </c>
      <c r="P6" s="10">
        <f>INTMARB_IN!P6+INTMARB_EX!P6</f>
        <v>0</v>
      </c>
      <c r="Q6" s="10">
        <f>INTMARB_IN!Q6+INTMARB_EX!Q6</f>
        <v>0</v>
      </c>
      <c r="R6" s="10">
        <f>INTMARB_IN!R6+INTMARB_EX!R6</f>
        <v>0</v>
      </c>
      <c r="S6" s="10">
        <f>INTMARB_IN!S6+INTMARB_EX!S6</f>
        <v>0</v>
      </c>
      <c r="T6" s="10">
        <f>INTMARB_IN!T6+INTMARB_EX!T6</f>
        <v>0</v>
      </c>
      <c r="U6" s="10">
        <f>INTMARB_IN!U6+INTMARB_EX!U6</f>
        <v>0</v>
      </c>
      <c r="V6" s="10">
        <f>INTMARB_IN!V6+INTMARB_EX!V6</f>
        <v>0</v>
      </c>
      <c r="W6" s="10">
        <f>INTMARB_IN!W6+INTMARB_EX!W6</f>
        <v>0</v>
      </c>
      <c r="X6" s="10">
        <f>INTMARB_IN!X6+INTMARB_EX!X6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INTMARB_IN!C7+INTMARB_EX!C7</f>
        <v>0</v>
      </c>
      <c r="D7" s="10">
        <f>INTMARB_IN!D7+INTMARB_EX!D7</f>
        <v>0</v>
      </c>
      <c r="E7" s="10">
        <f>INTMARB_IN!E7+INTMARB_EX!E7</f>
        <v>0</v>
      </c>
      <c r="F7" s="10">
        <f>INTMARB_IN!F7+INTMARB_EX!F7</f>
        <v>0</v>
      </c>
      <c r="G7" s="10">
        <f>INTMARB_IN!G7+INTMARB_EX!G7</f>
        <v>0</v>
      </c>
      <c r="H7" s="10">
        <f>INTMARB_IN!H7+INTMARB_EX!H7</f>
        <v>0</v>
      </c>
      <c r="I7" s="10">
        <f>INTMARB_IN!I7+INTMARB_EX!I7</f>
        <v>0</v>
      </c>
      <c r="J7" s="10">
        <f>INTMARB_IN!J7+INTMARB_EX!J7</f>
        <v>0</v>
      </c>
      <c r="K7" s="10">
        <f>INTMARB_IN!K7+INTMARB_EX!K7</f>
        <v>0</v>
      </c>
      <c r="L7" s="10">
        <f>INTMARB_IN!L7+INTMARB_EX!L7</f>
        <v>0</v>
      </c>
      <c r="M7" s="10">
        <f>INTMARB_IN!M7+INTMARB_EX!M7</f>
        <v>0</v>
      </c>
      <c r="N7" s="10">
        <f>INTMARB_IN!N7+INTMARB_EX!N7</f>
        <v>0</v>
      </c>
      <c r="O7" s="10">
        <f>INTMARB_IN!O7+INTMARB_EX!O7</f>
        <v>0</v>
      </c>
      <c r="P7" s="10">
        <f>INTMARB_IN!P7+INTMARB_EX!P7</f>
        <v>0</v>
      </c>
      <c r="Q7" s="10">
        <f>INTMARB_IN!Q7+INTMARB_EX!Q7</f>
        <v>0</v>
      </c>
      <c r="R7" s="10">
        <f>INTMARB_IN!R7+INTMARB_EX!R7</f>
        <v>0</v>
      </c>
      <c r="S7" s="10">
        <f>INTMARB_IN!S7+INTMARB_EX!S7</f>
        <v>0</v>
      </c>
      <c r="T7" s="10">
        <f>INTMARB_IN!T7+INTMARB_EX!T7</f>
        <v>0</v>
      </c>
      <c r="U7" s="10">
        <f>INTMARB_IN!U7+INTMARB_EX!U7</f>
        <v>0</v>
      </c>
      <c r="V7" s="10">
        <f>INTMARB_IN!V7+INTMARB_EX!V7</f>
        <v>0</v>
      </c>
      <c r="W7" s="10">
        <f>INTMARB_IN!W7+INTMARB_EX!W7</f>
        <v>0</v>
      </c>
      <c r="X7" s="10">
        <f>INTMARB_IN!X7+INTMARB_EX!X7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INTMARB_IN!C9+INTMARB_EX!C9</f>
        <v>0</v>
      </c>
      <c r="D9" s="10">
        <f>INTMARB_IN!D9+INTMARB_EX!D9</f>
        <v>0</v>
      </c>
      <c r="E9" s="10">
        <f>INTMARB_IN!E9+INTMARB_EX!E9</f>
        <v>0</v>
      </c>
      <c r="F9" s="10">
        <f>INTMARB_IN!F9+INTMARB_EX!F9</f>
        <v>0</v>
      </c>
      <c r="G9" s="10">
        <f>INTMARB_IN!G9+INTMARB_EX!G9</f>
        <v>0</v>
      </c>
      <c r="H9" s="10">
        <f>INTMARB_IN!H9+INTMARB_EX!H9</f>
        <v>0</v>
      </c>
      <c r="I9" s="10">
        <f>INTMARB_IN!I9+INTMARB_EX!I9</f>
        <v>0</v>
      </c>
      <c r="J9" s="10">
        <f>INTMARB_IN!J9+INTMARB_EX!J9</f>
        <v>0</v>
      </c>
      <c r="K9" s="10">
        <f>INTMARB_IN!K9+INTMARB_EX!K9</f>
        <v>0</v>
      </c>
      <c r="L9" s="10">
        <f>INTMARB_IN!L9+INTMARB_EX!L9</f>
        <v>0</v>
      </c>
      <c r="M9" s="10">
        <f>INTMARB_IN!M9+INTMARB_EX!M9</f>
        <v>0</v>
      </c>
      <c r="N9" s="10">
        <f>INTMARB_IN!N9+INTMARB_EX!N9</f>
        <v>0</v>
      </c>
      <c r="O9" s="10">
        <f>INTMARB_IN!O9+INTMARB_EX!O9</f>
        <v>0</v>
      </c>
      <c r="P9" s="10">
        <f>INTMARB_IN!P9+INTMARB_EX!P9</f>
        <v>0</v>
      </c>
      <c r="Q9" s="10">
        <f>INTMARB_IN!Q9+INTMARB_EX!Q9</f>
        <v>0</v>
      </c>
      <c r="R9" s="10">
        <f>INTMARB_IN!R9+INTMARB_EX!R9</f>
        <v>0</v>
      </c>
      <c r="S9" s="10">
        <f>INTMARB_IN!S9+INTMARB_EX!S9</f>
        <v>0</v>
      </c>
      <c r="T9" s="10">
        <f>INTMARB_IN!T9+INTMARB_EX!T9</f>
        <v>0</v>
      </c>
      <c r="U9" s="10">
        <f>INTMARB_IN!U9+INTMARB_EX!U9</f>
        <v>0</v>
      </c>
      <c r="V9" s="10">
        <f>INTMARB_IN!V9+INTMARB_EX!V9</f>
        <v>0</v>
      </c>
      <c r="W9" s="10">
        <f>INTMARB_IN!W9+INTMARB_EX!W9</f>
        <v>0</v>
      </c>
      <c r="X9" s="10">
        <f>INTMARB_IN!X9+INTMARB_EX!X9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INTMARB_IN!C10+INTMARB_EX!C10</f>
        <v>0</v>
      </c>
      <c r="D10" s="10">
        <f>INTMARB_IN!D10+INTMARB_EX!D10</f>
        <v>0</v>
      </c>
      <c r="E10" s="10">
        <f>INTMARB_IN!E10+INTMARB_EX!E10</f>
        <v>0</v>
      </c>
      <c r="F10" s="10">
        <f>INTMARB_IN!F10+INTMARB_EX!F10</f>
        <v>0</v>
      </c>
      <c r="G10" s="10">
        <f>INTMARB_IN!G10+INTMARB_EX!G10</f>
        <v>0</v>
      </c>
      <c r="H10" s="10">
        <f>INTMARB_IN!H10+INTMARB_EX!H10</f>
        <v>0</v>
      </c>
      <c r="I10" s="10">
        <f>INTMARB_IN!I10+INTMARB_EX!I10</f>
        <v>0</v>
      </c>
      <c r="J10" s="10">
        <f>INTMARB_IN!J10+INTMARB_EX!J10</f>
        <v>0</v>
      </c>
      <c r="K10" s="10">
        <f>INTMARB_IN!K10+INTMARB_EX!K10</f>
        <v>0</v>
      </c>
      <c r="L10" s="10">
        <f>INTMARB_IN!L10+INTMARB_EX!L10</f>
        <v>0</v>
      </c>
      <c r="M10" s="10">
        <f>INTMARB_IN!M10+INTMARB_EX!M10</f>
        <v>0</v>
      </c>
      <c r="N10" s="10">
        <f>INTMARB_IN!N10+INTMARB_EX!N10</f>
        <v>0</v>
      </c>
      <c r="O10" s="10">
        <f>INTMARB_IN!O10+INTMARB_EX!O10</f>
        <v>0</v>
      </c>
      <c r="P10" s="10">
        <f>INTMARB_IN!P10+INTMARB_EX!P10</f>
        <v>0</v>
      </c>
      <c r="Q10" s="10">
        <f>INTMARB_IN!Q10+INTMARB_EX!Q10</f>
        <v>0</v>
      </c>
      <c r="R10" s="10">
        <f>INTMARB_IN!R10+INTMARB_EX!R10</f>
        <v>0</v>
      </c>
      <c r="S10" s="10">
        <f>INTMARB_IN!S10+INTMARB_EX!S10</f>
        <v>0</v>
      </c>
      <c r="T10" s="10">
        <f>INTMARB_IN!T10+INTMARB_EX!T10</f>
        <v>0</v>
      </c>
      <c r="U10" s="10">
        <f>INTMARB_IN!U10+INTMARB_EX!U10</f>
        <v>0</v>
      </c>
      <c r="V10" s="10">
        <f>INTMARB_IN!V10+INTMARB_EX!V10</f>
        <v>0</v>
      </c>
      <c r="W10" s="10">
        <f>INTMARB_IN!W10+INTMARB_EX!W10</f>
        <v>0</v>
      </c>
      <c r="X10" s="10">
        <f>INTMARB_IN!X10+INTMARB_EX!X10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INTMARB_IN!C12+INTMARB_EX!C12</f>
        <v>0</v>
      </c>
      <c r="D12" s="10">
        <f>INTMARB_IN!D12+INTMARB_EX!D12</f>
        <v>0</v>
      </c>
      <c r="E12" s="10">
        <f>INTMARB_IN!E12+INTMARB_EX!E12</f>
        <v>0</v>
      </c>
      <c r="F12" s="10">
        <f>INTMARB_IN!F12+INTMARB_EX!F12</f>
        <v>0</v>
      </c>
      <c r="G12" s="10">
        <f>INTMARB_IN!G12+INTMARB_EX!G12</f>
        <v>0</v>
      </c>
      <c r="H12" s="10">
        <f>INTMARB_IN!H12+INTMARB_EX!H12</f>
        <v>0</v>
      </c>
      <c r="I12" s="10">
        <f>INTMARB_IN!I12+INTMARB_EX!I12</f>
        <v>0</v>
      </c>
      <c r="J12" s="10">
        <f>INTMARB_IN!J12+INTMARB_EX!J12</f>
        <v>0</v>
      </c>
      <c r="K12" s="10">
        <f>INTMARB_IN!K12+INTMARB_EX!K12</f>
        <v>0</v>
      </c>
      <c r="L12" s="10">
        <f>INTMARB_IN!L12+INTMARB_EX!L12</f>
        <v>0</v>
      </c>
      <c r="M12" s="10">
        <f>INTMARB_IN!M12+INTMARB_EX!M12</f>
        <v>0</v>
      </c>
      <c r="N12" s="10">
        <f>INTMARB_IN!N12+INTMARB_EX!N12</f>
        <v>0</v>
      </c>
      <c r="O12" s="10">
        <f>INTMARB_IN!O12+INTMARB_EX!O12</f>
        <v>0</v>
      </c>
      <c r="P12" s="10">
        <f>INTMARB_IN!P12+INTMARB_EX!P12</f>
        <v>0</v>
      </c>
      <c r="Q12" s="10">
        <f>INTMARB_IN!Q12+INTMARB_EX!Q12</f>
        <v>0</v>
      </c>
      <c r="R12" s="10">
        <f>INTMARB_IN!R12+INTMARB_EX!R12</f>
        <v>0</v>
      </c>
      <c r="S12" s="10">
        <f>INTMARB_IN!S12+INTMARB_EX!S12</f>
        <v>0</v>
      </c>
      <c r="T12" s="10">
        <f>INTMARB_IN!T12+INTMARB_EX!T12</f>
        <v>0</v>
      </c>
      <c r="U12" s="10">
        <f>INTMARB_IN!U12+INTMARB_EX!U12</f>
        <v>0</v>
      </c>
      <c r="V12" s="10">
        <f>INTMARB_IN!V12+INTMARB_EX!V12</f>
        <v>0</v>
      </c>
      <c r="W12" s="10">
        <f>INTMARB_IN!W12+INTMARB_EX!W12</f>
        <v>0</v>
      </c>
      <c r="X12" s="10">
        <f>INTMARB_IN!X12+INTMARB_EX!X12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INTMARB_IN!C13+INTMARB_EX!C13</f>
        <v>0</v>
      </c>
      <c r="D13" s="10">
        <f>INTMARB_IN!D13+INTMARB_EX!D13</f>
        <v>0</v>
      </c>
      <c r="E13" s="10">
        <f>INTMARB_IN!E13+INTMARB_EX!E13</f>
        <v>0</v>
      </c>
      <c r="F13" s="10">
        <f>INTMARB_IN!F13+INTMARB_EX!F13</f>
        <v>0</v>
      </c>
      <c r="G13" s="10">
        <f>INTMARB_IN!G13+INTMARB_EX!G13</f>
        <v>0</v>
      </c>
      <c r="H13" s="10">
        <f>INTMARB_IN!H13+INTMARB_EX!H13</f>
        <v>0</v>
      </c>
      <c r="I13" s="10">
        <f>INTMARB_IN!I13+INTMARB_EX!I13</f>
        <v>0</v>
      </c>
      <c r="J13" s="10">
        <f>INTMARB_IN!J13+INTMARB_EX!J13</f>
        <v>0</v>
      </c>
      <c r="K13" s="10">
        <f>INTMARB_IN!K13+INTMARB_EX!K13</f>
        <v>0</v>
      </c>
      <c r="L13" s="10">
        <f>INTMARB_IN!L13+INTMARB_EX!L13</f>
        <v>0</v>
      </c>
      <c r="M13" s="10">
        <f>INTMARB_IN!M13+INTMARB_EX!M13</f>
        <v>0</v>
      </c>
      <c r="N13" s="10">
        <f>INTMARB_IN!N13+INTMARB_EX!N13</f>
        <v>0</v>
      </c>
      <c r="O13" s="10">
        <f>INTMARB_IN!O13+INTMARB_EX!O13</f>
        <v>0</v>
      </c>
      <c r="P13" s="10">
        <f>INTMARB_IN!P13+INTMARB_EX!P13</f>
        <v>0</v>
      </c>
      <c r="Q13" s="10">
        <f>INTMARB_IN!Q13+INTMARB_EX!Q13</f>
        <v>0</v>
      </c>
      <c r="R13" s="10">
        <f>INTMARB_IN!R13+INTMARB_EX!R13</f>
        <v>0</v>
      </c>
      <c r="S13" s="10">
        <f>INTMARB_IN!S13+INTMARB_EX!S13</f>
        <v>0</v>
      </c>
      <c r="T13" s="10">
        <f>INTMARB_IN!T13+INTMARB_EX!T13</f>
        <v>0</v>
      </c>
      <c r="U13" s="10">
        <f>INTMARB_IN!U13+INTMARB_EX!U13</f>
        <v>0</v>
      </c>
      <c r="V13" s="10">
        <f>INTMARB_IN!V13+INTMARB_EX!V13</f>
        <v>0</v>
      </c>
      <c r="W13" s="10">
        <f>INTMARB_IN!W13+INTMARB_EX!W13</f>
        <v>0</v>
      </c>
      <c r="X13" s="10">
        <f>INTMARB_IN!X13+INTMARB_EX!X13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INTMARB_IN!C14+INTMARB_EX!C14</f>
        <v>0</v>
      </c>
      <c r="D14" s="10">
        <f>INTMARB_IN!D14+INTMARB_EX!D14</f>
        <v>0</v>
      </c>
      <c r="E14" s="10">
        <f>INTMARB_IN!E14+INTMARB_EX!E14</f>
        <v>0</v>
      </c>
      <c r="F14" s="10">
        <f>INTMARB_IN!F14+INTMARB_EX!F14</f>
        <v>0</v>
      </c>
      <c r="G14" s="10">
        <f>INTMARB_IN!G14+INTMARB_EX!G14</f>
        <v>0</v>
      </c>
      <c r="H14" s="10">
        <f>INTMARB_IN!H14+INTMARB_EX!H14</f>
        <v>0</v>
      </c>
      <c r="I14" s="10">
        <f>INTMARB_IN!I14+INTMARB_EX!I14</f>
        <v>0</v>
      </c>
      <c r="J14" s="10">
        <f>INTMARB_IN!J14+INTMARB_EX!J14</f>
        <v>0</v>
      </c>
      <c r="K14" s="10">
        <f>INTMARB_IN!K14+INTMARB_EX!K14</f>
        <v>0</v>
      </c>
      <c r="L14" s="10">
        <f>INTMARB_IN!L14+INTMARB_EX!L14</f>
        <v>0</v>
      </c>
      <c r="M14" s="10">
        <f>INTMARB_IN!M14+INTMARB_EX!M14</f>
        <v>0</v>
      </c>
      <c r="N14" s="10">
        <f>INTMARB_IN!N14+INTMARB_EX!N14</f>
        <v>0</v>
      </c>
      <c r="O14" s="10">
        <f>INTMARB_IN!O14+INTMARB_EX!O14</f>
        <v>0</v>
      </c>
      <c r="P14" s="10">
        <f>INTMARB_IN!P14+INTMARB_EX!P14</f>
        <v>0</v>
      </c>
      <c r="Q14" s="10">
        <f>INTMARB_IN!Q14+INTMARB_EX!Q14</f>
        <v>0</v>
      </c>
      <c r="R14" s="10">
        <f>INTMARB_IN!R14+INTMARB_EX!R14</f>
        <v>0</v>
      </c>
      <c r="S14" s="10">
        <f>INTMARB_IN!S14+INTMARB_EX!S14</f>
        <v>0</v>
      </c>
      <c r="T14" s="10">
        <f>INTMARB_IN!T14+INTMARB_EX!T14</f>
        <v>0</v>
      </c>
      <c r="U14" s="10">
        <f>INTMARB_IN!U14+INTMARB_EX!U14</f>
        <v>0</v>
      </c>
      <c r="V14" s="10">
        <f>INTMARB_IN!V14+INTMARB_EX!V14</f>
        <v>0</v>
      </c>
      <c r="W14" s="10">
        <f>INTMARB_IN!W14+INTMARB_EX!W14</f>
        <v>0</v>
      </c>
      <c r="X14" s="10">
        <f>INTMARB_IN!X14+INTMARB_EX!X14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INTMARB_IN!C15+INTMARB_EX!C15</f>
        <v>0</v>
      </c>
      <c r="D15" s="10">
        <f>INTMARB_IN!D15+INTMARB_EX!D15</f>
        <v>0</v>
      </c>
      <c r="E15" s="10">
        <f>INTMARB_IN!E15+INTMARB_EX!E15</f>
        <v>0</v>
      </c>
      <c r="F15" s="10">
        <f>INTMARB_IN!F15+INTMARB_EX!F15</f>
        <v>0</v>
      </c>
      <c r="G15" s="10">
        <f>INTMARB_IN!G15+INTMARB_EX!G15</f>
        <v>0</v>
      </c>
      <c r="H15" s="10">
        <f>INTMARB_IN!H15+INTMARB_EX!H15</f>
        <v>0</v>
      </c>
      <c r="I15" s="10">
        <f>INTMARB_IN!I15+INTMARB_EX!I15</f>
        <v>0</v>
      </c>
      <c r="J15" s="10">
        <f>INTMARB_IN!J15+INTMARB_EX!J15</f>
        <v>0</v>
      </c>
      <c r="K15" s="10">
        <f>INTMARB_IN!K15+INTMARB_EX!K15</f>
        <v>0</v>
      </c>
      <c r="L15" s="10">
        <f>INTMARB_IN!L15+INTMARB_EX!L15</f>
        <v>0</v>
      </c>
      <c r="M15" s="10">
        <f>INTMARB_IN!M15+INTMARB_EX!M15</f>
        <v>0</v>
      </c>
      <c r="N15" s="10">
        <f>INTMARB_IN!N15+INTMARB_EX!N15</f>
        <v>0</v>
      </c>
      <c r="O15" s="10">
        <f>INTMARB_IN!O15+INTMARB_EX!O15</f>
        <v>0</v>
      </c>
      <c r="P15" s="10">
        <f>INTMARB_IN!P15+INTMARB_EX!P15</f>
        <v>0</v>
      </c>
      <c r="Q15" s="10">
        <f>INTMARB_IN!Q15+INTMARB_EX!Q15</f>
        <v>0</v>
      </c>
      <c r="R15" s="10">
        <f>INTMARB_IN!R15+INTMARB_EX!R15</f>
        <v>0</v>
      </c>
      <c r="S15" s="10">
        <f>INTMARB_IN!S15+INTMARB_EX!S15</f>
        <v>0</v>
      </c>
      <c r="T15" s="10">
        <f>INTMARB_IN!T15+INTMARB_EX!T15</f>
        <v>0</v>
      </c>
      <c r="U15" s="10">
        <f>INTMARB_IN!U15+INTMARB_EX!U15</f>
        <v>0</v>
      </c>
      <c r="V15" s="10">
        <f>INTMARB_IN!V15+INTMARB_EX!V15</f>
        <v>0</v>
      </c>
      <c r="W15" s="10">
        <f>INTMARB_IN!W15+INTMARB_EX!W15</f>
        <v>0</v>
      </c>
      <c r="X15" s="10">
        <f>INTMARB_IN!X15+INTMARB_EX!X15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INTMARB_IN!C16+INTMARB_EX!C16</f>
        <v>0</v>
      </c>
      <c r="D16" s="10">
        <f>INTMARB_IN!D16+INTMARB_EX!D16</f>
        <v>0</v>
      </c>
      <c r="E16" s="10">
        <f>INTMARB_IN!E16+INTMARB_EX!E16</f>
        <v>0</v>
      </c>
      <c r="F16" s="10">
        <f>INTMARB_IN!F16+INTMARB_EX!F16</f>
        <v>0</v>
      </c>
      <c r="G16" s="10">
        <f>INTMARB_IN!G16+INTMARB_EX!G16</f>
        <v>0</v>
      </c>
      <c r="H16" s="10">
        <f>INTMARB_IN!H16+INTMARB_EX!H16</f>
        <v>0</v>
      </c>
      <c r="I16" s="10">
        <f>INTMARB_IN!I16+INTMARB_EX!I16</f>
        <v>0</v>
      </c>
      <c r="J16" s="10">
        <f>INTMARB_IN!J16+INTMARB_EX!J16</f>
        <v>0</v>
      </c>
      <c r="K16" s="10">
        <f>INTMARB_IN!K16+INTMARB_EX!K16</f>
        <v>0</v>
      </c>
      <c r="L16" s="10">
        <f>INTMARB_IN!L16+INTMARB_EX!L16</f>
        <v>0</v>
      </c>
      <c r="M16" s="10">
        <f>INTMARB_IN!M16+INTMARB_EX!M16</f>
        <v>0</v>
      </c>
      <c r="N16" s="10">
        <f>INTMARB_IN!N16+INTMARB_EX!N16</f>
        <v>0</v>
      </c>
      <c r="O16" s="10">
        <f>INTMARB_IN!O16+INTMARB_EX!O16</f>
        <v>0</v>
      </c>
      <c r="P16" s="10">
        <f>INTMARB_IN!P16+INTMARB_EX!P16</f>
        <v>0</v>
      </c>
      <c r="Q16" s="10">
        <f>INTMARB_IN!Q16+INTMARB_EX!Q16</f>
        <v>0</v>
      </c>
      <c r="R16" s="10">
        <f>INTMARB_IN!R16+INTMARB_EX!R16</f>
        <v>0</v>
      </c>
      <c r="S16" s="10">
        <f>INTMARB_IN!S16+INTMARB_EX!S16</f>
        <v>0</v>
      </c>
      <c r="T16" s="10">
        <f>INTMARB_IN!T16+INTMARB_EX!T16</f>
        <v>0</v>
      </c>
      <c r="U16" s="10">
        <f>INTMARB_IN!U16+INTMARB_EX!U16</f>
        <v>0</v>
      </c>
      <c r="V16" s="10">
        <f>INTMARB_IN!V16+INTMARB_EX!V16</f>
        <v>0</v>
      </c>
      <c r="W16" s="10">
        <f>INTMARB_IN!W16+INTMARB_EX!W16</f>
        <v>0</v>
      </c>
      <c r="X16" s="10">
        <f>INTMARB_IN!X16+INTMARB_EX!X16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INTMARB_IN!C18+INTMARB_EX!C18</f>
        <v>0</v>
      </c>
      <c r="D18" s="10">
        <f>INTMARB_IN!D18+INTMARB_EX!D18</f>
        <v>0</v>
      </c>
      <c r="E18" s="10">
        <f>INTMARB_IN!E18+INTMARB_EX!E18</f>
        <v>0</v>
      </c>
      <c r="F18" s="10">
        <f>INTMARB_IN!F18+INTMARB_EX!F18</f>
        <v>0</v>
      </c>
      <c r="G18" s="10">
        <f>INTMARB_IN!G18+INTMARB_EX!G18</f>
        <v>0</v>
      </c>
      <c r="H18" s="10">
        <f>INTMARB_IN!H18+INTMARB_EX!H18</f>
        <v>0</v>
      </c>
      <c r="I18" s="10">
        <f>INTMARB_IN!I18+INTMARB_EX!I18</f>
        <v>0</v>
      </c>
      <c r="J18" s="10">
        <f>INTMARB_IN!J18+INTMARB_EX!J18</f>
        <v>0</v>
      </c>
      <c r="K18" s="10">
        <f>INTMARB_IN!K18+INTMARB_EX!K18</f>
        <v>0</v>
      </c>
      <c r="L18" s="10">
        <f>INTMARB_IN!L18+INTMARB_EX!L18</f>
        <v>0</v>
      </c>
      <c r="M18" s="10">
        <f>INTMARB_IN!M18+INTMARB_EX!M18</f>
        <v>0</v>
      </c>
      <c r="N18" s="10">
        <f>INTMARB_IN!N18+INTMARB_EX!N18</f>
        <v>0</v>
      </c>
      <c r="O18" s="10">
        <f>INTMARB_IN!O18+INTMARB_EX!O18</f>
        <v>0</v>
      </c>
      <c r="P18" s="10">
        <f>INTMARB_IN!P18+INTMARB_EX!P18</f>
        <v>0</v>
      </c>
      <c r="Q18" s="10">
        <f>INTMARB_IN!Q18+INTMARB_EX!Q18</f>
        <v>0</v>
      </c>
      <c r="R18" s="10">
        <f>INTMARB_IN!R18+INTMARB_EX!R18</f>
        <v>0</v>
      </c>
      <c r="S18" s="10">
        <f>INTMARB_IN!S18+INTMARB_EX!S18</f>
        <v>0</v>
      </c>
      <c r="T18" s="10">
        <f>INTMARB_IN!T18+INTMARB_EX!T18</f>
        <v>0</v>
      </c>
      <c r="U18" s="10">
        <f>INTMARB_IN!U18+INTMARB_EX!U18</f>
        <v>0</v>
      </c>
      <c r="V18" s="10">
        <f>INTMARB_IN!V18+INTMARB_EX!V18</f>
        <v>0</v>
      </c>
      <c r="W18" s="10">
        <f>INTMARB_IN!W18+INTMARB_EX!W18</f>
        <v>0</v>
      </c>
      <c r="X18" s="10">
        <f>INTMARB_IN!X18+INTMARB_EX!X18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INTMARB_IN!C19+INTMARB_EX!C19</f>
        <v>0</v>
      </c>
      <c r="D19" s="10">
        <f>INTMARB_IN!D19+INTMARB_EX!D19</f>
        <v>0</v>
      </c>
      <c r="E19" s="10">
        <f>INTMARB_IN!E19+INTMARB_EX!E19</f>
        <v>0</v>
      </c>
      <c r="F19" s="10">
        <f>INTMARB_IN!F19+INTMARB_EX!F19</f>
        <v>0</v>
      </c>
      <c r="G19" s="10">
        <f>INTMARB_IN!G19+INTMARB_EX!G19</f>
        <v>0</v>
      </c>
      <c r="H19" s="10">
        <f>INTMARB_IN!H19+INTMARB_EX!H19</f>
        <v>0</v>
      </c>
      <c r="I19" s="10">
        <f>INTMARB_IN!I19+INTMARB_EX!I19</f>
        <v>0</v>
      </c>
      <c r="J19" s="10">
        <f>INTMARB_IN!J19+INTMARB_EX!J19</f>
        <v>0</v>
      </c>
      <c r="K19" s="10">
        <f>INTMARB_IN!K19+INTMARB_EX!K19</f>
        <v>0</v>
      </c>
      <c r="L19" s="10">
        <f>INTMARB_IN!L19+INTMARB_EX!L19</f>
        <v>0</v>
      </c>
      <c r="M19" s="10">
        <f>INTMARB_IN!M19+INTMARB_EX!M19</f>
        <v>0</v>
      </c>
      <c r="N19" s="10">
        <f>INTMARB_IN!N19+INTMARB_EX!N19</f>
        <v>0</v>
      </c>
      <c r="O19" s="10">
        <f>INTMARB_IN!O19+INTMARB_EX!O19</f>
        <v>0</v>
      </c>
      <c r="P19" s="10">
        <f>INTMARB_IN!P19+INTMARB_EX!P19</f>
        <v>0</v>
      </c>
      <c r="Q19" s="10">
        <f>INTMARB_IN!Q19+INTMARB_EX!Q19</f>
        <v>0</v>
      </c>
      <c r="R19" s="10">
        <f>INTMARB_IN!R19+INTMARB_EX!R19</f>
        <v>0</v>
      </c>
      <c r="S19" s="10">
        <f>INTMARB_IN!S19+INTMARB_EX!S19</f>
        <v>0</v>
      </c>
      <c r="T19" s="10">
        <f>INTMARB_IN!T19+INTMARB_EX!T19</f>
        <v>0</v>
      </c>
      <c r="U19" s="10">
        <f>INTMARB_IN!U19+INTMARB_EX!U19</f>
        <v>0</v>
      </c>
      <c r="V19" s="10">
        <f>INTMARB_IN!V19+INTMARB_EX!V19</f>
        <v>0</v>
      </c>
      <c r="W19" s="10">
        <f>INTMARB_IN!W19+INTMARB_EX!W19</f>
        <v>0</v>
      </c>
      <c r="X19" s="10">
        <f>INTMARB_IN!X19+INTMARB_EX!X19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INTMARB_IN!C20+INTMARB_EX!C20</f>
        <v>0</v>
      </c>
      <c r="D20" s="10">
        <f>INTMARB_IN!D20+INTMARB_EX!D20</f>
        <v>0</v>
      </c>
      <c r="E20" s="10">
        <f>INTMARB_IN!E20+INTMARB_EX!E20</f>
        <v>0</v>
      </c>
      <c r="F20" s="10">
        <f>INTMARB_IN!F20+INTMARB_EX!F20</f>
        <v>0</v>
      </c>
      <c r="G20" s="10">
        <f>INTMARB_IN!G20+INTMARB_EX!G20</f>
        <v>0</v>
      </c>
      <c r="H20" s="10">
        <f>INTMARB_IN!H20+INTMARB_EX!H20</f>
        <v>0</v>
      </c>
      <c r="I20" s="10">
        <f>INTMARB_IN!I20+INTMARB_EX!I20</f>
        <v>0</v>
      </c>
      <c r="J20" s="10">
        <f>INTMARB_IN!J20+INTMARB_EX!J20</f>
        <v>0</v>
      </c>
      <c r="K20" s="10">
        <f>INTMARB_IN!K20+INTMARB_EX!K20</f>
        <v>0</v>
      </c>
      <c r="L20" s="10">
        <f>INTMARB_IN!L20+INTMARB_EX!L20</f>
        <v>0</v>
      </c>
      <c r="M20" s="10">
        <f>INTMARB_IN!M20+INTMARB_EX!M20</f>
        <v>0</v>
      </c>
      <c r="N20" s="10">
        <f>INTMARB_IN!N20+INTMARB_EX!N20</f>
        <v>0</v>
      </c>
      <c r="O20" s="10">
        <f>INTMARB_IN!O20+INTMARB_EX!O20</f>
        <v>0</v>
      </c>
      <c r="P20" s="10">
        <f>INTMARB_IN!P20+INTMARB_EX!P20</f>
        <v>0</v>
      </c>
      <c r="Q20" s="10">
        <f>INTMARB_IN!Q20+INTMARB_EX!Q20</f>
        <v>0</v>
      </c>
      <c r="R20" s="10">
        <f>INTMARB_IN!R20+INTMARB_EX!R20</f>
        <v>0</v>
      </c>
      <c r="S20" s="10">
        <f>INTMARB_IN!S20+INTMARB_EX!S20</f>
        <v>0</v>
      </c>
      <c r="T20" s="10">
        <f>INTMARB_IN!T20+INTMARB_EX!T20</f>
        <v>0</v>
      </c>
      <c r="U20" s="10">
        <f>INTMARB_IN!U20+INTMARB_EX!U20</f>
        <v>0</v>
      </c>
      <c r="V20" s="10">
        <f>INTMARB_IN!V20+INTMARB_EX!V20</f>
        <v>0</v>
      </c>
      <c r="W20" s="10">
        <f>INTMARB_IN!W20+INTMARB_EX!W20</f>
        <v>0</v>
      </c>
      <c r="X20" s="10">
        <f>INTMARB_IN!X20+INTMARB_EX!X20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INTMARB_IN!C21+INTMARB_EX!C21</f>
        <v>0</v>
      </c>
      <c r="D21" s="10">
        <f>INTMARB_IN!D21+INTMARB_EX!D21</f>
        <v>0</v>
      </c>
      <c r="E21" s="10">
        <f>INTMARB_IN!E21+INTMARB_EX!E21</f>
        <v>0</v>
      </c>
      <c r="F21" s="10">
        <f>INTMARB_IN!F21+INTMARB_EX!F21</f>
        <v>0</v>
      </c>
      <c r="G21" s="10">
        <f>INTMARB_IN!G21+INTMARB_EX!G21</f>
        <v>0</v>
      </c>
      <c r="H21" s="10">
        <f>INTMARB_IN!H21+INTMARB_EX!H21</f>
        <v>0</v>
      </c>
      <c r="I21" s="10">
        <f>INTMARB_IN!I21+INTMARB_EX!I21</f>
        <v>0</v>
      </c>
      <c r="J21" s="10">
        <f>INTMARB_IN!J21+INTMARB_EX!J21</f>
        <v>0</v>
      </c>
      <c r="K21" s="10">
        <f>INTMARB_IN!K21+INTMARB_EX!K21</f>
        <v>0</v>
      </c>
      <c r="L21" s="10">
        <f>INTMARB_IN!L21+INTMARB_EX!L21</f>
        <v>0</v>
      </c>
      <c r="M21" s="10">
        <f>INTMARB_IN!M21+INTMARB_EX!M21</f>
        <v>0</v>
      </c>
      <c r="N21" s="10">
        <f>INTMARB_IN!N21+INTMARB_EX!N21</f>
        <v>0</v>
      </c>
      <c r="O21" s="10">
        <f>INTMARB_IN!O21+INTMARB_EX!O21</f>
        <v>0</v>
      </c>
      <c r="P21" s="10">
        <f>INTMARB_IN!P21+INTMARB_EX!P21</f>
        <v>0</v>
      </c>
      <c r="Q21" s="10">
        <f>INTMARB_IN!Q21+INTMARB_EX!Q21</f>
        <v>0</v>
      </c>
      <c r="R21" s="10">
        <f>INTMARB_IN!R21+INTMARB_EX!R21</f>
        <v>0</v>
      </c>
      <c r="S21" s="10">
        <f>INTMARB_IN!S21+INTMARB_EX!S21</f>
        <v>0</v>
      </c>
      <c r="T21" s="10">
        <f>INTMARB_IN!T21+INTMARB_EX!T21</f>
        <v>0</v>
      </c>
      <c r="U21" s="10">
        <f>INTMARB_IN!U21+INTMARB_EX!U21</f>
        <v>0</v>
      </c>
      <c r="V21" s="10">
        <f>INTMARB_IN!V21+INTMARB_EX!V21</f>
        <v>0</v>
      </c>
      <c r="W21" s="10">
        <f>INTMARB_IN!W21+INTMARB_EX!W21</f>
        <v>0</v>
      </c>
      <c r="X21" s="10">
        <f>INTMARB_IN!X21+INTMARB_EX!X21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INTMARB_IN!C23+INTMARB_EX!C23</f>
        <v>0</v>
      </c>
      <c r="D23" s="10">
        <f>INTMARB_IN!D23+INTMARB_EX!D23</f>
        <v>0</v>
      </c>
      <c r="E23" s="10">
        <f>INTMARB_IN!E23+INTMARB_EX!E23</f>
        <v>0</v>
      </c>
      <c r="F23" s="10">
        <f>INTMARB_IN!F23+INTMARB_EX!F23</f>
        <v>0</v>
      </c>
      <c r="G23" s="10">
        <f>INTMARB_IN!G23+INTMARB_EX!G23</f>
        <v>0</v>
      </c>
      <c r="H23" s="10">
        <f>INTMARB_IN!H23+INTMARB_EX!H23</f>
        <v>0</v>
      </c>
      <c r="I23" s="10">
        <f>INTMARB_IN!I23+INTMARB_EX!I23</f>
        <v>0</v>
      </c>
      <c r="J23" s="10">
        <f>INTMARB_IN!J23+INTMARB_EX!J23</f>
        <v>0</v>
      </c>
      <c r="K23" s="10">
        <f>INTMARB_IN!K23+INTMARB_EX!K23</f>
        <v>0</v>
      </c>
      <c r="L23" s="10">
        <f>INTMARB_IN!L23+INTMARB_EX!L23</f>
        <v>0</v>
      </c>
      <c r="M23" s="10">
        <f>INTMARB_IN!M23+INTMARB_EX!M23</f>
        <v>0</v>
      </c>
      <c r="N23" s="10">
        <f>INTMARB_IN!N23+INTMARB_EX!N23</f>
        <v>0</v>
      </c>
      <c r="O23" s="10">
        <f>INTMARB_IN!O23+INTMARB_EX!O23</f>
        <v>0</v>
      </c>
      <c r="P23" s="10">
        <f>INTMARB_IN!P23+INTMARB_EX!P23</f>
        <v>0</v>
      </c>
      <c r="Q23" s="10">
        <f>INTMARB_IN!Q23+INTMARB_EX!Q23</f>
        <v>0</v>
      </c>
      <c r="R23" s="10">
        <f>INTMARB_IN!R23+INTMARB_EX!R23</f>
        <v>0</v>
      </c>
      <c r="S23" s="10">
        <f>INTMARB_IN!S23+INTMARB_EX!S23</f>
        <v>0</v>
      </c>
      <c r="T23" s="10">
        <f>INTMARB_IN!T23+INTMARB_EX!T23</f>
        <v>0</v>
      </c>
      <c r="U23" s="10">
        <f>INTMARB_IN!U23+INTMARB_EX!U23</f>
        <v>0</v>
      </c>
      <c r="V23" s="10">
        <f>INTMARB_IN!V23+INTMARB_EX!V23</f>
        <v>0</v>
      </c>
      <c r="W23" s="10">
        <f>INTMARB_IN!W23+INTMARB_EX!W23</f>
        <v>0</v>
      </c>
      <c r="X23" s="10">
        <f>INTMARB_IN!X23+INTMARB_EX!X23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INTMARB_IN!C24+INTMARB_EX!C24</f>
        <v>0</v>
      </c>
      <c r="D24" s="10">
        <f>INTMARB_IN!D24+INTMARB_EX!D24</f>
        <v>0</v>
      </c>
      <c r="E24" s="10">
        <f>INTMARB_IN!E24+INTMARB_EX!E24</f>
        <v>0</v>
      </c>
      <c r="F24" s="10">
        <f>INTMARB_IN!F24+INTMARB_EX!F24</f>
        <v>0</v>
      </c>
      <c r="G24" s="10">
        <f>INTMARB_IN!G24+INTMARB_EX!G24</f>
        <v>0</v>
      </c>
      <c r="H24" s="10">
        <f>INTMARB_IN!H24+INTMARB_EX!H24</f>
        <v>0</v>
      </c>
      <c r="I24" s="10">
        <f>INTMARB_IN!I24+INTMARB_EX!I24</f>
        <v>0</v>
      </c>
      <c r="J24" s="10">
        <f>INTMARB_IN!J24+INTMARB_EX!J24</f>
        <v>0</v>
      </c>
      <c r="K24" s="10">
        <f>INTMARB_IN!K24+INTMARB_EX!K24</f>
        <v>0</v>
      </c>
      <c r="L24" s="10">
        <f>INTMARB_IN!L24+INTMARB_EX!L24</f>
        <v>0</v>
      </c>
      <c r="M24" s="10">
        <f>INTMARB_IN!M24+INTMARB_EX!M24</f>
        <v>0</v>
      </c>
      <c r="N24" s="10">
        <f>INTMARB_IN!N24+INTMARB_EX!N24</f>
        <v>0</v>
      </c>
      <c r="O24" s="10">
        <f>INTMARB_IN!O24+INTMARB_EX!O24</f>
        <v>0</v>
      </c>
      <c r="P24" s="10">
        <f>INTMARB_IN!P24+INTMARB_EX!P24</f>
        <v>0</v>
      </c>
      <c r="Q24" s="10">
        <f>INTMARB_IN!Q24+INTMARB_EX!Q24</f>
        <v>0</v>
      </c>
      <c r="R24" s="10">
        <f>INTMARB_IN!R24+INTMARB_EX!R24</f>
        <v>0</v>
      </c>
      <c r="S24" s="10">
        <f>INTMARB_IN!S24+INTMARB_EX!S24</f>
        <v>0</v>
      </c>
      <c r="T24" s="10">
        <f>INTMARB_IN!T24+INTMARB_EX!T24</f>
        <v>0</v>
      </c>
      <c r="U24" s="10">
        <f>INTMARB_IN!U24+INTMARB_EX!U24</f>
        <v>0</v>
      </c>
      <c r="V24" s="10">
        <f>INTMARB_IN!V24+INTMARB_EX!V24</f>
        <v>0</v>
      </c>
      <c r="W24" s="10">
        <f>INTMARB_IN!W24+INTMARB_EX!W24</f>
        <v>0</v>
      </c>
      <c r="X24" s="10">
        <f>INTMARB_IN!X24+INTMARB_EX!X24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INTMARB_IN!C25+INTMARB_EX!C25</f>
        <v>0</v>
      </c>
      <c r="D25" s="37">
        <f>INTMARB_IN!D25+INTMARB_EX!D25</f>
        <v>0</v>
      </c>
      <c r="E25" s="37">
        <f>INTMARB_IN!E25+INTMARB_EX!E25</f>
        <v>0</v>
      </c>
      <c r="F25" s="37">
        <f>INTMARB_IN!F25+INTMARB_EX!F25</f>
        <v>0</v>
      </c>
      <c r="G25" s="37">
        <f>INTMARB_IN!G25+INTMARB_EX!G25</f>
        <v>0</v>
      </c>
      <c r="H25" s="37">
        <f>INTMARB_IN!H25+INTMARB_EX!H25</f>
        <v>0</v>
      </c>
      <c r="I25" s="37">
        <f>INTMARB_IN!I25+INTMARB_EX!I25</f>
        <v>0</v>
      </c>
      <c r="J25" s="37">
        <f>INTMARB_IN!J25+INTMARB_EX!J25</f>
        <v>0</v>
      </c>
      <c r="K25" s="37">
        <f>INTMARB_IN!K25+INTMARB_EX!K25</f>
        <v>0</v>
      </c>
      <c r="L25" s="37">
        <f>INTMARB_IN!L25+INTMARB_EX!L25</f>
        <v>0</v>
      </c>
      <c r="M25" s="37">
        <f>INTMARB_IN!M25+INTMARB_EX!M25</f>
        <v>0</v>
      </c>
      <c r="N25" s="37">
        <f>INTMARB_IN!N25+INTMARB_EX!N25</f>
        <v>0</v>
      </c>
      <c r="O25" s="37">
        <f>INTMARB_IN!O25+INTMARB_EX!O25</f>
        <v>0</v>
      </c>
      <c r="P25" s="37">
        <f>INTMARB_IN!P25+INTMARB_EX!P25</f>
        <v>0</v>
      </c>
      <c r="Q25" s="37">
        <f>INTMARB_IN!Q25+INTMARB_EX!Q25</f>
        <v>0</v>
      </c>
      <c r="R25" s="37">
        <f>INTMARB_IN!R25+INTMARB_EX!R25</f>
        <v>0</v>
      </c>
      <c r="S25" s="37">
        <f>INTMARB_IN!S25+INTMARB_EX!S25</f>
        <v>0</v>
      </c>
      <c r="T25" s="37">
        <f>INTMARB_IN!T25+INTMARB_EX!T25</f>
        <v>0</v>
      </c>
      <c r="U25" s="37">
        <f>INTMARB_IN!U25+INTMARB_EX!U25</f>
        <v>0</v>
      </c>
      <c r="V25" s="37">
        <f>INTMARB_IN!V25+INTMARB_EX!V25</f>
        <v>0</v>
      </c>
      <c r="W25" s="37">
        <f>INTMARB_IN!W25+INTMARB_EX!W25</f>
        <v>0</v>
      </c>
      <c r="X25" s="37">
        <f>INTMARB_IN!X25+INTMARB_EX!X25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13160.272742906278</v>
      </c>
      <c r="D26" s="37">
        <f t="shared" si="14"/>
        <v>14389.196990541701</v>
      </c>
      <c r="E26" s="37">
        <f t="shared" si="14"/>
        <v>14266.351418744627</v>
      </c>
      <c r="F26" s="37">
        <f t="shared" si="14"/>
        <v>13387.759157351673</v>
      </c>
      <c r="G26" s="37">
        <f t="shared" si="14"/>
        <v>14583.703525365429</v>
      </c>
      <c r="H26" s="37">
        <f t="shared" si="14"/>
        <v>15618.524935511614</v>
      </c>
      <c r="I26" s="37">
        <f t="shared" si="14"/>
        <v>16655.612897678417</v>
      </c>
      <c r="J26" s="37">
        <f t="shared" si="14"/>
        <v>17072.327343078239</v>
      </c>
      <c r="K26" s="37">
        <f t="shared" si="14"/>
        <v>16397.043078245923</v>
      </c>
      <c r="L26" s="37">
        <f t="shared" si="14"/>
        <v>14637.900085984518</v>
      </c>
      <c r="M26" s="37">
        <f t="shared" si="14"/>
        <v>13859.893035253657</v>
      </c>
      <c r="N26" s="37">
        <f t="shared" si="14"/>
        <v>14919.198452278588</v>
      </c>
      <c r="O26" s="37">
        <f t="shared" si="14"/>
        <v>13829.793637145311</v>
      </c>
      <c r="P26" s="37">
        <f t="shared" si="14"/>
        <v>13134.952708512468</v>
      </c>
      <c r="Q26" s="37">
        <f t="shared" si="14"/>
        <v>12937.312467755799</v>
      </c>
      <c r="R26" s="37">
        <f t="shared" si="14"/>
        <v>11948.459415305244</v>
      </c>
      <c r="S26" s="37">
        <f t="shared" si="14"/>
        <v>11868.766809974202</v>
      </c>
      <c r="T26" s="37">
        <f t="shared" si="14"/>
        <v>11651.810748065345</v>
      </c>
      <c r="U26" s="37">
        <f t="shared" si="14"/>
        <v>11186.109802235596</v>
      </c>
      <c r="V26" s="37">
        <f t="shared" si="14"/>
        <v>11318.918400687875</v>
      </c>
      <c r="W26" s="37">
        <f t="shared" ref="W26:X26" si="15">SUM(W27,W33)</f>
        <v>11530.698022355975</v>
      </c>
      <c r="X26" s="37">
        <f t="shared" si="15"/>
        <v>11139.907824591572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INTMARB_IN!C28+INTMARB_EX!C28</f>
        <v>0</v>
      </c>
      <c r="D28" s="10">
        <f>INTMARB_IN!D28+INTMARB_EX!D28</f>
        <v>0</v>
      </c>
      <c r="E28" s="10">
        <f>INTMARB_IN!E28+INTMARB_EX!E28</f>
        <v>0</v>
      </c>
      <c r="F28" s="10">
        <f>INTMARB_IN!F28+INTMARB_EX!F28</f>
        <v>0</v>
      </c>
      <c r="G28" s="10">
        <f>INTMARB_IN!G28+INTMARB_EX!G28</f>
        <v>0</v>
      </c>
      <c r="H28" s="10">
        <f>INTMARB_IN!H28+INTMARB_EX!H28</f>
        <v>0</v>
      </c>
      <c r="I28" s="10">
        <f>INTMARB_IN!I28+INTMARB_EX!I28</f>
        <v>0</v>
      </c>
      <c r="J28" s="10">
        <f>INTMARB_IN!J28+INTMARB_EX!J28</f>
        <v>0</v>
      </c>
      <c r="K28" s="10">
        <f>INTMARB_IN!K28+INTMARB_EX!K28</f>
        <v>0</v>
      </c>
      <c r="L28" s="10">
        <f>INTMARB_IN!L28+INTMARB_EX!L28</f>
        <v>0</v>
      </c>
      <c r="M28" s="10">
        <f>INTMARB_IN!M28+INTMARB_EX!M28</f>
        <v>0</v>
      </c>
      <c r="N28" s="10">
        <f>INTMARB_IN!N28+INTMARB_EX!N28</f>
        <v>0</v>
      </c>
      <c r="O28" s="10">
        <f>INTMARB_IN!O28+INTMARB_EX!O28</f>
        <v>0</v>
      </c>
      <c r="P28" s="10">
        <f>INTMARB_IN!P28+INTMARB_EX!P28</f>
        <v>0</v>
      </c>
      <c r="Q28" s="10">
        <f>INTMARB_IN!Q28+INTMARB_EX!Q28</f>
        <v>0</v>
      </c>
      <c r="R28" s="10">
        <f>INTMARB_IN!R28+INTMARB_EX!R28</f>
        <v>0</v>
      </c>
      <c r="S28" s="10">
        <f>INTMARB_IN!S28+INTMARB_EX!S28</f>
        <v>0</v>
      </c>
      <c r="T28" s="10">
        <f>INTMARB_IN!T28+INTMARB_EX!T28</f>
        <v>0</v>
      </c>
      <c r="U28" s="10">
        <f>INTMARB_IN!U28+INTMARB_EX!U28</f>
        <v>0</v>
      </c>
      <c r="V28" s="10">
        <f>INTMARB_IN!V28+INTMARB_EX!V28</f>
        <v>0</v>
      </c>
      <c r="W28" s="10">
        <f>INTMARB_IN!W28+INTMARB_EX!W28</f>
        <v>0</v>
      </c>
      <c r="X28" s="10">
        <f>INTMARB_IN!X28+INTMARB_EX!X28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INTMARB_IN!C29+INTMARB_EX!C29</f>
        <v>0</v>
      </c>
      <c r="D29" s="10">
        <f>INTMARB_IN!D29+INTMARB_EX!D29</f>
        <v>0</v>
      </c>
      <c r="E29" s="10">
        <f>INTMARB_IN!E29+INTMARB_EX!E29</f>
        <v>0</v>
      </c>
      <c r="F29" s="10">
        <f>INTMARB_IN!F29+INTMARB_EX!F29</f>
        <v>0</v>
      </c>
      <c r="G29" s="10">
        <f>INTMARB_IN!G29+INTMARB_EX!G29</f>
        <v>0</v>
      </c>
      <c r="H29" s="10">
        <f>INTMARB_IN!H29+INTMARB_EX!H29</f>
        <v>0</v>
      </c>
      <c r="I29" s="10">
        <f>INTMARB_IN!I29+INTMARB_EX!I29</f>
        <v>0</v>
      </c>
      <c r="J29" s="10">
        <f>INTMARB_IN!J29+INTMARB_EX!J29</f>
        <v>0</v>
      </c>
      <c r="K29" s="10">
        <f>INTMARB_IN!K29+INTMARB_EX!K29</f>
        <v>0</v>
      </c>
      <c r="L29" s="10">
        <f>INTMARB_IN!L29+INTMARB_EX!L29</f>
        <v>0</v>
      </c>
      <c r="M29" s="10">
        <f>INTMARB_IN!M29+INTMARB_EX!M29</f>
        <v>0</v>
      </c>
      <c r="N29" s="10">
        <f>INTMARB_IN!N29+INTMARB_EX!N29</f>
        <v>0</v>
      </c>
      <c r="O29" s="10">
        <f>INTMARB_IN!O29+INTMARB_EX!O29</f>
        <v>0</v>
      </c>
      <c r="P29" s="10">
        <f>INTMARB_IN!P29+INTMARB_EX!P29</f>
        <v>0</v>
      </c>
      <c r="Q29" s="10">
        <f>INTMARB_IN!Q29+INTMARB_EX!Q29</f>
        <v>0</v>
      </c>
      <c r="R29" s="10">
        <f>INTMARB_IN!R29+INTMARB_EX!R29</f>
        <v>0</v>
      </c>
      <c r="S29" s="10">
        <f>INTMARB_IN!S29+INTMARB_EX!S29</f>
        <v>0</v>
      </c>
      <c r="T29" s="10">
        <f>INTMARB_IN!T29+INTMARB_EX!T29</f>
        <v>0</v>
      </c>
      <c r="U29" s="10">
        <f>INTMARB_IN!U29+INTMARB_EX!U29</f>
        <v>0</v>
      </c>
      <c r="V29" s="10">
        <f>INTMARB_IN!V29+INTMARB_EX!V29</f>
        <v>0</v>
      </c>
      <c r="W29" s="10">
        <f>INTMARB_IN!W29+INTMARB_EX!W29</f>
        <v>0</v>
      </c>
      <c r="X29" s="10">
        <f>INTMARB_IN!X29+INTMARB_EX!X29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INTMARB_IN!C30+INTMARB_EX!C30</f>
        <v>0</v>
      </c>
      <c r="D30" s="10">
        <f>INTMARB_IN!D30+INTMARB_EX!D30</f>
        <v>0</v>
      </c>
      <c r="E30" s="10">
        <f>INTMARB_IN!E30+INTMARB_EX!E30</f>
        <v>0</v>
      </c>
      <c r="F30" s="10">
        <f>INTMARB_IN!F30+INTMARB_EX!F30</f>
        <v>0</v>
      </c>
      <c r="G30" s="10">
        <f>INTMARB_IN!G30+INTMARB_EX!G30</f>
        <v>0</v>
      </c>
      <c r="H30" s="10">
        <f>INTMARB_IN!H30+INTMARB_EX!H30</f>
        <v>0</v>
      </c>
      <c r="I30" s="10">
        <f>INTMARB_IN!I30+INTMARB_EX!I30</f>
        <v>0</v>
      </c>
      <c r="J30" s="10">
        <f>INTMARB_IN!J30+INTMARB_EX!J30</f>
        <v>0</v>
      </c>
      <c r="K30" s="10">
        <f>INTMARB_IN!K30+INTMARB_EX!K30</f>
        <v>0</v>
      </c>
      <c r="L30" s="10">
        <f>INTMARB_IN!L30+INTMARB_EX!L30</f>
        <v>0</v>
      </c>
      <c r="M30" s="10">
        <f>INTMARB_IN!M30+INTMARB_EX!M30</f>
        <v>0</v>
      </c>
      <c r="N30" s="10">
        <f>INTMARB_IN!N30+INTMARB_EX!N30</f>
        <v>0</v>
      </c>
      <c r="O30" s="10">
        <f>INTMARB_IN!O30+INTMARB_EX!O30</f>
        <v>0</v>
      </c>
      <c r="P30" s="10">
        <f>INTMARB_IN!P30+INTMARB_EX!P30</f>
        <v>0</v>
      </c>
      <c r="Q30" s="10">
        <f>INTMARB_IN!Q30+INTMARB_EX!Q30</f>
        <v>0</v>
      </c>
      <c r="R30" s="10">
        <f>INTMARB_IN!R30+INTMARB_EX!R30</f>
        <v>0</v>
      </c>
      <c r="S30" s="10">
        <f>INTMARB_IN!S30+INTMARB_EX!S30</f>
        <v>0</v>
      </c>
      <c r="T30" s="10">
        <f>INTMARB_IN!T30+INTMARB_EX!T30</f>
        <v>0</v>
      </c>
      <c r="U30" s="10">
        <f>INTMARB_IN!U30+INTMARB_EX!U30</f>
        <v>0</v>
      </c>
      <c r="V30" s="10">
        <f>INTMARB_IN!V30+INTMARB_EX!V30</f>
        <v>0</v>
      </c>
      <c r="W30" s="10">
        <f>INTMARB_IN!W30+INTMARB_EX!W30</f>
        <v>0</v>
      </c>
      <c r="X30" s="10">
        <f>INTMARB_IN!X30+INTMARB_EX!X30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INTMARB_IN!C31+INTMARB_EX!C31</f>
        <v>0</v>
      </c>
      <c r="D31" s="10">
        <f>INTMARB_IN!D31+INTMARB_EX!D31</f>
        <v>0</v>
      </c>
      <c r="E31" s="10">
        <f>INTMARB_IN!E31+INTMARB_EX!E31</f>
        <v>0</v>
      </c>
      <c r="F31" s="10">
        <f>INTMARB_IN!F31+INTMARB_EX!F31</f>
        <v>0</v>
      </c>
      <c r="G31" s="10">
        <f>INTMARB_IN!G31+INTMARB_EX!G31</f>
        <v>0</v>
      </c>
      <c r="H31" s="10">
        <f>INTMARB_IN!H31+INTMARB_EX!H31</f>
        <v>0</v>
      </c>
      <c r="I31" s="10">
        <f>INTMARB_IN!I31+INTMARB_EX!I31</f>
        <v>0</v>
      </c>
      <c r="J31" s="10">
        <f>INTMARB_IN!J31+INTMARB_EX!J31</f>
        <v>0</v>
      </c>
      <c r="K31" s="10">
        <f>INTMARB_IN!K31+INTMARB_EX!K31</f>
        <v>0</v>
      </c>
      <c r="L31" s="10">
        <f>INTMARB_IN!L31+INTMARB_EX!L31</f>
        <v>0</v>
      </c>
      <c r="M31" s="10">
        <f>INTMARB_IN!M31+INTMARB_EX!M31</f>
        <v>0</v>
      </c>
      <c r="N31" s="10">
        <f>INTMARB_IN!N31+INTMARB_EX!N31</f>
        <v>0</v>
      </c>
      <c r="O31" s="10">
        <f>INTMARB_IN!O31+INTMARB_EX!O31</f>
        <v>0</v>
      </c>
      <c r="P31" s="10">
        <f>INTMARB_IN!P31+INTMARB_EX!P31</f>
        <v>0</v>
      </c>
      <c r="Q31" s="10">
        <f>INTMARB_IN!Q31+INTMARB_EX!Q31</f>
        <v>0</v>
      </c>
      <c r="R31" s="10">
        <f>INTMARB_IN!R31+INTMARB_EX!R31</f>
        <v>0</v>
      </c>
      <c r="S31" s="10">
        <f>INTMARB_IN!S31+INTMARB_EX!S31</f>
        <v>0</v>
      </c>
      <c r="T31" s="10">
        <f>INTMARB_IN!T31+INTMARB_EX!T31</f>
        <v>0</v>
      </c>
      <c r="U31" s="10">
        <f>INTMARB_IN!U31+INTMARB_EX!U31</f>
        <v>0</v>
      </c>
      <c r="V31" s="10">
        <f>INTMARB_IN!V31+INTMARB_EX!V31</f>
        <v>0</v>
      </c>
      <c r="W31" s="10">
        <f>INTMARB_IN!W31+INTMARB_EX!W31</f>
        <v>0</v>
      </c>
      <c r="X31" s="10">
        <f>INTMARB_IN!X31+INTMARB_EX!X31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INTMARB_IN!C32+INTMARB_EX!C32</f>
        <v>0</v>
      </c>
      <c r="D32" s="10">
        <f>INTMARB_IN!D32+INTMARB_EX!D32</f>
        <v>0</v>
      </c>
      <c r="E32" s="10">
        <f>INTMARB_IN!E32+INTMARB_EX!E32</f>
        <v>0</v>
      </c>
      <c r="F32" s="10">
        <f>INTMARB_IN!F32+INTMARB_EX!F32</f>
        <v>0</v>
      </c>
      <c r="G32" s="10">
        <f>INTMARB_IN!G32+INTMARB_EX!G32</f>
        <v>0</v>
      </c>
      <c r="H32" s="10">
        <f>INTMARB_IN!H32+INTMARB_EX!H32</f>
        <v>0</v>
      </c>
      <c r="I32" s="10">
        <f>INTMARB_IN!I32+INTMARB_EX!I32</f>
        <v>0</v>
      </c>
      <c r="J32" s="10">
        <f>INTMARB_IN!J32+INTMARB_EX!J32</f>
        <v>0</v>
      </c>
      <c r="K32" s="10">
        <f>INTMARB_IN!K32+INTMARB_EX!K32</f>
        <v>0</v>
      </c>
      <c r="L32" s="10">
        <f>INTMARB_IN!L32+INTMARB_EX!L32</f>
        <v>0</v>
      </c>
      <c r="M32" s="10">
        <f>INTMARB_IN!M32+INTMARB_EX!M32</f>
        <v>0</v>
      </c>
      <c r="N32" s="10">
        <f>INTMARB_IN!N32+INTMARB_EX!N32</f>
        <v>0</v>
      </c>
      <c r="O32" s="10">
        <f>INTMARB_IN!O32+INTMARB_EX!O32</f>
        <v>0</v>
      </c>
      <c r="P32" s="10">
        <f>INTMARB_IN!P32+INTMARB_EX!P32</f>
        <v>0</v>
      </c>
      <c r="Q32" s="10">
        <f>INTMARB_IN!Q32+INTMARB_EX!Q32</f>
        <v>0</v>
      </c>
      <c r="R32" s="10">
        <f>INTMARB_IN!R32+INTMARB_EX!R32</f>
        <v>0</v>
      </c>
      <c r="S32" s="10">
        <f>INTMARB_IN!S32+INTMARB_EX!S32</f>
        <v>0</v>
      </c>
      <c r="T32" s="10">
        <f>INTMARB_IN!T32+INTMARB_EX!T32</f>
        <v>0</v>
      </c>
      <c r="U32" s="10">
        <f>INTMARB_IN!U32+INTMARB_EX!U32</f>
        <v>0</v>
      </c>
      <c r="V32" s="10">
        <f>INTMARB_IN!V32+INTMARB_EX!V32</f>
        <v>0</v>
      </c>
      <c r="W32" s="10">
        <f>INTMARB_IN!W32+INTMARB_EX!W32</f>
        <v>0</v>
      </c>
      <c r="X32" s="10">
        <f>INTMARB_IN!X32+INTMARB_EX!X32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13160.272742906278</v>
      </c>
      <c r="D33" s="29">
        <f t="shared" si="18"/>
        <v>14389.196990541701</v>
      </c>
      <c r="E33" s="29">
        <f t="shared" si="18"/>
        <v>14266.351418744627</v>
      </c>
      <c r="F33" s="29">
        <f t="shared" si="18"/>
        <v>13387.759157351673</v>
      </c>
      <c r="G33" s="29">
        <f t="shared" si="18"/>
        <v>14583.703525365429</v>
      </c>
      <c r="H33" s="29">
        <f t="shared" si="18"/>
        <v>15618.524935511614</v>
      </c>
      <c r="I33" s="29">
        <f t="shared" si="18"/>
        <v>16655.612897678417</v>
      </c>
      <c r="J33" s="29">
        <f t="shared" si="18"/>
        <v>17072.327343078239</v>
      </c>
      <c r="K33" s="29">
        <f t="shared" si="18"/>
        <v>16397.043078245923</v>
      </c>
      <c r="L33" s="29">
        <f t="shared" si="18"/>
        <v>14637.900085984518</v>
      </c>
      <c r="M33" s="29">
        <f t="shared" si="18"/>
        <v>13859.893035253657</v>
      </c>
      <c r="N33" s="29">
        <f t="shared" si="18"/>
        <v>14919.198452278588</v>
      </c>
      <c r="O33" s="29">
        <f t="shared" si="18"/>
        <v>13829.793637145311</v>
      </c>
      <c r="P33" s="29">
        <f t="shared" si="18"/>
        <v>13134.952708512468</v>
      </c>
      <c r="Q33" s="29">
        <f t="shared" si="18"/>
        <v>12937.312467755799</v>
      </c>
      <c r="R33" s="29">
        <f t="shared" si="18"/>
        <v>11948.459415305244</v>
      </c>
      <c r="S33" s="29">
        <f t="shared" si="18"/>
        <v>11868.766809974202</v>
      </c>
      <c r="T33" s="29">
        <f t="shared" si="18"/>
        <v>11651.810748065345</v>
      </c>
      <c r="U33" s="29">
        <f t="shared" si="18"/>
        <v>11186.109802235596</v>
      </c>
      <c r="V33" s="29">
        <f t="shared" si="18"/>
        <v>11318.918400687875</v>
      </c>
      <c r="W33" s="29">
        <f t="shared" ref="W33:X33" si="19">SUM(W34:W50)</f>
        <v>11530.698022355975</v>
      </c>
      <c r="X33" s="29">
        <f t="shared" si="19"/>
        <v>11139.907824591572</v>
      </c>
    </row>
    <row r="34" spans="1:24" ht="11.25" customHeight="1" x14ac:dyDescent="0.2">
      <c r="A34" s="41" t="s">
        <v>55</v>
      </c>
      <c r="B34" s="9" t="s">
        <v>56</v>
      </c>
      <c r="C34" s="10">
        <f>INTMARB_IN!C34+INTMARB_EX!C34</f>
        <v>0</v>
      </c>
      <c r="D34" s="10">
        <f>INTMARB_IN!D34+INTMARB_EX!D34</f>
        <v>0</v>
      </c>
      <c r="E34" s="10">
        <f>INTMARB_IN!E34+INTMARB_EX!E34</f>
        <v>0</v>
      </c>
      <c r="F34" s="10">
        <f>INTMARB_IN!F34+INTMARB_EX!F34</f>
        <v>0</v>
      </c>
      <c r="G34" s="10">
        <f>INTMARB_IN!G34+INTMARB_EX!G34</f>
        <v>0</v>
      </c>
      <c r="H34" s="10">
        <f>INTMARB_IN!H34+INTMARB_EX!H34</f>
        <v>0</v>
      </c>
      <c r="I34" s="10">
        <f>INTMARB_IN!I34+INTMARB_EX!I34</f>
        <v>0</v>
      </c>
      <c r="J34" s="10">
        <f>INTMARB_IN!J34+INTMARB_EX!J34</f>
        <v>0</v>
      </c>
      <c r="K34" s="10">
        <f>INTMARB_IN!K34+INTMARB_EX!K34</f>
        <v>0</v>
      </c>
      <c r="L34" s="10">
        <f>INTMARB_IN!L34+INTMARB_EX!L34</f>
        <v>0</v>
      </c>
      <c r="M34" s="10">
        <f>INTMARB_IN!M34+INTMARB_EX!M34</f>
        <v>0</v>
      </c>
      <c r="N34" s="10">
        <f>INTMARB_IN!N34+INTMARB_EX!N34</f>
        <v>0</v>
      </c>
      <c r="O34" s="10">
        <f>INTMARB_IN!O34+INTMARB_EX!O34</f>
        <v>0</v>
      </c>
      <c r="P34" s="10">
        <f>INTMARB_IN!P34+INTMARB_EX!P34</f>
        <v>0</v>
      </c>
      <c r="Q34" s="10">
        <f>INTMARB_IN!Q34+INTMARB_EX!Q34</f>
        <v>0</v>
      </c>
      <c r="R34" s="10">
        <f>INTMARB_IN!R34+INTMARB_EX!R34</f>
        <v>0</v>
      </c>
      <c r="S34" s="10">
        <f>INTMARB_IN!S34+INTMARB_EX!S34</f>
        <v>0</v>
      </c>
      <c r="T34" s="10">
        <f>INTMARB_IN!T34+INTMARB_EX!T34</f>
        <v>0</v>
      </c>
      <c r="U34" s="10">
        <f>INTMARB_IN!U34+INTMARB_EX!U34</f>
        <v>0</v>
      </c>
      <c r="V34" s="10">
        <f>INTMARB_IN!V34+INTMARB_EX!V34</f>
        <v>0</v>
      </c>
      <c r="W34" s="10">
        <f>INTMARB_IN!W34+INTMARB_EX!W34</f>
        <v>0</v>
      </c>
      <c r="X34" s="10">
        <f>INTMARB_IN!X34+INTMARB_EX!X34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INTMARB_IN!C35+INTMARB_EX!C35</f>
        <v>0</v>
      </c>
      <c r="D35" s="10">
        <f>INTMARB_IN!D35+INTMARB_EX!D35</f>
        <v>0</v>
      </c>
      <c r="E35" s="10">
        <f>INTMARB_IN!E35+INTMARB_EX!E35</f>
        <v>0</v>
      </c>
      <c r="F35" s="10">
        <f>INTMARB_IN!F35+INTMARB_EX!F35</f>
        <v>0</v>
      </c>
      <c r="G35" s="10">
        <f>INTMARB_IN!G35+INTMARB_EX!G35</f>
        <v>0</v>
      </c>
      <c r="H35" s="10">
        <f>INTMARB_IN!H35+INTMARB_EX!H35</f>
        <v>0</v>
      </c>
      <c r="I35" s="10">
        <f>INTMARB_IN!I35+INTMARB_EX!I35</f>
        <v>0</v>
      </c>
      <c r="J35" s="10">
        <f>INTMARB_IN!J35+INTMARB_EX!J35</f>
        <v>0</v>
      </c>
      <c r="K35" s="10">
        <f>INTMARB_IN!K35+INTMARB_EX!K35</f>
        <v>0</v>
      </c>
      <c r="L35" s="10">
        <f>INTMARB_IN!L35+INTMARB_EX!L35</f>
        <v>0</v>
      </c>
      <c r="M35" s="10">
        <f>INTMARB_IN!M35+INTMARB_EX!M35</f>
        <v>0</v>
      </c>
      <c r="N35" s="10">
        <f>INTMARB_IN!N35+INTMARB_EX!N35</f>
        <v>0</v>
      </c>
      <c r="O35" s="10">
        <f>INTMARB_IN!O35+INTMARB_EX!O35</f>
        <v>0</v>
      </c>
      <c r="P35" s="10">
        <f>INTMARB_IN!P35+INTMARB_EX!P35</f>
        <v>0</v>
      </c>
      <c r="Q35" s="10">
        <f>INTMARB_IN!Q35+INTMARB_EX!Q35</f>
        <v>0</v>
      </c>
      <c r="R35" s="10">
        <f>INTMARB_IN!R35+INTMARB_EX!R35</f>
        <v>0</v>
      </c>
      <c r="S35" s="10">
        <f>INTMARB_IN!S35+INTMARB_EX!S35</f>
        <v>0</v>
      </c>
      <c r="T35" s="10">
        <f>INTMARB_IN!T35+INTMARB_EX!T35</f>
        <v>0</v>
      </c>
      <c r="U35" s="10">
        <f>INTMARB_IN!U35+INTMARB_EX!U35</f>
        <v>0</v>
      </c>
      <c r="V35" s="10">
        <f>INTMARB_IN!V35+INTMARB_EX!V35</f>
        <v>0</v>
      </c>
      <c r="W35" s="10">
        <f>INTMARB_IN!W35+INTMARB_EX!W35</f>
        <v>0</v>
      </c>
      <c r="X35" s="10">
        <f>INTMARB_IN!X35+INTMARB_EX!X35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INTMARB_IN!C36+INTMARB_EX!C36</f>
        <v>0</v>
      </c>
      <c r="D36" s="10">
        <f>INTMARB_IN!D36+INTMARB_EX!D36</f>
        <v>0</v>
      </c>
      <c r="E36" s="10">
        <f>INTMARB_IN!E36+INTMARB_EX!E36</f>
        <v>0</v>
      </c>
      <c r="F36" s="10">
        <f>INTMARB_IN!F36+INTMARB_EX!F36</f>
        <v>0</v>
      </c>
      <c r="G36" s="10">
        <f>INTMARB_IN!G36+INTMARB_EX!G36</f>
        <v>0</v>
      </c>
      <c r="H36" s="10">
        <f>INTMARB_IN!H36+INTMARB_EX!H36</f>
        <v>0</v>
      </c>
      <c r="I36" s="10">
        <f>INTMARB_IN!I36+INTMARB_EX!I36</f>
        <v>0</v>
      </c>
      <c r="J36" s="10">
        <f>INTMARB_IN!J36+INTMARB_EX!J36</f>
        <v>0</v>
      </c>
      <c r="K36" s="10">
        <f>INTMARB_IN!K36+INTMARB_EX!K36</f>
        <v>0</v>
      </c>
      <c r="L36" s="10">
        <f>INTMARB_IN!L36+INTMARB_EX!L36</f>
        <v>0</v>
      </c>
      <c r="M36" s="10">
        <f>INTMARB_IN!M36+INTMARB_EX!M36</f>
        <v>0</v>
      </c>
      <c r="N36" s="10">
        <f>INTMARB_IN!N36+INTMARB_EX!N36</f>
        <v>0</v>
      </c>
      <c r="O36" s="10">
        <f>INTMARB_IN!O36+INTMARB_EX!O36</f>
        <v>0</v>
      </c>
      <c r="P36" s="10">
        <f>INTMARB_IN!P36+INTMARB_EX!P36</f>
        <v>0</v>
      </c>
      <c r="Q36" s="10">
        <f>INTMARB_IN!Q36+INTMARB_EX!Q36</f>
        <v>0</v>
      </c>
      <c r="R36" s="10">
        <f>INTMARB_IN!R36+INTMARB_EX!R36</f>
        <v>0</v>
      </c>
      <c r="S36" s="10">
        <f>INTMARB_IN!S36+INTMARB_EX!S36</f>
        <v>0</v>
      </c>
      <c r="T36" s="10">
        <f>INTMARB_IN!T36+INTMARB_EX!T36</f>
        <v>0</v>
      </c>
      <c r="U36" s="10">
        <f>INTMARB_IN!U36+INTMARB_EX!U36</f>
        <v>0</v>
      </c>
      <c r="V36" s="10">
        <f>INTMARB_IN!V36+INTMARB_EX!V36</f>
        <v>0</v>
      </c>
      <c r="W36" s="10">
        <f>INTMARB_IN!W36+INTMARB_EX!W36</f>
        <v>0</v>
      </c>
      <c r="X36" s="10">
        <f>INTMARB_IN!X36+INTMARB_EX!X36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INTMARB_IN!C37+INTMARB_EX!C37</f>
        <v>0</v>
      </c>
      <c r="D37" s="10">
        <f>INTMARB_IN!D37+INTMARB_EX!D37</f>
        <v>0</v>
      </c>
      <c r="E37" s="10">
        <f>INTMARB_IN!E37+INTMARB_EX!E37</f>
        <v>0</v>
      </c>
      <c r="F37" s="10">
        <f>INTMARB_IN!F37+INTMARB_EX!F37</f>
        <v>0</v>
      </c>
      <c r="G37" s="10">
        <f>INTMARB_IN!G37+INTMARB_EX!G37</f>
        <v>0</v>
      </c>
      <c r="H37" s="10">
        <f>INTMARB_IN!H37+INTMARB_EX!H37</f>
        <v>0</v>
      </c>
      <c r="I37" s="10">
        <f>INTMARB_IN!I37+INTMARB_EX!I37</f>
        <v>0</v>
      </c>
      <c r="J37" s="10">
        <f>INTMARB_IN!J37+INTMARB_EX!J37</f>
        <v>0</v>
      </c>
      <c r="K37" s="10">
        <f>INTMARB_IN!K37+INTMARB_EX!K37</f>
        <v>0</v>
      </c>
      <c r="L37" s="10">
        <f>INTMARB_IN!L37+INTMARB_EX!L37</f>
        <v>0</v>
      </c>
      <c r="M37" s="10">
        <f>INTMARB_IN!M37+INTMARB_EX!M37</f>
        <v>0</v>
      </c>
      <c r="N37" s="10">
        <f>INTMARB_IN!N37+INTMARB_EX!N37</f>
        <v>0</v>
      </c>
      <c r="O37" s="10">
        <f>INTMARB_IN!O37+INTMARB_EX!O37</f>
        <v>0</v>
      </c>
      <c r="P37" s="10">
        <f>INTMARB_IN!P37+INTMARB_EX!P37</f>
        <v>0</v>
      </c>
      <c r="Q37" s="10">
        <f>INTMARB_IN!Q37+INTMARB_EX!Q37</f>
        <v>0</v>
      </c>
      <c r="R37" s="10">
        <f>INTMARB_IN!R37+INTMARB_EX!R37</f>
        <v>0</v>
      </c>
      <c r="S37" s="10">
        <f>INTMARB_IN!S37+INTMARB_EX!S37</f>
        <v>0</v>
      </c>
      <c r="T37" s="10">
        <f>INTMARB_IN!T37+INTMARB_EX!T37</f>
        <v>0</v>
      </c>
      <c r="U37" s="10">
        <f>INTMARB_IN!U37+INTMARB_EX!U37</f>
        <v>0</v>
      </c>
      <c r="V37" s="10">
        <f>INTMARB_IN!V37+INTMARB_EX!V37</f>
        <v>0</v>
      </c>
      <c r="W37" s="10">
        <f>INTMARB_IN!W37+INTMARB_EX!W37</f>
        <v>0</v>
      </c>
      <c r="X37" s="10">
        <f>INTMARB_IN!X37+INTMARB_EX!X37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INTMARB_IN!C38+INTMARB_EX!C38</f>
        <v>0</v>
      </c>
      <c r="D38" s="10">
        <f>INTMARB_IN!D38+INTMARB_EX!D38</f>
        <v>0</v>
      </c>
      <c r="E38" s="10">
        <f>INTMARB_IN!E38+INTMARB_EX!E38</f>
        <v>0</v>
      </c>
      <c r="F38" s="10">
        <f>INTMARB_IN!F38+INTMARB_EX!F38</f>
        <v>0</v>
      </c>
      <c r="G38" s="10">
        <f>INTMARB_IN!G38+INTMARB_EX!G38</f>
        <v>0</v>
      </c>
      <c r="H38" s="10">
        <f>INTMARB_IN!H38+INTMARB_EX!H38</f>
        <v>0</v>
      </c>
      <c r="I38" s="10">
        <f>INTMARB_IN!I38+INTMARB_EX!I38</f>
        <v>0</v>
      </c>
      <c r="J38" s="10">
        <f>INTMARB_IN!J38+INTMARB_EX!J38</f>
        <v>0</v>
      </c>
      <c r="K38" s="10">
        <f>INTMARB_IN!K38+INTMARB_EX!K38</f>
        <v>0</v>
      </c>
      <c r="L38" s="10">
        <f>INTMARB_IN!L38+INTMARB_EX!L38</f>
        <v>0</v>
      </c>
      <c r="M38" s="10">
        <f>INTMARB_IN!M38+INTMARB_EX!M38</f>
        <v>0</v>
      </c>
      <c r="N38" s="10">
        <f>INTMARB_IN!N38+INTMARB_EX!N38</f>
        <v>0</v>
      </c>
      <c r="O38" s="10">
        <f>INTMARB_IN!O38+INTMARB_EX!O38</f>
        <v>0</v>
      </c>
      <c r="P38" s="10">
        <f>INTMARB_IN!P38+INTMARB_EX!P38</f>
        <v>0</v>
      </c>
      <c r="Q38" s="10">
        <f>INTMARB_IN!Q38+INTMARB_EX!Q38</f>
        <v>0</v>
      </c>
      <c r="R38" s="10">
        <f>INTMARB_IN!R38+INTMARB_EX!R38</f>
        <v>0</v>
      </c>
      <c r="S38" s="10">
        <f>INTMARB_IN!S38+INTMARB_EX!S38</f>
        <v>0</v>
      </c>
      <c r="T38" s="10">
        <f>INTMARB_IN!T38+INTMARB_EX!T38</f>
        <v>0</v>
      </c>
      <c r="U38" s="10">
        <f>INTMARB_IN!U38+INTMARB_EX!U38</f>
        <v>0</v>
      </c>
      <c r="V38" s="10">
        <f>INTMARB_IN!V38+INTMARB_EX!V38</f>
        <v>0</v>
      </c>
      <c r="W38" s="10">
        <f>INTMARB_IN!W38+INTMARB_EX!W38</f>
        <v>0</v>
      </c>
      <c r="X38" s="10">
        <f>INTMARB_IN!X38+INTMARB_EX!X38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INTMARB_IN!C39+INTMARB_EX!C39</f>
        <v>0</v>
      </c>
      <c r="D39" s="10">
        <f>INTMARB_IN!D39+INTMARB_EX!D39</f>
        <v>0</v>
      </c>
      <c r="E39" s="10">
        <f>INTMARB_IN!E39+INTMARB_EX!E39</f>
        <v>0</v>
      </c>
      <c r="F39" s="10">
        <f>INTMARB_IN!F39+INTMARB_EX!F39</f>
        <v>0</v>
      </c>
      <c r="G39" s="10">
        <f>INTMARB_IN!G39+INTMARB_EX!G39</f>
        <v>0</v>
      </c>
      <c r="H39" s="10">
        <f>INTMARB_IN!H39+INTMARB_EX!H39</f>
        <v>0</v>
      </c>
      <c r="I39" s="10">
        <f>INTMARB_IN!I39+INTMARB_EX!I39</f>
        <v>0</v>
      </c>
      <c r="J39" s="10">
        <f>INTMARB_IN!J39+INTMARB_EX!J39</f>
        <v>0</v>
      </c>
      <c r="K39" s="10">
        <f>INTMARB_IN!K39+INTMARB_EX!K39</f>
        <v>0</v>
      </c>
      <c r="L39" s="10">
        <f>INTMARB_IN!L39+INTMARB_EX!L39</f>
        <v>0</v>
      </c>
      <c r="M39" s="10">
        <f>INTMARB_IN!M39+INTMARB_EX!M39</f>
        <v>0</v>
      </c>
      <c r="N39" s="10">
        <f>INTMARB_IN!N39+INTMARB_EX!N39</f>
        <v>0</v>
      </c>
      <c r="O39" s="10">
        <f>INTMARB_IN!O39+INTMARB_EX!O39</f>
        <v>0</v>
      </c>
      <c r="P39" s="10">
        <f>INTMARB_IN!P39+INTMARB_EX!P39</f>
        <v>0</v>
      </c>
      <c r="Q39" s="10">
        <f>INTMARB_IN!Q39+INTMARB_EX!Q39</f>
        <v>0</v>
      </c>
      <c r="R39" s="10">
        <f>INTMARB_IN!R39+INTMARB_EX!R39</f>
        <v>0</v>
      </c>
      <c r="S39" s="10">
        <f>INTMARB_IN!S39+INTMARB_EX!S39</f>
        <v>0</v>
      </c>
      <c r="T39" s="10">
        <f>INTMARB_IN!T39+INTMARB_EX!T39</f>
        <v>0</v>
      </c>
      <c r="U39" s="10">
        <f>INTMARB_IN!U39+INTMARB_EX!U39</f>
        <v>0</v>
      </c>
      <c r="V39" s="10">
        <f>INTMARB_IN!V39+INTMARB_EX!V39</f>
        <v>0</v>
      </c>
      <c r="W39" s="10">
        <f>INTMARB_IN!W39+INTMARB_EX!W39</f>
        <v>0</v>
      </c>
      <c r="X39" s="10">
        <f>INTMARB_IN!X39+INTMARB_EX!X39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INTMARB_IN!C40+INTMARB_EX!C40</f>
        <v>0</v>
      </c>
      <c r="D40" s="10">
        <f>INTMARB_IN!D40+INTMARB_EX!D40</f>
        <v>0</v>
      </c>
      <c r="E40" s="10">
        <f>INTMARB_IN!E40+INTMARB_EX!E40</f>
        <v>0</v>
      </c>
      <c r="F40" s="10">
        <f>INTMARB_IN!F40+INTMARB_EX!F40</f>
        <v>0</v>
      </c>
      <c r="G40" s="10">
        <f>INTMARB_IN!G40+INTMARB_EX!G40</f>
        <v>0</v>
      </c>
      <c r="H40" s="10">
        <f>INTMARB_IN!H40+INTMARB_EX!H40</f>
        <v>0</v>
      </c>
      <c r="I40" s="10">
        <f>INTMARB_IN!I40+INTMARB_EX!I40</f>
        <v>0</v>
      </c>
      <c r="J40" s="10">
        <f>INTMARB_IN!J40+INTMARB_EX!J40</f>
        <v>0</v>
      </c>
      <c r="K40" s="10">
        <f>INTMARB_IN!K40+INTMARB_EX!K40</f>
        <v>0</v>
      </c>
      <c r="L40" s="10">
        <f>INTMARB_IN!L40+INTMARB_EX!L40</f>
        <v>0</v>
      </c>
      <c r="M40" s="10">
        <f>INTMARB_IN!M40+INTMARB_EX!M40</f>
        <v>0</v>
      </c>
      <c r="N40" s="10">
        <f>INTMARB_IN!N40+INTMARB_EX!N40</f>
        <v>0</v>
      </c>
      <c r="O40" s="10">
        <f>INTMARB_IN!O40+INTMARB_EX!O40</f>
        <v>0</v>
      </c>
      <c r="P40" s="10">
        <f>INTMARB_IN!P40+INTMARB_EX!P40</f>
        <v>0</v>
      </c>
      <c r="Q40" s="10">
        <f>INTMARB_IN!Q40+INTMARB_EX!Q40</f>
        <v>0</v>
      </c>
      <c r="R40" s="10">
        <f>INTMARB_IN!R40+INTMARB_EX!R40</f>
        <v>0</v>
      </c>
      <c r="S40" s="10">
        <f>INTMARB_IN!S40+INTMARB_EX!S40</f>
        <v>0</v>
      </c>
      <c r="T40" s="10">
        <f>INTMARB_IN!T40+INTMARB_EX!T40</f>
        <v>0</v>
      </c>
      <c r="U40" s="10">
        <f>INTMARB_IN!U40+INTMARB_EX!U40</f>
        <v>0</v>
      </c>
      <c r="V40" s="10">
        <f>INTMARB_IN!V40+INTMARB_EX!V40</f>
        <v>0</v>
      </c>
      <c r="W40" s="10">
        <f>INTMARB_IN!W40+INTMARB_EX!W40</f>
        <v>0</v>
      </c>
      <c r="X40" s="10">
        <f>INTMARB_IN!X40+INTMARB_EX!X40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INTMARB_IN!C41+INTMARB_EX!C41</f>
        <v>0</v>
      </c>
      <c r="D41" s="10">
        <f>INTMARB_IN!D41+INTMARB_EX!D41</f>
        <v>0</v>
      </c>
      <c r="E41" s="10">
        <f>INTMARB_IN!E41+INTMARB_EX!E41</f>
        <v>0</v>
      </c>
      <c r="F41" s="10">
        <f>INTMARB_IN!F41+INTMARB_EX!F41</f>
        <v>0</v>
      </c>
      <c r="G41" s="10">
        <f>INTMARB_IN!G41+INTMARB_EX!G41</f>
        <v>0</v>
      </c>
      <c r="H41" s="10">
        <f>INTMARB_IN!H41+INTMARB_EX!H41</f>
        <v>0</v>
      </c>
      <c r="I41" s="10">
        <f>INTMARB_IN!I41+INTMARB_EX!I41</f>
        <v>0</v>
      </c>
      <c r="J41" s="10">
        <f>INTMARB_IN!J41+INTMARB_EX!J41</f>
        <v>0</v>
      </c>
      <c r="K41" s="10">
        <f>INTMARB_IN!K41+INTMARB_EX!K41</f>
        <v>0</v>
      </c>
      <c r="L41" s="10">
        <f>INTMARB_IN!L41+INTMARB_EX!L41</f>
        <v>0</v>
      </c>
      <c r="M41" s="10">
        <f>INTMARB_IN!M41+INTMARB_EX!M41</f>
        <v>0</v>
      </c>
      <c r="N41" s="10">
        <f>INTMARB_IN!N41+INTMARB_EX!N41</f>
        <v>0</v>
      </c>
      <c r="O41" s="10">
        <f>INTMARB_IN!O41+INTMARB_EX!O41</f>
        <v>0</v>
      </c>
      <c r="P41" s="10">
        <f>INTMARB_IN!P41+INTMARB_EX!P41</f>
        <v>0</v>
      </c>
      <c r="Q41" s="10">
        <f>INTMARB_IN!Q41+INTMARB_EX!Q41</f>
        <v>0</v>
      </c>
      <c r="R41" s="10">
        <f>INTMARB_IN!R41+INTMARB_EX!R41</f>
        <v>0</v>
      </c>
      <c r="S41" s="10">
        <f>INTMARB_IN!S41+INTMARB_EX!S41</f>
        <v>0</v>
      </c>
      <c r="T41" s="10">
        <f>INTMARB_IN!T41+INTMARB_EX!T41</f>
        <v>0</v>
      </c>
      <c r="U41" s="10">
        <f>INTMARB_IN!U41+INTMARB_EX!U41</f>
        <v>0</v>
      </c>
      <c r="V41" s="10">
        <f>INTMARB_IN!V41+INTMARB_EX!V41</f>
        <v>0</v>
      </c>
      <c r="W41" s="10">
        <f>INTMARB_IN!W41+INTMARB_EX!W41</f>
        <v>0</v>
      </c>
      <c r="X41" s="10">
        <f>INTMARB_IN!X41+INTMARB_EX!X41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INTMARB_IN!C42+INTMARB_EX!C42</f>
        <v>0</v>
      </c>
      <c r="D42" s="10">
        <f>INTMARB_IN!D42+INTMARB_EX!D42</f>
        <v>0</v>
      </c>
      <c r="E42" s="10">
        <f>INTMARB_IN!E42+INTMARB_EX!E42</f>
        <v>0</v>
      </c>
      <c r="F42" s="10">
        <f>INTMARB_IN!F42+INTMARB_EX!F42</f>
        <v>0</v>
      </c>
      <c r="G42" s="10">
        <f>INTMARB_IN!G42+INTMARB_EX!G42</f>
        <v>0</v>
      </c>
      <c r="H42" s="10">
        <f>INTMARB_IN!H42+INTMARB_EX!H42</f>
        <v>0</v>
      </c>
      <c r="I42" s="10">
        <f>INTMARB_IN!I42+INTMARB_EX!I42</f>
        <v>0</v>
      </c>
      <c r="J42" s="10">
        <f>INTMARB_IN!J42+INTMARB_EX!J42</f>
        <v>0</v>
      </c>
      <c r="K42" s="10">
        <f>INTMARB_IN!K42+INTMARB_EX!K42</f>
        <v>0</v>
      </c>
      <c r="L42" s="10">
        <f>INTMARB_IN!L42+INTMARB_EX!L42</f>
        <v>0</v>
      </c>
      <c r="M42" s="10">
        <f>INTMARB_IN!M42+INTMARB_EX!M42</f>
        <v>0</v>
      </c>
      <c r="N42" s="10">
        <f>INTMARB_IN!N42+INTMARB_EX!N42</f>
        <v>0</v>
      </c>
      <c r="O42" s="10">
        <f>INTMARB_IN!O42+INTMARB_EX!O42</f>
        <v>0</v>
      </c>
      <c r="P42" s="10">
        <f>INTMARB_IN!P42+INTMARB_EX!P42</f>
        <v>0</v>
      </c>
      <c r="Q42" s="10">
        <f>INTMARB_IN!Q42+INTMARB_EX!Q42</f>
        <v>0</v>
      </c>
      <c r="R42" s="10">
        <f>INTMARB_IN!R42+INTMARB_EX!R42</f>
        <v>0</v>
      </c>
      <c r="S42" s="10">
        <f>INTMARB_IN!S42+INTMARB_EX!S42</f>
        <v>0</v>
      </c>
      <c r="T42" s="10">
        <f>INTMARB_IN!T42+INTMARB_EX!T42</f>
        <v>0</v>
      </c>
      <c r="U42" s="10">
        <f>INTMARB_IN!U42+INTMARB_EX!U42</f>
        <v>0</v>
      </c>
      <c r="V42" s="10">
        <f>INTMARB_IN!V42+INTMARB_EX!V42</f>
        <v>0</v>
      </c>
      <c r="W42" s="10">
        <f>INTMARB_IN!W42+INTMARB_EX!W42</f>
        <v>0</v>
      </c>
      <c r="X42" s="10">
        <f>INTMARB_IN!X42+INTMARB_EX!X42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INTMARB_IN!C43+INTMARB_EX!C43</f>
        <v>1734.582459157351</v>
      </c>
      <c r="D43" s="10">
        <f>INTMARB_IN!D43+INTMARB_EX!D43</f>
        <v>1771.641788478074</v>
      </c>
      <c r="E43" s="10">
        <f>INTMARB_IN!E43+INTMARB_EX!E43</f>
        <v>1712.9645743766121</v>
      </c>
      <c r="F43" s="10">
        <f>INTMARB_IN!F43+INTMARB_EX!F43</f>
        <v>1608.9925193465169</v>
      </c>
      <c r="G43" s="10">
        <f>INTMARB_IN!G43+INTMARB_EX!G43</f>
        <v>1576.050902837489</v>
      </c>
      <c r="H43" s="10">
        <f>INTMARB_IN!H43+INTMARB_EX!H43</f>
        <v>1587.374634565778</v>
      </c>
      <c r="I43" s="10">
        <f>INTMARB_IN!I43+INTMARB_EX!I43</f>
        <v>1570.903783319003</v>
      </c>
      <c r="J43" s="10">
        <f>INTMARB_IN!J43+INTMARB_EX!J43</f>
        <v>1624.4339638864999</v>
      </c>
      <c r="K43" s="10">
        <f>INTMARB_IN!K43+INTMARB_EX!K43</f>
        <v>1523.9896818572661</v>
      </c>
      <c r="L43" s="10">
        <f>INTMARB_IN!L43+INTMARB_EX!L43</f>
        <v>1462.0808254514191</v>
      </c>
      <c r="M43" s="10">
        <f>INTMARB_IN!M43+INTMARB_EX!M43</f>
        <v>1567.3258813413579</v>
      </c>
      <c r="N43" s="10">
        <f>INTMARB_IN!N43+INTMARB_EX!N43</f>
        <v>1507.4806534823731</v>
      </c>
      <c r="O43" s="10">
        <f>INTMARB_IN!O43+INTMARB_EX!O43</f>
        <v>1521.9260533104041</v>
      </c>
      <c r="P43" s="10">
        <f>INTMARB_IN!P43+INTMARB_EX!P43</f>
        <v>1378.5038693035251</v>
      </c>
      <c r="Q43" s="10">
        <f>INTMARB_IN!Q43+INTMARB_EX!Q43</f>
        <v>1384.6947549441099</v>
      </c>
      <c r="R43" s="10">
        <f>INTMARB_IN!R43+INTMARB_EX!R43</f>
        <v>2059.0326741186591</v>
      </c>
      <c r="S43" s="10">
        <f>INTMARB_IN!S43+INTMARB_EX!S43</f>
        <v>2088.7133276010318</v>
      </c>
      <c r="T43" s="10">
        <f>INTMARB_IN!T43+INTMARB_EX!T43</f>
        <v>2151.6416165090282</v>
      </c>
      <c r="U43" s="10">
        <f>INTMARB_IN!U43+INTMARB_EX!U43</f>
        <v>2054.6601031814271</v>
      </c>
      <c r="V43" s="10">
        <f>INTMARB_IN!V43+INTMARB_EX!V43</f>
        <v>2026.5272570937229</v>
      </c>
      <c r="W43" s="10">
        <f>INTMARB_IN!W43+INTMARB_EX!W43</f>
        <v>1880.510576096302</v>
      </c>
      <c r="X43" s="10">
        <f>INTMARB_IN!X43+INTMARB_EX!X43</f>
        <v>1988.091401547721</v>
      </c>
    </row>
    <row r="44" spans="1:24" ht="11.25" customHeight="1" x14ac:dyDescent="0.2">
      <c r="A44" s="41" t="s">
        <v>75</v>
      </c>
      <c r="B44" s="9" t="s">
        <v>76</v>
      </c>
      <c r="C44" s="10">
        <f>INTMARB_IN!C44+INTMARB_EX!C44</f>
        <v>11265.501117798798</v>
      </c>
      <c r="D44" s="10">
        <f>INTMARB_IN!D44+INTMARB_EX!D44</f>
        <v>12447.477815993119</v>
      </c>
      <c r="E44" s="10">
        <f>INTMARB_IN!E44+INTMARB_EX!E44</f>
        <v>12436.705846947551</v>
      </c>
      <c r="F44" s="10">
        <f>INTMARB_IN!F44+INTMARB_EX!F44</f>
        <v>11664.063284608768</v>
      </c>
      <c r="G44" s="10">
        <f>INTMARB_IN!G44+INTMARB_EX!G44</f>
        <v>12902.83748925193</v>
      </c>
      <c r="H44" s="10">
        <f>INTMARB_IN!H44+INTMARB_EX!H44</f>
        <v>13909.525193465182</v>
      </c>
      <c r="I44" s="10">
        <f>INTMARB_IN!I44+INTMARB_EX!I44</f>
        <v>14976.927515047291</v>
      </c>
      <c r="J44" s="10">
        <f>INTMARB_IN!J44+INTMARB_EX!J44</f>
        <v>15352.966466036109</v>
      </c>
      <c r="K44" s="10">
        <f>INTMARB_IN!K44+INTMARB_EX!K44</f>
        <v>14779.115305245061</v>
      </c>
      <c r="L44" s="10">
        <f>INTMARB_IN!L44+INTMARB_EX!L44</f>
        <v>13098.691143594147</v>
      </c>
      <c r="M44" s="10">
        <f>INTMARB_IN!M44+INTMARB_EX!M44</f>
        <v>12210.494926913159</v>
      </c>
      <c r="N44" s="10">
        <f>INTMARB_IN!N44+INTMARB_EX!N44</f>
        <v>13345.466723989681</v>
      </c>
      <c r="O44" s="10">
        <f>INTMARB_IN!O44+INTMARB_EX!O44</f>
        <v>12260.40412725709</v>
      </c>
      <c r="P44" s="10">
        <f>INTMARB_IN!P44+INTMARB_EX!P44</f>
        <v>11721.840068787618</v>
      </c>
      <c r="Q44" s="10">
        <f>INTMARB_IN!Q44+INTMARB_EX!Q44</f>
        <v>11532.841272570931</v>
      </c>
      <c r="R44" s="10">
        <f>INTMARB_IN!R44+INTMARB_EX!R44</f>
        <v>9814.1111779879611</v>
      </c>
      <c r="S44" s="10">
        <f>INTMARB_IN!S44+INTMARB_EX!S44</f>
        <v>9698.3174548581228</v>
      </c>
      <c r="T44" s="10">
        <f>INTMARB_IN!T44+INTMARB_EX!T44</f>
        <v>9387.6708512467721</v>
      </c>
      <c r="U44" s="10">
        <f>INTMARB_IN!U44+INTMARB_EX!U44</f>
        <v>9021.0768701633679</v>
      </c>
      <c r="V44" s="10">
        <f>INTMARB_IN!V44+INTMARB_EX!V44</f>
        <v>9200.9290627687005</v>
      </c>
      <c r="W44" s="10">
        <f>INTMARB_IN!W44+INTMARB_EX!W44</f>
        <v>9539.7331040412719</v>
      </c>
      <c r="X44" s="10">
        <f>INTMARB_IN!X44+INTMARB_EX!X44</f>
        <v>9040.2149613069632</v>
      </c>
    </row>
    <row r="45" spans="1:24" ht="11.25" customHeight="1" x14ac:dyDescent="0.2">
      <c r="A45" s="41" t="s">
        <v>77</v>
      </c>
      <c r="B45" s="9" t="s">
        <v>78</v>
      </c>
      <c r="C45" s="10">
        <f>INTMARB_IN!C45+INTMARB_EX!C45</f>
        <v>0</v>
      </c>
      <c r="D45" s="10">
        <f>INTMARB_IN!D45+INTMARB_EX!D45</f>
        <v>0</v>
      </c>
      <c r="E45" s="10">
        <f>INTMARB_IN!E45+INTMARB_EX!E45</f>
        <v>0</v>
      </c>
      <c r="F45" s="10">
        <f>INTMARB_IN!F45+INTMARB_EX!F45</f>
        <v>0</v>
      </c>
      <c r="G45" s="10">
        <f>INTMARB_IN!G45+INTMARB_EX!G45</f>
        <v>0</v>
      </c>
      <c r="H45" s="10">
        <f>INTMARB_IN!H45+INTMARB_EX!H45</f>
        <v>0</v>
      </c>
      <c r="I45" s="10">
        <f>INTMARB_IN!I45+INTMARB_EX!I45</f>
        <v>0</v>
      </c>
      <c r="J45" s="10">
        <f>INTMARB_IN!J45+INTMARB_EX!J45</f>
        <v>0</v>
      </c>
      <c r="K45" s="10">
        <f>INTMARB_IN!K45+INTMARB_EX!K45</f>
        <v>0</v>
      </c>
      <c r="L45" s="10">
        <f>INTMARB_IN!L45+INTMARB_EX!L45</f>
        <v>0</v>
      </c>
      <c r="M45" s="10">
        <f>INTMARB_IN!M45+INTMARB_EX!M45</f>
        <v>0</v>
      </c>
      <c r="N45" s="10">
        <f>INTMARB_IN!N45+INTMARB_EX!N45</f>
        <v>0</v>
      </c>
      <c r="O45" s="10">
        <f>INTMARB_IN!O45+INTMARB_EX!O45</f>
        <v>0</v>
      </c>
      <c r="P45" s="10">
        <f>INTMARB_IN!P45+INTMARB_EX!P45</f>
        <v>0</v>
      </c>
      <c r="Q45" s="10">
        <f>INTMARB_IN!Q45+INTMARB_EX!Q45</f>
        <v>0</v>
      </c>
      <c r="R45" s="10">
        <f>INTMARB_IN!R45+INTMARB_EX!R45</f>
        <v>0</v>
      </c>
      <c r="S45" s="10">
        <f>INTMARB_IN!S45+INTMARB_EX!S45</f>
        <v>0</v>
      </c>
      <c r="T45" s="10">
        <f>INTMARB_IN!T45+INTMARB_EX!T45</f>
        <v>0</v>
      </c>
      <c r="U45" s="10">
        <f>INTMARB_IN!U45+INTMARB_EX!U45</f>
        <v>0</v>
      </c>
      <c r="V45" s="10">
        <f>INTMARB_IN!V45+INTMARB_EX!V45</f>
        <v>0</v>
      </c>
      <c r="W45" s="10">
        <f>INTMARB_IN!W45+INTMARB_EX!W45</f>
        <v>0</v>
      </c>
      <c r="X45" s="10">
        <f>INTMARB_IN!X45+INTMARB_EX!X45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INTMARB_IN!C46+INTMARB_EX!C46</f>
        <v>160.189165950129</v>
      </c>
      <c r="D46" s="10">
        <f>INTMARB_IN!D46+INTMARB_EX!D46</f>
        <v>170.07738607050726</v>
      </c>
      <c r="E46" s="10">
        <f>INTMARB_IN!E46+INTMARB_EX!E46</f>
        <v>116.68099742046428</v>
      </c>
      <c r="F46" s="10">
        <f>INTMARB_IN!F46+INTMARB_EX!F46</f>
        <v>114.70335339638858</v>
      </c>
      <c r="G46" s="10">
        <f>INTMARB_IN!G46+INTMARB_EX!G46</f>
        <v>104.81513327601031</v>
      </c>
      <c r="H46" s="10">
        <f>INTMARB_IN!H46+INTMARB_EX!H46</f>
        <v>121.6251074806535</v>
      </c>
      <c r="I46" s="10">
        <f>INTMARB_IN!I46+INTMARB_EX!I46</f>
        <v>107.78159931212382</v>
      </c>
      <c r="J46" s="10">
        <f>INTMARB_IN!J46+INTMARB_EX!J46</f>
        <v>94.926913155631979</v>
      </c>
      <c r="K46" s="10">
        <f>INTMARB_IN!K46+INTMARB_EX!K46</f>
        <v>93.93809114359415</v>
      </c>
      <c r="L46" s="10">
        <f>INTMARB_IN!L46+INTMARB_EX!L46</f>
        <v>77.128116938950967</v>
      </c>
      <c r="M46" s="10">
        <f>INTMARB_IN!M46+INTMARB_EX!M46</f>
        <v>82.072226999140156</v>
      </c>
      <c r="N46" s="10">
        <f>INTMARB_IN!N46+INTMARB_EX!N46</f>
        <v>66.251074806534831</v>
      </c>
      <c r="O46" s="10">
        <f>INTMARB_IN!O46+INTMARB_EX!O46</f>
        <v>47.46345657781599</v>
      </c>
      <c r="P46" s="10">
        <f>INTMARB_IN!P46+INTMARB_EX!P46</f>
        <v>34.608770421324159</v>
      </c>
      <c r="Q46" s="10">
        <f>INTMARB_IN!Q46+INTMARB_EX!Q46</f>
        <v>19.77644024075666</v>
      </c>
      <c r="R46" s="10">
        <f>INTMARB_IN!R46+INTMARB_EX!R46</f>
        <v>75.315563198624233</v>
      </c>
      <c r="S46" s="10">
        <f>INTMARB_IN!S46+INTMARB_EX!S46</f>
        <v>81.736027515047283</v>
      </c>
      <c r="T46" s="10">
        <f>INTMARB_IN!T46+INTMARB_EX!T46</f>
        <v>112.49828030954428</v>
      </c>
      <c r="U46" s="10">
        <f>INTMARB_IN!U46+INTMARB_EX!U46</f>
        <v>110.37282889079967</v>
      </c>
      <c r="V46" s="10">
        <f>INTMARB_IN!V46+INTMARB_EX!V46</f>
        <v>91.462080825451409</v>
      </c>
      <c r="W46" s="10">
        <f>INTMARB_IN!W46+INTMARB_EX!W46</f>
        <v>110.4543422184007</v>
      </c>
      <c r="X46" s="10">
        <f>INTMARB_IN!X46+INTMARB_EX!X46</f>
        <v>111.60146173688729</v>
      </c>
    </row>
    <row r="47" spans="1:24" ht="11.25" customHeight="1" x14ac:dyDescent="0.2">
      <c r="A47" s="41" t="s">
        <v>81</v>
      </c>
      <c r="B47" s="9" t="s">
        <v>82</v>
      </c>
      <c r="C47" s="10">
        <f>INTMARB_IN!C47+INTMARB_EX!C47</f>
        <v>0</v>
      </c>
      <c r="D47" s="10">
        <f>INTMARB_IN!D47+INTMARB_EX!D47</f>
        <v>0</v>
      </c>
      <c r="E47" s="10">
        <f>INTMARB_IN!E47+INTMARB_EX!E47</f>
        <v>0</v>
      </c>
      <c r="F47" s="10">
        <f>INTMARB_IN!F47+INTMARB_EX!F47</f>
        <v>0</v>
      </c>
      <c r="G47" s="10">
        <f>INTMARB_IN!G47+INTMARB_EX!G47</f>
        <v>0</v>
      </c>
      <c r="H47" s="10">
        <f>INTMARB_IN!H47+INTMARB_EX!H47</f>
        <v>0</v>
      </c>
      <c r="I47" s="10">
        <f>INTMARB_IN!I47+INTMARB_EX!I47</f>
        <v>0</v>
      </c>
      <c r="J47" s="10">
        <f>INTMARB_IN!J47+INTMARB_EX!J47</f>
        <v>0</v>
      </c>
      <c r="K47" s="10">
        <f>INTMARB_IN!K47+INTMARB_EX!K47</f>
        <v>0</v>
      </c>
      <c r="L47" s="10">
        <f>INTMARB_IN!L47+INTMARB_EX!L47</f>
        <v>0</v>
      </c>
      <c r="M47" s="10">
        <f>INTMARB_IN!M47+INTMARB_EX!M47</f>
        <v>0</v>
      </c>
      <c r="N47" s="10">
        <f>INTMARB_IN!N47+INTMARB_EX!N47</f>
        <v>0</v>
      </c>
      <c r="O47" s="10">
        <f>INTMARB_IN!O47+INTMARB_EX!O47</f>
        <v>0</v>
      </c>
      <c r="P47" s="10">
        <f>INTMARB_IN!P47+INTMARB_EX!P47</f>
        <v>0</v>
      </c>
      <c r="Q47" s="10">
        <f>INTMARB_IN!Q47+INTMARB_EX!Q47</f>
        <v>0</v>
      </c>
      <c r="R47" s="10">
        <f>INTMARB_IN!R47+INTMARB_EX!R47</f>
        <v>0</v>
      </c>
      <c r="S47" s="10">
        <f>INTMARB_IN!S47+INTMARB_EX!S47</f>
        <v>0</v>
      </c>
      <c r="T47" s="10">
        <f>INTMARB_IN!T47+INTMARB_EX!T47</f>
        <v>0</v>
      </c>
      <c r="U47" s="10">
        <f>INTMARB_IN!U47+INTMARB_EX!U47</f>
        <v>0</v>
      </c>
      <c r="V47" s="10">
        <f>INTMARB_IN!V47+INTMARB_EX!V47</f>
        <v>0</v>
      </c>
      <c r="W47" s="10">
        <f>INTMARB_IN!W47+INTMARB_EX!W47</f>
        <v>0</v>
      </c>
      <c r="X47" s="10">
        <f>INTMARB_IN!X47+INTMARB_EX!X47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INTMARB_IN!C48+INTMARB_EX!C48</f>
        <v>0</v>
      </c>
      <c r="D48" s="10">
        <f>INTMARB_IN!D48+INTMARB_EX!D48</f>
        <v>0</v>
      </c>
      <c r="E48" s="10">
        <f>INTMARB_IN!E48+INTMARB_EX!E48</f>
        <v>0</v>
      </c>
      <c r="F48" s="10">
        <f>INTMARB_IN!F48+INTMARB_EX!F48</f>
        <v>0</v>
      </c>
      <c r="G48" s="10">
        <f>INTMARB_IN!G48+INTMARB_EX!G48</f>
        <v>0</v>
      </c>
      <c r="H48" s="10">
        <f>INTMARB_IN!H48+INTMARB_EX!H48</f>
        <v>0</v>
      </c>
      <c r="I48" s="10">
        <f>INTMARB_IN!I48+INTMARB_EX!I48</f>
        <v>0</v>
      </c>
      <c r="J48" s="10">
        <f>INTMARB_IN!J48+INTMARB_EX!J48</f>
        <v>0</v>
      </c>
      <c r="K48" s="10">
        <f>INTMARB_IN!K48+INTMARB_EX!K48</f>
        <v>0</v>
      </c>
      <c r="L48" s="10">
        <f>INTMARB_IN!L48+INTMARB_EX!L48</f>
        <v>0</v>
      </c>
      <c r="M48" s="10">
        <f>INTMARB_IN!M48+INTMARB_EX!M48</f>
        <v>0</v>
      </c>
      <c r="N48" s="10">
        <f>INTMARB_IN!N48+INTMARB_EX!N48</f>
        <v>0</v>
      </c>
      <c r="O48" s="10">
        <f>INTMARB_IN!O48+INTMARB_EX!O48</f>
        <v>0</v>
      </c>
      <c r="P48" s="10">
        <f>INTMARB_IN!P48+INTMARB_EX!P48</f>
        <v>0</v>
      </c>
      <c r="Q48" s="10">
        <f>INTMARB_IN!Q48+INTMARB_EX!Q48</f>
        <v>0</v>
      </c>
      <c r="R48" s="10">
        <f>INTMARB_IN!R48+INTMARB_EX!R48</f>
        <v>0</v>
      </c>
      <c r="S48" s="10">
        <f>INTMARB_IN!S48+INTMARB_EX!S48</f>
        <v>0</v>
      </c>
      <c r="T48" s="10">
        <f>INTMARB_IN!T48+INTMARB_EX!T48</f>
        <v>0</v>
      </c>
      <c r="U48" s="10">
        <f>INTMARB_IN!U48+INTMARB_EX!U48</f>
        <v>0</v>
      </c>
      <c r="V48" s="10">
        <f>INTMARB_IN!V48+INTMARB_EX!V48</f>
        <v>0</v>
      </c>
      <c r="W48" s="10">
        <f>INTMARB_IN!W48+INTMARB_EX!W48</f>
        <v>0</v>
      </c>
      <c r="X48" s="10">
        <f>INTMARB_IN!X48+INTMARB_EX!X48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INTMARB_IN!C49+INTMARB_EX!C49</f>
        <v>0</v>
      </c>
      <c r="D49" s="10">
        <f>INTMARB_IN!D49+INTMARB_EX!D49</f>
        <v>0</v>
      </c>
      <c r="E49" s="10">
        <f>INTMARB_IN!E49+INTMARB_EX!E49</f>
        <v>0</v>
      </c>
      <c r="F49" s="10">
        <f>INTMARB_IN!F49+INTMARB_EX!F49</f>
        <v>0</v>
      </c>
      <c r="G49" s="10">
        <f>INTMARB_IN!G49+INTMARB_EX!G49</f>
        <v>0</v>
      </c>
      <c r="H49" s="10">
        <f>INTMARB_IN!H49+INTMARB_EX!H49</f>
        <v>0</v>
      </c>
      <c r="I49" s="10">
        <f>INTMARB_IN!I49+INTMARB_EX!I49</f>
        <v>0</v>
      </c>
      <c r="J49" s="10">
        <f>INTMARB_IN!J49+INTMARB_EX!J49</f>
        <v>0</v>
      </c>
      <c r="K49" s="10">
        <f>INTMARB_IN!K49+INTMARB_EX!K49</f>
        <v>0</v>
      </c>
      <c r="L49" s="10">
        <f>INTMARB_IN!L49+INTMARB_EX!L49</f>
        <v>0</v>
      </c>
      <c r="M49" s="10">
        <f>INTMARB_IN!M49+INTMARB_EX!M49</f>
        <v>0</v>
      </c>
      <c r="N49" s="10">
        <f>INTMARB_IN!N49+INTMARB_EX!N49</f>
        <v>0</v>
      </c>
      <c r="O49" s="10">
        <f>INTMARB_IN!O49+INTMARB_EX!O49</f>
        <v>0</v>
      </c>
      <c r="P49" s="10">
        <f>INTMARB_IN!P49+INTMARB_EX!P49</f>
        <v>0</v>
      </c>
      <c r="Q49" s="10">
        <f>INTMARB_IN!Q49+INTMARB_EX!Q49</f>
        <v>0</v>
      </c>
      <c r="R49" s="10">
        <f>INTMARB_IN!R49+INTMARB_EX!R49</f>
        <v>0</v>
      </c>
      <c r="S49" s="10">
        <f>INTMARB_IN!S49+INTMARB_EX!S49</f>
        <v>0</v>
      </c>
      <c r="T49" s="10">
        <f>INTMARB_IN!T49+INTMARB_EX!T49</f>
        <v>0</v>
      </c>
      <c r="U49" s="10">
        <f>INTMARB_IN!U49+INTMARB_EX!U49</f>
        <v>0</v>
      </c>
      <c r="V49" s="10">
        <f>INTMARB_IN!V49+INTMARB_EX!V49</f>
        <v>0</v>
      </c>
      <c r="W49" s="10">
        <f>INTMARB_IN!W49+INTMARB_EX!W49</f>
        <v>0</v>
      </c>
      <c r="X49" s="10">
        <f>INTMARB_IN!X49+INTMARB_EX!X49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INTMARB_IN!C50+INTMARB_EX!C50</f>
        <v>0</v>
      </c>
      <c r="D50" s="10">
        <f>INTMARB_IN!D50+INTMARB_EX!D50</f>
        <v>0</v>
      </c>
      <c r="E50" s="10">
        <f>INTMARB_IN!E50+INTMARB_EX!E50</f>
        <v>0</v>
      </c>
      <c r="F50" s="10">
        <f>INTMARB_IN!F50+INTMARB_EX!F50</f>
        <v>0</v>
      </c>
      <c r="G50" s="10">
        <f>INTMARB_IN!G50+INTMARB_EX!G50</f>
        <v>0</v>
      </c>
      <c r="H50" s="10">
        <f>INTMARB_IN!H50+INTMARB_EX!H50</f>
        <v>0</v>
      </c>
      <c r="I50" s="10">
        <f>INTMARB_IN!I50+INTMARB_EX!I50</f>
        <v>0</v>
      </c>
      <c r="J50" s="10">
        <f>INTMARB_IN!J50+INTMARB_EX!J50</f>
        <v>0</v>
      </c>
      <c r="K50" s="10">
        <f>INTMARB_IN!K50+INTMARB_EX!K50</f>
        <v>0</v>
      </c>
      <c r="L50" s="10">
        <f>INTMARB_IN!L50+INTMARB_EX!L50</f>
        <v>0</v>
      </c>
      <c r="M50" s="10">
        <f>INTMARB_IN!M50+INTMARB_EX!M50</f>
        <v>0</v>
      </c>
      <c r="N50" s="10">
        <f>INTMARB_IN!N50+INTMARB_EX!N50</f>
        <v>0</v>
      </c>
      <c r="O50" s="10">
        <f>INTMARB_IN!O50+INTMARB_EX!O50</f>
        <v>0</v>
      </c>
      <c r="P50" s="10">
        <f>INTMARB_IN!P50+INTMARB_EX!P50</f>
        <v>0</v>
      </c>
      <c r="Q50" s="10">
        <f>INTMARB_IN!Q50+INTMARB_EX!Q50</f>
        <v>0</v>
      </c>
      <c r="R50" s="10">
        <f>INTMARB_IN!R50+INTMARB_EX!R50</f>
        <v>0</v>
      </c>
      <c r="S50" s="10">
        <f>INTMARB_IN!S50+INTMARB_EX!S50</f>
        <v>0</v>
      </c>
      <c r="T50" s="10">
        <f>INTMARB_IN!T50+INTMARB_EX!T50</f>
        <v>0</v>
      </c>
      <c r="U50" s="10">
        <f>INTMARB_IN!U50+INTMARB_EX!U50</f>
        <v>0</v>
      </c>
      <c r="V50" s="10">
        <f>INTMARB_IN!V50+INTMARB_EX!V50</f>
        <v>0</v>
      </c>
      <c r="W50" s="10">
        <f>INTMARB_IN!W50+INTMARB_EX!W50</f>
        <v>0</v>
      </c>
      <c r="X50" s="10">
        <f>INTMARB_IN!X50+INTMARB_EX!X50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INTMARB_IN!C51+INTMARB_EX!C51</f>
        <v>0</v>
      </c>
      <c r="D51" s="37">
        <f>INTMARB_IN!D51+INTMARB_EX!D51</f>
        <v>0</v>
      </c>
      <c r="E51" s="37">
        <f>INTMARB_IN!E51+INTMARB_EX!E51</f>
        <v>0</v>
      </c>
      <c r="F51" s="37">
        <f>INTMARB_IN!F51+INTMARB_EX!F51</f>
        <v>0</v>
      </c>
      <c r="G51" s="37">
        <f>INTMARB_IN!G51+INTMARB_EX!G51</f>
        <v>0</v>
      </c>
      <c r="H51" s="37">
        <f>INTMARB_IN!H51+INTMARB_EX!H51</f>
        <v>0</v>
      </c>
      <c r="I51" s="37">
        <f>INTMARB_IN!I51+INTMARB_EX!I51</f>
        <v>0</v>
      </c>
      <c r="J51" s="37">
        <f>INTMARB_IN!J51+INTMARB_EX!J51</f>
        <v>0</v>
      </c>
      <c r="K51" s="37">
        <f>INTMARB_IN!K51+INTMARB_EX!K51</f>
        <v>0</v>
      </c>
      <c r="L51" s="37">
        <f>INTMARB_IN!L51+INTMARB_EX!L51</f>
        <v>0</v>
      </c>
      <c r="M51" s="37">
        <f>INTMARB_IN!M51+INTMARB_EX!M51</f>
        <v>0</v>
      </c>
      <c r="N51" s="37">
        <f>INTMARB_IN!N51+INTMARB_EX!N51</f>
        <v>0</v>
      </c>
      <c r="O51" s="37">
        <f>INTMARB_IN!O51+INTMARB_EX!O51</f>
        <v>0</v>
      </c>
      <c r="P51" s="37">
        <f>INTMARB_IN!P51+INTMARB_EX!P51</f>
        <v>0.31453138435081684</v>
      </c>
      <c r="Q51" s="37">
        <f>INTMARB_IN!Q51+INTMARB_EX!Q51</f>
        <v>0.5231298366294066</v>
      </c>
      <c r="R51" s="37">
        <f>INTMARB_IN!R51+INTMARB_EX!R51</f>
        <v>0.6976784178847808</v>
      </c>
      <c r="S51" s="37">
        <f>INTMARB_IN!S51+INTMARB_EX!S51</f>
        <v>1.053396388650043</v>
      </c>
      <c r="T51" s="37">
        <f>INTMARB_IN!T51+INTMARB_EX!T51</f>
        <v>4.5572656921754078</v>
      </c>
      <c r="U51" s="37">
        <f>INTMARB_IN!U51+INTMARB_EX!U51</f>
        <v>12.82596732588134</v>
      </c>
      <c r="V51" s="37">
        <f>INTMARB_IN!V51+INTMARB_EX!V51</f>
        <v>59.455546001719682</v>
      </c>
      <c r="W51" s="37">
        <f>INTMARB_IN!W51+INTMARB_EX!W51</f>
        <v>113.67884780739472</v>
      </c>
      <c r="X51" s="37">
        <f>INTMARB_IN!X51+INTMARB_EX!X51</f>
        <v>118.66423043852109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16.67153912295786</v>
      </c>
      <c r="V52" s="37">
        <f t="shared" si="20"/>
        <v>47.33439380911436</v>
      </c>
      <c r="W52" s="37">
        <f t="shared" ref="W52:X52" si="21">SUM(W53:W70)</f>
        <v>236.32493551160789</v>
      </c>
      <c r="X52" s="37">
        <f t="shared" si="21"/>
        <v>166.0920034393809</v>
      </c>
    </row>
    <row r="53" spans="1:24" ht="11.25" customHeight="1" x14ac:dyDescent="0.2">
      <c r="A53" s="42" t="s">
        <v>93</v>
      </c>
      <c r="B53" s="9" t="s">
        <v>94</v>
      </c>
      <c r="C53" s="10">
        <f>INTMARB_IN!C53+INTMARB_EX!C53</f>
        <v>0</v>
      </c>
      <c r="D53" s="10">
        <f>INTMARB_IN!D53+INTMARB_EX!D53</f>
        <v>0</v>
      </c>
      <c r="E53" s="10">
        <f>INTMARB_IN!E53+INTMARB_EX!E53</f>
        <v>0</v>
      </c>
      <c r="F53" s="10">
        <f>INTMARB_IN!F53+INTMARB_EX!F53</f>
        <v>0</v>
      </c>
      <c r="G53" s="10">
        <f>INTMARB_IN!G53+INTMARB_EX!G53</f>
        <v>0</v>
      </c>
      <c r="H53" s="10">
        <f>INTMARB_IN!H53+INTMARB_EX!H53</f>
        <v>0</v>
      </c>
      <c r="I53" s="10">
        <f>INTMARB_IN!I53+INTMARB_EX!I53</f>
        <v>0</v>
      </c>
      <c r="J53" s="10">
        <f>INTMARB_IN!J53+INTMARB_EX!J53</f>
        <v>0</v>
      </c>
      <c r="K53" s="10">
        <f>INTMARB_IN!K53+INTMARB_EX!K53</f>
        <v>0</v>
      </c>
      <c r="L53" s="10">
        <f>INTMARB_IN!L53+INTMARB_EX!L53</f>
        <v>0</v>
      </c>
      <c r="M53" s="10">
        <f>INTMARB_IN!M53+INTMARB_EX!M53</f>
        <v>0</v>
      </c>
      <c r="N53" s="10">
        <f>INTMARB_IN!N53+INTMARB_EX!N53</f>
        <v>0</v>
      </c>
      <c r="O53" s="10">
        <f>INTMARB_IN!O53+INTMARB_EX!O53</f>
        <v>0</v>
      </c>
      <c r="P53" s="10">
        <f>INTMARB_IN!P53+INTMARB_EX!P53</f>
        <v>0</v>
      </c>
      <c r="Q53" s="10">
        <f>INTMARB_IN!Q53+INTMARB_EX!Q53</f>
        <v>0</v>
      </c>
      <c r="R53" s="10">
        <f>INTMARB_IN!R53+INTMARB_EX!R53</f>
        <v>0</v>
      </c>
      <c r="S53" s="10">
        <f>INTMARB_IN!S53+INTMARB_EX!S53</f>
        <v>0</v>
      </c>
      <c r="T53" s="10">
        <f>INTMARB_IN!T53+INTMARB_EX!T53</f>
        <v>0</v>
      </c>
      <c r="U53" s="10">
        <f>INTMARB_IN!U53+INTMARB_EX!U53</f>
        <v>0</v>
      </c>
      <c r="V53" s="10">
        <f>INTMARB_IN!V53+INTMARB_EX!V53</f>
        <v>0</v>
      </c>
      <c r="W53" s="10">
        <f>INTMARB_IN!W53+INTMARB_EX!W53</f>
        <v>0</v>
      </c>
      <c r="X53" s="10">
        <f>INTMARB_IN!X53+INTMARB_EX!X53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INTMARB_IN!C54+INTMARB_EX!C54</f>
        <v>0</v>
      </c>
      <c r="D54" s="10">
        <f>INTMARB_IN!D54+INTMARB_EX!D54</f>
        <v>0</v>
      </c>
      <c r="E54" s="10">
        <f>INTMARB_IN!E54+INTMARB_EX!E54</f>
        <v>0</v>
      </c>
      <c r="F54" s="10">
        <f>INTMARB_IN!F54+INTMARB_EX!F54</f>
        <v>0</v>
      </c>
      <c r="G54" s="10">
        <f>INTMARB_IN!G54+INTMARB_EX!G54</f>
        <v>0</v>
      </c>
      <c r="H54" s="10">
        <f>INTMARB_IN!H54+INTMARB_EX!H54</f>
        <v>0</v>
      </c>
      <c r="I54" s="10">
        <f>INTMARB_IN!I54+INTMARB_EX!I54</f>
        <v>0</v>
      </c>
      <c r="J54" s="10">
        <f>INTMARB_IN!J54+INTMARB_EX!J54</f>
        <v>0</v>
      </c>
      <c r="K54" s="10">
        <f>INTMARB_IN!K54+INTMARB_EX!K54</f>
        <v>0</v>
      </c>
      <c r="L54" s="10">
        <f>INTMARB_IN!L54+INTMARB_EX!L54</f>
        <v>0</v>
      </c>
      <c r="M54" s="10">
        <f>INTMARB_IN!M54+INTMARB_EX!M54</f>
        <v>0</v>
      </c>
      <c r="N54" s="10">
        <f>INTMARB_IN!N54+INTMARB_EX!N54</f>
        <v>0</v>
      </c>
      <c r="O54" s="10">
        <f>INTMARB_IN!O54+INTMARB_EX!O54</f>
        <v>0</v>
      </c>
      <c r="P54" s="10">
        <f>INTMARB_IN!P54+INTMARB_EX!P54</f>
        <v>0</v>
      </c>
      <c r="Q54" s="10">
        <f>INTMARB_IN!Q54+INTMARB_EX!Q54</f>
        <v>0</v>
      </c>
      <c r="R54" s="10">
        <f>INTMARB_IN!R54+INTMARB_EX!R54</f>
        <v>0</v>
      </c>
      <c r="S54" s="10">
        <f>INTMARB_IN!S54+INTMARB_EX!S54</f>
        <v>0</v>
      </c>
      <c r="T54" s="10">
        <f>INTMARB_IN!T54+INTMARB_EX!T54</f>
        <v>0</v>
      </c>
      <c r="U54" s="10">
        <f>INTMARB_IN!U54+INTMARB_EX!U54</f>
        <v>0</v>
      </c>
      <c r="V54" s="10">
        <f>INTMARB_IN!V54+INTMARB_EX!V54</f>
        <v>0</v>
      </c>
      <c r="W54" s="10">
        <f>INTMARB_IN!W54+INTMARB_EX!W54</f>
        <v>0</v>
      </c>
      <c r="X54" s="10">
        <f>INTMARB_IN!X54+INTMARB_EX!X54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INTMARB_IN!C55+INTMARB_EX!C55</f>
        <v>0</v>
      </c>
      <c r="D55" s="10">
        <f>INTMARB_IN!D55+INTMARB_EX!D55</f>
        <v>0</v>
      </c>
      <c r="E55" s="10">
        <f>INTMARB_IN!E55+INTMARB_EX!E55</f>
        <v>0</v>
      </c>
      <c r="F55" s="10">
        <f>INTMARB_IN!F55+INTMARB_EX!F55</f>
        <v>0</v>
      </c>
      <c r="G55" s="10">
        <f>INTMARB_IN!G55+INTMARB_EX!G55</f>
        <v>0</v>
      </c>
      <c r="H55" s="10">
        <f>INTMARB_IN!H55+INTMARB_EX!H55</f>
        <v>0</v>
      </c>
      <c r="I55" s="10">
        <f>INTMARB_IN!I55+INTMARB_EX!I55</f>
        <v>0</v>
      </c>
      <c r="J55" s="10">
        <f>INTMARB_IN!J55+INTMARB_EX!J55</f>
        <v>0</v>
      </c>
      <c r="K55" s="10">
        <f>INTMARB_IN!K55+INTMARB_EX!K55</f>
        <v>0</v>
      </c>
      <c r="L55" s="10">
        <f>INTMARB_IN!L55+INTMARB_EX!L55</f>
        <v>0</v>
      </c>
      <c r="M55" s="10">
        <f>INTMARB_IN!M55+INTMARB_EX!M55</f>
        <v>0</v>
      </c>
      <c r="N55" s="10">
        <f>INTMARB_IN!N55+INTMARB_EX!N55</f>
        <v>0</v>
      </c>
      <c r="O55" s="10">
        <f>INTMARB_IN!O55+INTMARB_EX!O55</f>
        <v>0</v>
      </c>
      <c r="P55" s="10">
        <f>INTMARB_IN!P55+INTMARB_EX!P55</f>
        <v>0</v>
      </c>
      <c r="Q55" s="10">
        <f>INTMARB_IN!Q55+INTMARB_EX!Q55</f>
        <v>0</v>
      </c>
      <c r="R55" s="10">
        <f>INTMARB_IN!R55+INTMARB_EX!R55</f>
        <v>0</v>
      </c>
      <c r="S55" s="10">
        <f>INTMARB_IN!S55+INTMARB_EX!S55</f>
        <v>0</v>
      </c>
      <c r="T55" s="10">
        <f>INTMARB_IN!T55+INTMARB_EX!T55</f>
        <v>0</v>
      </c>
      <c r="U55" s="10">
        <f>INTMARB_IN!U55+INTMARB_EX!U55</f>
        <v>0</v>
      </c>
      <c r="V55" s="10">
        <f>INTMARB_IN!V55+INTMARB_EX!V55</f>
        <v>0</v>
      </c>
      <c r="W55" s="10">
        <f>INTMARB_IN!W55+INTMARB_EX!W55</f>
        <v>0</v>
      </c>
      <c r="X55" s="10">
        <f>INTMARB_IN!X55+INTMARB_EX!X55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INTMARB_IN!C56+INTMARB_EX!C56</f>
        <v>0</v>
      </c>
      <c r="D56" s="10">
        <f>INTMARB_IN!D56+INTMARB_EX!D56</f>
        <v>0</v>
      </c>
      <c r="E56" s="10">
        <f>INTMARB_IN!E56+INTMARB_EX!E56</f>
        <v>0</v>
      </c>
      <c r="F56" s="10">
        <f>INTMARB_IN!F56+INTMARB_EX!F56</f>
        <v>0</v>
      </c>
      <c r="G56" s="10">
        <f>INTMARB_IN!G56+INTMARB_EX!G56</f>
        <v>0</v>
      </c>
      <c r="H56" s="10">
        <f>INTMARB_IN!H56+INTMARB_EX!H56</f>
        <v>0</v>
      </c>
      <c r="I56" s="10">
        <f>INTMARB_IN!I56+INTMARB_EX!I56</f>
        <v>0</v>
      </c>
      <c r="J56" s="10">
        <f>INTMARB_IN!J56+INTMARB_EX!J56</f>
        <v>0</v>
      </c>
      <c r="K56" s="10">
        <f>INTMARB_IN!K56+INTMARB_EX!K56</f>
        <v>0</v>
      </c>
      <c r="L56" s="10">
        <f>INTMARB_IN!L56+INTMARB_EX!L56</f>
        <v>0</v>
      </c>
      <c r="M56" s="10">
        <f>INTMARB_IN!M56+INTMARB_EX!M56</f>
        <v>0</v>
      </c>
      <c r="N56" s="10">
        <f>INTMARB_IN!N56+INTMARB_EX!N56</f>
        <v>0</v>
      </c>
      <c r="O56" s="10">
        <f>INTMARB_IN!O56+INTMARB_EX!O56</f>
        <v>0</v>
      </c>
      <c r="P56" s="10">
        <f>INTMARB_IN!P56+INTMARB_EX!P56</f>
        <v>0</v>
      </c>
      <c r="Q56" s="10">
        <f>INTMARB_IN!Q56+INTMARB_EX!Q56</f>
        <v>0</v>
      </c>
      <c r="R56" s="10">
        <f>INTMARB_IN!R56+INTMARB_EX!R56</f>
        <v>0</v>
      </c>
      <c r="S56" s="10">
        <f>INTMARB_IN!S56+INTMARB_EX!S56</f>
        <v>0</v>
      </c>
      <c r="T56" s="10">
        <f>INTMARB_IN!T56+INTMARB_EX!T56</f>
        <v>0</v>
      </c>
      <c r="U56" s="10">
        <f>INTMARB_IN!U56+INTMARB_EX!U56</f>
        <v>0</v>
      </c>
      <c r="V56" s="10">
        <f>INTMARB_IN!V56+INTMARB_EX!V56</f>
        <v>0</v>
      </c>
      <c r="W56" s="10">
        <f>INTMARB_IN!W56+INTMARB_EX!W56</f>
        <v>0</v>
      </c>
      <c r="X56" s="10">
        <f>INTMARB_IN!X56+INTMARB_EX!X56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INTMARB_IN!C57+INTMARB_EX!C57</f>
        <v>0</v>
      </c>
      <c r="D57" s="10">
        <f>INTMARB_IN!D57+INTMARB_EX!D57</f>
        <v>0</v>
      </c>
      <c r="E57" s="10">
        <f>INTMARB_IN!E57+INTMARB_EX!E57</f>
        <v>0</v>
      </c>
      <c r="F57" s="10">
        <f>INTMARB_IN!F57+INTMARB_EX!F57</f>
        <v>0</v>
      </c>
      <c r="G57" s="10">
        <f>INTMARB_IN!G57+INTMARB_EX!G57</f>
        <v>0</v>
      </c>
      <c r="H57" s="10">
        <f>INTMARB_IN!H57+INTMARB_EX!H57</f>
        <v>0</v>
      </c>
      <c r="I57" s="10">
        <f>INTMARB_IN!I57+INTMARB_EX!I57</f>
        <v>0</v>
      </c>
      <c r="J57" s="10">
        <f>INTMARB_IN!J57+INTMARB_EX!J57</f>
        <v>0</v>
      </c>
      <c r="K57" s="10">
        <f>INTMARB_IN!K57+INTMARB_EX!K57</f>
        <v>0</v>
      </c>
      <c r="L57" s="10">
        <f>INTMARB_IN!L57+INTMARB_EX!L57</f>
        <v>0</v>
      </c>
      <c r="M57" s="10">
        <f>INTMARB_IN!M57+INTMARB_EX!M57</f>
        <v>0</v>
      </c>
      <c r="N57" s="10">
        <f>INTMARB_IN!N57+INTMARB_EX!N57</f>
        <v>0</v>
      </c>
      <c r="O57" s="10">
        <f>INTMARB_IN!O57+INTMARB_EX!O57</f>
        <v>0</v>
      </c>
      <c r="P57" s="10">
        <f>INTMARB_IN!P57+INTMARB_EX!P57</f>
        <v>0</v>
      </c>
      <c r="Q57" s="10">
        <f>INTMARB_IN!Q57+INTMARB_EX!Q57</f>
        <v>0</v>
      </c>
      <c r="R57" s="10">
        <f>INTMARB_IN!R57+INTMARB_EX!R57</f>
        <v>0</v>
      </c>
      <c r="S57" s="10">
        <f>INTMARB_IN!S57+INTMARB_EX!S57</f>
        <v>0</v>
      </c>
      <c r="T57" s="10">
        <f>INTMARB_IN!T57+INTMARB_EX!T57</f>
        <v>0</v>
      </c>
      <c r="U57" s="10">
        <f>INTMARB_IN!U57+INTMARB_EX!U57</f>
        <v>0</v>
      </c>
      <c r="V57" s="10">
        <f>INTMARB_IN!V57+INTMARB_EX!V57</f>
        <v>0</v>
      </c>
      <c r="W57" s="10">
        <f>INTMARB_IN!W57+INTMARB_EX!W57</f>
        <v>0</v>
      </c>
      <c r="X57" s="10">
        <f>INTMARB_IN!X57+INTMARB_EX!X57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INTMARB_IN!C58+INTMARB_EX!C58</f>
        <v>0</v>
      </c>
      <c r="D58" s="10">
        <f>INTMARB_IN!D58+INTMARB_EX!D58</f>
        <v>0</v>
      </c>
      <c r="E58" s="10">
        <f>INTMARB_IN!E58+INTMARB_EX!E58</f>
        <v>0</v>
      </c>
      <c r="F58" s="10">
        <f>INTMARB_IN!F58+INTMARB_EX!F58</f>
        <v>0</v>
      </c>
      <c r="G58" s="10">
        <f>INTMARB_IN!G58+INTMARB_EX!G58</f>
        <v>0</v>
      </c>
      <c r="H58" s="10">
        <f>INTMARB_IN!H58+INTMARB_EX!H58</f>
        <v>0</v>
      </c>
      <c r="I58" s="10">
        <f>INTMARB_IN!I58+INTMARB_EX!I58</f>
        <v>0</v>
      </c>
      <c r="J58" s="10">
        <f>INTMARB_IN!J58+INTMARB_EX!J58</f>
        <v>0</v>
      </c>
      <c r="K58" s="10">
        <f>INTMARB_IN!K58+INTMARB_EX!K58</f>
        <v>0</v>
      </c>
      <c r="L58" s="10">
        <f>INTMARB_IN!L58+INTMARB_EX!L58</f>
        <v>0</v>
      </c>
      <c r="M58" s="10">
        <f>INTMARB_IN!M58+INTMARB_EX!M58</f>
        <v>0</v>
      </c>
      <c r="N58" s="10">
        <f>INTMARB_IN!N58+INTMARB_EX!N58</f>
        <v>0</v>
      </c>
      <c r="O58" s="10">
        <f>INTMARB_IN!O58+INTMARB_EX!O58</f>
        <v>0</v>
      </c>
      <c r="P58" s="10">
        <f>INTMARB_IN!P58+INTMARB_EX!P58</f>
        <v>0</v>
      </c>
      <c r="Q58" s="10">
        <f>INTMARB_IN!Q58+INTMARB_EX!Q58</f>
        <v>0</v>
      </c>
      <c r="R58" s="10">
        <f>INTMARB_IN!R58+INTMARB_EX!R58</f>
        <v>0</v>
      </c>
      <c r="S58" s="10">
        <f>INTMARB_IN!S58+INTMARB_EX!S58</f>
        <v>0</v>
      </c>
      <c r="T58" s="10">
        <f>INTMARB_IN!T58+INTMARB_EX!T58</f>
        <v>0</v>
      </c>
      <c r="U58" s="10">
        <f>INTMARB_IN!U58+INTMARB_EX!U58</f>
        <v>0</v>
      </c>
      <c r="V58" s="10">
        <f>INTMARB_IN!V58+INTMARB_EX!V58</f>
        <v>0</v>
      </c>
      <c r="W58" s="10">
        <f>INTMARB_IN!W58+INTMARB_EX!W58</f>
        <v>0</v>
      </c>
      <c r="X58" s="10">
        <f>INTMARB_IN!X58+INTMARB_EX!X58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INTMARB_IN!C59+INTMARB_EX!C59</f>
        <v>0</v>
      </c>
      <c r="D59" s="10">
        <f>INTMARB_IN!D59+INTMARB_EX!D59</f>
        <v>0</v>
      </c>
      <c r="E59" s="10">
        <f>INTMARB_IN!E59+INTMARB_EX!E59</f>
        <v>0</v>
      </c>
      <c r="F59" s="10">
        <f>INTMARB_IN!F59+INTMARB_EX!F59</f>
        <v>0</v>
      </c>
      <c r="G59" s="10">
        <f>INTMARB_IN!G59+INTMARB_EX!G59</f>
        <v>0</v>
      </c>
      <c r="H59" s="10">
        <f>INTMARB_IN!H59+INTMARB_EX!H59</f>
        <v>0</v>
      </c>
      <c r="I59" s="10">
        <f>INTMARB_IN!I59+INTMARB_EX!I59</f>
        <v>0</v>
      </c>
      <c r="J59" s="10">
        <f>INTMARB_IN!J59+INTMARB_EX!J59</f>
        <v>0</v>
      </c>
      <c r="K59" s="10">
        <f>INTMARB_IN!K59+INTMARB_EX!K59</f>
        <v>0</v>
      </c>
      <c r="L59" s="10">
        <f>INTMARB_IN!L59+INTMARB_EX!L59</f>
        <v>0</v>
      </c>
      <c r="M59" s="10">
        <f>INTMARB_IN!M59+INTMARB_EX!M59</f>
        <v>0</v>
      </c>
      <c r="N59" s="10">
        <f>INTMARB_IN!N59+INTMARB_EX!N59</f>
        <v>0</v>
      </c>
      <c r="O59" s="10">
        <f>INTMARB_IN!O59+INTMARB_EX!O59</f>
        <v>0</v>
      </c>
      <c r="P59" s="10">
        <f>INTMARB_IN!P59+INTMARB_EX!P59</f>
        <v>0</v>
      </c>
      <c r="Q59" s="10">
        <f>INTMARB_IN!Q59+INTMARB_EX!Q59</f>
        <v>0</v>
      </c>
      <c r="R59" s="10">
        <f>INTMARB_IN!R59+INTMARB_EX!R59</f>
        <v>0</v>
      </c>
      <c r="S59" s="10">
        <f>INTMARB_IN!S59+INTMARB_EX!S59</f>
        <v>0</v>
      </c>
      <c r="T59" s="10">
        <f>INTMARB_IN!T59+INTMARB_EX!T59</f>
        <v>0</v>
      </c>
      <c r="U59" s="10">
        <f>INTMARB_IN!U59+INTMARB_EX!U59</f>
        <v>0</v>
      </c>
      <c r="V59" s="10">
        <f>INTMARB_IN!V59+INTMARB_EX!V59</f>
        <v>0</v>
      </c>
      <c r="W59" s="10">
        <f>INTMARB_IN!W59+INTMARB_EX!W59</f>
        <v>0</v>
      </c>
      <c r="X59" s="10">
        <f>INTMARB_IN!X59+INTMARB_EX!X59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INTMARB_IN!C60+INTMARB_EX!C60</f>
        <v>0</v>
      </c>
      <c r="D60" s="10">
        <f>INTMARB_IN!D60+INTMARB_EX!D60</f>
        <v>0</v>
      </c>
      <c r="E60" s="10">
        <f>INTMARB_IN!E60+INTMARB_EX!E60</f>
        <v>0</v>
      </c>
      <c r="F60" s="10">
        <f>INTMARB_IN!F60+INTMARB_EX!F60</f>
        <v>0</v>
      </c>
      <c r="G60" s="10">
        <f>INTMARB_IN!G60+INTMARB_EX!G60</f>
        <v>0</v>
      </c>
      <c r="H60" s="10">
        <f>INTMARB_IN!H60+INTMARB_EX!H60</f>
        <v>0</v>
      </c>
      <c r="I60" s="10">
        <f>INTMARB_IN!I60+INTMARB_EX!I60</f>
        <v>0</v>
      </c>
      <c r="J60" s="10">
        <f>INTMARB_IN!J60+INTMARB_EX!J60</f>
        <v>0</v>
      </c>
      <c r="K60" s="10">
        <f>INTMARB_IN!K60+INTMARB_EX!K60</f>
        <v>0</v>
      </c>
      <c r="L60" s="10">
        <f>INTMARB_IN!L60+INTMARB_EX!L60</f>
        <v>0</v>
      </c>
      <c r="M60" s="10">
        <f>INTMARB_IN!M60+INTMARB_EX!M60</f>
        <v>0</v>
      </c>
      <c r="N60" s="10">
        <f>INTMARB_IN!N60+INTMARB_EX!N60</f>
        <v>0</v>
      </c>
      <c r="O60" s="10">
        <f>INTMARB_IN!O60+INTMARB_EX!O60</f>
        <v>0</v>
      </c>
      <c r="P60" s="10">
        <f>INTMARB_IN!P60+INTMARB_EX!P60</f>
        <v>0</v>
      </c>
      <c r="Q60" s="10">
        <f>INTMARB_IN!Q60+INTMARB_EX!Q60</f>
        <v>0</v>
      </c>
      <c r="R60" s="10">
        <f>INTMARB_IN!R60+INTMARB_EX!R60</f>
        <v>0</v>
      </c>
      <c r="S60" s="10">
        <f>INTMARB_IN!S60+INTMARB_EX!S60</f>
        <v>0</v>
      </c>
      <c r="T60" s="10">
        <f>INTMARB_IN!T60+INTMARB_EX!T60</f>
        <v>0</v>
      </c>
      <c r="U60" s="10">
        <f>INTMARB_IN!U60+INTMARB_EX!U60</f>
        <v>0</v>
      </c>
      <c r="V60" s="10">
        <f>INTMARB_IN!V60+INTMARB_EX!V60</f>
        <v>0</v>
      </c>
      <c r="W60" s="10">
        <f>INTMARB_IN!W60+INTMARB_EX!W60</f>
        <v>0</v>
      </c>
      <c r="X60" s="10">
        <f>INTMARB_IN!X60+INTMARB_EX!X60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INTMARB_IN!C61+INTMARB_EX!C61</f>
        <v>0</v>
      </c>
      <c r="D61" s="10">
        <f>INTMARB_IN!D61+INTMARB_EX!D61</f>
        <v>0</v>
      </c>
      <c r="E61" s="10">
        <f>INTMARB_IN!E61+INTMARB_EX!E61</f>
        <v>0</v>
      </c>
      <c r="F61" s="10">
        <f>INTMARB_IN!F61+INTMARB_EX!F61</f>
        <v>0</v>
      </c>
      <c r="G61" s="10">
        <f>INTMARB_IN!G61+INTMARB_EX!G61</f>
        <v>0</v>
      </c>
      <c r="H61" s="10">
        <f>INTMARB_IN!H61+INTMARB_EX!H61</f>
        <v>0</v>
      </c>
      <c r="I61" s="10">
        <f>INTMARB_IN!I61+INTMARB_EX!I61</f>
        <v>0</v>
      </c>
      <c r="J61" s="10">
        <f>INTMARB_IN!J61+INTMARB_EX!J61</f>
        <v>0</v>
      </c>
      <c r="K61" s="10">
        <f>INTMARB_IN!K61+INTMARB_EX!K61</f>
        <v>0</v>
      </c>
      <c r="L61" s="10">
        <f>INTMARB_IN!L61+INTMARB_EX!L61</f>
        <v>0</v>
      </c>
      <c r="M61" s="10">
        <f>INTMARB_IN!M61+INTMARB_EX!M61</f>
        <v>0</v>
      </c>
      <c r="N61" s="10">
        <f>INTMARB_IN!N61+INTMARB_EX!N61</f>
        <v>0</v>
      </c>
      <c r="O61" s="10">
        <f>INTMARB_IN!O61+INTMARB_EX!O61</f>
        <v>0</v>
      </c>
      <c r="P61" s="10">
        <f>INTMARB_IN!P61+INTMARB_EX!P61</f>
        <v>0</v>
      </c>
      <c r="Q61" s="10">
        <f>INTMARB_IN!Q61+INTMARB_EX!Q61</f>
        <v>0</v>
      </c>
      <c r="R61" s="10">
        <f>INTMARB_IN!R61+INTMARB_EX!R61</f>
        <v>0</v>
      </c>
      <c r="S61" s="10">
        <f>INTMARB_IN!S61+INTMARB_EX!S61</f>
        <v>0</v>
      </c>
      <c r="T61" s="10">
        <f>INTMARB_IN!T61+INTMARB_EX!T61</f>
        <v>0</v>
      </c>
      <c r="U61" s="10">
        <f>INTMARB_IN!U61+INTMARB_EX!U61</f>
        <v>0</v>
      </c>
      <c r="V61" s="10">
        <f>INTMARB_IN!V61+INTMARB_EX!V61</f>
        <v>0</v>
      </c>
      <c r="W61" s="10">
        <f>INTMARB_IN!W61+INTMARB_EX!W61</f>
        <v>0</v>
      </c>
      <c r="X61" s="10">
        <f>INTMARB_IN!X61+INTMARB_EX!X61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INTMARB_IN!C62+INTMARB_EX!C62</f>
        <v>0</v>
      </c>
      <c r="D62" s="10">
        <f>INTMARB_IN!D62+INTMARB_EX!D62</f>
        <v>0</v>
      </c>
      <c r="E62" s="10">
        <f>INTMARB_IN!E62+INTMARB_EX!E62</f>
        <v>0</v>
      </c>
      <c r="F62" s="10">
        <f>INTMARB_IN!F62+INTMARB_EX!F62</f>
        <v>0</v>
      </c>
      <c r="G62" s="10">
        <f>INTMARB_IN!G62+INTMARB_EX!G62</f>
        <v>0</v>
      </c>
      <c r="H62" s="10">
        <f>INTMARB_IN!H62+INTMARB_EX!H62</f>
        <v>0</v>
      </c>
      <c r="I62" s="10">
        <f>INTMARB_IN!I62+INTMARB_EX!I62</f>
        <v>0</v>
      </c>
      <c r="J62" s="10">
        <f>INTMARB_IN!J62+INTMARB_EX!J62</f>
        <v>0</v>
      </c>
      <c r="K62" s="10">
        <f>INTMARB_IN!K62+INTMARB_EX!K62</f>
        <v>0</v>
      </c>
      <c r="L62" s="10">
        <f>INTMARB_IN!L62+INTMARB_EX!L62</f>
        <v>0</v>
      </c>
      <c r="M62" s="10">
        <f>INTMARB_IN!M62+INTMARB_EX!M62</f>
        <v>0</v>
      </c>
      <c r="N62" s="10">
        <f>INTMARB_IN!N62+INTMARB_EX!N62</f>
        <v>0</v>
      </c>
      <c r="O62" s="10">
        <f>INTMARB_IN!O62+INTMARB_EX!O62</f>
        <v>0</v>
      </c>
      <c r="P62" s="10">
        <f>INTMARB_IN!P62+INTMARB_EX!P62</f>
        <v>0</v>
      </c>
      <c r="Q62" s="10">
        <f>INTMARB_IN!Q62+INTMARB_EX!Q62</f>
        <v>0</v>
      </c>
      <c r="R62" s="10">
        <f>INTMARB_IN!R62+INTMARB_EX!R62</f>
        <v>0</v>
      </c>
      <c r="S62" s="10">
        <f>INTMARB_IN!S62+INTMARB_EX!S62</f>
        <v>0</v>
      </c>
      <c r="T62" s="10">
        <f>INTMARB_IN!T62+INTMARB_EX!T62</f>
        <v>0</v>
      </c>
      <c r="U62" s="10">
        <f>INTMARB_IN!U62+INTMARB_EX!U62</f>
        <v>0</v>
      </c>
      <c r="V62" s="10">
        <f>INTMARB_IN!V62+INTMARB_EX!V62</f>
        <v>0</v>
      </c>
      <c r="W62" s="10">
        <f>INTMARB_IN!W62+INTMARB_EX!W62</f>
        <v>0</v>
      </c>
      <c r="X62" s="10">
        <f>INTMARB_IN!X62+INTMARB_EX!X62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INTMARB_IN!C63+INTMARB_EX!C63</f>
        <v>0</v>
      </c>
      <c r="D63" s="10">
        <f>INTMARB_IN!D63+INTMARB_EX!D63</f>
        <v>0</v>
      </c>
      <c r="E63" s="10">
        <f>INTMARB_IN!E63+INTMARB_EX!E63</f>
        <v>0</v>
      </c>
      <c r="F63" s="10">
        <f>INTMARB_IN!F63+INTMARB_EX!F63</f>
        <v>0</v>
      </c>
      <c r="G63" s="10">
        <f>INTMARB_IN!G63+INTMARB_EX!G63</f>
        <v>0</v>
      </c>
      <c r="H63" s="10">
        <f>INTMARB_IN!H63+INTMARB_EX!H63</f>
        <v>0</v>
      </c>
      <c r="I63" s="10">
        <f>INTMARB_IN!I63+INTMARB_EX!I63</f>
        <v>0</v>
      </c>
      <c r="J63" s="10">
        <f>INTMARB_IN!J63+INTMARB_EX!J63</f>
        <v>0</v>
      </c>
      <c r="K63" s="10">
        <f>INTMARB_IN!K63+INTMARB_EX!K63</f>
        <v>0</v>
      </c>
      <c r="L63" s="10">
        <f>INTMARB_IN!L63+INTMARB_EX!L63</f>
        <v>0</v>
      </c>
      <c r="M63" s="10">
        <f>INTMARB_IN!M63+INTMARB_EX!M63</f>
        <v>0</v>
      </c>
      <c r="N63" s="10">
        <f>INTMARB_IN!N63+INTMARB_EX!N63</f>
        <v>0</v>
      </c>
      <c r="O63" s="10">
        <f>INTMARB_IN!O63+INTMARB_EX!O63</f>
        <v>0</v>
      </c>
      <c r="P63" s="10">
        <f>INTMARB_IN!P63+INTMARB_EX!P63</f>
        <v>0</v>
      </c>
      <c r="Q63" s="10">
        <f>INTMARB_IN!Q63+INTMARB_EX!Q63</f>
        <v>0</v>
      </c>
      <c r="R63" s="10">
        <f>INTMARB_IN!R63+INTMARB_EX!R63</f>
        <v>0</v>
      </c>
      <c r="S63" s="10">
        <f>INTMARB_IN!S63+INTMARB_EX!S63</f>
        <v>0</v>
      </c>
      <c r="T63" s="10">
        <f>INTMARB_IN!T63+INTMARB_EX!T63</f>
        <v>0</v>
      </c>
      <c r="U63" s="10">
        <f>INTMARB_IN!U63+INTMARB_EX!U63</f>
        <v>0</v>
      </c>
      <c r="V63" s="10">
        <f>INTMARB_IN!V63+INTMARB_EX!V63</f>
        <v>0</v>
      </c>
      <c r="W63" s="10">
        <f>INTMARB_IN!W63+INTMARB_EX!W63</f>
        <v>0</v>
      </c>
      <c r="X63" s="10">
        <f>INTMARB_IN!X63+INTMARB_EX!X63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INTMARB_IN!C64+INTMARB_EX!C64</f>
        <v>0</v>
      </c>
      <c r="D64" s="10">
        <f>INTMARB_IN!D64+INTMARB_EX!D64</f>
        <v>0</v>
      </c>
      <c r="E64" s="10">
        <f>INTMARB_IN!E64+INTMARB_EX!E64</f>
        <v>0</v>
      </c>
      <c r="F64" s="10">
        <f>INTMARB_IN!F64+INTMARB_EX!F64</f>
        <v>0</v>
      </c>
      <c r="G64" s="10">
        <f>INTMARB_IN!G64+INTMARB_EX!G64</f>
        <v>0</v>
      </c>
      <c r="H64" s="10">
        <f>INTMARB_IN!H64+INTMARB_EX!H64</f>
        <v>0</v>
      </c>
      <c r="I64" s="10">
        <f>INTMARB_IN!I64+INTMARB_EX!I64</f>
        <v>0</v>
      </c>
      <c r="J64" s="10">
        <f>INTMARB_IN!J64+INTMARB_EX!J64</f>
        <v>0</v>
      </c>
      <c r="K64" s="10">
        <f>INTMARB_IN!K64+INTMARB_EX!K64</f>
        <v>0</v>
      </c>
      <c r="L64" s="10">
        <f>INTMARB_IN!L64+INTMARB_EX!L64</f>
        <v>0</v>
      </c>
      <c r="M64" s="10">
        <f>INTMARB_IN!M64+INTMARB_EX!M64</f>
        <v>0</v>
      </c>
      <c r="N64" s="10">
        <f>INTMARB_IN!N64+INTMARB_EX!N64</f>
        <v>0</v>
      </c>
      <c r="O64" s="10">
        <f>INTMARB_IN!O64+INTMARB_EX!O64</f>
        <v>0</v>
      </c>
      <c r="P64" s="10">
        <f>INTMARB_IN!P64+INTMARB_EX!P64</f>
        <v>0</v>
      </c>
      <c r="Q64" s="10">
        <f>INTMARB_IN!Q64+INTMARB_EX!Q64</f>
        <v>0</v>
      </c>
      <c r="R64" s="10">
        <f>INTMARB_IN!R64+INTMARB_EX!R64</f>
        <v>0</v>
      </c>
      <c r="S64" s="10">
        <f>INTMARB_IN!S64+INTMARB_EX!S64</f>
        <v>0</v>
      </c>
      <c r="T64" s="10">
        <f>INTMARB_IN!T64+INTMARB_EX!T64</f>
        <v>0</v>
      </c>
      <c r="U64" s="10">
        <f>INTMARB_IN!U64+INTMARB_EX!U64</f>
        <v>0</v>
      </c>
      <c r="V64" s="10">
        <f>INTMARB_IN!V64+INTMARB_EX!V64</f>
        <v>0</v>
      </c>
      <c r="W64" s="10">
        <f>INTMARB_IN!W64+INTMARB_EX!W64</f>
        <v>0</v>
      </c>
      <c r="X64" s="10">
        <f>INTMARB_IN!X64+INTMARB_EX!X64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INTMARB_IN!C65+INTMARB_EX!C65</f>
        <v>0</v>
      </c>
      <c r="D65" s="10">
        <f>INTMARB_IN!D65+INTMARB_EX!D65</f>
        <v>0</v>
      </c>
      <c r="E65" s="10">
        <f>INTMARB_IN!E65+INTMARB_EX!E65</f>
        <v>0</v>
      </c>
      <c r="F65" s="10">
        <f>INTMARB_IN!F65+INTMARB_EX!F65</f>
        <v>0</v>
      </c>
      <c r="G65" s="10">
        <f>INTMARB_IN!G65+INTMARB_EX!G65</f>
        <v>0</v>
      </c>
      <c r="H65" s="10">
        <f>INTMARB_IN!H65+INTMARB_EX!H65</f>
        <v>0</v>
      </c>
      <c r="I65" s="10">
        <f>INTMARB_IN!I65+INTMARB_EX!I65</f>
        <v>0</v>
      </c>
      <c r="J65" s="10">
        <f>INTMARB_IN!J65+INTMARB_EX!J65</f>
        <v>0</v>
      </c>
      <c r="K65" s="10">
        <f>INTMARB_IN!K65+INTMARB_EX!K65</f>
        <v>0</v>
      </c>
      <c r="L65" s="10">
        <f>INTMARB_IN!L65+INTMARB_EX!L65</f>
        <v>0</v>
      </c>
      <c r="M65" s="10">
        <f>INTMARB_IN!M65+INTMARB_EX!M65</f>
        <v>0</v>
      </c>
      <c r="N65" s="10">
        <f>INTMARB_IN!N65+INTMARB_EX!N65</f>
        <v>0</v>
      </c>
      <c r="O65" s="10">
        <f>INTMARB_IN!O65+INTMARB_EX!O65</f>
        <v>0</v>
      </c>
      <c r="P65" s="10">
        <f>INTMARB_IN!P65+INTMARB_EX!P65</f>
        <v>0</v>
      </c>
      <c r="Q65" s="10">
        <f>INTMARB_IN!Q65+INTMARB_EX!Q65</f>
        <v>0</v>
      </c>
      <c r="R65" s="10">
        <f>INTMARB_IN!R65+INTMARB_EX!R65</f>
        <v>0</v>
      </c>
      <c r="S65" s="10">
        <f>INTMARB_IN!S65+INTMARB_EX!S65</f>
        <v>0</v>
      </c>
      <c r="T65" s="10">
        <f>INTMARB_IN!T65+INTMARB_EX!T65</f>
        <v>0</v>
      </c>
      <c r="U65" s="10">
        <f>INTMARB_IN!U65+INTMARB_EX!U65</f>
        <v>0</v>
      </c>
      <c r="V65" s="10">
        <f>INTMARB_IN!V65+INTMARB_EX!V65</f>
        <v>0</v>
      </c>
      <c r="W65" s="10">
        <f>INTMARB_IN!W65+INTMARB_EX!W65</f>
        <v>0</v>
      </c>
      <c r="X65" s="10">
        <f>INTMARB_IN!X65+INTMARB_EX!X65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INTMARB_IN!C66+INTMARB_EX!C66</f>
        <v>0</v>
      </c>
      <c r="D66" s="10">
        <f>INTMARB_IN!D66+INTMARB_EX!D66</f>
        <v>0</v>
      </c>
      <c r="E66" s="10">
        <f>INTMARB_IN!E66+INTMARB_EX!E66</f>
        <v>0</v>
      </c>
      <c r="F66" s="10">
        <f>INTMARB_IN!F66+INTMARB_EX!F66</f>
        <v>0</v>
      </c>
      <c r="G66" s="10">
        <f>INTMARB_IN!G66+INTMARB_EX!G66</f>
        <v>0</v>
      </c>
      <c r="H66" s="10">
        <f>INTMARB_IN!H66+INTMARB_EX!H66</f>
        <v>0</v>
      </c>
      <c r="I66" s="10">
        <f>INTMARB_IN!I66+INTMARB_EX!I66</f>
        <v>0</v>
      </c>
      <c r="J66" s="10">
        <f>INTMARB_IN!J66+INTMARB_EX!J66</f>
        <v>0</v>
      </c>
      <c r="K66" s="10">
        <f>INTMARB_IN!K66+INTMARB_EX!K66</f>
        <v>0</v>
      </c>
      <c r="L66" s="10">
        <f>INTMARB_IN!L66+INTMARB_EX!L66</f>
        <v>0</v>
      </c>
      <c r="M66" s="10">
        <f>INTMARB_IN!M66+INTMARB_EX!M66</f>
        <v>0</v>
      </c>
      <c r="N66" s="10">
        <f>INTMARB_IN!N66+INTMARB_EX!N66</f>
        <v>0</v>
      </c>
      <c r="O66" s="10">
        <f>INTMARB_IN!O66+INTMARB_EX!O66</f>
        <v>0</v>
      </c>
      <c r="P66" s="10">
        <f>INTMARB_IN!P66+INTMARB_EX!P66</f>
        <v>0</v>
      </c>
      <c r="Q66" s="10">
        <f>INTMARB_IN!Q66+INTMARB_EX!Q66</f>
        <v>0</v>
      </c>
      <c r="R66" s="10">
        <f>INTMARB_IN!R66+INTMARB_EX!R66</f>
        <v>0</v>
      </c>
      <c r="S66" s="10">
        <f>INTMARB_IN!S66+INTMARB_EX!S66</f>
        <v>0</v>
      </c>
      <c r="T66" s="10">
        <f>INTMARB_IN!T66+INTMARB_EX!T66</f>
        <v>0</v>
      </c>
      <c r="U66" s="10">
        <f>INTMARB_IN!U66+INTMARB_EX!U66</f>
        <v>16.67153912295786</v>
      </c>
      <c r="V66" s="10">
        <f>INTMARB_IN!V66+INTMARB_EX!V66</f>
        <v>47.33439380911436</v>
      </c>
      <c r="W66" s="10">
        <f>INTMARB_IN!W66+INTMARB_EX!W66</f>
        <v>236.32493551160789</v>
      </c>
      <c r="X66" s="10">
        <f>INTMARB_IN!X66+INTMARB_EX!X66</f>
        <v>166.0920034393809</v>
      </c>
    </row>
    <row r="67" spans="1:24" ht="11.25" customHeight="1" x14ac:dyDescent="0.2">
      <c r="A67" s="42" t="s">
        <v>121</v>
      </c>
      <c r="B67" s="9" t="s">
        <v>122</v>
      </c>
      <c r="C67" s="10">
        <f>INTMARB_IN!C67+INTMARB_EX!C67</f>
        <v>0</v>
      </c>
      <c r="D67" s="10">
        <f>INTMARB_IN!D67+INTMARB_EX!D67</f>
        <v>0</v>
      </c>
      <c r="E67" s="10">
        <f>INTMARB_IN!E67+INTMARB_EX!E67</f>
        <v>0</v>
      </c>
      <c r="F67" s="10">
        <f>INTMARB_IN!F67+INTMARB_EX!F67</f>
        <v>0</v>
      </c>
      <c r="G67" s="10">
        <f>INTMARB_IN!G67+INTMARB_EX!G67</f>
        <v>0</v>
      </c>
      <c r="H67" s="10">
        <f>INTMARB_IN!H67+INTMARB_EX!H67</f>
        <v>0</v>
      </c>
      <c r="I67" s="10">
        <f>INTMARB_IN!I67+INTMARB_EX!I67</f>
        <v>0</v>
      </c>
      <c r="J67" s="10">
        <f>INTMARB_IN!J67+INTMARB_EX!J67</f>
        <v>0</v>
      </c>
      <c r="K67" s="10">
        <f>INTMARB_IN!K67+INTMARB_EX!K67</f>
        <v>0</v>
      </c>
      <c r="L67" s="10">
        <f>INTMARB_IN!L67+INTMARB_EX!L67</f>
        <v>0</v>
      </c>
      <c r="M67" s="10">
        <f>INTMARB_IN!M67+INTMARB_EX!M67</f>
        <v>0</v>
      </c>
      <c r="N67" s="10">
        <f>INTMARB_IN!N67+INTMARB_EX!N67</f>
        <v>0</v>
      </c>
      <c r="O67" s="10">
        <f>INTMARB_IN!O67+INTMARB_EX!O67</f>
        <v>0</v>
      </c>
      <c r="P67" s="10">
        <f>INTMARB_IN!P67+INTMARB_EX!P67</f>
        <v>0</v>
      </c>
      <c r="Q67" s="10">
        <f>INTMARB_IN!Q67+INTMARB_EX!Q67</f>
        <v>0</v>
      </c>
      <c r="R67" s="10">
        <f>INTMARB_IN!R67+INTMARB_EX!R67</f>
        <v>0</v>
      </c>
      <c r="S67" s="10">
        <f>INTMARB_IN!S67+INTMARB_EX!S67</f>
        <v>0</v>
      </c>
      <c r="T67" s="10">
        <f>INTMARB_IN!T67+INTMARB_EX!T67</f>
        <v>0</v>
      </c>
      <c r="U67" s="10">
        <f>INTMARB_IN!U67+INTMARB_EX!U67</f>
        <v>0</v>
      </c>
      <c r="V67" s="10">
        <f>INTMARB_IN!V67+INTMARB_EX!V67</f>
        <v>0</v>
      </c>
      <c r="W67" s="10">
        <f>INTMARB_IN!W67+INTMARB_EX!W67</f>
        <v>0</v>
      </c>
      <c r="X67" s="10">
        <f>INTMARB_IN!X67+INTMARB_EX!X67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INTMARB_IN!C68+INTMARB_EX!C68</f>
        <v>0</v>
      </c>
      <c r="D68" s="10">
        <f>INTMARB_IN!D68+INTMARB_EX!D68</f>
        <v>0</v>
      </c>
      <c r="E68" s="10">
        <f>INTMARB_IN!E68+INTMARB_EX!E68</f>
        <v>0</v>
      </c>
      <c r="F68" s="10">
        <f>INTMARB_IN!F68+INTMARB_EX!F68</f>
        <v>0</v>
      </c>
      <c r="G68" s="10">
        <f>INTMARB_IN!G68+INTMARB_EX!G68</f>
        <v>0</v>
      </c>
      <c r="H68" s="10">
        <f>INTMARB_IN!H68+INTMARB_EX!H68</f>
        <v>0</v>
      </c>
      <c r="I68" s="10">
        <f>INTMARB_IN!I68+INTMARB_EX!I68</f>
        <v>0</v>
      </c>
      <c r="J68" s="10">
        <f>INTMARB_IN!J68+INTMARB_EX!J68</f>
        <v>0</v>
      </c>
      <c r="K68" s="10">
        <f>INTMARB_IN!K68+INTMARB_EX!K68</f>
        <v>0</v>
      </c>
      <c r="L68" s="10">
        <f>INTMARB_IN!L68+INTMARB_EX!L68</f>
        <v>0</v>
      </c>
      <c r="M68" s="10">
        <f>INTMARB_IN!M68+INTMARB_EX!M68</f>
        <v>0</v>
      </c>
      <c r="N68" s="10">
        <f>INTMARB_IN!N68+INTMARB_EX!N68</f>
        <v>0</v>
      </c>
      <c r="O68" s="10">
        <f>INTMARB_IN!O68+INTMARB_EX!O68</f>
        <v>0</v>
      </c>
      <c r="P68" s="10">
        <f>INTMARB_IN!P68+INTMARB_EX!P68</f>
        <v>0</v>
      </c>
      <c r="Q68" s="10">
        <f>INTMARB_IN!Q68+INTMARB_EX!Q68</f>
        <v>0</v>
      </c>
      <c r="R68" s="10">
        <f>INTMARB_IN!R68+INTMARB_EX!R68</f>
        <v>0</v>
      </c>
      <c r="S68" s="10">
        <f>INTMARB_IN!S68+INTMARB_EX!S68</f>
        <v>0</v>
      </c>
      <c r="T68" s="10">
        <f>INTMARB_IN!T68+INTMARB_EX!T68</f>
        <v>0</v>
      </c>
      <c r="U68" s="10">
        <f>INTMARB_IN!U68+INTMARB_EX!U68</f>
        <v>0</v>
      </c>
      <c r="V68" s="10">
        <f>INTMARB_IN!V68+INTMARB_EX!V68</f>
        <v>0</v>
      </c>
      <c r="W68" s="10">
        <f>INTMARB_IN!W68+INTMARB_EX!W68</f>
        <v>0</v>
      </c>
      <c r="X68" s="10">
        <f>INTMARB_IN!X68+INTMARB_EX!X68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INTMARB_IN!C69+INTMARB_EX!C69</f>
        <v>0</v>
      </c>
      <c r="D69" s="10">
        <f>INTMARB_IN!D69+INTMARB_EX!D69</f>
        <v>0</v>
      </c>
      <c r="E69" s="10">
        <f>INTMARB_IN!E69+INTMARB_EX!E69</f>
        <v>0</v>
      </c>
      <c r="F69" s="10">
        <f>INTMARB_IN!F69+INTMARB_EX!F69</f>
        <v>0</v>
      </c>
      <c r="G69" s="10">
        <f>INTMARB_IN!G69+INTMARB_EX!G69</f>
        <v>0</v>
      </c>
      <c r="H69" s="10">
        <f>INTMARB_IN!H69+INTMARB_EX!H69</f>
        <v>0</v>
      </c>
      <c r="I69" s="10">
        <f>INTMARB_IN!I69+INTMARB_EX!I69</f>
        <v>0</v>
      </c>
      <c r="J69" s="10">
        <f>INTMARB_IN!J69+INTMARB_EX!J69</f>
        <v>0</v>
      </c>
      <c r="K69" s="10">
        <f>INTMARB_IN!K69+INTMARB_EX!K69</f>
        <v>0</v>
      </c>
      <c r="L69" s="10">
        <f>INTMARB_IN!L69+INTMARB_EX!L69</f>
        <v>0</v>
      </c>
      <c r="M69" s="10">
        <f>INTMARB_IN!M69+INTMARB_EX!M69</f>
        <v>0</v>
      </c>
      <c r="N69" s="10">
        <f>INTMARB_IN!N69+INTMARB_EX!N69</f>
        <v>0</v>
      </c>
      <c r="O69" s="10">
        <f>INTMARB_IN!O69+INTMARB_EX!O69</f>
        <v>0</v>
      </c>
      <c r="P69" s="10">
        <f>INTMARB_IN!P69+INTMARB_EX!P69</f>
        <v>0</v>
      </c>
      <c r="Q69" s="10">
        <f>INTMARB_IN!Q69+INTMARB_EX!Q69</f>
        <v>0</v>
      </c>
      <c r="R69" s="10">
        <f>INTMARB_IN!R69+INTMARB_EX!R69</f>
        <v>0</v>
      </c>
      <c r="S69" s="10">
        <f>INTMARB_IN!S69+INTMARB_EX!S69</f>
        <v>0</v>
      </c>
      <c r="T69" s="10">
        <f>INTMARB_IN!T69+INTMARB_EX!T69</f>
        <v>0</v>
      </c>
      <c r="U69" s="10">
        <f>INTMARB_IN!U69+INTMARB_EX!U69</f>
        <v>0</v>
      </c>
      <c r="V69" s="10">
        <f>INTMARB_IN!V69+INTMARB_EX!V69</f>
        <v>0</v>
      </c>
      <c r="W69" s="10">
        <f>INTMARB_IN!W69+INTMARB_EX!W69</f>
        <v>0</v>
      </c>
      <c r="X69" s="10">
        <f>INTMARB_IN!X69+INTMARB_EX!X69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INTMARB_IN!C70+INTMARB_EX!C70</f>
        <v>0</v>
      </c>
      <c r="D70" s="10">
        <f>INTMARB_IN!D70+INTMARB_EX!D70</f>
        <v>0</v>
      </c>
      <c r="E70" s="10">
        <f>INTMARB_IN!E70+INTMARB_EX!E70</f>
        <v>0</v>
      </c>
      <c r="F70" s="10">
        <f>INTMARB_IN!F70+INTMARB_EX!F70</f>
        <v>0</v>
      </c>
      <c r="G70" s="10">
        <f>INTMARB_IN!G70+INTMARB_EX!G70</f>
        <v>0</v>
      </c>
      <c r="H70" s="10">
        <f>INTMARB_IN!H70+INTMARB_EX!H70</f>
        <v>0</v>
      </c>
      <c r="I70" s="10">
        <f>INTMARB_IN!I70+INTMARB_EX!I70</f>
        <v>0</v>
      </c>
      <c r="J70" s="10">
        <f>INTMARB_IN!J70+INTMARB_EX!J70</f>
        <v>0</v>
      </c>
      <c r="K70" s="10">
        <f>INTMARB_IN!K70+INTMARB_EX!K70</f>
        <v>0</v>
      </c>
      <c r="L70" s="10">
        <f>INTMARB_IN!L70+INTMARB_EX!L70</f>
        <v>0</v>
      </c>
      <c r="M70" s="10">
        <f>INTMARB_IN!M70+INTMARB_EX!M70</f>
        <v>0</v>
      </c>
      <c r="N70" s="10">
        <f>INTMARB_IN!N70+INTMARB_EX!N70</f>
        <v>0</v>
      </c>
      <c r="O70" s="10">
        <f>INTMARB_IN!O70+INTMARB_EX!O70</f>
        <v>0</v>
      </c>
      <c r="P70" s="10">
        <f>INTMARB_IN!P70+INTMARB_EX!P70</f>
        <v>0</v>
      </c>
      <c r="Q70" s="10">
        <f>INTMARB_IN!Q70+INTMARB_EX!Q70</f>
        <v>0</v>
      </c>
      <c r="R70" s="10">
        <f>INTMARB_IN!R70+INTMARB_EX!R70</f>
        <v>0</v>
      </c>
      <c r="S70" s="10">
        <f>INTMARB_IN!S70+INTMARB_EX!S70</f>
        <v>0</v>
      </c>
      <c r="T70" s="10">
        <f>INTMARB_IN!T70+INTMARB_EX!T70</f>
        <v>0</v>
      </c>
      <c r="U70" s="10">
        <f>INTMARB_IN!U70+INTMARB_EX!U70</f>
        <v>0</v>
      </c>
      <c r="V70" s="10">
        <f>INTMARB_IN!V70+INTMARB_EX!V70</f>
        <v>0</v>
      </c>
      <c r="W70" s="10">
        <f>INTMARB_IN!W70+INTMARB_EX!W70</f>
        <v>0</v>
      </c>
      <c r="X70" s="10">
        <f>INTMARB_IN!X70+INTMARB_EX!X70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INTMARB_IN!C72+INTMARB_EX!C72</f>
        <v>0</v>
      </c>
      <c r="D72" s="10">
        <f>INTMARB_IN!D72+INTMARB_EX!D72</f>
        <v>0</v>
      </c>
      <c r="E72" s="10">
        <f>INTMARB_IN!E72+INTMARB_EX!E72</f>
        <v>0</v>
      </c>
      <c r="F72" s="10">
        <f>INTMARB_IN!F72+INTMARB_EX!F72</f>
        <v>0</v>
      </c>
      <c r="G72" s="10">
        <f>INTMARB_IN!G72+INTMARB_EX!G72</f>
        <v>0</v>
      </c>
      <c r="H72" s="10">
        <f>INTMARB_IN!H72+INTMARB_EX!H72</f>
        <v>0</v>
      </c>
      <c r="I72" s="10">
        <f>INTMARB_IN!I72+INTMARB_EX!I72</f>
        <v>0</v>
      </c>
      <c r="J72" s="10">
        <f>INTMARB_IN!J72+INTMARB_EX!J72</f>
        <v>0</v>
      </c>
      <c r="K72" s="10">
        <f>INTMARB_IN!K72+INTMARB_EX!K72</f>
        <v>0</v>
      </c>
      <c r="L72" s="10">
        <f>INTMARB_IN!L72+INTMARB_EX!L72</f>
        <v>0</v>
      </c>
      <c r="M72" s="10">
        <f>INTMARB_IN!M72+INTMARB_EX!M72</f>
        <v>0</v>
      </c>
      <c r="N72" s="10">
        <f>INTMARB_IN!N72+INTMARB_EX!N72</f>
        <v>0</v>
      </c>
      <c r="O72" s="10">
        <f>INTMARB_IN!O72+INTMARB_EX!O72</f>
        <v>0</v>
      </c>
      <c r="P72" s="10">
        <f>INTMARB_IN!P72+INTMARB_EX!P72</f>
        <v>0</v>
      </c>
      <c r="Q72" s="10">
        <f>INTMARB_IN!Q72+INTMARB_EX!Q72</f>
        <v>0</v>
      </c>
      <c r="R72" s="10">
        <f>INTMARB_IN!R72+INTMARB_EX!R72</f>
        <v>0</v>
      </c>
      <c r="S72" s="10">
        <f>INTMARB_IN!S72+INTMARB_EX!S72</f>
        <v>0</v>
      </c>
      <c r="T72" s="10">
        <f>INTMARB_IN!T72+INTMARB_EX!T72</f>
        <v>0</v>
      </c>
      <c r="U72" s="10">
        <f>INTMARB_IN!U72+INTMARB_EX!U72</f>
        <v>0</v>
      </c>
      <c r="V72" s="10">
        <f>INTMARB_IN!V72+INTMARB_EX!V72</f>
        <v>0</v>
      </c>
      <c r="W72" s="10">
        <f>INTMARB_IN!W72+INTMARB_EX!W72</f>
        <v>0</v>
      </c>
      <c r="X72" s="10">
        <f>INTMARB_IN!X72+INTMARB_EX!X72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INTMARB_IN!C73+INTMARB_EX!C73</f>
        <v>0</v>
      </c>
      <c r="D73" s="10">
        <f>INTMARB_IN!D73+INTMARB_EX!D73</f>
        <v>0</v>
      </c>
      <c r="E73" s="10">
        <f>INTMARB_IN!E73+INTMARB_EX!E73</f>
        <v>0</v>
      </c>
      <c r="F73" s="10">
        <f>INTMARB_IN!F73+INTMARB_EX!F73</f>
        <v>0</v>
      </c>
      <c r="G73" s="10">
        <f>INTMARB_IN!G73+INTMARB_EX!G73</f>
        <v>0</v>
      </c>
      <c r="H73" s="10">
        <f>INTMARB_IN!H73+INTMARB_EX!H73</f>
        <v>0</v>
      </c>
      <c r="I73" s="10">
        <f>INTMARB_IN!I73+INTMARB_EX!I73</f>
        <v>0</v>
      </c>
      <c r="J73" s="10">
        <f>INTMARB_IN!J73+INTMARB_EX!J73</f>
        <v>0</v>
      </c>
      <c r="K73" s="10">
        <f>INTMARB_IN!K73+INTMARB_EX!K73</f>
        <v>0</v>
      </c>
      <c r="L73" s="10">
        <f>INTMARB_IN!L73+INTMARB_EX!L73</f>
        <v>0</v>
      </c>
      <c r="M73" s="10">
        <f>INTMARB_IN!M73+INTMARB_EX!M73</f>
        <v>0</v>
      </c>
      <c r="N73" s="10">
        <f>INTMARB_IN!N73+INTMARB_EX!N73</f>
        <v>0</v>
      </c>
      <c r="O73" s="10">
        <f>INTMARB_IN!O73+INTMARB_EX!O73</f>
        <v>0</v>
      </c>
      <c r="P73" s="10">
        <f>INTMARB_IN!P73+INTMARB_EX!P73</f>
        <v>0</v>
      </c>
      <c r="Q73" s="10">
        <f>INTMARB_IN!Q73+INTMARB_EX!Q73</f>
        <v>0</v>
      </c>
      <c r="R73" s="10">
        <f>INTMARB_IN!R73+INTMARB_EX!R73</f>
        <v>0</v>
      </c>
      <c r="S73" s="10">
        <f>INTMARB_IN!S73+INTMARB_EX!S73</f>
        <v>0</v>
      </c>
      <c r="T73" s="10">
        <f>INTMARB_IN!T73+INTMARB_EX!T73</f>
        <v>0</v>
      </c>
      <c r="U73" s="10">
        <f>INTMARB_IN!U73+INTMARB_EX!U73</f>
        <v>0</v>
      </c>
      <c r="V73" s="10">
        <f>INTMARB_IN!V73+INTMARB_EX!V73</f>
        <v>0</v>
      </c>
      <c r="W73" s="10">
        <f>INTMARB_IN!W73+INTMARB_EX!W73</f>
        <v>0</v>
      </c>
      <c r="X73" s="10">
        <f>INTMARB_IN!X73+INTMARB_EX!X73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INTMARB_IN!C74+INTMARB_EX!C74</f>
        <v>0</v>
      </c>
      <c r="D74" s="37">
        <f>INTMARB_IN!D74+INTMARB_EX!D74</f>
        <v>0</v>
      </c>
      <c r="E74" s="37">
        <f>INTMARB_IN!E74+INTMARB_EX!E74</f>
        <v>0</v>
      </c>
      <c r="F74" s="37">
        <f>INTMARB_IN!F74+INTMARB_EX!F74</f>
        <v>0</v>
      </c>
      <c r="G74" s="37">
        <f>INTMARB_IN!G74+INTMARB_EX!G74</f>
        <v>0</v>
      </c>
      <c r="H74" s="37">
        <f>INTMARB_IN!H74+INTMARB_EX!H74</f>
        <v>0</v>
      </c>
      <c r="I74" s="37">
        <f>INTMARB_IN!I74+INTMARB_EX!I74</f>
        <v>0</v>
      </c>
      <c r="J74" s="37">
        <f>INTMARB_IN!J74+INTMARB_EX!J74</f>
        <v>0</v>
      </c>
      <c r="K74" s="37">
        <f>INTMARB_IN!K74+INTMARB_EX!K74</f>
        <v>0</v>
      </c>
      <c r="L74" s="37">
        <f>INTMARB_IN!L74+INTMARB_EX!L74</f>
        <v>0</v>
      </c>
      <c r="M74" s="37">
        <f>INTMARB_IN!M74+INTMARB_EX!M74</f>
        <v>0</v>
      </c>
      <c r="N74" s="37">
        <f>INTMARB_IN!N74+INTMARB_EX!N74</f>
        <v>0</v>
      </c>
      <c r="O74" s="37">
        <f>INTMARB_IN!O74+INTMARB_EX!O74</f>
        <v>0</v>
      </c>
      <c r="P74" s="37">
        <f>INTMARB_IN!P74+INTMARB_EX!P74</f>
        <v>0</v>
      </c>
      <c r="Q74" s="37">
        <f>INTMARB_IN!Q74+INTMARB_EX!Q74</f>
        <v>0</v>
      </c>
      <c r="R74" s="37">
        <f>INTMARB_IN!R74+INTMARB_EX!R74</f>
        <v>0</v>
      </c>
      <c r="S74" s="37">
        <f>INTMARB_IN!S74+INTMARB_EX!S74</f>
        <v>0</v>
      </c>
      <c r="T74" s="37">
        <f>INTMARB_IN!T74+INTMARB_EX!T74</f>
        <v>0</v>
      </c>
      <c r="U74" s="37">
        <f>INTMARB_IN!U74+INTMARB_EX!U74</f>
        <v>0</v>
      </c>
      <c r="V74" s="37">
        <f>INTMARB_IN!V74+INTMARB_EX!V74</f>
        <v>0</v>
      </c>
      <c r="W74" s="37">
        <f>INTMARB_IN!W74+INTMARB_EX!W74</f>
        <v>0</v>
      </c>
      <c r="X74" s="37">
        <f>INTMARB_IN!X74+INTMARB_EX!X74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INTMARB_IN!C75+INTMARB_EX!C75</f>
        <v>0</v>
      </c>
      <c r="D75" s="37">
        <f>INTMARB_IN!D75+INTMARB_EX!D75</f>
        <v>0</v>
      </c>
      <c r="E75" s="37">
        <f>INTMARB_IN!E75+INTMARB_EX!E75</f>
        <v>0</v>
      </c>
      <c r="F75" s="37">
        <f>INTMARB_IN!F75+INTMARB_EX!F75</f>
        <v>0</v>
      </c>
      <c r="G75" s="37">
        <f>INTMARB_IN!G75+INTMARB_EX!G75</f>
        <v>0</v>
      </c>
      <c r="H75" s="37">
        <f>INTMARB_IN!H75+INTMARB_EX!H75</f>
        <v>0</v>
      </c>
      <c r="I75" s="37">
        <f>INTMARB_IN!I75+INTMARB_EX!I75</f>
        <v>0</v>
      </c>
      <c r="J75" s="37">
        <f>INTMARB_IN!J75+INTMARB_EX!J75</f>
        <v>0</v>
      </c>
      <c r="K75" s="37">
        <f>INTMARB_IN!K75+INTMARB_EX!K75</f>
        <v>0</v>
      </c>
      <c r="L75" s="37">
        <f>INTMARB_IN!L75+INTMARB_EX!L75</f>
        <v>0</v>
      </c>
      <c r="M75" s="37">
        <f>INTMARB_IN!M75+INTMARB_EX!M75</f>
        <v>0</v>
      </c>
      <c r="N75" s="37">
        <f>INTMARB_IN!N75+INTMARB_EX!N75</f>
        <v>0</v>
      </c>
      <c r="O75" s="37">
        <f>INTMARB_IN!O75+INTMARB_EX!O75</f>
        <v>0</v>
      </c>
      <c r="P75" s="37">
        <f>INTMARB_IN!P75+INTMARB_EX!P75</f>
        <v>0</v>
      </c>
      <c r="Q75" s="37">
        <f>INTMARB_IN!Q75+INTMARB_EX!Q75</f>
        <v>0</v>
      </c>
      <c r="R75" s="37">
        <f>INTMARB_IN!R75+INTMARB_EX!R75</f>
        <v>0</v>
      </c>
      <c r="S75" s="37">
        <f>INTMARB_IN!S75+INTMARB_EX!S75</f>
        <v>0</v>
      </c>
      <c r="T75" s="37">
        <f>INTMARB_IN!T75+INTMARB_EX!T75</f>
        <v>0</v>
      </c>
      <c r="U75" s="37">
        <f>INTMARB_IN!U75+INTMARB_EX!U75</f>
        <v>0</v>
      </c>
      <c r="V75" s="37">
        <f>INTMARB_IN!V75+INTMARB_EX!V75</f>
        <v>0</v>
      </c>
      <c r="W75" s="37">
        <f>INTMARB_IN!W75+INTMARB_EX!W75</f>
        <v>0</v>
      </c>
      <c r="X75" s="37">
        <f>INTMARB_IN!X75+INTMARB_EX!X75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INTMARB_IN!C76+INTMARB_EX!C76</f>
        <v>0</v>
      </c>
      <c r="D76" s="40">
        <f>INTMARB_IN!D76+INTMARB_EX!D76</f>
        <v>0</v>
      </c>
      <c r="E76" s="40">
        <f>INTMARB_IN!E76+INTMARB_EX!E76</f>
        <v>0</v>
      </c>
      <c r="F76" s="40">
        <f>INTMARB_IN!F76+INTMARB_EX!F76</f>
        <v>0</v>
      </c>
      <c r="G76" s="40">
        <f>INTMARB_IN!G76+INTMARB_EX!G76</f>
        <v>0</v>
      </c>
      <c r="H76" s="40">
        <f>INTMARB_IN!H76+INTMARB_EX!H76</f>
        <v>0</v>
      </c>
      <c r="I76" s="40">
        <f>INTMARB_IN!I76+INTMARB_EX!I76</f>
        <v>0</v>
      </c>
      <c r="J76" s="40">
        <f>INTMARB_IN!J76+INTMARB_EX!J76</f>
        <v>0</v>
      </c>
      <c r="K76" s="40">
        <f>INTMARB_IN!K76+INTMARB_EX!K76</f>
        <v>0</v>
      </c>
      <c r="L76" s="40">
        <f>INTMARB_IN!L76+INTMARB_EX!L76</f>
        <v>0</v>
      </c>
      <c r="M76" s="40">
        <f>INTMARB_IN!M76+INTMARB_EX!M76</f>
        <v>0</v>
      </c>
      <c r="N76" s="40">
        <f>INTMARB_IN!N76+INTMARB_EX!N76</f>
        <v>0</v>
      </c>
      <c r="O76" s="40">
        <f>INTMARB_IN!O76+INTMARB_EX!O76</f>
        <v>0</v>
      </c>
      <c r="P76" s="40">
        <f>INTMARB_IN!P76+INTMARB_EX!P76</f>
        <v>0</v>
      </c>
      <c r="Q76" s="40">
        <f>INTMARB_IN!Q76+INTMARB_EX!Q76</f>
        <v>0</v>
      </c>
      <c r="R76" s="40">
        <f>INTMARB_IN!R76+INTMARB_EX!R76</f>
        <v>0</v>
      </c>
      <c r="S76" s="40">
        <f>INTMARB_IN!S76+INTMARB_EX!S76</f>
        <v>0</v>
      </c>
      <c r="T76" s="40">
        <f>INTMARB_IN!T76+INTMARB_EX!T76</f>
        <v>0</v>
      </c>
      <c r="U76" s="40">
        <f>INTMARB_IN!U76+INTMARB_EX!U76</f>
        <v>0</v>
      </c>
      <c r="V76" s="40">
        <f>INTMARB_IN!V76+INTMARB_EX!V76</f>
        <v>0</v>
      </c>
      <c r="W76" s="40">
        <f>INTMARB_IN!W76+INTMARB_EX!W76</f>
        <v>0</v>
      </c>
      <c r="X76" s="40">
        <f>INTMARB_IN!X76+INTMARB_EX!X76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473</v>
      </c>
      <c r="B1" s="4" t="s">
        <v>476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2625.1041922412469</v>
      </c>
      <c r="D2" s="31">
        <f t="shared" si="0"/>
        <v>2853.1417812739364</v>
      </c>
      <c r="E2" s="31">
        <f t="shared" si="0"/>
        <v>2862.5182767525171</v>
      </c>
      <c r="F2" s="31">
        <f t="shared" si="0"/>
        <v>2610.628736785995</v>
      </c>
      <c r="G2" s="31">
        <f t="shared" si="0"/>
        <v>2836.4654064880401</v>
      </c>
      <c r="H2" s="31">
        <f t="shared" si="0"/>
        <v>2752.5455808295396</v>
      </c>
      <c r="I2" s="31">
        <f t="shared" si="0"/>
        <v>2799.2618752889639</v>
      </c>
      <c r="J2" s="31">
        <f t="shared" si="0"/>
        <v>2826.7574658944473</v>
      </c>
      <c r="K2" s="31">
        <f t="shared" si="0"/>
        <v>2554.1657490782327</v>
      </c>
      <c r="L2" s="31">
        <f t="shared" si="0"/>
        <v>2671.6214179352887</v>
      </c>
      <c r="M2" s="31">
        <f t="shared" si="0"/>
        <v>2661.9365950388651</v>
      </c>
      <c r="N2" s="31">
        <f t="shared" si="0"/>
        <v>2609.7491781395343</v>
      </c>
      <c r="O2" s="31">
        <f t="shared" si="0"/>
        <v>2416.9325280748485</v>
      </c>
      <c r="P2" s="31">
        <f t="shared" si="0"/>
        <v>2327.9278379476859</v>
      </c>
      <c r="Q2" s="31">
        <f t="shared" si="0"/>
        <v>2332.7764172465513</v>
      </c>
      <c r="R2" s="31">
        <f t="shared" si="0"/>
        <v>2062.6228754647964</v>
      </c>
      <c r="S2" s="31">
        <f t="shared" si="0"/>
        <v>1998.8930853099987</v>
      </c>
      <c r="T2" s="31">
        <f t="shared" si="0"/>
        <v>1941.3165142550276</v>
      </c>
      <c r="U2" s="31">
        <f t="shared" si="0"/>
        <v>1956.4021177649922</v>
      </c>
      <c r="V2" s="31">
        <f t="shared" si="0"/>
        <v>2047.8182797663603</v>
      </c>
      <c r="W2" s="31">
        <f t="shared" si="0"/>
        <v>1897.0034559588594</v>
      </c>
      <c r="X2" s="31">
        <f t="shared" ref="X2" si="1">SUM(X3,X17,X22,X25,X26,X51,X52,X71,X74,X75,X76)</f>
        <v>1840.8605699921814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2625.1041922412469</v>
      </c>
      <c r="D26" s="37">
        <f t="shared" si="14"/>
        <v>2853.1417812739364</v>
      </c>
      <c r="E26" s="37">
        <f t="shared" si="14"/>
        <v>2862.5182767525171</v>
      </c>
      <c r="F26" s="37">
        <f t="shared" si="14"/>
        <v>2610.628736785995</v>
      </c>
      <c r="G26" s="37">
        <f t="shared" si="14"/>
        <v>2836.4654064880401</v>
      </c>
      <c r="H26" s="37">
        <f t="shared" si="14"/>
        <v>2752.5455808295396</v>
      </c>
      <c r="I26" s="37">
        <f t="shared" si="14"/>
        <v>2799.2618752889639</v>
      </c>
      <c r="J26" s="37">
        <f t="shared" si="14"/>
        <v>2826.7574658944473</v>
      </c>
      <c r="K26" s="37">
        <f t="shared" si="14"/>
        <v>2554.1657490782327</v>
      </c>
      <c r="L26" s="37">
        <f t="shared" si="14"/>
        <v>2671.6214179352887</v>
      </c>
      <c r="M26" s="37">
        <f t="shared" si="14"/>
        <v>2661.9365950388651</v>
      </c>
      <c r="N26" s="37">
        <f t="shared" si="14"/>
        <v>2609.7491781395343</v>
      </c>
      <c r="O26" s="37">
        <f t="shared" si="14"/>
        <v>2416.9325280748485</v>
      </c>
      <c r="P26" s="37">
        <f t="shared" si="14"/>
        <v>2327.8720944023003</v>
      </c>
      <c r="Q26" s="37">
        <f t="shared" si="14"/>
        <v>2332.6820935138958</v>
      </c>
      <c r="R26" s="37">
        <f t="shared" si="14"/>
        <v>2062.5024445881113</v>
      </c>
      <c r="S26" s="37">
        <f t="shared" si="14"/>
        <v>1998.7156919947879</v>
      </c>
      <c r="T26" s="37">
        <f t="shared" si="14"/>
        <v>1940.5575218195086</v>
      </c>
      <c r="U26" s="37">
        <f t="shared" si="14"/>
        <v>1951.2567000896952</v>
      </c>
      <c r="V26" s="37">
        <f t="shared" si="14"/>
        <v>2028.6784256476765</v>
      </c>
      <c r="W26" s="37">
        <f t="shared" si="14"/>
        <v>1841.1180042898616</v>
      </c>
      <c r="X26" s="37">
        <f t="shared" ref="X26" si="15">SUM(X27,X33)</f>
        <v>1794.9776871062991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2625.1041922412469</v>
      </c>
      <c r="D33" s="29">
        <f t="shared" si="18"/>
        <v>2853.1417812739364</v>
      </c>
      <c r="E33" s="29">
        <f t="shared" si="18"/>
        <v>2862.5182767525171</v>
      </c>
      <c r="F33" s="29">
        <f t="shared" si="18"/>
        <v>2610.628736785995</v>
      </c>
      <c r="G33" s="29">
        <f t="shared" si="18"/>
        <v>2836.4654064880401</v>
      </c>
      <c r="H33" s="29">
        <f t="shared" si="18"/>
        <v>2752.5455808295396</v>
      </c>
      <c r="I33" s="29">
        <f t="shared" si="18"/>
        <v>2799.2618752889639</v>
      </c>
      <c r="J33" s="29">
        <f t="shared" si="18"/>
        <v>2826.7574658944473</v>
      </c>
      <c r="K33" s="29">
        <f t="shared" si="18"/>
        <v>2554.1657490782327</v>
      </c>
      <c r="L33" s="29">
        <f t="shared" si="18"/>
        <v>2671.6214179352887</v>
      </c>
      <c r="M33" s="29">
        <f t="shared" si="18"/>
        <v>2661.9365950388651</v>
      </c>
      <c r="N33" s="29">
        <f t="shared" si="18"/>
        <v>2609.7491781395343</v>
      </c>
      <c r="O33" s="29">
        <f t="shared" si="18"/>
        <v>2416.9325280748485</v>
      </c>
      <c r="P33" s="29">
        <f t="shared" si="18"/>
        <v>2327.8720944023003</v>
      </c>
      <c r="Q33" s="29">
        <f t="shared" si="18"/>
        <v>2332.6820935138958</v>
      </c>
      <c r="R33" s="29">
        <f t="shared" si="18"/>
        <v>2062.5024445881113</v>
      </c>
      <c r="S33" s="29">
        <f t="shared" si="18"/>
        <v>1998.7156919947879</v>
      </c>
      <c r="T33" s="29">
        <f t="shared" si="18"/>
        <v>1940.5575218195086</v>
      </c>
      <c r="U33" s="29">
        <f t="shared" si="18"/>
        <v>1951.2567000896952</v>
      </c>
      <c r="V33" s="29">
        <f t="shared" si="18"/>
        <v>2028.6784256476765</v>
      </c>
      <c r="W33" s="29">
        <f t="shared" si="18"/>
        <v>1841.1180042898616</v>
      </c>
      <c r="X33" s="29">
        <f t="shared" ref="X33" si="19">SUM(X34:X50)</f>
        <v>1794.9776871062991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994.85707168648446</v>
      </c>
      <c r="D43" s="10">
        <v>1012.2230954707015</v>
      </c>
      <c r="E43" s="10">
        <v>985.38783389517971</v>
      </c>
      <c r="F43" s="10">
        <v>910.65063967305105</v>
      </c>
      <c r="G43" s="10">
        <v>889.28004476087858</v>
      </c>
      <c r="H43" s="10">
        <v>846.13658797370567</v>
      </c>
      <c r="I43" s="10">
        <v>813.97389924510026</v>
      </c>
      <c r="J43" s="10">
        <v>832.52204124930608</v>
      </c>
      <c r="K43" s="10">
        <v>751.93867717467458</v>
      </c>
      <c r="L43" s="10">
        <v>794.60810994225994</v>
      </c>
      <c r="M43" s="10">
        <v>877.91100656364165</v>
      </c>
      <c r="N43" s="10">
        <v>798.09227622920298</v>
      </c>
      <c r="O43" s="10">
        <v>804.48881475554651</v>
      </c>
      <c r="P43" s="10">
        <v>736.49900078982887</v>
      </c>
      <c r="Q43" s="10">
        <v>753.50595074195428</v>
      </c>
      <c r="R43" s="10">
        <v>1091.0807734210568</v>
      </c>
      <c r="S43" s="10">
        <v>1086.7422278772549</v>
      </c>
      <c r="T43" s="10">
        <v>1109.9653045051832</v>
      </c>
      <c r="U43" s="10">
        <v>1090.7522212319873</v>
      </c>
      <c r="V43" s="10">
        <v>1092.323196366207</v>
      </c>
      <c r="W43" s="10">
        <v>942.44568821715245</v>
      </c>
      <c r="X43" s="10">
        <v>1002.9513016342618</v>
      </c>
    </row>
    <row r="44" spans="1:24" ht="11.25" customHeight="1" x14ac:dyDescent="0.2">
      <c r="A44" s="41" t="s">
        <v>75</v>
      </c>
      <c r="B44" s="9" t="s">
        <v>76</v>
      </c>
      <c r="C44" s="10">
        <v>1607.3909149296453</v>
      </c>
      <c r="D44" s="10">
        <v>1816.1041608785838</v>
      </c>
      <c r="E44" s="10">
        <v>1859.6829241059199</v>
      </c>
      <c r="F44" s="10">
        <v>1683.4234616038148</v>
      </c>
      <c r="G44" s="10">
        <v>1931.4950216538834</v>
      </c>
      <c r="H44" s="10">
        <v>1889.8838189616777</v>
      </c>
      <c r="I44" s="10">
        <v>1971.1029154284456</v>
      </c>
      <c r="J44" s="10">
        <v>1981.9808985217173</v>
      </c>
      <c r="K44" s="10">
        <v>1790.8442195443351</v>
      </c>
      <c r="L44" s="10">
        <v>1866.0257178438148</v>
      </c>
      <c r="M44" s="10">
        <v>1772.1144106686404</v>
      </c>
      <c r="N44" s="10">
        <v>1802.7076965413507</v>
      </c>
      <c r="O44" s="10">
        <v>1606.2255645092009</v>
      </c>
      <c r="P44" s="10">
        <v>1586.6883910458407</v>
      </c>
      <c r="Q44" s="10">
        <v>1576.472817569505</v>
      </c>
      <c r="R44" s="10">
        <v>964.02355071153875</v>
      </c>
      <c r="S44" s="10">
        <v>904.35171764237816</v>
      </c>
      <c r="T44" s="10">
        <v>820.75658230694683</v>
      </c>
      <c r="U44" s="10">
        <v>850.10346732778999</v>
      </c>
      <c r="V44" s="10">
        <v>927.1389795198661</v>
      </c>
      <c r="W44" s="10">
        <v>888.38627136171533</v>
      </c>
      <c r="X44" s="10">
        <v>782.36805118439827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22.856205625116985</v>
      </c>
      <c r="D46" s="10">
        <v>24.814524924650993</v>
      </c>
      <c r="E46" s="10">
        <v>17.447518751417764</v>
      </c>
      <c r="F46" s="10">
        <v>16.554635509129167</v>
      </c>
      <c r="G46" s="10">
        <v>15.690340073277918</v>
      </c>
      <c r="H46" s="10">
        <v>16.525173894156428</v>
      </c>
      <c r="I46" s="10">
        <v>14.185060615418019</v>
      </c>
      <c r="J46" s="10">
        <v>12.254526123424021</v>
      </c>
      <c r="K46" s="10">
        <v>11.382852359222797</v>
      </c>
      <c r="L46" s="10">
        <v>10.987590149213693</v>
      </c>
      <c r="M46" s="10">
        <v>11.911177806583149</v>
      </c>
      <c r="N46" s="10">
        <v>8.949205368980353</v>
      </c>
      <c r="O46" s="10">
        <v>6.2181488101009483</v>
      </c>
      <c r="P46" s="10">
        <v>4.6847025666308513</v>
      </c>
      <c r="Q46" s="10">
        <v>2.7033252024364787</v>
      </c>
      <c r="R46" s="10">
        <v>7.3981204555155999</v>
      </c>
      <c r="S46" s="10">
        <v>7.6217464751548523</v>
      </c>
      <c r="T46" s="10">
        <v>9.8356350073786043</v>
      </c>
      <c r="U46" s="10">
        <v>10.401011529917987</v>
      </c>
      <c r="V46" s="10">
        <v>9.2162497616034766</v>
      </c>
      <c r="W46" s="10">
        <v>10.286044710993769</v>
      </c>
      <c r="X46" s="10">
        <v>9.6583342876390663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5.574354538554796E-2</v>
      </c>
      <c r="Q51" s="37">
        <v>9.4323732655422834E-2</v>
      </c>
      <c r="R51" s="37">
        <v>0.12043087668528231</v>
      </c>
      <c r="S51" s="37">
        <v>0.17739331521082075</v>
      </c>
      <c r="T51" s="37">
        <v>0.75899243551903428</v>
      </c>
      <c r="U51" s="37">
        <v>2.2373063667545767</v>
      </c>
      <c r="V51" s="37">
        <v>10.656158052297787</v>
      </c>
      <c r="W51" s="37">
        <v>18.151214523121961</v>
      </c>
      <c r="X51" s="37">
        <v>19.120413673853253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2.9081113085424608</v>
      </c>
      <c r="V52" s="37">
        <f t="shared" si="20"/>
        <v>8.4836960663861252</v>
      </c>
      <c r="W52" s="37">
        <f t="shared" si="20"/>
        <v>37.734237145875831</v>
      </c>
      <c r="X52" s="37">
        <f t="shared" ref="X52" si="21">SUM(X53:X70)</f>
        <v>26.762469212028876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2.9081113085424608</v>
      </c>
      <c r="V66" s="10">
        <v>8.4836960663861252</v>
      </c>
      <c r="W66" s="10">
        <v>37.734237145875831</v>
      </c>
      <c r="X66" s="10">
        <v>26.762469212028876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474</v>
      </c>
      <c r="B1" s="4" t="s">
        <v>475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10535.16855066503</v>
      </c>
      <c r="D2" s="31">
        <f t="shared" si="0"/>
        <v>11536.055209267764</v>
      </c>
      <c r="E2" s="31">
        <f t="shared" si="0"/>
        <v>11403.833141992109</v>
      </c>
      <c r="F2" s="31">
        <f t="shared" si="0"/>
        <v>10777.13042056568</v>
      </c>
      <c r="G2" s="31">
        <f t="shared" si="0"/>
        <v>11747.238118877389</v>
      </c>
      <c r="H2" s="31">
        <f t="shared" si="0"/>
        <v>12865.979354682073</v>
      </c>
      <c r="I2" s="31">
        <f t="shared" si="0"/>
        <v>13856.351022389454</v>
      </c>
      <c r="J2" s="31">
        <f t="shared" si="0"/>
        <v>14245.569877183792</v>
      </c>
      <c r="K2" s="31">
        <f t="shared" si="0"/>
        <v>13842.877329167688</v>
      </c>
      <c r="L2" s="31">
        <f t="shared" si="0"/>
        <v>11966.278668049228</v>
      </c>
      <c r="M2" s="31">
        <f t="shared" si="0"/>
        <v>11197.956440214792</v>
      </c>
      <c r="N2" s="31">
        <f t="shared" si="0"/>
        <v>12309.449274139055</v>
      </c>
      <c r="O2" s="31">
        <f t="shared" si="0"/>
        <v>11412.861109070462</v>
      </c>
      <c r="P2" s="31">
        <f t="shared" si="0"/>
        <v>10807.339401949135</v>
      </c>
      <c r="Q2" s="31">
        <f t="shared" si="0"/>
        <v>10605.059180345876</v>
      </c>
      <c r="R2" s="31">
        <f t="shared" si="0"/>
        <v>9886.5342182583317</v>
      </c>
      <c r="S2" s="31">
        <f t="shared" si="0"/>
        <v>9870.9271210528532</v>
      </c>
      <c r="T2" s="31">
        <f t="shared" si="0"/>
        <v>9715.0514995024914</v>
      </c>
      <c r="U2" s="31">
        <f t="shared" si="0"/>
        <v>9259.2051909194433</v>
      </c>
      <c r="V2" s="31">
        <f t="shared" si="0"/>
        <v>9377.8900607323485</v>
      </c>
      <c r="W2" s="31">
        <f t="shared" si="0"/>
        <v>9983.6983497161182</v>
      </c>
      <c r="X2" s="31">
        <f t="shared" ref="X2" si="1">SUM(X3,X17,X22,X25,X26,X51,X52,X71,X74,X75,X76)</f>
        <v>9583.8034884772933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10535.16855066503</v>
      </c>
      <c r="D26" s="37">
        <f t="shared" si="14"/>
        <v>11536.055209267764</v>
      </c>
      <c r="E26" s="37">
        <f t="shared" si="14"/>
        <v>11403.833141992109</v>
      </c>
      <c r="F26" s="37">
        <f t="shared" si="14"/>
        <v>10777.13042056568</v>
      </c>
      <c r="G26" s="37">
        <f t="shared" si="14"/>
        <v>11747.238118877389</v>
      </c>
      <c r="H26" s="37">
        <f t="shared" si="14"/>
        <v>12865.979354682073</v>
      </c>
      <c r="I26" s="37">
        <f t="shared" si="14"/>
        <v>13856.351022389454</v>
      </c>
      <c r="J26" s="37">
        <f t="shared" si="14"/>
        <v>14245.569877183792</v>
      </c>
      <c r="K26" s="37">
        <f t="shared" si="14"/>
        <v>13842.877329167688</v>
      </c>
      <c r="L26" s="37">
        <f t="shared" si="14"/>
        <v>11966.278668049228</v>
      </c>
      <c r="M26" s="37">
        <f t="shared" si="14"/>
        <v>11197.956440214792</v>
      </c>
      <c r="N26" s="37">
        <f t="shared" si="14"/>
        <v>12309.449274139055</v>
      </c>
      <c r="O26" s="37">
        <f t="shared" si="14"/>
        <v>11412.861109070462</v>
      </c>
      <c r="P26" s="37">
        <f t="shared" si="14"/>
        <v>10807.080614110169</v>
      </c>
      <c r="Q26" s="37">
        <f t="shared" si="14"/>
        <v>10604.630374241902</v>
      </c>
      <c r="R26" s="37">
        <f t="shared" si="14"/>
        <v>9885.9569707171322</v>
      </c>
      <c r="S26" s="37">
        <f t="shared" si="14"/>
        <v>9870.0511179794139</v>
      </c>
      <c r="T26" s="37">
        <f t="shared" si="14"/>
        <v>9711.2532262458353</v>
      </c>
      <c r="U26" s="37">
        <f t="shared" si="14"/>
        <v>9234.8531021459003</v>
      </c>
      <c r="V26" s="37">
        <f t="shared" si="14"/>
        <v>9290.2399750401983</v>
      </c>
      <c r="W26" s="37">
        <f t="shared" si="14"/>
        <v>9689.5800180661136</v>
      </c>
      <c r="X26" s="37">
        <f t="shared" ref="X26" si="15">SUM(X27,X33)</f>
        <v>9344.930137485273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10535.16855066503</v>
      </c>
      <c r="D33" s="29">
        <f t="shared" si="18"/>
        <v>11536.055209267764</v>
      </c>
      <c r="E33" s="29">
        <f t="shared" si="18"/>
        <v>11403.833141992109</v>
      </c>
      <c r="F33" s="29">
        <f t="shared" si="18"/>
        <v>10777.13042056568</v>
      </c>
      <c r="G33" s="29">
        <f t="shared" si="18"/>
        <v>11747.238118877389</v>
      </c>
      <c r="H33" s="29">
        <f t="shared" si="18"/>
        <v>12865.979354682073</v>
      </c>
      <c r="I33" s="29">
        <f t="shared" si="18"/>
        <v>13856.351022389454</v>
      </c>
      <c r="J33" s="29">
        <f t="shared" si="18"/>
        <v>14245.569877183792</v>
      </c>
      <c r="K33" s="29">
        <f t="shared" si="18"/>
        <v>13842.877329167688</v>
      </c>
      <c r="L33" s="29">
        <f t="shared" si="18"/>
        <v>11966.278668049228</v>
      </c>
      <c r="M33" s="29">
        <f t="shared" si="18"/>
        <v>11197.956440214792</v>
      </c>
      <c r="N33" s="29">
        <f t="shared" si="18"/>
        <v>12309.449274139055</v>
      </c>
      <c r="O33" s="29">
        <f t="shared" si="18"/>
        <v>11412.861109070462</v>
      </c>
      <c r="P33" s="29">
        <f t="shared" si="18"/>
        <v>10807.080614110169</v>
      </c>
      <c r="Q33" s="29">
        <f t="shared" si="18"/>
        <v>10604.630374241902</v>
      </c>
      <c r="R33" s="29">
        <f t="shared" si="18"/>
        <v>9885.9569707171322</v>
      </c>
      <c r="S33" s="29">
        <f t="shared" si="18"/>
        <v>9870.0511179794139</v>
      </c>
      <c r="T33" s="29">
        <f t="shared" si="18"/>
        <v>9711.2532262458353</v>
      </c>
      <c r="U33" s="29">
        <f t="shared" si="18"/>
        <v>9234.8531021459003</v>
      </c>
      <c r="V33" s="29">
        <f t="shared" si="18"/>
        <v>9290.2399750401983</v>
      </c>
      <c r="W33" s="29">
        <f t="shared" si="18"/>
        <v>9689.5800180661136</v>
      </c>
      <c r="X33" s="29">
        <f t="shared" ref="X33" si="19">SUM(X34:X50)</f>
        <v>9344.930137485273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739.72538747086651</v>
      </c>
      <c r="D43" s="10">
        <v>759.41869300737244</v>
      </c>
      <c r="E43" s="10">
        <v>727.57674048143235</v>
      </c>
      <c r="F43" s="10">
        <v>698.34187967346588</v>
      </c>
      <c r="G43" s="10">
        <v>686.77085807661047</v>
      </c>
      <c r="H43" s="10">
        <v>741.23804659207235</v>
      </c>
      <c r="I43" s="10">
        <v>756.92988407390271</v>
      </c>
      <c r="J43" s="10">
        <v>791.91192263719381</v>
      </c>
      <c r="K43" s="10">
        <v>772.0510046825915</v>
      </c>
      <c r="L43" s="10">
        <v>667.47271550915912</v>
      </c>
      <c r="M43" s="10">
        <v>689.41487477771625</v>
      </c>
      <c r="N43" s="10">
        <v>709.38837725317012</v>
      </c>
      <c r="O43" s="10">
        <v>717.43723855485757</v>
      </c>
      <c r="P43" s="10">
        <v>642.00486851369624</v>
      </c>
      <c r="Q43" s="10">
        <v>631.18880420215567</v>
      </c>
      <c r="R43" s="10">
        <v>967.95190069760224</v>
      </c>
      <c r="S43" s="10">
        <v>1001.9710997237768</v>
      </c>
      <c r="T43" s="10">
        <v>1041.6763120038449</v>
      </c>
      <c r="U43" s="10">
        <v>963.90788194943991</v>
      </c>
      <c r="V43" s="10">
        <v>934.20406072751598</v>
      </c>
      <c r="W43" s="10">
        <v>938.06488787914964</v>
      </c>
      <c r="X43" s="10">
        <v>985.14009991345927</v>
      </c>
    </row>
    <row r="44" spans="1:24" ht="11.25" customHeight="1" x14ac:dyDescent="0.2">
      <c r="A44" s="41" t="s">
        <v>75</v>
      </c>
      <c r="B44" s="9" t="s">
        <v>76</v>
      </c>
      <c r="C44" s="10">
        <v>9658.110202869153</v>
      </c>
      <c r="D44" s="10">
        <v>10631.373655114536</v>
      </c>
      <c r="E44" s="10">
        <v>10577.02292284163</v>
      </c>
      <c r="F44" s="10">
        <v>9980.6398230049545</v>
      </c>
      <c r="G44" s="10">
        <v>10971.342467598046</v>
      </c>
      <c r="H44" s="10">
        <v>12019.641374503504</v>
      </c>
      <c r="I44" s="10">
        <v>13005.824599618845</v>
      </c>
      <c r="J44" s="10">
        <v>13370.985567514392</v>
      </c>
      <c r="K44" s="10">
        <v>12988.271085700726</v>
      </c>
      <c r="L44" s="10">
        <v>11232.665425750332</v>
      </c>
      <c r="M44" s="10">
        <v>10438.380516244519</v>
      </c>
      <c r="N44" s="10">
        <v>11542.75902744833</v>
      </c>
      <c r="O44" s="10">
        <v>10654.178562747889</v>
      </c>
      <c r="P44" s="10">
        <v>10135.151677741778</v>
      </c>
      <c r="Q44" s="10">
        <v>9956.3684550014259</v>
      </c>
      <c r="R44" s="10">
        <v>8850.0876272764217</v>
      </c>
      <c r="S44" s="10">
        <v>8793.9657372157453</v>
      </c>
      <c r="T44" s="10">
        <v>8566.914268939825</v>
      </c>
      <c r="U44" s="10">
        <v>8170.9734028355788</v>
      </c>
      <c r="V44" s="10">
        <v>8273.790083248834</v>
      </c>
      <c r="W44" s="10">
        <v>8651.3468326795573</v>
      </c>
      <c r="X44" s="10">
        <v>8257.8469101225655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137.33296032501201</v>
      </c>
      <c r="D46" s="10">
        <v>145.26286114585628</v>
      </c>
      <c r="E46" s="10">
        <v>99.233478669046519</v>
      </c>
      <c r="F46" s="10">
        <v>98.148717887259409</v>
      </c>
      <c r="G46" s="10">
        <v>89.124793202732391</v>
      </c>
      <c r="H46" s="10">
        <v>105.09993358649707</v>
      </c>
      <c r="I46" s="10">
        <v>93.596538696705792</v>
      </c>
      <c r="J46" s="10">
        <v>82.672387032207951</v>
      </c>
      <c r="K46" s="10">
        <v>82.555238784371355</v>
      </c>
      <c r="L46" s="10">
        <v>66.14052678973728</v>
      </c>
      <c r="M46" s="10">
        <v>70.161049192557002</v>
      </c>
      <c r="N46" s="10">
        <v>57.301869437554473</v>
      </c>
      <c r="O46" s="10">
        <v>41.24530776771504</v>
      </c>
      <c r="P46" s="10">
        <v>29.924067854693305</v>
      </c>
      <c r="Q46" s="10">
        <v>17.073115038320182</v>
      </c>
      <c r="R46" s="10">
        <v>67.917442743108637</v>
      </c>
      <c r="S46" s="10">
        <v>74.114281039892433</v>
      </c>
      <c r="T46" s="10">
        <v>102.66264530216569</v>
      </c>
      <c r="U46" s="10">
        <v>99.971817360881687</v>
      </c>
      <c r="V46" s="10">
        <v>82.24583106384793</v>
      </c>
      <c r="W46" s="10">
        <v>100.16829750740693</v>
      </c>
      <c r="X46" s="10">
        <v>101.94312744924822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0.25878783896526886</v>
      </c>
      <c r="Q51" s="37">
        <v>0.42880610397398378</v>
      </c>
      <c r="R51" s="37">
        <v>0.5772475411994985</v>
      </c>
      <c r="S51" s="37">
        <v>0.87600307343922224</v>
      </c>
      <c r="T51" s="37">
        <v>3.7982732566563735</v>
      </c>
      <c r="U51" s="37">
        <v>10.588660959126763</v>
      </c>
      <c r="V51" s="37">
        <v>48.799387949421899</v>
      </c>
      <c r="W51" s="37">
        <v>95.527633284272753</v>
      </c>
      <c r="X51" s="37">
        <v>99.543816764667838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13.763427814415399</v>
      </c>
      <c r="V52" s="37">
        <f t="shared" si="20"/>
        <v>38.850697742728237</v>
      </c>
      <c r="W52" s="37">
        <f t="shared" si="20"/>
        <v>198.59069836573207</v>
      </c>
      <c r="X52" s="37">
        <f t="shared" ref="X52" si="21">SUM(X53:X70)</f>
        <v>139.32953422735201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13.763427814415399</v>
      </c>
      <c r="V66" s="10">
        <v>38.850697742728237</v>
      </c>
      <c r="W66" s="10">
        <v>198.59069836573207</v>
      </c>
      <c r="X66" s="10">
        <v>139.32953422735201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334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78268.651246775538</v>
      </c>
      <c r="D2" s="31">
        <f t="shared" si="0"/>
        <v>80192.059415305252</v>
      </c>
      <c r="E2" s="31">
        <f t="shared" si="0"/>
        <v>81081.640498710229</v>
      </c>
      <c r="F2" s="31">
        <f t="shared" si="0"/>
        <v>83918.798194325034</v>
      </c>
      <c r="G2" s="31">
        <f t="shared" si="0"/>
        <v>84866.032416165079</v>
      </c>
      <c r="H2" s="31">
        <f t="shared" si="0"/>
        <v>83701.917454858121</v>
      </c>
      <c r="I2" s="31">
        <f t="shared" si="0"/>
        <v>83051.422613929491</v>
      </c>
      <c r="J2" s="31">
        <f t="shared" si="0"/>
        <v>82746.818658641481</v>
      </c>
      <c r="K2" s="31">
        <f t="shared" si="0"/>
        <v>82152.172055030082</v>
      </c>
      <c r="L2" s="31">
        <f t="shared" si="0"/>
        <v>80545.344625967322</v>
      </c>
      <c r="M2" s="31">
        <f t="shared" si="0"/>
        <v>86153.711349957011</v>
      </c>
      <c r="N2" s="31">
        <f t="shared" si="0"/>
        <v>80558.695700773853</v>
      </c>
      <c r="O2" s="31">
        <f t="shared" si="0"/>
        <v>80605.972141014601</v>
      </c>
      <c r="P2" s="31">
        <f t="shared" si="0"/>
        <v>79103.723903697304</v>
      </c>
      <c r="Q2" s="31">
        <f t="shared" si="0"/>
        <v>74995.782201203765</v>
      </c>
      <c r="R2" s="31">
        <f t="shared" si="0"/>
        <v>71445.087704213234</v>
      </c>
      <c r="S2" s="31">
        <f t="shared" si="0"/>
        <v>75846.205846947531</v>
      </c>
      <c r="T2" s="31">
        <f t="shared" si="0"/>
        <v>75387.35047291487</v>
      </c>
      <c r="U2" s="31">
        <f t="shared" si="0"/>
        <v>71645.443250214928</v>
      </c>
      <c r="V2" s="31">
        <f t="shared" si="0"/>
        <v>76293.761134995715</v>
      </c>
      <c r="W2" s="31">
        <f t="shared" si="0"/>
        <v>72003.990627686988</v>
      </c>
      <c r="X2" s="31">
        <f t="shared" ref="X2" si="1">SUM(X3,X17,X22,X25,X26,X51,X52,X71,X74,X75,X76)</f>
        <v>74251.901891659509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7771.0333619948406</v>
      </c>
      <c r="D3" s="34">
        <f t="shared" si="2"/>
        <v>8273.8655202063637</v>
      </c>
      <c r="E3" s="34">
        <f t="shared" si="2"/>
        <v>8316.1687016337055</v>
      </c>
      <c r="F3" s="34">
        <f t="shared" si="2"/>
        <v>8586.6255374032662</v>
      </c>
      <c r="G3" s="34">
        <f t="shared" si="2"/>
        <v>8476.1136715391203</v>
      </c>
      <c r="H3" s="34">
        <f t="shared" si="2"/>
        <v>8094.0206362854688</v>
      </c>
      <c r="I3" s="34">
        <f t="shared" si="2"/>
        <v>7883.511349957007</v>
      </c>
      <c r="J3" s="34">
        <f t="shared" si="2"/>
        <v>8409.7890799656052</v>
      </c>
      <c r="K3" s="34">
        <f t="shared" si="2"/>
        <v>7973.8604471195194</v>
      </c>
      <c r="L3" s="34">
        <f t="shared" si="2"/>
        <v>7461.8699914015469</v>
      </c>
      <c r="M3" s="34">
        <f t="shared" si="2"/>
        <v>7541.2166809974206</v>
      </c>
      <c r="N3" s="34">
        <f t="shared" si="2"/>
        <v>7439.356663800515</v>
      </c>
      <c r="O3" s="34">
        <f t="shared" si="2"/>
        <v>8151.504901117798</v>
      </c>
      <c r="P3" s="34">
        <f t="shared" si="2"/>
        <v>8124.1742906276868</v>
      </c>
      <c r="Q3" s="34">
        <f t="shared" si="2"/>
        <v>9006.7917454858107</v>
      </c>
      <c r="R3" s="34">
        <f t="shared" si="2"/>
        <v>11088.803869303523</v>
      </c>
      <c r="S3" s="34">
        <f t="shared" si="2"/>
        <v>10275.90034393809</v>
      </c>
      <c r="T3" s="34">
        <f t="shared" si="2"/>
        <v>9212.7585554600173</v>
      </c>
      <c r="U3" s="34">
        <f t="shared" si="2"/>
        <v>8262.2073086844339</v>
      </c>
      <c r="V3" s="34">
        <f t="shared" si="2"/>
        <v>6423.5693895098884</v>
      </c>
      <c r="W3" s="34">
        <f t="shared" si="2"/>
        <v>4108.7958727429059</v>
      </c>
      <c r="X3" s="34">
        <f t="shared" ref="X3" si="3">SUM(X4,X8,X11)</f>
        <v>5596.9882201203773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7821.4752364574369</v>
      </c>
      <c r="D4" s="29">
        <f t="shared" si="4"/>
        <v>8339.7630266552023</v>
      </c>
      <c r="E4" s="29">
        <f t="shared" si="4"/>
        <v>8322.4742906276879</v>
      </c>
      <c r="F4" s="29">
        <f t="shared" si="4"/>
        <v>8535.9113499570067</v>
      </c>
      <c r="G4" s="29">
        <f t="shared" si="4"/>
        <v>8497.514273430781</v>
      </c>
      <c r="H4" s="29">
        <f t="shared" si="4"/>
        <v>8184.7701633705929</v>
      </c>
      <c r="I4" s="29">
        <f t="shared" si="4"/>
        <v>8050.6963026655194</v>
      </c>
      <c r="J4" s="29">
        <f t="shared" si="4"/>
        <v>8389.1408426483213</v>
      </c>
      <c r="K4" s="29">
        <f t="shared" si="4"/>
        <v>7898.7744625967334</v>
      </c>
      <c r="L4" s="29">
        <f t="shared" si="4"/>
        <v>7345.6380911435936</v>
      </c>
      <c r="M4" s="29">
        <f t="shared" si="4"/>
        <v>7402.0627687016331</v>
      </c>
      <c r="N4" s="29">
        <f t="shared" si="4"/>
        <v>7278.1262252794495</v>
      </c>
      <c r="O4" s="29">
        <f t="shared" si="4"/>
        <v>7936.7417884780734</v>
      </c>
      <c r="P4" s="29">
        <f t="shared" si="4"/>
        <v>8039.9666380051585</v>
      </c>
      <c r="Q4" s="29">
        <f t="shared" si="4"/>
        <v>9025.837403267411</v>
      </c>
      <c r="R4" s="29">
        <f t="shared" si="4"/>
        <v>11115.69045571797</v>
      </c>
      <c r="S4" s="29">
        <f t="shared" si="4"/>
        <v>10279.379105760963</v>
      </c>
      <c r="T4" s="29">
        <f t="shared" si="4"/>
        <v>9160.6852966466031</v>
      </c>
      <c r="U4" s="29">
        <f t="shared" si="4"/>
        <v>8233.760275150471</v>
      </c>
      <c r="V4" s="29">
        <f t="shared" si="4"/>
        <v>6436.9109200343937</v>
      </c>
      <c r="W4" s="29">
        <f t="shared" si="4"/>
        <v>4222.3255374032669</v>
      </c>
      <c r="X4" s="29">
        <f t="shared" ref="X4" si="5">SUM(X5:X7)</f>
        <v>5626.1397248495268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44.088564058469473</v>
      </c>
      <c r="D5" s="10">
        <f>PPRD!D5+RCV_RCY!D5+IMP!D5-EXP!D5+STK_CHG!D5-INTMARB!D5</f>
        <v>39.889681857265693</v>
      </c>
      <c r="E5" s="10">
        <f>PPRD!E5+RCV_RCY!E5+IMP!E5-EXP!E5+STK_CHG!E5-INTMARB!E5</f>
        <v>34.291143594153048</v>
      </c>
      <c r="F5" s="10">
        <f>PPRD!F5+RCV_RCY!F5+IMP!F5-EXP!F5+STK_CHG!F5-INTMARB!F5</f>
        <v>24.493637145313841</v>
      </c>
      <c r="G5" s="10">
        <f>PPRD!G5+RCV_RCY!G5+IMP!G5-EXP!G5+STK_CHG!G5-INTMARB!G5</f>
        <v>17.49544282029235</v>
      </c>
      <c r="H5" s="10">
        <f>PPRD!H5+RCV_RCY!H5+IMP!H5-EXP!H5+STK_CHG!H5-INTMARB!H5</f>
        <v>20.294754944110061</v>
      </c>
      <c r="I5" s="10">
        <f>PPRD!I5+RCV_RCY!I5+IMP!I5-EXP!I5+STK_CHG!I5-INTMARB!I5</f>
        <v>25.193465176268269</v>
      </c>
      <c r="J5" s="10">
        <f>PPRD!J5+RCV_RCY!J5+IMP!J5-EXP!J5+STK_CHG!J5-INTMARB!J5</f>
        <v>42.688907996560623</v>
      </c>
      <c r="K5" s="10">
        <f>PPRD!K5+RCV_RCY!K5+IMP!K5-EXP!K5+STK_CHG!K5-INTMARB!K5</f>
        <v>27.992777300085979</v>
      </c>
      <c r="L5" s="10">
        <f>PPRD!L5+RCV_RCY!L5+IMP!L5-EXP!L5+STK_CHG!L5-INTMARB!L5</f>
        <v>25.193465176268269</v>
      </c>
      <c r="M5" s="10">
        <f>PPRD!M5+RCV_RCY!M5+IMP!M5-EXP!M5+STK_CHG!M5-INTMARB!M5</f>
        <v>25.893293207222701</v>
      </c>
      <c r="N5" s="10">
        <f>PPRD!N5+RCV_RCY!N5+IMP!N5-EXP!N5+STK_CHG!N5-INTMARB!N5</f>
        <v>22.394153052450559</v>
      </c>
      <c r="O5" s="10">
        <f>PPRD!O5+RCV_RCY!O5+IMP!O5-EXP!O5+STK_CHG!O5-INTMARB!O5</f>
        <v>25.893293207222701</v>
      </c>
      <c r="P5" s="10">
        <f>PPRD!P5+RCV_RCY!P5+IMP!P5-EXP!P5+STK_CHG!P5-INTMARB!P5</f>
        <v>19.594926913155629</v>
      </c>
      <c r="Q5" s="10">
        <f>PPRD!Q5+RCV_RCY!Q5+IMP!Q5-EXP!Q5+STK_CHG!Q5-INTMARB!Q5</f>
        <v>24.32914875322442</v>
      </c>
      <c r="R5" s="10">
        <f>PPRD!R5+RCV_RCY!R5+IMP!R5-EXP!R5+STK_CHG!R5-INTMARB!R5</f>
        <v>3.2631986242476358</v>
      </c>
      <c r="S5" s="10">
        <f>PPRD!S5+RCV_RCY!S5+IMP!S5-EXP!S5+STK_CHG!S5-INTMARB!S5</f>
        <v>3.4942390369733443</v>
      </c>
      <c r="T5" s="10">
        <f>PPRD!T5+RCV_RCY!T5+IMP!T5-EXP!T5+STK_CHG!T5-INTMARB!T5</f>
        <v>3.4613069647463459</v>
      </c>
      <c r="U5" s="10">
        <f>PPRD!U5+RCV_RCY!U5+IMP!U5-EXP!U5+STK_CHG!U5-INTMARB!U5</f>
        <v>4.2402407566638001</v>
      </c>
      <c r="V5" s="10">
        <f>PPRD!V5+RCV_RCY!V5+IMP!V5-EXP!V5+STK_CHG!V5-INTMARB!V5</f>
        <v>3.7139294926913151</v>
      </c>
      <c r="W5" s="10">
        <f>PPRD!W5+RCV_RCY!W5+IMP!W5-EXP!W5+STK_CHG!W5-INTMARB!W5</f>
        <v>3.0441960447119518</v>
      </c>
      <c r="X5" s="10">
        <f>PPRD!X5+RCV_RCY!X5+IMP!X5-EXP!X5+STK_CHG!X5-INTMARB!X5</f>
        <v>4.0701633705932929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2776.1592433361993</v>
      </c>
      <c r="D6" s="10">
        <f>PPRD!D6+RCV_RCY!D6+IMP!D6-EXP!D6+STK_CHG!D6-INTMARB!D6</f>
        <v>2950.7819432502151</v>
      </c>
      <c r="E6" s="10">
        <f>PPRD!E6+RCV_RCY!E6+IMP!E6-EXP!E6+STK_CHG!E6-INTMARB!E6</f>
        <v>2893.9439380911435</v>
      </c>
      <c r="F6" s="10">
        <f>PPRD!F6+RCV_RCY!F6+IMP!F6-EXP!F6+STK_CHG!F6-INTMARB!F6</f>
        <v>3004.1959587274282</v>
      </c>
      <c r="G6" s="10">
        <f>PPRD!G6+RCV_RCY!G6+IMP!G6-EXP!G6+STK_CHG!G6-INTMARB!G6</f>
        <v>3163.068443680138</v>
      </c>
      <c r="H6" s="10">
        <f>PPRD!H6+RCV_RCY!H6+IMP!H6-EXP!H6+STK_CHG!H6-INTMARB!H6</f>
        <v>3206.21049011178</v>
      </c>
      <c r="I6" s="10">
        <f>PPRD!I6+RCV_RCY!I6+IMP!I6-EXP!I6+STK_CHG!I6-INTMARB!I6</f>
        <v>2995.2936371453138</v>
      </c>
      <c r="J6" s="10">
        <f>PPRD!J6+RCV_RCY!J6+IMP!J6-EXP!J6+STK_CHG!J6-INTMARB!J6</f>
        <v>3220.5912295786752</v>
      </c>
      <c r="K6" s="10">
        <f>PPRD!K6+RCV_RCY!K6+IMP!K6-EXP!K6+STK_CHG!K6-INTMARB!K6</f>
        <v>3026.109458297507</v>
      </c>
      <c r="L6" s="10">
        <f>PPRD!L6+RCV_RCY!L6+IMP!L6-EXP!L6+STK_CHG!L6-INTMARB!L6</f>
        <v>2344.0534823731728</v>
      </c>
      <c r="M6" s="10">
        <f>PPRD!M6+RCV_RCY!M6+IMP!M6-EXP!M6+STK_CHG!M6-INTMARB!M6</f>
        <v>2706.9949269131557</v>
      </c>
      <c r="N6" s="10">
        <f>PPRD!N6+RCV_RCY!N6+IMP!N6-EXP!N6+STK_CHG!N6-INTMARB!N6</f>
        <v>2906.9551160791057</v>
      </c>
      <c r="O6" s="10">
        <f>PPRD!O6+RCV_RCY!O6+IMP!O6-EXP!O6+STK_CHG!O6-INTMARB!O6</f>
        <v>2861.0737747205503</v>
      </c>
      <c r="P6" s="10">
        <f>PPRD!P6+RCV_RCY!P6+IMP!P6-EXP!P6+STK_CHG!P6-INTMARB!P6</f>
        <v>2813.8229578675837</v>
      </c>
      <c r="Q6" s="10">
        <f>PPRD!Q6+RCV_RCY!Q6+IMP!Q6-EXP!Q6+STK_CHG!Q6-INTMARB!Q6</f>
        <v>2952.1515907136709</v>
      </c>
      <c r="R6" s="10">
        <f>PPRD!R6+RCV_RCY!R6+IMP!R6-EXP!R6+STK_CHG!R6-INTMARB!R6</f>
        <v>3054.2557179707651</v>
      </c>
      <c r="S6" s="10">
        <f>PPRD!S6+RCV_RCY!S6+IMP!S6-EXP!S6+STK_CHG!S6-INTMARB!S6</f>
        <v>2979.2036973344798</v>
      </c>
      <c r="T6" s="10">
        <f>PPRD!T6+RCV_RCY!T6+IMP!T6-EXP!T6+STK_CHG!T6-INTMARB!T6</f>
        <v>3005.9267411865858</v>
      </c>
      <c r="U6" s="10">
        <f>PPRD!U6+RCV_RCY!U6+IMP!U6-EXP!U6+STK_CHG!U6-INTMARB!U6</f>
        <v>2919.4565778159927</v>
      </c>
      <c r="V6" s="10">
        <f>PPRD!V6+RCV_RCY!V6+IMP!V6-EXP!V6+STK_CHG!V6-INTMARB!V6</f>
        <v>2910.2931212381768</v>
      </c>
      <c r="W6" s="10">
        <f>PPRD!W6+RCV_RCY!W6+IMP!W6-EXP!W6+STK_CHG!W6-INTMARB!W6</f>
        <v>2678.8196044711945</v>
      </c>
      <c r="X6" s="10">
        <f>PPRD!X6+RCV_RCY!X6+IMP!X6-EXP!X6+STK_CHG!X6-INTMARB!X6</f>
        <v>2778.8085984522791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5001.2274290627684</v>
      </c>
      <c r="D7" s="10">
        <f>PPRD!D7+RCV_RCY!D7+IMP!D7-EXP!D7+STK_CHG!D7-INTMARB!D7</f>
        <v>5349.091401547721</v>
      </c>
      <c r="E7" s="10">
        <f>PPRD!E7+RCV_RCY!E7+IMP!E7-EXP!E7+STK_CHG!E7-INTMARB!E7</f>
        <v>5394.2392089423902</v>
      </c>
      <c r="F7" s="10">
        <f>PPRD!F7+RCV_RCY!F7+IMP!F7-EXP!F7+STK_CHG!F7-INTMARB!F7</f>
        <v>5507.2217540842648</v>
      </c>
      <c r="G7" s="10">
        <f>PPRD!G7+RCV_RCY!G7+IMP!G7-EXP!G7+STK_CHG!G7-INTMARB!G7</f>
        <v>5316.9503869303517</v>
      </c>
      <c r="H7" s="10">
        <f>PPRD!H7+RCV_RCY!H7+IMP!H7-EXP!H7+STK_CHG!H7-INTMARB!H7</f>
        <v>4958.2649183147032</v>
      </c>
      <c r="I7" s="10">
        <f>PPRD!I7+RCV_RCY!I7+IMP!I7-EXP!I7+STK_CHG!I7-INTMARB!I7</f>
        <v>5030.2092003439375</v>
      </c>
      <c r="J7" s="10">
        <f>PPRD!J7+RCV_RCY!J7+IMP!J7-EXP!J7+STK_CHG!J7-INTMARB!J7</f>
        <v>5125.8607050730861</v>
      </c>
      <c r="K7" s="10">
        <f>PPRD!K7+RCV_RCY!K7+IMP!K7-EXP!K7+STK_CHG!K7-INTMARB!K7</f>
        <v>4844.6722269991405</v>
      </c>
      <c r="L7" s="10">
        <f>PPRD!L7+RCV_RCY!L7+IMP!L7-EXP!L7+STK_CHG!L7-INTMARB!L7</f>
        <v>4976.3911435941527</v>
      </c>
      <c r="M7" s="10">
        <f>PPRD!M7+RCV_RCY!M7+IMP!M7-EXP!M7+STK_CHG!M7-INTMARB!M7</f>
        <v>4669.1745485812553</v>
      </c>
      <c r="N7" s="10">
        <f>PPRD!N7+RCV_RCY!N7+IMP!N7-EXP!N7+STK_CHG!N7-INTMARB!N7</f>
        <v>4348.7769561478935</v>
      </c>
      <c r="O7" s="10">
        <f>PPRD!O7+RCV_RCY!O7+IMP!O7-EXP!O7+STK_CHG!O7-INTMARB!O7</f>
        <v>5049.7747205503001</v>
      </c>
      <c r="P7" s="10">
        <f>PPRD!P7+RCV_RCY!P7+IMP!P7-EXP!P7+STK_CHG!P7-INTMARB!P7</f>
        <v>5206.5487532244197</v>
      </c>
      <c r="Q7" s="10">
        <f>PPRD!Q7+RCV_RCY!Q7+IMP!Q7-EXP!Q7+STK_CHG!Q7-INTMARB!Q7</f>
        <v>6049.3566638005168</v>
      </c>
      <c r="R7" s="10">
        <f>PPRD!R7+RCV_RCY!R7+IMP!R7-EXP!R7+STK_CHG!R7-INTMARB!R7</f>
        <v>8058.1715391229563</v>
      </c>
      <c r="S7" s="10">
        <f>PPRD!S7+RCV_RCY!S7+IMP!S7-EXP!S7+STK_CHG!S7-INTMARB!S7</f>
        <v>7296.6811693895097</v>
      </c>
      <c r="T7" s="10">
        <f>PPRD!T7+RCV_RCY!T7+IMP!T7-EXP!T7+STK_CHG!T7-INTMARB!T7</f>
        <v>6151.2972484952707</v>
      </c>
      <c r="U7" s="10">
        <f>PPRD!U7+RCV_RCY!U7+IMP!U7-EXP!U7+STK_CHG!U7-INTMARB!U7</f>
        <v>5310.0634565778155</v>
      </c>
      <c r="V7" s="10">
        <f>PPRD!V7+RCV_RCY!V7+IMP!V7-EXP!V7+STK_CHG!V7-INTMARB!V7</f>
        <v>3522.9038693035254</v>
      </c>
      <c r="W7" s="10">
        <f>PPRD!W7+RCV_RCY!W7+IMP!W7-EXP!W7+STK_CHG!W7-INTMARB!W7</f>
        <v>1540.4617368873608</v>
      </c>
      <c r="X7" s="10">
        <f>PPRD!X7+RCV_RCY!X7+IMP!X7-EXP!X7+STK_CHG!X7-INTMARB!X7</f>
        <v>2843.2609630266547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14.330782459157348</v>
      </c>
      <c r="D8" s="29">
        <f t="shared" si="6"/>
        <v>19.5853826311264</v>
      </c>
      <c r="E8" s="29">
        <f t="shared" si="6"/>
        <v>17.67463456577816</v>
      </c>
      <c r="F8" s="29">
        <f t="shared" si="6"/>
        <v>12.419948409286331</v>
      </c>
      <c r="G8" s="29">
        <f t="shared" si="6"/>
        <v>10.986930352536541</v>
      </c>
      <c r="H8" s="29">
        <f t="shared" si="6"/>
        <v>13.375408426483229</v>
      </c>
      <c r="I8" s="29">
        <f t="shared" si="6"/>
        <v>6.6877042132416156</v>
      </c>
      <c r="J8" s="29">
        <f t="shared" si="6"/>
        <v>11.464574376612211</v>
      </c>
      <c r="K8" s="29">
        <f t="shared" si="6"/>
        <v>3.3438521066208078</v>
      </c>
      <c r="L8" s="29">
        <f t="shared" si="6"/>
        <v>10.986844368013763</v>
      </c>
      <c r="M8" s="29">
        <f t="shared" si="6"/>
        <v>13.375322441960446</v>
      </c>
      <c r="N8" s="29">
        <f t="shared" si="6"/>
        <v>11.942304385210656</v>
      </c>
      <c r="O8" s="29">
        <f t="shared" si="6"/>
        <v>13.853052450558902</v>
      </c>
      <c r="P8" s="29">
        <f t="shared" si="6"/>
        <v>11.464660361135</v>
      </c>
      <c r="Q8" s="29">
        <f t="shared" si="6"/>
        <v>14.808426483233021</v>
      </c>
      <c r="R8" s="29">
        <f t="shared" si="6"/>
        <v>20.459071367153914</v>
      </c>
      <c r="S8" s="29">
        <f t="shared" si="6"/>
        <v>20.495872742906272</v>
      </c>
      <c r="T8" s="29">
        <f t="shared" si="6"/>
        <v>25.259845227858985</v>
      </c>
      <c r="U8" s="29">
        <f t="shared" si="6"/>
        <v>23.956233877901976</v>
      </c>
      <c r="V8" s="29">
        <f t="shared" si="6"/>
        <v>4.4931212381771273</v>
      </c>
      <c r="W8" s="29">
        <f t="shared" si="6"/>
        <v>6.5085124677558026</v>
      </c>
      <c r="X8" s="29">
        <f t="shared" ref="X8" si="7">SUM(X9:X10)</f>
        <v>3.4427343078245909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14.330782459157348</v>
      </c>
      <c r="D10" s="10">
        <f>PPRD!D10+RCV_RCY!D10+IMP!D10-EXP!D10+STK_CHG!D10-INTMARB!D10</f>
        <v>19.5853826311264</v>
      </c>
      <c r="E10" s="10">
        <f>PPRD!E10+RCV_RCY!E10+IMP!E10-EXP!E10+STK_CHG!E10-INTMARB!E10</f>
        <v>17.67463456577816</v>
      </c>
      <c r="F10" s="10">
        <f>PPRD!F10+RCV_RCY!F10+IMP!F10-EXP!F10+STK_CHG!F10-INTMARB!F10</f>
        <v>12.419948409286331</v>
      </c>
      <c r="G10" s="10">
        <f>PPRD!G10+RCV_RCY!G10+IMP!G10-EXP!G10+STK_CHG!G10-INTMARB!G10</f>
        <v>10.986930352536541</v>
      </c>
      <c r="H10" s="10">
        <f>PPRD!H10+RCV_RCY!H10+IMP!H10-EXP!H10+STK_CHG!H10-INTMARB!H10</f>
        <v>13.375408426483229</v>
      </c>
      <c r="I10" s="10">
        <f>PPRD!I10+RCV_RCY!I10+IMP!I10-EXP!I10+STK_CHG!I10-INTMARB!I10</f>
        <v>6.6877042132416156</v>
      </c>
      <c r="J10" s="10">
        <f>PPRD!J10+RCV_RCY!J10+IMP!J10-EXP!J10+STK_CHG!J10-INTMARB!J10</f>
        <v>11.464574376612211</v>
      </c>
      <c r="K10" s="10">
        <f>PPRD!K10+RCV_RCY!K10+IMP!K10-EXP!K10+STK_CHG!K10-INTMARB!K10</f>
        <v>3.3438521066208078</v>
      </c>
      <c r="L10" s="10">
        <f>PPRD!L10+RCV_RCY!L10+IMP!L10-EXP!L10+STK_CHG!L10-INTMARB!L10</f>
        <v>10.986844368013763</v>
      </c>
      <c r="M10" s="10">
        <f>PPRD!M10+RCV_RCY!M10+IMP!M10-EXP!M10+STK_CHG!M10-INTMARB!M10</f>
        <v>13.375322441960446</v>
      </c>
      <c r="N10" s="10">
        <f>PPRD!N10+RCV_RCY!N10+IMP!N10-EXP!N10+STK_CHG!N10-INTMARB!N10</f>
        <v>11.942304385210656</v>
      </c>
      <c r="O10" s="10">
        <f>PPRD!O10+RCV_RCY!O10+IMP!O10-EXP!O10+STK_CHG!O10-INTMARB!O10</f>
        <v>13.853052450558902</v>
      </c>
      <c r="P10" s="10">
        <f>PPRD!P10+RCV_RCY!P10+IMP!P10-EXP!P10+STK_CHG!P10-INTMARB!P10</f>
        <v>11.464660361135</v>
      </c>
      <c r="Q10" s="10">
        <f>PPRD!Q10+RCV_RCY!Q10+IMP!Q10-EXP!Q10+STK_CHG!Q10-INTMARB!Q10</f>
        <v>14.808426483233021</v>
      </c>
      <c r="R10" s="10">
        <f>PPRD!R10+RCV_RCY!R10+IMP!R10-EXP!R10+STK_CHG!R10-INTMARB!R10</f>
        <v>20.459071367153914</v>
      </c>
      <c r="S10" s="10">
        <f>PPRD!S10+RCV_RCY!S10+IMP!S10-EXP!S10+STK_CHG!S10-INTMARB!S10</f>
        <v>20.495872742906272</v>
      </c>
      <c r="T10" s="10">
        <f>PPRD!T10+RCV_RCY!T10+IMP!T10-EXP!T10+STK_CHG!T10-INTMARB!T10</f>
        <v>25.259845227858985</v>
      </c>
      <c r="U10" s="10">
        <f>PPRD!U10+RCV_RCY!U10+IMP!U10-EXP!U10+STK_CHG!U10-INTMARB!U10</f>
        <v>23.956233877901976</v>
      </c>
      <c r="V10" s="10">
        <f>PPRD!V10+RCV_RCY!V10+IMP!V10-EXP!V10+STK_CHG!V10-INTMARB!V10</f>
        <v>4.4931212381771273</v>
      </c>
      <c r="W10" s="10">
        <f>PPRD!W10+RCV_RCY!W10+IMP!W10-EXP!W10+STK_CHG!W10-INTMARB!W10</f>
        <v>6.5085124677558026</v>
      </c>
      <c r="X10" s="10">
        <f>PPRD!X10+RCV_RCY!X10+IMP!X10-EXP!X10+STK_CHG!X10-INTMARB!X10</f>
        <v>3.4427343078245909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-64.772656921754248</v>
      </c>
      <c r="D11" s="29">
        <f t="shared" si="8"/>
        <v>-85.482889079965588</v>
      </c>
      <c r="E11" s="29">
        <f t="shared" si="8"/>
        <v>-23.980223559759324</v>
      </c>
      <c r="F11" s="29">
        <f t="shared" si="8"/>
        <v>38.294239036973423</v>
      </c>
      <c r="G11" s="29">
        <f t="shared" si="8"/>
        <v>-32.387532244196024</v>
      </c>
      <c r="H11" s="29">
        <f t="shared" si="8"/>
        <v>-104.12493551160792</v>
      </c>
      <c r="I11" s="29">
        <f t="shared" si="8"/>
        <v>-173.87265692175404</v>
      </c>
      <c r="J11" s="29">
        <f t="shared" si="8"/>
        <v>9.1836629406707448</v>
      </c>
      <c r="K11" s="29">
        <f t="shared" si="8"/>
        <v>71.742132416165077</v>
      </c>
      <c r="L11" s="29">
        <f t="shared" si="8"/>
        <v>105.24505588993979</v>
      </c>
      <c r="M11" s="29">
        <f t="shared" si="8"/>
        <v>125.77858985382636</v>
      </c>
      <c r="N11" s="29">
        <f t="shared" si="8"/>
        <v>149.28813413585556</v>
      </c>
      <c r="O11" s="29">
        <f t="shared" si="8"/>
        <v>200.91006018916593</v>
      </c>
      <c r="P11" s="29">
        <f t="shared" si="8"/>
        <v>72.742992261392885</v>
      </c>
      <c r="Q11" s="29">
        <f t="shared" si="8"/>
        <v>-33.854084264832281</v>
      </c>
      <c r="R11" s="29">
        <f t="shared" si="8"/>
        <v>-47.3456577815993</v>
      </c>
      <c r="S11" s="29">
        <f t="shared" si="8"/>
        <v>-23.974634565778157</v>
      </c>
      <c r="T11" s="29">
        <f t="shared" si="8"/>
        <v>26.813413585554596</v>
      </c>
      <c r="U11" s="29">
        <f t="shared" si="8"/>
        <v>4.4907996560619079</v>
      </c>
      <c r="V11" s="29">
        <f t="shared" si="8"/>
        <v>-17.834651762682707</v>
      </c>
      <c r="W11" s="29">
        <f t="shared" si="8"/>
        <v>-120.03817712811693</v>
      </c>
      <c r="X11" s="29">
        <f t="shared" ref="X11" si="9">SUM(X12:X16)</f>
        <v>-32.594239036973349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0.69982803095442814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4.8987102321582112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-68.071109200344111</v>
      </c>
      <c r="D13" s="10">
        <f>PPRD!D13+RCV_RCY!D13+IMP!D13-EXP!D13+STK_CHG!D13-INTMARB!D13</f>
        <v>-91.21521926053309</v>
      </c>
      <c r="E13" s="10">
        <f>PPRD!E13+RCV_RCY!E13+IMP!E13-EXP!E13+STK_CHG!E13-INTMARB!E13</f>
        <v>-25.186328460877128</v>
      </c>
      <c r="F13" s="10">
        <f>PPRD!F13+RCV_RCY!F13+IMP!F13-EXP!F13+STK_CHG!F13-INTMARB!F13</f>
        <v>29.951332760103259</v>
      </c>
      <c r="G13" s="10">
        <f>PPRD!G13+RCV_RCY!G13+IMP!G13-EXP!G13+STK_CHG!G13-INTMARB!G13</f>
        <v>-38.119862424763518</v>
      </c>
      <c r="H13" s="10">
        <f>PPRD!H13+RCV_RCY!H13+IMP!H13-EXP!H13+STK_CHG!H13-INTMARB!H13</f>
        <v>-113.67876182287189</v>
      </c>
      <c r="I13" s="10">
        <f>PPRD!I13+RCV_RCY!I13+IMP!I13-EXP!I13+STK_CHG!I13-INTMARB!I13</f>
        <v>-184.47257093723127</v>
      </c>
      <c r="J13" s="10">
        <f>PPRD!J13+RCV_RCY!J13+IMP!J13-EXP!J13+STK_CHG!J13-INTMARB!J13</f>
        <v>-15.656319862424695</v>
      </c>
      <c r="K13" s="10">
        <f>PPRD!K13+RCV_RCY!K13+IMP!K13-EXP!K13+STK_CHG!K13-INTMARB!K13</f>
        <v>31.312725709372309</v>
      </c>
      <c r="L13" s="10">
        <f>PPRD!L13+RCV_RCY!L13+IMP!L13-EXP!L13+STK_CHG!L13-INTMARB!L13</f>
        <v>46.969045571797061</v>
      </c>
      <c r="M13" s="10">
        <f>PPRD!M13+RCV_RCY!M13+IMP!M13-EXP!M13+STK_CHG!M13-INTMARB!M13</f>
        <v>77.600945829750685</v>
      </c>
      <c r="N13" s="10">
        <f>PPRD!N13+RCV_RCY!N13+IMP!N13-EXP!N13+STK_CHG!N13-INTMARB!N13</f>
        <v>100.06448839208944</v>
      </c>
      <c r="O13" s="10">
        <f>PPRD!O13+RCV_RCY!O13+IMP!O13-EXP!O13+STK_CHG!O13-INTMARB!O13</f>
        <v>151.11779879621668</v>
      </c>
      <c r="P13" s="10">
        <f>PPRD!P13+RCV_RCY!P13+IMP!P13-EXP!P13+STK_CHG!P13-INTMARB!P13</f>
        <v>27.228460877042082</v>
      </c>
      <c r="Q13" s="10">
        <f>PPRD!Q13+RCV_RCY!Q13+IMP!Q13-EXP!Q13+STK_CHG!Q13-INTMARB!Q13</f>
        <v>-4.7650042992260921</v>
      </c>
      <c r="R13" s="10">
        <f>PPRD!R13+RCV_RCY!R13+IMP!R13-EXP!R13+STK_CHG!R13-INTMARB!R13</f>
        <v>-50.433104041272564</v>
      </c>
      <c r="S13" s="10">
        <f>PPRD!S13+RCV_RCY!S13+IMP!S13-EXP!S13+STK_CHG!S13-INTMARB!S13</f>
        <v>-39.246345657781596</v>
      </c>
      <c r="T13" s="10">
        <f>PPRD!T13+RCV_RCY!T13+IMP!T13-EXP!T13+STK_CHG!T13-INTMARB!T13</f>
        <v>9.4741186586414372</v>
      </c>
      <c r="U13" s="10">
        <f>PPRD!U13+RCV_RCY!U13+IMP!U13-EXP!U13+STK_CHG!U13-INTMARB!U13</f>
        <v>-9.7007738607050698</v>
      </c>
      <c r="V13" s="10">
        <f>PPRD!V13+RCV_RCY!V13+IMP!V13-EXP!V13+STK_CHG!V13-INTMARB!V13</f>
        <v>-36.584092863284596</v>
      </c>
      <c r="W13" s="10">
        <f>PPRD!W13+RCV_RCY!W13+IMP!W13-EXP!W13+STK_CHG!W13-INTMARB!W13</f>
        <v>-115.74187446259671</v>
      </c>
      <c r="X13" s="10">
        <f>PPRD!X13+RCV_RCY!X13+IMP!X13-EXP!X13+STK_CHG!X13-INTMARB!X13</f>
        <v>-7.3761822871883069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-1.0007738607050729</v>
      </c>
      <c r="D15" s="10">
        <f>PPRD!D15+RCV_RCY!D15+IMP!D15-EXP!D15+STK_CHG!D15-INTMARB!D15</f>
        <v>0</v>
      </c>
      <c r="E15" s="10">
        <f>PPRD!E15+RCV_RCY!E15+IMP!E15-EXP!E15+STK_CHG!E15-INTMARB!E15</f>
        <v>-5.0038693035253594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2.0014617368873715</v>
      </c>
      <c r="J15" s="10">
        <f>PPRD!J15+RCV_RCY!J15+IMP!J15-EXP!J15+STK_CHG!J15-INTMARB!J15</f>
        <v>-1.1102230246251565E-15</v>
      </c>
      <c r="K15" s="10">
        <f>PPRD!K15+RCV_RCY!K15+IMP!K15-EXP!K15+STK_CHG!K15-INTMARB!K15</f>
        <v>4.0030094582975089</v>
      </c>
      <c r="L15" s="10">
        <f>PPRD!L15+RCV_RCY!L15+IMP!L15-EXP!L15+STK_CHG!L15-INTMARB!L15</f>
        <v>21.016079105760962</v>
      </c>
      <c r="M15" s="10">
        <f>PPRD!M15+RCV_RCY!M15+IMP!M15-EXP!M15+STK_CHG!M15-INTMARB!M15</f>
        <v>9.0068787618228718</v>
      </c>
      <c r="N15" s="10">
        <f>PPRD!N15+RCV_RCY!N15+IMP!N15-EXP!N15+STK_CHG!N15-INTMARB!N15</f>
        <v>11.00834049871024</v>
      </c>
      <c r="O15" s="10">
        <f>PPRD!O15+RCV_RCY!O15+IMP!O15-EXP!O15+STK_CHG!O15-INTMARB!O15</f>
        <v>13.009974204643163</v>
      </c>
      <c r="P15" s="10">
        <f>PPRD!P15+RCV_RCY!P15+IMP!P15-EXP!P15+STK_CHG!P15-INTMARB!P15</f>
        <v>24.018400687876181</v>
      </c>
      <c r="Q15" s="10">
        <f>PPRD!Q15+RCV_RCY!Q15+IMP!Q15-EXP!Q15+STK_CHG!Q15-INTMARB!Q15</f>
        <v>-41.03138435081685</v>
      </c>
      <c r="R15" s="10">
        <f>PPRD!R15+RCV_RCY!R15+IMP!R15-EXP!R15+STK_CHG!R15-INTMARB!R15</f>
        <v>-5.0098022355975917</v>
      </c>
      <c r="S15" s="10">
        <f>PPRD!S15+RCV_RCY!S15+IMP!S15-EXP!S15+STK_CHG!S15-INTMARB!S15</f>
        <v>-3.8039552880481513</v>
      </c>
      <c r="T15" s="10">
        <f>PPRD!T15+RCV_RCY!T15+IMP!T15-EXP!T15+STK_CHG!T15-INTMARB!T15</f>
        <v>-2.9582975064488393</v>
      </c>
      <c r="U15" s="10">
        <f>PPRD!U15+RCV_RCY!U15+IMP!U15-EXP!U15+STK_CHG!U15-INTMARB!U15</f>
        <v>-4.0601031814273423</v>
      </c>
      <c r="V15" s="10">
        <f>PPRD!V15+RCV_RCY!V15+IMP!V15-EXP!V15+STK_CHG!V15-INTMARB!V15</f>
        <v>-1.8533963886500433</v>
      </c>
      <c r="W15" s="10">
        <f>PPRD!W15+RCV_RCY!W15+IMP!W15-EXP!W15+STK_CHG!W15-INTMARB!W15</f>
        <v>-9.5742906276870166</v>
      </c>
      <c r="X15" s="10">
        <f>PPRD!X15+RCV_RCY!X15+IMP!X15-EXP!X15+STK_CHG!X15-INTMARB!X15</f>
        <v>-31.333963886500431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4.2992261392949267</v>
      </c>
      <c r="D16" s="10">
        <f>PPRD!D16+RCV_RCY!D16+IMP!D16-EXP!D16+STK_CHG!D16-INTMARB!D16</f>
        <v>5.7323301805674971</v>
      </c>
      <c r="E16" s="10">
        <f>PPRD!E16+RCV_RCY!E16+IMP!E16-EXP!E16+STK_CHG!E16-INTMARB!E16</f>
        <v>6.2099742046431636</v>
      </c>
      <c r="F16" s="10">
        <f>PPRD!F16+RCV_RCY!F16+IMP!F16-EXP!F16+STK_CHG!F16-INTMARB!F16</f>
        <v>7.643078245915734</v>
      </c>
      <c r="G16" s="10">
        <f>PPRD!G16+RCV_RCY!G16+IMP!G16-EXP!G16+STK_CHG!G16-INTMARB!G16</f>
        <v>5.732330180567498</v>
      </c>
      <c r="H16" s="10">
        <f>PPRD!H16+RCV_RCY!H16+IMP!H16-EXP!H16+STK_CHG!H16-INTMARB!H16</f>
        <v>9.5538263112639719</v>
      </c>
      <c r="I16" s="10">
        <f>PPRD!I16+RCV_RCY!I16+IMP!I16-EXP!I16+STK_CHG!I16-INTMARB!I16</f>
        <v>8.5984522785898534</v>
      </c>
      <c r="J16" s="10">
        <f>PPRD!J16+RCV_RCY!J16+IMP!J16-EXP!J16+STK_CHG!J16-INTMARB!J16</f>
        <v>24.839982803095442</v>
      </c>
      <c r="K16" s="10">
        <f>PPRD!K16+RCV_RCY!K16+IMP!K16-EXP!K16+STK_CHG!K16-INTMARB!K16</f>
        <v>31.527687016337051</v>
      </c>
      <c r="L16" s="10">
        <f>PPRD!L16+RCV_RCY!L16+IMP!L16-EXP!L16+STK_CHG!L16-INTMARB!L16</f>
        <v>37.259931212381773</v>
      </c>
      <c r="M16" s="10">
        <f>PPRD!M16+RCV_RCY!M16+IMP!M16-EXP!M16+STK_CHG!M16-INTMARB!M16</f>
        <v>39.170765262252793</v>
      </c>
      <c r="N16" s="10">
        <f>PPRD!N16+RCV_RCY!N16+IMP!N16-EXP!N16+STK_CHG!N16-INTMARB!N16</f>
        <v>38.215305245055887</v>
      </c>
      <c r="O16" s="10">
        <f>PPRD!O16+RCV_RCY!O16+IMP!O16-EXP!O16+STK_CHG!O16-INTMARB!O16</f>
        <v>36.782287188306107</v>
      </c>
      <c r="P16" s="10">
        <f>PPRD!P16+RCV_RCY!P16+IMP!P16-EXP!P16+STK_CHG!P16-INTMARB!P16</f>
        <v>21.49613069647463</v>
      </c>
      <c r="Q16" s="10">
        <f>PPRD!Q16+RCV_RCY!Q16+IMP!Q16-EXP!Q16+STK_CHG!Q16-INTMARB!Q16</f>
        <v>11.94230438521066</v>
      </c>
      <c r="R16" s="10">
        <f>PPRD!R16+RCV_RCY!R16+IMP!R16-EXP!R16+STK_CHG!R16-INTMARB!R16</f>
        <v>8.0972484952708506</v>
      </c>
      <c r="S16" s="10">
        <f>PPRD!S16+RCV_RCY!S16+IMP!S16-EXP!S16+STK_CHG!S16-INTMARB!S16</f>
        <v>19.07566638005159</v>
      </c>
      <c r="T16" s="10">
        <f>PPRD!T16+RCV_RCY!T16+IMP!T16-EXP!T16+STK_CHG!T16-INTMARB!T16</f>
        <v>20.297592433361999</v>
      </c>
      <c r="U16" s="10">
        <f>PPRD!U16+RCV_RCY!U16+IMP!U16-EXP!U16+STK_CHG!U16-INTMARB!U16</f>
        <v>18.25167669819432</v>
      </c>
      <c r="V16" s="10">
        <f>PPRD!V16+RCV_RCY!V16+IMP!V16-EXP!V16+STK_CHG!V16-INTMARB!V16</f>
        <v>20.602837489251929</v>
      </c>
      <c r="W16" s="10">
        <f>PPRD!W16+RCV_RCY!W16+IMP!W16-EXP!W16+STK_CHG!W16-INTMARB!W16</f>
        <v>5.2779879621668098</v>
      </c>
      <c r="X16" s="10">
        <f>PPRD!X16+RCV_RCY!X16+IMP!X16-EXP!X16+STK_CHG!X16-INTMARB!X16</f>
        <v>6.115907136715391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30924.900515907113</v>
      </c>
      <c r="D26" s="37">
        <f t="shared" si="14"/>
        <v>31529.889423903707</v>
      </c>
      <c r="E26" s="37">
        <f t="shared" si="14"/>
        <v>32365.613757523646</v>
      </c>
      <c r="F26" s="37">
        <f t="shared" si="14"/>
        <v>34651.41281169391</v>
      </c>
      <c r="G26" s="37">
        <f t="shared" si="14"/>
        <v>34747.720378331891</v>
      </c>
      <c r="H26" s="37">
        <f t="shared" si="14"/>
        <v>34690.263456577799</v>
      </c>
      <c r="I26" s="37">
        <f t="shared" si="14"/>
        <v>35072.540670679271</v>
      </c>
      <c r="J26" s="37">
        <f t="shared" si="14"/>
        <v>35147.861306964784</v>
      </c>
      <c r="K26" s="37">
        <f t="shared" si="14"/>
        <v>33384.86509028374</v>
      </c>
      <c r="L26" s="37">
        <f t="shared" si="14"/>
        <v>32134.141272570938</v>
      </c>
      <c r="M26" s="37">
        <f t="shared" si="14"/>
        <v>33351.027171109206</v>
      </c>
      <c r="N26" s="37">
        <f t="shared" si="14"/>
        <v>32060.234479793638</v>
      </c>
      <c r="O26" s="37">
        <f t="shared" si="14"/>
        <v>32209.770507308673</v>
      </c>
      <c r="P26" s="37">
        <f t="shared" si="14"/>
        <v>31061.975150472899</v>
      </c>
      <c r="Q26" s="37">
        <f t="shared" si="14"/>
        <v>30339.165864144448</v>
      </c>
      <c r="R26" s="37">
        <f t="shared" si="14"/>
        <v>25262.863542562332</v>
      </c>
      <c r="S26" s="37">
        <f t="shared" si="14"/>
        <v>29240.573602751487</v>
      </c>
      <c r="T26" s="37">
        <f t="shared" si="14"/>
        <v>28580.49097162511</v>
      </c>
      <c r="U26" s="37">
        <f t="shared" si="14"/>
        <v>25385.886930352524</v>
      </c>
      <c r="V26" s="37">
        <f t="shared" si="14"/>
        <v>30281.329320722274</v>
      </c>
      <c r="W26" s="37">
        <f t="shared" si="14"/>
        <v>27789.032932072216</v>
      </c>
      <c r="X26" s="37">
        <f t="shared" ref="X26" si="15">SUM(X27,X33)</f>
        <v>28443.216251074798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62987.41547721409</v>
      </c>
      <c r="D27" s="29">
        <f t="shared" si="16"/>
        <v>63176.234393809114</v>
      </c>
      <c r="E27" s="29">
        <f t="shared" si="16"/>
        <v>58548.457265692174</v>
      </c>
      <c r="F27" s="29">
        <f t="shared" si="16"/>
        <v>61411.500343938096</v>
      </c>
      <c r="G27" s="29">
        <f t="shared" si="16"/>
        <v>63420.526827171103</v>
      </c>
      <c r="H27" s="29">
        <f t="shared" si="16"/>
        <v>64135.399656061898</v>
      </c>
      <c r="I27" s="29">
        <f t="shared" si="16"/>
        <v>62644.463714531383</v>
      </c>
      <c r="J27" s="29">
        <f t="shared" si="16"/>
        <v>61314.763456577835</v>
      </c>
      <c r="K27" s="29">
        <f t="shared" si="16"/>
        <v>60819.699742046425</v>
      </c>
      <c r="L27" s="29">
        <f t="shared" si="16"/>
        <v>59553.009630266548</v>
      </c>
      <c r="M27" s="29">
        <f t="shared" si="16"/>
        <v>62188.530352536538</v>
      </c>
      <c r="N27" s="29">
        <f t="shared" si="16"/>
        <v>59992.312037833188</v>
      </c>
      <c r="O27" s="29">
        <f t="shared" si="16"/>
        <v>59696.496646603598</v>
      </c>
      <c r="P27" s="29">
        <f t="shared" si="16"/>
        <v>57314.151246775575</v>
      </c>
      <c r="Q27" s="29">
        <f t="shared" si="16"/>
        <v>58280.101633705934</v>
      </c>
      <c r="R27" s="29">
        <f t="shared" si="16"/>
        <v>56735.921238177114</v>
      </c>
      <c r="S27" s="29">
        <f t="shared" si="16"/>
        <v>60241.180739466879</v>
      </c>
      <c r="T27" s="29">
        <f t="shared" si="16"/>
        <v>58544.740756663807</v>
      </c>
      <c r="U27" s="29">
        <f t="shared" si="16"/>
        <v>56910.071539122961</v>
      </c>
      <c r="V27" s="29">
        <f t="shared" si="16"/>
        <v>64173.289853826318</v>
      </c>
      <c r="W27" s="29">
        <f t="shared" si="16"/>
        <v>58478.13422184006</v>
      </c>
      <c r="X27" s="29">
        <f t="shared" ref="X27" si="17">SUM(X28:X32)</f>
        <v>60784.644368013753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56085.819690455704</v>
      </c>
      <c r="D28" s="10">
        <f>PPRD!D28+RCV_RCY!D28+IMP!D28-EXP!D28+STK_CHG!D28-INTMARB!D28</f>
        <v>55764.560017196905</v>
      </c>
      <c r="E28" s="10">
        <f>PPRD!E28+RCV_RCY!E28+IMP!E28-EXP!E28+STK_CHG!E28-INTMARB!E28</f>
        <v>49243.498624247637</v>
      </c>
      <c r="F28" s="10">
        <f>PPRD!F28+RCV_RCY!F28+IMP!F28-EXP!F28+STK_CHG!F28-INTMARB!F28</f>
        <v>51504.554772141018</v>
      </c>
      <c r="G28" s="10">
        <f>PPRD!G28+RCV_RCY!G28+IMP!G28-EXP!G28+STK_CHG!G28-INTMARB!G28</f>
        <v>53847.200687876182</v>
      </c>
      <c r="H28" s="10">
        <f>PPRD!H28+RCV_RCY!H28+IMP!H28-EXP!H28+STK_CHG!H28-INTMARB!H28</f>
        <v>53591.212897678408</v>
      </c>
      <c r="I28" s="10">
        <f>PPRD!I28+RCV_RCY!I28+IMP!I28-EXP!I28+STK_CHG!I28-INTMARB!I28</f>
        <v>49843.183404987103</v>
      </c>
      <c r="J28" s="10">
        <f>PPRD!J28+RCV_RCY!J28+IMP!J28-EXP!J28+STK_CHG!J28-INTMARB!J28</f>
        <v>50866.114961306979</v>
      </c>
      <c r="K28" s="10">
        <f>PPRD!K28+RCV_RCY!K28+IMP!K28-EXP!K28+STK_CHG!K28-INTMARB!K28</f>
        <v>51295.481083404986</v>
      </c>
      <c r="L28" s="10">
        <f>PPRD!L28+RCV_RCY!L28+IMP!L28-EXP!L28+STK_CHG!L28-INTMARB!L28</f>
        <v>49078.27936371453</v>
      </c>
      <c r="M28" s="10">
        <f>PPRD!M28+RCV_RCY!M28+IMP!M28-EXP!M28+STK_CHG!M28-INTMARB!M28</f>
        <v>52872.203009458288</v>
      </c>
      <c r="N28" s="10">
        <f>PPRD!N28+RCV_RCY!N28+IMP!N28-EXP!N28+STK_CHG!N28-INTMARB!N28</f>
        <v>51261.825279449695</v>
      </c>
      <c r="O28" s="10">
        <f>PPRD!O28+RCV_RCY!O28+IMP!O28-EXP!O28+STK_CHG!O28-INTMARB!O28</f>
        <v>51347.494496990534</v>
      </c>
      <c r="P28" s="10">
        <f>PPRD!P28+RCV_RCY!P28+IMP!P28-EXP!P28+STK_CHG!P28-INTMARB!P28</f>
        <v>48655.032588134127</v>
      </c>
      <c r="Q28" s="10">
        <f>PPRD!Q28+RCV_RCY!Q28+IMP!Q28-EXP!Q28+STK_CHG!Q28-INTMARB!Q28</f>
        <v>50768.207222699915</v>
      </c>
      <c r="R28" s="10">
        <f>PPRD!R28+RCV_RCY!R28+IMP!R28-EXP!R28+STK_CHG!R28-INTMARB!R28</f>
        <v>51395.587704213227</v>
      </c>
      <c r="S28" s="10">
        <f>PPRD!S28+RCV_RCY!S28+IMP!S28-EXP!S28+STK_CHG!S28-INTMARB!S28</f>
        <v>54476.841186586404</v>
      </c>
      <c r="T28" s="10">
        <f>PPRD!T28+RCV_RCY!T28+IMP!T28-EXP!T28+STK_CHG!T28-INTMARB!T28</f>
        <v>52895.944625967328</v>
      </c>
      <c r="U28" s="10">
        <f>PPRD!U28+RCV_RCY!U28+IMP!U28-EXP!U28+STK_CHG!U28-INTMARB!U28</f>
        <v>52129.112123817715</v>
      </c>
      <c r="V28" s="10">
        <f>PPRD!V28+RCV_RCY!V28+IMP!V28-EXP!V28+STK_CHG!V28-INTMARB!V28</f>
        <v>57977.220292347381</v>
      </c>
      <c r="W28" s="10">
        <f>PPRD!W28+RCV_RCY!W28+IMP!W28-EXP!W28+STK_CHG!W28-INTMARB!W28</f>
        <v>51403.824935511606</v>
      </c>
      <c r="X28" s="10">
        <f>PPRD!X28+RCV_RCY!X28+IMP!X28-EXP!X28+STK_CHG!X28-INTMARB!X28</f>
        <v>54857.370077386069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6694.5640584694756</v>
      </c>
      <c r="D29" s="10">
        <f>PPRD!D29+RCV_RCY!D29+IMP!D29-EXP!D29+STK_CHG!D29-INTMARB!D29</f>
        <v>7213.0500429922622</v>
      </c>
      <c r="E29" s="10">
        <f>PPRD!E29+RCV_RCY!E29+IMP!E29-EXP!E29+STK_CHG!E29-INTMARB!E29</f>
        <v>9048.53361994841</v>
      </c>
      <c r="F29" s="10">
        <f>PPRD!F29+RCV_RCY!F29+IMP!F29-EXP!F29+STK_CHG!F29-INTMARB!F29</f>
        <v>9501.2897678417867</v>
      </c>
      <c r="G29" s="10">
        <f>PPRD!G29+RCV_RCY!G29+IMP!G29-EXP!G29+STK_CHG!G29-INTMARB!G29</f>
        <v>8987.9625967325865</v>
      </c>
      <c r="H29" s="10">
        <f>PPRD!H29+RCV_RCY!H29+IMP!H29-EXP!H29+STK_CHG!H29-INTMARB!H29</f>
        <v>9899.9716251074788</v>
      </c>
      <c r="I29" s="10">
        <f>PPRD!I29+RCV_RCY!I29+IMP!I29-EXP!I29+STK_CHG!I29-INTMARB!I29</f>
        <v>12117.130094582972</v>
      </c>
      <c r="J29" s="10">
        <f>PPRD!J29+RCV_RCY!J29+IMP!J29-EXP!J29+STK_CHG!J29-INTMARB!J29</f>
        <v>9990.4466036113499</v>
      </c>
      <c r="K29" s="10">
        <f>PPRD!K29+RCV_RCY!K29+IMP!K29-EXP!K29+STK_CHG!K29-INTMARB!K29</f>
        <v>9057.6092863284593</v>
      </c>
      <c r="L29" s="10">
        <f>PPRD!L29+RCV_RCY!L29+IMP!L29-EXP!L29+STK_CHG!L29-INTMARB!L29</f>
        <v>10220.40713671539</v>
      </c>
      <c r="M29" s="10">
        <f>PPRD!M29+RCV_RCY!M29+IMP!M29-EXP!M29+STK_CHG!M29-INTMARB!M29</f>
        <v>9015.763800515906</v>
      </c>
      <c r="N29" s="10">
        <f>PPRD!N29+RCV_RCY!N29+IMP!N29-EXP!N29+STK_CHG!N29-INTMARB!N29</f>
        <v>8401.5482373172836</v>
      </c>
      <c r="O29" s="10">
        <f>PPRD!O29+RCV_RCY!O29+IMP!O29-EXP!O29+STK_CHG!O29-INTMARB!O29</f>
        <v>8027.4200343938091</v>
      </c>
      <c r="P29" s="10">
        <f>PPRD!P29+RCV_RCY!P29+IMP!P29-EXP!P29+STK_CHG!P29-INTMARB!P29</f>
        <v>8182.0000859845213</v>
      </c>
      <c r="Q29" s="10">
        <f>PPRD!Q29+RCV_RCY!Q29+IMP!Q29-EXP!Q29+STK_CHG!Q29-INTMARB!Q29</f>
        <v>7051.5905417024924</v>
      </c>
      <c r="R29" s="10">
        <f>PPRD!R29+RCV_RCY!R29+IMP!R29-EXP!R29+STK_CHG!R29-INTMARB!R29</f>
        <v>4771.4989681857251</v>
      </c>
      <c r="S29" s="10">
        <f>PPRD!S29+RCV_RCY!S29+IMP!S29-EXP!S29+STK_CHG!S29-INTMARB!S29</f>
        <v>5224.9779879621665</v>
      </c>
      <c r="T29" s="10">
        <f>PPRD!T29+RCV_RCY!T29+IMP!T29-EXP!T29+STK_CHG!T29-INTMARB!T29</f>
        <v>5263.9030094582977</v>
      </c>
      <c r="U29" s="10">
        <f>PPRD!U29+RCV_RCY!U29+IMP!U29-EXP!U29+STK_CHG!U29-INTMARB!U29</f>
        <v>3903.3319002579537</v>
      </c>
      <c r="V29" s="10">
        <f>PPRD!V29+RCV_RCY!V29+IMP!V29-EXP!V29+STK_CHG!V29-INTMARB!V29</f>
        <v>5405.4495270851239</v>
      </c>
      <c r="W29" s="10">
        <f>PPRD!W29+RCV_RCY!W29+IMP!W29-EXP!W29+STK_CHG!W29-INTMARB!W29</f>
        <v>6554.0106620808237</v>
      </c>
      <c r="X29" s="10">
        <f>PPRD!X29+RCV_RCY!X29+IMP!X29-EXP!X29+STK_CHG!X29-INTMARB!X29</f>
        <v>5128.206018916595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207.03172828890797</v>
      </c>
      <c r="D31" s="10">
        <f>PPRD!D31+RCV_RCY!D31+IMP!D31-EXP!D31+STK_CHG!D31-INTMARB!D31</f>
        <v>198.62433361994852</v>
      </c>
      <c r="E31" s="10">
        <f>PPRD!E31+RCV_RCY!E31+IMP!E31-EXP!E31+STK_CHG!E31-INTMARB!E31</f>
        <v>256.42502149613068</v>
      </c>
      <c r="F31" s="10">
        <f>PPRD!F31+RCV_RCY!F31+IMP!F31-EXP!F31+STK_CHG!F31-INTMARB!F31</f>
        <v>405.65580395528815</v>
      </c>
      <c r="G31" s="10">
        <f>PPRD!G31+RCV_RCY!G31+IMP!G31-EXP!G31+STK_CHG!G31-INTMARB!G31</f>
        <v>585.36354256233881</v>
      </c>
      <c r="H31" s="10">
        <f>PPRD!H31+RCV_RCY!H31+IMP!H31-EXP!H31+STK_CHG!H31-INTMARB!H31</f>
        <v>644.21513327601019</v>
      </c>
      <c r="I31" s="10">
        <f>PPRD!I31+RCV_RCY!I31+IMP!I31-EXP!I31+STK_CHG!I31-INTMARB!I31</f>
        <v>684.1502149613068</v>
      </c>
      <c r="J31" s="10">
        <f>PPRD!J31+RCV_RCY!J31+IMP!J31-EXP!J31+STK_CHG!J31-INTMARB!J31</f>
        <v>458.20189165950109</v>
      </c>
      <c r="K31" s="10">
        <f>PPRD!K31+RCV_RCY!K31+IMP!K31-EXP!K31+STK_CHG!K31-INTMARB!K31</f>
        <v>466.60937231298368</v>
      </c>
      <c r="L31" s="10">
        <f>PPRD!L31+RCV_RCY!L31+IMP!L31-EXP!L31+STK_CHG!L31-INTMARB!L31</f>
        <v>254.32312983662933</v>
      </c>
      <c r="M31" s="10">
        <f>PPRD!M31+RCV_RCY!M31+IMP!M31-EXP!M31+STK_CHG!M31-INTMARB!M31</f>
        <v>300.56354256233868</v>
      </c>
      <c r="N31" s="10">
        <f>PPRD!N31+RCV_RCY!N31+IMP!N31-EXP!N31+STK_CHG!N31-INTMARB!N31</f>
        <v>328.93852106620795</v>
      </c>
      <c r="O31" s="10">
        <f>PPRD!O31+RCV_RCY!O31+IMP!O31-EXP!O31+STK_CHG!O31-INTMARB!O31</f>
        <v>321.58211521926046</v>
      </c>
      <c r="P31" s="10">
        <f>PPRD!P31+RCV_RCY!P31+IMP!P31-EXP!P31+STK_CHG!P31-INTMARB!P31</f>
        <v>477.11857265692163</v>
      </c>
      <c r="Q31" s="10">
        <f>PPRD!Q31+RCV_RCY!Q31+IMP!Q31-EXP!Q31+STK_CHG!Q31-INTMARB!Q31</f>
        <v>460.30386930352529</v>
      </c>
      <c r="R31" s="10">
        <f>PPRD!R31+RCV_RCY!R31+IMP!R31-EXP!R31+STK_CHG!R31-INTMARB!R31</f>
        <v>568.8345657781598</v>
      </c>
      <c r="S31" s="10">
        <f>PPRD!S31+RCV_RCY!S31+IMP!S31-EXP!S31+STK_CHG!S31-INTMARB!S31</f>
        <v>539.3615649183148</v>
      </c>
      <c r="T31" s="10">
        <f>PPRD!T31+RCV_RCY!T31+IMP!T31-EXP!T31+STK_CHG!T31-INTMARB!T31</f>
        <v>384.89312123817717</v>
      </c>
      <c r="U31" s="10">
        <f>PPRD!U31+RCV_RCY!U31+IMP!U31-EXP!U31+STK_CHG!U31-INTMARB!U31</f>
        <v>877.62751504729101</v>
      </c>
      <c r="V31" s="10">
        <f>PPRD!V31+RCV_RCY!V31+IMP!V31-EXP!V31+STK_CHG!V31-INTMARB!V31</f>
        <v>790.62003439380908</v>
      </c>
      <c r="W31" s="10">
        <f>PPRD!W31+RCV_RCY!W31+IMP!W31-EXP!W31+STK_CHG!W31-INTMARB!W31</f>
        <v>520.29862424763553</v>
      </c>
      <c r="X31" s="10">
        <f>PPRD!X31+RCV_RCY!X31+IMP!X31-EXP!X31+STK_CHG!X31-INTMARB!X31</f>
        <v>799.06827171109217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-32062.514961306977</v>
      </c>
      <c r="D33" s="29">
        <f t="shared" si="18"/>
        <v>-31646.344969905407</v>
      </c>
      <c r="E33" s="29">
        <f t="shared" si="18"/>
        <v>-26182.843508168527</v>
      </c>
      <c r="F33" s="29">
        <f t="shared" si="18"/>
        <v>-26760.087532244186</v>
      </c>
      <c r="G33" s="29">
        <f t="shared" si="18"/>
        <v>-28672.806448839212</v>
      </c>
      <c r="H33" s="29">
        <f t="shared" si="18"/>
        <v>-29445.136199484099</v>
      </c>
      <c r="I33" s="29">
        <f t="shared" si="18"/>
        <v>-27571.923043852108</v>
      </c>
      <c r="J33" s="29">
        <f t="shared" si="18"/>
        <v>-26166.902149613055</v>
      </c>
      <c r="K33" s="29">
        <f t="shared" si="18"/>
        <v>-27434.834651762689</v>
      </c>
      <c r="L33" s="29">
        <f t="shared" si="18"/>
        <v>-27418.86835769561</v>
      </c>
      <c r="M33" s="29">
        <f t="shared" si="18"/>
        <v>-28837.503181427332</v>
      </c>
      <c r="N33" s="29">
        <f t="shared" si="18"/>
        <v>-27932.077558039549</v>
      </c>
      <c r="O33" s="29">
        <f t="shared" si="18"/>
        <v>-27486.726139294926</v>
      </c>
      <c r="P33" s="29">
        <f t="shared" si="18"/>
        <v>-26252.176096302675</v>
      </c>
      <c r="Q33" s="29">
        <f t="shared" si="18"/>
        <v>-27940.935769561485</v>
      </c>
      <c r="R33" s="29">
        <f t="shared" si="18"/>
        <v>-31473.057695614782</v>
      </c>
      <c r="S33" s="29">
        <f t="shared" si="18"/>
        <v>-31000.607136715393</v>
      </c>
      <c r="T33" s="29">
        <f t="shared" si="18"/>
        <v>-29964.249785038697</v>
      </c>
      <c r="U33" s="29">
        <f t="shared" si="18"/>
        <v>-31524.184608770436</v>
      </c>
      <c r="V33" s="29">
        <f t="shared" si="18"/>
        <v>-33891.960533104044</v>
      </c>
      <c r="W33" s="29">
        <f t="shared" si="18"/>
        <v>-30689.101289767845</v>
      </c>
      <c r="X33" s="29">
        <f t="shared" ref="X33" si="19">SUM(X34:X50)</f>
        <v>-32341.428116938954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301.17712811693889</v>
      </c>
      <c r="D34" s="10">
        <f>PPRD!D34+RCV_RCY!D34+IMP!D34-EXP!D34+STK_CHG!D34-INTMARB!D34</f>
        <v>289.30275150472909</v>
      </c>
      <c r="E34" s="10">
        <f>PPRD!E34+RCV_RCY!E34+IMP!E34-EXP!E34+STK_CHG!E34-INTMARB!E34</f>
        <v>270.95150472914872</v>
      </c>
      <c r="F34" s="10">
        <f>PPRD!F34+RCV_RCY!F34+IMP!F34-EXP!F34+STK_CHG!F34-INTMARB!F34</f>
        <v>250.4411865864144</v>
      </c>
      <c r="G34" s="10">
        <f>PPRD!G34+RCV_RCY!G34+IMP!G34-EXP!G34+STK_CHG!G34-INTMARB!G34</f>
        <v>261.23611349957008</v>
      </c>
      <c r="H34" s="10">
        <f>PPRD!H34+RCV_RCY!H34+IMP!H34-EXP!H34+STK_CHG!H34-INTMARB!H34</f>
        <v>262.3155631986242</v>
      </c>
      <c r="I34" s="10">
        <f>PPRD!I34+RCV_RCY!I34+IMP!I34-EXP!I34+STK_CHG!I34-INTMARB!I34</f>
        <v>290.38228718830612</v>
      </c>
      <c r="J34" s="10">
        <f>PPRD!J34+RCV_RCY!J34+IMP!J34-EXP!J34+STK_CHG!J34-INTMARB!J34</f>
        <v>367.02588134135863</v>
      </c>
      <c r="K34" s="10">
        <f>PPRD!K34+RCV_RCY!K34+IMP!K34-EXP!K34+STK_CHG!K34-INTMARB!K34</f>
        <v>367.02588134135863</v>
      </c>
      <c r="L34" s="10">
        <f>PPRD!L34+RCV_RCY!L34+IMP!L34-EXP!L34+STK_CHG!L34-INTMARB!L34</f>
        <v>255.83860705073079</v>
      </c>
      <c r="M34" s="10">
        <f>PPRD!M34+RCV_RCY!M34+IMP!M34-EXP!M34+STK_CHG!M34-INTMARB!M34</f>
        <v>322.76689595872739</v>
      </c>
      <c r="N34" s="10">
        <f>PPRD!N34+RCV_RCY!N34+IMP!N34-EXP!N34+STK_CHG!N34-INTMARB!N34</f>
        <v>357.31049011177981</v>
      </c>
      <c r="O34" s="10">
        <f>PPRD!O34+RCV_RCY!O34+IMP!O34-EXP!O34+STK_CHG!O34-INTMARB!O34</f>
        <v>425.28366294067058</v>
      </c>
      <c r="P34" s="10">
        <f>PPRD!P34+RCV_RCY!P34+IMP!P34-EXP!P34+STK_CHG!P34-INTMARB!P34</f>
        <v>395.77153912295779</v>
      </c>
      <c r="Q34" s="10">
        <f>PPRD!Q34+RCV_RCY!Q34+IMP!Q34-EXP!Q34+STK_CHG!Q34-INTMARB!Q34</f>
        <v>544.71496130696471</v>
      </c>
      <c r="R34" s="10">
        <f>PPRD!R34+RCV_RCY!R34+IMP!R34-EXP!R34+STK_CHG!R34-INTMARB!R34</f>
        <v>389.59647463456571</v>
      </c>
      <c r="S34" s="10">
        <f>PPRD!S34+RCV_RCY!S34+IMP!S34-EXP!S34+STK_CHG!S34-INTMARB!S34</f>
        <v>335.00653482373173</v>
      </c>
      <c r="T34" s="10">
        <f>PPRD!T34+RCV_RCY!T34+IMP!T34-EXP!T34+STK_CHG!T34-INTMARB!T34</f>
        <v>354.12003439380908</v>
      </c>
      <c r="U34" s="10">
        <f>PPRD!U34+RCV_RCY!U34+IMP!U34-EXP!U34+STK_CHG!U34-INTMARB!U34</f>
        <v>291.5931212381771</v>
      </c>
      <c r="V34" s="10">
        <f>PPRD!V34+RCV_RCY!V34+IMP!V34-EXP!V34+STK_CHG!V34-INTMARB!V34</f>
        <v>329.76638005159072</v>
      </c>
      <c r="W34" s="10">
        <f>PPRD!W34+RCV_RCY!W34+IMP!W34-EXP!W34+STK_CHG!W34-INTMARB!W34</f>
        <v>300.28865004299217</v>
      </c>
      <c r="X34" s="10">
        <f>PPRD!X34+RCV_RCY!X34+IMP!X34-EXP!X34+STK_CHG!X34-INTMARB!X34</f>
        <v>273.66569217540842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410.87687016336997</v>
      </c>
      <c r="D36" s="10">
        <f>PPRD!D36+RCV_RCY!D36+IMP!D36-EXP!D36+STK_CHG!D36-INTMARB!D36</f>
        <v>500.22923473774682</v>
      </c>
      <c r="E36" s="10">
        <f>PPRD!E36+RCV_RCY!E36+IMP!E36-EXP!E36+STK_CHG!E36-INTMARB!E36</f>
        <v>556.4295786758388</v>
      </c>
      <c r="F36" s="10">
        <f>PPRD!F36+RCV_RCY!F36+IMP!F36-EXP!F36+STK_CHG!F36-INTMARB!F36</f>
        <v>292.98383490971565</v>
      </c>
      <c r="G36" s="10">
        <f>PPRD!G36+RCV_RCY!G36+IMP!G36-EXP!G36+STK_CHG!G36-INTMARB!G36</f>
        <v>461.69045571797153</v>
      </c>
      <c r="H36" s="10">
        <f>PPRD!H36+RCV_RCY!H36+IMP!H36-EXP!H36+STK_CHG!H36-INTMARB!H36</f>
        <v>754.30834049870975</v>
      </c>
      <c r="I36" s="10">
        <f>PPRD!I36+RCV_RCY!I36+IMP!I36-EXP!I36+STK_CHG!I36-INTMARB!I36</f>
        <v>874.87205503009466</v>
      </c>
      <c r="J36" s="10">
        <f>PPRD!J36+RCV_RCY!J36+IMP!J36-EXP!J36+STK_CHG!J36-INTMARB!J36</f>
        <v>611.2211521926049</v>
      </c>
      <c r="K36" s="10">
        <f>PPRD!K36+RCV_RCY!K36+IMP!K36-EXP!K36+STK_CHG!K36-INTMARB!K36</f>
        <v>673.07472055030132</v>
      </c>
      <c r="L36" s="10">
        <f>PPRD!L36+RCV_RCY!L36+IMP!L36-EXP!L36+STK_CHG!L36-INTMARB!L36</f>
        <v>429.68039552880418</v>
      </c>
      <c r="M36" s="10">
        <f>PPRD!M36+RCV_RCY!M36+IMP!M36-EXP!M36+STK_CHG!M36-INTMARB!M36</f>
        <v>366.15253654342246</v>
      </c>
      <c r="N36" s="10">
        <f>PPRD!N36+RCV_RCY!N36+IMP!N36-EXP!N36+STK_CHG!N36-INTMARB!N36</f>
        <v>544.38684436801361</v>
      </c>
      <c r="O36" s="10">
        <f>PPRD!O36+RCV_RCY!O36+IMP!O36-EXP!O36+STK_CHG!O36-INTMARB!O36</f>
        <v>-8.9662940670685956</v>
      </c>
      <c r="P36" s="10">
        <f>PPRD!P36+RCV_RCY!P36+IMP!P36-EXP!P36+STK_CHG!P36-INTMARB!P36</f>
        <v>1227.6735167669822</v>
      </c>
      <c r="Q36" s="10">
        <f>PPRD!Q36+RCV_RCY!Q36+IMP!Q36-EXP!Q36+STK_CHG!Q36-INTMARB!Q36</f>
        <v>1897.3576096302659</v>
      </c>
      <c r="R36" s="10">
        <f>PPRD!R36+RCV_RCY!R36+IMP!R36-EXP!R36+STK_CHG!R36-INTMARB!R36</f>
        <v>2062.9837489251936</v>
      </c>
      <c r="S36" s="10">
        <f>PPRD!S36+RCV_RCY!S36+IMP!S36-EXP!S36+STK_CHG!S36-INTMARB!S36</f>
        <v>1481.7273430782454</v>
      </c>
      <c r="T36" s="10">
        <f>PPRD!T36+RCV_RCY!T36+IMP!T36-EXP!T36+STK_CHG!T36-INTMARB!T36</f>
        <v>1277.6014617368876</v>
      </c>
      <c r="U36" s="10">
        <f>PPRD!U36+RCV_RCY!U36+IMP!U36-EXP!U36+STK_CHG!U36-INTMARB!U36</f>
        <v>1895.1278589853832</v>
      </c>
      <c r="V36" s="10">
        <f>PPRD!V36+RCV_RCY!V36+IMP!V36-EXP!V36+STK_CHG!V36-INTMARB!V36</f>
        <v>1360.9067067927776</v>
      </c>
      <c r="W36" s="10">
        <f>PPRD!W36+RCV_RCY!W36+IMP!W36-EXP!W36+STK_CHG!W36-INTMARB!W36</f>
        <v>1573.3691315563196</v>
      </c>
      <c r="X36" s="10">
        <f>PPRD!X36+RCV_RCY!X36+IMP!X36-EXP!X36+STK_CHG!X36-INTMARB!X36</f>
        <v>929.93929492691439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-5329.5882201203776</v>
      </c>
      <c r="D37" s="10">
        <f>PPRD!D37+RCV_RCY!D37+IMP!D37-EXP!D37+STK_CHG!D37-INTMARB!D37</f>
        <v>-5793.0734307824578</v>
      </c>
      <c r="E37" s="10">
        <f>PPRD!E37+RCV_RCY!E37+IMP!E37-EXP!E37+STK_CHG!E37-INTMARB!E37</f>
        <v>-4229.4258813413589</v>
      </c>
      <c r="F37" s="10">
        <f>PPRD!F37+RCV_RCY!F37+IMP!F37-EXP!F37+STK_CHG!F37-INTMARB!F37</f>
        <v>-4931.0500429922604</v>
      </c>
      <c r="G37" s="10">
        <f>PPRD!G37+RCV_RCY!G37+IMP!G37-EXP!G37+STK_CHG!G37-INTMARB!G37</f>
        <v>-5153.444196044712</v>
      </c>
      <c r="H37" s="10">
        <f>PPRD!H37+RCV_RCY!H37+IMP!H37-EXP!H37+STK_CHG!H37-INTMARB!H37</f>
        <v>-5819.6427343078249</v>
      </c>
      <c r="I37" s="10">
        <f>PPRD!I37+RCV_RCY!I37+IMP!I37-EXP!I37+STK_CHG!I37-INTMARB!I37</f>
        <v>-6154.4282029234746</v>
      </c>
      <c r="J37" s="10">
        <f>PPRD!J37+RCV_RCY!J37+IMP!J37-EXP!J37+STK_CHG!J37-INTMARB!J37</f>
        <v>-5209.9885640584707</v>
      </c>
      <c r="K37" s="10">
        <f>PPRD!K37+RCV_RCY!K37+IMP!K37-EXP!K37+STK_CHG!K37-INTMARB!K37</f>
        <v>-5542.5432502149606</v>
      </c>
      <c r="L37" s="10">
        <f>PPRD!L37+RCV_RCY!L37+IMP!L37-EXP!L37+STK_CHG!L37-INTMARB!L37</f>
        <v>-5798.2613069647487</v>
      </c>
      <c r="M37" s="10">
        <f>PPRD!M37+RCV_RCY!M37+IMP!M37-EXP!M37+STK_CHG!M37-INTMARB!M37</f>
        <v>-6821.5438521066226</v>
      </c>
      <c r="N37" s="10">
        <f>PPRD!N37+RCV_RCY!N37+IMP!N37-EXP!N37+STK_CHG!N37-INTMARB!N37</f>
        <v>-4923.437919174552</v>
      </c>
      <c r="O37" s="10">
        <f>PPRD!O37+RCV_RCY!O37+IMP!O37-EXP!O37+STK_CHG!O37-INTMARB!O37</f>
        <v>-7653.1193465176184</v>
      </c>
      <c r="P37" s="10">
        <f>PPRD!P37+RCV_RCY!P37+IMP!P37-EXP!P37+STK_CHG!P37-INTMARB!P37</f>
        <v>-7971.5868443680092</v>
      </c>
      <c r="Q37" s="10">
        <f>PPRD!Q37+RCV_RCY!Q37+IMP!Q37-EXP!Q37+STK_CHG!Q37-INTMARB!Q37</f>
        <v>-9545.6291487532271</v>
      </c>
      <c r="R37" s="10">
        <f>PPRD!R37+RCV_RCY!R37+IMP!R37-EXP!R37+STK_CHG!R37-INTMARB!R37</f>
        <v>-11279.835339638859</v>
      </c>
      <c r="S37" s="10">
        <f>PPRD!S37+RCV_RCY!S37+IMP!S37-EXP!S37+STK_CHG!S37-INTMARB!S37</f>
        <v>-9931.6651762682723</v>
      </c>
      <c r="T37" s="10">
        <f>PPRD!T37+RCV_RCY!T37+IMP!T37-EXP!T37+STK_CHG!T37-INTMARB!T37</f>
        <v>-9653.6822012037846</v>
      </c>
      <c r="U37" s="10">
        <f>PPRD!U37+RCV_RCY!U37+IMP!U37-EXP!U37+STK_CHG!U37-INTMARB!U37</f>
        <v>-15719.112295786761</v>
      </c>
      <c r="V37" s="10">
        <f>PPRD!V37+RCV_RCY!V37+IMP!V37-EXP!V37+STK_CHG!V37-INTMARB!V37</f>
        <v>-18977.035425623384</v>
      </c>
      <c r="W37" s="10">
        <f>PPRD!W37+RCV_RCY!W37+IMP!W37-EXP!W37+STK_CHG!W37-INTMARB!W37</f>
        <v>-13462.71711092003</v>
      </c>
      <c r="X37" s="10">
        <f>PPRD!X37+RCV_RCY!X37+IMP!X37-EXP!X37+STK_CHG!X37-INTMARB!X37</f>
        <v>-16316.742992261396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-46.240498710232153</v>
      </c>
      <c r="D38" s="10">
        <f>PPRD!D38+RCV_RCY!D38+IMP!D38-EXP!D38+STK_CHG!D38-INTMARB!D38</f>
        <v>-49.393379191745474</v>
      </c>
      <c r="E38" s="10">
        <f>PPRD!E38+RCV_RCY!E38+IMP!E38-EXP!E38+STK_CHG!E38-INTMARB!E38</f>
        <v>-34.680481513327599</v>
      </c>
      <c r="F38" s="10">
        <f>PPRD!F38+RCV_RCY!F38+IMP!F38-EXP!F38+STK_CHG!F38-INTMARB!F38</f>
        <v>-55.698796216680989</v>
      </c>
      <c r="G38" s="10">
        <f>PPRD!G38+RCV_RCY!G38+IMP!G38-EXP!G38+STK_CHG!G38-INTMARB!G38</f>
        <v>-54.647979363714526</v>
      </c>
      <c r="H38" s="10">
        <f>PPRD!H38+RCV_RCY!H38+IMP!H38-EXP!H38+STK_CHG!H38-INTMARB!H38</f>
        <v>-37.833190025795361</v>
      </c>
      <c r="I38" s="10">
        <f>PPRD!I38+RCV_RCY!I38+IMP!I38-EXP!I38+STK_CHG!I38-INTMARB!I38</f>
        <v>-32.578503869303525</v>
      </c>
      <c r="J38" s="10">
        <f>PPRD!J38+RCV_RCY!J38+IMP!J38-EXP!J38+STK_CHG!J38-INTMARB!J38</f>
        <v>-81.971883061048999</v>
      </c>
      <c r="K38" s="10">
        <f>PPRD!K38+RCV_RCY!K38+IMP!K38-EXP!K38+STK_CHG!K38-INTMARB!K38</f>
        <v>-67.258985382631124</v>
      </c>
      <c r="L38" s="10">
        <f>PPRD!L38+RCV_RCY!L38+IMP!L38-EXP!L38+STK_CHG!L38-INTMARB!L38</f>
        <v>-54.647893379191743</v>
      </c>
      <c r="M38" s="10">
        <f>PPRD!M38+RCV_RCY!M38+IMP!M38-EXP!M38+STK_CHG!M38-INTMARB!M38</f>
        <v>-46.240584694754943</v>
      </c>
      <c r="N38" s="10">
        <f>PPRD!N38+RCV_RCY!N38+IMP!N38-EXP!N38+STK_CHG!N38-INTMARB!N38</f>
        <v>-34.680395528804809</v>
      </c>
      <c r="O38" s="10">
        <f>PPRD!O38+RCV_RCY!O38+IMP!O38-EXP!O38+STK_CHG!O38-INTMARB!O38</f>
        <v>-50.444282029234735</v>
      </c>
      <c r="P38" s="10">
        <f>PPRD!P38+RCV_RCY!P38+IMP!P38-EXP!P38+STK_CHG!P38-INTMARB!P38</f>
        <v>-45.18968185726569</v>
      </c>
      <c r="Q38" s="10">
        <f>PPRD!Q38+RCV_RCY!Q38+IMP!Q38-EXP!Q38+STK_CHG!Q38-INTMARB!Q38</f>
        <v>-60.953482373172832</v>
      </c>
      <c r="R38" s="10">
        <f>PPRD!R38+RCV_RCY!R38+IMP!R38-EXP!R38+STK_CHG!R38-INTMARB!R38</f>
        <v>-93.117970765262243</v>
      </c>
      <c r="S38" s="10">
        <f>PPRD!S38+RCV_RCY!S38+IMP!S38-EXP!S38+STK_CHG!S38-INTMARB!S38</f>
        <v>-67.632072226999142</v>
      </c>
      <c r="T38" s="10">
        <f>PPRD!T38+RCV_RCY!T38+IMP!T38-EXP!T38+STK_CHG!T38-INTMARB!T38</f>
        <v>-66.308942390369737</v>
      </c>
      <c r="U38" s="10">
        <f>PPRD!U38+RCV_RCY!U38+IMP!U38-EXP!U38+STK_CHG!U38-INTMARB!U38</f>
        <v>-41.724763542562336</v>
      </c>
      <c r="V38" s="10">
        <f>PPRD!V38+RCV_RCY!V38+IMP!V38-EXP!V38+STK_CHG!V38-INTMARB!V38</f>
        <v>-52.829922613929483</v>
      </c>
      <c r="W38" s="10">
        <f>PPRD!W38+RCV_RCY!W38+IMP!W38-EXP!W38+STK_CHG!W38-INTMARB!W38</f>
        <v>-63.301289767841773</v>
      </c>
      <c r="X38" s="10">
        <f>PPRD!X38+RCV_RCY!X38+IMP!X38-EXP!X38+STK_CHG!X38-INTMARB!X38</f>
        <v>-65.4231298366294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-3791.2367153912296</v>
      </c>
      <c r="D40" s="10">
        <f>PPRD!D40+RCV_RCY!D40+IMP!D40-EXP!D40+STK_CHG!D40-INTMARB!D40</f>
        <v>-3026.5477214101456</v>
      </c>
      <c r="E40" s="10">
        <f>PPRD!E40+RCV_RCY!E40+IMP!E40-EXP!E40+STK_CHG!E40-INTMARB!E40</f>
        <v>-2594.3321582115218</v>
      </c>
      <c r="F40" s="10">
        <f>PPRD!F40+RCV_RCY!F40+IMP!F40-EXP!F40+STK_CHG!F40-INTMARB!F40</f>
        <v>-3156.4202063628541</v>
      </c>
      <c r="G40" s="10">
        <f>PPRD!G40+RCV_RCY!G40+IMP!G40-EXP!G40+STK_CHG!G40-INTMARB!G40</f>
        <v>-3240.5774720550307</v>
      </c>
      <c r="H40" s="10">
        <f>PPRD!H40+RCV_RCY!H40+IMP!H40-EXP!H40+STK_CHG!H40-INTMARB!H40</f>
        <v>-3389.1515907136718</v>
      </c>
      <c r="I40" s="10">
        <f>PPRD!I40+RCV_RCY!I40+IMP!I40-EXP!I40+STK_CHG!I40-INTMARB!I40</f>
        <v>-3382.9177128116939</v>
      </c>
      <c r="J40" s="10">
        <f>PPRD!J40+RCV_RCY!J40+IMP!J40-EXP!J40+STK_CHG!J40-INTMARB!J40</f>
        <v>-3024.4697334479793</v>
      </c>
      <c r="K40" s="10">
        <f>PPRD!K40+RCV_RCY!K40+IMP!K40-EXP!K40+STK_CHG!K40-INTMARB!K40</f>
        <v>-2521.6036113499576</v>
      </c>
      <c r="L40" s="10">
        <f>PPRD!L40+RCV_RCY!L40+IMP!L40-EXP!L40+STK_CHG!L40-INTMARB!L40</f>
        <v>-2140.2980223559766</v>
      </c>
      <c r="M40" s="10">
        <f>PPRD!M40+RCV_RCY!M40+IMP!M40-EXP!M40+STK_CHG!M40-INTMARB!M40</f>
        <v>-3040.0544282029232</v>
      </c>
      <c r="N40" s="10">
        <f>PPRD!N40+RCV_RCY!N40+IMP!N40-EXP!N40+STK_CHG!N40-INTMARB!N40</f>
        <v>-3690.4557179707649</v>
      </c>
      <c r="O40" s="10">
        <f>PPRD!O40+RCV_RCY!O40+IMP!O40-EXP!O40+STK_CHG!O40-INTMARB!O40</f>
        <v>-3270.7079105760954</v>
      </c>
      <c r="P40" s="10">
        <f>PPRD!P40+RCV_RCY!P40+IMP!P40-EXP!P40+STK_CHG!P40-INTMARB!P40</f>
        <v>-3138.7576096302673</v>
      </c>
      <c r="Q40" s="10">
        <f>PPRD!Q40+RCV_RCY!Q40+IMP!Q40-EXP!Q40+STK_CHG!Q40-INTMARB!Q40</f>
        <v>-3525.2579535683576</v>
      </c>
      <c r="R40" s="10">
        <f>PPRD!R40+RCV_RCY!R40+IMP!R40-EXP!R40+STK_CHG!R40-INTMARB!R40</f>
        <v>-3887.7693895098882</v>
      </c>
      <c r="S40" s="10">
        <f>PPRD!S40+RCV_RCY!S40+IMP!S40-EXP!S40+STK_CHG!S40-INTMARB!S40</f>
        <v>-3783.2043852106613</v>
      </c>
      <c r="T40" s="10">
        <f>PPRD!T40+RCV_RCY!T40+IMP!T40-EXP!T40+STK_CHG!T40-INTMARB!T40</f>
        <v>-3792.8398968185725</v>
      </c>
      <c r="U40" s="10">
        <f>PPRD!U40+RCV_RCY!U40+IMP!U40-EXP!U40+STK_CHG!U40-INTMARB!U40</f>
        <v>-5038.3842648323298</v>
      </c>
      <c r="V40" s="10">
        <f>PPRD!V40+RCV_RCY!V40+IMP!V40-EXP!V40+STK_CHG!V40-INTMARB!V40</f>
        <v>-5049.6737747205507</v>
      </c>
      <c r="W40" s="10">
        <f>PPRD!W40+RCV_RCY!W40+IMP!W40-EXP!W40+STK_CHG!W40-INTMARB!W40</f>
        <v>-1978.7190025795362</v>
      </c>
      <c r="X40" s="10">
        <f>PPRD!X40+RCV_RCY!X40+IMP!X40-EXP!X40+STK_CHG!X40-INTMARB!X40</f>
        <v>-817.47953568357548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389.12295786758375</v>
      </c>
      <c r="D41" s="10">
        <f>PPRD!D41+RCV_RCY!D41+IMP!D41-EXP!D41+STK_CHG!D41-INTMARB!D41</f>
        <v>423.09398108340503</v>
      </c>
      <c r="E41" s="10">
        <f>PPRD!E41+RCV_RCY!E41+IMP!E41-EXP!E41+STK_CHG!E41-INTMARB!E41</f>
        <v>302.65116079105758</v>
      </c>
      <c r="F41" s="10">
        <f>PPRD!F41+RCV_RCY!F41+IMP!F41-EXP!F41+STK_CHG!F41-INTMARB!F41</f>
        <v>289.26870163370597</v>
      </c>
      <c r="G41" s="10">
        <f>PPRD!G41+RCV_RCY!G41+IMP!G41-EXP!G41+STK_CHG!G41-INTMARB!G41</f>
        <v>305.73938091143589</v>
      </c>
      <c r="H41" s="10">
        <f>PPRD!H41+RCV_RCY!H41+IMP!H41-EXP!H41+STK_CHG!H41-INTMARB!H41</f>
        <v>271.76844368013758</v>
      </c>
      <c r="I41" s="10">
        <f>PPRD!I41+RCV_RCY!I41+IMP!I41-EXP!I41+STK_CHG!I41-INTMARB!I41</f>
        <v>493.09492691315563</v>
      </c>
      <c r="J41" s="10">
        <f>PPRD!J41+RCV_RCY!J41+IMP!J41-EXP!J41+STK_CHG!J41-INTMARB!J41</f>
        <v>268.68013757523642</v>
      </c>
      <c r="K41" s="10">
        <f>PPRD!K41+RCV_RCY!K41+IMP!K41-EXP!K41+STK_CHG!K41-INTMARB!K41</f>
        <v>72.059759243336217</v>
      </c>
      <c r="L41" s="10">
        <f>PPRD!L41+RCV_RCY!L41+IMP!L41-EXP!L41+STK_CHG!L41-INTMARB!L41</f>
        <v>80.295270851246755</v>
      </c>
      <c r="M41" s="10">
        <f>PPRD!M41+RCV_RCY!M41+IMP!M41-EXP!M41+STK_CHG!M41-INTMARB!M41</f>
        <v>448.82966466036112</v>
      </c>
      <c r="N41" s="10">
        <f>PPRD!N41+RCV_RCY!N41+IMP!N41-EXP!N41+STK_CHG!N41-INTMARB!N41</f>
        <v>-79.265778159931216</v>
      </c>
      <c r="O41" s="10">
        <f>PPRD!O41+RCV_RCY!O41+IMP!O41-EXP!O41+STK_CHG!O41-INTMARB!O41</f>
        <v>-186.32605331040418</v>
      </c>
      <c r="P41" s="10">
        <f>PPRD!P41+RCV_RCY!P41+IMP!P41-EXP!P41+STK_CHG!P41-INTMARB!P41</f>
        <v>-90.589423903697394</v>
      </c>
      <c r="Q41" s="10">
        <f>PPRD!Q41+RCV_RCY!Q41+IMP!Q41-EXP!Q41+STK_CHG!Q41-INTMARB!Q41</f>
        <v>-172.94350816852969</v>
      </c>
      <c r="R41" s="10">
        <f>PPRD!R41+RCV_RCY!R41+IMP!R41-EXP!R41+STK_CHG!R41-INTMARB!R41</f>
        <v>-337.83129836629394</v>
      </c>
      <c r="S41" s="10">
        <f>PPRD!S41+RCV_RCY!S41+IMP!S41-EXP!S41+STK_CHG!S41-INTMARB!S41</f>
        <v>-494.03430782459151</v>
      </c>
      <c r="T41" s="10">
        <f>PPRD!T41+RCV_RCY!T41+IMP!T41-EXP!T41+STK_CHG!T41-INTMARB!T41</f>
        <v>-160.48529664660356</v>
      </c>
      <c r="U41" s="10">
        <f>PPRD!U41+RCV_RCY!U41+IMP!U41-EXP!U41+STK_CHG!U41-INTMARB!U41</f>
        <v>198.23843508168517</v>
      </c>
      <c r="V41" s="10">
        <f>PPRD!V41+RCV_RCY!V41+IMP!V41-EXP!V41+STK_CHG!V41-INTMARB!V41</f>
        <v>1.8035253654344228</v>
      </c>
      <c r="W41" s="10">
        <f>PPRD!W41+RCV_RCY!W41+IMP!W41-EXP!W41+STK_CHG!W41-INTMARB!W41</f>
        <v>5.9141014617368626</v>
      </c>
      <c r="X41" s="10">
        <f>PPRD!X41+RCV_RCY!X41+IMP!X41-EXP!X41+STK_CHG!X41-INTMARB!X41</f>
        <v>-41.201805674978523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-993.21573516766694</v>
      </c>
      <c r="D42" s="10">
        <f>PPRD!D42+RCV_RCY!D42+IMP!D42-EXP!D42+STK_CHG!D42-INTMARB!D42</f>
        <v>-426.76990541702469</v>
      </c>
      <c r="E42" s="10">
        <f>PPRD!E42+RCV_RCY!E42+IMP!E42-EXP!E42+STK_CHG!E42-INTMARB!E42</f>
        <v>214.77067927772211</v>
      </c>
      <c r="F42" s="10">
        <f>PPRD!F42+RCV_RCY!F42+IMP!F42-EXP!F42+STK_CHG!F42-INTMARB!F42</f>
        <v>2727.0478073946697</v>
      </c>
      <c r="G42" s="10">
        <f>PPRD!G42+RCV_RCY!G42+IMP!G42-EXP!G42+STK_CHG!G42-INTMARB!G42</f>
        <v>1508.4545141874457</v>
      </c>
      <c r="H42" s="10">
        <f>PPRD!H42+RCV_RCY!H42+IMP!H42-EXP!H42+STK_CHG!H42-INTMARB!H42</f>
        <v>1161.0774720550376</v>
      </c>
      <c r="I42" s="10">
        <f>PPRD!I42+RCV_RCY!I42+IMP!I42-EXP!I42+STK_CHG!I42-INTMARB!I42</f>
        <v>1771.1860705073125</v>
      </c>
      <c r="J42" s="10">
        <f>PPRD!J42+RCV_RCY!J42+IMP!J42-EXP!J42+STK_CHG!J42-INTMARB!J42</f>
        <v>1731.2509888220109</v>
      </c>
      <c r="K42" s="10">
        <f>PPRD!K42+RCV_RCY!K42+IMP!K42-EXP!K42+STK_CHG!K42-INTMARB!K42</f>
        <v>423.23456577815114</v>
      </c>
      <c r="L42" s="10">
        <f>PPRD!L42+RCV_RCY!L42+IMP!L42-EXP!L42+STK_CHG!L42-INTMARB!L42</f>
        <v>1488.5836629406685</v>
      </c>
      <c r="M42" s="10">
        <f>PPRD!M42+RCV_RCY!M42+IMP!M42-EXP!M42+STK_CHG!M42-INTMARB!M42</f>
        <v>3087.6086844368033</v>
      </c>
      <c r="N42" s="10">
        <f>PPRD!N42+RCV_RCY!N42+IMP!N42-EXP!N42+STK_CHG!N42-INTMARB!N42</f>
        <v>646.69853826311783</v>
      </c>
      <c r="O42" s="10">
        <f>PPRD!O42+RCV_RCY!O42+IMP!O42-EXP!O42+STK_CHG!O42-INTMARB!O42</f>
        <v>4790.9619088564041</v>
      </c>
      <c r="P42" s="10">
        <f>PPRD!P42+RCV_RCY!P42+IMP!P42-EXP!P42+STK_CHG!P42-INTMARB!P42</f>
        <v>3137.8616509028329</v>
      </c>
      <c r="Q42" s="10">
        <f>PPRD!Q42+RCV_RCY!Q42+IMP!Q42-EXP!Q42+STK_CHG!Q42-INTMARB!Q42</f>
        <v>3703.8304385210645</v>
      </c>
      <c r="R42" s="10">
        <f>PPRD!R42+RCV_RCY!R42+IMP!R42-EXP!R42+STK_CHG!R42-INTMARB!R42</f>
        <v>4046.6305245055955</v>
      </c>
      <c r="S42" s="10">
        <f>PPRD!S42+RCV_RCY!S42+IMP!S42-EXP!S42+STK_CHG!S42-INTMARB!S42</f>
        <v>3294.5022355975884</v>
      </c>
      <c r="T42" s="10">
        <f>PPRD!T42+RCV_RCY!T42+IMP!T42-EXP!T42+STK_CHG!T42-INTMARB!T42</f>
        <v>4218.6302665520225</v>
      </c>
      <c r="U42" s="10">
        <f>PPRD!U42+RCV_RCY!U42+IMP!U42-EXP!U42+STK_CHG!U42-INTMARB!U42</f>
        <v>8583.1562338778949</v>
      </c>
      <c r="V42" s="10">
        <f>PPRD!V42+RCV_RCY!V42+IMP!V42-EXP!V42+STK_CHG!V42-INTMARB!V42</f>
        <v>11456.884694754948</v>
      </c>
      <c r="W42" s="10">
        <f>PPRD!W42+RCV_RCY!W42+IMP!W42-EXP!W42+STK_CHG!W42-INTMARB!W42</f>
        <v>7700.7819432502183</v>
      </c>
      <c r="X42" s="10">
        <f>PPRD!X42+RCV_RCY!X42+IMP!X42-EXP!X42+STK_CHG!X42-INTMARB!X42</f>
        <v>10511.649699054175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-13650.186242476355</v>
      </c>
      <c r="D43" s="10">
        <f>PPRD!D43+RCV_RCY!D43+IMP!D43-EXP!D43+STK_CHG!D43-INTMARB!D43</f>
        <v>-15098.588392089419</v>
      </c>
      <c r="E43" s="10">
        <f>PPRD!E43+RCV_RCY!E43+IMP!E43-EXP!E43+STK_CHG!E43-INTMARB!E43</f>
        <v>-11302.065950128968</v>
      </c>
      <c r="F43" s="10">
        <f>PPRD!F43+RCV_RCY!F43+IMP!F43-EXP!F43+STK_CHG!F43-INTMARB!F43</f>
        <v>-12677.378933791912</v>
      </c>
      <c r="G43" s="10">
        <f>PPRD!G43+RCV_RCY!G43+IMP!G43-EXP!G43+STK_CHG!G43-INTMARB!G43</f>
        <v>-12414.87532244196</v>
      </c>
      <c r="H43" s="10">
        <f>PPRD!H43+RCV_RCY!H43+IMP!H43-EXP!H43+STK_CHG!H43-INTMARB!H43</f>
        <v>-14097.986586414445</v>
      </c>
      <c r="I43" s="10">
        <f>PPRD!I43+RCV_RCY!I43+IMP!I43-EXP!I43+STK_CHG!I43-INTMARB!I43</f>
        <v>-12814.292519346511</v>
      </c>
      <c r="J43" s="10">
        <f>PPRD!J43+RCV_RCY!J43+IMP!J43-EXP!J43+STK_CHG!J43-INTMARB!J43</f>
        <v>-12462.228976784176</v>
      </c>
      <c r="K43" s="10">
        <f>PPRD!K43+RCV_RCY!K43+IMP!K43-EXP!K43+STK_CHG!K43-INTMARB!K43</f>
        <v>-13002.923473774717</v>
      </c>
      <c r="L43" s="10">
        <f>PPRD!L43+RCV_RCY!L43+IMP!L43-EXP!L43+STK_CHG!L43-INTMARB!L43</f>
        <v>-13293.8950988822</v>
      </c>
      <c r="M43" s="10">
        <f>PPRD!M43+RCV_RCY!M43+IMP!M43-EXP!M43+STK_CHG!M43-INTMARB!M43</f>
        <v>-14276.182287188301</v>
      </c>
      <c r="N43" s="10">
        <f>PPRD!N43+RCV_RCY!N43+IMP!N43-EXP!N43+STK_CHG!N43-INTMARB!N43</f>
        <v>-13411.521926053305</v>
      </c>
      <c r="O43" s="10">
        <f>PPRD!O43+RCV_RCY!O43+IMP!O43-EXP!O43+STK_CHG!O43-INTMARB!O43</f>
        <v>-13296.990541702495</v>
      </c>
      <c r="P43" s="10">
        <f>PPRD!P43+RCV_RCY!P43+IMP!P43-EXP!P43+STK_CHG!P43-INTMARB!P43</f>
        <v>-13246.431642304384</v>
      </c>
      <c r="Q43" s="10">
        <f>PPRD!Q43+RCV_RCY!Q43+IMP!Q43-EXP!Q43+STK_CHG!Q43-INTMARB!Q43</f>
        <v>-13980.051590713678</v>
      </c>
      <c r="R43" s="10">
        <f>PPRD!R43+RCV_RCY!R43+IMP!R43-EXP!R43+STK_CHG!R43-INTMARB!R43</f>
        <v>-14922.583920894238</v>
      </c>
      <c r="S43" s="10">
        <f>PPRD!S43+RCV_RCY!S43+IMP!S43-EXP!S43+STK_CHG!S43-INTMARB!S43</f>
        <v>-13204.812983662947</v>
      </c>
      <c r="T43" s="10">
        <f>PPRD!T43+RCV_RCY!T43+IMP!T43-EXP!T43+STK_CHG!T43-INTMARB!T43</f>
        <v>-13458.203181427347</v>
      </c>
      <c r="U43" s="10">
        <f>PPRD!U43+RCV_RCY!U43+IMP!U43-EXP!U43+STK_CHG!U43-INTMARB!U43</f>
        <v>-12898.129148753229</v>
      </c>
      <c r="V43" s="10">
        <f>PPRD!V43+RCV_RCY!V43+IMP!V43-EXP!V43+STK_CHG!V43-INTMARB!V43</f>
        <v>-14790.266809974204</v>
      </c>
      <c r="W43" s="10">
        <f>PPRD!W43+RCV_RCY!W43+IMP!W43-EXP!W43+STK_CHG!W43-INTMARB!W43</f>
        <v>-15075.792261392951</v>
      </c>
      <c r="X43" s="10">
        <f>PPRD!X43+RCV_RCY!X43+IMP!X43-EXP!X43+STK_CHG!X43-INTMARB!X43</f>
        <v>-19179.776268271715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-8918.1953568357749</v>
      </c>
      <c r="D44" s="10">
        <f>PPRD!D44+RCV_RCY!D44+IMP!D44-EXP!D44+STK_CHG!D44-INTMARB!D44</f>
        <v>-8193.5368013757507</v>
      </c>
      <c r="E44" s="10">
        <f>PPRD!E44+RCV_RCY!E44+IMP!E44-EXP!E44+STK_CHG!E44-INTMARB!E44</f>
        <v>-8912.3196044711967</v>
      </c>
      <c r="F44" s="10">
        <f>PPRD!F44+RCV_RCY!F44+IMP!F44-EXP!F44+STK_CHG!F44-INTMARB!F44</f>
        <v>-9325.5708512467718</v>
      </c>
      <c r="G44" s="10">
        <f>PPRD!G44+RCV_RCY!G44+IMP!G44-EXP!G44+STK_CHG!G44-INTMARB!G44</f>
        <v>-10759.21943250215</v>
      </c>
      <c r="H44" s="10">
        <f>PPRD!H44+RCV_RCY!H44+IMP!H44-EXP!H44+STK_CHG!H44-INTMARB!H44</f>
        <v>-10039.457351676709</v>
      </c>
      <c r="I44" s="10">
        <f>PPRD!I44+RCV_RCY!I44+IMP!I44-EXP!I44+STK_CHG!I44-INTMARB!I44</f>
        <v>-9866.1269131556401</v>
      </c>
      <c r="J44" s="10">
        <f>PPRD!J44+RCV_RCY!J44+IMP!J44-EXP!J44+STK_CHG!J44-INTMARB!J44</f>
        <v>-8402.1209802235499</v>
      </c>
      <c r="K44" s="10">
        <f>PPRD!K44+RCV_RCY!K44+IMP!K44-EXP!K44+STK_CHG!K44-INTMARB!K44</f>
        <v>-7692.151504729155</v>
      </c>
      <c r="L44" s="10">
        <f>PPRD!L44+RCV_RCY!L44+IMP!L44-EXP!L44+STK_CHG!L44-INTMARB!L44</f>
        <v>-7634.3746345657728</v>
      </c>
      <c r="M44" s="10">
        <f>PPRD!M44+RCV_RCY!M44+IMP!M44-EXP!M44+STK_CHG!M44-INTMARB!M44</f>
        <v>-8583.2856405846906</v>
      </c>
      <c r="N44" s="10">
        <f>PPRD!N44+RCV_RCY!N44+IMP!N44-EXP!N44+STK_CHG!N44-INTMARB!N44</f>
        <v>-6451.4187446259684</v>
      </c>
      <c r="O44" s="10">
        <f>PPRD!O44+RCV_RCY!O44+IMP!O44-EXP!O44+STK_CHG!O44-INTMARB!O44</f>
        <v>-7588.2201203783334</v>
      </c>
      <c r="P44" s="10">
        <f>PPRD!P44+RCV_RCY!P44+IMP!P44-EXP!P44+STK_CHG!P44-INTMARB!P44</f>
        <v>-6167.4309544282105</v>
      </c>
      <c r="Q44" s="10">
        <f>PPRD!Q44+RCV_RCY!Q44+IMP!Q44-EXP!Q44+STK_CHG!Q44-INTMARB!Q44</f>
        <v>-6153.7212381771224</v>
      </c>
      <c r="R44" s="10">
        <f>PPRD!R44+RCV_RCY!R44+IMP!R44-EXP!R44+STK_CHG!R44-INTMARB!R44</f>
        <v>-7910.1049871023233</v>
      </c>
      <c r="S44" s="10">
        <f>PPRD!S44+RCV_RCY!S44+IMP!S44-EXP!S44+STK_CHG!S44-INTMARB!S44</f>
        <v>-9524.2211521926001</v>
      </c>
      <c r="T44" s="10">
        <f>PPRD!T44+RCV_RCY!T44+IMP!T44-EXP!T44+STK_CHG!T44-INTMARB!T44</f>
        <v>-7372.7049871023191</v>
      </c>
      <c r="U44" s="10">
        <f>PPRD!U44+RCV_RCY!U44+IMP!U44-EXP!U44+STK_CHG!U44-INTMARB!U44</f>
        <v>-7316.0024075666361</v>
      </c>
      <c r="V44" s="10">
        <f>PPRD!V44+RCV_RCY!V44+IMP!V44-EXP!V44+STK_CHG!V44-INTMARB!V44</f>
        <v>-7300.1497850386913</v>
      </c>
      <c r="W44" s="10">
        <f>PPRD!W44+RCV_RCY!W44+IMP!W44-EXP!W44+STK_CHG!W44-INTMARB!W44</f>
        <v>-9065.0701633706012</v>
      </c>
      <c r="X44" s="10">
        <f>PPRD!X44+RCV_RCY!X44+IMP!X44-EXP!X44+STK_CHG!X44-INTMARB!X44</f>
        <v>-5628.8302665520223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203.0668099742046</v>
      </c>
      <c r="D45" s="10">
        <f>PPRD!D45+RCV_RCY!D45+IMP!D45-EXP!D45+STK_CHG!D45-INTMARB!D45</f>
        <v>246.80429922613934</v>
      </c>
      <c r="E45" s="10">
        <f>PPRD!E45+RCV_RCY!E45+IMP!E45-EXP!E45+STK_CHG!E45-INTMARB!E45</f>
        <v>249.92837489251929</v>
      </c>
      <c r="F45" s="10">
        <f>PPRD!F45+RCV_RCY!F45+IMP!F45-EXP!F45+STK_CHG!F45-INTMARB!F45</f>
        <v>375.93387790197761</v>
      </c>
      <c r="G45" s="10">
        <f>PPRD!G45+RCV_RCY!G45+IMP!G45-EXP!G45+STK_CHG!G45-INTMARB!G45</f>
        <v>519.64273430782453</v>
      </c>
      <c r="H45" s="10">
        <f>PPRD!H45+RCV_RCY!H45+IMP!H45-EXP!H45+STK_CHG!H45-INTMARB!H45</f>
        <v>595.66259673258821</v>
      </c>
      <c r="I45" s="10">
        <f>PPRD!I45+RCV_RCY!I45+IMP!I45-EXP!I45+STK_CHG!I45-INTMARB!I45</f>
        <v>448.82966466036117</v>
      </c>
      <c r="J45" s="10">
        <f>PPRD!J45+RCV_RCY!J45+IMP!J45-EXP!J45+STK_CHG!J45-INTMARB!J45</f>
        <v>535.26328460877039</v>
      </c>
      <c r="K45" s="10">
        <f>PPRD!K45+RCV_RCY!K45+IMP!K45-EXP!K45+STK_CHG!K45-INTMARB!K45</f>
        <v>422.79544282029229</v>
      </c>
      <c r="L45" s="10">
        <f>PPRD!L45+RCV_RCY!L45+IMP!L45-EXP!L45+STK_CHG!L45-INTMARB!L45</f>
        <v>391.55434221840062</v>
      </c>
      <c r="M45" s="10">
        <f>PPRD!M45+RCV_RCY!M45+IMP!M45-EXP!M45+STK_CHG!M45-INTMARB!M45</f>
        <v>278.04531384350821</v>
      </c>
      <c r="N45" s="10">
        <f>PPRD!N45+RCV_RCY!N45+IMP!N45-EXP!N45+STK_CHG!N45-INTMARB!N45</f>
        <v>-112.46775580395527</v>
      </c>
      <c r="O45" s="10">
        <f>PPRD!O45+RCV_RCY!O45+IMP!O45-EXP!O45+STK_CHG!O45-INTMARB!O45</f>
        <v>225.97687016337056</v>
      </c>
      <c r="P45" s="10">
        <f>PPRD!P45+RCV_RCY!P45+IMP!P45-EXP!P45+STK_CHG!P45-INTMARB!P45</f>
        <v>468.61564918314707</v>
      </c>
      <c r="Q45" s="10">
        <f>PPRD!Q45+RCV_RCY!Q45+IMP!Q45-EXP!Q45+STK_CHG!Q45-INTMARB!Q45</f>
        <v>505.06345657781588</v>
      </c>
      <c r="R45" s="10">
        <f>PPRD!R45+RCV_RCY!R45+IMP!R45-EXP!R45+STK_CHG!R45-INTMARB!R45</f>
        <v>671.57188306104831</v>
      </c>
      <c r="S45" s="10">
        <f>PPRD!S45+RCV_RCY!S45+IMP!S45-EXP!S45+STK_CHG!S45-INTMARB!S45</f>
        <v>1110.9610490111791</v>
      </c>
      <c r="T45" s="10">
        <f>PPRD!T45+RCV_RCY!T45+IMP!T45-EXP!T45+STK_CHG!T45-INTMARB!T45</f>
        <v>1351.9812553740328</v>
      </c>
      <c r="U45" s="10">
        <f>PPRD!U45+RCV_RCY!U45+IMP!U45-EXP!U45+STK_CHG!U45-INTMARB!U45</f>
        <v>814.93920894239068</v>
      </c>
      <c r="V45" s="10">
        <f>PPRD!V45+RCV_RCY!V45+IMP!V45-EXP!V45+STK_CHG!V45-INTMARB!V45</f>
        <v>529.53783319002514</v>
      </c>
      <c r="W45" s="10">
        <f>PPRD!W45+RCV_RCY!W45+IMP!W45-EXP!W45+STK_CHG!W45-INTMARB!W45</f>
        <v>-186.08822012037774</v>
      </c>
      <c r="X45" s="10">
        <f>PPRD!X45+RCV_RCY!X45+IMP!X45-EXP!X45+STK_CHG!X45-INTMARB!X45</f>
        <v>441.71822871883097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-447.93637145313835</v>
      </c>
      <c r="D46" s="10">
        <f>PPRD!D46+RCV_RCY!D46+IMP!D46-EXP!D46+STK_CHG!D46-INTMARB!D46</f>
        <v>-372.78589853826304</v>
      </c>
      <c r="E46" s="10">
        <f>PPRD!E46+RCV_RCY!E46+IMP!E46-EXP!E46+STK_CHG!E46-INTMARB!E46</f>
        <v>-412.33877901977627</v>
      </c>
      <c r="F46" s="10">
        <f>PPRD!F46+RCV_RCY!F46+IMP!F46-EXP!F46+STK_CHG!F46-INTMARB!F46</f>
        <v>-392.56233877901968</v>
      </c>
      <c r="G46" s="10">
        <f>PPRD!G46+RCV_RCY!G46+IMP!G46-EXP!G46+STK_CHG!G46-INTMARB!G46</f>
        <v>-448.92519346517622</v>
      </c>
      <c r="H46" s="10">
        <f>PPRD!H46+RCV_RCY!H46+IMP!H46-EXP!H46+STK_CHG!H46-INTMARB!H46</f>
        <v>-352.02063628546858</v>
      </c>
      <c r="I46" s="10">
        <f>PPRD!I46+RCV_RCY!I46+IMP!I46-EXP!I46+STK_CHG!I46-INTMARB!I46</f>
        <v>643.7231298366296</v>
      </c>
      <c r="J46" s="10">
        <f>PPRD!J46+RCV_RCY!J46+IMP!J46-EXP!J46+STK_CHG!J46-INTMARB!J46</f>
        <v>-436.07050730868434</v>
      </c>
      <c r="K46" s="10">
        <f>PPRD!K46+RCV_RCY!K46+IMP!K46-EXP!K46+STK_CHG!K46-INTMARB!K46</f>
        <v>-591.3155631986242</v>
      </c>
      <c r="L46" s="10">
        <f>PPRD!L46+RCV_RCY!L46+IMP!L46-EXP!L46+STK_CHG!L46-INTMARB!L46</f>
        <v>-836.54342218400689</v>
      </c>
      <c r="M46" s="10">
        <f>PPRD!M46+RCV_RCY!M46+IMP!M46-EXP!M46+STK_CHG!M46-INTMARB!M46</f>
        <v>-738.65004299226109</v>
      </c>
      <c r="N46" s="10">
        <f>PPRD!N46+RCV_RCY!N46+IMP!N46-EXP!N46+STK_CHG!N46-INTMARB!N46</f>
        <v>-447.93637145313835</v>
      </c>
      <c r="O46" s="10">
        <f>PPRD!O46+RCV_RCY!O46+IMP!O46-EXP!O46+STK_CHG!O46-INTMARB!O46</f>
        <v>-463.75752364574362</v>
      </c>
      <c r="P46" s="10">
        <f>PPRD!P46+RCV_RCY!P46+IMP!P46-EXP!P46+STK_CHG!P46-INTMARB!P46</f>
        <v>-359.9312123817711</v>
      </c>
      <c r="Q46" s="10">
        <f>PPRD!Q46+RCV_RCY!Q46+IMP!Q46-EXP!Q46+STK_CHG!Q46-INTMARB!Q46</f>
        <v>-388.60705073086893</v>
      </c>
      <c r="R46" s="10">
        <f>PPRD!R46+RCV_RCY!R46+IMP!R46-EXP!R46+STK_CHG!R46-INTMARB!R46</f>
        <v>-421.7493551160793</v>
      </c>
      <c r="S46" s="10">
        <f>PPRD!S46+RCV_RCY!S46+IMP!S46-EXP!S46+STK_CHG!S46-INTMARB!S46</f>
        <v>115.1403267411871</v>
      </c>
      <c r="T46" s="10">
        <f>PPRD!T46+RCV_RCY!T46+IMP!T46-EXP!T46+STK_CHG!T46-INTMARB!T46</f>
        <v>116.33886500429939</v>
      </c>
      <c r="U46" s="10">
        <f>PPRD!U46+RCV_RCY!U46+IMP!U46-EXP!U46+STK_CHG!U46-INTMARB!U46</f>
        <v>220.19200343938064</v>
      </c>
      <c r="V46" s="10">
        <f>PPRD!V46+RCV_RCY!V46+IMP!V46-EXP!V46+STK_CHG!V46-INTMARB!V46</f>
        <v>-323.48426483233095</v>
      </c>
      <c r="W46" s="10">
        <f>PPRD!W46+RCV_RCY!W46+IMP!W46-EXP!W46+STK_CHG!W46-INTMARB!W46</f>
        <v>-264.19931212381726</v>
      </c>
      <c r="X46" s="10">
        <f>PPRD!X46+RCV_RCY!X46+IMP!X46-EXP!X46+STK_CHG!X46-INTMARB!X46</f>
        <v>-913.54806534823729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-273.20868443680126</v>
      </c>
      <c r="D47" s="10">
        <f>PPRD!D47+RCV_RCY!D47+IMP!D47-EXP!D47+STK_CHG!D47-INTMARB!D47</f>
        <v>-202.15434221840064</v>
      </c>
      <c r="E47" s="10">
        <f>PPRD!E47+RCV_RCY!E47+IMP!E47-EXP!E47+STK_CHG!E47-INTMARB!E47</f>
        <v>-142.10859845227861</v>
      </c>
      <c r="F47" s="10">
        <f>PPRD!F47+RCV_RCY!F47+IMP!F47-EXP!F47+STK_CHG!F47-INTMARB!F47</f>
        <v>-4.003009458297516</v>
      </c>
      <c r="G47" s="10">
        <f>PPRD!G47+RCV_RCY!G47+IMP!G47-EXP!G47+STK_CHG!G47-INTMARB!G47</f>
        <v>-32.024505588993968</v>
      </c>
      <c r="H47" s="10">
        <f>PPRD!H47+RCV_RCY!H47+IMP!H47-EXP!H47+STK_CHG!H47-INTMARB!H47</f>
        <v>79.060361134995674</v>
      </c>
      <c r="I47" s="10">
        <f>PPRD!I47+RCV_RCY!I47+IMP!I47-EXP!I47+STK_CHG!I47-INTMARB!I47</f>
        <v>60.045829750644842</v>
      </c>
      <c r="J47" s="10">
        <f>PPRD!J47+RCV_RCY!J47+IMP!J47-EXP!J47+STK_CHG!J47-INTMARB!J47</f>
        <v>-27.020722269991293</v>
      </c>
      <c r="K47" s="10">
        <f>PPRD!K47+RCV_RCY!K47+IMP!K47-EXP!K47+STK_CHG!K47-INTMARB!K47</f>
        <v>43.032932072227048</v>
      </c>
      <c r="L47" s="10">
        <f>PPRD!L47+RCV_RCY!L47+IMP!L47-EXP!L47+STK_CHG!L47-INTMARB!L47</f>
        <v>-44.033533963886484</v>
      </c>
      <c r="M47" s="10">
        <f>PPRD!M47+RCV_RCY!M47+IMP!M47-EXP!M47+STK_CHG!M47-INTMARB!M47</f>
        <v>41.031298366294209</v>
      </c>
      <c r="N47" s="10">
        <f>PPRD!N47+RCV_RCY!N47+IMP!N47-EXP!N47+STK_CHG!N47-INTMARB!N47</f>
        <v>-43.03293207222702</v>
      </c>
      <c r="O47" s="10">
        <f>PPRD!O47+RCV_RCY!O47+IMP!O47-EXP!O47+STK_CHG!O47-INTMARB!O47</f>
        <v>-115.08787618228723</v>
      </c>
      <c r="P47" s="10">
        <f>PPRD!P47+RCV_RCY!P47+IMP!P47-EXP!P47+STK_CHG!P47-INTMARB!P47</f>
        <v>-237.18116938950988</v>
      </c>
      <c r="Q47" s="10">
        <f>PPRD!Q47+RCV_RCY!Q47+IMP!Q47-EXP!Q47+STK_CHG!Q47-INTMARB!Q47</f>
        <v>-309.23619948409288</v>
      </c>
      <c r="R47" s="10">
        <f>PPRD!R47+RCV_RCY!R47+IMP!R47-EXP!R47+STK_CHG!R47-INTMARB!R47</f>
        <v>-299.19148753224414</v>
      </c>
      <c r="S47" s="10">
        <f>PPRD!S47+RCV_RCY!S47+IMP!S47-EXP!S47+STK_CHG!S47-INTMARB!S47</f>
        <v>-85.178073946689622</v>
      </c>
      <c r="T47" s="10">
        <f>PPRD!T47+RCV_RCY!T47+IMP!T47-EXP!T47+STK_CHG!T47-INTMARB!T47</f>
        <v>-93.933791917454911</v>
      </c>
      <c r="U47" s="10">
        <f>PPRD!U47+RCV_RCY!U47+IMP!U47-EXP!U47+STK_CHG!U47-INTMARB!U47</f>
        <v>-236.66775580395526</v>
      </c>
      <c r="V47" s="10">
        <f>PPRD!V47+RCV_RCY!V47+IMP!V47-EXP!V47+STK_CHG!V47-INTMARB!V47</f>
        <v>-157.88667239896816</v>
      </c>
      <c r="W47" s="10">
        <f>PPRD!W47+RCV_RCY!W47+IMP!W47-EXP!W47+STK_CHG!W47-INTMARB!W47</f>
        <v>-541.96190885640578</v>
      </c>
      <c r="X47" s="10">
        <f>PPRD!X47+RCV_RCY!X47+IMP!X47-EXP!X47+STK_CHG!X47-INTMARB!X47</f>
        <v>-646.8901117798797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353.95047291487526</v>
      </c>
      <c r="D48" s="10">
        <f>PPRD!D48+RCV_RCY!D48+IMP!D48-EXP!D48+STK_CHG!D48-INTMARB!D48</f>
        <v>381.69492691315571</v>
      </c>
      <c r="E48" s="10">
        <f>PPRD!E48+RCV_RCY!E48+IMP!E48-EXP!E48+STK_CHG!E48-INTMARB!E48</f>
        <v>404.39475494410988</v>
      </c>
      <c r="F48" s="10">
        <f>PPRD!F48+RCV_RCY!F48+IMP!F48-EXP!F48+STK_CHG!F48-INTMARB!F48</f>
        <v>355.63198624247661</v>
      </c>
      <c r="G48" s="10">
        <f>PPRD!G48+RCV_RCY!G48+IMP!G48-EXP!G48+STK_CHG!G48-INTMARB!G48</f>
        <v>447.27239896818605</v>
      </c>
      <c r="H48" s="10">
        <f>PPRD!H48+RCV_RCY!H48+IMP!H48-EXP!H48+STK_CHG!H48-INTMARB!H48</f>
        <v>460.72416165090317</v>
      </c>
      <c r="I48" s="10">
        <f>PPRD!I48+RCV_RCY!I48+IMP!I48-EXP!I48+STK_CHG!I48-INTMARB!I48</f>
        <v>419.52803095442903</v>
      </c>
      <c r="J48" s="10">
        <f>PPRD!J48+RCV_RCY!J48+IMP!J48-EXP!J48+STK_CHG!J48-INTMARB!J48</f>
        <v>401.03181427343077</v>
      </c>
      <c r="K48" s="10">
        <f>PPRD!K48+RCV_RCY!K48+IMP!K48-EXP!K48+STK_CHG!K48-INTMARB!K48</f>
        <v>355.63207222699936</v>
      </c>
      <c r="L48" s="10">
        <f>PPRD!L48+RCV_RCY!L48+IMP!L48-EXP!L48+STK_CHG!L48-INTMARB!L48</f>
        <v>289.21375752364571</v>
      </c>
      <c r="M48" s="10">
        <f>PPRD!M48+RCV_RCY!M48+IMP!M48-EXP!M48+STK_CHG!M48-INTMARB!M48</f>
        <v>391.78366294067098</v>
      </c>
      <c r="N48" s="10">
        <f>PPRD!N48+RCV_RCY!N48+IMP!N48-EXP!N48+STK_CHG!N48-INTMARB!N48</f>
        <v>272.39896818572652</v>
      </c>
      <c r="O48" s="10">
        <f>PPRD!O48+RCV_RCY!O48+IMP!O48-EXP!O48+STK_CHG!O48-INTMARB!O48</f>
        <v>202.61771281169382</v>
      </c>
      <c r="P48" s="10">
        <f>PPRD!P48+RCV_RCY!P48+IMP!P48-EXP!P48+STK_CHG!P48-INTMARB!P48</f>
        <v>198.41410146173712</v>
      </c>
      <c r="Q48" s="10">
        <f>PPRD!Q48+RCV_RCY!Q48+IMP!Q48-EXP!Q48+STK_CHG!Q48-INTMARB!Q48</f>
        <v>-57.170163370593265</v>
      </c>
      <c r="R48" s="10">
        <f>PPRD!R48+RCV_RCY!R48+IMP!R48-EXP!R48+STK_CHG!R48-INTMARB!R48</f>
        <v>379.26560619088519</v>
      </c>
      <c r="S48" s="10">
        <f>PPRD!S48+RCV_RCY!S48+IMP!S48-EXP!S48+STK_CHG!S48-INTMARB!S48</f>
        <v>393.24239036973341</v>
      </c>
      <c r="T48" s="10">
        <f>PPRD!T48+RCV_RCY!T48+IMP!T48-EXP!T48+STK_CHG!T48-INTMARB!T48</f>
        <v>451.51315563198608</v>
      </c>
      <c r="U48" s="10">
        <f>PPRD!U48+RCV_RCY!U48+IMP!U48-EXP!U48+STK_CHG!U48-INTMARB!U48</f>
        <v>463.28882201203794</v>
      </c>
      <c r="V48" s="10">
        <f>PPRD!V48+RCV_RCY!V48+IMP!V48-EXP!V48+STK_CHG!V48-INTMARB!V48</f>
        <v>341.70687876182251</v>
      </c>
      <c r="W48" s="10">
        <f>PPRD!W48+RCV_RCY!W48+IMP!W48-EXP!W48+STK_CHG!W48-INTMARB!W48</f>
        <v>357.78177128116914</v>
      </c>
      <c r="X48" s="10">
        <f>PPRD!X48+RCV_RCY!X48+IMP!X48-EXP!X48+STK_CHG!X48-INTMARB!X48</f>
        <v>347.93585554600139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-23.457007738607093</v>
      </c>
      <c r="D49" s="10">
        <f>PPRD!D49+RCV_RCY!D49+IMP!D49-EXP!D49+STK_CHG!D49-INTMARB!D49</f>
        <v>-57.11289767841788</v>
      </c>
      <c r="E49" s="10">
        <f>PPRD!E49+RCV_RCY!E49+IMP!E49-EXP!E49+STK_CHG!E49-INTMARB!E49</f>
        <v>-84.649355116079093</v>
      </c>
      <c r="F49" s="10">
        <f>PPRD!F49+RCV_RCY!F49+IMP!F49-EXP!F49+STK_CHG!F49-INTMARB!F49</f>
        <v>-82.609630266551932</v>
      </c>
      <c r="G49" s="10">
        <f>PPRD!G49+RCV_RCY!G49+IMP!G49-EXP!G49+STK_CHG!G49-INTMARB!G49</f>
        <v>-16.317970765262263</v>
      </c>
      <c r="H49" s="10">
        <f>PPRD!H49+RCV_RCY!H49+IMP!H49-EXP!H49+STK_CHG!H49-INTMARB!H49</f>
        <v>-32.635941530524519</v>
      </c>
      <c r="I49" s="10">
        <f>PPRD!I49+RCV_RCY!I49+IMP!I49-EXP!I49+STK_CHG!I49-INTMARB!I49</f>
        <v>25.496732588134119</v>
      </c>
      <c r="J49" s="10">
        <f>PPRD!J49+RCV_RCY!J49+IMP!J49-EXP!J49+STK_CHG!J49-INTMARB!J49</f>
        <v>-64.251934651762667</v>
      </c>
      <c r="K49" s="10">
        <f>PPRD!K49+RCV_RCY!K49+IMP!K49-EXP!K49+STK_CHG!K49-INTMARB!K49</f>
        <v>-45.89423903697331</v>
      </c>
      <c r="L49" s="10">
        <f>PPRD!L49+RCV_RCY!L49+IMP!L49-EXP!L49+STK_CHG!L49-INTMARB!L49</f>
        <v>-34.675580395528833</v>
      </c>
      <c r="M49" s="10">
        <f>PPRD!M49+RCV_RCY!M49+IMP!M49-EXP!M49+STK_CHG!M49-INTMARB!M49</f>
        <v>114.22562338779024</v>
      </c>
      <c r="N49" s="10">
        <f>PPRD!N49+RCV_RCY!N49+IMP!N49-EXP!N49+STK_CHG!N49-INTMARB!N49</f>
        <v>28.556405846947587</v>
      </c>
      <c r="O49" s="10">
        <f>PPRD!O49+RCV_RCY!O49+IMP!O49-EXP!O49+STK_CHG!O49-INTMARB!O49</f>
        <v>1.0199484092863194</v>
      </c>
      <c r="P49" s="10">
        <f>PPRD!P49+RCV_RCY!P49+IMP!P49-EXP!P49+STK_CHG!P49-INTMARB!P49</f>
        <v>3.0596732588134454</v>
      </c>
      <c r="Q49" s="10">
        <f>PPRD!Q49+RCV_RCY!Q49+IMP!Q49-EXP!Q49+STK_CHG!Q49-INTMARB!Q49</f>
        <v>-46.914101461736884</v>
      </c>
      <c r="R49" s="10">
        <f>PPRD!R49+RCV_RCY!R49+IMP!R49-EXP!R49+STK_CHG!R49-INTMARB!R49</f>
        <v>-39.251762682717107</v>
      </c>
      <c r="S49" s="10">
        <f>PPRD!S49+RCV_RCY!S49+IMP!S49-EXP!S49+STK_CHG!S49-INTMARB!S49</f>
        <v>58.460103181427343</v>
      </c>
      <c r="T49" s="10">
        <f>PPRD!T49+RCV_RCY!T49+IMP!T49-EXP!T49+STK_CHG!T49-INTMARB!T49</f>
        <v>41.814789337919208</v>
      </c>
      <c r="U49" s="10">
        <f>PPRD!U49+RCV_RCY!U49+IMP!U49-EXP!U49+STK_CHG!U49-INTMARB!U49</f>
        <v>36.403267411865919</v>
      </c>
      <c r="V49" s="10">
        <f>PPRD!V49+RCV_RCY!V49+IMP!V49-EXP!V49+STK_CHG!V49-INTMARB!V49</f>
        <v>21.00937231298369</v>
      </c>
      <c r="W49" s="10">
        <f>PPRD!W49+RCV_RCY!W49+IMP!W49-EXP!W49+STK_CHG!W49-INTMARB!W49</f>
        <v>19.262424763542562</v>
      </c>
      <c r="X49" s="10">
        <f>PPRD!X49+RCV_RCY!X49+IMP!X49-EXP!X49+STK_CHG!X49-INTMARB!X49</f>
        <v>20.923731728288864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-247.44436801375747</v>
      </c>
      <c r="D50" s="10">
        <f>PPRD!D50+RCV_RCY!D50+IMP!D50-EXP!D50+STK_CHG!D50-INTMARB!D50</f>
        <v>-267.50739466895965</v>
      </c>
      <c r="E50" s="10">
        <f>PPRD!E50+RCV_RCY!E50+IMP!E50-EXP!E50+STK_CHG!E50-INTMARB!E50</f>
        <v>-470.04875322441944</v>
      </c>
      <c r="F50" s="10">
        <f>PPRD!F50+RCV_RCY!F50+IMP!F50-EXP!F50+STK_CHG!F50-INTMARB!F50</f>
        <v>-426.10111779879611</v>
      </c>
      <c r="G50" s="10">
        <f>PPRD!G50+RCV_RCY!G50+IMP!G50-EXP!G50+STK_CHG!G50-INTMARB!G50</f>
        <v>-56.809974204643083</v>
      </c>
      <c r="H50" s="10">
        <f>PPRD!H50+RCV_RCY!H50+IMP!H50-EXP!H50+STK_CHG!H50-INTMARB!H50</f>
        <v>738.67489251934694</v>
      </c>
      <c r="I50" s="10">
        <f>PPRD!I50+RCV_RCY!I50+IMP!I50-EXP!I50+STK_CHG!I50-INTMARB!I50</f>
        <v>-348.73791917454855</v>
      </c>
      <c r="J50" s="10">
        <f>PPRD!J50+RCV_RCY!J50+IMP!J50-EXP!J50+STK_CHG!J50-INTMARB!J50</f>
        <v>-373.25210662080838</v>
      </c>
      <c r="K50" s="10">
        <f>PPRD!K50+RCV_RCY!K50+IMP!K50-EXP!K50+STK_CHG!K50-INTMARB!K50</f>
        <v>-327.99939810834053</v>
      </c>
      <c r="L50" s="10">
        <f>PPRD!L50+RCV_RCY!L50+IMP!L50-EXP!L50+STK_CHG!L50-INTMARB!L50</f>
        <v>-517.30490111779886</v>
      </c>
      <c r="M50" s="10">
        <f>PPRD!M50+RCV_RCY!M50+IMP!M50-EXP!M50+STK_CHG!M50-INTMARB!M50</f>
        <v>-381.9900257953563</v>
      </c>
      <c r="N50" s="10">
        <f>PPRD!N50+RCV_RCY!N50+IMP!N50-EXP!N50+STK_CHG!N50-INTMARB!N50</f>
        <v>-587.21126397248554</v>
      </c>
      <c r="O50" s="10">
        <f>PPRD!O50+RCV_RCY!O50+IMP!O50-EXP!O50+STK_CHG!O50-INTMARB!O50</f>
        <v>-498.96629406706796</v>
      </c>
      <c r="P50" s="10">
        <f>PPRD!P50+RCV_RCY!P50+IMP!P50-EXP!P50+STK_CHG!P50-INTMARB!P50</f>
        <v>-426.47368873602744</v>
      </c>
      <c r="Q50" s="10">
        <f>PPRD!Q50+RCV_RCY!Q50+IMP!Q50-EXP!Q50+STK_CHG!Q50-INTMARB!Q50</f>
        <v>-351.4177987962168</v>
      </c>
      <c r="R50" s="10">
        <f>PPRD!R50+RCV_RCY!R50+IMP!R50-EXP!R50+STK_CHG!R50-INTMARB!R50</f>
        <v>168.32957867583849</v>
      </c>
      <c r="S50" s="10">
        <f>PPRD!S50+RCV_RCY!S50+IMP!S50-EXP!S50+STK_CHG!S50-INTMARB!S50</f>
        <v>-698.89896818572583</v>
      </c>
      <c r="T50" s="10">
        <f>PPRD!T50+RCV_RCY!T50+IMP!T50-EXP!T50+STK_CHG!T50-INTMARB!T50</f>
        <v>-3178.0913155632034</v>
      </c>
      <c r="U50" s="10">
        <f>PPRD!U50+RCV_RCY!U50+IMP!U50-EXP!U50+STK_CHG!U50-INTMARB!U50</f>
        <v>-2777.1029234737725</v>
      </c>
      <c r="V50" s="10">
        <f>PPRD!V50+RCV_RCY!V50+IMP!V50-EXP!V50+STK_CHG!V50-INTMARB!V50</f>
        <v>-1282.2492691315665</v>
      </c>
      <c r="W50" s="10">
        <f>PPRD!W50+RCV_RCY!W50+IMP!W50-EXP!W50+STK_CHG!W50-INTMARB!W50</f>
        <v>-8.6500429922608646</v>
      </c>
      <c r="X50" s="10">
        <f>PPRD!X50+RCV_RCY!X50+IMP!X50-EXP!X50+STK_CHG!X50-INTMARB!X50</f>
        <v>-1257.3684436801375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35007.514445399822</v>
      </c>
      <c r="D51" s="37">
        <f>PPRD!D51+RCV_RCY!D51+IMP!D51-EXP!D51+STK_CHG!D51-INTMARB!D51</f>
        <v>35872.150386930334</v>
      </c>
      <c r="E51" s="37">
        <f>PPRD!E51+RCV_RCY!E51+IMP!E51-EXP!E51+STK_CHG!E51-INTMARB!E51</f>
        <v>35798.11797076527</v>
      </c>
      <c r="F51" s="37">
        <f>PPRD!F51+RCV_RCY!F51+IMP!F51-EXP!F51+STK_CHG!F51-INTMARB!F51</f>
        <v>35982.016766981949</v>
      </c>
      <c r="G51" s="37">
        <f>PPRD!G51+RCV_RCY!G51+IMP!G51-EXP!G51+STK_CHG!G51-INTMARB!G51</f>
        <v>36751.102837489248</v>
      </c>
      <c r="H51" s="37">
        <f>PPRD!H51+RCV_RCY!H51+IMP!H51-EXP!H51+STK_CHG!H51-INTMARB!H51</f>
        <v>35325.183319002586</v>
      </c>
      <c r="I51" s="37">
        <f>PPRD!I51+RCV_RCY!I51+IMP!I51-EXP!I51+STK_CHG!I51-INTMARB!I51</f>
        <v>34243.22209802235</v>
      </c>
      <c r="J51" s="37">
        <f>PPRD!J51+RCV_RCY!J51+IMP!J51-EXP!J51+STK_CHG!J51-INTMARB!J51</f>
        <v>33335.615477214094</v>
      </c>
      <c r="K51" s="37">
        <f>PPRD!K51+RCV_RCY!K51+IMP!K51-EXP!K51+STK_CHG!K51-INTMARB!K51</f>
        <v>34656.419346517621</v>
      </c>
      <c r="L51" s="37">
        <f>PPRD!L51+RCV_RCY!L51+IMP!L51-EXP!L51+STK_CHG!L51-INTMARB!L51</f>
        <v>35492.3796216681</v>
      </c>
      <c r="M51" s="37">
        <f>PPRD!M51+RCV_RCY!M51+IMP!M51-EXP!M51+STK_CHG!M51-INTMARB!M51</f>
        <v>40066.268099742032</v>
      </c>
      <c r="N51" s="37">
        <f>PPRD!N51+RCV_RCY!N51+IMP!N51-EXP!N51+STK_CHG!N51-INTMARB!N51</f>
        <v>35043.348409286329</v>
      </c>
      <c r="O51" s="37">
        <f>PPRD!O51+RCV_RCY!O51+IMP!O51-EXP!O51+STK_CHG!O51-INTMARB!O51</f>
        <v>33486.08787618229</v>
      </c>
      <c r="P51" s="37">
        <f>PPRD!P51+RCV_RCY!P51+IMP!P51-EXP!P51+STK_CHG!P51-INTMARB!P51</f>
        <v>33380.679105760959</v>
      </c>
      <c r="Q51" s="37">
        <f>PPRD!Q51+RCV_RCY!Q51+IMP!Q51-EXP!Q51+STK_CHG!Q51-INTMARB!Q51</f>
        <v>29102.733276010305</v>
      </c>
      <c r="R51" s="37">
        <f>PPRD!R51+RCV_RCY!R51+IMP!R51-EXP!R51+STK_CHG!R51-INTMARB!R51</f>
        <v>28631.912725709364</v>
      </c>
      <c r="S51" s="37">
        <f>PPRD!S51+RCV_RCY!S51+IMP!S51-EXP!S51+STK_CHG!S51-INTMARB!S51</f>
        <v>30037.267411865851</v>
      </c>
      <c r="T51" s="37">
        <f>PPRD!T51+RCV_RCY!T51+IMP!T51-EXP!T51+STK_CHG!T51-INTMARB!T51</f>
        <v>31163.716337059326</v>
      </c>
      <c r="U51" s="37">
        <f>PPRD!U51+RCV_RCY!U51+IMP!U51-EXP!U51+STK_CHG!U51-INTMARB!U51</f>
        <v>30741.797334479779</v>
      </c>
      <c r="V51" s="37">
        <f>PPRD!V51+RCV_RCY!V51+IMP!V51-EXP!V51+STK_CHG!V51-INTMARB!V51</f>
        <v>32058.887016337056</v>
      </c>
      <c r="W51" s="37">
        <f>PPRD!W51+RCV_RCY!W51+IMP!W51-EXP!W51+STK_CHG!W51-INTMARB!W51</f>
        <v>31448.528374892521</v>
      </c>
      <c r="X51" s="37">
        <f>PPRD!X51+RCV_RCY!X51+IMP!X51-EXP!X51+STK_CHG!X51-INTMARB!X51</f>
        <v>30154.840842648329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1346.7592433361995</v>
      </c>
      <c r="D52" s="37">
        <f t="shared" si="20"/>
        <v>1420.2669819432499</v>
      </c>
      <c r="E52" s="37">
        <f t="shared" si="20"/>
        <v>1560.749355116079</v>
      </c>
      <c r="F52" s="37">
        <f t="shared" si="20"/>
        <v>1526.2820292347374</v>
      </c>
      <c r="G52" s="37">
        <f t="shared" si="20"/>
        <v>1808.7462596732587</v>
      </c>
      <c r="H52" s="37">
        <f t="shared" si="20"/>
        <v>2270.4761822871883</v>
      </c>
      <c r="I52" s="37">
        <f t="shared" si="20"/>
        <v>2423.4774720550304</v>
      </c>
      <c r="J52" s="37">
        <f t="shared" si="20"/>
        <v>2535.5676698194325</v>
      </c>
      <c r="K52" s="37">
        <f t="shared" si="20"/>
        <v>2939.2436801375757</v>
      </c>
      <c r="L52" s="37">
        <f t="shared" si="20"/>
        <v>3311.9685296646599</v>
      </c>
      <c r="M52" s="37">
        <f t="shared" si="20"/>
        <v>3314.6533104041282</v>
      </c>
      <c r="N52" s="37">
        <f t="shared" si="20"/>
        <v>3514.8918314703346</v>
      </c>
      <c r="O52" s="37">
        <f t="shared" si="20"/>
        <v>3620.6500429922617</v>
      </c>
      <c r="P52" s="37">
        <f t="shared" si="20"/>
        <v>3517.4537403267409</v>
      </c>
      <c r="Q52" s="37">
        <f t="shared" si="20"/>
        <v>3520.2319002579538</v>
      </c>
      <c r="R52" s="37">
        <f t="shared" si="20"/>
        <v>3728.4452278589852</v>
      </c>
      <c r="S52" s="37">
        <f t="shared" si="20"/>
        <v>3843.9891659501291</v>
      </c>
      <c r="T52" s="37">
        <f t="shared" si="20"/>
        <v>4207.3950128976776</v>
      </c>
      <c r="U52" s="37">
        <f t="shared" si="20"/>
        <v>4628.154084264831</v>
      </c>
      <c r="V52" s="37">
        <f t="shared" si="20"/>
        <v>5438.0394668959589</v>
      </c>
      <c r="W52" s="37">
        <f t="shared" si="20"/>
        <v>6772.8914015477203</v>
      </c>
      <c r="X52" s="37">
        <f t="shared" ref="X52" si="21">SUM(X53:X70)</f>
        <v>7967.1367153912288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12.24677558039553</v>
      </c>
      <c r="D53" s="10">
        <f>PPRD!D53+RCV_RCY!D53+IMP!D53-EXP!D53+STK_CHG!D53-INTMARB!D53</f>
        <v>10.08417884780739</v>
      </c>
      <c r="E53" s="10">
        <f>PPRD!E53+RCV_RCY!E53+IMP!E53-EXP!E53+STK_CHG!E53-INTMARB!E53</f>
        <v>9.4582975064488384</v>
      </c>
      <c r="F53" s="10">
        <f>PPRD!F53+RCV_RCY!F53+IMP!F53-EXP!F53+STK_CHG!F53-INTMARB!F53</f>
        <v>6.1908856405846944</v>
      </c>
      <c r="G53" s="10">
        <f>PPRD!G53+RCV_RCY!G53+IMP!G53-EXP!G53+STK_CHG!G53-INTMARB!G53</f>
        <v>8.16852966466036</v>
      </c>
      <c r="H53" s="10">
        <f>PPRD!H53+RCV_RCY!H53+IMP!H53-EXP!H53+STK_CHG!H53-INTMARB!H53</f>
        <v>7.5666380051590707</v>
      </c>
      <c r="I53" s="10">
        <f>PPRD!I53+RCV_RCY!I53+IMP!I53-EXP!I53+STK_CHG!I53-INTMARB!I53</f>
        <v>9.1143594153052447</v>
      </c>
      <c r="J53" s="10">
        <f>PPRD!J53+RCV_RCY!J53+IMP!J53-EXP!J53+STK_CHG!J53-INTMARB!J53</f>
        <v>9.2003439380911427</v>
      </c>
      <c r="K53" s="10">
        <f>PPRD!K53+RCV_RCY!K53+IMP!K53-EXP!K53+STK_CHG!K53-INTMARB!K53</f>
        <v>8.7704213241616511</v>
      </c>
      <c r="L53" s="10">
        <f>PPRD!L53+RCV_RCY!L53+IMP!L53-EXP!L53+STK_CHG!L53-INTMARB!L53</f>
        <v>8.4264832330180557</v>
      </c>
      <c r="M53" s="10">
        <f>PPRD!M53+RCV_RCY!M53+IMP!M53-EXP!M53+STK_CHG!M53-INTMARB!M53</f>
        <v>9.0283748925193468</v>
      </c>
      <c r="N53" s="10">
        <f>PPRD!N53+RCV_RCY!N53+IMP!N53-EXP!N53+STK_CHG!N53-INTMARB!N53</f>
        <v>4.901117798796216</v>
      </c>
      <c r="O53" s="10">
        <f>PPRD!O53+RCV_RCY!O53+IMP!O53-EXP!O53+STK_CHG!O53-INTMARB!O53</f>
        <v>8.975752364574376</v>
      </c>
      <c r="P53" s="10">
        <f>PPRD!P53+RCV_RCY!P53+IMP!P53-EXP!P53+STK_CHG!P53-INTMARB!P53</f>
        <v>9.8290627687016325</v>
      </c>
      <c r="Q53" s="10">
        <f>PPRD!Q53+RCV_RCY!Q53+IMP!Q53-EXP!Q53+STK_CHG!Q53-INTMARB!Q53</f>
        <v>9.6474634565778157</v>
      </c>
      <c r="R53" s="10">
        <f>PPRD!R53+RCV_RCY!R53+IMP!R53-EXP!R53+STK_CHG!R53-INTMARB!R53</f>
        <v>7.9707652622527938</v>
      </c>
      <c r="S53" s="10">
        <f>PPRD!S53+RCV_RCY!S53+IMP!S53-EXP!S53+STK_CHG!S53-INTMARB!S53</f>
        <v>8.605245055889938</v>
      </c>
      <c r="T53" s="10">
        <f>PPRD!T53+RCV_RCY!T53+IMP!T53-EXP!T53+STK_CHG!T53-INTMARB!T53</f>
        <v>5.224161650902837</v>
      </c>
      <c r="U53" s="10">
        <f>PPRD!U53+RCV_RCY!U53+IMP!U53-EXP!U53+STK_CHG!U53-INTMARB!U53</f>
        <v>6.2208082545141874</v>
      </c>
      <c r="V53" s="10">
        <f>PPRD!V53+RCV_RCY!V53+IMP!V53-EXP!V53+STK_CHG!V53-INTMARB!V53</f>
        <v>6.3785038693035254</v>
      </c>
      <c r="W53" s="10">
        <f>PPRD!W53+RCV_RCY!W53+IMP!W53-EXP!W53+STK_CHG!W53-INTMARB!W53</f>
        <v>3.9609630266552021</v>
      </c>
      <c r="X53" s="10">
        <f>PPRD!X53+RCV_RCY!X53+IMP!X53-EXP!X53+STK_CHG!X53-INTMARB!X53</f>
        <v>7.5872742906276862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71.283748925193464</v>
      </c>
      <c r="D55" s="10">
        <f>PPRD!D55+RCV_RCY!D55+IMP!D55-EXP!D55+STK_CHG!D55-INTMARB!D55</f>
        <v>70.973344797936363</v>
      </c>
      <c r="E55" s="10">
        <f>PPRD!E55+RCV_RCY!E55+IMP!E55-EXP!E55+STK_CHG!E55-INTMARB!E55</f>
        <v>81.459243336199478</v>
      </c>
      <c r="F55" s="10">
        <f>PPRD!F55+RCV_RCY!F55+IMP!F55-EXP!F55+STK_CHG!F55-INTMARB!F55</f>
        <v>113.4804815133276</v>
      </c>
      <c r="G55" s="10">
        <f>PPRD!G55+RCV_RCY!G55+IMP!G55-EXP!G55+STK_CHG!G55-INTMARB!G55</f>
        <v>160.84101461736881</v>
      </c>
      <c r="H55" s="10">
        <f>PPRD!H55+RCV_RCY!H55+IMP!H55-EXP!H55+STK_CHG!H55-INTMARB!H55</f>
        <v>177.70034393809121</v>
      </c>
      <c r="I55" s="10">
        <f>PPRD!I55+RCV_RCY!I55+IMP!I55-EXP!I55+STK_CHG!I55-INTMARB!I55</f>
        <v>235.10670679277729</v>
      </c>
      <c r="J55" s="10">
        <f>PPRD!J55+RCV_RCY!J55+IMP!J55-EXP!J55+STK_CHG!J55-INTMARB!J55</f>
        <v>295.61702493551161</v>
      </c>
      <c r="K55" s="10">
        <f>PPRD!K55+RCV_RCY!K55+IMP!K55-EXP!K55+STK_CHG!K55-INTMARB!K55</f>
        <v>366.26921754084259</v>
      </c>
      <c r="L55" s="10">
        <f>PPRD!L55+RCV_RCY!L55+IMP!L55-EXP!L55+STK_CHG!L55-INTMARB!L55</f>
        <v>393.86268271711089</v>
      </c>
      <c r="M55" s="10">
        <f>PPRD!M55+RCV_RCY!M55+IMP!M55-EXP!M55+STK_CHG!M55-INTMARB!M55</f>
        <v>343.3479793637145</v>
      </c>
      <c r="N55" s="10">
        <f>PPRD!N55+RCV_RCY!N55+IMP!N55-EXP!N55+STK_CHG!N55-INTMARB!N55</f>
        <v>438.5357695614789</v>
      </c>
      <c r="O55" s="10">
        <f>PPRD!O55+RCV_RCY!O55+IMP!O55-EXP!O55+STK_CHG!O55-INTMARB!O55</f>
        <v>428.36018916595009</v>
      </c>
      <c r="P55" s="10">
        <f>PPRD!P55+RCV_RCY!P55+IMP!P55-EXP!P55+STK_CHG!P55-INTMARB!P55</f>
        <v>483.84754944110063</v>
      </c>
      <c r="Q55" s="10">
        <f>PPRD!Q55+RCV_RCY!Q55+IMP!Q55-EXP!Q55+STK_CHG!Q55-INTMARB!Q55</f>
        <v>498.48108340498709</v>
      </c>
      <c r="R55" s="10">
        <f>PPRD!R55+RCV_RCY!R55+IMP!R55-EXP!R55+STK_CHG!R55-INTMARB!R55</f>
        <v>649.1719690455717</v>
      </c>
      <c r="S55" s="10">
        <f>PPRD!S55+RCV_RCY!S55+IMP!S55-EXP!S55+STK_CHG!S55-INTMARB!S55</f>
        <v>702.53293207222691</v>
      </c>
      <c r="T55" s="10">
        <f>PPRD!T55+RCV_RCY!T55+IMP!T55-EXP!T55+STK_CHG!T55-INTMARB!T55</f>
        <v>908.75434221840067</v>
      </c>
      <c r="U55" s="10">
        <f>PPRD!U55+RCV_RCY!U55+IMP!U55-EXP!U55+STK_CHG!U55-INTMARB!U55</f>
        <v>907.00868443680133</v>
      </c>
      <c r="V55" s="10">
        <f>PPRD!V55+RCV_RCY!V55+IMP!V55-EXP!V55+STK_CHG!V55-INTMARB!V55</f>
        <v>989.50361134995694</v>
      </c>
      <c r="W55" s="10">
        <f>PPRD!W55+RCV_RCY!W55+IMP!W55-EXP!W55+STK_CHG!W55-INTMARB!W55</f>
        <v>1313.647979363715</v>
      </c>
      <c r="X55" s="10">
        <f>PPRD!X55+RCV_RCY!X55+IMP!X55-EXP!X55+STK_CHG!X55-INTMARB!X55</f>
        <v>1551.6783319002579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0.66070507308684434</v>
      </c>
      <c r="D56" s="10">
        <f>PPRD!D56+RCV_RCY!D56+IMP!D56-EXP!D56+STK_CHG!D56-INTMARB!D56</f>
        <v>1.0012037833190031</v>
      </c>
      <c r="E56" s="10">
        <f>PPRD!E56+RCV_RCY!E56+IMP!E56-EXP!E56+STK_CHG!E56-INTMARB!E56</f>
        <v>1.4093723129836631</v>
      </c>
      <c r="F56" s="10">
        <f>PPRD!F56+RCV_RCY!F56+IMP!F56-EXP!F56+STK_CHG!F56-INTMARB!F56</f>
        <v>2.1815993121238182</v>
      </c>
      <c r="G56" s="10">
        <f>PPRD!G56+RCV_RCY!G56+IMP!G56-EXP!G56+STK_CHG!G56-INTMARB!G56</f>
        <v>2.8874462596732591</v>
      </c>
      <c r="H56" s="10">
        <f>PPRD!H56+RCV_RCY!H56+IMP!H56-EXP!H56+STK_CHG!H56-INTMARB!H56</f>
        <v>3.046087704213241</v>
      </c>
      <c r="I56" s="10">
        <f>PPRD!I56+RCV_RCY!I56+IMP!I56-EXP!I56+STK_CHG!I56-INTMARB!I56</f>
        <v>3.1421324161650901</v>
      </c>
      <c r="J56" s="10">
        <f>PPRD!J56+RCV_RCY!J56+IMP!J56-EXP!J56+STK_CHG!J56-INTMARB!J56</f>
        <v>3.2300085984522782</v>
      </c>
      <c r="K56" s="10">
        <f>PPRD!K56+RCV_RCY!K56+IMP!K56-EXP!K56+STK_CHG!K56-INTMARB!K56</f>
        <v>3.4058469475494411</v>
      </c>
      <c r="L56" s="10">
        <f>PPRD!L56+RCV_RCY!L56+IMP!L56-EXP!L56+STK_CHG!L56-INTMARB!L56</f>
        <v>3.860705073086844</v>
      </c>
      <c r="M56" s="10">
        <f>PPRD!M56+RCV_RCY!M56+IMP!M56-EXP!M56+STK_CHG!M56-INTMARB!M56</f>
        <v>4.8041272570937226</v>
      </c>
      <c r="N56" s="10">
        <f>PPRD!N56+RCV_RCY!N56+IMP!N56-EXP!N56+STK_CHG!N56-INTMARB!N56</f>
        <v>8.9828890799656058</v>
      </c>
      <c r="O56" s="10">
        <f>PPRD!O56+RCV_RCY!O56+IMP!O56-EXP!O56+STK_CHG!O56-INTMARB!O56</f>
        <v>16.39243336199484</v>
      </c>
      <c r="P56" s="10">
        <f>PPRD!P56+RCV_RCY!P56+IMP!P56-EXP!P56+STK_CHG!P56-INTMARB!P56</f>
        <v>35.253482373172822</v>
      </c>
      <c r="Q56" s="10">
        <f>PPRD!Q56+RCV_RCY!Q56+IMP!Q56-EXP!Q56+STK_CHG!Q56-INTMARB!Q56</f>
        <v>62.352622527944959</v>
      </c>
      <c r="R56" s="10">
        <f>PPRD!R56+RCV_RCY!R56+IMP!R56-EXP!R56+STK_CHG!R56-INTMARB!R56</f>
        <v>95.315563198624233</v>
      </c>
      <c r="S56" s="10">
        <f>PPRD!S56+RCV_RCY!S56+IMP!S56-EXP!S56+STK_CHG!S56-INTMARB!S56</f>
        <v>137.73069647463461</v>
      </c>
      <c r="T56" s="10">
        <f>PPRD!T56+RCV_RCY!T56+IMP!T56-EXP!T56+STK_CHG!T56-INTMARB!T56</f>
        <v>189.53963886500429</v>
      </c>
      <c r="U56" s="10">
        <f>PPRD!U56+RCV_RCY!U56+IMP!U56-EXP!U56+STK_CHG!U56-INTMARB!U56</f>
        <v>318.81272570937227</v>
      </c>
      <c r="V56" s="10">
        <f>PPRD!V56+RCV_RCY!V56+IMP!V56-EXP!V56+STK_CHG!V56-INTMARB!V56</f>
        <v>464.26526225279451</v>
      </c>
      <c r="W56" s="10">
        <f>PPRD!W56+RCV_RCY!W56+IMP!W56-EXP!W56+STK_CHG!W56-INTMARB!W56</f>
        <v>736.74204643164217</v>
      </c>
      <c r="X56" s="10">
        <f>PPRD!X56+RCV_RCY!X56+IMP!X56-EXP!X56+STK_CHG!X56-INTMARB!X56</f>
        <v>971.95812553740313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10.84359415305245</v>
      </c>
      <c r="D57" s="10">
        <f>PPRD!D57+RCV_RCY!D57+IMP!D57-EXP!D57+STK_CHG!D57-INTMARB!D57</f>
        <v>12.20498710232158</v>
      </c>
      <c r="E57" s="10">
        <f>PPRD!E57+RCV_RCY!E57+IMP!E57-EXP!E57+STK_CHG!E57-INTMARB!E57</f>
        <v>13.73361994840929</v>
      </c>
      <c r="F57" s="10">
        <f>PPRD!F57+RCV_RCY!F57+IMP!F57-EXP!F57+STK_CHG!F57-INTMARB!F57</f>
        <v>14.903955288048151</v>
      </c>
      <c r="G57" s="10">
        <f>PPRD!G57+RCV_RCY!G57+IMP!G57-EXP!G57+STK_CHG!G57-INTMARB!G57</f>
        <v>16.098194325021499</v>
      </c>
      <c r="H57" s="10">
        <f>PPRD!H57+RCV_RCY!H57+IMP!H57-EXP!H57+STK_CHG!H57-INTMARB!H57</f>
        <v>17.173000859845232</v>
      </c>
      <c r="I57" s="10">
        <f>PPRD!I57+RCV_RCY!I57+IMP!I57-EXP!I57+STK_CHG!I57-INTMARB!I57</f>
        <v>18.032846087704211</v>
      </c>
      <c r="J57" s="10">
        <f>PPRD!J57+RCV_RCY!J57+IMP!J57-EXP!J57+STK_CHG!J57-INTMARB!J57</f>
        <v>19.05993121238177</v>
      </c>
      <c r="K57" s="10">
        <f>PPRD!K57+RCV_RCY!K57+IMP!K57-EXP!K57+STK_CHG!K57-INTMARB!K57</f>
        <v>20.206362854686159</v>
      </c>
      <c r="L57" s="10">
        <f>PPRD!L57+RCV_RCY!L57+IMP!L57-EXP!L57+STK_CHG!L57-INTMARB!L57</f>
        <v>22.117110920034388</v>
      </c>
      <c r="M57" s="10">
        <f>PPRD!M57+RCV_RCY!M57+IMP!M57-EXP!M57+STK_CHG!M57-INTMARB!M57</f>
        <v>23.74127257093723</v>
      </c>
      <c r="N57" s="10">
        <f>PPRD!N57+RCV_RCY!N57+IMP!N57-EXP!N57+STK_CHG!N57-INTMARB!N57</f>
        <v>24.839982803095442</v>
      </c>
      <c r="O57" s="10">
        <f>PPRD!O57+RCV_RCY!O57+IMP!O57-EXP!O57+STK_CHG!O57-INTMARB!O57</f>
        <v>25.556491831470328</v>
      </c>
      <c r="P57" s="10">
        <f>PPRD!P57+RCV_RCY!P57+IMP!P57-EXP!P57+STK_CHG!P57-INTMARB!P57</f>
        <v>26.416337059329319</v>
      </c>
      <c r="Q57" s="10">
        <f>PPRD!Q57+RCV_RCY!Q57+IMP!Q57-EXP!Q57+STK_CHG!Q57-INTMARB!Q57</f>
        <v>26.941788478073949</v>
      </c>
      <c r="R57" s="10">
        <f>PPRD!R57+RCV_RCY!R57+IMP!R57-EXP!R57+STK_CHG!R57-INTMARB!R57</f>
        <v>27.156749785038691</v>
      </c>
      <c r="S57" s="10">
        <f>PPRD!S57+RCV_RCY!S57+IMP!S57-EXP!S57+STK_CHG!S57-INTMARB!S57</f>
        <v>27.39561478933792</v>
      </c>
      <c r="T57" s="10">
        <f>PPRD!T57+RCV_RCY!T57+IMP!T57-EXP!T57+STK_CHG!T57-INTMARB!T57</f>
        <v>27.204557179707649</v>
      </c>
      <c r="U57" s="10">
        <f>PPRD!U57+RCV_RCY!U57+IMP!U57-EXP!U57+STK_CHG!U57-INTMARB!U57</f>
        <v>27.610576096302658</v>
      </c>
      <c r="V57" s="10">
        <f>PPRD!V57+RCV_RCY!V57+IMP!V57-EXP!V57+STK_CHG!V57-INTMARB!V57</f>
        <v>28.18383490971625</v>
      </c>
      <c r="W57" s="10">
        <f>PPRD!W57+RCV_RCY!W57+IMP!W57-EXP!W57+STK_CHG!W57-INTMARB!W57</f>
        <v>28.088306104901111</v>
      </c>
      <c r="X57" s="10">
        <f>PPRD!X57+RCV_RCY!X57+IMP!X57-EXP!X57+STK_CHG!X57-INTMARB!X57</f>
        <v>27.801633705932929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2.2929492691315558</v>
      </c>
      <c r="L58" s="10">
        <f>PPRD!L58+RCV_RCY!L58+IMP!L58-EXP!L58+STK_CHG!L58-INTMARB!L58</f>
        <v>3.3915735167669818</v>
      </c>
      <c r="M58" s="10">
        <f>PPRD!M58+RCV_RCY!M58+IMP!M58-EXP!M58+STK_CHG!M58-INTMARB!M58</f>
        <v>7.5952708512467746</v>
      </c>
      <c r="N58" s="10">
        <f>PPRD!N58+RCV_RCY!N58+IMP!N58-EXP!N58+STK_CHG!N58-INTMARB!N58</f>
        <v>7.5475494411006014</v>
      </c>
      <c r="O58" s="10">
        <f>PPRD!O58+RCV_RCY!O58+IMP!O58-EXP!O58+STK_CHG!O58-INTMARB!O58</f>
        <v>11.822871883061049</v>
      </c>
      <c r="P58" s="10">
        <f>PPRD!P58+RCV_RCY!P58+IMP!P58-EXP!P58+STK_CHG!P58-INTMARB!P58</f>
        <v>23.717368873602751</v>
      </c>
      <c r="Q58" s="10">
        <f>PPRD!Q58+RCV_RCY!Q58+IMP!Q58-EXP!Q58+STK_CHG!Q58-INTMARB!Q58</f>
        <v>35.874634565778159</v>
      </c>
      <c r="R58" s="10">
        <f>PPRD!R58+RCV_RCY!R58+IMP!R58-EXP!R58+STK_CHG!R58-INTMARB!R58</f>
        <v>58.477558039552882</v>
      </c>
      <c r="S58" s="10">
        <f>PPRD!S58+RCV_RCY!S58+IMP!S58-EXP!S58+STK_CHG!S58-INTMARB!S58</f>
        <v>67.916423043852106</v>
      </c>
      <c r="T58" s="10">
        <f>PPRD!T58+RCV_RCY!T58+IMP!T58-EXP!T58+STK_CHG!T58-INTMARB!T58</f>
        <v>72.765520206362851</v>
      </c>
      <c r="U58" s="10">
        <f>PPRD!U58+RCV_RCY!U58+IMP!U58-EXP!U58+STK_CHG!U58-INTMARB!U58</f>
        <v>89.102837489251939</v>
      </c>
      <c r="V58" s="10">
        <f>PPRD!V58+RCV_RCY!V58+IMP!V58-EXP!V58+STK_CHG!V58-INTMARB!V58</f>
        <v>132.89183147033529</v>
      </c>
      <c r="W58" s="10">
        <f>PPRD!W58+RCV_RCY!W58+IMP!W58-EXP!W58+STK_CHG!W58-INTMARB!W58</f>
        <v>147.73284608770419</v>
      </c>
      <c r="X58" s="10">
        <f>PPRD!X58+RCV_RCY!X58+IMP!X58-EXP!X58+STK_CHG!X58-INTMARB!X58</f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511.51238177128118</v>
      </c>
      <c r="D59" s="10">
        <f>PPRD!D59+RCV_RCY!D59+IMP!D59-EXP!D59+STK_CHG!D59-INTMARB!D59</f>
        <v>602.24995700773854</v>
      </c>
      <c r="E59" s="10">
        <f>PPRD!E59+RCV_RCY!E59+IMP!E59-EXP!E59+STK_CHG!E59-INTMARB!E59</f>
        <v>685.39226139294919</v>
      </c>
      <c r="F59" s="10">
        <f>PPRD!F59+RCV_RCY!F59+IMP!F59-EXP!F59+STK_CHG!F59-INTMARB!F59</f>
        <v>650.35356835769562</v>
      </c>
      <c r="G59" s="10">
        <f>PPRD!G59+RCV_RCY!G59+IMP!G59-EXP!G59+STK_CHG!G59-INTMARB!G59</f>
        <v>762.41994840928623</v>
      </c>
      <c r="H59" s="10">
        <f>PPRD!H59+RCV_RCY!H59+IMP!H59-EXP!H59+STK_CHG!H59-INTMARB!H59</f>
        <v>949.26913155631973</v>
      </c>
      <c r="I59" s="10">
        <f>PPRD!I59+RCV_RCY!I59+IMP!I59-EXP!I59+STK_CHG!I59-INTMARB!I59</f>
        <v>922.42287188306113</v>
      </c>
      <c r="J59" s="10">
        <f>PPRD!J59+RCV_RCY!J59+IMP!J59-EXP!J59+STK_CHG!J59-INTMARB!J59</f>
        <v>951.46655202063607</v>
      </c>
      <c r="K59" s="10">
        <f>PPRD!K59+RCV_RCY!K59+IMP!K59-EXP!K59+STK_CHG!K59-INTMARB!K59</f>
        <v>1134.5896818572655</v>
      </c>
      <c r="L59" s="10">
        <f>PPRD!L59+RCV_RCY!L59+IMP!L59-EXP!L59+STK_CHG!L59-INTMARB!L59</f>
        <v>1368.8019776440242</v>
      </c>
      <c r="M59" s="10">
        <f>PPRD!M59+RCV_RCY!M59+IMP!M59-EXP!M59+STK_CHG!M59-INTMARB!M59</f>
        <v>1501.4808254514189</v>
      </c>
      <c r="N59" s="10">
        <f>PPRD!N59+RCV_RCY!N59+IMP!N59-EXP!N59+STK_CHG!N59-INTMARB!N59</f>
        <v>1446.8090283748923</v>
      </c>
      <c r="O59" s="10">
        <f>PPRD!O59+RCV_RCY!O59+IMP!O59-EXP!O59+STK_CHG!O59-INTMARB!O59</f>
        <v>1460.5187446259672</v>
      </c>
      <c r="P59" s="10">
        <f>PPRD!P59+RCV_RCY!P59+IMP!P59-EXP!P59+STK_CHG!P59-INTMARB!P59</f>
        <v>1235.1676698194321</v>
      </c>
      <c r="Q59" s="10">
        <f>PPRD!Q59+RCV_RCY!Q59+IMP!Q59-EXP!Q59+STK_CHG!Q59-INTMARB!Q59</f>
        <v>1111.8037833190026</v>
      </c>
      <c r="R59" s="10">
        <f>PPRD!R59+RCV_RCY!R59+IMP!R59-EXP!R59+STK_CHG!R59-INTMARB!R59</f>
        <v>1113.0067067927771</v>
      </c>
      <c r="S59" s="10">
        <f>PPRD!S59+RCV_RCY!S59+IMP!S59-EXP!S59+STK_CHG!S59-INTMARB!S59</f>
        <v>1150.1883920894243</v>
      </c>
      <c r="T59" s="10">
        <f>PPRD!T59+RCV_RCY!T59+IMP!T59-EXP!T59+STK_CHG!T59-INTMARB!T59</f>
        <v>1192.7138435081683</v>
      </c>
      <c r="U59" s="10">
        <f>PPRD!U59+RCV_RCY!U59+IMP!U59-EXP!U59+STK_CHG!U59-INTMARB!U59</f>
        <v>1199.347205503009</v>
      </c>
      <c r="V59" s="10">
        <f>PPRD!V59+RCV_RCY!V59+IMP!V59-EXP!V59+STK_CHG!V59-INTMARB!V59</f>
        <v>1553.2530524505592</v>
      </c>
      <c r="W59" s="10">
        <f>PPRD!W59+RCV_RCY!W59+IMP!W59-EXP!W59+STK_CHG!W59-INTMARB!W59</f>
        <v>2258.0730008598448</v>
      </c>
      <c r="X59" s="10">
        <f>PPRD!X59+RCV_RCY!X59+IMP!X59-EXP!X59+STK_CHG!X59-INTMARB!X59</f>
        <v>2760.1902837489247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2.1496130696474598</v>
      </c>
      <c r="D60" s="10">
        <f>PPRD!D60+RCV_RCY!D60+IMP!D60-EXP!D60+STK_CHG!D60-INTMARB!D60</f>
        <v>2.1496130696474651</v>
      </c>
      <c r="E60" s="10">
        <f>PPRD!E60+RCV_RCY!E60+IMP!E60-EXP!E60+STK_CHG!E60-INTMARB!E60</f>
        <v>2.1496130696474598</v>
      </c>
      <c r="F60" s="10">
        <f>PPRD!F60+RCV_RCY!F60+IMP!F60-EXP!F60+STK_CHG!F60-INTMARB!F60</f>
        <v>2.1496130696474598</v>
      </c>
      <c r="G60" s="10">
        <f>PPRD!G60+RCV_RCY!G60+IMP!G60-EXP!G60+STK_CHG!G60-INTMARB!G60</f>
        <v>2.149613069647458</v>
      </c>
      <c r="H60" s="10">
        <f>PPRD!H60+RCV_RCY!H60+IMP!H60-EXP!H60+STK_CHG!H60-INTMARB!H60</f>
        <v>2.1496130696474651</v>
      </c>
      <c r="I60" s="10">
        <f>PPRD!I60+RCV_RCY!I60+IMP!I60-EXP!I60+STK_CHG!I60-INTMARB!I60</f>
        <v>2.1496130696474651</v>
      </c>
      <c r="J60" s="10">
        <f>PPRD!J60+RCV_RCY!J60+IMP!J60-EXP!J60+STK_CHG!J60-INTMARB!J60</f>
        <v>2.1496130696474651</v>
      </c>
      <c r="K60" s="10">
        <f>PPRD!K60+RCV_RCY!K60+IMP!K60-EXP!K60+STK_CHG!K60-INTMARB!K60</f>
        <v>2.1496130696474687</v>
      </c>
      <c r="L60" s="10">
        <f>PPRD!L60+RCV_RCY!L60+IMP!L60-EXP!L60+STK_CHG!L60-INTMARB!L60</f>
        <v>2.1496130696474616</v>
      </c>
      <c r="M60" s="10">
        <f>PPRD!M60+RCV_RCY!M60+IMP!M60-EXP!M60+STK_CHG!M60-INTMARB!M60</f>
        <v>2.1496130696474687</v>
      </c>
      <c r="N60" s="10">
        <f>PPRD!N60+RCV_RCY!N60+IMP!N60-EXP!N60+STK_CHG!N60-INTMARB!N60</f>
        <v>2.1496130696474616</v>
      </c>
      <c r="O60" s="10">
        <f>PPRD!O60+RCV_RCY!O60+IMP!O60-EXP!O60+STK_CHG!O60-INTMARB!O60</f>
        <v>2.149613069647458</v>
      </c>
      <c r="P60" s="10">
        <f>PPRD!P60+RCV_RCY!P60+IMP!P60-EXP!P60+STK_CHG!P60-INTMARB!P60</f>
        <v>2.1496130696474651</v>
      </c>
      <c r="Q60" s="10">
        <f>PPRD!Q60+RCV_RCY!Q60+IMP!Q60-EXP!Q60+STK_CHG!Q60-INTMARB!Q60</f>
        <v>6.4488392089423883</v>
      </c>
      <c r="R60" s="10">
        <f>PPRD!R60+RCV_RCY!R60+IMP!R60-EXP!R60+STK_CHG!R60-INTMARB!R60</f>
        <v>6.44883920894239</v>
      </c>
      <c r="S60" s="10">
        <f>PPRD!S60+RCV_RCY!S60+IMP!S60-EXP!S60+STK_CHG!S60-INTMARB!S60</f>
        <v>6.44883920894239</v>
      </c>
      <c r="T60" s="10">
        <f>PPRD!T60+RCV_RCY!T60+IMP!T60-EXP!T60+STK_CHG!T60-INTMARB!T60</f>
        <v>6.44883920894239</v>
      </c>
      <c r="U60" s="10">
        <f>PPRD!U60+RCV_RCY!U60+IMP!U60-EXP!U60+STK_CHG!U60-INTMARB!U60</f>
        <v>6.44883920894239</v>
      </c>
      <c r="V60" s="10">
        <f>PPRD!V60+RCV_RCY!V60+IMP!V60-EXP!V60+STK_CHG!V60-INTMARB!V60</f>
        <v>6.44883920894239</v>
      </c>
      <c r="W60" s="10">
        <f>PPRD!W60+RCV_RCY!W60+IMP!W60-EXP!W60+STK_CHG!W60-INTMARB!W60</f>
        <v>6.44883920894239</v>
      </c>
      <c r="X60" s="10">
        <f>PPRD!X60+RCV_RCY!X60+IMP!X60-EXP!X60+STK_CHG!X60-INTMARB!X60</f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124.4625967325881</v>
      </c>
      <c r="D61" s="10">
        <f>PPRD!D61+RCV_RCY!D61+IMP!D61-EXP!D61+STK_CHG!D61-INTMARB!D61</f>
        <v>128.02141014617371</v>
      </c>
      <c r="E61" s="10">
        <f>PPRD!E61+RCV_RCY!E61+IMP!E61-EXP!E61+STK_CHG!E61-INTMARB!E61</f>
        <v>132.8460877042132</v>
      </c>
      <c r="F61" s="10">
        <f>PPRD!F61+RCV_RCY!F61+IMP!F61-EXP!F61+STK_CHG!F61-INTMARB!F61</f>
        <v>128.7857265692175</v>
      </c>
      <c r="G61" s="10">
        <f>PPRD!G61+RCV_RCY!G61+IMP!G61-EXP!G61+STK_CHG!G61-INTMARB!G61</f>
        <v>126.2300945829751</v>
      </c>
      <c r="H61" s="10">
        <f>PPRD!H61+RCV_RCY!H61+IMP!H61-EXP!H61+STK_CHG!H61-INTMARB!H61</f>
        <v>121.6920034393809</v>
      </c>
      <c r="I61" s="10">
        <f>PPRD!I61+RCV_RCY!I61+IMP!I61-EXP!I61+STK_CHG!I61-INTMARB!I61</f>
        <v>140.41754084264829</v>
      </c>
      <c r="J61" s="10">
        <f>PPRD!J61+RCV_RCY!J61+IMP!J61-EXP!J61+STK_CHG!J61-INTMARB!J61</f>
        <v>170.8464316423044</v>
      </c>
      <c r="K61" s="10">
        <f>PPRD!K61+RCV_RCY!K61+IMP!K61-EXP!K61+STK_CHG!K61-INTMARB!K61</f>
        <v>221.12355975924331</v>
      </c>
      <c r="L61" s="10">
        <f>PPRD!L61+RCV_RCY!L61+IMP!L61-EXP!L61+STK_CHG!L61-INTMARB!L61</f>
        <v>261.27351676698191</v>
      </c>
      <c r="M61" s="10">
        <f>PPRD!M61+RCV_RCY!M61+IMP!M61-EXP!M61+STK_CHG!M61-INTMARB!M61</f>
        <v>286.23293207222702</v>
      </c>
      <c r="N61" s="10">
        <f>PPRD!N61+RCV_RCY!N61+IMP!N61-EXP!N61+STK_CHG!N61-INTMARB!N61</f>
        <v>285.85073086844358</v>
      </c>
      <c r="O61" s="10">
        <f>PPRD!O61+RCV_RCY!O61+IMP!O61-EXP!O61+STK_CHG!O61-INTMARB!O61</f>
        <v>290.55606190885641</v>
      </c>
      <c r="P61" s="10">
        <f>PPRD!P61+RCV_RCY!P61+IMP!P61-EXP!P61+STK_CHG!P61-INTMARB!P61</f>
        <v>305.17343078245909</v>
      </c>
      <c r="Q61" s="10">
        <f>PPRD!Q61+RCV_RCY!Q61+IMP!Q61-EXP!Q61+STK_CHG!Q61-INTMARB!Q61</f>
        <v>312.74479793637153</v>
      </c>
      <c r="R61" s="10">
        <f>PPRD!R61+RCV_RCY!R61+IMP!R61-EXP!R61+STK_CHG!R61-INTMARB!R61</f>
        <v>328.00851246775579</v>
      </c>
      <c r="S61" s="10">
        <f>PPRD!S61+RCV_RCY!S61+IMP!S61-EXP!S61+STK_CHG!S61-INTMARB!S61</f>
        <v>319.51410146173691</v>
      </c>
      <c r="T61" s="10">
        <f>PPRD!T61+RCV_RCY!T61+IMP!T61-EXP!T61+STK_CHG!T61-INTMARB!T61</f>
        <v>322.64892519346517</v>
      </c>
      <c r="U61" s="10">
        <f>PPRD!U61+RCV_RCY!U61+IMP!U61-EXP!U61+STK_CHG!U61-INTMARB!U61</f>
        <v>327.09776440240762</v>
      </c>
      <c r="V61" s="10">
        <f>PPRD!V61+RCV_RCY!V61+IMP!V61-EXP!V61+STK_CHG!V61-INTMARB!V61</f>
        <v>356.19871023215819</v>
      </c>
      <c r="W61" s="10">
        <f>PPRD!W61+RCV_RCY!W61+IMP!W61-EXP!W61+STK_CHG!W61-INTMARB!W61</f>
        <v>415.71788478073938</v>
      </c>
      <c r="X61" s="10">
        <f>PPRD!X61+RCV_RCY!X61+IMP!X61-EXP!X61+STK_CHG!X61-INTMARB!X61</f>
        <v>433.95795356835771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609.34368013757523</v>
      </c>
      <c r="D62" s="10">
        <f>PPRD!D62+RCV_RCY!D62+IMP!D62-EXP!D62+STK_CHG!D62-INTMARB!D62</f>
        <v>588.44462596732581</v>
      </c>
      <c r="E62" s="10">
        <f>PPRD!E62+RCV_RCY!E62+IMP!E62-EXP!E62+STK_CHG!E62-INTMARB!E62</f>
        <v>609.29587274290623</v>
      </c>
      <c r="F62" s="10">
        <f>PPRD!F62+RCV_RCY!F62+IMP!F62-EXP!F62+STK_CHG!F62-INTMARB!F62</f>
        <v>598.52390369733439</v>
      </c>
      <c r="G62" s="10">
        <f>PPRD!G62+RCV_RCY!G62+IMP!G62-EXP!G62+STK_CHG!G62-INTMARB!G62</f>
        <v>622.57575236457433</v>
      </c>
      <c r="H62" s="10">
        <f>PPRD!H62+RCV_RCY!H62+IMP!H62-EXP!H62+STK_CHG!H62-INTMARB!H62</f>
        <v>636.73929492691309</v>
      </c>
      <c r="I62" s="10">
        <f>PPRD!I62+RCV_RCY!I62+IMP!I62-EXP!I62+STK_CHG!I62-INTMARB!I62</f>
        <v>635.71220980223552</v>
      </c>
      <c r="J62" s="10">
        <f>PPRD!J62+RCV_RCY!J62+IMP!J62-EXP!J62+STK_CHG!J62-INTMARB!J62</f>
        <v>665.06638005159061</v>
      </c>
      <c r="K62" s="10">
        <f>PPRD!K62+RCV_RCY!K62+IMP!K62-EXP!K62+STK_CHG!K62-INTMARB!K62</f>
        <v>729.65030094582971</v>
      </c>
      <c r="L62" s="10">
        <f>PPRD!L62+RCV_RCY!L62+IMP!L62-EXP!L62+STK_CHG!L62-INTMARB!L62</f>
        <v>774.83998280309527</v>
      </c>
      <c r="M62" s="10">
        <f>PPRD!M62+RCV_RCY!M62+IMP!M62-EXP!M62+STK_CHG!M62-INTMARB!M62</f>
        <v>817.04402407566636</v>
      </c>
      <c r="N62" s="10">
        <f>PPRD!N62+RCV_RCY!N62+IMP!N62-EXP!N62+STK_CHG!N62-INTMARB!N62</f>
        <v>892.32828890799658</v>
      </c>
      <c r="O62" s="10">
        <f>PPRD!O62+RCV_RCY!O62+IMP!O62-EXP!O62+STK_CHG!O62-INTMARB!O62</f>
        <v>950.46337059329323</v>
      </c>
      <c r="P62" s="10">
        <f>PPRD!P62+RCV_RCY!P62+IMP!P62-EXP!P62+STK_CHG!P62-INTMARB!P62</f>
        <v>971.84006878761818</v>
      </c>
      <c r="Q62" s="10">
        <f>PPRD!Q62+RCV_RCY!Q62+IMP!Q62-EXP!Q62+STK_CHG!Q62-INTMARB!Q62</f>
        <v>961.71298366294047</v>
      </c>
      <c r="R62" s="10">
        <f>PPRD!R62+RCV_RCY!R62+IMP!R62-EXP!R62+STK_CHG!R62-INTMARB!R62</f>
        <v>985.956577815993</v>
      </c>
      <c r="S62" s="10">
        <f>PPRD!S62+RCV_RCY!S62+IMP!S62-EXP!S62+STK_CHG!S62-INTMARB!S62</f>
        <v>1009.8883061049011</v>
      </c>
      <c r="T62" s="10">
        <f>PPRD!T62+RCV_RCY!T62+IMP!T62-EXP!T62+STK_CHG!T62-INTMARB!T62</f>
        <v>965.30464316423036</v>
      </c>
      <c r="U62" s="10">
        <f>PPRD!U62+RCV_RCY!U62+IMP!U62-EXP!U62+STK_CHG!U62-INTMARB!U62</f>
        <v>923.30189165950128</v>
      </c>
      <c r="V62" s="10">
        <f>PPRD!V62+RCV_RCY!V62+IMP!V62-EXP!V62+STK_CHG!V62-INTMARB!V62</f>
        <v>919.08667239896806</v>
      </c>
      <c r="W62" s="10">
        <f>PPRD!W62+RCV_RCY!W62+IMP!W62-EXP!W62+STK_CHG!W62-INTMARB!W62</f>
        <v>927.79355116079091</v>
      </c>
      <c r="X62" s="10">
        <f>PPRD!X62+RCV_RCY!X62+IMP!X62-EXP!X62+STK_CHG!X62-INTMARB!X62</f>
        <v>975.86930352536535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18.72553740326741</v>
      </c>
      <c r="J63" s="10">
        <f>PPRD!J63+RCV_RCY!J63+IMP!J63-EXP!J63+STK_CHG!J63-INTMARB!J63</f>
        <v>88.277472055030074</v>
      </c>
      <c r="K63" s="10">
        <f>PPRD!K63+RCV_RCY!K63+IMP!K63-EXP!K63+STK_CHG!K63-INTMARB!K63</f>
        <v>125.70464316423046</v>
      </c>
      <c r="L63" s="10">
        <f>PPRD!L63+RCV_RCY!L63+IMP!L63-EXP!L63+STK_CHG!L63-INTMARB!L63</f>
        <v>130.34178847807394</v>
      </c>
      <c r="M63" s="10">
        <f>PPRD!M63+RCV_RCY!M63+IMP!M63-EXP!M63+STK_CHG!M63-INTMARB!M63</f>
        <v>110.2752364574377</v>
      </c>
      <c r="N63" s="10">
        <f>PPRD!N63+RCV_RCY!N63+IMP!N63-EXP!N63+STK_CHG!N63-INTMARB!N63</f>
        <v>45.786758383490969</v>
      </c>
      <c r="O63" s="10">
        <f>PPRD!O63+RCV_RCY!O63+IMP!O63-EXP!O63+STK_CHG!O63-INTMARB!O63</f>
        <v>89.63886500429922</v>
      </c>
      <c r="P63" s="10">
        <f>PPRD!P63+RCV_RCY!P63+IMP!P63-EXP!P63+STK_CHG!P63-INTMARB!P63</f>
        <v>130.91143594153056</v>
      </c>
      <c r="Q63" s="10">
        <f>PPRD!Q63+RCV_RCY!Q63+IMP!Q63-EXP!Q63+STK_CHG!Q63-INTMARB!Q63</f>
        <v>125.10748065348236</v>
      </c>
      <c r="R63" s="10">
        <f>PPRD!R63+RCV_RCY!R63+IMP!R63-EXP!R63+STK_CHG!R63-INTMARB!R63</f>
        <v>149.32484952708515</v>
      </c>
      <c r="S63" s="10">
        <f>PPRD!S63+RCV_RCY!S63+IMP!S63-EXP!S63+STK_CHG!S63-INTMARB!S63</f>
        <v>132.8085984522786</v>
      </c>
      <c r="T63" s="10">
        <f>PPRD!T63+RCV_RCY!T63+IMP!T63-EXP!T63+STK_CHG!T63-INTMARB!T63</f>
        <v>147.49114359415307</v>
      </c>
      <c r="U63" s="10">
        <f>PPRD!U63+RCV_RCY!U63+IMP!U63-EXP!U63+STK_CHG!U63-INTMARB!U63</f>
        <v>196.04101461736883</v>
      </c>
      <c r="V63" s="10">
        <f>PPRD!V63+RCV_RCY!V63+IMP!V63-EXP!V63+STK_CHG!V63-INTMARB!V63</f>
        <v>220.29157351676693</v>
      </c>
      <c r="W63" s="10">
        <f>PPRD!W63+RCV_RCY!W63+IMP!W63-EXP!W63+STK_CHG!W63-INTMARB!W63</f>
        <v>296.0357695614789</v>
      </c>
      <c r="X63" s="10">
        <f>PPRD!X63+RCV_RCY!X63+IMP!X63-EXP!X63+STK_CHG!X63-INTMARB!X63</f>
        <v>294.19398108340499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-17.863284608770421</v>
      </c>
      <c r="L64" s="10">
        <f>PPRD!L64+RCV_RCY!L64+IMP!L64-EXP!L64+STK_CHG!L64-INTMARB!L64</f>
        <v>7.7959587274290616</v>
      </c>
      <c r="M64" s="10">
        <f>PPRD!M64+RCV_RCY!M64+IMP!M64-EXP!M64+STK_CHG!M64-INTMARB!M64</f>
        <v>23.860705073086841</v>
      </c>
      <c r="N64" s="10">
        <f>PPRD!N64+RCV_RCY!N64+IMP!N64-EXP!N64+STK_CHG!N64-INTMARB!N64</f>
        <v>103.1814273430782</v>
      </c>
      <c r="O64" s="10">
        <f>PPRD!O64+RCV_RCY!O64+IMP!O64-EXP!O64+STK_CHG!O64-INTMARB!O64</f>
        <v>34.823731728288912</v>
      </c>
      <c r="P64" s="10">
        <f>PPRD!P64+RCV_RCY!P64+IMP!P64-EXP!P64+STK_CHG!P64-INTMARB!P64</f>
        <v>-5.8039552880481509</v>
      </c>
      <c r="Q64" s="10">
        <f>PPRD!Q64+RCV_RCY!Q64+IMP!Q64-EXP!Q64+STK_CHG!Q64-INTMARB!Q64</f>
        <v>3.224419604471195</v>
      </c>
      <c r="R64" s="10">
        <f>PPRD!R64+RCV_RCY!R64+IMP!R64-EXP!R64+STK_CHG!R64-INTMARB!R64</f>
        <v>-6.277300085984522</v>
      </c>
      <c r="S64" s="10">
        <f>PPRD!S64+RCV_RCY!S64+IMP!S64-EXP!S64+STK_CHG!S64-INTMARB!S64</f>
        <v>-10.19303525365434</v>
      </c>
      <c r="T64" s="10">
        <f>PPRD!T64+RCV_RCY!T64+IMP!T64-EXP!T64+STK_CHG!T64-INTMARB!T64</f>
        <v>-15.30438521066208</v>
      </c>
      <c r="U64" s="10">
        <f>PPRD!U64+RCV_RCY!U64+IMP!U64-EXP!U64+STK_CHG!U64-INTMARB!U64</f>
        <v>-19.992261392949271</v>
      </c>
      <c r="V64" s="10">
        <f>PPRD!V64+RCV_RCY!V64+IMP!V64-EXP!V64+STK_CHG!V64-INTMARB!V64</f>
        <v>-18.785898538263108</v>
      </c>
      <c r="W64" s="10">
        <f>PPRD!W64+RCV_RCY!W64+IMP!W64-EXP!W64+STK_CHG!W64-INTMARB!W64</f>
        <v>-64.73215821152192</v>
      </c>
      <c r="X64" s="10">
        <f>PPRD!X64+RCV_RCY!X64+IMP!X64-EXP!X64+STK_CHG!X64-INTMARB!X64</f>
        <v>-50.583576956147887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22.690369733447977</v>
      </c>
      <c r="J65" s="10">
        <f>PPRD!J65+RCV_RCY!J65+IMP!J65-EXP!J65+STK_CHG!J65-INTMARB!J65</f>
        <v>242.14196044711949</v>
      </c>
      <c r="K65" s="10">
        <f>PPRD!K65+RCV_RCY!K65+IMP!K65-EXP!K65+STK_CHG!K65-INTMARB!K65</f>
        <v>253.63043852106631</v>
      </c>
      <c r="L65" s="10">
        <f>PPRD!L65+RCV_RCY!L65+IMP!L65-EXP!L65+STK_CHG!L65-INTMARB!L65</f>
        <v>289.86337059329321</v>
      </c>
      <c r="M65" s="10">
        <f>PPRD!M65+RCV_RCY!M65+IMP!M65-EXP!M65+STK_CHG!M65-INTMARB!M65</f>
        <v>96.32656921754085</v>
      </c>
      <c r="N65" s="10">
        <f>PPRD!N65+RCV_RCY!N65+IMP!N65-EXP!N65+STK_CHG!N65-INTMARB!N65</f>
        <v>194.42055030094582</v>
      </c>
      <c r="O65" s="10">
        <f>PPRD!O65+RCV_RCY!O65+IMP!O65-EXP!O65+STK_CHG!O65-INTMARB!O65</f>
        <v>241.2582115219264</v>
      </c>
      <c r="P65" s="10">
        <f>PPRD!P65+RCV_RCY!P65+IMP!P65-EXP!P65+STK_CHG!P65-INTMARB!P65</f>
        <v>242.14196044711943</v>
      </c>
      <c r="Q65" s="10">
        <f>PPRD!Q65+RCV_RCY!Q65+IMP!Q65-EXP!Q65+STK_CHG!Q65-INTMARB!Q65</f>
        <v>284.56096302665537</v>
      </c>
      <c r="R65" s="10">
        <f>PPRD!R65+RCV_RCY!R65+IMP!R65-EXP!R65+STK_CHG!R65-INTMARB!R65</f>
        <v>221.73929492691346</v>
      </c>
      <c r="S65" s="10">
        <f>PPRD!S65+RCV_RCY!S65+IMP!S65-EXP!S65+STK_CHG!S65-INTMARB!S65</f>
        <v>161.51306964746345</v>
      </c>
      <c r="T65" s="10">
        <f>PPRD!T65+RCV_RCY!T65+IMP!T65-EXP!T65+STK_CHG!T65-INTMARB!T65</f>
        <v>256.8163370593295</v>
      </c>
      <c r="U65" s="10">
        <f>PPRD!U65+RCV_RCY!U65+IMP!U65-EXP!U65+STK_CHG!U65-INTMARB!U65</f>
        <v>440.09028374892495</v>
      </c>
      <c r="V65" s="10">
        <f>PPRD!V65+RCV_RCY!V65+IMP!V65-EXP!V65+STK_CHG!V65-INTMARB!V65</f>
        <v>615.61633705932968</v>
      </c>
      <c r="W65" s="10">
        <f>PPRD!W65+RCV_RCY!W65+IMP!W65-EXP!W65+STK_CHG!W65-INTMARB!W65</f>
        <v>734.37652622527935</v>
      </c>
      <c r="X65" s="10">
        <f>PPRD!X65+RCV_RCY!X65+IMP!X65-EXP!X65+STK_CHG!X65-INTMARB!X65</f>
        <v>652.07196904557168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-74.233276010318136</v>
      </c>
      <c r="L66" s="10">
        <f>PPRD!L66+RCV_RCY!L66+IMP!L66-EXP!L66+STK_CHG!L66-INTMARB!L66</f>
        <v>-54.791229578675832</v>
      </c>
      <c r="M66" s="10">
        <f>PPRD!M66+RCV_RCY!M66+IMP!M66-EXP!M66+STK_CHG!M66-INTMARB!M66</f>
        <v>-1.7674978503869301</v>
      </c>
      <c r="N66" s="10">
        <f>PPRD!N66+RCV_RCY!N66+IMP!N66-EXP!N66+STK_CHG!N66-INTMARB!N66</f>
        <v>-22.09320722269991</v>
      </c>
      <c r="O66" s="10">
        <f>PPRD!O66+RCV_RCY!O66+IMP!O66-EXP!O66+STK_CHG!O66-INTMARB!O66</f>
        <v>-30.930524505588991</v>
      </c>
      <c r="P66" s="10">
        <f>PPRD!P66+RCV_RCY!P66+IMP!P66-EXP!P66+STK_CHG!P66-INTMARB!P66</f>
        <v>-47.721410146173689</v>
      </c>
      <c r="Q66" s="10">
        <f>PPRD!Q66+RCV_RCY!Q66+IMP!Q66-EXP!Q66+STK_CHG!Q66-INTMARB!Q66</f>
        <v>-38.000343938091142</v>
      </c>
      <c r="R66" s="10">
        <f>PPRD!R66+RCV_RCY!R66+IMP!R66-EXP!R66+STK_CHG!R66-INTMARB!R66</f>
        <v>-42.881255374032669</v>
      </c>
      <c r="S66" s="10">
        <f>PPRD!S66+RCV_RCY!S66+IMP!S66-EXP!S66+STK_CHG!S66-INTMARB!S66</f>
        <v>-25.418744625967321</v>
      </c>
      <c r="T66" s="10">
        <f>PPRD!T66+RCV_RCY!T66+IMP!T66-EXP!T66+STK_CHG!T66-INTMARB!T66</f>
        <v>-53.967583834909718</v>
      </c>
      <c r="U66" s="10">
        <f>PPRD!U66+RCV_RCY!U66+IMP!U66-EXP!U66+STK_CHG!U66-INTMARB!U66</f>
        <v>-61.595098882201192</v>
      </c>
      <c r="V66" s="10">
        <f>PPRD!V66+RCV_RCY!V66+IMP!V66-EXP!V66+STK_CHG!V66-INTMARB!V66</f>
        <v>-135.18615649183147</v>
      </c>
      <c r="W66" s="10">
        <f>PPRD!W66+RCV_RCY!W66+IMP!W66-EXP!W66+STK_CHG!W66-INTMARB!W66</f>
        <v>-379.9916595012898</v>
      </c>
      <c r="X66" s="10">
        <f>PPRD!X66+RCV_RCY!X66+IMP!X66-EXP!X66+STK_CHG!X66-INTMARB!X66</f>
        <v>-223.00773860705073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18.12837489251935</v>
      </c>
      <c r="F69" s="10">
        <f>PPRD!F69+RCV_RCY!F69+IMP!F69-EXP!F69+STK_CHG!F69-INTMARB!F69</f>
        <v>0.86018916595012884</v>
      </c>
      <c r="G69" s="10">
        <f>PPRD!G69+RCV_RCY!G69+IMP!G69-EXP!G69+STK_CHG!G69-INTMARB!G69</f>
        <v>94.846345657781598</v>
      </c>
      <c r="H69" s="10">
        <f>PPRD!H69+RCV_RCY!H69+IMP!H69-EXP!H69+STK_CHG!H69-INTMARB!H69</f>
        <v>338.22218400687876</v>
      </c>
      <c r="I69" s="10">
        <f>PPRD!I69+RCV_RCY!I69+IMP!I69-EXP!I69+STK_CHG!I69-INTMARB!I69</f>
        <v>393.75975924333613</v>
      </c>
      <c r="J69" s="10">
        <f>PPRD!J69+RCV_RCY!J69+IMP!J69-EXP!J69+STK_CHG!J69-INTMARB!J69</f>
        <v>58.73086844368013</v>
      </c>
      <c r="K69" s="10">
        <f>PPRD!K69+RCV_RCY!K69+IMP!K69-EXP!K69+STK_CHG!K69-INTMARB!K69</f>
        <v>123.34049871023214</v>
      </c>
      <c r="L69" s="10">
        <f>PPRD!L69+RCV_RCY!L69+IMP!L69-EXP!L69+STK_CHG!L69-INTMARB!L69</f>
        <v>47.681771281169382</v>
      </c>
      <c r="M69" s="10">
        <f>PPRD!M69+RCV_RCY!M69+IMP!M69-EXP!M69+STK_CHG!M69-INTMARB!M69</f>
        <v>25.59716251074806</v>
      </c>
      <c r="N69" s="10">
        <f>PPRD!N69+RCV_RCY!N69+IMP!N69-EXP!N69+STK_CHG!N69-INTMARB!N69</f>
        <v>3.4343078245915741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52.474634565778153</v>
      </c>
      <c r="V69" s="10">
        <f>PPRD!V69+RCV_RCY!V69+IMP!V69-EXP!V69+STK_CHG!V69-INTMARB!V69</f>
        <v>39.959587274290627</v>
      </c>
      <c r="W69" s="10">
        <f>PPRD!W69+RCV_RCY!W69+IMP!W69-EXP!W69+STK_CHG!W69-INTMARB!W69</f>
        <v>27.629406706792771</v>
      </c>
      <c r="X69" s="10">
        <f>PPRD!X69+RCV_RCY!X69+IMP!X69-EXP!X69+STK_CHG!X69-INTMARB!X69</f>
        <v>20.90025795356836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</f>
        <v>4.2561478933791914</v>
      </c>
      <c r="D70" s="10">
        <f>PPRD!D70+RCV_RCY!D70+IMP!D70-EXP!D70+STK_CHG!D70-INTMARB!D70</f>
        <v>5.137661220980223</v>
      </c>
      <c r="E70" s="10">
        <f>PPRD!E70+RCV_RCY!E70+IMP!E70-EXP!E70+STK_CHG!E70-INTMARB!E70</f>
        <v>6.8766122098022349</v>
      </c>
      <c r="F70" s="10">
        <f>PPRD!F70+RCV_RCY!F70+IMP!F70-EXP!F70+STK_CHG!F70-INTMARB!F70</f>
        <v>8.8521066208082537</v>
      </c>
      <c r="G70" s="10">
        <f>PPRD!G70+RCV_RCY!G70+IMP!G70-EXP!G70+STK_CHG!G70-INTMARB!G70</f>
        <v>12.52932072226999</v>
      </c>
      <c r="H70" s="10">
        <f>PPRD!H70+RCV_RCY!H70+IMP!H70-EXP!H70+STK_CHG!H70-INTMARB!H70</f>
        <v>16.91788478073947</v>
      </c>
      <c r="I70" s="10">
        <f>PPRD!I70+RCV_RCY!I70+IMP!I70-EXP!I70+STK_CHG!I70-INTMARB!I70</f>
        <v>22.203525365434221</v>
      </c>
      <c r="J70" s="10">
        <f>PPRD!J70+RCV_RCY!J70+IMP!J70-EXP!J70+STK_CHG!J70-INTMARB!J70</f>
        <v>29.7810834049871</v>
      </c>
      <c r="K70" s="10">
        <f>PPRD!K70+RCV_RCY!K70+IMP!K70-EXP!K70+STK_CHG!K70-INTMARB!K70</f>
        <v>40.206706792777297</v>
      </c>
      <c r="L70" s="10">
        <f>PPRD!L70+RCV_RCY!L70+IMP!L70-EXP!L70+STK_CHG!L70-INTMARB!L70</f>
        <v>52.353224419604473</v>
      </c>
      <c r="M70" s="10">
        <f>PPRD!M70+RCV_RCY!M70+IMP!M70-EXP!M70+STK_CHG!M70-INTMARB!M70</f>
        <v>64.936715391229583</v>
      </c>
      <c r="N70" s="10">
        <f>PPRD!N70+RCV_RCY!N70+IMP!N70-EXP!N70+STK_CHG!N70-INTMARB!N70</f>
        <v>78.217024935511603</v>
      </c>
      <c r="O70" s="10">
        <f>PPRD!O70+RCV_RCY!O70+IMP!O70-EXP!O70+STK_CHG!O70-INTMARB!O70</f>
        <v>91.064230438521065</v>
      </c>
      <c r="P70" s="10">
        <f>PPRD!P70+RCV_RCY!P70+IMP!P70-EXP!P70+STK_CHG!P70-INTMARB!P70</f>
        <v>104.5311263972485</v>
      </c>
      <c r="Q70" s="10">
        <f>PPRD!Q70+RCV_RCY!Q70+IMP!Q70-EXP!Q70+STK_CHG!Q70-INTMARB!Q70</f>
        <v>119.3313843508168</v>
      </c>
      <c r="R70" s="10">
        <f>PPRD!R70+RCV_RCY!R70+IMP!R70-EXP!R70+STK_CHG!R70-INTMARB!R70</f>
        <v>135.0263972484953</v>
      </c>
      <c r="S70" s="10">
        <f>PPRD!S70+RCV_RCY!S70+IMP!S70-EXP!S70+STK_CHG!S70-INTMARB!S70</f>
        <v>155.0587274290628</v>
      </c>
      <c r="T70" s="10">
        <f>PPRD!T70+RCV_RCY!T70+IMP!T70-EXP!T70+STK_CHG!T70-INTMARB!T70</f>
        <v>181.75503009458299</v>
      </c>
      <c r="U70" s="10">
        <f>PPRD!U70+RCV_RCY!U70+IMP!U70-EXP!U70+STK_CHG!U70-INTMARB!U70</f>
        <v>216.1841788478074</v>
      </c>
      <c r="V70" s="10">
        <f>PPRD!V70+RCV_RCY!V70+IMP!V70-EXP!V70+STK_CHG!V70-INTMARB!V70</f>
        <v>259.93370593293213</v>
      </c>
      <c r="W70" s="10">
        <f>PPRD!W70+RCV_RCY!W70+IMP!W70-EXP!W70+STK_CHG!W70-INTMARB!W70</f>
        <v>321.36809974204641</v>
      </c>
      <c r="X70" s="10">
        <f>PPRD!X70+RCV_RCY!X70+IMP!X70-EXP!X70+STK_CHG!X70-INTMARB!X70</f>
        <v>386.94763542562339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579.32072226999139</v>
      </c>
      <c r="D71" s="37">
        <f t="shared" si="22"/>
        <v>584.19320722269993</v>
      </c>
      <c r="E71" s="37">
        <f t="shared" si="22"/>
        <v>622.50404127257093</v>
      </c>
      <c r="F71" s="37">
        <f t="shared" si="22"/>
        <v>674.95460017196899</v>
      </c>
      <c r="G71" s="37">
        <f t="shared" si="22"/>
        <v>702.03972484952703</v>
      </c>
      <c r="H71" s="37">
        <f t="shared" si="22"/>
        <v>718.01857265692172</v>
      </c>
      <c r="I71" s="37">
        <f t="shared" si="22"/>
        <v>688.68822012037833</v>
      </c>
      <c r="J71" s="37">
        <f t="shared" si="22"/>
        <v>720.47867583834898</v>
      </c>
      <c r="K71" s="37">
        <f t="shared" si="22"/>
        <v>759.43439380911434</v>
      </c>
      <c r="L71" s="37">
        <f t="shared" si="22"/>
        <v>744.43490971625101</v>
      </c>
      <c r="M71" s="37">
        <f t="shared" si="22"/>
        <v>724.53903697334465</v>
      </c>
      <c r="N71" s="37">
        <f t="shared" si="22"/>
        <v>760.1509888220121</v>
      </c>
      <c r="O71" s="37">
        <f t="shared" si="22"/>
        <v>746.77558039552878</v>
      </c>
      <c r="P71" s="37">
        <f t="shared" si="22"/>
        <v>795.14187446259666</v>
      </c>
      <c r="Q71" s="37">
        <f t="shared" si="22"/>
        <v>819.26534823731708</v>
      </c>
      <c r="R71" s="37">
        <f t="shared" si="22"/>
        <v>883.67790197764407</v>
      </c>
      <c r="S71" s="37">
        <f t="shared" si="22"/>
        <v>934.79982803095436</v>
      </c>
      <c r="T71" s="37">
        <f t="shared" si="22"/>
        <v>934.23112639724854</v>
      </c>
      <c r="U71" s="37">
        <f t="shared" si="22"/>
        <v>937.67652622527942</v>
      </c>
      <c r="V71" s="37">
        <f t="shared" si="22"/>
        <v>892.3848667239896</v>
      </c>
      <c r="W71" s="37">
        <f t="shared" si="22"/>
        <v>860.91934651762688</v>
      </c>
      <c r="X71" s="37">
        <f t="shared" ref="X71" si="23">SUM(X72:X73)</f>
        <v>895.44686156491821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74.770851246775578</v>
      </c>
      <c r="S72" s="10">
        <f>PPRD!S72+RCV_RCY!S72+IMP!S72-EXP!S72+STK_CHG!S72-INTMARB!S72</f>
        <v>74.524763542562326</v>
      </c>
      <c r="T72" s="10">
        <f>PPRD!T72+RCV_RCY!T72+IMP!T72-EXP!T72+STK_CHG!T72-INTMARB!T72</f>
        <v>78.206190885640581</v>
      </c>
      <c r="U72" s="10">
        <f>PPRD!U72+RCV_RCY!U72+IMP!U72-EXP!U72+STK_CHG!U72-INTMARB!U72</f>
        <v>85.397850386930344</v>
      </c>
      <c r="V72" s="10">
        <f>PPRD!V72+RCV_RCY!V72+IMP!V72-EXP!V72+STK_CHG!V72-INTMARB!V72</f>
        <v>77.345743766122084</v>
      </c>
      <c r="W72" s="10">
        <f>PPRD!W72+RCV_RCY!W72+IMP!W72-EXP!W72+STK_CHG!W72-INTMARB!W72</f>
        <v>70.576698194325019</v>
      </c>
      <c r="X72" s="10">
        <f>PPRD!X72+RCV_RCY!X72+IMP!X72-EXP!X72+STK_CHG!X72-INTMARB!X72</f>
        <v>64.150816852966457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579.32072226999139</v>
      </c>
      <c r="D73" s="10">
        <f>PPRD!D73+RCV_RCY!D73+IMP!D73-EXP!D73+STK_CHG!D73-INTMARB!D73</f>
        <v>584.19320722269993</v>
      </c>
      <c r="E73" s="10">
        <f>PPRD!E73+RCV_RCY!E73+IMP!E73-EXP!E73+STK_CHG!E73-INTMARB!E73</f>
        <v>622.50404127257093</v>
      </c>
      <c r="F73" s="10">
        <f>PPRD!F73+RCV_RCY!F73+IMP!F73-EXP!F73+STK_CHG!F73-INTMARB!F73</f>
        <v>674.95460017196899</v>
      </c>
      <c r="G73" s="10">
        <f>PPRD!G73+RCV_RCY!G73+IMP!G73-EXP!G73+STK_CHG!G73-INTMARB!G73</f>
        <v>702.03972484952703</v>
      </c>
      <c r="H73" s="10">
        <f>PPRD!H73+RCV_RCY!H73+IMP!H73-EXP!H73+STK_CHG!H73-INTMARB!H73</f>
        <v>718.01857265692172</v>
      </c>
      <c r="I73" s="10">
        <f>PPRD!I73+RCV_RCY!I73+IMP!I73-EXP!I73+STK_CHG!I73-INTMARB!I73</f>
        <v>688.68822012037833</v>
      </c>
      <c r="J73" s="10">
        <f>PPRD!J73+RCV_RCY!J73+IMP!J73-EXP!J73+STK_CHG!J73-INTMARB!J73</f>
        <v>720.47867583834898</v>
      </c>
      <c r="K73" s="10">
        <f>PPRD!K73+RCV_RCY!K73+IMP!K73-EXP!K73+STK_CHG!K73-INTMARB!K73</f>
        <v>759.43439380911434</v>
      </c>
      <c r="L73" s="10">
        <f>PPRD!L73+RCV_RCY!L73+IMP!L73-EXP!L73+STK_CHG!L73-INTMARB!L73</f>
        <v>744.43490971625101</v>
      </c>
      <c r="M73" s="10">
        <f>PPRD!M73+RCV_RCY!M73+IMP!M73-EXP!M73+STK_CHG!M73-INTMARB!M73</f>
        <v>724.53903697334465</v>
      </c>
      <c r="N73" s="10">
        <f>PPRD!N73+RCV_RCY!N73+IMP!N73-EXP!N73+STK_CHG!N73-INTMARB!N73</f>
        <v>760.1509888220121</v>
      </c>
      <c r="O73" s="10">
        <f>PPRD!O73+RCV_RCY!O73+IMP!O73-EXP!O73+STK_CHG!O73-INTMARB!O73</f>
        <v>746.77558039552878</v>
      </c>
      <c r="P73" s="10">
        <f>PPRD!P73+RCV_RCY!P73+IMP!P73-EXP!P73+STK_CHG!P73-INTMARB!P73</f>
        <v>795.14187446259666</v>
      </c>
      <c r="Q73" s="10">
        <f>PPRD!Q73+RCV_RCY!Q73+IMP!Q73-EXP!Q73+STK_CHG!Q73-INTMARB!Q73</f>
        <v>819.26534823731708</v>
      </c>
      <c r="R73" s="10">
        <f>PPRD!R73+RCV_RCY!R73+IMP!R73-EXP!R73+STK_CHG!R73-INTMARB!R73</f>
        <v>808.90705073086849</v>
      </c>
      <c r="S73" s="10">
        <f>PPRD!S73+RCV_RCY!S73+IMP!S73-EXP!S73+STK_CHG!S73-INTMARB!S73</f>
        <v>860.27506448839199</v>
      </c>
      <c r="T73" s="10">
        <f>PPRD!T73+RCV_RCY!T73+IMP!T73-EXP!T73+STK_CHG!T73-INTMARB!T73</f>
        <v>856.02493551160796</v>
      </c>
      <c r="U73" s="10">
        <f>PPRD!U73+RCV_RCY!U73+IMP!U73-EXP!U73+STK_CHG!U73-INTMARB!U73</f>
        <v>852.27867583834905</v>
      </c>
      <c r="V73" s="10">
        <f>PPRD!V73+RCV_RCY!V73+IMP!V73-EXP!V73+STK_CHG!V73-INTMARB!V73</f>
        <v>815.03912295786756</v>
      </c>
      <c r="W73" s="10">
        <f>PPRD!W73+RCV_RCY!W73+IMP!W73-EXP!W73+STK_CHG!W73-INTMARB!W73</f>
        <v>790.34264832330189</v>
      </c>
      <c r="X73" s="10">
        <f>PPRD!X73+RCV_RCY!X73+IMP!X73-EXP!X73+STK_CHG!X73-INTMARB!X73</f>
        <v>831.29604471195171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1012.725709372313</v>
      </c>
      <c r="D74" s="37">
        <f>PPRD!D74+RCV_RCY!D74+IMP!D74-EXP!D74+STK_CHG!D74-INTMARB!D74</f>
        <v>1025.623387790198</v>
      </c>
      <c r="E74" s="37">
        <f>PPRD!E74+RCV_RCY!E74+IMP!E74-EXP!E74+STK_CHG!E74-INTMARB!E74</f>
        <v>1009.888220120378</v>
      </c>
      <c r="F74" s="37">
        <f>PPRD!F74+RCV_RCY!F74+IMP!F74-EXP!F74+STK_CHG!F74-INTMARB!F74</f>
        <v>1036.4574376612211</v>
      </c>
      <c r="G74" s="37">
        <f>PPRD!G74+RCV_RCY!G74+IMP!G74-EXP!G74+STK_CHG!G74-INTMARB!G74</f>
        <v>985.89853826311253</v>
      </c>
      <c r="H74" s="37">
        <f>PPRD!H74+RCV_RCY!H74+IMP!H74-EXP!H74+STK_CHG!H74-INTMARB!H74</f>
        <v>1031.0404127257091</v>
      </c>
      <c r="I74" s="37">
        <f>PPRD!I74+RCV_RCY!I74+IMP!I74-EXP!I74+STK_CHG!I74-INTMARB!I74</f>
        <v>894.84092863284604</v>
      </c>
      <c r="J74" s="37">
        <f>PPRD!J74+RCV_RCY!J74+IMP!J74-EXP!J74+STK_CHG!J74-INTMARB!J74</f>
        <v>1083.404987102321</v>
      </c>
      <c r="K74" s="37">
        <f>PPRD!K74+RCV_RCY!K74+IMP!K74-EXP!K74+STK_CHG!K74-INTMARB!K74</f>
        <v>1075.4084264832329</v>
      </c>
      <c r="L74" s="37">
        <f>PPRD!L74+RCV_RCY!L74+IMP!L74-EXP!L74+STK_CHG!L74-INTMARB!L74</f>
        <v>979.99999999999989</v>
      </c>
      <c r="M74" s="37">
        <f>PPRD!M74+RCV_RCY!M74+IMP!M74-EXP!M74+STK_CHG!M74-INTMARB!M74</f>
        <v>917.39999999999986</v>
      </c>
      <c r="N74" s="37">
        <f>PPRD!N74+RCV_RCY!N74+IMP!N74-EXP!N74+STK_CHG!N74-INTMARB!N74</f>
        <v>959.19999999999982</v>
      </c>
      <c r="O74" s="37">
        <f>PPRD!O74+RCV_RCY!O74+IMP!O74-EXP!O74+STK_CHG!O74-INTMARB!O74</f>
        <v>920</v>
      </c>
      <c r="P74" s="37">
        <f>PPRD!P74+RCV_RCY!P74+IMP!P74-EXP!P74+STK_CHG!P74-INTMARB!P74</f>
        <v>656.19999999999993</v>
      </c>
      <c r="Q74" s="37">
        <f>PPRD!Q74+RCV_RCY!Q74+IMP!Q74-EXP!Q74+STK_CHG!Q74-INTMARB!Q74</f>
        <v>941.29999999999984</v>
      </c>
      <c r="R74" s="37">
        <f>PPRD!R74+RCV_RCY!R74+IMP!R74-EXP!R74+STK_CHG!R74-INTMARB!R74</f>
        <v>937.35004299226125</v>
      </c>
      <c r="S74" s="37">
        <f>PPRD!S74+RCV_RCY!S74+IMP!S74-EXP!S74+STK_CHG!S74-INTMARB!S74</f>
        <v>916.13998280309545</v>
      </c>
      <c r="T74" s="37">
        <f>PPRD!T74+RCV_RCY!T74+IMP!T74-EXP!T74+STK_CHG!T74-INTMARB!T74</f>
        <v>789.53998280309543</v>
      </c>
      <c r="U74" s="37">
        <f>PPRD!U74+RCV_RCY!U74+IMP!U74-EXP!U74+STK_CHG!U74-INTMARB!U74</f>
        <v>812.26001719690453</v>
      </c>
      <c r="V74" s="37">
        <f>PPRD!V74+RCV_RCY!V74+IMP!V74-EXP!V74+STK_CHG!V74-INTMARB!V74</f>
        <v>910.30997420464314</v>
      </c>
      <c r="W74" s="37">
        <f>PPRD!W74+RCV_RCY!W74+IMP!W74-EXP!W74+STK_CHG!W74-INTMARB!W74</f>
        <v>955.89002579535679</v>
      </c>
      <c r="X74" s="37">
        <f>PPRD!X74+RCV_RCY!X74+IMP!X74-EXP!X74+STK_CHG!X74-INTMARB!X74</f>
        <v>890.4300085984521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159.83052450558901</v>
      </c>
      <c r="S75" s="37">
        <f>PPRD!S75+RCV_RCY!S75+IMP!S75-EXP!S75+STK_CHG!S75-INTMARB!S75</f>
        <v>174.97558039552879</v>
      </c>
      <c r="T75" s="37">
        <f>PPRD!T75+RCV_RCY!T75+IMP!T75-EXP!T75+STK_CHG!T75-INTMARB!T75</f>
        <v>197.73843508168531</v>
      </c>
      <c r="U75" s="37">
        <f>PPRD!U75+RCV_RCY!U75+IMP!U75-EXP!U75+STK_CHG!U75-INTMARB!U75</f>
        <v>192.17085124677561</v>
      </c>
      <c r="V75" s="37">
        <f>PPRD!V75+RCV_RCY!V75+IMP!V75-EXP!V75+STK_CHG!V75-INTMARB!V75</f>
        <v>215.70412725709369</v>
      </c>
      <c r="W75" s="37">
        <f>PPRD!W75+RCV_RCY!W75+IMP!W75-EXP!W75+STK_CHG!W75-INTMARB!W75</f>
        <v>296.61263972484949</v>
      </c>
      <c r="X75" s="37">
        <f>PPRD!X75+RCV_RCY!X75+IMP!X75-EXP!X75+STK_CHG!X75-INTMARB!X75</f>
        <v>282.0932072226999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1626.397248495271</v>
      </c>
      <c r="D76" s="40">
        <f>PPRD!D76+RCV_RCY!D76+IMP!D76-EXP!D76+STK_CHG!D76-INTMARB!D76</f>
        <v>1486.0705073086842</v>
      </c>
      <c r="E76" s="40">
        <f>PPRD!E76+RCV_RCY!E76+IMP!E76-EXP!E76+STK_CHG!E76-INTMARB!E76</f>
        <v>1408.5984522785893</v>
      </c>
      <c r="F76" s="40">
        <f>PPRD!F76+RCV_RCY!F76+IMP!F76-EXP!F76+STK_CHG!F76-INTMARB!F76</f>
        <v>1461.0490111779875</v>
      </c>
      <c r="G76" s="40">
        <f>PPRD!G76+RCV_RCY!G76+IMP!G76-EXP!G76+STK_CHG!G76-INTMARB!G76</f>
        <v>1394.4110060189164</v>
      </c>
      <c r="H76" s="40">
        <f>PPRD!H76+RCV_RCY!H76+IMP!H76-EXP!H76+STK_CHG!H76-INTMARB!H76</f>
        <v>1572.9148753224417</v>
      </c>
      <c r="I76" s="40">
        <f>PPRD!I76+RCV_RCY!I76+IMP!I76-EXP!I76+STK_CHG!I76-INTMARB!I76</f>
        <v>1845.1418744625962</v>
      </c>
      <c r="J76" s="40">
        <f>PPRD!J76+RCV_RCY!J76+IMP!J76-EXP!J76+STK_CHG!J76-INTMARB!J76</f>
        <v>1514.1014617368871</v>
      </c>
      <c r="K76" s="40">
        <f>PPRD!K76+RCV_RCY!K76+IMP!K76-EXP!K76+STK_CHG!K76-INTMARB!K76</f>
        <v>1362.9406706792779</v>
      </c>
      <c r="L76" s="40">
        <f>PPRD!L76+RCV_RCY!L76+IMP!L76-EXP!L76+STK_CHG!L76-INTMARB!L76</f>
        <v>420.55030094582946</v>
      </c>
      <c r="M76" s="40">
        <f>PPRD!M76+RCV_RCY!M76+IMP!M76-EXP!M76+STK_CHG!M76-INTMARB!M76</f>
        <v>238.60705073086888</v>
      </c>
      <c r="N76" s="40">
        <f>PPRD!N76+RCV_RCY!N76+IMP!N76-EXP!N76+STK_CHG!N76-INTMARB!N76</f>
        <v>781.51332760103196</v>
      </c>
      <c r="O76" s="40">
        <f>PPRD!O76+RCV_RCY!O76+IMP!O76-EXP!O76+STK_CHG!O76-INTMARB!O76</f>
        <v>1471.1832330180559</v>
      </c>
      <c r="P76" s="40">
        <f>PPRD!P76+RCV_RCY!P76+IMP!P76-EXP!P76+STK_CHG!P76-INTMARB!P76</f>
        <v>1568.0997420464321</v>
      </c>
      <c r="Q76" s="40">
        <f>PPRD!Q76+RCV_RCY!Q76+IMP!Q76-EXP!Q76+STK_CHG!Q76-INTMARB!Q76</f>
        <v>1266.2940670679279</v>
      </c>
      <c r="R76" s="40">
        <f>PPRD!R76+RCV_RCY!R76+IMP!R76-EXP!R76+STK_CHG!R76-INTMARB!R76</f>
        <v>752.20386930352515</v>
      </c>
      <c r="S76" s="40">
        <f>PPRD!S76+RCV_RCY!S76+IMP!S76-EXP!S76+STK_CHG!S76-INTMARB!S76</f>
        <v>422.55993121238203</v>
      </c>
      <c r="T76" s="40">
        <f>PPRD!T76+RCV_RCY!T76+IMP!T76-EXP!T76+STK_CHG!T76-INTMARB!T76</f>
        <v>301.48005159071386</v>
      </c>
      <c r="U76" s="40">
        <f>PPRD!U76+RCV_RCY!U76+IMP!U76-EXP!U76+STK_CHG!U76-INTMARB!U76</f>
        <v>685.29019776440214</v>
      </c>
      <c r="V76" s="40">
        <f>PPRD!V76+RCV_RCY!V76+IMP!V76-EXP!V76+STK_CHG!V76-INTMARB!V76</f>
        <v>73.536973344797843</v>
      </c>
      <c r="W76" s="40">
        <f>PPRD!W76+RCV_RCY!W76+IMP!W76-EXP!W76+STK_CHG!W76-INTMARB!W76</f>
        <v>-228.67996560619099</v>
      </c>
      <c r="X76" s="40">
        <f>PPRD!X76+RCV_RCY!X76+IMP!X76-EXP!X76+STK_CHG!X76-INTMARB!X76</f>
        <v>21.749785038693062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333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3301.9012037833181</v>
      </c>
      <c r="D2" s="31">
        <f t="shared" si="0"/>
        <v>3214.6149613069638</v>
      </c>
      <c r="E2" s="31">
        <f t="shared" si="0"/>
        <v>3355.9401547721418</v>
      </c>
      <c r="F2" s="31">
        <f t="shared" si="0"/>
        <v>3306.0332760103179</v>
      </c>
      <c r="G2" s="31">
        <f t="shared" si="0"/>
        <v>3541.8815993121229</v>
      </c>
      <c r="H2" s="31">
        <f t="shared" si="0"/>
        <v>3646.8185726569209</v>
      </c>
      <c r="I2" s="31">
        <f t="shared" si="0"/>
        <v>3696.6895958727437</v>
      </c>
      <c r="J2" s="31">
        <f t="shared" si="0"/>
        <v>3719.5471195184864</v>
      </c>
      <c r="K2" s="31">
        <f t="shared" si="0"/>
        <v>3770.457179707651</v>
      </c>
      <c r="L2" s="31">
        <f t="shared" si="0"/>
        <v>3494.0885640584693</v>
      </c>
      <c r="M2" s="31">
        <f t="shared" si="0"/>
        <v>3409.9312123817699</v>
      </c>
      <c r="N2" s="31">
        <f t="shared" si="0"/>
        <v>3549.1545141874453</v>
      </c>
      <c r="O2" s="31">
        <f t="shared" si="0"/>
        <v>3410.9701633705931</v>
      </c>
      <c r="P2" s="31">
        <f t="shared" si="0"/>
        <v>3484.7377472055036</v>
      </c>
      <c r="Q2" s="31">
        <f t="shared" si="0"/>
        <v>3616.6881341358544</v>
      </c>
      <c r="R2" s="31">
        <f t="shared" si="0"/>
        <v>3801.3543422183993</v>
      </c>
      <c r="S2" s="31">
        <f t="shared" si="0"/>
        <v>3900.2018056749785</v>
      </c>
      <c r="T2" s="31">
        <f t="shared" si="0"/>
        <v>4013.353998280309</v>
      </c>
      <c r="U2" s="31">
        <f t="shared" si="0"/>
        <v>4061.4701633705931</v>
      </c>
      <c r="V2" s="31">
        <f t="shared" si="0"/>
        <v>3971.777128116938</v>
      </c>
      <c r="W2" s="31">
        <f t="shared" si="0"/>
        <v>2215.22407566638</v>
      </c>
      <c r="X2" s="31">
        <f t="shared" ref="X2" si="1">SUM(X3,X17,X22,X25,X26,X51,X52,X71,X74,X75,X76)</f>
        <v>2436.0425623387791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INTAVI_PA_IN!C5+INTAVI_PA_EX!C5+INTAVI_FR_IN!C5+INTAVI_FR_EX!C5</f>
        <v>0</v>
      </c>
      <c r="D5" s="10">
        <f>INTAVI_PA_IN!D5+INTAVI_PA_EX!D5+INTAVI_FR_IN!D5+INTAVI_FR_EX!D5</f>
        <v>0</v>
      </c>
      <c r="E5" s="10">
        <f>INTAVI_PA_IN!E5+INTAVI_PA_EX!E5+INTAVI_FR_IN!E5+INTAVI_FR_EX!E5</f>
        <v>0</v>
      </c>
      <c r="F5" s="10">
        <f>INTAVI_PA_IN!F5+INTAVI_PA_EX!F5+INTAVI_FR_IN!F5+INTAVI_FR_EX!F5</f>
        <v>0</v>
      </c>
      <c r="G5" s="10">
        <f>INTAVI_PA_IN!G5+INTAVI_PA_EX!G5+INTAVI_FR_IN!G5+INTAVI_FR_EX!G5</f>
        <v>0</v>
      </c>
      <c r="H5" s="10">
        <f>INTAVI_PA_IN!H5+INTAVI_PA_EX!H5+INTAVI_FR_IN!H5+INTAVI_FR_EX!H5</f>
        <v>0</v>
      </c>
      <c r="I5" s="10">
        <f>INTAVI_PA_IN!I5+INTAVI_PA_EX!I5+INTAVI_FR_IN!I5+INTAVI_FR_EX!I5</f>
        <v>0</v>
      </c>
      <c r="J5" s="10">
        <f>INTAVI_PA_IN!J5+INTAVI_PA_EX!J5+INTAVI_FR_IN!J5+INTAVI_FR_EX!J5</f>
        <v>0</v>
      </c>
      <c r="K5" s="10">
        <f>INTAVI_PA_IN!K5+INTAVI_PA_EX!K5+INTAVI_FR_IN!K5+INTAVI_FR_EX!K5</f>
        <v>0</v>
      </c>
      <c r="L5" s="10">
        <f>INTAVI_PA_IN!L5+INTAVI_PA_EX!L5+INTAVI_FR_IN!L5+INTAVI_FR_EX!L5</f>
        <v>0</v>
      </c>
      <c r="M5" s="10">
        <f>INTAVI_PA_IN!M5+INTAVI_PA_EX!M5+INTAVI_FR_IN!M5+INTAVI_FR_EX!M5</f>
        <v>0</v>
      </c>
      <c r="N5" s="10">
        <f>INTAVI_PA_IN!N5+INTAVI_PA_EX!N5+INTAVI_FR_IN!N5+INTAVI_FR_EX!N5</f>
        <v>0</v>
      </c>
      <c r="O5" s="10">
        <f>INTAVI_PA_IN!O5+INTAVI_PA_EX!O5+INTAVI_FR_IN!O5+INTAVI_FR_EX!O5</f>
        <v>0</v>
      </c>
      <c r="P5" s="10">
        <f>INTAVI_PA_IN!P5+INTAVI_PA_EX!P5+INTAVI_FR_IN!P5+INTAVI_FR_EX!P5</f>
        <v>0</v>
      </c>
      <c r="Q5" s="10">
        <f>INTAVI_PA_IN!Q5+INTAVI_PA_EX!Q5+INTAVI_FR_IN!Q5+INTAVI_FR_EX!Q5</f>
        <v>0</v>
      </c>
      <c r="R5" s="10">
        <f>INTAVI_PA_IN!R5+INTAVI_PA_EX!R5+INTAVI_FR_IN!R5+INTAVI_FR_EX!R5</f>
        <v>0</v>
      </c>
      <c r="S5" s="10">
        <f>INTAVI_PA_IN!S5+INTAVI_PA_EX!S5+INTAVI_FR_IN!S5+INTAVI_FR_EX!S5</f>
        <v>0</v>
      </c>
      <c r="T5" s="10">
        <f>INTAVI_PA_IN!T5+INTAVI_PA_EX!T5+INTAVI_FR_IN!T5+INTAVI_FR_EX!T5</f>
        <v>0</v>
      </c>
      <c r="U5" s="10">
        <f>INTAVI_PA_IN!U5+INTAVI_PA_EX!U5+INTAVI_FR_IN!U5+INTAVI_FR_EX!U5</f>
        <v>0</v>
      </c>
      <c r="V5" s="10">
        <f>INTAVI_PA_IN!V5+INTAVI_PA_EX!V5+INTAVI_FR_IN!V5+INTAVI_FR_EX!V5</f>
        <v>0</v>
      </c>
      <c r="W5" s="10">
        <f>INTAVI_PA_IN!W5+INTAVI_PA_EX!W5+INTAVI_FR_IN!W5+INTAVI_FR_EX!W5</f>
        <v>0</v>
      </c>
      <c r="X5" s="10">
        <f>INTAVI_PA_IN!X5+INTAVI_PA_EX!X5+INTAVI_FR_IN!X5+INTAVI_FR_EX!X5</f>
        <v>0</v>
      </c>
    </row>
    <row r="6" spans="1:24" ht="11.25" customHeight="1" x14ac:dyDescent="0.2">
      <c r="A6" s="41" t="s">
        <v>7</v>
      </c>
      <c r="B6" s="9" t="s">
        <v>8</v>
      </c>
      <c r="C6" s="10">
        <f>INTAVI_PA_IN!C6+INTAVI_PA_EX!C6+INTAVI_FR_IN!C6+INTAVI_FR_EX!C6</f>
        <v>0</v>
      </c>
      <c r="D6" s="10">
        <f>INTAVI_PA_IN!D6+INTAVI_PA_EX!D6+INTAVI_FR_IN!D6+INTAVI_FR_EX!D6</f>
        <v>0</v>
      </c>
      <c r="E6" s="10">
        <f>INTAVI_PA_IN!E6+INTAVI_PA_EX!E6+INTAVI_FR_IN!E6+INTAVI_FR_EX!E6</f>
        <v>0</v>
      </c>
      <c r="F6" s="10">
        <f>INTAVI_PA_IN!F6+INTAVI_PA_EX!F6+INTAVI_FR_IN!F6+INTAVI_FR_EX!F6</f>
        <v>0</v>
      </c>
      <c r="G6" s="10">
        <f>INTAVI_PA_IN!G6+INTAVI_PA_EX!G6+INTAVI_FR_IN!G6+INTAVI_FR_EX!G6</f>
        <v>0</v>
      </c>
      <c r="H6" s="10">
        <f>INTAVI_PA_IN!H6+INTAVI_PA_EX!H6+INTAVI_FR_IN!H6+INTAVI_FR_EX!H6</f>
        <v>0</v>
      </c>
      <c r="I6" s="10">
        <f>INTAVI_PA_IN!I6+INTAVI_PA_EX!I6+INTAVI_FR_IN!I6+INTAVI_FR_EX!I6</f>
        <v>0</v>
      </c>
      <c r="J6" s="10">
        <f>INTAVI_PA_IN!J6+INTAVI_PA_EX!J6+INTAVI_FR_IN!J6+INTAVI_FR_EX!J6</f>
        <v>0</v>
      </c>
      <c r="K6" s="10">
        <f>INTAVI_PA_IN!K6+INTAVI_PA_EX!K6+INTAVI_FR_IN!K6+INTAVI_FR_EX!K6</f>
        <v>0</v>
      </c>
      <c r="L6" s="10">
        <f>INTAVI_PA_IN!L6+INTAVI_PA_EX!L6+INTAVI_FR_IN!L6+INTAVI_FR_EX!L6</f>
        <v>0</v>
      </c>
      <c r="M6" s="10">
        <f>INTAVI_PA_IN!M6+INTAVI_PA_EX!M6+INTAVI_FR_IN!M6+INTAVI_FR_EX!M6</f>
        <v>0</v>
      </c>
      <c r="N6" s="10">
        <f>INTAVI_PA_IN!N6+INTAVI_PA_EX!N6+INTAVI_FR_IN!N6+INTAVI_FR_EX!N6</f>
        <v>0</v>
      </c>
      <c r="O6" s="10">
        <f>INTAVI_PA_IN!O6+INTAVI_PA_EX!O6+INTAVI_FR_IN!O6+INTAVI_FR_EX!O6</f>
        <v>0</v>
      </c>
      <c r="P6" s="10">
        <f>INTAVI_PA_IN!P6+INTAVI_PA_EX!P6+INTAVI_FR_IN!P6+INTAVI_FR_EX!P6</f>
        <v>0</v>
      </c>
      <c r="Q6" s="10">
        <f>INTAVI_PA_IN!Q6+INTAVI_PA_EX!Q6+INTAVI_FR_IN!Q6+INTAVI_FR_EX!Q6</f>
        <v>0</v>
      </c>
      <c r="R6" s="10">
        <f>INTAVI_PA_IN!R6+INTAVI_PA_EX!R6+INTAVI_FR_IN!R6+INTAVI_FR_EX!R6</f>
        <v>0</v>
      </c>
      <c r="S6" s="10">
        <f>INTAVI_PA_IN!S6+INTAVI_PA_EX!S6+INTAVI_FR_IN!S6+INTAVI_FR_EX!S6</f>
        <v>0</v>
      </c>
      <c r="T6" s="10">
        <f>INTAVI_PA_IN!T6+INTAVI_PA_EX!T6+INTAVI_FR_IN!T6+INTAVI_FR_EX!T6</f>
        <v>0</v>
      </c>
      <c r="U6" s="10">
        <f>INTAVI_PA_IN!U6+INTAVI_PA_EX!U6+INTAVI_FR_IN!U6+INTAVI_FR_EX!U6</f>
        <v>0</v>
      </c>
      <c r="V6" s="10">
        <f>INTAVI_PA_IN!V6+INTAVI_PA_EX!V6+INTAVI_FR_IN!V6+INTAVI_FR_EX!V6</f>
        <v>0</v>
      </c>
      <c r="W6" s="10">
        <f>INTAVI_PA_IN!W6+INTAVI_PA_EX!W6+INTAVI_FR_IN!W6+INTAVI_FR_EX!W6</f>
        <v>0</v>
      </c>
      <c r="X6" s="10">
        <f>INTAVI_PA_IN!X6+INTAVI_PA_EX!X6+INTAVI_FR_IN!X6+INTAVI_FR_EX!X6</f>
        <v>0</v>
      </c>
    </row>
    <row r="7" spans="1:24" ht="11.25" customHeight="1" x14ac:dyDescent="0.2">
      <c r="A7" s="41" t="s">
        <v>9</v>
      </c>
      <c r="B7" s="9" t="s">
        <v>10</v>
      </c>
      <c r="C7" s="10">
        <f>INTAVI_PA_IN!C7+INTAVI_PA_EX!C7+INTAVI_FR_IN!C7+INTAVI_FR_EX!C7</f>
        <v>0</v>
      </c>
      <c r="D7" s="10">
        <f>INTAVI_PA_IN!D7+INTAVI_PA_EX!D7+INTAVI_FR_IN!D7+INTAVI_FR_EX!D7</f>
        <v>0</v>
      </c>
      <c r="E7" s="10">
        <f>INTAVI_PA_IN!E7+INTAVI_PA_EX!E7+INTAVI_FR_IN!E7+INTAVI_FR_EX!E7</f>
        <v>0</v>
      </c>
      <c r="F7" s="10">
        <f>INTAVI_PA_IN!F7+INTAVI_PA_EX!F7+INTAVI_FR_IN!F7+INTAVI_FR_EX!F7</f>
        <v>0</v>
      </c>
      <c r="G7" s="10">
        <f>INTAVI_PA_IN!G7+INTAVI_PA_EX!G7+INTAVI_FR_IN!G7+INTAVI_FR_EX!G7</f>
        <v>0</v>
      </c>
      <c r="H7" s="10">
        <f>INTAVI_PA_IN!H7+INTAVI_PA_EX!H7+INTAVI_FR_IN!H7+INTAVI_FR_EX!H7</f>
        <v>0</v>
      </c>
      <c r="I7" s="10">
        <f>INTAVI_PA_IN!I7+INTAVI_PA_EX!I7+INTAVI_FR_IN!I7+INTAVI_FR_EX!I7</f>
        <v>0</v>
      </c>
      <c r="J7" s="10">
        <f>INTAVI_PA_IN!J7+INTAVI_PA_EX!J7+INTAVI_FR_IN!J7+INTAVI_FR_EX!J7</f>
        <v>0</v>
      </c>
      <c r="K7" s="10">
        <f>INTAVI_PA_IN!K7+INTAVI_PA_EX!K7+INTAVI_FR_IN!K7+INTAVI_FR_EX!K7</f>
        <v>0</v>
      </c>
      <c r="L7" s="10">
        <f>INTAVI_PA_IN!L7+INTAVI_PA_EX!L7+INTAVI_FR_IN!L7+INTAVI_FR_EX!L7</f>
        <v>0</v>
      </c>
      <c r="M7" s="10">
        <f>INTAVI_PA_IN!M7+INTAVI_PA_EX!M7+INTAVI_FR_IN!M7+INTAVI_FR_EX!M7</f>
        <v>0</v>
      </c>
      <c r="N7" s="10">
        <f>INTAVI_PA_IN!N7+INTAVI_PA_EX!N7+INTAVI_FR_IN!N7+INTAVI_FR_EX!N7</f>
        <v>0</v>
      </c>
      <c r="O7" s="10">
        <f>INTAVI_PA_IN!O7+INTAVI_PA_EX!O7+INTAVI_FR_IN!O7+INTAVI_FR_EX!O7</f>
        <v>0</v>
      </c>
      <c r="P7" s="10">
        <f>INTAVI_PA_IN!P7+INTAVI_PA_EX!P7+INTAVI_FR_IN!P7+INTAVI_FR_EX!P7</f>
        <v>0</v>
      </c>
      <c r="Q7" s="10">
        <f>INTAVI_PA_IN!Q7+INTAVI_PA_EX!Q7+INTAVI_FR_IN!Q7+INTAVI_FR_EX!Q7</f>
        <v>0</v>
      </c>
      <c r="R7" s="10">
        <f>INTAVI_PA_IN!R7+INTAVI_PA_EX!R7+INTAVI_FR_IN!R7+INTAVI_FR_EX!R7</f>
        <v>0</v>
      </c>
      <c r="S7" s="10">
        <f>INTAVI_PA_IN!S7+INTAVI_PA_EX!S7+INTAVI_FR_IN!S7+INTAVI_FR_EX!S7</f>
        <v>0</v>
      </c>
      <c r="T7" s="10">
        <f>INTAVI_PA_IN!T7+INTAVI_PA_EX!T7+INTAVI_FR_IN!T7+INTAVI_FR_EX!T7</f>
        <v>0</v>
      </c>
      <c r="U7" s="10">
        <f>INTAVI_PA_IN!U7+INTAVI_PA_EX!U7+INTAVI_FR_IN!U7+INTAVI_FR_EX!U7</f>
        <v>0</v>
      </c>
      <c r="V7" s="10">
        <f>INTAVI_PA_IN!V7+INTAVI_PA_EX!V7+INTAVI_FR_IN!V7+INTAVI_FR_EX!V7</f>
        <v>0</v>
      </c>
      <c r="W7" s="10">
        <f>INTAVI_PA_IN!W7+INTAVI_PA_EX!W7+INTAVI_FR_IN!W7+INTAVI_FR_EX!W7</f>
        <v>0</v>
      </c>
      <c r="X7" s="10">
        <f>INTAVI_PA_IN!X7+INTAVI_PA_EX!X7+INTAVI_FR_IN!X7+INTAVI_FR_EX!X7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INTAVI_PA_IN!C9+INTAVI_PA_EX!C9+INTAVI_FR_IN!C9+INTAVI_FR_EX!C9</f>
        <v>0</v>
      </c>
      <c r="D9" s="10">
        <f>INTAVI_PA_IN!D9+INTAVI_PA_EX!D9+INTAVI_FR_IN!D9+INTAVI_FR_EX!D9</f>
        <v>0</v>
      </c>
      <c r="E9" s="10">
        <f>INTAVI_PA_IN!E9+INTAVI_PA_EX!E9+INTAVI_FR_IN!E9+INTAVI_FR_EX!E9</f>
        <v>0</v>
      </c>
      <c r="F9" s="10">
        <f>INTAVI_PA_IN!F9+INTAVI_PA_EX!F9+INTAVI_FR_IN!F9+INTAVI_FR_EX!F9</f>
        <v>0</v>
      </c>
      <c r="G9" s="10">
        <f>INTAVI_PA_IN!G9+INTAVI_PA_EX!G9+INTAVI_FR_IN!G9+INTAVI_FR_EX!G9</f>
        <v>0</v>
      </c>
      <c r="H9" s="10">
        <f>INTAVI_PA_IN!H9+INTAVI_PA_EX!H9+INTAVI_FR_IN!H9+INTAVI_FR_EX!H9</f>
        <v>0</v>
      </c>
      <c r="I9" s="10">
        <f>INTAVI_PA_IN!I9+INTAVI_PA_EX!I9+INTAVI_FR_IN!I9+INTAVI_FR_EX!I9</f>
        <v>0</v>
      </c>
      <c r="J9" s="10">
        <f>INTAVI_PA_IN!J9+INTAVI_PA_EX!J9+INTAVI_FR_IN!J9+INTAVI_FR_EX!J9</f>
        <v>0</v>
      </c>
      <c r="K9" s="10">
        <f>INTAVI_PA_IN!K9+INTAVI_PA_EX!K9+INTAVI_FR_IN!K9+INTAVI_FR_EX!K9</f>
        <v>0</v>
      </c>
      <c r="L9" s="10">
        <f>INTAVI_PA_IN!L9+INTAVI_PA_EX!L9+INTAVI_FR_IN!L9+INTAVI_FR_EX!L9</f>
        <v>0</v>
      </c>
      <c r="M9" s="10">
        <f>INTAVI_PA_IN!M9+INTAVI_PA_EX!M9+INTAVI_FR_IN!M9+INTAVI_FR_EX!M9</f>
        <v>0</v>
      </c>
      <c r="N9" s="10">
        <f>INTAVI_PA_IN!N9+INTAVI_PA_EX!N9+INTAVI_FR_IN!N9+INTAVI_FR_EX!N9</f>
        <v>0</v>
      </c>
      <c r="O9" s="10">
        <f>INTAVI_PA_IN!O9+INTAVI_PA_EX!O9+INTAVI_FR_IN!O9+INTAVI_FR_EX!O9</f>
        <v>0</v>
      </c>
      <c r="P9" s="10">
        <f>INTAVI_PA_IN!P9+INTAVI_PA_EX!P9+INTAVI_FR_IN!P9+INTAVI_FR_EX!P9</f>
        <v>0</v>
      </c>
      <c r="Q9" s="10">
        <f>INTAVI_PA_IN!Q9+INTAVI_PA_EX!Q9+INTAVI_FR_IN!Q9+INTAVI_FR_EX!Q9</f>
        <v>0</v>
      </c>
      <c r="R9" s="10">
        <f>INTAVI_PA_IN!R9+INTAVI_PA_EX!R9+INTAVI_FR_IN!R9+INTAVI_FR_EX!R9</f>
        <v>0</v>
      </c>
      <c r="S9" s="10">
        <f>INTAVI_PA_IN!S9+INTAVI_PA_EX!S9+INTAVI_FR_IN!S9+INTAVI_FR_EX!S9</f>
        <v>0</v>
      </c>
      <c r="T9" s="10">
        <f>INTAVI_PA_IN!T9+INTAVI_PA_EX!T9+INTAVI_FR_IN!T9+INTAVI_FR_EX!T9</f>
        <v>0</v>
      </c>
      <c r="U9" s="10">
        <f>INTAVI_PA_IN!U9+INTAVI_PA_EX!U9+INTAVI_FR_IN!U9+INTAVI_FR_EX!U9</f>
        <v>0</v>
      </c>
      <c r="V9" s="10">
        <f>INTAVI_PA_IN!V9+INTAVI_PA_EX!V9+INTAVI_FR_IN!V9+INTAVI_FR_EX!V9</f>
        <v>0</v>
      </c>
      <c r="W9" s="10">
        <f>INTAVI_PA_IN!W9+INTAVI_PA_EX!W9+INTAVI_FR_IN!W9+INTAVI_FR_EX!W9</f>
        <v>0</v>
      </c>
      <c r="X9" s="10">
        <f>INTAVI_PA_IN!X9+INTAVI_PA_EX!X9+INTAVI_FR_IN!X9+INTAVI_FR_EX!X9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INTAVI_PA_IN!C10+INTAVI_PA_EX!C10+INTAVI_FR_IN!C10+INTAVI_FR_EX!C10</f>
        <v>0</v>
      </c>
      <c r="D10" s="10">
        <f>INTAVI_PA_IN!D10+INTAVI_PA_EX!D10+INTAVI_FR_IN!D10+INTAVI_FR_EX!D10</f>
        <v>0</v>
      </c>
      <c r="E10" s="10">
        <f>INTAVI_PA_IN!E10+INTAVI_PA_EX!E10+INTAVI_FR_IN!E10+INTAVI_FR_EX!E10</f>
        <v>0</v>
      </c>
      <c r="F10" s="10">
        <f>INTAVI_PA_IN!F10+INTAVI_PA_EX!F10+INTAVI_FR_IN!F10+INTAVI_FR_EX!F10</f>
        <v>0</v>
      </c>
      <c r="G10" s="10">
        <f>INTAVI_PA_IN!G10+INTAVI_PA_EX!G10+INTAVI_FR_IN!G10+INTAVI_FR_EX!G10</f>
        <v>0</v>
      </c>
      <c r="H10" s="10">
        <f>INTAVI_PA_IN!H10+INTAVI_PA_EX!H10+INTAVI_FR_IN!H10+INTAVI_FR_EX!H10</f>
        <v>0</v>
      </c>
      <c r="I10" s="10">
        <f>INTAVI_PA_IN!I10+INTAVI_PA_EX!I10+INTAVI_FR_IN!I10+INTAVI_FR_EX!I10</f>
        <v>0</v>
      </c>
      <c r="J10" s="10">
        <f>INTAVI_PA_IN!J10+INTAVI_PA_EX!J10+INTAVI_FR_IN!J10+INTAVI_FR_EX!J10</f>
        <v>0</v>
      </c>
      <c r="K10" s="10">
        <f>INTAVI_PA_IN!K10+INTAVI_PA_EX!K10+INTAVI_FR_IN!K10+INTAVI_FR_EX!K10</f>
        <v>0</v>
      </c>
      <c r="L10" s="10">
        <f>INTAVI_PA_IN!L10+INTAVI_PA_EX!L10+INTAVI_FR_IN!L10+INTAVI_FR_EX!L10</f>
        <v>0</v>
      </c>
      <c r="M10" s="10">
        <f>INTAVI_PA_IN!M10+INTAVI_PA_EX!M10+INTAVI_FR_IN!M10+INTAVI_FR_EX!M10</f>
        <v>0</v>
      </c>
      <c r="N10" s="10">
        <f>INTAVI_PA_IN!N10+INTAVI_PA_EX!N10+INTAVI_FR_IN!N10+INTAVI_FR_EX!N10</f>
        <v>0</v>
      </c>
      <c r="O10" s="10">
        <f>INTAVI_PA_IN!O10+INTAVI_PA_EX!O10+INTAVI_FR_IN!O10+INTAVI_FR_EX!O10</f>
        <v>0</v>
      </c>
      <c r="P10" s="10">
        <f>INTAVI_PA_IN!P10+INTAVI_PA_EX!P10+INTAVI_FR_IN!P10+INTAVI_FR_EX!P10</f>
        <v>0</v>
      </c>
      <c r="Q10" s="10">
        <f>INTAVI_PA_IN!Q10+INTAVI_PA_EX!Q10+INTAVI_FR_IN!Q10+INTAVI_FR_EX!Q10</f>
        <v>0</v>
      </c>
      <c r="R10" s="10">
        <f>INTAVI_PA_IN!R10+INTAVI_PA_EX!R10+INTAVI_FR_IN!R10+INTAVI_FR_EX!R10</f>
        <v>0</v>
      </c>
      <c r="S10" s="10">
        <f>INTAVI_PA_IN!S10+INTAVI_PA_EX!S10+INTAVI_FR_IN!S10+INTAVI_FR_EX!S10</f>
        <v>0</v>
      </c>
      <c r="T10" s="10">
        <f>INTAVI_PA_IN!T10+INTAVI_PA_EX!T10+INTAVI_FR_IN!T10+INTAVI_FR_EX!T10</f>
        <v>0</v>
      </c>
      <c r="U10" s="10">
        <f>INTAVI_PA_IN!U10+INTAVI_PA_EX!U10+INTAVI_FR_IN!U10+INTAVI_FR_EX!U10</f>
        <v>0</v>
      </c>
      <c r="V10" s="10">
        <f>INTAVI_PA_IN!V10+INTAVI_PA_EX!V10+INTAVI_FR_IN!V10+INTAVI_FR_EX!V10</f>
        <v>0</v>
      </c>
      <c r="W10" s="10">
        <f>INTAVI_PA_IN!W10+INTAVI_PA_EX!W10+INTAVI_FR_IN!W10+INTAVI_FR_EX!W10</f>
        <v>0</v>
      </c>
      <c r="X10" s="10">
        <f>INTAVI_PA_IN!X10+INTAVI_PA_EX!X10+INTAVI_FR_IN!X10+INTAVI_FR_EX!X10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INTAVI_PA_IN!C12+INTAVI_PA_EX!C12+INTAVI_FR_IN!C12+INTAVI_FR_EX!C12</f>
        <v>0</v>
      </c>
      <c r="D12" s="10">
        <f>INTAVI_PA_IN!D12+INTAVI_PA_EX!D12+INTAVI_FR_IN!D12+INTAVI_FR_EX!D12</f>
        <v>0</v>
      </c>
      <c r="E12" s="10">
        <f>INTAVI_PA_IN!E12+INTAVI_PA_EX!E12+INTAVI_FR_IN!E12+INTAVI_FR_EX!E12</f>
        <v>0</v>
      </c>
      <c r="F12" s="10">
        <f>INTAVI_PA_IN!F12+INTAVI_PA_EX!F12+INTAVI_FR_IN!F12+INTAVI_FR_EX!F12</f>
        <v>0</v>
      </c>
      <c r="G12" s="10">
        <f>INTAVI_PA_IN!G12+INTAVI_PA_EX!G12+INTAVI_FR_IN!G12+INTAVI_FR_EX!G12</f>
        <v>0</v>
      </c>
      <c r="H12" s="10">
        <f>INTAVI_PA_IN!H12+INTAVI_PA_EX!H12+INTAVI_FR_IN!H12+INTAVI_FR_EX!H12</f>
        <v>0</v>
      </c>
      <c r="I12" s="10">
        <f>INTAVI_PA_IN!I12+INTAVI_PA_EX!I12+INTAVI_FR_IN!I12+INTAVI_FR_EX!I12</f>
        <v>0</v>
      </c>
      <c r="J12" s="10">
        <f>INTAVI_PA_IN!J12+INTAVI_PA_EX!J12+INTAVI_FR_IN!J12+INTAVI_FR_EX!J12</f>
        <v>0</v>
      </c>
      <c r="K12" s="10">
        <f>INTAVI_PA_IN!K12+INTAVI_PA_EX!K12+INTAVI_FR_IN!K12+INTAVI_FR_EX!K12</f>
        <v>0</v>
      </c>
      <c r="L12" s="10">
        <f>INTAVI_PA_IN!L12+INTAVI_PA_EX!L12+INTAVI_FR_IN!L12+INTAVI_FR_EX!L12</f>
        <v>0</v>
      </c>
      <c r="M12" s="10">
        <f>INTAVI_PA_IN!M12+INTAVI_PA_EX!M12+INTAVI_FR_IN!M12+INTAVI_FR_EX!M12</f>
        <v>0</v>
      </c>
      <c r="N12" s="10">
        <f>INTAVI_PA_IN!N12+INTAVI_PA_EX!N12+INTAVI_FR_IN!N12+INTAVI_FR_EX!N12</f>
        <v>0</v>
      </c>
      <c r="O12" s="10">
        <f>INTAVI_PA_IN!O12+INTAVI_PA_EX!O12+INTAVI_FR_IN!O12+INTAVI_FR_EX!O12</f>
        <v>0</v>
      </c>
      <c r="P12" s="10">
        <f>INTAVI_PA_IN!P12+INTAVI_PA_EX!P12+INTAVI_FR_IN!P12+INTAVI_FR_EX!P12</f>
        <v>0</v>
      </c>
      <c r="Q12" s="10">
        <f>INTAVI_PA_IN!Q12+INTAVI_PA_EX!Q12+INTAVI_FR_IN!Q12+INTAVI_FR_EX!Q12</f>
        <v>0</v>
      </c>
      <c r="R12" s="10">
        <f>INTAVI_PA_IN!R12+INTAVI_PA_EX!R12+INTAVI_FR_IN!R12+INTAVI_FR_EX!R12</f>
        <v>0</v>
      </c>
      <c r="S12" s="10">
        <f>INTAVI_PA_IN!S12+INTAVI_PA_EX!S12+INTAVI_FR_IN!S12+INTAVI_FR_EX!S12</f>
        <v>0</v>
      </c>
      <c r="T12" s="10">
        <f>INTAVI_PA_IN!T12+INTAVI_PA_EX!T12+INTAVI_FR_IN!T12+INTAVI_FR_EX!T12</f>
        <v>0</v>
      </c>
      <c r="U12" s="10">
        <f>INTAVI_PA_IN!U12+INTAVI_PA_EX!U12+INTAVI_FR_IN!U12+INTAVI_FR_EX!U12</f>
        <v>0</v>
      </c>
      <c r="V12" s="10">
        <f>INTAVI_PA_IN!V12+INTAVI_PA_EX!V12+INTAVI_FR_IN!V12+INTAVI_FR_EX!V12</f>
        <v>0</v>
      </c>
      <c r="W12" s="10">
        <f>INTAVI_PA_IN!W12+INTAVI_PA_EX!W12+INTAVI_FR_IN!W12+INTAVI_FR_EX!W12</f>
        <v>0</v>
      </c>
      <c r="X12" s="10">
        <f>INTAVI_PA_IN!X12+INTAVI_PA_EX!X12+INTAVI_FR_IN!X12+INTAVI_FR_EX!X12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INTAVI_PA_IN!C13+INTAVI_PA_EX!C13+INTAVI_FR_IN!C13+INTAVI_FR_EX!C13</f>
        <v>0</v>
      </c>
      <c r="D13" s="10">
        <f>INTAVI_PA_IN!D13+INTAVI_PA_EX!D13+INTAVI_FR_IN!D13+INTAVI_FR_EX!D13</f>
        <v>0</v>
      </c>
      <c r="E13" s="10">
        <f>INTAVI_PA_IN!E13+INTAVI_PA_EX!E13+INTAVI_FR_IN!E13+INTAVI_FR_EX!E13</f>
        <v>0</v>
      </c>
      <c r="F13" s="10">
        <f>INTAVI_PA_IN!F13+INTAVI_PA_EX!F13+INTAVI_FR_IN!F13+INTAVI_FR_EX!F13</f>
        <v>0</v>
      </c>
      <c r="G13" s="10">
        <f>INTAVI_PA_IN!G13+INTAVI_PA_EX!G13+INTAVI_FR_IN!G13+INTAVI_FR_EX!G13</f>
        <v>0</v>
      </c>
      <c r="H13" s="10">
        <f>INTAVI_PA_IN!H13+INTAVI_PA_EX!H13+INTAVI_FR_IN!H13+INTAVI_FR_EX!H13</f>
        <v>0</v>
      </c>
      <c r="I13" s="10">
        <f>INTAVI_PA_IN!I13+INTAVI_PA_EX!I13+INTAVI_FR_IN!I13+INTAVI_FR_EX!I13</f>
        <v>0</v>
      </c>
      <c r="J13" s="10">
        <f>INTAVI_PA_IN!J13+INTAVI_PA_EX!J13+INTAVI_FR_IN!J13+INTAVI_FR_EX!J13</f>
        <v>0</v>
      </c>
      <c r="K13" s="10">
        <f>INTAVI_PA_IN!K13+INTAVI_PA_EX!K13+INTAVI_FR_IN!K13+INTAVI_FR_EX!K13</f>
        <v>0</v>
      </c>
      <c r="L13" s="10">
        <f>INTAVI_PA_IN!L13+INTAVI_PA_EX!L13+INTAVI_FR_IN!L13+INTAVI_FR_EX!L13</f>
        <v>0</v>
      </c>
      <c r="M13" s="10">
        <f>INTAVI_PA_IN!M13+INTAVI_PA_EX!M13+INTAVI_FR_IN!M13+INTAVI_FR_EX!M13</f>
        <v>0</v>
      </c>
      <c r="N13" s="10">
        <f>INTAVI_PA_IN!N13+INTAVI_PA_EX!N13+INTAVI_FR_IN!N13+INTAVI_FR_EX!N13</f>
        <v>0</v>
      </c>
      <c r="O13" s="10">
        <f>INTAVI_PA_IN!O13+INTAVI_PA_EX!O13+INTAVI_FR_IN!O13+INTAVI_FR_EX!O13</f>
        <v>0</v>
      </c>
      <c r="P13" s="10">
        <f>INTAVI_PA_IN!P13+INTAVI_PA_EX!P13+INTAVI_FR_IN!P13+INTAVI_FR_EX!P13</f>
        <v>0</v>
      </c>
      <c r="Q13" s="10">
        <f>INTAVI_PA_IN!Q13+INTAVI_PA_EX!Q13+INTAVI_FR_IN!Q13+INTAVI_FR_EX!Q13</f>
        <v>0</v>
      </c>
      <c r="R13" s="10">
        <f>INTAVI_PA_IN!R13+INTAVI_PA_EX!R13+INTAVI_FR_IN!R13+INTAVI_FR_EX!R13</f>
        <v>0</v>
      </c>
      <c r="S13" s="10">
        <f>INTAVI_PA_IN!S13+INTAVI_PA_EX!S13+INTAVI_FR_IN!S13+INTAVI_FR_EX!S13</f>
        <v>0</v>
      </c>
      <c r="T13" s="10">
        <f>INTAVI_PA_IN!T13+INTAVI_PA_EX!T13+INTAVI_FR_IN!T13+INTAVI_FR_EX!T13</f>
        <v>0</v>
      </c>
      <c r="U13" s="10">
        <f>INTAVI_PA_IN!U13+INTAVI_PA_EX!U13+INTAVI_FR_IN!U13+INTAVI_FR_EX!U13</f>
        <v>0</v>
      </c>
      <c r="V13" s="10">
        <f>INTAVI_PA_IN!V13+INTAVI_PA_EX!V13+INTAVI_FR_IN!V13+INTAVI_FR_EX!V13</f>
        <v>0</v>
      </c>
      <c r="W13" s="10">
        <f>INTAVI_PA_IN!W13+INTAVI_PA_EX!W13+INTAVI_FR_IN!W13+INTAVI_FR_EX!W13</f>
        <v>0</v>
      </c>
      <c r="X13" s="10">
        <f>INTAVI_PA_IN!X13+INTAVI_PA_EX!X13+INTAVI_FR_IN!X13+INTAVI_FR_EX!X13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INTAVI_PA_IN!C14+INTAVI_PA_EX!C14+INTAVI_FR_IN!C14+INTAVI_FR_EX!C14</f>
        <v>0</v>
      </c>
      <c r="D14" s="10">
        <f>INTAVI_PA_IN!D14+INTAVI_PA_EX!D14+INTAVI_FR_IN!D14+INTAVI_FR_EX!D14</f>
        <v>0</v>
      </c>
      <c r="E14" s="10">
        <f>INTAVI_PA_IN!E14+INTAVI_PA_EX!E14+INTAVI_FR_IN!E14+INTAVI_FR_EX!E14</f>
        <v>0</v>
      </c>
      <c r="F14" s="10">
        <f>INTAVI_PA_IN!F14+INTAVI_PA_EX!F14+INTAVI_FR_IN!F14+INTAVI_FR_EX!F14</f>
        <v>0</v>
      </c>
      <c r="G14" s="10">
        <f>INTAVI_PA_IN!G14+INTAVI_PA_EX!G14+INTAVI_FR_IN!G14+INTAVI_FR_EX!G14</f>
        <v>0</v>
      </c>
      <c r="H14" s="10">
        <f>INTAVI_PA_IN!H14+INTAVI_PA_EX!H14+INTAVI_FR_IN!H14+INTAVI_FR_EX!H14</f>
        <v>0</v>
      </c>
      <c r="I14" s="10">
        <f>INTAVI_PA_IN!I14+INTAVI_PA_EX!I14+INTAVI_FR_IN!I14+INTAVI_FR_EX!I14</f>
        <v>0</v>
      </c>
      <c r="J14" s="10">
        <f>INTAVI_PA_IN!J14+INTAVI_PA_EX!J14+INTAVI_FR_IN!J14+INTAVI_FR_EX!J14</f>
        <v>0</v>
      </c>
      <c r="K14" s="10">
        <f>INTAVI_PA_IN!K14+INTAVI_PA_EX!K14+INTAVI_FR_IN!K14+INTAVI_FR_EX!K14</f>
        <v>0</v>
      </c>
      <c r="L14" s="10">
        <f>INTAVI_PA_IN!L14+INTAVI_PA_EX!L14+INTAVI_FR_IN!L14+INTAVI_FR_EX!L14</f>
        <v>0</v>
      </c>
      <c r="M14" s="10">
        <f>INTAVI_PA_IN!M14+INTAVI_PA_EX!M14+INTAVI_FR_IN!M14+INTAVI_FR_EX!M14</f>
        <v>0</v>
      </c>
      <c r="N14" s="10">
        <f>INTAVI_PA_IN!N14+INTAVI_PA_EX!N14+INTAVI_FR_IN!N14+INTAVI_FR_EX!N14</f>
        <v>0</v>
      </c>
      <c r="O14" s="10">
        <f>INTAVI_PA_IN!O14+INTAVI_PA_EX!O14+INTAVI_FR_IN!O14+INTAVI_FR_EX!O14</f>
        <v>0</v>
      </c>
      <c r="P14" s="10">
        <f>INTAVI_PA_IN!P14+INTAVI_PA_EX!P14+INTAVI_FR_IN!P14+INTAVI_FR_EX!P14</f>
        <v>0</v>
      </c>
      <c r="Q14" s="10">
        <f>INTAVI_PA_IN!Q14+INTAVI_PA_EX!Q14+INTAVI_FR_IN!Q14+INTAVI_FR_EX!Q14</f>
        <v>0</v>
      </c>
      <c r="R14" s="10">
        <f>INTAVI_PA_IN!R14+INTAVI_PA_EX!R14+INTAVI_FR_IN!R14+INTAVI_FR_EX!R14</f>
        <v>0</v>
      </c>
      <c r="S14" s="10">
        <f>INTAVI_PA_IN!S14+INTAVI_PA_EX!S14+INTAVI_FR_IN!S14+INTAVI_FR_EX!S14</f>
        <v>0</v>
      </c>
      <c r="T14" s="10">
        <f>INTAVI_PA_IN!T14+INTAVI_PA_EX!T14+INTAVI_FR_IN!T14+INTAVI_FR_EX!T14</f>
        <v>0</v>
      </c>
      <c r="U14" s="10">
        <f>INTAVI_PA_IN!U14+INTAVI_PA_EX!U14+INTAVI_FR_IN!U14+INTAVI_FR_EX!U14</f>
        <v>0</v>
      </c>
      <c r="V14" s="10">
        <f>INTAVI_PA_IN!V14+INTAVI_PA_EX!V14+INTAVI_FR_IN!V14+INTAVI_FR_EX!V14</f>
        <v>0</v>
      </c>
      <c r="W14" s="10">
        <f>INTAVI_PA_IN!W14+INTAVI_PA_EX!W14+INTAVI_FR_IN!W14+INTAVI_FR_EX!W14</f>
        <v>0</v>
      </c>
      <c r="X14" s="10">
        <f>INTAVI_PA_IN!X14+INTAVI_PA_EX!X14+INTAVI_FR_IN!X14+INTAVI_FR_EX!X14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INTAVI_PA_IN!C15+INTAVI_PA_EX!C15+INTAVI_FR_IN!C15+INTAVI_FR_EX!C15</f>
        <v>0</v>
      </c>
      <c r="D15" s="10">
        <f>INTAVI_PA_IN!D15+INTAVI_PA_EX!D15+INTAVI_FR_IN!D15+INTAVI_FR_EX!D15</f>
        <v>0</v>
      </c>
      <c r="E15" s="10">
        <f>INTAVI_PA_IN!E15+INTAVI_PA_EX!E15+INTAVI_FR_IN!E15+INTAVI_FR_EX!E15</f>
        <v>0</v>
      </c>
      <c r="F15" s="10">
        <f>INTAVI_PA_IN!F15+INTAVI_PA_EX!F15+INTAVI_FR_IN!F15+INTAVI_FR_EX!F15</f>
        <v>0</v>
      </c>
      <c r="G15" s="10">
        <f>INTAVI_PA_IN!G15+INTAVI_PA_EX!G15+INTAVI_FR_IN!G15+INTAVI_FR_EX!G15</f>
        <v>0</v>
      </c>
      <c r="H15" s="10">
        <f>INTAVI_PA_IN!H15+INTAVI_PA_EX!H15+INTAVI_FR_IN!H15+INTAVI_FR_EX!H15</f>
        <v>0</v>
      </c>
      <c r="I15" s="10">
        <f>INTAVI_PA_IN!I15+INTAVI_PA_EX!I15+INTAVI_FR_IN!I15+INTAVI_FR_EX!I15</f>
        <v>0</v>
      </c>
      <c r="J15" s="10">
        <f>INTAVI_PA_IN!J15+INTAVI_PA_EX!J15+INTAVI_FR_IN!J15+INTAVI_FR_EX!J15</f>
        <v>0</v>
      </c>
      <c r="K15" s="10">
        <f>INTAVI_PA_IN!K15+INTAVI_PA_EX!K15+INTAVI_FR_IN!K15+INTAVI_FR_EX!K15</f>
        <v>0</v>
      </c>
      <c r="L15" s="10">
        <f>INTAVI_PA_IN!L15+INTAVI_PA_EX!L15+INTAVI_FR_IN!L15+INTAVI_FR_EX!L15</f>
        <v>0</v>
      </c>
      <c r="M15" s="10">
        <f>INTAVI_PA_IN!M15+INTAVI_PA_EX!M15+INTAVI_FR_IN!M15+INTAVI_FR_EX!M15</f>
        <v>0</v>
      </c>
      <c r="N15" s="10">
        <f>INTAVI_PA_IN!N15+INTAVI_PA_EX!N15+INTAVI_FR_IN!N15+INTAVI_FR_EX!N15</f>
        <v>0</v>
      </c>
      <c r="O15" s="10">
        <f>INTAVI_PA_IN!O15+INTAVI_PA_EX!O15+INTAVI_FR_IN!O15+INTAVI_FR_EX!O15</f>
        <v>0</v>
      </c>
      <c r="P15" s="10">
        <f>INTAVI_PA_IN!P15+INTAVI_PA_EX!P15+INTAVI_FR_IN!P15+INTAVI_FR_EX!P15</f>
        <v>0</v>
      </c>
      <c r="Q15" s="10">
        <f>INTAVI_PA_IN!Q15+INTAVI_PA_EX!Q15+INTAVI_FR_IN!Q15+INTAVI_FR_EX!Q15</f>
        <v>0</v>
      </c>
      <c r="R15" s="10">
        <f>INTAVI_PA_IN!R15+INTAVI_PA_EX!R15+INTAVI_FR_IN!R15+INTAVI_FR_EX!R15</f>
        <v>0</v>
      </c>
      <c r="S15" s="10">
        <f>INTAVI_PA_IN!S15+INTAVI_PA_EX!S15+INTAVI_FR_IN!S15+INTAVI_FR_EX!S15</f>
        <v>0</v>
      </c>
      <c r="T15" s="10">
        <f>INTAVI_PA_IN!T15+INTAVI_PA_EX!T15+INTAVI_FR_IN!T15+INTAVI_FR_EX!T15</f>
        <v>0</v>
      </c>
      <c r="U15" s="10">
        <f>INTAVI_PA_IN!U15+INTAVI_PA_EX!U15+INTAVI_FR_IN!U15+INTAVI_FR_EX!U15</f>
        <v>0</v>
      </c>
      <c r="V15" s="10">
        <f>INTAVI_PA_IN!V15+INTAVI_PA_EX!V15+INTAVI_FR_IN!V15+INTAVI_FR_EX!V15</f>
        <v>0</v>
      </c>
      <c r="W15" s="10">
        <f>INTAVI_PA_IN!W15+INTAVI_PA_EX!W15+INTAVI_FR_IN!W15+INTAVI_FR_EX!W15</f>
        <v>0</v>
      </c>
      <c r="X15" s="10">
        <f>INTAVI_PA_IN!X15+INTAVI_PA_EX!X15+INTAVI_FR_IN!X15+INTAVI_FR_EX!X15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INTAVI_PA_IN!C16+INTAVI_PA_EX!C16+INTAVI_FR_IN!C16+INTAVI_FR_EX!C16</f>
        <v>0</v>
      </c>
      <c r="D16" s="10">
        <f>INTAVI_PA_IN!D16+INTAVI_PA_EX!D16+INTAVI_FR_IN!D16+INTAVI_FR_EX!D16</f>
        <v>0</v>
      </c>
      <c r="E16" s="10">
        <f>INTAVI_PA_IN!E16+INTAVI_PA_EX!E16+INTAVI_FR_IN!E16+INTAVI_FR_EX!E16</f>
        <v>0</v>
      </c>
      <c r="F16" s="10">
        <f>INTAVI_PA_IN!F16+INTAVI_PA_EX!F16+INTAVI_FR_IN!F16+INTAVI_FR_EX!F16</f>
        <v>0</v>
      </c>
      <c r="G16" s="10">
        <f>INTAVI_PA_IN!G16+INTAVI_PA_EX!G16+INTAVI_FR_IN!G16+INTAVI_FR_EX!G16</f>
        <v>0</v>
      </c>
      <c r="H16" s="10">
        <f>INTAVI_PA_IN!H16+INTAVI_PA_EX!H16+INTAVI_FR_IN!H16+INTAVI_FR_EX!H16</f>
        <v>0</v>
      </c>
      <c r="I16" s="10">
        <f>INTAVI_PA_IN!I16+INTAVI_PA_EX!I16+INTAVI_FR_IN!I16+INTAVI_FR_EX!I16</f>
        <v>0</v>
      </c>
      <c r="J16" s="10">
        <f>INTAVI_PA_IN!J16+INTAVI_PA_EX!J16+INTAVI_FR_IN!J16+INTAVI_FR_EX!J16</f>
        <v>0</v>
      </c>
      <c r="K16" s="10">
        <f>INTAVI_PA_IN!K16+INTAVI_PA_EX!K16+INTAVI_FR_IN!K16+INTAVI_FR_EX!K16</f>
        <v>0</v>
      </c>
      <c r="L16" s="10">
        <f>INTAVI_PA_IN!L16+INTAVI_PA_EX!L16+INTAVI_FR_IN!L16+INTAVI_FR_EX!L16</f>
        <v>0</v>
      </c>
      <c r="M16" s="10">
        <f>INTAVI_PA_IN!M16+INTAVI_PA_EX!M16+INTAVI_FR_IN!M16+INTAVI_FR_EX!M16</f>
        <v>0</v>
      </c>
      <c r="N16" s="10">
        <f>INTAVI_PA_IN!N16+INTAVI_PA_EX!N16+INTAVI_FR_IN!N16+INTAVI_FR_EX!N16</f>
        <v>0</v>
      </c>
      <c r="O16" s="10">
        <f>INTAVI_PA_IN!O16+INTAVI_PA_EX!O16+INTAVI_FR_IN!O16+INTAVI_FR_EX!O16</f>
        <v>0</v>
      </c>
      <c r="P16" s="10">
        <f>INTAVI_PA_IN!P16+INTAVI_PA_EX!P16+INTAVI_FR_IN!P16+INTAVI_FR_EX!P16</f>
        <v>0</v>
      </c>
      <c r="Q16" s="10">
        <f>INTAVI_PA_IN!Q16+INTAVI_PA_EX!Q16+INTAVI_FR_IN!Q16+INTAVI_FR_EX!Q16</f>
        <v>0</v>
      </c>
      <c r="R16" s="10">
        <f>INTAVI_PA_IN!R16+INTAVI_PA_EX!R16+INTAVI_FR_IN!R16+INTAVI_FR_EX!R16</f>
        <v>0</v>
      </c>
      <c r="S16" s="10">
        <f>INTAVI_PA_IN!S16+INTAVI_PA_EX!S16+INTAVI_FR_IN!S16+INTAVI_FR_EX!S16</f>
        <v>0</v>
      </c>
      <c r="T16" s="10">
        <f>INTAVI_PA_IN!T16+INTAVI_PA_EX!T16+INTAVI_FR_IN!T16+INTAVI_FR_EX!T16</f>
        <v>0</v>
      </c>
      <c r="U16" s="10">
        <f>INTAVI_PA_IN!U16+INTAVI_PA_EX!U16+INTAVI_FR_IN!U16+INTAVI_FR_EX!U16</f>
        <v>0</v>
      </c>
      <c r="V16" s="10">
        <f>INTAVI_PA_IN!V16+INTAVI_PA_EX!V16+INTAVI_FR_IN!V16+INTAVI_FR_EX!V16</f>
        <v>0</v>
      </c>
      <c r="W16" s="10">
        <f>INTAVI_PA_IN!W16+INTAVI_PA_EX!W16+INTAVI_FR_IN!W16+INTAVI_FR_EX!W16</f>
        <v>0</v>
      </c>
      <c r="X16" s="10">
        <f>INTAVI_PA_IN!X16+INTAVI_PA_EX!X16+INTAVI_FR_IN!X16+INTAVI_FR_EX!X16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INTAVI_PA_IN!C18+INTAVI_PA_EX!C18+INTAVI_FR_IN!C18+INTAVI_FR_EX!C18</f>
        <v>0</v>
      </c>
      <c r="D18" s="10">
        <f>INTAVI_PA_IN!D18+INTAVI_PA_EX!D18+INTAVI_FR_IN!D18+INTAVI_FR_EX!D18</f>
        <v>0</v>
      </c>
      <c r="E18" s="10">
        <f>INTAVI_PA_IN!E18+INTAVI_PA_EX!E18+INTAVI_FR_IN!E18+INTAVI_FR_EX!E18</f>
        <v>0</v>
      </c>
      <c r="F18" s="10">
        <f>INTAVI_PA_IN!F18+INTAVI_PA_EX!F18+INTAVI_FR_IN!F18+INTAVI_FR_EX!F18</f>
        <v>0</v>
      </c>
      <c r="G18" s="10">
        <f>INTAVI_PA_IN!G18+INTAVI_PA_EX!G18+INTAVI_FR_IN!G18+INTAVI_FR_EX!G18</f>
        <v>0</v>
      </c>
      <c r="H18" s="10">
        <f>INTAVI_PA_IN!H18+INTAVI_PA_EX!H18+INTAVI_FR_IN!H18+INTAVI_FR_EX!H18</f>
        <v>0</v>
      </c>
      <c r="I18" s="10">
        <f>INTAVI_PA_IN!I18+INTAVI_PA_EX!I18+INTAVI_FR_IN!I18+INTAVI_FR_EX!I18</f>
        <v>0</v>
      </c>
      <c r="J18" s="10">
        <f>INTAVI_PA_IN!J18+INTAVI_PA_EX!J18+INTAVI_FR_IN!J18+INTAVI_FR_EX!J18</f>
        <v>0</v>
      </c>
      <c r="K18" s="10">
        <f>INTAVI_PA_IN!K18+INTAVI_PA_EX!K18+INTAVI_FR_IN!K18+INTAVI_FR_EX!K18</f>
        <v>0</v>
      </c>
      <c r="L18" s="10">
        <f>INTAVI_PA_IN!L18+INTAVI_PA_EX!L18+INTAVI_FR_IN!L18+INTAVI_FR_EX!L18</f>
        <v>0</v>
      </c>
      <c r="M18" s="10">
        <f>INTAVI_PA_IN!M18+INTAVI_PA_EX!M18+INTAVI_FR_IN!M18+INTAVI_FR_EX!M18</f>
        <v>0</v>
      </c>
      <c r="N18" s="10">
        <f>INTAVI_PA_IN!N18+INTAVI_PA_EX!N18+INTAVI_FR_IN!N18+INTAVI_FR_EX!N18</f>
        <v>0</v>
      </c>
      <c r="O18" s="10">
        <f>INTAVI_PA_IN!O18+INTAVI_PA_EX!O18+INTAVI_FR_IN!O18+INTAVI_FR_EX!O18</f>
        <v>0</v>
      </c>
      <c r="P18" s="10">
        <f>INTAVI_PA_IN!P18+INTAVI_PA_EX!P18+INTAVI_FR_IN!P18+INTAVI_FR_EX!P18</f>
        <v>0</v>
      </c>
      <c r="Q18" s="10">
        <f>INTAVI_PA_IN!Q18+INTAVI_PA_EX!Q18+INTAVI_FR_IN!Q18+INTAVI_FR_EX!Q18</f>
        <v>0</v>
      </c>
      <c r="R18" s="10">
        <f>INTAVI_PA_IN!R18+INTAVI_PA_EX!R18+INTAVI_FR_IN!R18+INTAVI_FR_EX!R18</f>
        <v>0</v>
      </c>
      <c r="S18" s="10">
        <f>INTAVI_PA_IN!S18+INTAVI_PA_EX!S18+INTAVI_FR_IN!S18+INTAVI_FR_EX!S18</f>
        <v>0</v>
      </c>
      <c r="T18" s="10">
        <f>INTAVI_PA_IN!T18+INTAVI_PA_EX!T18+INTAVI_FR_IN!T18+INTAVI_FR_EX!T18</f>
        <v>0</v>
      </c>
      <c r="U18" s="10">
        <f>INTAVI_PA_IN!U18+INTAVI_PA_EX!U18+INTAVI_FR_IN!U18+INTAVI_FR_EX!U18</f>
        <v>0</v>
      </c>
      <c r="V18" s="10">
        <f>INTAVI_PA_IN!V18+INTAVI_PA_EX!V18+INTAVI_FR_IN!V18+INTAVI_FR_EX!V18</f>
        <v>0</v>
      </c>
      <c r="W18" s="10">
        <f>INTAVI_PA_IN!W18+INTAVI_PA_EX!W18+INTAVI_FR_IN!W18+INTAVI_FR_EX!W18</f>
        <v>0</v>
      </c>
      <c r="X18" s="10">
        <f>INTAVI_PA_IN!X18+INTAVI_PA_EX!X18+INTAVI_FR_IN!X18+INTAVI_FR_EX!X18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INTAVI_PA_IN!C19+INTAVI_PA_EX!C19+INTAVI_FR_IN!C19+INTAVI_FR_EX!C19</f>
        <v>0</v>
      </c>
      <c r="D19" s="10">
        <f>INTAVI_PA_IN!D19+INTAVI_PA_EX!D19+INTAVI_FR_IN!D19+INTAVI_FR_EX!D19</f>
        <v>0</v>
      </c>
      <c r="E19" s="10">
        <f>INTAVI_PA_IN!E19+INTAVI_PA_EX!E19+INTAVI_FR_IN!E19+INTAVI_FR_EX!E19</f>
        <v>0</v>
      </c>
      <c r="F19" s="10">
        <f>INTAVI_PA_IN!F19+INTAVI_PA_EX!F19+INTAVI_FR_IN!F19+INTAVI_FR_EX!F19</f>
        <v>0</v>
      </c>
      <c r="G19" s="10">
        <f>INTAVI_PA_IN!G19+INTAVI_PA_EX!G19+INTAVI_FR_IN!G19+INTAVI_FR_EX!G19</f>
        <v>0</v>
      </c>
      <c r="H19" s="10">
        <f>INTAVI_PA_IN!H19+INTAVI_PA_EX!H19+INTAVI_FR_IN!H19+INTAVI_FR_EX!H19</f>
        <v>0</v>
      </c>
      <c r="I19" s="10">
        <f>INTAVI_PA_IN!I19+INTAVI_PA_EX!I19+INTAVI_FR_IN!I19+INTAVI_FR_EX!I19</f>
        <v>0</v>
      </c>
      <c r="J19" s="10">
        <f>INTAVI_PA_IN!J19+INTAVI_PA_EX!J19+INTAVI_FR_IN!J19+INTAVI_FR_EX!J19</f>
        <v>0</v>
      </c>
      <c r="K19" s="10">
        <f>INTAVI_PA_IN!K19+INTAVI_PA_EX!K19+INTAVI_FR_IN!K19+INTAVI_FR_EX!K19</f>
        <v>0</v>
      </c>
      <c r="L19" s="10">
        <f>INTAVI_PA_IN!L19+INTAVI_PA_EX!L19+INTAVI_FR_IN!L19+INTAVI_FR_EX!L19</f>
        <v>0</v>
      </c>
      <c r="M19" s="10">
        <f>INTAVI_PA_IN!M19+INTAVI_PA_EX!M19+INTAVI_FR_IN!M19+INTAVI_FR_EX!M19</f>
        <v>0</v>
      </c>
      <c r="N19" s="10">
        <f>INTAVI_PA_IN!N19+INTAVI_PA_EX!N19+INTAVI_FR_IN!N19+INTAVI_FR_EX!N19</f>
        <v>0</v>
      </c>
      <c r="O19" s="10">
        <f>INTAVI_PA_IN!O19+INTAVI_PA_EX!O19+INTAVI_FR_IN!O19+INTAVI_FR_EX!O19</f>
        <v>0</v>
      </c>
      <c r="P19" s="10">
        <f>INTAVI_PA_IN!P19+INTAVI_PA_EX!P19+INTAVI_FR_IN!P19+INTAVI_FR_EX!P19</f>
        <v>0</v>
      </c>
      <c r="Q19" s="10">
        <f>INTAVI_PA_IN!Q19+INTAVI_PA_EX!Q19+INTAVI_FR_IN!Q19+INTAVI_FR_EX!Q19</f>
        <v>0</v>
      </c>
      <c r="R19" s="10">
        <f>INTAVI_PA_IN!R19+INTAVI_PA_EX!R19+INTAVI_FR_IN!R19+INTAVI_FR_EX!R19</f>
        <v>0</v>
      </c>
      <c r="S19" s="10">
        <f>INTAVI_PA_IN!S19+INTAVI_PA_EX!S19+INTAVI_FR_IN!S19+INTAVI_FR_EX!S19</f>
        <v>0</v>
      </c>
      <c r="T19" s="10">
        <f>INTAVI_PA_IN!T19+INTAVI_PA_EX!T19+INTAVI_FR_IN!T19+INTAVI_FR_EX!T19</f>
        <v>0</v>
      </c>
      <c r="U19" s="10">
        <f>INTAVI_PA_IN!U19+INTAVI_PA_EX!U19+INTAVI_FR_IN!U19+INTAVI_FR_EX!U19</f>
        <v>0</v>
      </c>
      <c r="V19" s="10">
        <f>INTAVI_PA_IN!V19+INTAVI_PA_EX!V19+INTAVI_FR_IN!V19+INTAVI_FR_EX!V19</f>
        <v>0</v>
      </c>
      <c r="W19" s="10">
        <f>INTAVI_PA_IN!W19+INTAVI_PA_EX!W19+INTAVI_FR_IN!W19+INTAVI_FR_EX!W19</f>
        <v>0</v>
      </c>
      <c r="X19" s="10">
        <f>INTAVI_PA_IN!X19+INTAVI_PA_EX!X19+INTAVI_FR_IN!X19+INTAVI_FR_EX!X19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INTAVI_PA_IN!C20+INTAVI_PA_EX!C20+INTAVI_FR_IN!C20+INTAVI_FR_EX!C20</f>
        <v>0</v>
      </c>
      <c r="D20" s="10">
        <f>INTAVI_PA_IN!D20+INTAVI_PA_EX!D20+INTAVI_FR_IN!D20+INTAVI_FR_EX!D20</f>
        <v>0</v>
      </c>
      <c r="E20" s="10">
        <f>INTAVI_PA_IN!E20+INTAVI_PA_EX!E20+INTAVI_FR_IN!E20+INTAVI_FR_EX!E20</f>
        <v>0</v>
      </c>
      <c r="F20" s="10">
        <f>INTAVI_PA_IN!F20+INTAVI_PA_EX!F20+INTAVI_FR_IN!F20+INTAVI_FR_EX!F20</f>
        <v>0</v>
      </c>
      <c r="G20" s="10">
        <f>INTAVI_PA_IN!G20+INTAVI_PA_EX!G20+INTAVI_FR_IN!G20+INTAVI_FR_EX!G20</f>
        <v>0</v>
      </c>
      <c r="H20" s="10">
        <f>INTAVI_PA_IN!H20+INTAVI_PA_EX!H20+INTAVI_FR_IN!H20+INTAVI_FR_EX!H20</f>
        <v>0</v>
      </c>
      <c r="I20" s="10">
        <f>INTAVI_PA_IN!I20+INTAVI_PA_EX!I20+INTAVI_FR_IN!I20+INTAVI_FR_EX!I20</f>
        <v>0</v>
      </c>
      <c r="J20" s="10">
        <f>INTAVI_PA_IN!J20+INTAVI_PA_EX!J20+INTAVI_FR_IN!J20+INTAVI_FR_EX!J20</f>
        <v>0</v>
      </c>
      <c r="K20" s="10">
        <f>INTAVI_PA_IN!K20+INTAVI_PA_EX!K20+INTAVI_FR_IN!K20+INTAVI_FR_EX!K20</f>
        <v>0</v>
      </c>
      <c r="L20" s="10">
        <f>INTAVI_PA_IN!L20+INTAVI_PA_EX!L20+INTAVI_FR_IN!L20+INTAVI_FR_EX!L20</f>
        <v>0</v>
      </c>
      <c r="M20" s="10">
        <f>INTAVI_PA_IN!M20+INTAVI_PA_EX!M20+INTAVI_FR_IN!M20+INTAVI_FR_EX!M20</f>
        <v>0</v>
      </c>
      <c r="N20" s="10">
        <f>INTAVI_PA_IN!N20+INTAVI_PA_EX!N20+INTAVI_FR_IN!N20+INTAVI_FR_EX!N20</f>
        <v>0</v>
      </c>
      <c r="O20" s="10">
        <f>INTAVI_PA_IN!O20+INTAVI_PA_EX!O20+INTAVI_FR_IN!O20+INTAVI_FR_EX!O20</f>
        <v>0</v>
      </c>
      <c r="P20" s="10">
        <f>INTAVI_PA_IN!P20+INTAVI_PA_EX!P20+INTAVI_FR_IN!P20+INTAVI_FR_EX!P20</f>
        <v>0</v>
      </c>
      <c r="Q20" s="10">
        <f>INTAVI_PA_IN!Q20+INTAVI_PA_EX!Q20+INTAVI_FR_IN!Q20+INTAVI_FR_EX!Q20</f>
        <v>0</v>
      </c>
      <c r="R20" s="10">
        <f>INTAVI_PA_IN!R20+INTAVI_PA_EX!R20+INTAVI_FR_IN!R20+INTAVI_FR_EX!R20</f>
        <v>0</v>
      </c>
      <c r="S20" s="10">
        <f>INTAVI_PA_IN!S20+INTAVI_PA_EX!S20+INTAVI_FR_IN!S20+INTAVI_FR_EX!S20</f>
        <v>0</v>
      </c>
      <c r="T20" s="10">
        <f>INTAVI_PA_IN!T20+INTAVI_PA_EX!T20+INTAVI_FR_IN!T20+INTAVI_FR_EX!T20</f>
        <v>0</v>
      </c>
      <c r="U20" s="10">
        <f>INTAVI_PA_IN!U20+INTAVI_PA_EX!U20+INTAVI_FR_IN!U20+INTAVI_FR_EX!U20</f>
        <v>0</v>
      </c>
      <c r="V20" s="10">
        <f>INTAVI_PA_IN!V20+INTAVI_PA_EX!V20+INTAVI_FR_IN!V20+INTAVI_FR_EX!V20</f>
        <v>0</v>
      </c>
      <c r="W20" s="10">
        <f>INTAVI_PA_IN!W20+INTAVI_PA_EX!W20+INTAVI_FR_IN!W20+INTAVI_FR_EX!W20</f>
        <v>0</v>
      </c>
      <c r="X20" s="10">
        <f>INTAVI_PA_IN!X20+INTAVI_PA_EX!X20+INTAVI_FR_IN!X20+INTAVI_FR_EX!X20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INTAVI_PA_IN!C21+INTAVI_PA_EX!C21+INTAVI_FR_IN!C21+INTAVI_FR_EX!C21</f>
        <v>0</v>
      </c>
      <c r="D21" s="10">
        <f>INTAVI_PA_IN!D21+INTAVI_PA_EX!D21+INTAVI_FR_IN!D21+INTAVI_FR_EX!D21</f>
        <v>0</v>
      </c>
      <c r="E21" s="10">
        <f>INTAVI_PA_IN!E21+INTAVI_PA_EX!E21+INTAVI_FR_IN!E21+INTAVI_FR_EX!E21</f>
        <v>0</v>
      </c>
      <c r="F21" s="10">
        <f>INTAVI_PA_IN!F21+INTAVI_PA_EX!F21+INTAVI_FR_IN!F21+INTAVI_FR_EX!F21</f>
        <v>0</v>
      </c>
      <c r="G21" s="10">
        <f>INTAVI_PA_IN!G21+INTAVI_PA_EX!G21+INTAVI_FR_IN!G21+INTAVI_FR_EX!G21</f>
        <v>0</v>
      </c>
      <c r="H21" s="10">
        <f>INTAVI_PA_IN!H21+INTAVI_PA_EX!H21+INTAVI_FR_IN!H21+INTAVI_FR_EX!H21</f>
        <v>0</v>
      </c>
      <c r="I21" s="10">
        <f>INTAVI_PA_IN!I21+INTAVI_PA_EX!I21+INTAVI_FR_IN!I21+INTAVI_FR_EX!I21</f>
        <v>0</v>
      </c>
      <c r="J21" s="10">
        <f>INTAVI_PA_IN!J21+INTAVI_PA_EX!J21+INTAVI_FR_IN!J21+INTAVI_FR_EX!J21</f>
        <v>0</v>
      </c>
      <c r="K21" s="10">
        <f>INTAVI_PA_IN!K21+INTAVI_PA_EX!K21+INTAVI_FR_IN!K21+INTAVI_FR_EX!K21</f>
        <v>0</v>
      </c>
      <c r="L21" s="10">
        <f>INTAVI_PA_IN!L21+INTAVI_PA_EX!L21+INTAVI_FR_IN!L21+INTAVI_FR_EX!L21</f>
        <v>0</v>
      </c>
      <c r="M21" s="10">
        <f>INTAVI_PA_IN!M21+INTAVI_PA_EX!M21+INTAVI_FR_IN!M21+INTAVI_FR_EX!M21</f>
        <v>0</v>
      </c>
      <c r="N21" s="10">
        <f>INTAVI_PA_IN!N21+INTAVI_PA_EX!N21+INTAVI_FR_IN!N21+INTAVI_FR_EX!N21</f>
        <v>0</v>
      </c>
      <c r="O21" s="10">
        <f>INTAVI_PA_IN!O21+INTAVI_PA_EX!O21+INTAVI_FR_IN!O21+INTAVI_FR_EX!O21</f>
        <v>0</v>
      </c>
      <c r="P21" s="10">
        <f>INTAVI_PA_IN!P21+INTAVI_PA_EX!P21+INTAVI_FR_IN!P21+INTAVI_FR_EX!P21</f>
        <v>0</v>
      </c>
      <c r="Q21" s="10">
        <f>INTAVI_PA_IN!Q21+INTAVI_PA_EX!Q21+INTAVI_FR_IN!Q21+INTAVI_FR_EX!Q21</f>
        <v>0</v>
      </c>
      <c r="R21" s="10">
        <f>INTAVI_PA_IN!R21+INTAVI_PA_EX!R21+INTAVI_FR_IN!R21+INTAVI_FR_EX!R21</f>
        <v>0</v>
      </c>
      <c r="S21" s="10">
        <f>INTAVI_PA_IN!S21+INTAVI_PA_EX!S21+INTAVI_FR_IN!S21+INTAVI_FR_EX!S21</f>
        <v>0</v>
      </c>
      <c r="T21" s="10">
        <f>INTAVI_PA_IN!T21+INTAVI_PA_EX!T21+INTAVI_FR_IN!T21+INTAVI_FR_EX!T21</f>
        <v>0</v>
      </c>
      <c r="U21" s="10">
        <f>INTAVI_PA_IN!U21+INTAVI_PA_EX!U21+INTAVI_FR_IN!U21+INTAVI_FR_EX!U21</f>
        <v>0</v>
      </c>
      <c r="V21" s="10">
        <f>INTAVI_PA_IN!V21+INTAVI_PA_EX!V21+INTAVI_FR_IN!V21+INTAVI_FR_EX!V21</f>
        <v>0</v>
      </c>
      <c r="W21" s="10">
        <f>INTAVI_PA_IN!W21+INTAVI_PA_EX!W21+INTAVI_FR_IN!W21+INTAVI_FR_EX!W21</f>
        <v>0</v>
      </c>
      <c r="X21" s="10">
        <f>INTAVI_PA_IN!X21+INTAVI_PA_EX!X21+INTAVI_FR_IN!X21+INTAVI_FR_EX!X21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INTAVI_PA_IN!C23+INTAVI_PA_EX!C23+INTAVI_FR_IN!C23+INTAVI_FR_EX!C23</f>
        <v>0</v>
      </c>
      <c r="D23" s="10">
        <f>INTAVI_PA_IN!D23+INTAVI_PA_EX!D23+INTAVI_FR_IN!D23+INTAVI_FR_EX!D23</f>
        <v>0</v>
      </c>
      <c r="E23" s="10">
        <f>INTAVI_PA_IN!E23+INTAVI_PA_EX!E23+INTAVI_FR_IN!E23+INTAVI_FR_EX!E23</f>
        <v>0</v>
      </c>
      <c r="F23" s="10">
        <f>INTAVI_PA_IN!F23+INTAVI_PA_EX!F23+INTAVI_FR_IN!F23+INTAVI_FR_EX!F23</f>
        <v>0</v>
      </c>
      <c r="G23" s="10">
        <f>INTAVI_PA_IN!G23+INTAVI_PA_EX!G23+INTAVI_FR_IN!G23+INTAVI_FR_EX!G23</f>
        <v>0</v>
      </c>
      <c r="H23" s="10">
        <f>INTAVI_PA_IN!H23+INTAVI_PA_EX!H23+INTAVI_FR_IN!H23+INTAVI_FR_EX!H23</f>
        <v>0</v>
      </c>
      <c r="I23" s="10">
        <f>INTAVI_PA_IN!I23+INTAVI_PA_EX!I23+INTAVI_FR_IN!I23+INTAVI_FR_EX!I23</f>
        <v>0</v>
      </c>
      <c r="J23" s="10">
        <f>INTAVI_PA_IN!J23+INTAVI_PA_EX!J23+INTAVI_FR_IN!J23+INTAVI_FR_EX!J23</f>
        <v>0</v>
      </c>
      <c r="K23" s="10">
        <f>INTAVI_PA_IN!K23+INTAVI_PA_EX!K23+INTAVI_FR_IN!K23+INTAVI_FR_EX!K23</f>
        <v>0</v>
      </c>
      <c r="L23" s="10">
        <f>INTAVI_PA_IN!L23+INTAVI_PA_EX!L23+INTAVI_FR_IN!L23+INTAVI_FR_EX!L23</f>
        <v>0</v>
      </c>
      <c r="M23" s="10">
        <f>INTAVI_PA_IN!M23+INTAVI_PA_EX!M23+INTAVI_FR_IN!M23+INTAVI_FR_EX!M23</f>
        <v>0</v>
      </c>
      <c r="N23" s="10">
        <f>INTAVI_PA_IN!N23+INTAVI_PA_EX!N23+INTAVI_FR_IN!N23+INTAVI_FR_EX!N23</f>
        <v>0</v>
      </c>
      <c r="O23" s="10">
        <f>INTAVI_PA_IN!O23+INTAVI_PA_EX!O23+INTAVI_FR_IN!O23+INTAVI_FR_EX!O23</f>
        <v>0</v>
      </c>
      <c r="P23" s="10">
        <f>INTAVI_PA_IN!P23+INTAVI_PA_EX!P23+INTAVI_FR_IN!P23+INTAVI_FR_EX!P23</f>
        <v>0</v>
      </c>
      <c r="Q23" s="10">
        <f>INTAVI_PA_IN!Q23+INTAVI_PA_EX!Q23+INTAVI_FR_IN!Q23+INTAVI_FR_EX!Q23</f>
        <v>0</v>
      </c>
      <c r="R23" s="10">
        <f>INTAVI_PA_IN!R23+INTAVI_PA_EX!R23+INTAVI_FR_IN!R23+INTAVI_FR_EX!R23</f>
        <v>0</v>
      </c>
      <c r="S23" s="10">
        <f>INTAVI_PA_IN!S23+INTAVI_PA_EX!S23+INTAVI_FR_IN!S23+INTAVI_FR_EX!S23</f>
        <v>0</v>
      </c>
      <c r="T23" s="10">
        <f>INTAVI_PA_IN!T23+INTAVI_PA_EX!T23+INTAVI_FR_IN!T23+INTAVI_FR_EX!T23</f>
        <v>0</v>
      </c>
      <c r="U23" s="10">
        <f>INTAVI_PA_IN!U23+INTAVI_PA_EX!U23+INTAVI_FR_IN!U23+INTAVI_FR_EX!U23</f>
        <v>0</v>
      </c>
      <c r="V23" s="10">
        <f>INTAVI_PA_IN!V23+INTAVI_PA_EX!V23+INTAVI_FR_IN!V23+INTAVI_FR_EX!V23</f>
        <v>0</v>
      </c>
      <c r="W23" s="10">
        <f>INTAVI_PA_IN!W23+INTAVI_PA_EX!W23+INTAVI_FR_IN!W23+INTAVI_FR_EX!W23</f>
        <v>0</v>
      </c>
      <c r="X23" s="10">
        <f>INTAVI_PA_IN!X23+INTAVI_PA_EX!X23+INTAVI_FR_IN!X23+INTAVI_FR_EX!X23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INTAVI_PA_IN!C24+INTAVI_PA_EX!C24+INTAVI_FR_IN!C24+INTAVI_FR_EX!C24</f>
        <v>0</v>
      </c>
      <c r="D24" s="10">
        <f>INTAVI_PA_IN!D24+INTAVI_PA_EX!D24+INTAVI_FR_IN!D24+INTAVI_FR_EX!D24</f>
        <v>0</v>
      </c>
      <c r="E24" s="10">
        <f>INTAVI_PA_IN!E24+INTAVI_PA_EX!E24+INTAVI_FR_IN!E24+INTAVI_FR_EX!E24</f>
        <v>0</v>
      </c>
      <c r="F24" s="10">
        <f>INTAVI_PA_IN!F24+INTAVI_PA_EX!F24+INTAVI_FR_IN!F24+INTAVI_FR_EX!F24</f>
        <v>0</v>
      </c>
      <c r="G24" s="10">
        <f>INTAVI_PA_IN!G24+INTAVI_PA_EX!G24+INTAVI_FR_IN!G24+INTAVI_FR_EX!G24</f>
        <v>0</v>
      </c>
      <c r="H24" s="10">
        <f>INTAVI_PA_IN!H24+INTAVI_PA_EX!H24+INTAVI_FR_IN!H24+INTAVI_FR_EX!H24</f>
        <v>0</v>
      </c>
      <c r="I24" s="10">
        <f>INTAVI_PA_IN!I24+INTAVI_PA_EX!I24+INTAVI_FR_IN!I24+INTAVI_FR_EX!I24</f>
        <v>0</v>
      </c>
      <c r="J24" s="10">
        <f>INTAVI_PA_IN!J24+INTAVI_PA_EX!J24+INTAVI_FR_IN!J24+INTAVI_FR_EX!J24</f>
        <v>0</v>
      </c>
      <c r="K24" s="10">
        <f>INTAVI_PA_IN!K24+INTAVI_PA_EX!K24+INTAVI_FR_IN!K24+INTAVI_FR_EX!K24</f>
        <v>0</v>
      </c>
      <c r="L24" s="10">
        <f>INTAVI_PA_IN!L24+INTAVI_PA_EX!L24+INTAVI_FR_IN!L24+INTAVI_FR_EX!L24</f>
        <v>0</v>
      </c>
      <c r="M24" s="10">
        <f>INTAVI_PA_IN!M24+INTAVI_PA_EX!M24+INTAVI_FR_IN!M24+INTAVI_FR_EX!M24</f>
        <v>0</v>
      </c>
      <c r="N24" s="10">
        <f>INTAVI_PA_IN!N24+INTAVI_PA_EX!N24+INTAVI_FR_IN!N24+INTAVI_FR_EX!N24</f>
        <v>0</v>
      </c>
      <c r="O24" s="10">
        <f>INTAVI_PA_IN!O24+INTAVI_PA_EX!O24+INTAVI_FR_IN!O24+INTAVI_FR_EX!O24</f>
        <v>0</v>
      </c>
      <c r="P24" s="10">
        <f>INTAVI_PA_IN!P24+INTAVI_PA_EX!P24+INTAVI_FR_IN!P24+INTAVI_FR_EX!P24</f>
        <v>0</v>
      </c>
      <c r="Q24" s="10">
        <f>INTAVI_PA_IN!Q24+INTAVI_PA_EX!Q24+INTAVI_FR_IN!Q24+INTAVI_FR_EX!Q24</f>
        <v>0</v>
      </c>
      <c r="R24" s="10">
        <f>INTAVI_PA_IN!R24+INTAVI_PA_EX!R24+INTAVI_FR_IN!R24+INTAVI_FR_EX!R24</f>
        <v>0</v>
      </c>
      <c r="S24" s="10">
        <f>INTAVI_PA_IN!S24+INTAVI_PA_EX!S24+INTAVI_FR_IN!S24+INTAVI_FR_EX!S24</f>
        <v>0</v>
      </c>
      <c r="T24" s="10">
        <f>INTAVI_PA_IN!T24+INTAVI_PA_EX!T24+INTAVI_FR_IN!T24+INTAVI_FR_EX!T24</f>
        <v>0</v>
      </c>
      <c r="U24" s="10">
        <f>INTAVI_PA_IN!U24+INTAVI_PA_EX!U24+INTAVI_FR_IN!U24+INTAVI_FR_EX!U24</f>
        <v>0</v>
      </c>
      <c r="V24" s="10">
        <f>INTAVI_PA_IN!V24+INTAVI_PA_EX!V24+INTAVI_FR_IN!V24+INTAVI_FR_EX!V24</f>
        <v>0</v>
      </c>
      <c r="W24" s="10">
        <f>INTAVI_PA_IN!W24+INTAVI_PA_EX!W24+INTAVI_FR_IN!W24+INTAVI_FR_EX!W24</f>
        <v>0</v>
      </c>
      <c r="X24" s="10">
        <f>INTAVI_PA_IN!X24+INTAVI_PA_EX!X24+INTAVI_FR_IN!X24+INTAVI_FR_EX!X24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INTAVI_PA_IN!C25+INTAVI_PA_EX!C25+INTAVI_FR_IN!C25+INTAVI_FR_EX!C25</f>
        <v>0</v>
      </c>
      <c r="D25" s="37">
        <f>INTAVI_PA_IN!D25+INTAVI_PA_EX!D25+INTAVI_FR_IN!D25+INTAVI_FR_EX!D25</f>
        <v>0</v>
      </c>
      <c r="E25" s="37">
        <f>INTAVI_PA_IN!E25+INTAVI_PA_EX!E25+INTAVI_FR_IN!E25+INTAVI_FR_EX!E25</f>
        <v>0</v>
      </c>
      <c r="F25" s="37">
        <f>INTAVI_PA_IN!F25+INTAVI_PA_EX!F25+INTAVI_FR_IN!F25+INTAVI_FR_EX!F25</f>
        <v>0</v>
      </c>
      <c r="G25" s="37">
        <f>INTAVI_PA_IN!G25+INTAVI_PA_EX!G25+INTAVI_FR_IN!G25+INTAVI_FR_EX!G25</f>
        <v>0</v>
      </c>
      <c r="H25" s="37">
        <f>INTAVI_PA_IN!H25+INTAVI_PA_EX!H25+INTAVI_FR_IN!H25+INTAVI_FR_EX!H25</f>
        <v>0</v>
      </c>
      <c r="I25" s="37">
        <f>INTAVI_PA_IN!I25+INTAVI_PA_EX!I25+INTAVI_FR_IN!I25+INTAVI_FR_EX!I25</f>
        <v>0</v>
      </c>
      <c r="J25" s="37">
        <f>INTAVI_PA_IN!J25+INTAVI_PA_EX!J25+INTAVI_FR_IN!J25+INTAVI_FR_EX!J25</f>
        <v>0</v>
      </c>
      <c r="K25" s="37">
        <f>INTAVI_PA_IN!K25+INTAVI_PA_EX!K25+INTAVI_FR_IN!K25+INTAVI_FR_EX!K25</f>
        <v>0</v>
      </c>
      <c r="L25" s="37">
        <f>INTAVI_PA_IN!L25+INTAVI_PA_EX!L25+INTAVI_FR_IN!L25+INTAVI_FR_EX!L25</f>
        <v>0</v>
      </c>
      <c r="M25" s="37">
        <f>INTAVI_PA_IN!M25+INTAVI_PA_EX!M25+INTAVI_FR_IN!M25+INTAVI_FR_EX!M25</f>
        <v>0</v>
      </c>
      <c r="N25" s="37">
        <f>INTAVI_PA_IN!N25+INTAVI_PA_EX!N25+INTAVI_FR_IN!N25+INTAVI_FR_EX!N25</f>
        <v>0</v>
      </c>
      <c r="O25" s="37">
        <f>INTAVI_PA_IN!O25+INTAVI_PA_EX!O25+INTAVI_FR_IN!O25+INTAVI_FR_EX!O25</f>
        <v>0</v>
      </c>
      <c r="P25" s="37">
        <f>INTAVI_PA_IN!P25+INTAVI_PA_EX!P25+INTAVI_FR_IN!P25+INTAVI_FR_EX!P25</f>
        <v>0</v>
      </c>
      <c r="Q25" s="37">
        <f>INTAVI_PA_IN!Q25+INTAVI_PA_EX!Q25+INTAVI_FR_IN!Q25+INTAVI_FR_EX!Q25</f>
        <v>0</v>
      </c>
      <c r="R25" s="37">
        <f>INTAVI_PA_IN!R25+INTAVI_PA_EX!R25+INTAVI_FR_IN!R25+INTAVI_FR_EX!R25</f>
        <v>0</v>
      </c>
      <c r="S25" s="37">
        <f>INTAVI_PA_IN!S25+INTAVI_PA_EX!S25+INTAVI_FR_IN!S25+INTAVI_FR_EX!S25</f>
        <v>0</v>
      </c>
      <c r="T25" s="37">
        <f>INTAVI_PA_IN!T25+INTAVI_PA_EX!T25+INTAVI_FR_IN!T25+INTAVI_FR_EX!T25</f>
        <v>0</v>
      </c>
      <c r="U25" s="37">
        <f>INTAVI_PA_IN!U25+INTAVI_PA_EX!U25+INTAVI_FR_IN!U25+INTAVI_FR_EX!U25</f>
        <v>0</v>
      </c>
      <c r="V25" s="37">
        <f>INTAVI_PA_IN!V25+INTAVI_PA_EX!V25+INTAVI_FR_IN!V25+INTAVI_FR_EX!V25</f>
        <v>0</v>
      </c>
      <c r="W25" s="37">
        <f>INTAVI_PA_IN!W25+INTAVI_PA_EX!W25+INTAVI_FR_IN!W25+INTAVI_FR_EX!W25</f>
        <v>0</v>
      </c>
      <c r="X25" s="37">
        <f>INTAVI_PA_IN!X25+INTAVI_PA_EX!X25+INTAVI_FR_IN!X25+INTAVI_FR_EX!X25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3301.9012037833181</v>
      </c>
      <c r="D26" s="37">
        <f t="shared" si="14"/>
        <v>3214.6149613069638</v>
      </c>
      <c r="E26" s="37">
        <f t="shared" si="14"/>
        <v>3355.9401547721418</v>
      </c>
      <c r="F26" s="37">
        <f t="shared" si="14"/>
        <v>3306.0332760103179</v>
      </c>
      <c r="G26" s="37">
        <f t="shared" si="14"/>
        <v>3541.8815993121229</v>
      </c>
      <c r="H26" s="37">
        <f t="shared" si="14"/>
        <v>3646.8185726569209</v>
      </c>
      <c r="I26" s="37">
        <f t="shared" si="14"/>
        <v>3696.6895958727437</v>
      </c>
      <c r="J26" s="37">
        <f t="shared" si="14"/>
        <v>3719.5471195184864</v>
      </c>
      <c r="K26" s="37">
        <f t="shared" si="14"/>
        <v>3770.457179707651</v>
      </c>
      <c r="L26" s="37">
        <f t="shared" si="14"/>
        <v>3494.0885640584693</v>
      </c>
      <c r="M26" s="37">
        <f t="shared" si="14"/>
        <v>3409.9312123817699</v>
      </c>
      <c r="N26" s="37">
        <f t="shared" si="14"/>
        <v>3549.1545141874453</v>
      </c>
      <c r="O26" s="37">
        <f t="shared" si="14"/>
        <v>3410.9701633705931</v>
      </c>
      <c r="P26" s="37">
        <f t="shared" si="14"/>
        <v>3484.7377472055036</v>
      </c>
      <c r="Q26" s="37">
        <f t="shared" si="14"/>
        <v>3616.6881341358544</v>
      </c>
      <c r="R26" s="37">
        <f t="shared" si="14"/>
        <v>3801.3543422183993</v>
      </c>
      <c r="S26" s="37">
        <f t="shared" si="14"/>
        <v>3900.2018056749785</v>
      </c>
      <c r="T26" s="37">
        <f t="shared" si="14"/>
        <v>4013.353998280309</v>
      </c>
      <c r="U26" s="37">
        <f t="shared" si="14"/>
        <v>4061.4701633705931</v>
      </c>
      <c r="V26" s="37">
        <f t="shared" si="14"/>
        <v>3971.777128116938</v>
      </c>
      <c r="W26" s="37">
        <f t="shared" si="14"/>
        <v>2215.22407566638</v>
      </c>
      <c r="X26" s="37">
        <f t="shared" ref="X26" si="15">SUM(X27,X33)</f>
        <v>2436.0425623387791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INTAVI_PA_IN!C28+INTAVI_PA_EX!C28+INTAVI_FR_IN!C28+INTAVI_FR_EX!C28</f>
        <v>0</v>
      </c>
      <c r="D28" s="10">
        <f>INTAVI_PA_IN!D28+INTAVI_PA_EX!D28+INTAVI_FR_IN!D28+INTAVI_FR_EX!D28</f>
        <v>0</v>
      </c>
      <c r="E28" s="10">
        <f>INTAVI_PA_IN!E28+INTAVI_PA_EX!E28+INTAVI_FR_IN!E28+INTAVI_FR_EX!E28</f>
        <v>0</v>
      </c>
      <c r="F28" s="10">
        <f>INTAVI_PA_IN!F28+INTAVI_PA_EX!F28+INTAVI_FR_IN!F28+INTAVI_FR_EX!F28</f>
        <v>0</v>
      </c>
      <c r="G28" s="10">
        <f>INTAVI_PA_IN!G28+INTAVI_PA_EX!G28+INTAVI_FR_IN!G28+INTAVI_FR_EX!G28</f>
        <v>0</v>
      </c>
      <c r="H28" s="10">
        <f>INTAVI_PA_IN!H28+INTAVI_PA_EX!H28+INTAVI_FR_IN!H28+INTAVI_FR_EX!H28</f>
        <v>0</v>
      </c>
      <c r="I28" s="10">
        <f>INTAVI_PA_IN!I28+INTAVI_PA_EX!I28+INTAVI_FR_IN!I28+INTAVI_FR_EX!I28</f>
        <v>0</v>
      </c>
      <c r="J28" s="10">
        <f>INTAVI_PA_IN!J28+INTAVI_PA_EX!J28+INTAVI_FR_IN!J28+INTAVI_FR_EX!J28</f>
        <v>0</v>
      </c>
      <c r="K28" s="10">
        <f>INTAVI_PA_IN!K28+INTAVI_PA_EX!K28+INTAVI_FR_IN!K28+INTAVI_FR_EX!K28</f>
        <v>0</v>
      </c>
      <c r="L28" s="10">
        <f>INTAVI_PA_IN!L28+INTAVI_PA_EX!L28+INTAVI_FR_IN!L28+INTAVI_FR_EX!L28</f>
        <v>0</v>
      </c>
      <c r="M28" s="10">
        <f>INTAVI_PA_IN!M28+INTAVI_PA_EX!M28+INTAVI_FR_IN!M28+INTAVI_FR_EX!M28</f>
        <v>0</v>
      </c>
      <c r="N28" s="10">
        <f>INTAVI_PA_IN!N28+INTAVI_PA_EX!N28+INTAVI_FR_IN!N28+INTAVI_FR_EX!N28</f>
        <v>0</v>
      </c>
      <c r="O28" s="10">
        <f>INTAVI_PA_IN!O28+INTAVI_PA_EX!O28+INTAVI_FR_IN!O28+INTAVI_FR_EX!O28</f>
        <v>0</v>
      </c>
      <c r="P28" s="10">
        <f>INTAVI_PA_IN!P28+INTAVI_PA_EX!P28+INTAVI_FR_IN!P28+INTAVI_FR_EX!P28</f>
        <v>0</v>
      </c>
      <c r="Q28" s="10">
        <f>INTAVI_PA_IN!Q28+INTAVI_PA_EX!Q28+INTAVI_FR_IN!Q28+INTAVI_FR_EX!Q28</f>
        <v>0</v>
      </c>
      <c r="R28" s="10">
        <f>INTAVI_PA_IN!R28+INTAVI_PA_EX!R28+INTAVI_FR_IN!R28+INTAVI_FR_EX!R28</f>
        <v>0</v>
      </c>
      <c r="S28" s="10">
        <f>INTAVI_PA_IN!S28+INTAVI_PA_EX!S28+INTAVI_FR_IN!S28+INTAVI_FR_EX!S28</f>
        <v>0</v>
      </c>
      <c r="T28" s="10">
        <f>INTAVI_PA_IN!T28+INTAVI_PA_EX!T28+INTAVI_FR_IN!T28+INTAVI_FR_EX!T28</f>
        <v>0</v>
      </c>
      <c r="U28" s="10">
        <f>INTAVI_PA_IN!U28+INTAVI_PA_EX!U28+INTAVI_FR_IN!U28+INTAVI_FR_EX!U28</f>
        <v>0</v>
      </c>
      <c r="V28" s="10">
        <f>INTAVI_PA_IN!V28+INTAVI_PA_EX!V28+INTAVI_FR_IN!V28+INTAVI_FR_EX!V28</f>
        <v>0</v>
      </c>
      <c r="W28" s="10">
        <f>INTAVI_PA_IN!W28+INTAVI_PA_EX!W28+INTAVI_FR_IN!W28+INTAVI_FR_EX!W28</f>
        <v>0</v>
      </c>
      <c r="X28" s="10">
        <f>INTAVI_PA_IN!X28+INTAVI_PA_EX!X28+INTAVI_FR_IN!X28+INTAVI_FR_EX!X28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INTAVI_PA_IN!C29+INTAVI_PA_EX!C29+INTAVI_FR_IN!C29+INTAVI_FR_EX!C29</f>
        <v>0</v>
      </c>
      <c r="D29" s="10">
        <f>INTAVI_PA_IN!D29+INTAVI_PA_EX!D29+INTAVI_FR_IN!D29+INTAVI_FR_EX!D29</f>
        <v>0</v>
      </c>
      <c r="E29" s="10">
        <f>INTAVI_PA_IN!E29+INTAVI_PA_EX!E29+INTAVI_FR_IN!E29+INTAVI_FR_EX!E29</f>
        <v>0</v>
      </c>
      <c r="F29" s="10">
        <f>INTAVI_PA_IN!F29+INTAVI_PA_EX!F29+INTAVI_FR_IN!F29+INTAVI_FR_EX!F29</f>
        <v>0</v>
      </c>
      <c r="G29" s="10">
        <f>INTAVI_PA_IN!G29+INTAVI_PA_EX!G29+INTAVI_FR_IN!G29+INTAVI_FR_EX!G29</f>
        <v>0</v>
      </c>
      <c r="H29" s="10">
        <f>INTAVI_PA_IN!H29+INTAVI_PA_EX!H29+INTAVI_FR_IN!H29+INTAVI_FR_EX!H29</f>
        <v>0</v>
      </c>
      <c r="I29" s="10">
        <f>INTAVI_PA_IN!I29+INTAVI_PA_EX!I29+INTAVI_FR_IN!I29+INTAVI_FR_EX!I29</f>
        <v>0</v>
      </c>
      <c r="J29" s="10">
        <f>INTAVI_PA_IN!J29+INTAVI_PA_EX!J29+INTAVI_FR_IN!J29+INTAVI_FR_EX!J29</f>
        <v>0</v>
      </c>
      <c r="K29" s="10">
        <f>INTAVI_PA_IN!K29+INTAVI_PA_EX!K29+INTAVI_FR_IN!K29+INTAVI_FR_EX!K29</f>
        <v>0</v>
      </c>
      <c r="L29" s="10">
        <f>INTAVI_PA_IN!L29+INTAVI_PA_EX!L29+INTAVI_FR_IN!L29+INTAVI_FR_EX!L29</f>
        <v>0</v>
      </c>
      <c r="M29" s="10">
        <f>INTAVI_PA_IN!M29+INTAVI_PA_EX!M29+INTAVI_FR_IN!M29+INTAVI_FR_EX!M29</f>
        <v>0</v>
      </c>
      <c r="N29" s="10">
        <f>INTAVI_PA_IN!N29+INTAVI_PA_EX!N29+INTAVI_FR_IN!N29+INTAVI_FR_EX!N29</f>
        <v>0</v>
      </c>
      <c r="O29" s="10">
        <f>INTAVI_PA_IN!O29+INTAVI_PA_EX!O29+INTAVI_FR_IN!O29+INTAVI_FR_EX!O29</f>
        <v>0</v>
      </c>
      <c r="P29" s="10">
        <f>INTAVI_PA_IN!P29+INTAVI_PA_EX!P29+INTAVI_FR_IN!P29+INTAVI_FR_EX!P29</f>
        <v>0</v>
      </c>
      <c r="Q29" s="10">
        <f>INTAVI_PA_IN!Q29+INTAVI_PA_EX!Q29+INTAVI_FR_IN!Q29+INTAVI_FR_EX!Q29</f>
        <v>0</v>
      </c>
      <c r="R29" s="10">
        <f>INTAVI_PA_IN!R29+INTAVI_PA_EX!R29+INTAVI_FR_IN!R29+INTAVI_FR_EX!R29</f>
        <v>0</v>
      </c>
      <c r="S29" s="10">
        <f>INTAVI_PA_IN!S29+INTAVI_PA_EX!S29+INTAVI_FR_IN!S29+INTAVI_FR_EX!S29</f>
        <v>0</v>
      </c>
      <c r="T29" s="10">
        <f>INTAVI_PA_IN!T29+INTAVI_PA_EX!T29+INTAVI_FR_IN!T29+INTAVI_FR_EX!T29</f>
        <v>0</v>
      </c>
      <c r="U29" s="10">
        <f>INTAVI_PA_IN!U29+INTAVI_PA_EX!U29+INTAVI_FR_IN!U29+INTAVI_FR_EX!U29</f>
        <v>0</v>
      </c>
      <c r="V29" s="10">
        <f>INTAVI_PA_IN!V29+INTAVI_PA_EX!V29+INTAVI_FR_IN!V29+INTAVI_FR_EX!V29</f>
        <v>0</v>
      </c>
      <c r="W29" s="10">
        <f>INTAVI_PA_IN!W29+INTAVI_PA_EX!W29+INTAVI_FR_IN!W29+INTAVI_FR_EX!W29</f>
        <v>0</v>
      </c>
      <c r="X29" s="10">
        <f>INTAVI_PA_IN!X29+INTAVI_PA_EX!X29+INTAVI_FR_IN!X29+INTAVI_FR_EX!X29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INTAVI_PA_IN!C30+INTAVI_PA_EX!C30+INTAVI_FR_IN!C30+INTAVI_FR_EX!C30</f>
        <v>0</v>
      </c>
      <c r="D30" s="10">
        <f>INTAVI_PA_IN!D30+INTAVI_PA_EX!D30+INTAVI_FR_IN!D30+INTAVI_FR_EX!D30</f>
        <v>0</v>
      </c>
      <c r="E30" s="10">
        <f>INTAVI_PA_IN!E30+INTAVI_PA_EX!E30+INTAVI_FR_IN!E30+INTAVI_FR_EX!E30</f>
        <v>0</v>
      </c>
      <c r="F30" s="10">
        <f>INTAVI_PA_IN!F30+INTAVI_PA_EX!F30+INTAVI_FR_IN!F30+INTAVI_FR_EX!F30</f>
        <v>0</v>
      </c>
      <c r="G30" s="10">
        <f>INTAVI_PA_IN!G30+INTAVI_PA_EX!G30+INTAVI_FR_IN!G30+INTAVI_FR_EX!G30</f>
        <v>0</v>
      </c>
      <c r="H30" s="10">
        <f>INTAVI_PA_IN!H30+INTAVI_PA_EX!H30+INTAVI_FR_IN!H30+INTAVI_FR_EX!H30</f>
        <v>0</v>
      </c>
      <c r="I30" s="10">
        <f>INTAVI_PA_IN!I30+INTAVI_PA_EX!I30+INTAVI_FR_IN!I30+INTAVI_FR_EX!I30</f>
        <v>0</v>
      </c>
      <c r="J30" s="10">
        <f>INTAVI_PA_IN!J30+INTAVI_PA_EX!J30+INTAVI_FR_IN!J30+INTAVI_FR_EX!J30</f>
        <v>0</v>
      </c>
      <c r="K30" s="10">
        <f>INTAVI_PA_IN!K30+INTAVI_PA_EX!K30+INTAVI_FR_IN!K30+INTAVI_FR_EX!K30</f>
        <v>0</v>
      </c>
      <c r="L30" s="10">
        <f>INTAVI_PA_IN!L30+INTAVI_PA_EX!L30+INTAVI_FR_IN!L30+INTAVI_FR_EX!L30</f>
        <v>0</v>
      </c>
      <c r="M30" s="10">
        <f>INTAVI_PA_IN!M30+INTAVI_PA_EX!M30+INTAVI_FR_IN!M30+INTAVI_FR_EX!M30</f>
        <v>0</v>
      </c>
      <c r="N30" s="10">
        <f>INTAVI_PA_IN!N30+INTAVI_PA_EX!N30+INTAVI_FR_IN!N30+INTAVI_FR_EX!N30</f>
        <v>0</v>
      </c>
      <c r="O30" s="10">
        <f>INTAVI_PA_IN!O30+INTAVI_PA_EX!O30+INTAVI_FR_IN!O30+INTAVI_FR_EX!O30</f>
        <v>0</v>
      </c>
      <c r="P30" s="10">
        <f>INTAVI_PA_IN!P30+INTAVI_PA_EX!P30+INTAVI_FR_IN!P30+INTAVI_FR_EX!P30</f>
        <v>0</v>
      </c>
      <c r="Q30" s="10">
        <f>INTAVI_PA_IN!Q30+INTAVI_PA_EX!Q30+INTAVI_FR_IN!Q30+INTAVI_FR_EX!Q30</f>
        <v>0</v>
      </c>
      <c r="R30" s="10">
        <f>INTAVI_PA_IN!R30+INTAVI_PA_EX!R30+INTAVI_FR_IN!R30+INTAVI_FR_EX!R30</f>
        <v>0</v>
      </c>
      <c r="S30" s="10">
        <f>INTAVI_PA_IN!S30+INTAVI_PA_EX!S30+INTAVI_FR_IN!S30+INTAVI_FR_EX!S30</f>
        <v>0</v>
      </c>
      <c r="T30" s="10">
        <f>INTAVI_PA_IN!T30+INTAVI_PA_EX!T30+INTAVI_FR_IN!T30+INTAVI_FR_EX!T30</f>
        <v>0</v>
      </c>
      <c r="U30" s="10">
        <f>INTAVI_PA_IN!U30+INTAVI_PA_EX!U30+INTAVI_FR_IN!U30+INTAVI_FR_EX!U30</f>
        <v>0</v>
      </c>
      <c r="V30" s="10">
        <f>INTAVI_PA_IN!V30+INTAVI_PA_EX!V30+INTAVI_FR_IN!V30+INTAVI_FR_EX!V30</f>
        <v>0</v>
      </c>
      <c r="W30" s="10">
        <f>INTAVI_PA_IN!W30+INTAVI_PA_EX!W30+INTAVI_FR_IN!W30+INTAVI_FR_EX!W30</f>
        <v>0</v>
      </c>
      <c r="X30" s="10">
        <f>INTAVI_PA_IN!X30+INTAVI_PA_EX!X30+INTAVI_FR_IN!X30+INTAVI_FR_EX!X30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INTAVI_PA_IN!C31+INTAVI_PA_EX!C31+INTAVI_FR_IN!C31+INTAVI_FR_EX!C31</f>
        <v>0</v>
      </c>
      <c r="D31" s="10">
        <f>INTAVI_PA_IN!D31+INTAVI_PA_EX!D31+INTAVI_FR_IN!D31+INTAVI_FR_EX!D31</f>
        <v>0</v>
      </c>
      <c r="E31" s="10">
        <f>INTAVI_PA_IN!E31+INTAVI_PA_EX!E31+INTAVI_FR_IN!E31+INTAVI_FR_EX!E31</f>
        <v>0</v>
      </c>
      <c r="F31" s="10">
        <f>INTAVI_PA_IN!F31+INTAVI_PA_EX!F31+INTAVI_FR_IN!F31+INTAVI_FR_EX!F31</f>
        <v>0</v>
      </c>
      <c r="G31" s="10">
        <f>INTAVI_PA_IN!G31+INTAVI_PA_EX!G31+INTAVI_FR_IN!G31+INTAVI_FR_EX!G31</f>
        <v>0</v>
      </c>
      <c r="H31" s="10">
        <f>INTAVI_PA_IN!H31+INTAVI_PA_EX!H31+INTAVI_FR_IN!H31+INTAVI_FR_EX!H31</f>
        <v>0</v>
      </c>
      <c r="I31" s="10">
        <f>INTAVI_PA_IN!I31+INTAVI_PA_EX!I31+INTAVI_FR_IN!I31+INTAVI_FR_EX!I31</f>
        <v>0</v>
      </c>
      <c r="J31" s="10">
        <f>INTAVI_PA_IN!J31+INTAVI_PA_EX!J31+INTAVI_FR_IN!J31+INTAVI_FR_EX!J31</f>
        <v>0</v>
      </c>
      <c r="K31" s="10">
        <f>INTAVI_PA_IN!K31+INTAVI_PA_EX!K31+INTAVI_FR_IN!K31+INTAVI_FR_EX!K31</f>
        <v>0</v>
      </c>
      <c r="L31" s="10">
        <f>INTAVI_PA_IN!L31+INTAVI_PA_EX!L31+INTAVI_FR_IN!L31+INTAVI_FR_EX!L31</f>
        <v>0</v>
      </c>
      <c r="M31" s="10">
        <f>INTAVI_PA_IN!M31+INTAVI_PA_EX!M31+INTAVI_FR_IN!M31+INTAVI_FR_EX!M31</f>
        <v>0</v>
      </c>
      <c r="N31" s="10">
        <f>INTAVI_PA_IN!N31+INTAVI_PA_EX!N31+INTAVI_FR_IN!N31+INTAVI_FR_EX!N31</f>
        <v>0</v>
      </c>
      <c r="O31" s="10">
        <f>INTAVI_PA_IN!O31+INTAVI_PA_EX!O31+INTAVI_FR_IN!O31+INTAVI_FR_EX!O31</f>
        <v>0</v>
      </c>
      <c r="P31" s="10">
        <f>INTAVI_PA_IN!P31+INTAVI_PA_EX!P31+INTAVI_FR_IN!P31+INTAVI_FR_EX!P31</f>
        <v>0</v>
      </c>
      <c r="Q31" s="10">
        <f>INTAVI_PA_IN!Q31+INTAVI_PA_EX!Q31+INTAVI_FR_IN!Q31+INTAVI_FR_EX!Q31</f>
        <v>0</v>
      </c>
      <c r="R31" s="10">
        <f>INTAVI_PA_IN!R31+INTAVI_PA_EX!R31+INTAVI_FR_IN!R31+INTAVI_FR_EX!R31</f>
        <v>0</v>
      </c>
      <c r="S31" s="10">
        <f>INTAVI_PA_IN!S31+INTAVI_PA_EX!S31+INTAVI_FR_IN!S31+INTAVI_FR_EX!S31</f>
        <v>0</v>
      </c>
      <c r="T31" s="10">
        <f>INTAVI_PA_IN!T31+INTAVI_PA_EX!T31+INTAVI_FR_IN!T31+INTAVI_FR_EX!T31</f>
        <v>0</v>
      </c>
      <c r="U31" s="10">
        <f>INTAVI_PA_IN!U31+INTAVI_PA_EX!U31+INTAVI_FR_IN!U31+INTAVI_FR_EX!U31</f>
        <v>0</v>
      </c>
      <c r="V31" s="10">
        <f>INTAVI_PA_IN!V31+INTAVI_PA_EX!V31+INTAVI_FR_IN!V31+INTAVI_FR_EX!V31</f>
        <v>0</v>
      </c>
      <c r="W31" s="10">
        <f>INTAVI_PA_IN!W31+INTAVI_PA_EX!W31+INTAVI_FR_IN!W31+INTAVI_FR_EX!W31</f>
        <v>0</v>
      </c>
      <c r="X31" s="10">
        <f>INTAVI_PA_IN!X31+INTAVI_PA_EX!X31+INTAVI_FR_IN!X31+INTAVI_FR_EX!X31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INTAVI_PA_IN!C32+INTAVI_PA_EX!C32+INTAVI_FR_IN!C32+INTAVI_FR_EX!C32</f>
        <v>0</v>
      </c>
      <c r="D32" s="10">
        <f>INTAVI_PA_IN!D32+INTAVI_PA_EX!D32+INTAVI_FR_IN!D32+INTAVI_FR_EX!D32</f>
        <v>0</v>
      </c>
      <c r="E32" s="10">
        <f>INTAVI_PA_IN!E32+INTAVI_PA_EX!E32+INTAVI_FR_IN!E32+INTAVI_FR_EX!E32</f>
        <v>0</v>
      </c>
      <c r="F32" s="10">
        <f>INTAVI_PA_IN!F32+INTAVI_PA_EX!F32+INTAVI_FR_IN!F32+INTAVI_FR_EX!F32</f>
        <v>0</v>
      </c>
      <c r="G32" s="10">
        <f>INTAVI_PA_IN!G32+INTAVI_PA_EX!G32+INTAVI_FR_IN!G32+INTAVI_FR_EX!G32</f>
        <v>0</v>
      </c>
      <c r="H32" s="10">
        <f>INTAVI_PA_IN!H32+INTAVI_PA_EX!H32+INTAVI_FR_IN!H32+INTAVI_FR_EX!H32</f>
        <v>0</v>
      </c>
      <c r="I32" s="10">
        <f>INTAVI_PA_IN!I32+INTAVI_PA_EX!I32+INTAVI_FR_IN!I32+INTAVI_FR_EX!I32</f>
        <v>0</v>
      </c>
      <c r="J32" s="10">
        <f>INTAVI_PA_IN!J32+INTAVI_PA_EX!J32+INTAVI_FR_IN!J32+INTAVI_FR_EX!J32</f>
        <v>0</v>
      </c>
      <c r="K32" s="10">
        <f>INTAVI_PA_IN!K32+INTAVI_PA_EX!K32+INTAVI_FR_IN!K32+INTAVI_FR_EX!K32</f>
        <v>0</v>
      </c>
      <c r="L32" s="10">
        <f>INTAVI_PA_IN!L32+INTAVI_PA_EX!L32+INTAVI_FR_IN!L32+INTAVI_FR_EX!L32</f>
        <v>0</v>
      </c>
      <c r="M32" s="10">
        <f>INTAVI_PA_IN!M32+INTAVI_PA_EX!M32+INTAVI_FR_IN!M32+INTAVI_FR_EX!M32</f>
        <v>0</v>
      </c>
      <c r="N32" s="10">
        <f>INTAVI_PA_IN!N32+INTAVI_PA_EX!N32+INTAVI_FR_IN!N32+INTAVI_FR_EX!N32</f>
        <v>0</v>
      </c>
      <c r="O32" s="10">
        <f>INTAVI_PA_IN!O32+INTAVI_PA_EX!O32+INTAVI_FR_IN!O32+INTAVI_FR_EX!O32</f>
        <v>0</v>
      </c>
      <c r="P32" s="10">
        <f>INTAVI_PA_IN!P32+INTAVI_PA_EX!P32+INTAVI_FR_IN!P32+INTAVI_FR_EX!P32</f>
        <v>0</v>
      </c>
      <c r="Q32" s="10">
        <f>INTAVI_PA_IN!Q32+INTAVI_PA_EX!Q32+INTAVI_FR_IN!Q32+INTAVI_FR_EX!Q32</f>
        <v>0</v>
      </c>
      <c r="R32" s="10">
        <f>INTAVI_PA_IN!R32+INTAVI_PA_EX!R32+INTAVI_FR_IN!R32+INTAVI_FR_EX!R32</f>
        <v>0</v>
      </c>
      <c r="S32" s="10">
        <f>INTAVI_PA_IN!S32+INTAVI_PA_EX!S32+INTAVI_FR_IN!S32+INTAVI_FR_EX!S32</f>
        <v>0</v>
      </c>
      <c r="T32" s="10">
        <f>INTAVI_PA_IN!T32+INTAVI_PA_EX!T32+INTAVI_FR_IN!T32+INTAVI_FR_EX!T32</f>
        <v>0</v>
      </c>
      <c r="U32" s="10">
        <f>INTAVI_PA_IN!U32+INTAVI_PA_EX!U32+INTAVI_FR_IN!U32+INTAVI_FR_EX!U32</f>
        <v>0</v>
      </c>
      <c r="V32" s="10">
        <f>INTAVI_PA_IN!V32+INTAVI_PA_EX!V32+INTAVI_FR_IN!V32+INTAVI_FR_EX!V32</f>
        <v>0</v>
      </c>
      <c r="W32" s="10">
        <f>INTAVI_PA_IN!W32+INTAVI_PA_EX!W32+INTAVI_FR_IN!W32+INTAVI_FR_EX!W32</f>
        <v>0</v>
      </c>
      <c r="X32" s="10">
        <f>INTAVI_PA_IN!X32+INTAVI_PA_EX!X32+INTAVI_FR_IN!X32+INTAVI_FR_EX!X32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3301.9012037833181</v>
      </c>
      <c r="D33" s="29">
        <f t="shared" si="18"/>
        <v>3214.6149613069638</v>
      </c>
      <c r="E33" s="29">
        <f t="shared" si="18"/>
        <v>3355.9401547721418</v>
      </c>
      <c r="F33" s="29">
        <f t="shared" si="18"/>
        <v>3306.0332760103179</v>
      </c>
      <c r="G33" s="29">
        <f t="shared" si="18"/>
        <v>3541.8815993121229</v>
      </c>
      <c r="H33" s="29">
        <f t="shared" si="18"/>
        <v>3646.8185726569209</v>
      </c>
      <c r="I33" s="29">
        <f t="shared" si="18"/>
        <v>3696.6895958727437</v>
      </c>
      <c r="J33" s="29">
        <f t="shared" si="18"/>
        <v>3719.5471195184864</v>
      </c>
      <c r="K33" s="29">
        <f t="shared" si="18"/>
        <v>3770.457179707651</v>
      </c>
      <c r="L33" s="29">
        <f t="shared" si="18"/>
        <v>3494.0885640584693</v>
      </c>
      <c r="M33" s="29">
        <f t="shared" si="18"/>
        <v>3409.9312123817699</v>
      </c>
      <c r="N33" s="29">
        <f t="shared" si="18"/>
        <v>3549.1545141874453</v>
      </c>
      <c r="O33" s="29">
        <f t="shared" si="18"/>
        <v>3410.9701633705931</v>
      </c>
      <c r="P33" s="29">
        <f t="shared" si="18"/>
        <v>3484.7377472055036</v>
      </c>
      <c r="Q33" s="29">
        <f t="shared" si="18"/>
        <v>3616.6881341358544</v>
      </c>
      <c r="R33" s="29">
        <f t="shared" si="18"/>
        <v>3801.3543422183993</v>
      </c>
      <c r="S33" s="29">
        <f t="shared" si="18"/>
        <v>3900.2018056749785</v>
      </c>
      <c r="T33" s="29">
        <f t="shared" si="18"/>
        <v>4013.353998280309</v>
      </c>
      <c r="U33" s="29">
        <f t="shared" si="18"/>
        <v>4061.4701633705931</v>
      </c>
      <c r="V33" s="29">
        <f t="shared" si="18"/>
        <v>3971.777128116938</v>
      </c>
      <c r="W33" s="29">
        <f t="shared" si="18"/>
        <v>2215.22407566638</v>
      </c>
      <c r="X33" s="29">
        <f t="shared" ref="X33" si="19">SUM(X34:X50)</f>
        <v>2436.0425623387791</v>
      </c>
    </row>
    <row r="34" spans="1:24" ht="11.25" customHeight="1" x14ac:dyDescent="0.2">
      <c r="A34" s="41" t="s">
        <v>55</v>
      </c>
      <c r="B34" s="9" t="s">
        <v>56</v>
      </c>
      <c r="C34" s="10">
        <f>INTAVI_PA_IN!C34+INTAVI_PA_EX!C34+INTAVI_FR_IN!C34+INTAVI_FR_EX!C34</f>
        <v>0</v>
      </c>
      <c r="D34" s="10">
        <f>INTAVI_PA_IN!D34+INTAVI_PA_EX!D34+INTAVI_FR_IN!D34+INTAVI_FR_EX!D34</f>
        <v>0</v>
      </c>
      <c r="E34" s="10">
        <f>INTAVI_PA_IN!E34+INTAVI_PA_EX!E34+INTAVI_FR_IN!E34+INTAVI_FR_EX!E34</f>
        <v>0</v>
      </c>
      <c r="F34" s="10">
        <f>INTAVI_PA_IN!F34+INTAVI_PA_EX!F34+INTAVI_FR_IN!F34+INTAVI_FR_EX!F34</f>
        <v>0</v>
      </c>
      <c r="G34" s="10">
        <f>INTAVI_PA_IN!G34+INTAVI_PA_EX!G34+INTAVI_FR_IN!G34+INTAVI_FR_EX!G34</f>
        <v>0</v>
      </c>
      <c r="H34" s="10">
        <f>INTAVI_PA_IN!H34+INTAVI_PA_EX!H34+INTAVI_FR_IN!H34+INTAVI_FR_EX!H34</f>
        <v>0</v>
      </c>
      <c r="I34" s="10">
        <f>INTAVI_PA_IN!I34+INTAVI_PA_EX!I34+INTAVI_FR_IN!I34+INTAVI_FR_EX!I34</f>
        <v>0</v>
      </c>
      <c r="J34" s="10">
        <f>INTAVI_PA_IN!J34+INTAVI_PA_EX!J34+INTAVI_FR_IN!J34+INTAVI_FR_EX!J34</f>
        <v>0</v>
      </c>
      <c r="K34" s="10">
        <f>INTAVI_PA_IN!K34+INTAVI_PA_EX!K34+INTAVI_FR_IN!K34+INTAVI_FR_EX!K34</f>
        <v>0</v>
      </c>
      <c r="L34" s="10">
        <f>INTAVI_PA_IN!L34+INTAVI_PA_EX!L34+INTAVI_FR_IN!L34+INTAVI_FR_EX!L34</f>
        <v>0</v>
      </c>
      <c r="M34" s="10">
        <f>INTAVI_PA_IN!M34+INTAVI_PA_EX!M34+INTAVI_FR_IN!M34+INTAVI_FR_EX!M34</f>
        <v>0</v>
      </c>
      <c r="N34" s="10">
        <f>INTAVI_PA_IN!N34+INTAVI_PA_EX!N34+INTAVI_FR_IN!N34+INTAVI_FR_EX!N34</f>
        <v>0</v>
      </c>
      <c r="O34" s="10">
        <f>INTAVI_PA_IN!O34+INTAVI_PA_EX!O34+INTAVI_FR_IN!O34+INTAVI_FR_EX!O34</f>
        <v>0</v>
      </c>
      <c r="P34" s="10">
        <f>INTAVI_PA_IN!P34+INTAVI_PA_EX!P34+INTAVI_FR_IN!P34+INTAVI_FR_EX!P34</f>
        <v>0</v>
      </c>
      <c r="Q34" s="10">
        <f>INTAVI_PA_IN!Q34+INTAVI_PA_EX!Q34+INTAVI_FR_IN!Q34+INTAVI_FR_EX!Q34</f>
        <v>0</v>
      </c>
      <c r="R34" s="10">
        <f>INTAVI_PA_IN!R34+INTAVI_PA_EX!R34+INTAVI_FR_IN!R34+INTAVI_FR_EX!R34</f>
        <v>0</v>
      </c>
      <c r="S34" s="10">
        <f>INTAVI_PA_IN!S34+INTAVI_PA_EX!S34+INTAVI_FR_IN!S34+INTAVI_FR_EX!S34</f>
        <v>0</v>
      </c>
      <c r="T34" s="10">
        <f>INTAVI_PA_IN!T34+INTAVI_PA_EX!T34+INTAVI_FR_IN!T34+INTAVI_FR_EX!T34</f>
        <v>0</v>
      </c>
      <c r="U34" s="10">
        <f>INTAVI_PA_IN!U34+INTAVI_PA_EX!U34+INTAVI_FR_IN!U34+INTAVI_FR_EX!U34</f>
        <v>0</v>
      </c>
      <c r="V34" s="10">
        <f>INTAVI_PA_IN!V34+INTAVI_PA_EX!V34+INTAVI_FR_IN!V34+INTAVI_FR_EX!V34</f>
        <v>0</v>
      </c>
      <c r="W34" s="10">
        <f>INTAVI_PA_IN!W34+INTAVI_PA_EX!W34+INTAVI_FR_IN!W34+INTAVI_FR_EX!W34</f>
        <v>0</v>
      </c>
      <c r="X34" s="10">
        <f>INTAVI_PA_IN!X34+INTAVI_PA_EX!X34+INTAVI_FR_IN!X34+INTAVI_FR_EX!X34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INTAVI_PA_IN!C35+INTAVI_PA_EX!C35+INTAVI_FR_IN!C35+INTAVI_FR_EX!C35</f>
        <v>0</v>
      </c>
      <c r="D35" s="10">
        <f>INTAVI_PA_IN!D35+INTAVI_PA_EX!D35+INTAVI_FR_IN!D35+INTAVI_FR_EX!D35</f>
        <v>0</v>
      </c>
      <c r="E35" s="10">
        <f>INTAVI_PA_IN!E35+INTAVI_PA_EX!E35+INTAVI_FR_IN!E35+INTAVI_FR_EX!E35</f>
        <v>0</v>
      </c>
      <c r="F35" s="10">
        <f>INTAVI_PA_IN!F35+INTAVI_PA_EX!F35+INTAVI_FR_IN!F35+INTAVI_FR_EX!F35</f>
        <v>0</v>
      </c>
      <c r="G35" s="10">
        <f>INTAVI_PA_IN!G35+INTAVI_PA_EX!G35+INTAVI_FR_IN!G35+INTAVI_FR_EX!G35</f>
        <v>0</v>
      </c>
      <c r="H35" s="10">
        <f>INTAVI_PA_IN!H35+INTAVI_PA_EX!H35+INTAVI_FR_IN!H35+INTAVI_FR_EX!H35</f>
        <v>0</v>
      </c>
      <c r="I35" s="10">
        <f>INTAVI_PA_IN!I35+INTAVI_PA_EX!I35+INTAVI_FR_IN!I35+INTAVI_FR_EX!I35</f>
        <v>0</v>
      </c>
      <c r="J35" s="10">
        <f>INTAVI_PA_IN!J35+INTAVI_PA_EX!J35+INTAVI_FR_IN!J35+INTAVI_FR_EX!J35</f>
        <v>0</v>
      </c>
      <c r="K35" s="10">
        <f>INTAVI_PA_IN!K35+INTAVI_PA_EX!K35+INTAVI_FR_IN!K35+INTAVI_FR_EX!K35</f>
        <v>0</v>
      </c>
      <c r="L35" s="10">
        <f>INTAVI_PA_IN!L35+INTAVI_PA_EX!L35+INTAVI_FR_IN!L35+INTAVI_FR_EX!L35</f>
        <v>0</v>
      </c>
      <c r="M35" s="10">
        <f>INTAVI_PA_IN!M35+INTAVI_PA_EX!M35+INTAVI_FR_IN!M35+INTAVI_FR_EX!M35</f>
        <v>0</v>
      </c>
      <c r="N35" s="10">
        <f>INTAVI_PA_IN!N35+INTAVI_PA_EX!N35+INTAVI_FR_IN!N35+INTAVI_FR_EX!N35</f>
        <v>0</v>
      </c>
      <c r="O35" s="10">
        <f>INTAVI_PA_IN!O35+INTAVI_PA_EX!O35+INTAVI_FR_IN!O35+INTAVI_FR_EX!O35</f>
        <v>0</v>
      </c>
      <c r="P35" s="10">
        <f>INTAVI_PA_IN!P35+INTAVI_PA_EX!P35+INTAVI_FR_IN!P35+INTAVI_FR_EX!P35</f>
        <v>0</v>
      </c>
      <c r="Q35" s="10">
        <f>INTAVI_PA_IN!Q35+INTAVI_PA_EX!Q35+INTAVI_FR_IN!Q35+INTAVI_FR_EX!Q35</f>
        <v>0</v>
      </c>
      <c r="R35" s="10">
        <f>INTAVI_PA_IN!R35+INTAVI_PA_EX!R35+INTAVI_FR_IN!R35+INTAVI_FR_EX!R35</f>
        <v>0</v>
      </c>
      <c r="S35" s="10">
        <f>INTAVI_PA_IN!S35+INTAVI_PA_EX!S35+INTAVI_FR_IN!S35+INTAVI_FR_EX!S35</f>
        <v>0</v>
      </c>
      <c r="T35" s="10">
        <f>INTAVI_PA_IN!T35+INTAVI_PA_EX!T35+INTAVI_FR_IN!T35+INTAVI_FR_EX!T35</f>
        <v>0</v>
      </c>
      <c r="U35" s="10">
        <f>INTAVI_PA_IN!U35+INTAVI_PA_EX!U35+INTAVI_FR_IN!U35+INTAVI_FR_EX!U35</f>
        <v>0</v>
      </c>
      <c r="V35" s="10">
        <f>INTAVI_PA_IN!V35+INTAVI_PA_EX!V35+INTAVI_FR_IN!V35+INTAVI_FR_EX!V35</f>
        <v>0</v>
      </c>
      <c r="W35" s="10">
        <f>INTAVI_PA_IN!W35+INTAVI_PA_EX!W35+INTAVI_FR_IN!W35+INTAVI_FR_EX!W35</f>
        <v>0</v>
      </c>
      <c r="X35" s="10">
        <f>INTAVI_PA_IN!X35+INTAVI_PA_EX!X35+INTAVI_FR_IN!X35+INTAVI_FR_EX!X35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INTAVI_PA_IN!C36+INTAVI_PA_EX!C36+INTAVI_FR_IN!C36+INTAVI_FR_EX!C36</f>
        <v>0</v>
      </c>
      <c r="D36" s="10">
        <f>INTAVI_PA_IN!D36+INTAVI_PA_EX!D36+INTAVI_FR_IN!D36+INTAVI_FR_EX!D36</f>
        <v>0</v>
      </c>
      <c r="E36" s="10">
        <f>INTAVI_PA_IN!E36+INTAVI_PA_EX!E36+INTAVI_FR_IN!E36+INTAVI_FR_EX!E36</f>
        <v>0</v>
      </c>
      <c r="F36" s="10">
        <f>INTAVI_PA_IN!F36+INTAVI_PA_EX!F36+INTAVI_FR_IN!F36+INTAVI_FR_EX!F36</f>
        <v>0</v>
      </c>
      <c r="G36" s="10">
        <f>INTAVI_PA_IN!G36+INTAVI_PA_EX!G36+INTAVI_FR_IN!G36+INTAVI_FR_EX!G36</f>
        <v>0</v>
      </c>
      <c r="H36" s="10">
        <f>INTAVI_PA_IN!H36+INTAVI_PA_EX!H36+INTAVI_FR_IN!H36+INTAVI_FR_EX!H36</f>
        <v>0</v>
      </c>
      <c r="I36" s="10">
        <f>INTAVI_PA_IN!I36+INTAVI_PA_EX!I36+INTAVI_FR_IN!I36+INTAVI_FR_EX!I36</f>
        <v>0</v>
      </c>
      <c r="J36" s="10">
        <f>INTAVI_PA_IN!J36+INTAVI_PA_EX!J36+INTAVI_FR_IN!J36+INTAVI_FR_EX!J36</f>
        <v>0</v>
      </c>
      <c r="K36" s="10">
        <f>INTAVI_PA_IN!K36+INTAVI_PA_EX!K36+INTAVI_FR_IN!K36+INTAVI_FR_EX!K36</f>
        <v>0</v>
      </c>
      <c r="L36" s="10">
        <f>INTAVI_PA_IN!L36+INTAVI_PA_EX!L36+INTAVI_FR_IN!L36+INTAVI_FR_EX!L36</f>
        <v>0</v>
      </c>
      <c r="M36" s="10">
        <f>INTAVI_PA_IN!M36+INTAVI_PA_EX!M36+INTAVI_FR_IN!M36+INTAVI_FR_EX!M36</f>
        <v>0</v>
      </c>
      <c r="N36" s="10">
        <f>INTAVI_PA_IN!N36+INTAVI_PA_EX!N36+INTAVI_FR_IN!N36+INTAVI_FR_EX!N36</f>
        <v>0</v>
      </c>
      <c r="O36" s="10">
        <f>INTAVI_PA_IN!O36+INTAVI_PA_EX!O36+INTAVI_FR_IN!O36+INTAVI_FR_EX!O36</f>
        <v>0</v>
      </c>
      <c r="P36" s="10">
        <f>INTAVI_PA_IN!P36+INTAVI_PA_EX!P36+INTAVI_FR_IN!P36+INTAVI_FR_EX!P36</f>
        <v>0</v>
      </c>
      <c r="Q36" s="10">
        <f>INTAVI_PA_IN!Q36+INTAVI_PA_EX!Q36+INTAVI_FR_IN!Q36+INTAVI_FR_EX!Q36</f>
        <v>0</v>
      </c>
      <c r="R36" s="10">
        <f>INTAVI_PA_IN!R36+INTAVI_PA_EX!R36+INTAVI_FR_IN!R36+INTAVI_FR_EX!R36</f>
        <v>0</v>
      </c>
      <c r="S36" s="10">
        <f>INTAVI_PA_IN!S36+INTAVI_PA_EX!S36+INTAVI_FR_IN!S36+INTAVI_FR_EX!S36</f>
        <v>0</v>
      </c>
      <c r="T36" s="10">
        <f>INTAVI_PA_IN!T36+INTAVI_PA_EX!T36+INTAVI_FR_IN!T36+INTAVI_FR_EX!T36</f>
        <v>0</v>
      </c>
      <c r="U36" s="10">
        <f>INTAVI_PA_IN!U36+INTAVI_PA_EX!U36+INTAVI_FR_IN!U36+INTAVI_FR_EX!U36</f>
        <v>0</v>
      </c>
      <c r="V36" s="10">
        <f>INTAVI_PA_IN!V36+INTAVI_PA_EX!V36+INTAVI_FR_IN!V36+INTAVI_FR_EX!V36</f>
        <v>0</v>
      </c>
      <c r="W36" s="10">
        <f>INTAVI_PA_IN!W36+INTAVI_PA_EX!W36+INTAVI_FR_IN!W36+INTAVI_FR_EX!W36</f>
        <v>0</v>
      </c>
      <c r="X36" s="10">
        <f>INTAVI_PA_IN!X36+INTAVI_PA_EX!X36+INTAVI_FR_IN!X36+INTAVI_FR_EX!X36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INTAVI_PA_IN!C37+INTAVI_PA_EX!C37+INTAVI_FR_IN!C37+INTAVI_FR_EX!C37</f>
        <v>0</v>
      </c>
      <c r="D37" s="10">
        <f>INTAVI_PA_IN!D37+INTAVI_PA_EX!D37+INTAVI_FR_IN!D37+INTAVI_FR_EX!D37</f>
        <v>0</v>
      </c>
      <c r="E37" s="10">
        <f>INTAVI_PA_IN!E37+INTAVI_PA_EX!E37+INTAVI_FR_IN!E37+INTAVI_FR_EX!E37</f>
        <v>0</v>
      </c>
      <c r="F37" s="10">
        <f>INTAVI_PA_IN!F37+INTAVI_PA_EX!F37+INTAVI_FR_IN!F37+INTAVI_FR_EX!F37</f>
        <v>0</v>
      </c>
      <c r="G37" s="10">
        <f>INTAVI_PA_IN!G37+INTAVI_PA_EX!G37+INTAVI_FR_IN!G37+INTAVI_FR_EX!G37</f>
        <v>0</v>
      </c>
      <c r="H37" s="10">
        <f>INTAVI_PA_IN!H37+INTAVI_PA_EX!H37+INTAVI_FR_IN!H37+INTAVI_FR_EX!H37</f>
        <v>0</v>
      </c>
      <c r="I37" s="10">
        <f>INTAVI_PA_IN!I37+INTAVI_PA_EX!I37+INTAVI_FR_IN!I37+INTAVI_FR_EX!I37</f>
        <v>0</v>
      </c>
      <c r="J37" s="10">
        <f>INTAVI_PA_IN!J37+INTAVI_PA_EX!J37+INTAVI_FR_IN!J37+INTAVI_FR_EX!J37</f>
        <v>0</v>
      </c>
      <c r="K37" s="10">
        <f>INTAVI_PA_IN!K37+INTAVI_PA_EX!K37+INTAVI_FR_IN!K37+INTAVI_FR_EX!K37</f>
        <v>0</v>
      </c>
      <c r="L37" s="10">
        <f>INTAVI_PA_IN!L37+INTAVI_PA_EX!L37+INTAVI_FR_IN!L37+INTAVI_FR_EX!L37</f>
        <v>0</v>
      </c>
      <c r="M37" s="10">
        <f>INTAVI_PA_IN!M37+INTAVI_PA_EX!M37+INTAVI_FR_IN!M37+INTAVI_FR_EX!M37</f>
        <v>0</v>
      </c>
      <c r="N37" s="10">
        <f>INTAVI_PA_IN!N37+INTAVI_PA_EX!N37+INTAVI_FR_IN!N37+INTAVI_FR_EX!N37</f>
        <v>0</v>
      </c>
      <c r="O37" s="10">
        <f>INTAVI_PA_IN!O37+INTAVI_PA_EX!O37+INTAVI_FR_IN!O37+INTAVI_FR_EX!O37</f>
        <v>0</v>
      </c>
      <c r="P37" s="10">
        <f>INTAVI_PA_IN!P37+INTAVI_PA_EX!P37+INTAVI_FR_IN!P37+INTAVI_FR_EX!P37</f>
        <v>0</v>
      </c>
      <c r="Q37" s="10">
        <f>INTAVI_PA_IN!Q37+INTAVI_PA_EX!Q37+INTAVI_FR_IN!Q37+INTAVI_FR_EX!Q37</f>
        <v>0</v>
      </c>
      <c r="R37" s="10">
        <f>INTAVI_PA_IN!R37+INTAVI_PA_EX!R37+INTAVI_FR_IN!R37+INTAVI_FR_EX!R37</f>
        <v>0</v>
      </c>
      <c r="S37" s="10">
        <f>INTAVI_PA_IN!S37+INTAVI_PA_EX!S37+INTAVI_FR_IN!S37+INTAVI_FR_EX!S37</f>
        <v>0</v>
      </c>
      <c r="T37" s="10">
        <f>INTAVI_PA_IN!T37+INTAVI_PA_EX!T37+INTAVI_FR_IN!T37+INTAVI_FR_EX!T37</f>
        <v>0</v>
      </c>
      <c r="U37" s="10">
        <f>INTAVI_PA_IN!U37+INTAVI_PA_EX!U37+INTAVI_FR_IN!U37+INTAVI_FR_EX!U37</f>
        <v>0</v>
      </c>
      <c r="V37" s="10">
        <f>INTAVI_PA_IN!V37+INTAVI_PA_EX!V37+INTAVI_FR_IN!V37+INTAVI_FR_EX!V37</f>
        <v>0</v>
      </c>
      <c r="W37" s="10">
        <f>INTAVI_PA_IN!W37+INTAVI_PA_EX!W37+INTAVI_FR_IN!W37+INTAVI_FR_EX!W37</f>
        <v>0</v>
      </c>
      <c r="X37" s="10">
        <f>INTAVI_PA_IN!X37+INTAVI_PA_EX!X37+INTAVI_FR_IN!X37+INTAVI_FR_EX!X37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INTAVI_PA_IN!C38+INTAVI_PA_EX!C38+INTAVI_FR_IN!C38+INTAVI_FR_EX!C38</f>
        <v>2.1018056749785026</v>
      </c>
      <c r="D38" s="10">
        <f>INTAVI_PA_IN!D38+INTAVI_PA_EX!D38+INTAVI_FR_IN!D38+INTAVI_FR_EX!D38</f>
        <v>1.0509028374892517</v>
      </c>
      <c r="E38" s="10">
        <f>INTAVI_PA_IN!E38+INTAVI_PA_EX!E38+INTAVI_FR_IN!E38+INTAVI_FR_EX!E38</f>
        <v>3.152794496990543</v>
      </c>
      <c r="F38" s="10">
        <f>INTAVI_PA_IN!F38+INTAVI_PA_EX!F38+INTAVI_FR_IN!F38+INTAVI_FR_EX!F38</f>
        <v>0</v>
      </c>
      <c r="G38" s="10">
        <f>INTAVI_PA_IN!G38+INTAVI_PA_EX!G38+INTAVI_FR_IN!G38+INTAVI_FR_EX!G38</f>
        <v>0</v>
      </c>
      <c r="H38" s="10">
        <f>INTAVI_PA_IN!H38+INTAVI_PA_EX!H38+INTAVI_FR_IN!H38+INTAVI_FR_EX!H38</f>
        <v>0</v>
      </c>
      <c r="I38" s="10">
        <f>INTAVI_PA_IN!I38+INTAVI_PA_EX!I38+INTAVI_FR_IN!I38+INTAVI_FR_EX!I38</f>
        <v>0</v>
      </c>
      <c r="J38" s="10">
        <f>INTAVI_PA_IN!J38+INTAVI_PA_EX!J38+INTAVI_FR_IN!J38+INTAVI_FR_EX!J38</f>
        <v>0</v>
      </c>
      <c r="K38" s="10">
        <f>INTAVI_PA_IN!K38+INTAVI_PA_EX!K38+INTAVI_FR_IN!K38+INTAVI_FR_EX!K38</f>
        <v>0</v>
      </c>
      <c r="L38" s="10">
        <f>INTAVI_PA_IN!L38+INTAVI_PA_EX!L38+INTAVI_FR_IN!L38+INTAVI_FR_EX!L38</f>
        <v>0</v>
      </c>
      <c r="M38" s="10">
        <f>INTAVI_PA_IN!M38+INTAVI_PA_EX!M38+INTAVI_FR_IN!M38+INTAVI_FR_EX!M38</f>
        <v>0</v>
      </c>
      <c r="N38" s="10">
        <f>INTAVI_PA_IN!N38+INTAVI_PA_EX!N38+INTAVI_FR_IN!N38+INTAVI_FR_EX!N38</f>
        <v>0</v>
      </c>
      <c r="O38" s="10">
        <f>INTAVI_PA_IN!O38+INTAVI_PA_EX!O38+INTAVI_FR_IN!O38+INTAVI_FR_EX!O38</f>
        <v>0</v>
      </c>
      <c r="P38" s="10">
        <f>INTAVI_PA_IN!P38+INTAVI_PA_EX!P38+INTAVI_FR_IN!P38+INTAVI_FR_EX!P38</f>
        <v>0</v>
      </c>
      <c r="Q38" s="10">
        <f>INTAVI_PA_IN!Q38+INTAVI_PA_EX!Q38+INTAVI_FR_IN!Q38+INTAVI_FR_EX!Q38</f>
        <v>0</v>
      </c>
      <c r="R38" s="10">
        <f>INTAVI_PA_IN!R38+INTAVI_PA_EX!R38+INTAVI_FR_IN!R38+INTAVI_FR_EX!R38</f>
        <v>0</v>
      </c>
      <c r="S38" s="10">
        <f>INTAVI_PA_IN!S38+INTAVI_PA_EX!S38+INTAVI_FR_IN!S38+INTAVI_FR_EX!S38</f>
        <v>0</v>
      </c>
      <c r="T38" s="10">
        <f>INTAVI_PA_IN!T38+INTAVI_PA_EX!T38+INTAVI_FR_IN!T38+INTAVI_FR_EX!T38</f>
        <v>0</v>
      </c>
      <c r="U38" s="10">
        <f>INTAVI_PA_IN!U38+INTAVI_PA_EX!U38+INTAVI_FR_IN!U38+INTAVI_FR_EX!U38</f>
        <v>0</v>
      </c>
      <c r="V38" s="10">
        <f>INTAVI_PA_IN!V38+INTAVI_PA_EX!V38+INTAVI_FR_IN!V38+INTAVI_FR_EX!V38</f>
        <v>0</v>
      </c>
      <c r="W38" s="10">
        <f>INTAVI_PA_IN!W38+INTAVI_PA_EX!W38+INTAVI_FR_IN!W38+INTAVI_FR_EX!W38</f>
        <v>0</v>
      </c>
      <c r="X38" s="10">
        <f>INTAVI_PA_IN!X38+INTAVI_PA_EX!X38+INTAVI_FR_IN!X38+INTAVI_FR_EX!X38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INTAVI_PA_IN!C39+INTAVI_PA_EX!C39+INTAVI_FR_IN!C39+INTAVI_FR_EX!C39</f>
        <v>0</v>
      </c>
      <c r="D39" s="10">
        <f>INTAVI_PA_IN!D39+INTAVI_PA_EX!D39+INTAVI_FR_IN!D39+INTAVI_FR_EX!D39</f>
        <v>0</v>
      </c>
      <c r="E39" s="10">
        <f>INTAVI_PA_IN!E39+INTAVI_PA_EX!E39+INTAVI_FR_IN!E39+INTAVI_FR_EX!E39</f>
        <v>0</v>
      </c>
      <c r="F39" s="10">
        <f>INTAVI_PA_IN!F39+INTAVI_PA_EX!F39+INTAVI_FR_IN!F39+INTAVI_FR_EX!F39</f>
        <v>0</v>
      </c>
      <c r="G39" s="10">
        <f>INTAVI_PA_IN!G39+INTAVI_PA_EX!G39+INTAVI_FR_IN!G39+INTAVI_FR_EX!G39</f>
        <v>0</v>
      </c>
      <c r="H39" s="10">
        <f>INTAVI_PA_IN!H39+INTAVI_PA_EX!H39+INTAVI_FR_IN!H39+INTAVI_FR_EX!H39</f>
        <v>0</v>
      </c>
      <c r="I39" s="10">
        <f>INTAVI_PA_IN!I39+INTAVI_PA_EX!I39+INTAVI_FR_IN!I39+INTAVI_FR_EX!I39</f>
        <v>0</v>
      </c>
      <c r="J39" s="10">
        <f>INTAVI_PA_IN!J39+INTAVI_PA_EX!J39+INTAVI_FR_IN!J39+INTAVI_FR_EX!J39</f>
        <v>0</v>
      </c>
      <c r="K39" s="10">
        <f>INTAVI_PA_IN!K39+INTAVI_PA_EX!K39+INTAVI_FR_IN!K39+INTAVI_FR_EX!K39</f>
        <v>0</v>
      </c>
      <c r="L39" s="10">
        <f>INTAVI_PA_IN!L39+INTAVI_PA_EX!L39+INTAVI_FR_IN!L39+INTAVI_FR_EX!L39</f>
        <v>0</v>
      </c>
      <c r="M39" s="10">
        <f>INTAVI_PA_IN!M39+INTAVI_PA_EX!M39+INTAVI_FR_IN!M39+INTAVI_FR_EX!M39</f>
        <v>0</v>
      </c>
      <c r="N39" s="10">
        <f>INTAVI_PA_IN!N39+INTAVI_PA_EX!N39+INTAVI_FR_IN!N39+INTAVI_FR_EX!N39</f>
        <v>0</v>
      </c>
      <c r="O39" s="10">
        <f>INTAVI_PA_IN!O39+INTAVI_PA_EX!O39+INTAVI_FR_IN!O39+INTAVI_FR_EX!O39</f>
        <v>0</v>
      </c>
      <c r="P39" s="10">
        <f>INTAVI_PA_IN!P39+INTAVI_PA_EX!P39+INTAVI_FR_IN!P39+INTAVI_FR_EX!P39</f>
        <v>0</v>
      </c>
      <c r="Q39" s="10">
        <f>INTAVI_PA_IN!Q39+INTAVI_PA_EX!Q39+INTAVI_FR_IN!Q39+INTAVI_FR_EX!Q39</f>
        <v>0</v>
      </c>
      <c r="R39" s="10">
        <f>INTAVI_PA_IN!R39+INTAVI_PA_EX!R39+INTAVI_FR_IN!R39+INTAVI_FR_EX!R39</f>
        <v>0</v>
      </c>
      <c r="S39" s="10">
        <f>INTAVI_PA_IN!S39+INTAVI_PA_EX!S39+INTAVI_FR_IN!S39+INTAVI_FR_EX!S39</f>
        <v>0</v>
      </c>
      <c r="T39" s="10">
        <f>INTAVI_PA_IN!T39+INTAVI_PA_EX!T39+INTAVI_FR_IN!T39+INTAVI_FR_EX!T39</f>
        <v>0</v>
      </c>
      <c r="U39" s="10">
        <f>INTAVI_PA_IN!U39+INTAVI_PA_EX!U39+INTAVI_FR_IN!U39+INTAVI_FR_EX!U39</f>
        <v>0</v>
      </c>
      <c r="V39" s="10">
        <f>INTAVI_PA_IN!V39+INTAVI_PA_EX!V39+INTAVI_FR_IN!V39+INTAVI_FR_EX!V39</f>
        <v>0</v>
      </c>
      <c r="W39" s="10">
        <f>INTAVI_PA_IN!W39+INTAVI_PA_EX!W39+INTAVI_FR_IN!W39+INTAVI_FR_EX!W39</f>
        <v>0</v>
      </c>
      <c r="X39" s="10">
        <f>INTAVI_PA_IN!X39+INTAVI_PA_EX!X39+INTAVI_FR_IN!X39+INTAVI_FR_EX!X39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INTAVI_PA_IN!C40+INTAVI_PA_EX!C40+INTAVI_FR_IN!C40+INTAVI_FR_EX!C40</f>
        <v>3299.7993981083396</v>
      </c>
      <c r="D40" s="10">
        <f>INTAVI_PA_IN!D40+INTAVI_PA_EX!D40+INTAVI_FR_IN!D40+INTAVI_FR_EX!D40</f>
        <v>3213.5640584694747</v>
      </c>
      <c r="E40" s="10">
        <f>INTAVI_PA_IN!E40+INTAVI_PA_EX!E40+INTAVI_FR_IN!E40+INTAVI_FR_EX!E40</f>
        <v>3352.7873602751511</v>
      </c>
      <c r="F40" s="10">
        <f>INTAVI_PA_IN!F40+INTAVI_PA_EX!F40+INTAVI_FR_IN!F40+INTAVI_FR_EX!F40</f>
        <v>3306.0332760103179</v>
      </c>
      <c r="G40" s="10">
        <f>INTAVI_PA_IN!G40+INTAVI_PA_EX!G40+INTAVI_FR_IN!G40+INTAVI_FR_EX!G40</f>
        <v>3541.8815993121229</v>
      </c>
      <c r="H40" s="10">
        <f>INTAVI_PA_IN!H40+INTAVI_PA_EX!H40+INTAVI_FR_IN!H40+INTAVI_FR_EX!H40</f>
        <v>3646.8185726569209</v>
      </c>
      <c r="I40" s="10">
        <f>INTAVI_PA_IN!I40+INTAVI_PA_EX!I40+INTAVI_FR_IN!I40+INTAVI_FR_EX!I40</f>
        <v>3696.6895958727437</v>
      </c>
      <c r="J40" s="10">
        <f>INTAVI_PA_IN!J40+INTAVI_PA_EX!J40+INTAVI_FR_IN!J40+INTAVI_FR_EX!J40</f>
        <v>3719.5471195184864</v>
      </c>
      <c r="K40" s="10">
        <f>INTAVI_PA_IN!K40+INTAVI_PA_EX!K40+INTAVI_FR_IN!K40+INTAVI_FR_EX!K40</f>
        <v>3770.457179707651</v>
      </c>
      <c r="L40" s="10">
        <f>INTAVI_PA_IN!L40+INTAVI_PA_EX!L40+INTAVI_FR_IN!L40+INTAVI_FR_EX!L40</f>
        <v>3494.0885640584693</v>
      </c>
      <c r="M40" s="10">
        <f>INTAVI_PA_IN!M40+INTAVI_PA_EX!M40+INTAVI_FR_IN!M40+INTAVI_FR_EX!M40</f>
        <v>3409.9312123817699</v>
      </c>
      <c r="N40" s="10">
        <f>INTAVI_PA_IN!N40+INTAVI_PA_EX!N40+INTAVI_FR_IN!N40+INTAVI_FR_EX!N40</f>
        <v>3549.1545141874453</v>
      </c>
      <c r="O40" s="10">
        <f>INTAVI_PA_IN!O40+INTAVI_PA_EX!O40+INTAVI_FR_IN!O40+INTAVI_FR_EX!O40</f>
        <v>3410.9701633705931</v>
      </c>
      <c r="P40" s="10">
        <f>INTAVI_PA_IN!P40+INTAVI_PA_EX!P40+INTAVI_FR_IN!P40+INTAVI_FR_EX!P40</f>
        <v>3484.7377472055036</v>
      </c>
      <c r="Q40" s="10">
        <f>INTAVI_PA_IN!Q40+INTAVI_PA_EX!Q40+INTAVI_FR_IN!Q40+INTAVI_FR_EX!Q40</f>
        <v>3616.6881341358544</v>
      </c>
      <c r="R40" s="10">
        <f>INTAVI_PA_IN!R40+INTAVI_PA_EX!R40+INTAVI_FR_IN!R40+INTAVI_FR_EX!R40</f>
        <v>3801.3543422183993</v>
      </c>
      <c r="S40" s="10">
        <f>INTAVI_PA_IN!S40+INTAVI_PA_EX!S40+INTAVI_FR_IN!S40+INTAVI_FR_EX!S40</f>
        <v>3900.2018056749785</v>
      </c>
      <c r="T40" s="10">
        <f>INTAVI_PA_IN!T40+INTAVI_PA_EX!T40+INTAVI_FR_IN!T40+INTAVI_FR_EX!T40</f>
        <v>4013.353998280309</v>
      </c>
      <c r="U40" s="10">
        <f>INTAVI_PA_IN!U40+INTAVI_PA_EX!U40+INTAVI_FR_IN!U40+INTAVI_FR_EX!U40</f>
        <v>4061.4701633705931</v>
      </c>
      <c r="V40" s="10">
        <f>INTAVI_PA_IN!V40+INTAVI_PA_EX!V40+INTAVI_FR_IN!V40+INTAVI_FR_EX!V40</f>
        <v>3971.777128116938</v>
      </c>
      <c r="W40" s="10">
        <f>INTAVI_PA_IN!W40+INTAVI_PA_EX!W40+INTAVI_FR_IN!W40+INTAVI_FR_EX!W40</f>
        <v>2215.22407566638</v>
      </c>
      <c r="X40" s="10">
        <f>INTAVI_PA_IN!X40+INTAVI_PA_EX!X40+INTAVI_FR_IN!X40+INTAVI_FR_EX!X40</f>
        <v>2436.0425623387791</v>
      </c>
    </row>
    <row r="41" spans="1:24" ht="11.25" customHeight="1" x14ac:dyDescent="0.2">
      <c r="A41" s="41" t="s">
        <v>69</v>
      </c>
      <c r="B41" s="9" t="s">
        <v>70</v>
      </c>
      <c r="C41" s="10">
        <f>INTAVI_PA_IN!C41+INTAVI_PA_EX!C41+INTAVI_FR_IN!C41+INTAVI_FR_EX!C41</f>
        <v>0</v>
      </c>
      <c r="D41" s="10">
        <f>INTAVI_PA_IN!D41+INTAVI_PA_EX!D41+INTAVI_FR_IN!D41+INTAVI_FR_EX!D41</f>
        <v>0</v>
      </c>
      <c r="E41" s="10">
        <f>INTAVI_PA_IN!E41+INTAVI_PA_EX!E41+INTAVI_FR_IN!E41+INTAVI_FR_EX!E41</f>
        <v>0</v>
      </c>
      <c r="F41" s="10">
        <f>INTAVI_PA_IN!F41+INTAVI_PA_EX!F41+INTAVI_FR_IN!F41+INTAVI_FR_EX!F41</f>
        <v>0</v>
      </c>
      <c r="G41" s="10">
        <f>INTAVI_PA_IN!G41+INTAVI_PA_EX!G41+INTAVI_FR_IN!G41+INTAVI_FR_EX!G41</f>
        <v>0</v>
      </c>
      <c r="H41" s="10">
        <f>INTAVI_PA_IN!H41+INTAVI_PA_EX!H41+INTAVI_FR_IN!H41+INTAVI_FR_EX!H41</f>
        <v>0</v>
      </c>
      <c r="I41" s="10">
        <f>INTAVI_PA_IN!I41+INTAVI_PA_EX!I41+INTAVI_FR_IN!I41+INTAVI_FR_EX!I41</f>
        <v>0</v>
      </c>
      <c r="J41" s="10">
        <f>INTAVI_PA_IN!J41+INTAVI_PA_EX!J41+INTAVI_FR_IN!J41+INTAVI_FR_EX!J41</f>
        <v>0</v>
      </c>
      <c r="K41" s="10">
        <f>INTAVI_PA_IN!K41+INTAVI_PA_EX!K41+INTAVI_FR_IN!K41+INTAVI_FR_EX!K41</f>
        <v>0</v>
      </c>
      <c r="L41" s="10">
        <f>INTAVI_PA_IN!L41+INTAVI_PA_EX!L41+INTAVI_FR_IN!L41+INTAVI_FR_EX!L41</f>
        <v>0</v>
      </c>
      <c r="M41" s="10">
        <f>INTAVI_PA_IN!M41+INTAVI_PA_EX!M41+INTAVI_FR_IN!M41+INTAVI_FR_EX!M41</f>
        <v>0</v>
      </c>
      <c r="N41" s="10">
        <f>INTAVI_PA_IN!N41+INTAVI_PA_EX!N41+INTAVI_FR_IN!N41+INTAVI_FR_EX!N41</f>
        <v>0</v>
      </c>
      <c r="O41" s="10">
        <f>INTAVI_PA_IN!O41+INTAVI_PA_EX!O41+INTAVI_FR_IN!O41+INTAVI_FR_EX!O41</f>
        <v>0</v>
      </c>
      <c r="P41" s="10">
        <f>INTAVI_PA_IN!P41+INTAVI_PA_EX!P41+INTAVI_FR_IN!P41+INTAVI_FR_EX!P41</f>
        <v>0</v>
      </c>
      <c r="Q41" s="10">
        <f>INTAVI_PA_IN!Q41+INTAVI_PA_EX!Q41+INTAVI_FR_IN!Q41+INTAVI_FR_EX!Q41</f>
        <v>0</v>
      </c>
      <c r="R41" s="10">
        <f>INTAVI_PA_IN!R41+INTAVI_PA_EX!R41+INTAVI_FR_IN!R41+INTAVI_FR_EX!R41</f>
        <v>0</v>
      </c>
      <c r="S41" s="10">
        <f>INTAVI_PA_IN!S41+INTAVI_PA_EX!S41+INTAVI_FR_IN!S41+INTAVI_FR_EX!S41</f>
        <v>0</v>
      </c>
      <c r="T41" s="10">
        <f>INTAVI_PA_IN!T41+INTAVI_PA_EX!T41+INTAVI_FR_IN!T41+INTAVI_FR_EX!T41</f>
        <v>0</v>
      </c>
      <c r="U41" s="10">
        <f>INTAVI_PA_IN!U41+INTAVI_PA_EX!U41+INTAVI_FR_IN!U41+INTAVI_FR_EX!U41</f>
        <v>0</v>
      </c>
      <c r="V41" s="10">
        <f>INTAVI_PA_IN!V41+INTAVI_PA_EX!V41+INTAVI_FR_IN!V41+INTAVI_FR_EX!V41</f>
        <v>0</v>
      </c>
      <c r="W41" s="10">
        <f>INTAVI_PA_IN!W41+INTAVI_PA_EX!W41+INTAVI_FR_IN!W41+INTAVI_FR_EX!W41</f>
        <v>0</v>
      </c>
      <c r="X41" s="10">
        <f>INTAVI_PA_IN!X41+INTAVI_PA_EX!X41+INTAVI_FR_IN!X41+INTAVI_FR_EX!X41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INTAVI_PA_IN!C42+INTAVI_PA_EX!C42+INTAVI_FR_IN!C42+INTAVI_FR_EX!C42</f>
        <v>0</v>
      </c>
      <c r="D42" s="10">
        <f>INTAVI_PA_IN!D42+INTAVI_PA_EX!D42+INTAVI_FR_IN!D42+INTAVI_FR_EX!D42</f>
        <v>0</v>
      </c>
      <c r="E42" s="10">
        <f>INTAVI_PA_IN!E42+INTAVI_PA_EX!E42+INTAVI_FR_IN!E42+INTAVI_FR_EX!E42</f>
        <v>0</v>
      </c>
      <c r="F42" s="10">
        <f>INTAVI_PA_IN!F42+INTAVI_PA_EX!F42+INTAVI_FR_IN!F42+INTAVI_FR_EX!F42</f>
        <v>0</v>
      </c>
      <c r="G42" s="10">
        <f>INTAVI_PA_IN!G42+INTAVI_PA_EX!G42+INTAVI_FR_IN!G42+INTAVI_FR_EX!G42</f>
        <v>0</v>
      </c>
      <c r="H42" s="10">
        <f>INTAVI_PA_IN!H42+INTAVI_PA_EX!H42+INTAVI_FR_IN!H42+INTAVI_FR_EX!H42</f>
        <v>0</v>
      </c>
      <c r="I42" s="10">
        <f>INTAVI_PA_IN!I42+INTAVI_PA_EX!I42+INTAVI_FR_IN!I42+INTAVI_FR_EX!I42</f>
        <v>0</v>
      </c>
      <c r="J42" s="10">
        <f>INTAVI_PA_IN!J42+INTAVI_PA_EX!J42+INTAVI_FR_IN!J42+INTAVI_FR_EX!J42</f>
        <v>0</v>
      </c>
      <c r="K42" s="10">
        <f>INTAVI_PA_IN!K42+INTAVI_PA_EX!K42+INTAVI_FR_IN!K42+INTAVI_FR_EX!K42</f>
        <v>0</v>
      </c>
      <c r="L42" s="10">
        <f>INTAVI_PA_IN!L42+INTAVI_PA_EX!L42+INTAVI_FR_IN!L42+INTAVI_FR_EX!L42</f>
        <v>0</v>
      </c>
      <c r="M42" s="10">
        <f>INTAVI_PA_IN!M42+INTAVI_PA_EX!M42+INTAVI_FR_IN!M42+INTAVI_FR_EX!M42</f>
        <v>0</v>
      </c>
      <c r="N42" s="10">
        <f>INTAVI_PA_IN!N42+INTAVI_PA_EX!N42+INTAVI_FR_IN!N42+INTAVI_FR_EX!N42</f>
        <v>0</v>
      </c>
      <c r="O42" s="10">
        <f>INTAVI_PA_IN!O42+INTAVI_PA_EX!O42+INTAVI_FR_IN!O42+INTAVI_FR_EX!O42</f>
        <v>0</v>
      </c>
      <c r="P42" s="10">
        <f>INTAVI_PA_IN!P42+INTAVI_PA_EX!P42+INTAVI_FR_IN!P42+INTAVI_FR_EX!P42</f>
        <v>0</v>
      </c>
      <c r="Q42" s="10">
        <f>INTAVI_PA_IN!Q42+INTAVI_PA_EX!Q42+INTAVI_FR_IN!Q42+INTAVI_FR_EX!Q42</f>
        <v>0</v>
      </c>
      <c r="R42" s="10">
        <f>INTAVI_PA_IN!R42+INTAVI_PA_EX!R42+INTAVI_FR_IN!R42+INTAVI_FR_EX!R42</f>
        <v>0</v>
      </c>
      <c r="S42" s="10">
        <f>INTAVI_PA_IN!S42+INTAVI_PA_EX!S42+INTAVI_FR_IN!S42+INTAVI_FR_EX!S42</f>
        <v>0</v>
      </c>
      <c r="T42" s="10">
        <f>INTAVI_PA_IN!T42+INTAVI_PA_EX!T42+INTAVI_FR_IN!T42+INTAVI_FR_EX!T42</f>
        <v>0</v>
      </c>
      <c r="U42" s="10">
        <f>INTAVI_PA_IN!U42+INTAVI_PA_EX!U42+INTAVI_FR_IN!U42+INTAVI_FR_EX!U42</f>
        <v>0</v>
      </c>
      <c r="V42" s="10">
        <f>INTAVI_PA_IN!V42+INTAVI_PA_EX!V42+INTAVI_FR_IN!V42+INTAVI_FR_EX!V42</f>
        <v>0</v>
      </c>
      <c r="W42" s="10">
        <f>INTAVI_PA_IN!W42+INTAVI_PA_EX!W42+INTAVI_FR_IN!W42+INTAVI_FR_EX!W42</f>
        <v>0</v>
      </c>
      <c r="X42" s="10">
        <f>INTAVI_PA_IN!X42+INTAVI_PA_EX!X42+INTAVI_FR_IN!X42+INTAVI_FR_EX!X42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INTAVI_PA_IN!C43+INTAVI_PA_EX!C43+INTAVI_FR_IN!C43+INTAVI_FR_EX!C43</f>
        <v>0</v>
      </c>
      <c r="D43" s="10">
        <f>INTAVI_PA_IN!D43+INTAVI_PA_EX!D43+INTAVI_FR_IN!D43+INTAVI_FR_EX!D43</f>
        <v>0</v>
      </c>
      <c r="E43" s="10">
        <f>INTAVI_PA_IN!E43+INTAVI_PA_EX!E43+INTAVI_FR_IN!E43+INTAVI_FR_EX!E43</f>
        <v>0</v>
      </c>
      <c r="F43" s="10">
        <f>INTAVI_PA_IN!F43+INTAVI_PA_EX!F43+INTAVI_FR_IN!F43+INTAVI_FR_EX!F43</f>
        <v>0</v>
      </c>
      <c r="G43" s="10">
        <f>INTAVI_PA_IN!G43+INTAVI_PA_EX!G43+INTAVI_FR_IN!G43+INTAVI_FR_EX!G43</f>
        <v>0</v>
      </c>
      <c r="H43" s="10">
        <f>INTAVI_PA_IN!H43+INTAVI_PA_EX!H43+INTAVI_FR_IN!H43+INTAVI_FR_EX!H43</f>
        <v>0</v>
      </c>
      <c r="I43" s="10">
        <f>INTAVI_PA_IN!I43+INTAVI_PA_EX!I43+INTAVI_FR_IN!I43+INTAVI_FR_EX!I43</f>
        <v>0</v>
      </c>
      <c r="J43" s="10">
        <f>INTAVI_PA_IN!J43+INTAVI_PA_EX!J43+INTAVI_FR_IN!J43+INTAVI_FR_EX!J43</f>
        <v>0</v>
      </c>
      <c r="K43" s="10">
        <f>INTAVI_PA_IN!K43+INTAVI_PA_EX!K43+INTAVI_FR_IN!K43+INTAVI_FR_EX!K43</f>
        <v>0</v>
      </c>
      <c r="L43" s="10">
        <f>INTAVI_PA_IN!L43+INTAVI_PA_EX!L43+INTAVI_FR_IN!L43+INTAVI_FR_EX!L43</f>
        <v>0</v>
      </c>
      <c r="M43" s="10">
        <f>INTAVI_PA_IN!M43+INTAVI_PA_EX!M43+INTAVI_FR_IN!M43+INTAVI_FR_EX!M43</f>
        <v>0</v>
      </c>
      <c r="N43" s="10">
        <f>INTAVI_PA_IN!N43+INTAVI_PA_EX!N43+INTAVI_FR_IN!N43+INTAVI_FR_EX!N43</f>
        <v>0</v>
      </c>
      <c r="O43" s="10">
        <f>INTAVI_PA_IN!O43+INTAVI_PA_EX!O43+INTAVI_FR_IN!O43+INTAVI_FR_EX!O43</f>
        <v>0</v>
      </c>
      <c r="P43" s="10">
        <f>INTAVI_PA_IN!P43+INTAVI_PA_EX!P43+INTAVI_FR_IN!P43+INTAVI_FR_EX!P43</f>
        <v>0</v>
      </c>
      <c r="Q43" s="10">
        <f>INTAVI_PA_IN!Q43+INTAVI_PA_EX!Q43+INTAVI_FR_IN!Q43+INTAVI_FR_EX!Q43</f>
        <v>0</v>
      </c>
      <c r="R43" s="10">
        <f>INTAVI_PA_IN!R43+INTAVI_PA_EX!R43+INTAVI_FR_IN!R43+INTAVI_FR_EX!R43</f>
        <v>0</v>
      </c>
      <c r="S43" s="10">
        <f>INTAVI_PA_IN!S43+INTAVI_PA_EX!S43+INTAVI_FR_IN!S43+INTAVI_FR_EX!S43</f>
        <v>0</v>
      </c>
      <c r="T43" s="10">
        <f>INTAVI_PA_IN!T43+INTAVI_PA_EX!T43+INTAVI_FR_IN!T43+INTAVI_FR_EX!T43</f>
        <v>0</v>
      </c>
      <c r="U43" s="10">
        <f>INTAVI_PA_IN!U43+INTAVI_PA_EX!U43+INTAVI_FR_IN!U43+INTAVI_FR_EX!U43</f>
        <v>0</v>
      </c>
      <c r="V43" s="10">
        <f>INTAVI_PA_IN!V43+INTAVI_PA_EX!V43+INTAVI_FR_IN!V43+INTAVI_FR_EX!V43</f>
        <v>0</v>
      </c>
      <c r="W43" s="10">
        <f>INTAVI_PA_IN!W43+INTAVI_PA_EX!W43+INTAVI_FR_IN!W43+INTAVI_FR_EX!W43</f>
        <v>0</v>
      </c>
      <c r="X43" s="10">
        <f>INTAVI_PA_IN!X43+INTAVI_PA_EX!X43+INTAVI_FR_IN!X43+INTAVI_FR_EX!X43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INTAVI_PA_IN!C44+INTAVI_PA_EX!C44+INTAVI_FR_IN!C44+INTAVI_FR_EX!C44</f>
        <v>0</v>
      </c>
      <c r="D44" s="10">
        <f>INTAVI_PA_IN!D44+INTAVI_PA_EX!D44+INTAVI_FR_IN!D44+INTAVI_FR_EX!D44</f>
        <v>0</v>
      </c>
      <c r="E44" s="10">
        <f>INTAVI_PA_IN!E44+INTAVI_PA_EX!E44+INTAVI_FR_IN!E44+INTAVI_FR_EX!E44</f>
        <v>0</v>
      </c>
      <c r="F44" s="10">
        <f>INTAVI_PA_IN!F44+INTAVI_PA_EX!F44+INTAVI_FR_IN!F44+INTAVI_FR_EX!F44</f>
        <v>0</v>
      </c>
      <c r="G44" s="10">
        <f>INTAVI_PA_IN!G44+INTAVI_PA_EX!G44+INTAVI_FR_IN!G44+INTAVI_FR_EX!G44</f>
        <v>0</v>
      </c>
      <c r="H44" s="10">
        <f>INTAVI_PA_IN!H44+INTAVI_PA_EX!H44+INTAVI_FR_IN!H44+INTAVI_FR_EX!H44</f>
        <v>0</v>
      </c>
      <c r="I44" s="10">
        <f>INTAVI_PA_IN!I44+INTAVI_PA_EX!I44+INTAVI_FR_IN!I44+INTAVI_FR_EX!I44</f>
        <v>0</v>
      </c>
      <c r="J44" s="10">
        <f>INTAVI_PA_IN!J44+INTAVI_PA_EX!J44+INTAVI_FR_IN!J44+INTAVI_FR_EX!J44</f>
        <v>0</v>
      </c>
      <c r="K44" s="10">
        <f>INTAVI_PA_IN!K44+INTAVI_PA_EX!K44+INTAVI_FR_IN!K44+INTAVI_FR_EX!K44</f>
        <v>0</v>
      </c>
      <c r="L44" s="10">
        <f>INTAVI_PA_IN!L44+INTAVI_PA_EX!L44+INTAVI_FR_IN!L44+INTAVI_FR_EX!L44</f>
        <v>0</v>
      </c>
      <c r="M44" s="10">
        <f>INTAVI_PA_IN!M44+INTAVI_PA_EX!M44+INTAVI_FR_IN!M44+INTAVI_FR_EX!M44</f>
        <v>0</v>
      </c>
      <c r="N44" s="10">
        <f>INTAVI_PA_IN!N44+INTAVI_PA_EX!N44+INTAVI_FR_IN!N44+INTAVI_FR_EX!N44</f>
        <v>0</v>
      </c>
      <c r="O44" s="10">
        <f>INTAVI_PA_IN!O44+INTAVI_PA_EX!O44+INTAVI_FR_IN!O44+INTAVI_FR_EX!O44</f>
        <v>0</v>
      </c>
      <c r="P44" s="10">
        <f>INTAVI_PA_IN!P44+INTAVI_PA_EX!P44+INTAVI_FR_IN!P44+INTAVI_FR_EX!P44</f>
        <v>0</v>
      </c>
      <c r="Q44" s="10">
        <f>INTAVI_PA_IN!Q44+INTAVI_PA_EX!Q44+INTAVI_FR_IN!Q44+INTAVI_FR_EX!Q44</f>
        <v>0</v>
      </c>
      <c r="R44" s="10">
        <f>INTAVI_PA_IN!R44+INTAVI_PA_EX!R44+INTAVI_FR_IN!R44+INTAVI_FR_EX!R44</f>
        <v>0</v>
      </c>
      <c r="S44" s="10">
        <f>INTAVI_PA_IN!S44+INTAVI_PA_EX!S44+INTAVI_FR_IN!S44+INTAVI_FR_EX!S44</f>
        <v>0</v>
      </c>
      <c r="T44" s="10">
        <f>INTAVI_PA_IN!T44+INTAVI_PA_EX!T44+INTAVI_FR_IN!T44+INTAVI_FR_EX!T44</f>
        <v>0</v>
      </c>
      <c r="U44" s="10">
        <f>INTAVI_PA_IN!U44+INTAVI_PA_EX!U44+INTAVI_FR_IN!U44+INTAVI_FR_EX!U44</f>
        <v>0</v>
      </c>
      <c r="V44" s="10">
        <f>INTAVI_PA_IN!V44+INTAVI_PA_EX!V44+INTAVI_FR_IN!V44+INTAVI_FR_EX!V44</f>
        <v>0</v>
      </c>
      <c r="W44" s="10">
        <f>INTAVI_PA_IN!W44+INTAVI_PA_EX!W44+INTAVI_FR_IN!W44+INTAVI_FR_EX!W44</f>
        <v>0</v>
      </c>
      <c r="X44" s="10">
        <f>INTAVI_PA_IN!X44+INTAVI_PA_EX!X44+INTAVI_FR_IN!X44+INTAVI_FR_EX!X44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INTAVI_PA_IN!C45+INTAVI_PA_EX!C45+INTAVI_FR_IN!C45+INTAVI_FR_EX!C45</f>
        <v>0</v>
      </c>
      <c r="D45" s="10">
        <f>INTAVI_PA_IN!D45+INTAVI_PA_EX!D45+INTAVI_FR_IN!D45+INTAVI_FR_EX!D45</f>
        <v>0</v>
      </c>
      <c r="E45" s="10">
        <f>INTAVI_PA_IN!E45+INTAVI_PA_EX!E45+INTAVI_FR_IN!E45+INTAVI_FR_EX!E45</f>
        <v>0</v>
      </c>
      <c r="F45" s="10">
        <f>INTAVI_PA_IN!F45+INTAVI_PA_EX!F45+INTAVI_FR_IN!F45+INTAVI_FR_EX!F45</f>
        <v>0</v>
      </c>
      <c r="G45" s="10">
        <f>INTAVI_PA_IN!G45+INTAVI_PA_EX!G45+INTAVI_FR_IN!G45+INTAVI_FR_EX!G45</f>
        <v>0</v>
      </c>
      <c r="H45" s="10">
        <f>INTAVI_PA_IN!H45+INTAVI_PA_EX!H45+INTAVI_FR_IN!H45+INTAVI_FR_EX!H45</f>
        <v>0</v>
      </c>
      <c r="I45" s="10">
        <f>INTAVI_PA_IN!I45+INTAVI_PA_EX!I45+INTAVI_FR_IN!I45+INTAVI_FR_EX!I45</f>
        <v>0</v>
      </c>
      <c r="J45" s="10">
        <f>INTAVI_PA_IN!J45+INTAVI_PA_EX!J45+INTAVI_FR_IN!J45+INTAVI_FR_EX!J45</f>
        <v>0</v>
      </c>
      <c r="K45" s="10">
        <f>INTAVI_PA_IN!K45+INTAVI_PA_EX!K45+INTAVI_FR_IN!K45+INTAVI_FR_EX!K45</f>
        <v>0</v>
      </c>
      <c r="L45" s="10">
        <f>INTAVI_PA_IN!L45+INTAVI_PA_EX!L45+INTAVI_FR_IN!L45+INTAVI_FR_EX!L45</f>
        <v>0</v>
      </c>
      <c r="M45" s="10">
        <f>INTAVI_PA_IN!M45+INTAVI_PA_EX!M45+INTAVI_FR_IN!M45+INTAVI_FR_EX!M45</f>
        <v>0</v>
      </c>
      <c r="N45" s="10">
        <f>INTAVI_PA_IN!N45+INTAVI_PA_EX!N45+INTAVI_FR_IN!N45+INTAVI_FR_EX!N45</f>
        <v>0</v>
      </c>
      <c r="O45" s="10">
        <f>INTAVI_PA_IN!O45+INTAVI_PA_EX!O45+INTAVI_FR_IN!O45+INTAVI_FR_EX!O45</f>
        <v>0</v>
      </c>
      <c r="P45" s="10">
        <f>INTAVI_PA_IN!P45+INTAVI_PA_EX!P45+INTAVI_FR_IN!P45+INTAVI_FR_EX!P45</f>
        <v>0</v>
      </c>
      <c r="Q45" s="10">
        <f>INTAVI_PA_IN!Q45+INTAVI_PA_EX!Q45+INTAVI_FR_IN!Q45+INTAVI_FR_EX!Q45</f>
        <v>0</v>
      </c>
      <c r="R45" s="10">
        <f>INTAVI_PA_IN!R45+INTAVI_PA_EX!R45+INTAVI_FR_IN!R45+INTAVI_FR_EX!R45</f>
        <v>0</v>
      </c>
      <c r="S45" s="10">
        <f>INTAVI_PA_IN!S45+INTAVI_PA_EX!S45+INTAVI_FR_IN!S45+INTAVI_FR_EX!S45</f>
        <v>0</v>
      </c>
      <c r="T45" s="10">
        <f>INTAVI_PA_IN!T45+INTAVI_PA_EX!T45+INTAVI_FR_IN!T45+INTAVI_FR_EX!T45</f>
        <v>0</v>
      </c>
      <c r="U45" s="10">
        <f>INTAVI_PA_IN!U45+INTAVI_PA_EX!U45+INTAVI_FR_IN!U45+INTAVI_FR_EX!U45</f>
        <v>0</v>
      </c>
      <c r="V45" s="10">
        <f>INTAVI_PA_IN!V45+INTAVI_PA_EX!V45+INTAVI_FR_IN!V45+INTAVI_FR_EX!V45</f>
        <v>0</v>
      </c>
      <c r="W45" s="10">
        <f>INTAVI_PA_IN!W45+INTAVI_PA_EX!W45+INTAVI_FR_IN!W45+INTAVI_FR_EX!W45</f>
        <v>0</v>
      </c>
      <c r="X45" s="10">
        <f>INTAVI_PA_IN!X45+INTAVI_PA_EX!X45+INTAVI_FR_IN!X45+INTAVI_FR_EX!X45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INTAVI_PA_IN!C46+INTAVI_PA_EX!C46+INTAVI_FR_IN!C46+INTAVI_FR_EX!C46</f>
        <v>0</v>
      </c>
      <c r="D46" s="10">
        <f>INTAVI_PA_IN!D46+INTAVI_PA_EX!D46+INTAVI_FR_IN!D46+INTAVI_FR_EX!D46</f>
        <v>0</v>
      </c>
      <c r="E46" s="10">
        <f>INTAVI_PA_IN!E46+INTAVI_PA_EX!E46+INTAVI_FR_IN!E46+INTAVI_FR_EX!E46</f>
        <v>0</v>
      </c>
      <c r="F46" s="10">
        <f>INTAVI_PA_IN!F46+INTAVI_PA_EX!F46+INTAVI_FR_IN!F46+INTAVI_FR_EX!F46</f>
        <v>0</v>
      </c>
      <c r="G46" s="10">
        <f>INTAVI_PA_IN!G46+INTAVI_PA_EX!G46+INTAVI_FR_IN!G46+INTAVI_FR_EX!G46</f>
        <v>0</v>
      </c>
      <c r="H46" s="10">
        <f>INTAVI_PA_IN!H46+INTAVI_PA_EX!H46+INTAVI_FR_IN!H46+INTAVI_FR_EX!H46</f>
        <v>0</v>
      </c>
      <c r="I46" s="10">
        <f>INTAVI_PA_IN!I46+INTAVI_PA_EX!I46+INTAVI_FR_IN!I46+INTAVI_FR_EX!I46</f>
        <v>0</v>
      </c>
      <c r="J46" s="10">
        <f>INTAVI_PA_IN!J46+INTAVI_PA_EX!J46+INTAVI_FR_IN!J46+INTAVI_FR_EX!J46</f>
        <v>0</v>
      </c>
      <c r="K46" s="10">
        <f>INTAVI_PA_IN!K46+INTAVI_PA_EX!K46+INTAVI_FR_IN!K46+INTAVI_FR_EX!K46</f>
        <v>0</v>
      </c>
      <c r="L46" s="10">
        <f>INTAVI_PA_IN!L46+INTAVI_PA_EX!L46+INTAVI_FR_IN!L46+INTAVI_FR_EX!L46</f>
        <v>0</v>
      </c>
      <c r="M46" s="10">
        <f>INTAVI_PA_IN!M46+INTAVI_PA_EX!M46+INTAVI_FR_IN!M46+INTAVI_FR_EX!M46</f>
        <v>0</v>
      </c>
      <c r="N46" s="10">
        <f>INTAVI_PA_IN!N46+INTAVI_PA_EX!N46+INTAVI_FR_IN!N46+INTAVI_FR_EX!N46</f>
        <v>0</v>
      </c>
      <c r="O46" s="10">
        <f>INTAVI_PA_IN!O46+INTAVI_PA_EX!O46+INTAVI_FR_IN!O46+INTAVI_FR_EX!O46</f>
        <v>0</v>
      </c>
      <c r="P46" s="10">
        <f>INTAVI_PA_IN!P46+INTAVI_PA_EX!P46+INTAVI_FR_IN!P46+INTAVI_FR_EX!P46</f>
        <v>0</v>
      </c>
      <c r="Q46" s="10">
        <f>INTAVI_PA_IN!Q46+INTAVI_PA_EX!Q46+INTAVI_FR_IN!Q46+INTAVI_FR_EX!Q46</f>
        <v>0</v>
      </c>
      <c r="R46" s="10">
        <f>INTAVI_PA_IN!R46+INTAVI_PA_EX!R46+INTAVI_FR_IN!R46+INTAVI_FR_EX!R46</f>
        <v>0</v>
      </c>
      <c r="S46" s="10">
        <f>INTAVI_PA_IN!S46+INTAVI_PA_EX!S46+INTAVI_FR_IN!S46+INTAVI_FR_EX!S46</f>
        <v>0</v>
      </c>
      <c r="T46" s="10">
        <f>INTAVI_PA_IN!T46+INTAVI_PA_EX!T46+INTAVI_FR_IN!T46+INTAVI_FR_EX!T46</f>
        <v>0</v>
      </c>
      <c r="U46" s="10">
        <f>INTAVI_PA_IN!U46+INTAVI_PA_EX!U46+INTAVI_FR_IN!U46+INTAVI_FR_EX!U46</f>
        <v>0</v>
      </c>
      <c r="V46" s="10">
        <f>INTAVI_PA_IN!V46+INTAVI_PA_EX!V46+INTAVI_FR_IN!V46+INTAVI_FR_EX!V46</f>
        <v>0</v>
      </c>
      <c r="W46" s="10">
        <f>INTAVI_PA_IN!W46+INTAVI_PA_EX!W46+INTAVI_FR_IN!W46+INTAVI_FR_EX!W46</f>
        <v>0</v>
      </c>
      <c r="X46" s="10">
        <f>INTAVI_PA_IN!X46+INTAVI_PA_EX!X46+INTAVI_FR_IN!X46+INTAVI_FR_EX!X46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INTAVI_PA_IN!C47+INTAVI_PA_EX!C47+INTAVI_FR_IN!C47+INTAVI_FR_EX!C47</f>
        <v>0</v>
      </c>
      <c r="D47" s="10">
        <f>INTAVI_PA_IN!D47+INTAVI_PA_EX!D47+INTAVI_FR_IN!D47+INTAVI_FR_EX!D47</f>
        <v>0</v>
      </c>
      <c r="E47" s="10">
        <f>INTAVI_PA_IN!E47+INTAVI_PA_EX!E47+INTAVI_FR_IN!E47+INTAVI_FR_EX!E47</f>
        <v>0</v>
      </c>
      <c r="F47" s="10">
        <f>INTAVI_PA_IN!F47+INTAVI_PA_EX!F47+INTAVI_FR_IN!F47+INTAVI_FR_EX!F47</f>
        <v>0</v>
      </c>
      <c r="G47" s="10">
        <f>INTAVI_PA_IN!G47+INTAVI_PA_EX!G47+INTAVI_FR_IN!G47+INTAVI_FR_EX!G47</f>
        <v>0</v>
      </c>
      <c r="H47" s="10">
        <f>INTAVI_PA_IN!H47+INTAVI_PA_EX!H47+INTAVI_FR_IN!H47+INTAVI_FR_EX!H47</f>
        <v>0</v>
      </c>
      <c r="I47" s="10">
        <f>INTAVI_PA_IN!I47+INTAVI_PA_EX!I47+INTAVI_FR_IN!I47+INTAVI_FR_EX!I47</f>
        <v>0</v>
      </c>
      <c r="J47" s="10">
        <f>INTAVI_PA_IN!J47+INTAVI_PA_EX!J47+INTAVI_FR_IN!J47+INTAVI_FR_EX!J47</f>
        <v>0</v>
      </c>
      <c r="K47" s="10">
        <f>INTAVI_PA_IN!K47+INTAVI_PA_EX!K47+INTAVI_FR_IN!K47+INTAVI_FR_EX!K47</f>
        <v>0</v>
      </c>
      <c r="L47" s="10">
        <f>INTAVI_PA_IN!L47+INTAVI_PA_EX!L47+INTAVI_FR_IN!L47+INTAVI_FR_EX!L47</f>
        <v>0</v>
      </c>
      <c r="M47" s="10">
        <f>INTAVI_PA_IN!M47+INTAVI_PA_EX!M47+INTAVI_FR_IN!M47+INTAVI_FR_EX!M47</f>
        <v>0</v>
      </c>
      <c r="N47" s="10">
        <f>INTAVI_PA_IN!N47+INTAVI_PA_EX!N47+INTAVI_FR_IN!N47+INTAVI_FR_EX!N47</f>
        <v>0</v>
      </c>
      <c r="O47" s="10">
        <f>INTAVI_PA_IN!O47+INTAVI_PA_EX!O47+INTAVI_FR_IN!O47+INTAVI_FR_EX!O47</f>
        <v>0</v>
      </c>
      <c r="P47" s="10">
        <f>INTAVI_PA_IN!P47+INTAVI_PA_EX!P47+INTAVI_FR_IN!P47+INTAVI_FR_EX!P47</f>
        <v>0</v>
      </c>
      <c r="Q47" s="10">
        <f>INTAVI_PA_IN!Q47+INTAVI_PA_EX!Q47+INTAVI_FR_IN!Q47+INTAVI_FR_EX!Q47</f>
        <v>0</v>
      </c>
      <c r="R47" s="10">
        <f>INTAVI_PA_IN!R47+INTAVI_PA_EX!R47+INTAVI_FR_IN!R47+INTAVI_FR_EX!R47</f>
        <v>0</v>
      </c>
      <c r="S47" s="10">
        <f>INTAVI_PA_IN!S47+INTAVI_PA_EX!S47+INTAVI_FR_IN!S47+INTAVI_FR_EX!S47</f>
        <v>0</v>
      </c>
      <c r="T47" s="10">
        <f>INTAVI_PA_IN!T47+INTAVI_PA_EX!T47+INTAVI_FR_IN!T47+INTAVI_FR_EX!T47</f>
        <v>0</v>
      </c>
      <c r="U47" s="10">
        <f>INTAVI_PA_IN!U47+INTAVI_PA_EX!U47+INTAVI_FR_IN!U47+INTAVI_FR_EX!U47</f>
        <v>0</v>
      </c>
      <c r="V47" s="10">
        <f>INTAVI_PA_IN!V47+INTAVI_PA_EX!V47+INTAVI_FR_IN!V47+INTAVI_FR_EX!V47</f>
        <v>0</v>
      </c>
      <c r="W47" s="10">
        <f>INTAVI_PA_IN!W47+INTAVI_PA_EX!W47+INTAVI_FR_IN!W47+INTAVI_FR_EX!W47</f>
        <v>0</v>
      </c>
      <c r="X47" s="10">
        <f>INTAVI_PA_IN!X47+INTAVI_PA_EX!X47+INTAVI_FR_IN!X47+INTAVI_FR_EX!X47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INTAVI_PA_IN!C48+INTAVI_PA_EX!C48+INTAVI_FR_IN!C48+INTAVI_FR_EX!C48</f>
        <v>0</v>
      </c>
      <c r="D48" s="10">
        <f>INTAVI_PA_IN!D48+INTAVI_PA_EX!D48+INTAVI_FR_IN!D48+INTAVI_FR_EX!D48</f>
        <v>0</v>
      </c>
      <c r="E48" s="10">
        <f>INTAVI_PA_IN!E48+INTAVI_PA_EX!E48+INTAVI_FR_IN!E48+INTAVI_FR_EX!E48</f>
        <v>0</v>
      </c>
      <c r="F48" s="10">
        <f>INTAVI_PA_IN!F48+INTAVI_PA_EX!F48+INTAVI_FR_IN!F48+INTAVI_FR_EX!F48</f>
        <v>0</v>
      </c>
      <c r="G48" s="10">
        <f>INTAVI_PA_IN!G48+INTAVI_PA_EX!G48+INTAVI_FR_IN!G48+INTAVI_FR_EX!G48</f>
        <v>0</v>
      </c>
      <c r="H48" s="10">
        <f>INTAVI_PA_IN!H48+INTAVI_PA_EX!H48+INTAVI_FR_IN!H48+INTAVI_FR_EX!H48</f>
        <v>0</v>
      </c>
      <c r="I48" s="10">
        <f>INTAVI_PA_IN!I48+INTAVI_PA_EX!I48+INTAVI_FR_IN!I48+INTAVI_FR_EX!I48</f>
        <v>0</v>
      </c>
      <c r="J48" s="10">
        <f>INTAVI_PA_IN!J48+INTAVI_PA_EX!J48+INTAVI_FR_IN!J48+INTAVI_FR_EX!J48</f>
        <v>0</v>
      </c>
      <c r="K48" s="10">
        <f>INTAVI_PA_IN!K48+INTAVI_PA_EX!K48+INTAVI_FR_IN!K48+INTAVI_FR_EX!K48</f>
        <v>0</v>
      </c>
      <c r="L48" s="10">
        <f>INTAVI_PA_IN!L48+INTAVI_PA_EX!L48+INTAVI_FR_IN!L48+INTAVI_FR_EX!L48</f>
        <v>0</v>
      </c>
      <c r="M48" s="10">
        <f>INTAVI_PA_IN!M48+INTAVI_PA_EX!M48+INTAVI_FR_IN!M48+INTAVI_FR_EX!M48</f>
        <v>0</v>
      </c>
      <c r="N48" s="10">
        <f>INTAVI_PA_IN!N48+INTAVI_PA_EX!N48+INTAVI_FR_IN!N48+INTAVI_FR_EX!N48</f>
        <v>0</v>
      </c>
      <c r="O48" s="10">
        <f>INTAVI_PA_IN!O48+INTAVI_PA_EX!O48+INTAVI_FR_IN!O48+INTAVI_FR_EX!O48</f>
        <v>0</v>
      </c>
      <c r="P48" s="10">
        <f>INTAVI_PA_IN!P48+INTAVI_PA_EX!P48+INTAVI_FR_IN!P48+INTAVI_FR_EX!P48</f>
        <v>0</v>
      </c>
      <c r="Q48" s="10">
        <f>INTAVI_PA_IN!Q48+INTAVI_PA_EX!Q48+INTAVI_FR_IN!Q48+INTAVI_FR_EX!Q48</f>
        <v>0</v>
      </c>
      <c r="R48" s="10">
        <f>INTAVI_PA_IN!R48+INTAVI_PA_EX!R48+INTAVI_FR_IN!R48+INTAVI_FR_EX!R48</f>
        <v>0</v>
      </c>
      <c r="S48" s="10">
        <f>INTAVI_PA_IN!S48+INTAVI_PA_EX!S48+INTAVI_FR_IN!S48+INTAVI_FR_EX!S48</f>
        <v>0</v>
      </c>
      <c r="T48" s="10">
        <f>INTAVI_PA_IN!T48+INTAVI_PA_EX!T48+INTAVI_FR_IN!T48+INTAVI_FR_EX!T48</f>
        <v>0</v>
      </c>
      <c r="U48" s="10">
        <f>INTAVI_PA_IN!U48+INTAVI_PA_EX!U48+INTAVI_FR_IN!U48+INTAVI_FR_EX!U48</f>
        <v>0</v>
      </c>
      <c r="V48" s="10">
        <f>INTAVI_PA_IN!V48+INTAVI_PA_EX!V48+INTAVI_FR_IN!V48+INTAVI_FR_EX!V48</f>
        <v>0</v>
      </c>
      <c r="W48" s="10">
        <f>INTAVI_PA_IN!W48+INTAVI_PA_EX!W48+INTAVI_FR_IN!W48+INTAVI_FR_EX!W48</f>
        <v>0</v>
      </c>
      <c r="X48" s="10">
        <f>INTAVI_PA_IN!X48+INTAVI_PA_EX!X48+INTAVI_FR_IN!X48+INTAVI_FR_EX!X48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INTAVI_PA_IN!C49+INTAVI_PA_EX!C49+INTAVI_FR_IN!C49+INTAVI_FR_EX!C49</f>
        <v>0</v>
      </c>
      <c r="D49" s="10">
        <f>INTAVI_PA_IN!D49+INTAVI_PA_EX!D49+INTAVI_FR_IN!D49+INTAVI_FR_EX!D49</f>
        <v>0</v>
      </c>
      <c r="E49" s="10">
        <f>INTAVI_PA_IN!E49+INTAVI_PA_EX!E49+INTAVI_FR_IN!E49+INTAVI_FR_EX!E49</f>
        <v>0</v>
      </c>
      <c r="F49" s="10">
        <f>INTAVI_PA_IN!F49+INTAVI_PA_EX!F49+INTAVI_FR_IN!F49+INTAVI_FR_EX!F49</f>
        <v>0</v>
      </c>
      <c r="G49" s="10">
        <f>INTAVI_PA_IN!G49+INTAVI_PA_EX!G49+INTAVI_FR_IN!G49+INTAVI_FR_EX!G49</f>
        <v>0</v>
      </c>
      <c r="H49" s="10">
        <f>INTAVI_PA_IN!H49+INTAVI_PA_EX!H49+INTAVI_FR_IN!H49+INTAVI_FR_EX!H49</f>
        <v>0</v>
      </c>
      <c r="I49" s="10">
        <f>INTAVI_PA_IN!I49+INTAVI_PA_EX!I49+INTAVI_FR_IN!I49+INTAVI_FR_EX!I49</f>
        <v>0</v>
      </c>
      <c r="J49" s="10">
        <f>INTAVI_PA_IN!J49+INTAVI_PA_EX!J49+INTAVI_FR_IN!J49+INTAVI_FR_EX!J49</f>
        <v>0</v>
      </c>
      <c r="K49" s="10">
        <f>INTAVI_PA_IN!K49+INTAVI_PA_EX!K49+INTAVI_FR_IN!K49+INTAVI_FR_EX!K49</f>
        <v>0</v>
      </c>
      <c r="L49" s="10">
        <f>INTAVI_PA_IN!L49+INTAVI_PA_EX!L49+INTAVI_FR_IN!L49+INTAVI_FR_EX!L49</f>
        <v>0</v>
      </c>
      <c r="M49" s="10">
        <f>INTAVI_PA_IN!M49+INTAVI_PA_EX!M49+INTAVI_FR_IN!M49+INTAVI_FR_EX!M49</f>
        <v>0</v>
      </c>
      <c r="N49" s="10">
        <f>INTAVI_PA_IN!N49+INTAVI_PA_EX!N49+INTAVI_FR_IN!N49+INTAVI_FR_EX!N49</f>
        <v>0</v>
      </c>
      <c r="O49" s="10">
        <f>INTAVI_PA_IN!O49+INTAVI_PA_EX!O49+INTAVI_FR_IN!O49+INTAVI_FR_EX!O49</f>
        <v>0</v>
      </c>
      <c r="P49" s="10">
        <f>INTAVI_PA_IN!P49+INTAVI_PA_EX!P49+INTAVI_FR_IN!P49+INTAVI_FR_EX!P49</f>
        <v>0</v>
      </c>
      <c r="Q49" s="10">
        <f>INTAVI_PA_IN!Q49+INTAVI_PA_EX!Q49+INTAVI_FR_IN!Q49+INTAVI_FR_EX!Q49</f>
        <v>0</v>
      </c>
      <c r="R49" s="10">
        <f>INTAVI_PA_IN!R49+INTAVI_PA_EX!R49+INTAVI_FR_IN!R49+INTAVI_FR_EX!R49</f>
        <v>0</v>
      </c>
      <c r="S49" s="10">
        <f>INTAVI_PA_IN!S49+INTAVI_PA_EX!S49+INTAVI_FR_IN!S49+INTAVI_FR_EX!S49</f>
        <v>0</v>
      </c>
      <c r="T49" s="10">
        <f>INTAVI_PA_IN!T49+INTAVI_PA_EX!T49+INTAVI_FR_IN!T49+INTAVI_FR_EX!T49</f>
        <v>0</v>
      </c>
      <c r="U49" s="10">
        <f>INTAVI_PA_IN!U49+INTAVI_PA_EX!U49+INTAVI_FR_IN!U49+INTAVI_FR_EX!U49</f>
        <v>0</v>
      </c>
      <c r="V49" s="10">
        <f>INTAVI_PA_IN!V49+INTAVI_PA_EX!V49+INTAVI_FR_IN!V49+INTAVI_FR_EX!V49</f>
        <v>0</v>
      </c>
      <c r="W49" s="10">
        <f>INTAVI_PA_IN!W49+INTAVI_PA_EX!W49+INTAVI_FR_IN!W49+INTAVI_FR_EX!W49</f>
        <v>0</v>
      </c>
      <c r="X49" s="10">
        <f>INTAVI_PA_IN!X49+INTAVI_PA_EX!X49+INTAVI_FR_IN!X49+INTAVI_FR_EX!X49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INTAVI_PA_IN!C50+INTAVI_PA_EX!C50+INTAVI_FR_IN!C50+INTAVI_FR_EX!C50</f>
        <v>0</v>
      </c>
      <c r="D50" s="10">
        <f>INTAVI_PA_IN!D50+INTAVI_PA_EX!D50+INTAVI_FR_IN!D50+INTAVI_FR_EX!D50</f>
        <v>0</v>
      </c>
      <c r="E50" s="10">
        <f>INTAVI_PA_IN!E50+INTAVI_PA_EX!E50+INTAVI_FR_IN!E50+INTAVI_FR_EX!E50</f>
        <v>0</v>
      </c>
      <c r="F50" s="10">
        <f>INTAVI_PA_IN!F50+INTAVI_PA_EX!F50+INTAVI_FR_IN!F50+INTAVI_FR_EX!F50</f>
        <v>0</v>
      </c>
      <c r="G50" s="10">
        <f>INTAVI_PA_IN!G50+INTAVI_PA_EX!G50+INTAVI_FR_IN!G50+INTAVI_FR_EX!G50</f>
        <v>0</v>
      </c>
      <c r="H50" s="10">
        <f>INTAVI_PA_IN!H50+INTAVI_PA_EX!H50+INTAVI_FR_IN!H50+INTAVI_FR_EX!H50</f>
        <v>0</v>
      </c>
      <c r="I50" s="10">
        <f>INTAVI_PA_IN!I50+INTAVI_PA_EX!I50+INTAVI_FR_IN!I50+INTAVI_FR_EX!I50</f>
        <v>0</v>
      </c>
      <c r="J50" s="10">
        <f>INTAVI_PA_IN!J50+INTAVI_PA_EX!J50+INTAVI_FR_IN!J50+INTAVI_FR_EX!J50</f>
        <v>0</v>
      </c>
      <c r="K50" s="10">
        <f>INTAVI_PA_IN!K50+INTAVI_PA_EX!K50+INTAVI_FR_IN!K50+INTAVI_FR_EX!K50</f>
        <v>0</v>
      </c>
      <c r="L50" s="10">
        <f>INTAVI_PA_IN!L50+INTAVI_PA_EX!L50+INTAVI_FR_IN!L50+INTAVI_FR_EX!L50</f>
        <v>0</v>
      </c>
      <c r="M50" s="10">
        <f>INTAVI_PA_IN!M50+INTAVI_PA_EX!M50+INTAVI_FR_IN!M50+INTAVI_FR_EX!M50</f>
        <v>0</v>
      </c>
      <c r="N50" s="10">
        <f>INTAVI_PA_IN!N50+INTAVI_PA_EX!N50+INTAVI_FR_IN!N50+INTAVI_FR_EX!N50</f>
        <v>0</v>
      </c>
      <c r="O50" s="10">
        <f>INTAVI_PA_IN!O50+INTAVI_PA_EX!O50+INTAVI_FR_IN!O50+INTAVI_FR_EX!O50</f>
        <v>0</v>
      </c>
      <c r="P50" s="10">
        <f>INTAVI_PA_IN!P50+INTAVI_PA_EX!P50+INTAVI_FR_IN!P50+INTAVI_FR_EX!P50</f>
        <v>0</v>
      </c>
      <c r="Q50" s="10">
        <f>INTAVI_PA_IN!Q50+INTAVI_PA_EX!Q50+INTAVI_FR_IN!Q50+INTAVI_FR_EX!Q50</f>
        <v>0</v>
      </c>
      <c r="R50" s="10">
        <f>INTAVI_PA_IN!R50+INTAVI_PA_EX!R50+INTAVI_FR_IN!R50+INTAVI_FR_EX!R50</f>
        <v>0</v>
      </c>
      <c r="S50" s="10">
        <f>INTAVI_PA_IN!S50+INTAVI_PA_EX!S50+INTAVI_FR_IN!S50+INTAVI_FR_EX!S50</f>
        <v>0</v>
      </c>
      <c r="T50" s="10">
        <f>INTAVI_PA_IN!T50+INTAVI_PA_EX!T50+INTAVI_FR_IN!T50+INTAVI_FR_EX!T50</f>
        <v>0</v>
      </c>
      <c r="U50" s="10">
        <f>INTAVI_PA_IN!U50+INTAVI_PA_EX!U50+INTAVI_FR_IN!U50+INTAVI_FR_EX!U50</f>
        <v>0</v>
      </c>
      <c r="V50" s="10">
        <f>INTAVI_PA_IN!V50+INTAVI_PA_EX!V50+INTAVI_FR_IN!V50+INTAVI_FR_EX!V50</f>
        <v>0</v>
      </c>
      <c r="W50" s="10">
        <f>INTAVI_PA_IN!W50+INTAVI_PA_EX!W50+INTAVI_FR_IN!W50+INTAVI_FR_EX!W50</f>
        <v>0</v>
      </c>
      <c r="X50" s="10">
        <f>INTAVI_PA_IN!X50+INTAVI_PA_EX!X50+INTAVI_FR_IN!X50+INTAVI_FR_EX!X50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INTAVI_PA_IN!C51+INTAVI_PA_EX!C51+INTAVI_FR_IN!C51+INTAVI_FR_EX!C51</f>
        <v>0</v>
      </c>
      <c r="D51" s="37">
        <f>INTAVI_PA_IN!D51+INTAVI_PA_EX!D51+INTAVI_FR_IN!D51+INTAVI_FR_EX!D51</f>
        <v>0</v>
      </c>
      <c r="E51" s="37">
        <f>INTAVI_PA_IN!E51+INTAVI_PA_EX!E51+INTAVI_FR_IN!E51+INTAVI_FR_EX!E51</f>
        <v>0</v>
      </c>
      <c r="F51" s="37">
        <f>INTAVI_PA_IN!F51+INTAVI_PA_EX!F51+INTAVI_FR_IN!F51+INTAVI_FR_EX!F51</f>
        <v>0</v>
      </c>
      <c r="G51" s="37">
        <f>INTAVI_PA_IN!G51+INTAVI_PA_EX!G51+INTAVI_FR_IN!G51+INTAVI_FR_EX!G51</f>
        <v>0</v>
      </c>
      <c r="H51" s="37">
        <f>INTAVI_PA_IN!H51+INTAVI_PA_EX!H51+INTAVI_FR_IN!H51+INTAVI_FR_EX!H51</f>
        <v>0</v>
      </c>
      <c r="I51" s="37">
        <f>INTAVI_PA_IN!I51+INTAVI_PA_EX!I51+INTAVI_FR_IN!I51+INTAVI_FR_EX!I51</f>
        <v>0</v>
      </c>
      <c r="J51" s="37">
        <f>INTAVI_PA_IN!J51+INTAVI_PA_EX!J51+INTAVI_FR_IN!J51+INTAVI_FR_EX!J51</f>
        <v>0</v>
      </c>
      <c r="K51" s="37">
        <f>INTAVI_PA_IN!K51+INTAVI_PA_EX!K51+INTAVI_FR_IN!K51+INTAVI_FR_EX!K51</f>
        <v>0</v>
      </c>
      <c r="L51" s="37">
        <f>INTAVI_PA_IN!L51+INTAVI_PA_EX!L51+INTAVI_FR_IN!L51+INTAVI_FR_EX!L51</f>
        <v>0</v>
      </c>
      <c r="M51" s="37">
        <f>INTAVI_PA_IN!M51+INTAVI_PA_EX!M51+INTAVI_FR_IN!M51+INTAVI_FR_EX!M51</f>
        <v>0</v>
      </c>
      <c r="N51" s="37">
        <f>INTAVI_PA_IN!N51+INTAVI_PA_EX!N51+INTAVI_FR_IN!N51+INTAVI_FR_EX!N51</f>
        <v>0</v>
      </c>
      <c r="O51" s="37">
        <f>INTAVI_PA_IN!O51+INTAVI_PA_EX!O51+INTAVI_FR_IN!O51+INTAVI_FR_EX!O51</f>
        <v>0</v>
      </c>
      <c r="P51" s="37">
        <f>INTAVI_PA_IN!P51+INTAVI_PA_EX!P51+INTAVI_FR_IN!P51+INTAVI_FR_EX!P51</f>
        <v>0</v>
      </c>
      <c r="Q51" s="37">
        <f>INTAVI_PA_IN!Q51+INTAVI_PA_EX!Q51+INTAVI_FR_IN!Q51+INTAVI_FR_EX!Q51</f>
        <v>0</v>
      </c>
      <c r="R51" s="37">
        <f>INTAVI_PA_IN!R51+INTAVI_PA_EX!R51+INTAVI_FR_IN!R51+INTAVI_FR_EX!R51</f>
        <v>0</v>
      </c>
      <c r="S51" s="37">
        <f>INTAVI_PA_IN!S51+INTAVI_PA_EX!S51+INTAVI_FR_IN!S51+INTAVI_FR_EX!S51</f>
        <v>0</v>
      </c>
      <c r="T51" s="37">
        <f>INTAVI_PA_IN!T51+INTAVI_PA_EX!T51+INTAVI_FR_IN!T51+INTAVI_FR_EX!T51</f>
        <v>0</v>
      </c>
      <c r="U51" s="37">
        <f>INTAVI_PA_IN!U51+INTAVI_PA_EX!U51+INTAVI_FR_IN!U51+INTAVI_FR_EX!U51</f>
        <v>0</v>
      </c>
      <c r="V51" s="37">
        <f>INTAVI_PA_IN!V51+INTAVI_PA_EX!V51+INTAVI_FR_IN!V51+INTAVI_FR_EX!V51</f>
        <v>0</v>
      </c>
      <c r="W51" s="37">
        <f>INTAVI_PA_IN!W51+INTAVI_PA_EX!W51+INTAVI_FR_IN!W51+INTAVI_FR_EX!W51</f>
        <v>0</v>
      </c>
      <c r="X51" s="37">
        <f>INTAVI_PA_IN!X51+INTAVI_PA_EX!X51+INTAVI_FR_IN!X51+INTAVI_FR_EX!X51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INTAVI_PA_IN!C53+INTAVI_PA_EX!C53+INTAVI_FR_IN!C53+INTAVI_FR_EX!C53</f>
        <v>0</v>
      </c>
      <c r="D53" s="10">
        <f>INTAVI_PA_IN!D53+INTAVI_PA_EX!D53+INTAVI_FR_IN!D53+INTAVI_FR_EX!D53</f>
        <v>0</v>
      </c>
      <c r="E53" s="10">
        <f>INTAVI_PA_IN!E53+INTAVI_PA_EX!E53+INTAVI_FR_IN!E53+INTAVI_FR_EX!E53</f>
        <v>0</v>
      </c>
      <c r="F53" s="10">
        <f>INTAVI_PA_IN!F53+INTAVI_PA_EX!F53+INTAVI_FR_IN!F53+INTAVI_FR_EX!F53</f>
        <v>0</v>
      </c>
      <c r="G53" s="10">
        <f>INTAVI_PA_IN!G53+INTAVI_PA_EX!G53+INTAVI_FR_IN!G53+INTAVI_FR_EX!G53</f>
        <v>0</v>
      </c>
      <c r="H53" s="10">
        <f>INTAVI_PA_IN!H53+INTAVI_PA_EX!H53+INTAVI_FR_IN!H53+INTAVI_FR_EX!H53</f>
        <v>0</v>
      </c>
      <c r="I53" s="10">
        <f>INTAVI_PA_IN!I53+INTAVI_PA_EX!I53+INTAVI_FR_IN!I53+INTAVI_FR_EX!I53</f>
        <v>0</v>
      </c>
      <c r="J53" s="10">
        <f>INTAVI_PA_IN!J53+INTAVI_PA_EX!J53+INTAVI_FR_IN!J53+INTAVI_FR_EX!J53</f>
        <v>0</v>
      </c>
      <c r="K53" s="10">
        <f>INTAVI_PA_IN!K53+INTAVI_PA_EX!K53+INTAVI_FR_IN!K53+INTAVI_FR_EX!K53</f>
        <v>0</v>
      </c>
      <c r="L53" s="10">
        <f>INTAVI_PA_IN!L53+INTAVI_PA_EX!L53+INTAVI_FR_IN!L53+INTAVI_FR_EX!L53</f>
        <v>0</v>
      </c>
      <c r="M53" s="10">
        <f>INTAVI_PA_IN!M53+INTAVI_PA_EX!M53+INTAVI_FR_IN!M53+INTAVI_FR_EX!M53</f>
        <v>0</v>
      </c>
      <c r="N53" s="10">
        <f>INTAVI_PA_IN!N53+INTAVI_PA_EX!N53+INTAVI_FR_IN!N53+INTAVI_FR_EX!N53</f>
        <v>0</v>
      </c>
      <c r="O53" s="10">
        <f>INTAVI_PA_IN!O53+INTAVI_PA_EX!O53+INTAVI_FR_IN!O53+INTAVI_FR_EX!O53</f>
        <v>0</v>
      </c>
      <c r="P53" s="10">
        <f>INTAVI_PA_IN!P53+INTAVI_PA_EX!P53+INTAVI_FR_IN!P53+INTAVI_FR_EX!P53</f>
        <v>0</v>
      </c>
      <c r="Q53" s="10">
        <f>INTAVI_PA_IN!Q53+INTAVI_PA_EX!Q53+INTAVI_FR_IN!Q53+INTAVI_FR_EX!Q53</f>
        <v>0</v>
      </c>
      <c r="R53" s="10">
        <f>INTAVI_PA_IN!R53+INTAVI_PA_EX!R53+INTAVI_FR_IN!R53+INTAVI_FR_EX!R53</f>
        <v>0</v>
      </c>
      <c r="S53" s="10">
        <f>INTAVI_PA_IN!S53+INTAVI_PA_EX!S53+INTAVI_FR_IN!S53+INTAVI_FR_EX!S53</f>
        <v>0</v>
      </c>
      <c r="T53" s="10">
        <f>INTAVI_PA_IN!T53+INTAVI_PA_EX!T53+INTAVI_FR_IN!T53+INTAVI_FR_EX!T53</f>
        <v>0</v>
      </c>
      <c r="U53" s="10">
        <f>INTAVI_PA_IN!U53+INTAVI_PA_EX!U53+INTAVI_FR_IN!U53+INTAVI_FR_EX!U53</f>
        <v>0</v>
      </c>
      <c r="V53" s="10">
        <f>INTAVI_PA_IN!V53+INTAVI_PA_EX!V53+INTAVI_FR_IN!V53+INTAVI_FR_EX!V53</f>
        <v>0</v>
      </c>
      <c r="W53" s="10">
        <f>INTAVI_PA_IN!W53+INTAVI_PA_EX!W53+INTAVI_FR_IN!W53+INTAVI_FR_EX!W53</f>
        <v>0</v>
      </c>
      <c r="X53" s="10">
        <f>INTAVI_PA_IN!X53+INTAVI_PA_EX!X53+INTAVI_FR_IN!X53+INTAVI_FR_EX!X53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INTAVI_PA_IN!C54+INTAVI_PA_EX!C54+INTAVI_FR_IN!C54+INTAVI_FR_EX!C54</f>
        <v>0</v>
      </c>
      <c r="D54" s="10">
        <f>INTAVI_PA_IN!D54+INTAVI_PA_EX!D54+INTAVI_FR_IN!D54+INTAVI_FR_EX!D54</f>
        <v>0</v>
      </c>
      <c r="E54" s="10">
        <f>INTAVI_PA_IN!E54+INTAVI_PA_EX!E54+INTAVI_FR_IN!E54+INTAVI_FR_EX!E54</f>
        <v>0</v>
      </c>
      <c r="F54" s="10">
        <f>INTAVI_PA_IN!F54+INTAVI_PA_EX!F54+INTAVI_FR_IN!F54+INTAVI_FR_EX!F54</f>
        <v>0</v>
      </c>
      <c r="G54" s="10">
        <f>INTAVI_PA_IN!G54+INTAVI_PA_EX!G54+INTAVI_FR_IN!G54+INTAVI_FR_EX!G54</f>
        <v>0</v>
      </c>
      <c r="H54" s="10">
        <f>INTAVI_PA_IN!H54+INTAVI_PA_EX!H54+INTAVI_FR_IN!H54+INTAVI_FR_EX!H54</f>
        <v>0</v>
      </c>
      <c r="I54" s="10">
        <f>INTAVI_PA_IN!I54+INTAVI_PA_EX!I54+INTAVI_FR_IN!I54+INTAVI_FR_EX!I54</f>
        <v>0</v>
      </c>
      <c r="J54" s="10">
        <f>INTAVI_PA_IN!J54+INTAVI_PA_EX!J54+INTAVI_FR_IN!J54+INTAVI_FR_EX!J54</f>
        <v>0</v>
      </c>
      <c r="K54" s="10">
        <f>INTAVI_PA_IN!K54+INTAVI_PA_EX!K54+INTAVI_FR_IN!K54+INTAVI_FR_EX!K54</f>
        <v>0</v>
      </c>
      <c r="L54" s="10">
        <f>INTAVI_PA_IN!L54+INTAVI_PA_EX!L54+INTAVI_FR_IN!L54+INTAVI_FR_EX!L54</f>
        <v>0</v>
      </c>
      <c r="M54" s="10">
        <f>INTAVI_PA_IN!M54+INTAVI_PA_EX!M54+INTAVI_FR_IN!M54+INTAVI_FR_EX!M54</f>
        <v>0</v>
      </c>
      <c r="N54" s="10">
        <f>INTAVI_PA_IN!N54+INTAVI_PA_EX!N54+INTAVI_FR_IN!N54+INTAVI_FR_EX!N54</f>
        <v>0</v>
      </c>
      <c r="O54" s="10">
        <f>INTAVI_PA_IN!O54+INTAVI_PA_EX!O54+INTAVI_FR_IN!O54+INTAVI_FR_EX!O54</f>
        <v>0</v>
      </c>
      <c r="P54" s="10">
        <f>INTAVI_PA_IN!P54+INTAVI_PA_EX!P54+INTAVI_FR_IN!P54+INTAVI_FR_EX!P54</f>
        <v>0</v>
      </c>
      <c r="Q54" s="10">
        <f>INTAVI_PA_IN!Q54+INTAVI_PA_EX!Q54+INTAVI_FR_IN!Q54+INTAVI_FR_EX!Q54</f>
        <v>0</v>
      </c>
      <c r="R54" s="10">
        <f>INTAVI_PA_IN!R54+INTAVI_PA_EX!R54+INTAVI_FR_IN!R54+INTAVI_FR_EX!R54</f>
        <v>0</v>
      </c>
      <c r="S54" s="10">
        <f>INTAVI_PA_IN!S54+INTAVI_PA_EX!S54+INTAVI_FR_IN!S54+INTAVI_FR_EX!S54</f>
        <v>0</v>
      </c>
      <c r="T54" s="10">
        <f>INTAVI_PA_IN!T54+INTAVI_PA_EX!T54+INTAVI_FR_IN!T54+INTAVI_FR_EX!T54</f>
        <v>0</v>
      </c>
      <c r="U54" s="10">
        <f>INTAVI_PA_IN!U54+INTAVI_PA_EX!U54+INTAVI_FR_IN!U54+INTAVI_FR_EX!U54</f>
        <v>0</v>
      </c>
      <c r="V54" s="10">
        <f>INTAVI_PA_IN!V54+INTAVI_PA_EX!V54+INTAVI_FR_IN!V54+INTAVI_FR_EX!V54</f>
        <v>0</v>
      </c>
      <c r="W54" s="10">
        <f>INTAVI_PA_IN!W54+INTAVI_PA_EX!W54+INTAVI_FR_IN!W54+INTAVI_FR_EX!W54</f>
        <v>0</v>
      </c>
      <c r="X54" s="10">
        <f>INTAVI_PA_IN!X54+INTAVI_PA_EX!X54+INTAVI_FR_IN!X54+INTAVI_FR_EX!X54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INTAVI_PA_IN!C55+INTAVI_PA_EX!C55+INTAVI_FR_IN!C55+INTAVI_FR_EX!C55</f>
        <v>0</v>
      </c>
      <c r="D55" s="10">
        <f>INTAVI_PA_IN!D55+INTAVI_PA_EX!D55+INTAVI_FR_IN!D55+INTAVI_FR_EX!D55</f>
        <v>0</v>
      </c>
      <c r="E55" s="10">
        <f>INTAVI_PA_IN!E55+INTAVI_PA_EX!E55+INTAVI_FR_IN!E55+INTAVI_FR_EX!E55</f>
        <v>0</v>
      </c>
      <c r="F55" s="10">
        <f>INTAVI_PA_IN!F55+INTAVI_PA_EX!F55+INTAVI_FR_IN!F55+INTAVI_FR_EX!F55</f>
        <v>0</v>
      </c>
      <c r="G55" s="10">
        <f>INTAVI_PA_IN!G55+INTAVI_PA_EX!G55+INTAVI_FR_IN!G55+INTAVI_FR_EX!G55</f>
        <v>0</v>
      </c>
      <c r="H55" s="10">
        <f>INTAVI_PA_IN!H55+INTAVI_PA_EX!H55+INTAVI_FR_IN!H55+INTAVI_FR_EX!H55</f>
        <v>0</v>
      </c>
      <c r="I55" s="10">
        <f>INTAVI_PA_IN!I55+INTAVI_PA_EX!I55+INTAVI_FR_IN!I55+INTAVI_FR_EX!I55</f>
        <v>0</v>
      </c>
      <c r="J55" s="10">
        <f>INTAVI_PA_IN!J55+INTAVI_PA_EX!J55+INTAVI_FR_IN!J55+INTAVI_FR_EX!J55</f>
        <v>0</v>
      </c>
      <c r="K55" s="10">
        <f>INTAVI_PA_IN!K55+INTAVI_PA_EX!K55+INTAVI_FR_IN!K55+INTAVI_FR_EX!K55</f>
        <v>0</v>
      </c>
      <c r="L55" s="10">
        <f>INTAVI_PA_IN!L55+INTAVI_PA_EX!L55+INTAVI_FR_IN!L55+INTAVI_FR_EX!L55</f>
        <v>0</v>
      </c>
      <c r="M55" s="10">
        <f>INTAVI_PA_IN!M55+INTAVI_PA_EX!M55+INTAVI_FR_IN!M55+INTAVI_FR_EX!M55</f>
        <v>0</v>
      </c>
      <c r="N55" s="10">
        <f>INTAVI_PA_IN!N55+INTAVI_PA_EX!N55+INTAVI_FR_IN!N55+INTAVI_FR_EX!N55</f>
        <v>0</v>
      </c>
      <c r="O55" s="10">
        <f>INTAVI_PA_IN!O55+INTAVI_PA_EX!O55+INTAVI_FR_IN!O55+INTAVI_FR_EX!O55</f>
        <v>0</v>
      </c>
      <c r="P55" s="10">
        <f>INTAVI_PA_IN!P55+INTAVI_PA_EX!P55+INTAVI_FR_IN!P55+INTAVI_FR_EX!P55</f>
        <v>0</v>
      </c>
      <c r="Q55" s="10">
        <f>INTAVI_PA_IN!Q55+INTAVI_PA_EX!Q55+INTAVI_FR_IN!Q55+INTAVI_FR_EX!Q55</f>
        <v>0</v>
      </c>
      <c r="R55" s="10">
        <f>INTAVI_PA_IN!R55+INTAVI_PA_EX!R55+INTAVI_FR_IN!R55+INTAVI_FR_EX!R55</f>
        <v>0</v>
      </c>
      <c r="S55" s="10">
        <f>INTAVI_PA_IN!S55+INTAVI_PA_EX!S55+INTAVI_FR_IN!S55+INTAVI_FR_EX!S55</f>
        <v>0</v>
      </c>
      <c r="T55" s="10">
        <f>INTAVI_PA_IN!T55+INTAVI_PA_EX!T55+INTAVI_FR_IN!T55+INTAVI_FR_EX!T55</f>
        <v>0</v>
      </c>
      <c r="U55" s="10">
        <f>INTAVI_PA_IN!U55+INTAVI_PA_EX!U55+INTAVI_FR_IN!U55+INTAVI_FR_EX!U55</f>
        <v>0</v>
      </c>
      <c r="V55" s="10">
        <f>INTAVI_PA_IN!V55+INTAVI_PA_EX!V55+INTAVI_FR_IN!V55+INTAVI_FR_EX!V55</f>
        <v>0</v>
      </c>
      <c r="W55" s="10">
        <f>INTAVI_PA_IN!W55+INTAVI_PA_EX!W55+INTAVI_FR_IN!W55+INTAVI_FR_EX!W55</f>
        <v>0</v>
      </c>
      <c r="X55" s="10">
        <f>INTAVI_PA_IN!X55+INTAVI_PA_EX!X55+INTAVI_FR_IN!X55+INTAVI_FR_EX!X55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INTAVI_PA_IN!C56+INTAVI_PA_EX!C56+INTAVI_FR_IN!C56+INTAVI_FR_EX!C56</f>
        <v>0</v>
      </c>
      <c r="D56" s="10">
        <f>INTAVI_PA_IN!D56+INTAVI_PA_EX!D56+INTAVI_FR_IN!D56+INTAVI_FR_EX!D56</f>
        <v>0</v>
      </c>
      <c r="E56" s="10">
        <f>INTAVI_PA_IN!E56+INTAVI_PA_EX!E56+INTAVI_FR_IN!E56+INTAVI_FR_EX!E56</f>
        <v>0</v>
      </c>
      <c r="F56" s="10">
        <f>INTAVI_PA_IN!F56+INTAVI_PA_EX!F56+INTAVI_FR_IN!F56+INTAVI_FR_EX!F56</f>
        <v>0</v>
      </c>
      <c r="G56" s="10">
        <f>INTAVI_PA_IN!G56+INTAVI_PA_EX!G56+INTAVI_FR_IN!G56+INTAVI_FR_EX!G56</f>
        <v>0</v>
      </c>
      <c r="H56" s="10">
        <f>INTAVI_PA_IN!H56+INTAVI_PA_EX!H56+INTAVI_FR_IN!H56+INTAVI_FR_EX!H56</f>
        <v>0</v>
      </c>
      <c r="I56" s="10">
        <f>INTAVI_PA_IN!I56+INTAVI_PA_EX!I56+INTAVI_FR_IN!I56+INTAVI_FR_EX!I56</f>
        <v>0</v>
      </c>
      <c r="J56" s="10">
        <f>INTAVI_PA_IN!J56+INTAVI_PA_EX!J56+INTAVI_FR_IN!J56+INTAVI_FR_EX!J56</f>
        <v>0</v>
      </c>
      <c r="K56" s="10">
        <f>INTAVI_PA_IN!K56+INTAVI_PA_EX!K56+INTAVI_FR_IN!K56+INTAVI_FR_EX!K56</f>
        <v>0</v>
      </c>
      <c r="L56" s="10">
        <f>INTAVI_PA_IN!L56+INTAVI_PA_EX!L56+INTAVI_FR_IN!L56+INTAVI_FR_EX!L56</f>
        <v>0</v>
      </c>
      <c r="M56" s="10">
        <f>INTAVI_PA_IN!M56+INTAVI_PA_EX!M56+INTAVI_FR_IN!M56+INTAVI_FR_EX!M56</f>
        <v>0</v>
      </c>
      <c r="N56" s="10">
        <f>INTAVI_PA_IN!N56+INTAVI_PA_EX!N56+INTAVI_FR_IN!N56+INTAVI_FR_EX!N56</f>
        <v>0</v>
      </c>
      <c r="O56" s="10">
        <f>INTAVI_PA_IN!O56+INTAVI_PA_EX!O56+INTAVI_FR_IN!O56+INTAVI_FR_EX!O56</f>
        <v>0</v>
      </c>
      <c r="P56" s="10">
        <f>INTAVI_PA_IN!P56+INTAVI_PA_EX!P56+INTAVI_FR_IN!P56+INTAVI_FR_EX!P56</f>
        <v>0</v>
      </c>
      <c r="Q56" s="10">
        <f>INTAVI_PA_IN!Q56+INTAVI_PA_EX!Q56+INTAVI_FR_IN!Q56+INTAVI_FR_EX!Q56</f>
        <v>0</v>
      </c>
      <c r="R56" s="10">
        <f>INTAVI_PA_IN!R56+INTAVI_PA_EX!R56+INTAVI_FR_IN!R56+INTAVI_FR_EX!R56</f>
        <v>0</v>
      </c>
      <c r="S56" s="10">
        <f>INTAVI_PA_IN!S56+INTAVI_PA_EX!S56+INTAVI_FR_IN!S56+INTAVI_FR_EX!S56</f>
        <v>0</v>
      </c>
      <c r="T56" s="10">
        <f>INTAVI_PA_IN!T56+INTAVI_PA_EX!T56+INTAVI_FR_IN!T56+INTAVI_FR_EX!T56</f>
        <v>0</v>
      </c>
      <c r="U56" s="10">
        <f>INTAVI_PA_IN!U56+INTAVI_PA_EX!U56+INTAVI_FR_IN!U56+INTAVI_FR_EX!U56</f>
        <v>0</v>
      </c>
      <c r="V56" s="10">
        <f>INTAVI_PA_IN!V56+INTAVI_PA_EX!V56+INTAVI_FR_IN!V56+INTAVI_FR_EX!V56</f>
        <v>0</v>
      </c>
      <c r="W56" s="10">
        <f>INTAVI_PA_IN!W56+INTAVI_PA_EX!W56+INTAVI_FR_IN!W56+INTAVI_FR_EX!W56</f>
        <v>0</v>
      </c>
      <c r="X56" s="10">
        <f>INTAVI_PA_IN!X56+INTAVI_PA_EX!X56+INTAVI_FR_IN!X56+INTAVI_FR_EX!X56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INTAVI_PA_IN!C57+INTAVI_PA_EX!C57+INTAVI_FR_IN!C57+INTAVI_FR_EX!C57</f>
        <v>0</v>
      </c>
      <c r="D57" s="10">
        <f>INTAVI_PA_IN!D57+INTAVI_PA_EX!D57+INTAVI_FR_IN!D57+INTAVI_FR_EX!D57</f>
        <v>0</v>
      </c>
      <c r="E57" s="10">
        <f>INTAVI_PA_IN!E57+INTAVI_PA_EX!E57+INTAVI_FR_IN!E57+INTAVI_FR_EX!E57</f>
        <v>0</v>
      </c>
      <c r="F57" s="10">
        <f>INTAVI_PA_IN!F57+INTAVI_PA_EX!F57+INTAVI_FR_IN!F57+INTAVI_FR_EX!F57</f>
        <v>0</v>
      </c>
      <c r="G57" s="10">
        <f>INTAVI_PA_IN!G57+INTAVI_PA_EX!G57+INTAVI_FR_IN!G57+INTAVI_FR_EX!G57</f>
        <v>0</v>
      </c>
      <c r="H57" s="10">
        <f>INTAVI_PA_IN!H57+INTAVI_PA_EX!H57+INTAVI_FR_IN!H57+INTAVI_FR_EX!H57</f>
        <v>0</v>
      </c>
      <c r="I57" s="10">
        <f>INTAVI_PA_IN!I57+INTAVI_PA_EX!I57+INTAVI_FR_IN!I57+INTAVI_FR_EX!I57</f>
        <v>0</v>
      </c>
      <c r="J57" s="10">
        <f>INTAVI_PA_IN!J57+INTAVI_PA_EX!J57+INTAVI_FR_IN!J57+INTAVI_FR_EX!J57</f>
        <v>0</v>
      </c>
      <c r="K57" s="10">
        <f>INTAVI_PA_IN!K57+INTAVI_PA_EX!K57+INTAVI_FR_IN!K57+INTAVI_FR_EX!K57</f>
        <v>0</v>
      </c>
      <c r="L57" s="10">
        <f>INTAVI_PA_IN!L57+INTAVI_PA_EX!L57+INTAVI_FR_IN!L57+INTAVI_FR_EX!L57</f>
        <v>0</v>
      </c>
      <c r="M57" s="10">
        <f>INTAVI_PA_IN!M57+INTAVI_PA_EX!M57+INTAVI_FR_IN!M57+INTAVI_FR_EX!M57</f>
        <v>0</v>
      </c>
      <c r="N57" s="10">
        <f>INTAVI_PA_IN!N57+INTAVI_PA_EX!N57+INTAVI_FR_IN!N57+INTAVI_FR_EX!N57</f>
        <v>0</v>
      </c>
      <c r="O57" s="10">
        <f>INTAVI_PA_IN!O57+INTAVI_PA_EX!O57+INTAVI_FR_IN!O57+INTAVI_FR_EX!O57</f>
        <v>0</v>
      </c>
      <c r="P57" s="10">
        <f>INTAVI_PA_IN!P57+INTAVI_PA_EX!P57+INTAVI_FR_IN!P57+INTAVI_FR_EX!P57</f>
        <v>0</v>
      </c>
      <c r="Q57" s="10">
        <f>INTAVI_PA_IN!Q57+INTAVI_PA_EX!Q57+INTAVI_FR_IN!Q57+INTAVI_FR_EX!Q57</f>
        <v>0</v>
      </c>
      <c r="R57" s="10">
        <f>INTAVI_PA_IN!R57+INTAVI_PA_EX!R57+INTAVI_FR_IN!R57+INTAVI_FR_EX!R57</f>
        <v>0</v>
      </c>
      <c r="S57" s="10">
        <f>INTAVI_PA_IN!S57+INTAVI_PA_EX!S57+INTAVI_FR_IN!S57+INTAVI_FR_EX!S57</f>
        <v>0</v>
      </c>
      <c r="T57" s="10">
        <f>INTAVI_PA_IN!T57+INTAVI_PA_EX!T57+INTAVI_FR_IN!T57+INTAVI_FR_EX!T57</f>
        <v>0</v>
      </c>
      <c r="U57" s="10">
        <f>INTAVI_PA_IN!U57+INTAVI_PA_EX!U57+INTAVI_FR_IN!U57+INTAVI_FR_EX!U57</f>
        <v>0</v>
      </c>
      <c r="V57" s="10">
        <f>INTAVI_PA_IN!V57+INTAVI_PA_EX!V57+INTAVI_FR_IN!V57+INTAVI_FR_EX!V57</f>
        <v>0</v>
      </c>
      <c r="W57" s="10">
        <f>INTAVI_PA_IN!W57+INTAVI_PA_EX!W57+INTAVI_FR_IN!W57+INTAVI_FR_EX!W57</f>
        <v>0</v>
      </c>
      <c r="X57" s="10">
        <f>INTAVI_PA_IN!X57+INTAVI_PA_EX!X57+INTAVI_FR_IN!X57+INTAVI_FR_EX!X57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INTAVI_PA_IN!C58+INTAVI_PA_EX!C58+INTAVI_FR_IN!C58+INTAVI_FR_EX!C58</f>
        <v>0</v>
      </c>
      <c r="D58" s="10">
        <f>INTAVI_PA_IN!D58+INTAVI_PA_EX!D58+INTAVI_FR_IN!D58+INTAVI_FR_EX!D58</f>
        <v>0</v>
      </c>
      <c r="E58" s="10">
        <f>INTAVI_PA_IN!E58+INTAVI_PA_EX!E58+INTAVI_FR_IN!E58+INTAVI_FR_EX!E58</f>
        <v>0</v>
      </c>
      <c r="F58" s="10">
        <f>INTAVI_PA_IN!F58+INTAVI_PA_EX!F58+INTAVI_FR_IN!F58+INTAVI_FR_EX!F58</f>
        <v>0</v>
      </c>
      <c r="G58" s="10">
        <f>INTAVI_PA_IN!G58+INTAVI_PA_EX!G58+INTAVI_FR_IN!G58+INTAVI_FR_EX!G58</f>
        <v>0</v>
      </c>
      <c r="H58" s="10">
        <f>INTAVI_PA_IN!H58+INTAVI_PA_EX!H58+INTAVI_FR_IN!H58+INTAVI_FR_EX!H58</f>
        <v>0</v>
      </c>
      <c r="I58" s="10">
        <f>INTAVI_PA_IN!I58+INTAVI_PA_EX!I58+INTAVI_FR_IN!I58+INTAVI_FR_EX!I58</f>
        <v>0</v>
      </c>
      <c r="J58" s="10">
        <f>INTAVI_PA_IN!J58+INTAVI_PA_EX!J58+INTAVI_FR_IN!J58+INTAVI_FR_EX!J58</f>
        <v>0</v>
      </c>
      <c r="K58" s="10">
        <f>INTAVI_PA_IN!K58+INTAVI_PA_EX!K58+INTAVI_FR_IN!K58+INTAVI_FR_EX!K58</f>
        <v>0</v>
      </c>
      <c r="L58" s="10">
        <f>INTAVI_PA_IN!L58+INTAVI_PA_EX!L58+INTAVI_FR_IN!L58+INTAVI_FR_EX!L58</f>
        <v>0</v>
      </c>
      <c r="M58" s="10">
        <f>INTAVI_PA_IN!M58+INTAVI_PA_EX!M58+INTAVI_FR_IN!M58+INTAVI_FR_EX!M58</f>
        <v>0</v>
      </c>
      <c r="N58" s="10">
        <f>INTAVI_PA_IN!N58+INTAVI_PA_EX!N58+INTAVI_FR_IN!N58+INTAVI_FR_EX!N58</f>
        <v>0</v>
      </c>
      <c r="O58" s="10">
        <f>INTAVI_PA_IN!O58+INTAVI_PA_EX!O58+INTAVI_FR_IN!O58+INTAVI_FR_EX!O58</f>
        <v>0</v>
      </c>
      <c r="P58" s="10">
        <f>INTAVI_PA_IN!P58+INTAVI_PA_EX!P58+INTAVI_FR_IN!P58+INTAVI_FR_EX!P58</f>
        <v>0</v>
      </c>
      <c r="Q58" s="10">
        <f>INTAVI_PA_IN!Q58+INTAVI_PA_EX!Q58+INTAVI_FR_IN!Q58+INTAVI_FR_EX!Q58</f>
        <v>0</v>
      </c>
      <c r="R58" s="10">
        <f>INTAVI_PA_IN!R58+INTAVI_PA_EX!R58+INTAVI_FR_IN!R58+INTAVI_FR_EX!R58</f>
        <v>0</v>
      </c>
      <c r="S58" s="10">
        <f>INTAVI_PA_IN!S58+INTAVI_PA_EX!S58+INTAVI_FR_IN!S58+INTAVI_FR_EX!S58</f>
        <v>0</v>
      </c>
      <c r="T58" s="10">
        <f>INTAVI_PA_IN!T58+INTAVI_PA_EX!T58+INTAVI_FR_IN!T58+INTAVI_FR_EX!T58</f>
        <v>0</v>
      </c>
      <c r="U58" s="10">
        <f>INTAVI_PA_IN!U58+INTAVI_PA_EX!U58+INTAVI_FR_IN!U58+INTAVI_FR_EX!U58</f>
        <v>0</v>
      </c>
      <c r="V58" s="10">
        <f>INTAVI_PA_IN!V58+INTAVI_PA_EX!V58+INTAVI_FR_IN!V58+INTAVI_FR_EX!V58</f>
        <v>0</v>
      </c>
      <c r="W58" s="10">
        <f>INTAVI_PA_IN!W58+INTAVI_PA_EX!W58+INTAVI_FR_IN!W58+INTAVI_FR_EX!W58</f>
        <v>0</v>
      </c>
      <c r="X58" s="10">
        <f>INTAVI_PA_IN!X58+INTAVI_PA_EX!X58+INTAVI_FR_IN!X58+INTAVI_FR_EX!X58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INTAVI_PA_IN!C59+INTAVI_PA_EX!C59+INTAVI_FR_IN!C59+INTAVI_FR_EX!C59</f>
        <v>0</v>
      </c>
      <c r="D59" s="10">
        <f>INTAVI_PA_IN!D59+INTAVI_PA_EX!D59+INTAVI_FR_IN!D59+INTAVI_FR_EX!D59</f>
        <v>0</v>
      </c>
      <c r="E59" s="10">
        <f>INTAVI_PA_IN!E59+INTAVI_PA_EX!E59+INTAVI_FR_IN!E59+INTAVI_FR_EX!E59</f>
        <v>0</v>
      </c>
      <c r="F59" s="10">
        <f>INTAVI_PA_IN!F59+INTAVI_PA_EX!F59+INTAVI_FR_IN!F59+INTAVI_FR_EX!F59</f>
        <v>0</v>
      </c>
      <c r="G59" s="10">
        <f>INTAVI_PA_IN!G59+INTAVI_PA_EX!G59+INTAVI_FR_IN!G59+INTAVI_FR_EX!G59</f>
        <v>0</v>
      </c>
      <c r="H59" s="10">
        <f>INTAVI_PA_IN!H59+INTAVI_PA_EX!H59+INTAVI_FR_IN!H59+INTAVI_FR_EX!H59</f>
        <v>0</v>
      </c>
      <c r="I59" s="10">
        <f>INTAVI_PA_IN!I59+INTAVI_PA_EX!I59+INTAVI_FR_IN!I59+INTAVI_FR_EX!I59</f>
        <v>0</v>
      </c>
      <c r="J59" s="10">
        <f>INTAVI_PA_IN!J59+INTAVI_PA_EX!J59+INTAVI_FR_IN!J59+INTAVI_FR_EX!J59</f>
        <v>0</v>
      </c>
      <c r="K59" s="10">
        <f>INTAVI_PA_IN!K59+INTAVI_PA_EX!K59+INTAVI_FR_IN!K59+INTAVI_FR_EX!K59</f>
        <v>0</v>
      </c>
      <c r="L59" s="10">
        <f>INTAVI_PA_IN!L59+INTAVI_PA_EX!L59+INTAVI_FR_IN!L59+INTAVI_FR_EX!L59</f>
        <v>0</v>
      </c>
      <c r="M59" s="10">
        <f>INTAVI_PA_IN!M59+INTAVI_PA_EX!M59+INTAVI_FR_IN!M59+INTAVI_FR_EX!M59</f>
        <v>0</v>
      </c>
      <c r="N59" s="10">
        <f>INTAVI_PA_IN!N59+INTAVI_PA_EX!N59+INTAVI_FR_IN!N59+INTAVI_FR_EX!N59</f>
        <v>0</v>
      </c>
      <c r="O59" s="10">
        <f>INTAVI_PA_IN!O59+INTAVI_PA_EX!O59+INTAVI_FR_IN!O59+INTAVI_FR_EX!O59</f>
        <v>0</v>
      </c>
      <c r="P59" s="10">
        <f>INTAVI_PA_IN!P59+INTAVI_PA_EX!P59+INTAVI_FR_IN!P59+INTAVI_FR_EX!P59</f>
        <v>0</v>
      </c>
      <c r="Q59" s="10">
        <f>INTAVI_PA_IN!Q59+INTAVI_PA_EX!Q59+INTAVI_FR_IN!Q59+INTAVI_FR_EX!Q59</f>
        <v>0</v>
      </c>
      <c r="R59" s="10">
        <f>INTAVI_PA_IN!R59+INTAVI_PA_EX!R59+INTAVI_FR_IN!R59+INTAVI_FR_EX!R59</f>
        <v>0</v>
      </c>
      <c r="S59" s="10">
        <f>INTAVI_PA_IN!S59+INTAVI_PA_EX!S59+INTAVI_FR_IN!S59+INTAVI_FR_EX!S59</f>
        <v>0</v>
      </c>
      <c r="T59" s="10">
        <f>INTAVI_PA_IN!T59+INTAVI_PA_EX!T59+INTAVI_FR_IN!T59+INTAVI_FR_EX!T59</f>
        <v>0</v>
      </c>
      <c r="U59" s="10">
        <f>INTAVI_PA_IN!U59+INTAVI_PA_EX!U59+INTAVI_FR_IN!U59+INTAVI_FR_EX!U59</f>
        <v>0</v>
      </c>
      <c r="V59" s="10">
        <f>INTAVI_PA_IN!V59+INTAVI_PA_EX!V59+INTAVI_FR_IN!V59+INTAVI_FR_EX!V59</f>
        <v>0</v>
      </c>
      <c r="W59" s="10">
        <f>INTAVI_PA_IN!W59+INTAVI_PA_EX!W59+INTAVI_FR_IN!W59+INTAVI_FR_EX!W59</f>
        <v>0</v>
      </c>
      <c r="X59" s="10">
        <f>INTAVI_PA_IN!X59+INTAVI_PA_EX!X59+INTAVI_FR_IN!X59+INTAVI_FR_EX!X59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INTAVI_PA_IN!C60+INTAVI_PA_EX!C60+INTAVI_FR_IN!C60+INTAVI_FR_EX!C60</f>
        <v>0</v>
      </c>
      <c r="D60" s="10">
        <f>INTAVI_PA_IN!D60+INTAVI_PA_EX!D60+INTAVI_FR_IN!D60+INTAVI_FR_EX!D60</f>
        <v>0</v>
      </c>
      <c r="E60" s="10">
        <f>INTAVI_PA_IN!E60+INTAVI_PA_EX!E60+INTAVI_FR_IN!E60+INTAVI_FR_EX!E60</f>
        <v>0</v>
      </c>
      <c r="F60" s="10">
        <f>INTAVI_PA_IN!F60+INTAVI_PA_EX!F60+INTAVI_FR_IN!F60+INTAVI_FR_EX!F60</f>
        <v>0</v>
      </c>
      <c r="G60" s="10">
        <f>INTAVI_PA_IN!G60+INTAVI_PA_EX!G60+INTAVI_FR_IN!G60+INTAVI_FR_EX!G60</f>
        <v>0</v>
      </c>
      <c r="H60" s="10">
        <f>INTAVI_PA_IN!H60+INTAVI_PA_EX!H60+INTAVI_FR_IN!H60+INTAVI_FR_EX!H60</f>
        <v>0</v>
      </c>
      <c r="I60" s="10">
        <f>INTAVI_PA_IN!I60+INTAVI_PA_EX!I60+INTAVI_FR_IN!I60+INTAVI_FR_EX!I60</f>
        <v>0</v>
      </c>
      <c r="J60" s="10">
        <f>INTAVI_PA_IN!J60+INTAVI_PA_EX!J60+INTAVI_FR_IN!J60+INTAVI_FR_EX!J60</f>
        <v>0</v>
      </c>
      <c r="K60" s="10">
        <f>INTAVI_PA_IN!K60+INTAVI_PA_EX!K60+INTAVI_FR_IN!K60+INTAVI_FR_EX!K60</f>
        <v>0</v>
      </c>
      <c r="L60" s="10">
        <f>INTAVI_PA_IN!L60+INTAVI_PA_EX!L60+INTAVI_FR_IN!L60+INTAVI_FR_EX!L60</f>
        <v>0</v>
      </c>
      <c r="M60" s="10">
        <f>INTAVI_PA_IN!M60+INTAVI_PA_EX!M60+INTAVI_FR_IN!M60+INTAVI_FR_EX!M60</f>
        <v>0</v>
      </c>
      <c r="N60" s="10">
        <f>INTAVI_PA_IN!N60+INTAVI_PA_EX!N60+INTAVI_FR_IN!N60+INTAVI_FR_EX!N60</f>
        <v>0</v>
      </c>
      <c r="O60" s="10">
        <f>INTAVI_PA_IN!O60+INTAVI_PA_EX!O60+INTAVI_FR_IN!O60+INTAVI_FR_EX!O60</f>
        <v>0</v>
      </c>
      <c r="P60" s="10">
        <f>INTAVI_PA_IN!P60+INTAVI_PA_EX!P60+INTAVI_FR_IN!P60+INTAVI_FR_EX!P60</f>
        <v>0</v>
      </c>
      <c r="Q60" s="10">
        <f>INTAVI_PA_IN!Q60+INTAVI_PA_EX!Q60+INTAVI_FR_IN!Q60+INTAVI_FR_EX!Q60</f>
        <v>0</v>
      </c>
      <c r="R60" s="10">
        <f>INTAVI_PA_IN!R60+INTAVI_PA_EX!R60+INTAVI_FR_IN!R60+INTAVI_FR_EX!R60</f>
        <v>0</v>
      </c>
      <c r="S60" s="10">
        <f>INTAVI_PA_IN!S60+INTAVI_PA_EX!S60+INTAVI_FR_IN!S60+INTAVI_FR_EX!S60</f>
        <v>0</v>
      </c>
      <c r="T60" s="10">
        <f>INTAVI_PA_IN!T60+INTAVI_PA_EX!T60+INTAVI_FR_IN!T60+INTAVI_FR_EX!T60</f>
        <v>0</v>
      </c>
      <c r="U60" s="10">
        <f>INTAVI_PA_IN!U60+INTAVI_PA_EX!U60+INTAVI_FR_IN!U60+INTAVI_FR_EX!U60</f>
        <v>0</v>
      </c>
      <c r="V60" s="10">
        <f>INTAVI_PA_IN!V60+INTAVI_PA_EX!V60+INTAVI_FR_IN!V60+INTAVI_FR_EX!V60</f>
        <v>0</v>
      </c>
      <c r="W60" s="10">
        <f>INTAVI_PA_IN!W60+INTAVI_PA_EX!W60+INTAVI_FR_IN!W60+INTAVI_FR_EX!W60</f>
        <v>0</v>
      </c>
      <c r="X60" s="10">
        <f>INTAVI_PA_IN!X60+INTAVI_PA_EX!X60+INTAVI_FR_IN!X60+INTAVI_FR_EX!X60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INTAVI_PA_IN!C61+INTAVI_PA_EX!C61+INTAVI_FR_IN!C61+INTAVI_FR_EX!C61</f>
        <v>0</v>
      </c>
      <c r="D61" s="10">
        <f>INTAVI_PA_IN!D61+INTAVI_PA_EX!D61+INTAVI_FR_IN!D61+INTAVI_FR_EX!D61</f>
        <v>0</v>
      </c>
      <c r="E61" s="10">
        <f>INTAVI_PA_IN!E61+INTAVI_PA_EX!E61+INTAVI_FR_IN!E61+INTAVI_FR_EX!E61</f>
        <v>0</v>
      </c>
      <c r="F61" s="10">
        <f>INTAVI_PA_IN!F61+INTAVI_PA_EX!F61+INTAVI_FR_IN!F61+INTAVI_FR_EX!F61</f>
        <v>0</v>
      </c>
      <c r="G61" s="10">
        <f>INTAVI_PA_IN!G61+INTAVI_PA_EX!G61+INTAVI_FR_IN!G61+INTAVI_FR_EX!G61</f>
        <v>0</v>
      </c>
      <c r="H61" s="10">
        <f>INTAVI_PA_IN!H61+INTAVI_PA_EX!H61+INTAVI_FR_IN!H61+INTAVI_FR_EX!H61</f>
        <v>0</v>
      </c>
      <c r="I61" s="10">
        <f>INTAVI_PA_IN!I61+INTAVI_PA_EX!I61+INTAVI_FR_IN!I61+INTAVI_FR_EX!I61</f>
        <v>0</v>
      </c>
      <c r="J61" s="10">
        <f>INTAVI_PA_IN!J61+INTAVI_PA_EX!J61+INTAVI_FR_IN!J61+INTAVI_FR_EX!J61</f>
        <v>0</v>
      </c>
      <c r="K61" s="10">
        <f>INTAVI_PA_IN!K61+INTAVI_PA_EX!K61+INTAVI_FR_IN!K61+INTAVI_FR_EX!K61</f>
        <v>0</v>
      </c>
      <c r="L61" s="10">
        <f>INTAVI_PA_IN!L61+INTAVI_PA_EX!L61+INTAVI_FR_IN!L61+INTAVI_FR_EX!L61</f>
        <v>0</v>
      </c>
      <c r="M61" s="10">
        <f>INTAVI_PA_IN!M61+INTAVI_PA_EX!M61+INTAVI_FR_IN!M61+INTAVI_FR_EX!M61</f>
        <v>0</v>
      </c>
      <c r="N61" s="10">
        <f>INTAVI_PA_IN!N61+INTAVI_PA_EX!N61+INTAVI_FR_IN!N61+INTAVI_FR_EX!N61</f>
        <v>0</v>
      </c>
      <c r="O61" s="10">
        <f>INTAVI_PA_IN!O61+INTAVI_PA_EX!O61+INTAVI_FR_IN!O61+INTAVI_FR_EX!O61</f>
        <v>0</v>
      </c>
      <c r="P61" s="10">
        <f>INTAVI_PA_IN!P61+INTAVI_PA_EX!P61+INTAVI_FR_IN!P61+INTAVI_FR_EX!P61</f>
        <v>0</v>
      </c>
      <c r="Q61" s="10">
        <f>INTAVI_PA_IN!Q61+INTAVI_PA_EX!Q61+INTAVI_FR_IN!Q61+INTAVI_FR_EX!Q61</f>
        <v>0</v>
      </c>
      <c r="R61" s="10">
        <f>INTAVI_PA_IN!R61+INTAVI_PA_EX!R61+INTAVI_FR_IN!R61+INTAVI_FR_EX!R61</f>
        <v>0</v>
      </c>
      <c r="S61" s="10">
        <f>INTAVI_PA_IN!S61+INTAVI_PA_EX!S61+INTAVI_FR_IN!S61+INTAVI_FR_EX!S61</f>
        <v>0</v>
      </c>
      <c r="T61" s="10">
        <f>INTAVI_PA_IN!T61+INTAVI_PA_EX!T61+INTAVI_FR_IN!T61+INTAVI_FR_EX!T61</f>
        <v>0</v>
      </c>
      <c r="U61" s="10">
        <f>INTAVI_PA_IN!U61+INTAVI_PA_EX!U61+INTAVI_FR_IN!U61+INTAVI_FR_EX!U61</f>
        <v>0</v>
      </c>
      <c r="V61" s="10">
        <f>INTAVI_PA_IN!V61+INTAVI_PA_EX!V61+INTAVI_FR_IN!V61+INTAVI_FR_EX!V61</f>
        <v>0</v>
      </c>
      <c r="W61" s="10">
        <f>INTAVI_PA_IN!W61+INTAVI_PA_EX!W61+INTAVI_FR_IN!W61+INTAVI_FR_EX!W61</f>
        <v>0</v>
      </c>
      <c r="X61" s="10">
        <f>INTAVI_PA_IN!X61+INTAVI_PA_EX!X61+INTAVI_FR_IN!X61+INTAVI_FR_EX!X61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INTAVI_PA_IN!C62+INTAVI_PA_EX!C62+INTAVI_FR_IN!C62+INTAVI_FR_EX!C62</f>
        <v>0</v>
      </c>
      <c r="D62" s="10">
        <f>INTAVI_PA_IN!D62+INTAVI_PA_EX!D62+INTAVI_FR_IN!D62+INTAVI_FR_EX!D62</f>
        <v>0</v>
      </c>
      <c r="E62" s="10">
        <f>INTAVI_PA_IN!E62+INTAVI_PA_EX!E62+INTAVI_FR_IN!E62+INTAVI_FR_EX!E62</f>
        <v>0</v>
      </c>
      <c r="F62" s="10">
        <f>INTAVI_PA_IN!F62+INTAVI_PA_EX!F62+INTAVI_FR_IN!F62+INTAVI_FR_EX!F62</f>
        <v>0</v>
      </c>
      <c r="G62" s="10">
        <f>INTAVI_PA_IN!G62+INTAVI_PA_EX!G62+INTAVI_FR_IN!G62+INTAVI_FR_EX!G62</f>
        <v>0</v>
      </c>
      <c r="H62" s="10">
        <f>INTAVI_PA_IN!H62+INTAVI_PA_EX!H62+INTAVI_FR_IN!H62+INTAVI_FR_EX!H62</f>
        <v>0</v>
      </c>
      <c r="I62" s="10">
        <f>INTAVI_PA_IN!I62+INTAVI_PA_EX!I62+INTAVI_FR_IN!I62+INTAVI_FR_EX!I62</f>
        <v>0</v>
      </c>
      <c r="J62" s="10">
        <f>INTAVI_PA_IN!J62+INTAVI_PA_EX!J62+INTAVI_FR_IN!J62+INTAVI_FR_EX!J62</f>
        <v>0</v>
      </c>
      <c r="K62" s="10">
        <f>INTAVI_PA_IN!K62+INTAVI_PA_EX!K62+INTAVI_FR_IN!K62+INTAVI_FR_EX!K62</f>
        <v>0</v>
      </c>
      <c r="L62" s="10">
        <f>INTAVI_PA_IN!L62+INTAVI_PA_EX!L62+INTAVI_FR_IN!L62+INTAVI_FR_EX!L62</f>
        <v>0</v>
      </c>
      <c r="M62" s="10">
        <f>INTAVI_PA_IN!M62+INTAVI_PA_EX!M62+INTAVI_FR_IN!M62+INTAVI_FR_EX!M62</f>
        <v>0</v>
      </c>
      <c r="N62" s="10">
        <f>INTAVI_PA_IN!N62+INTAVI_PA_EX!N62+INTAVI_FR_IN!N62+INTAVI_FR_EX!N62</f>
        <v>0</v>
      </c>
      <c r="O62" s="10">
        <f>INTAVI_PA_IN!O62+INTAVI_PA_EX!O62+INTAVI_FR_IN!O62+INTAVI_FR_EX!O62</f>
        <v>0</v>
      </c>
      <c r="P62" s="10">
        <f>INTAVI_PA_IN!P62+INTAVI_PA_EX!P62+INTAVI_FR_IN!P62+INTAVI_FR_EX!P62</f>
        <v>0</v>
      </c>
      <c r="Q62" s="10">
        <f>INTAVI_PA_IN!Q62+INTAVI_PA_EX!Q62+INTAVI_FR_IN!Q62+INTAVI_FR_EX!Q62</f>
        <v>0</v>
      </c>
      <c r="R62" s="10">
        <f>INTAVI_PA_IN!R62+INTAVI_PA_EX!R62+INTAVI_FR_IN!R62+INTAVI_FR_EX!R62</f>
        <v>0</v>
      </c>
      <c r="S62" s="10">
        <f>INTAVI_PA_IN!S62+INTAVI_PA_EX!S62+INTAVI_FR_IN!S62+INTAVI_FR_EX!S62</f>
        <v>0</v>
      </c>
      <c r="T62" s="10">
        <f>INTAVI_PA_IN!T62+INTAVI_PA_EX!T62+INTAVI_FR_IN!T62+INTAVI_FR_EX!T62</f>
        <v>0</v>
      </c>
      <c r="U62" s="10">
        <f>INTAVI_PA_IN!U62+INTAVI_PA_EX!U62+INTAVI_FR_IN!U62+INTAVI_FR_EX!U62</f>
        <v>0</v>
      </c>
      <c r="V62" s="10">
        <f>INTAVI_PA_IN!V62+INTAVI_PA_EX!V62+INTAVI_FR_IN!V62+INTAVI_FR_EX!V62</f>
        <v>0</v>
      </c>
      <c r="W62" s="10">
        <f>INTAVI_PA_IN!W62+INTAVI_PA_EX!W62+INTAVI_FR_IN!W62+INTAVI_FR_EX!W62</f>
        <v>0</v>
      </c>
      <c r="X62" s="10">
        <f>INTAVI_PA_IN!X62+INTAVI_PA_EX!X62+INTAVI_FR_IN!X62+INTAVI_FR_EX!X62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INTAVI_PA_IN!C63+INTAVI_PA_EX!C63+INTAVI_FR_IN!C63+INTAVI_FR_EX!C63</f>
        <v>0</v>
      </c>
      <c r="D63" s="10">
        <f>INTAVI_PA_IN!D63+INTAVI_PA_EX!D63+INTAVI_FR_IN!D63+INTAVI_FR_EX!D63</f>
        <v>0</v>
      </c>
      <c r="E63" s="10">
        <f>INTAVI_PA_IN!E63+INTAVI_PA_EX!E63+INTAVI_FR_IN!E63+INTAVI_FR_EX!E63</f>
        <v>0</v>
      </c>
      <c r="F63" s="10">
        <f>INTAVI_PA_IN!F63+INTAVI_PA_EX!F63+INTAVI_FR_IN!F63+INTAVI_FR_EX!F63</f>
        <v>0</v>
      </c>
      <c r="G63" s="10">
        <f>INTAVI_PA_IN!G63+INTAVI_PA_EX!G63+INTAVI_FR_IN!G63+INTAVI_FR_EX!G63</f>
        <v>0</v>
      </c>
      <c r="H63" s="10">
        <f>INTAVI_PA_IN!H63+INTAVI_PA_EX!H63+INTAVI_FR_IN!H63+INTAVI_FR_EX!H63</f>
        <v>0</v>
      </c>
      <c r="I63" s="10">
        <f>INTAVI_PA_IN!I63+INTAVI_PA_EX!I63+INTAVI_FR_IN!I63+INTAVI_FR_EX!I63</f>
        <v>0</v>
      </c>
      <c r="J63" s="10">
        <f>INTAVI_PA_IN!J63+INTAVI_PA_EX!J63+INTAVI_FR_IN!J63+INTAVI_FR_EX!J63</f>
        <v>0</v>
      </c>
      <c r="K63" s="10">
        <f>INTAVI_PA_IN!K63+INTAVI_PA_EX!K63+INTAVI_FR_IN!K63+INTAVI_FR_EX!K63</f>
        <v>0</v>
      </c>
      <c r="L63" s="10">
        <f>INTAVI_PA_IN!L63+INTAVI_PA_EX!L63+INTAVI_FR_IN!L63+INTAVI_FR_EX!L63</f>
        <v>0</v>
      </c>
      <c r="M63" s="10">
        <f>INTAVI_PA_IN!M63+INTAVI_PA_EX!M63+INTAVI_FR_IN!M63+INTAVI_FR_EX!M63</f>
        <v>0</v>
      </c>
      <c r="N63" s="10">
        <f>INTAVI_PA_IN!N63+INTAVI_PA_EX!N63+INTAVI_FR_IN!N63+INTAVI_FR_EX!N63</f>
        <v>0</v>
      </c>
      <c r="O63" s="10">
        <f>INTAVI_PA_IN!O63+INTAVI_PA_EX!O63+INTAVI_FR_IN!O63+INTAVI_FR_EX!O63</f>
        <v>0</v>
      </c>
      <c r="P63" s="10">
        <f>INTAVI_PA_IN!P63+INTAVI_PA_EX!P63+INTAVI_FR_IN!P63+INTAVI_FR_EX!P63</f>
        <v>0</v>
      </c>
      <c r="Q63" s="10">
        <f>INTAVI_PA_IN!Q63+INTAVI_PA_EX!Q63+INTAVI_FR_IN!Q63+INTAVI_FR_EX!Q63</f>
        <v>0</v>
      </c>
      <c r="R63" s="10">
        <f>INTAVI_PA_IN!R63+INTAVI_PA_EX!R63+INTAVI_FR_IN!R63+INTAVI_FR_EX!R63</f>
        <v>0</v>
      </c>
      <c r="S63" s="10">
        <f>INTAVI_PA_IN!S63+INTAVI_PA_EX!S63+INTAVI_FR_IN!S63+INTAVI_FR_EX!S63</f>
        <v>0</v>
      </c>
      <c r="T63" s="10">
        <f>INTAVI_PA_IN!T63+INTAVI_PA_EX!T63+INTAVI_FR_IN!T63+INTAVI_FR_EX!T63</f>
        <v>0</v>
      </c>
      <c r="U63" s="10">
        <f>INTAVI_PA_IN!U63+INTAVI_PA_EX!U63+INTAVI_FR_IN!U63+INTAVI_FR_EX!U63</f>
        <v>0</v>
      </c>
      <c r="V63" s="10">
        <f>INTAVI_PA_IN!V63+INTAVI_PA_EX!V63+INTAVI_FR_IN!V63+INTAVI_FR_EX!V63</f>
        <v>0</v>
      </c>
      <c r="W63" s="10">
        <f>INTAVI_PA_IN!W63+INTAVI_PA_EX!W63+INTAVI_FR_IN!W63+INTAVI_FR_EX!W63</f>
        <v>0</v>
      </c>
      <c r="X63" s="10">
        <f>INTAVI_PA_IN!X63+INTAVI_PA_EX!X63+INTAVI_FR_IN!X63+INTAVI_FR_EX!X63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INTAVI_PA_IN!C64+INTAVI_PA_EX!C64+INTAVI_FR_IN!C64+INTAVI_FR_EX!C64</f>
        <v>0</v>
      </c>
      <c r="D64" s="10">
        <f>INTAVI_PA_IN!D64+INTAVI_PA_EX!D64+INTAVI_FR_IN!D64+INTAVI_FR_EX!D64</f>
        <v>0</v>
      </c>
      <c r="E64" s="10">
        <f>INTAVI_PA_IN!E64+INTAVI_PA_EX!E64+INTAVI_FR_IN!E64+INTAVI_FR_EX!E64</f>
        <v>0</v>
      </c>
      <c r="F64" s="10">
        <f>INTAVI_PA_IN!F64+INTAVI_PA_EX!F64+INTAVI_FR_IN!F64+INTAVI_FR_EX!F64</f>
        <v>0</v>
      </c>
      <c r="G64" s="10">
        <f>INTAVI_PA_IN!G64+INTAVI_PA_EX!G64+INTAVI_FR_IN!G64+INTAVI_FR_EX!G64</f>
        <v>0</v>
      </c>
      <c r="H64" s="10">
        <f>INTAVI_PA_IN!H64+INTAVI_PA_EX!H64+INTAVI_FR_IN!H64+INTAVI_FR_EX!H64</f>
        <v>0</v>
      </c>
      <c r="I64" s="10">
        <f>INTAVI_PA_IN!I64+INTAVI_PA_EX!I64+INTAVI_FR_IN!I64+INTAVI_FR_EX!I64</f>
        <v>0</v>
      </c>
      <c r="J64" s="10">
        <f>INTAVI_PA_IN!J64+INTAVI_PA_EX!J64+INTAVI_FR_IN!J64+INTAVI_FR_EX!J64</f>
        <v>0</v>
      </c>
      <c r="K64" s="10">
        <f>INTAVI_PA_IN!K64+INTAVI_PA_EX!K64+INTAVI_FR_IN!K64+INTAVI_FR_EX!K64</f>
        <v>0</v>
      </c>
      <c r="L64" s="10">
        <f>INTAVI_PA_IN!L64+INTAVI_PA_EX!L64+INTAVI_FR_IN!L64+INTAVI_FR_EX!L64</f>
        <v>0</v>
      </c>
      <c r="M64" s="10">
        <f>INTAVI_PA_IN!M64+INTAVI_PA_EX!M64+INTAVI_FR_IN!M64+INTAVI_FR_EX!M64</f>
        <v>0</v>
      </c>
      <c r="N64" s="10">
        <f>INTAVI_PA_IN!N64+INTAVI_PA_EX!N64+INTAVI_FR_IN!N64+INTAVI_FR_EX!N64</f>
        <v>0</v>
      </c>
      <c r="O64" s="10">
        <f>INTAVI_PA_IN!O64+INTAVI_PA_EX!O64+INTAVI_FR_IN!O64+INTAVI_FR_EX!O64</f>
        <v>0</v>
      </c>
      <c r="P64" s="10">
        <f>INTAVI_PA_IN!P64+INTAVI_PA_EX!P64+INTAVI_FR_IN!P64+INTAVI_FR_EX!P64</f>
        <v>0</v>
      </c>
      <c r="Q64" s="10">
        <f>INTAVI_PA_IN!Q64+INTAVI_PA_EX!Q64+INTAVI_FR_IN!Q64+INTAVI_FR_EX!Q64</f>
        <v>0</v>
      </c>
      <c r="R64" s="10">
        <f>INTAVI_PA_IN!R64+INTAVI_PA_EX!R64+INTAVI_FR_IN!R64+INTAVI_FR_EX!R64</f>
        <v>0</v>
      </c>
      <c r="S64" s="10">
        <f>INTAVI_PA_IN!S64+INTAVI_PA_EX!S64+INTAVI_FR_IN!S64+INTAVI_FR_EX!S64</f>
        <v>0</v>
      </c>
      <c r="T64" s="10">
        <f>INTAVI_PA_IN!T64+INTAVI_PA_EX!T64+INTAVI_FR_IN!T64+INTAVI_FR_EX!T64</f>
        <v>0</v>
      </c>
      <c r="U64" s="10">
        <f>INTAVI_PA_IN!U64+INTAVI_PA_EX!U64+INTAVI_FR_IN!U64+INTAVI_FR_EX!U64</f>
        <v>0</v>
      </c>
      <c r="V64" s="10">
        <f>INTAVI_PA_IN!V64+INTAVI_PA_EX!V64+INTAVI_FR_IN!V64+INTAVI_FR_EX!V64</f>
        <v>0</v>
      </c>
      <c r="W64" s="10">
        <f>INTAVI_PA_IN!W64+INTAVI_PA_EX!W64+INTAVI_FR_IN!W64+INTAVI_FR_EX!W64</f>
        <v>0</v>
      </c>
      <c r="X64" s="10">
        <f>INTAVI_PA_IN!X64+INTAVI_PA_EX!X64+INTAVI_FR_IN!X64+INTAVI_FR_EX!X64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INTAVI_PA_IN!C65+INTAVI_PA_EX!C65+INTAVI_FR_IN!C65+INTAVI_FR_EX!C65</f>
        <v>0</v>
      </c>
      <c r="D65" s="10">
        <f>INTAVI_PA_IN!D65+INTAVI_PA_EX!D65+INTAVI_FR_IN!D65+INTAVI_FR_EX!D65</f>
        <v>0</v>
      </c>
      <c r="E65" s="10">
        <f>INTAVI_PA_IN!E65+INTAVI_PA_EX!E65+INTAVI_FR_IN!E65+INTAVI_FR_EX!E65</f>
        <v>0</v>
      </c>
      <c r="F65" s="10">
        <f>INTAVI_PA_IN!F65+INTAVI_PA_EX!F65+INTAVI_FR_IN!F65+INTAVI_FR_EX!F65</f>
        <v>0</v>
      </c>
      <c r="G65" s="10">
        <f>INTAVI_PA_IN!G65+INTAVI_PA_EX!G65+INTAVI_FR_IN!G65+INTAVI_FR_EX!G65</f>
        <v>0</v>
      </c>
      <c r="H65" s="10">
        <f>INTAVI_PA_IN!H65+INTAVI_PA_EX!H65+INTAVI_FR_IN!H65+INTAVI_FR_EX!H65</f>
        <v>0</v>
      </c>
      <c r="I65" s="10">
        <f>INTAVI_PA_IN!I65+INTAVI_PA_EX!I65+INTAVI_FR_IN!I65+INTAVI_FR_EX!I65</f>
        <v>0</v>
      </c>
      <c r="J65" s="10">
        <f>INTAVI_PA_IN!J65+INTAVI_PA_EX!J65+INTAVI_FR_IN!J65+INTAVI_FR_EX!J65</f>
        <v>0</v>
      </c>
      <c r="K65" s="10">
        <f>INTAVI_PA_IN!K65+INTAVI_PA_EX!K65+INTAVI_FR_IN!K65+INTAVI_FR_EX!K65</f>
        <v>0</v>
      </c>
      <c r="L65" s="10">
        <f>INTAVI_PA_IN!L65+INTAVI_PA_EX!L65+INTAVI_FR_IN!L65+INTAVI_FR_EX!L65</f>
        <v>0</v>
      </c>
      <c r="M65" s="10">
        <f>INTAVI_PA_IN!M65+INTAVI_PA_EX!M65+INTAVI_FR_IN!M65+INTAVI_FR_EX!M65</f>
        <v>0</v>
      </c>
      <c r="N65" s="10">
        <f>INTAVI_PA_IN!N65+INTAVI_PA_EX!N65+INTAVI_FR_IN!N65+INTAVI_FR_EX!N65</f>
        <v>0</v>
      </c>
      <c r="O65" s="10">
        <f>INTAVI_PA_IN!O65+INTAVI_PA_EX!O65+INTAVI_FR_IN!O65+INTAVI_FR_EX!O65</f>
        <v>0</v>
      </c>
      <c r="P65" s="10">
        <f>INTAVI_PA_IN!P65+INTAVI_PA_EX!P65+INTAVI_FR_IN!P65+INTAVI_FR_EX!P65</f>
        <v>0</v>
      </c>
      <c r="Q65" s="10">
        <f>INTAVI_PA_IN!Q65+INTAVI_PA_EX!Q65+INTAVI_FR_IN!Q65+INTAVI_FR_EX!Q65</f>
        <v>0</v>
      </c>
      <c r="R65" s="10">
        <f>INTAVI_PA_IN!R65+INTAVI_PA_EX!R65+INTAVI_FR_IN!R65+INTAVI_FR_EX!R65</f>
        <v>0</v>
      </c>
      <c r="S65" s="10">
        <f>INTAVI_PA_IN!S65+INTAVI_PA_EX!S65+INTAVI_FR_IN!S65+INTAVI_FR_EX!S65</f>
        <v>0</v>
      </c>
      <c r="T65" s="10">
        <f>INTAVI_PA_IN!T65+INTAVI_PA_EX!T65+INTAVI_FR_IN!T65+INTAVI_FR_EX!T65</f>
        <v>0</v>
      </c>
      <c r="U65" s="10">
        <f>INTAVI_PA_IN!U65+INTAVI_PA_EX!U65+INTAVI_FR_IN!U65+INTAVI_FR_EX!U65</f>
        <v>0</v>
      </c>
      <c r="V65" s="10">
        <f>INTAVI_PA_IN!V65+INTAVI_PA_EX!V65+INTAVI_FR_IN!V65+INTAVI_FR_EX!V65</f>
        <v>0</v>
      </c>
      <c r="W65" s="10">
        <f>INTAVI_PA_IN!W65+INTAVI_PA_EX!W65+INTAVI_FR_IN!W65+INTAVI_FR_EX!W65</f>
        <v>0</v>
      </c>
      <c r="X65" s="10">
        <f>INTAVI_PA_IN!X65+INTAVI_PA_EX!X65+INTAVI_FR_IN!X65+INTAVI_FR_EX!X65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INTAVI_PA_IN!C66+INTAVI_PA_EX!C66+INTAVI_FR_IN!C66+INTAVI_FR_EX!C66</f>
        <v>0</v>
      </c>
      <c r="D66" s="10">
        <f>INTAVI_PA_IN!D66+INTAVI_PA_EX!D66+INTAVI_FR_IN!D66+INTAVI_FR_EX!D66</f>
        <v>0</v>
      </c>
      <c r="E66" s="10">
        <f>INTAVI_PA_IN!E66+INTAVI_PA_EX!E66+INTAVI_FR_IN!E66+INTAVI_FR_EX!E66</f>
        <v>0</v>
      </c>
      <c r="F66" s="10">
        <f>INTAVI_PA_IN!F66+INTAVI_PA_EX!F66+INTAVI_FR_IN!F66+INTAVI_FR_EX!F66</f>
        <v>0</v>
      </c>
      <c r="G66" s="10">
        <f>INTAVI_PA_IN!G66+INTAVI_PA_EX!G66+INTAVI_FR_IN!G66+INTAVI_FR_EX!G66</f>
        <v>0</v>
      </c>
      <c r="H66" s="10">
        <f>INTAVI_PA_IN!H66+INTAVI_PA_EX!H66+INTAVI_FR_IN!H66+INTAVI_FR_EX!H66</f>
        <v>0</v>
      </c>
      <c r="I66" s="10">
        <f>INTAVI_PA_IN!I66+INTAVI_PA_EX!I66+INTAVI_FR_IN!I66+INTAVI_FR_EX!I66</f>
        <v>0</v>
      </c>
      <c r="J66" s="10">
        <f>INTAVI_PA_IN!J66+INTAVI_PA_EX!J66+INTAVI_FR_IN!J66+INTAVI_FR_EX!J66</f>
        <v>0</v>
      </c>
      <c r="K66" s="10">
        <f>INTAVI_PA_IN!K66+INTAVI_PA_EX!K66+INTAVI_FR_IN!K66+INTAVI_FR_EX!K66</f>
        <v>0</v>
      </c>
      <c r="L66" s="10">
        <f>INTAVI_PA_IN!L66+INTAVI_PA_EX!L66+INTAVI_FR_IN!L66+INTAVI_FR_EX!L66</f>
        <v>0</v>
      </c>
      <c r="M66" s="10">
        <f>INTAVI_PA_IN!M66+INTAVI_PA_EX!M66+INTAVI_FR_IN!M66+INTAVI_FR_EX!M66</f>
        <v>0</v>
      </c>
      <c r="N66" s="10">
        <f>INTAVI_PA_IN!N66+INTAVI_PA_EX!N66+INTAVI_FR_IN!N66+INTAVI_FR_EX!N66</f>
        <v>0</v>
      </c>
      <c r="O66" s="10">
        <f>INTAVI_PA_IN!O66+INTAVI_PA_EX!O66+INTAVI_FR_IN!O66+INTAVI_FR_EX!O66</f>
        <v>0</v>
      </c>
      <c r="P66" s="10">
        <f>INTAVI_PA_IN!P66+INTAVI_PA_EX!P66+INTAVI_FR_IN!P66+INTAVI_FR_EX!P66</f>
        <v>0</v>
      </c>
      <c r="Q66" s="10">
        <f>INTAVI_PA_IN!Q66+INTAVI_PA_EX!Q66+INTAVI_FR_IN!Q66+INTAVI_FR_EX!Q66</f>
        <v>0</v>
      </c>
      <c r="R66" s="10">
        <f>INTAVI_PA_IN!R66+INTAVI_PA_EX!R66+INTAVI_FR_IN!R66+INTAVI_FR_EX!R66</f>
        <v>0</v>
      </c>
      <c r="S66" s="10">
        <f>INTAVI_PA_IN!S66+INTAVI_PA_EX!S66+INTAVI_FR_IN!S66+INTAVI_FR_EX!S66</f>
        <v>0</v>
      </c>
      <c r="T66" s="10">
        <f>INTAVI_PA_IN!T66+INTAVI_PA_EX!T66+INTAVI_FR_IN!T66+INTAVI_FR_EX!T66</f>
        <v>0</v>
      </c>
      <c r="U66" s="10">
        <f>INTAVI_PA_IN!U66+INTAVI_PA_EX!U66+INTAVI_FR_IN!U66+INTAVI_FR_EX!U66</f>
        <v>0</v>
      </c>
      <c r="V66" s="10">
        <f>INTAVI_PA_IN!V66+INTAVI_PA_EX!V66+INTAVI_FR_IN!V66+INTAVI_FR_EX!V66</f>
        <v>0</v>
      </c>
      <c r="W66" s="10">
        <f>INTAVI_PA_IN!W66+INTAVI_PA_EX!W66+INTAVI_FR_IN!W66+INTAVI_FR_EX!W66</f>
        <v>0</v>
      </c>
      <c r="X66" s="10">
        <f>INTAVI_PA_IN!X66+INTAVI_PA_EX!X66+INTAVI_FR_IN!X66+INTAVI_FR_EX!X66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INTAVI_PA_IN!C67+INTAVI_PA_EX!C67+INTAVI_FR_IN!C67+INTAVI_FR_EX!C67</f>
        <v>0</v>
      </c>
      <c r="D67" s="10">
        <f>INTAVI_PA_IN!D67+INTAVI_PA_EX!D67+INTAVI_FR_IN!D67+INTAVI_FR_EX!D67</f>
        <v>0</v>
      </c>
      <c r="E67" s="10">
        <f>INTAVI_PA_IN!E67+INTAVI_PA_EX!E67+INTAVI_FR_IN!E67+INTAVI_FR_EX!E67</f>
        <v>0</v>
      </c>
      <c r="F67" s="10">
        <f>INTAVI_PA_IN!F67+INTAVI_PA_EX!F67+INTAVI_FR_IN!F67+INTAVI_FR_EX!F67</f>
        <v>0</v>
      </c>
      <c r="G67" s="10">
        <f>INTAVI_PA_IN!G67+INTAVI_PA_EX!G67+INTAVI_FR_IN!G67+INTAVI_FR_EX!G67</f>
        <v>0</v>
      </c>
      <c r="H67" s="10">
        <f>INTAVI_PA_IN!H67+INTAVI_PA_EX!H67+INTAVI_FR_IN!H67+INTAVI_FR_EX!H67</f>
        <v>0</v>
      </c>
      <c r="I67" s="10">
        <f>INTAVI_PA_IN!I67+INTAVI_PA_EX!I67+INTAVI_FR_IN!I67+INTAVI_FR_EX!I67</f>
        <v>0</v>
      </c>
      <c r="J67" s="10">
        <f>INTAVI_PA_IN!J67+INTAVI_PA_EX!J67+INTAVI_FR_IN!J67+INTAVI_FR_EX!J67</f>
        <v>0</v>
      </c>
      <c r="K67" s="10">
        <f>INTAVI_PA_IN!K67+INTAVI_PA_EX!K67+INTAVI_FR_IN!K67+INTAVI_FR_EX!K67</f>
        <v>0</v>
      </c>
      <c r="L67" s="10">
        <f>INTAVI_PA_IN!L67+INTAVI_PA_EX!L67+INTAVI_FR_IN!L67+INTAVI_FR_EX!L67</f>
        <v>0</v>
      </c>
      <c r="M67" s="10">
        <f>INTAVI_PA_IN!M67+INTAVI_PA_EX!M67+INTAVI_FR_IN!M67+INTAVI_FR_EX!M67</f>
        <v>0</v>
      </c>
      <c r="N67" s="10">
        <f>INTAVI_PA_IN!N67+INTAVI_PA_EX!N67+INTAVI_FR_IN!N67+INTAVI_FR_EX!N67</f>
        <v>0</v>
      </c>
      <c r="O67" s="10">
        <f>INTAVI_PA_IN!O67+INTAVI_PA_EX!O67+INTAVI_FR_IN!O67+INTAVI_FR_EX!O67</f>
        <v>0</v>
      </c>
      <c r="P67" s="10">
        <f>INTAVI_PA_IN!P67+INTAVI_PA_EX!P67+INTAVI_FR_IN!P67+INTAVI_FR_EX!P67</f>
        <v>0</v>
      </c>
      <c r="Q67" s="10">
        <f>INTAVI_PA_IN!Q67+INTAVI_PA_EX!Q67+INTAVI_FR_IN!Q67+INTAVI_FR_EX!Q67</f>
        <v>0</v>
      </c>
      <c r="R67" s="10">
        <f>INTAVI_PA_IN!R67+INTAVI_PA_EX!R67+INTAVI_FR_IN!R67+INTAVI_FR_EX!R67</f>
        <v>0</v>
      </c>
      <c r="S67" s="10">
        <f>INTAVI_PA_IN!S67+INTAVI_PA_EX!S67+INTAVI_FR_IN!S67+INTAVI_FR_EX!S67</f>
        <v>0</v>
      </c>
      <c r="T67" s="10">
        <f>INTAVI_PA_IN!T67+INTAVI_PA_EX!T67+INTAVI_FR_IN!T67+INTAVI_FR_EX!T67</f>
        <v>0</v>
      </c>
      <c r="U67" s="10">
        <f>INTAVI_PA_IN!U67+INTAVI_PA_EX!U67+INTAVI_FR_IN!U67+INTAVI_FR_EX!U67</f>
        <v>0</v>
      </c>
      <c r="V67" s="10">
        <f>INTAVI_PA_IN!V67+INTAVI_PA_EX!V67+INTAVI_FR_IN!V67+INTAVI_FR_EX!V67</f>
        <v>0</v>
      </c>
      <c r="W67" s="10">
        <f>INTAVI_PA_IN!W67+INTAVI_PA_EX!W67+INTAVI_FR_IN!W67+INTAVI_FR_EX!W67</f>
        <v>0</v>
      </c>
      <c r="X67" s="10">
        <f>INTAVI_PA_IN!X67+INTAVI_PA_EX!X67+INTAVI_FR_IN!X67+INTAVI_FR_EX!X67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INTAVI_PA_IN!C68+INTAVI_PA_EX!C68+INTAVI_FR_IN!C68+INTAVI_FR_EX!C68</f>
        <v>0</v>
      </c>
      <c r="D68" s="10">
        <f>INTAVI_PA_IN!D68+INTAVI_PA_EX!D68+INTAVI_FR_IN!D68+INTAVI_FR_EX!D68</f>
        <v>0</v>
      </c>
      <c r="E68" s="10">
        <f>INTAVI_PA_IN!E68+INTAVI_PA_EX!E68+INTAVI_FR_IN!E68+INTAVI_FR_EX!E68</f>
        <v>0</v>
      </c>
      <c r="F68" s="10">
        <f>INTAVI_PA_IN!F68+INTAVI_PA_EX!F68+INTAVI_FR_IN!F68+INTAVI_FR_EX!F68</f>
        <v>0</v>
      </c>
      <c r="G68" s="10">
        <f>INTAVI_PA_IN!G68+INTAVI_PA_EX!G68+INTAVI_FR_IN!G68+INTAVI_FR_EX!G68</f>
        <v>0</v>
      </c>
      <c r="H68" s="10">
        <f>INTAVI_PA_IN!H68+INTAVI_PA_EX!H68+INTAVI_FR_IN!H68+INTAVI_FR_EX!H68</f>
        <v>0</v>
      </c>
      <c r="I68" s="10">
        <f>INTAVI_PA_IN!I68+INTAVI_PA_EX!I68+INTAVI_FR_IN!I68+INTAVI_FR_EX!I68</f>
        <v>0</v>
      </c>
      <c r="J68" s="10">
        <f>INTAVI_PA_IN!J68+INTAVI_PA_EX!J68+INTAVI_FR_IN!J68+INTAVI_FR_EX!J68</f>
        <v>0</v>
      </c>
      <c r="K68" s="10">
        <f>INTAVI_PA_IN!K68+INTAVI_PA_EX!K68+INTAVI_FR_IN!K68+INTAVI_FR_EX!K68</f>
        <v>0</v>
      </c>
      <c r="L68" s="10">
        <f>INTAVI_PA_IN!L68+INTAVI_PA_EX!L68+INTAVI_FR_IN!L68+INTAVI_FR_EX!L68</f>
        <v>0</v>
      </c>
      <c r="M68" s="10">
        <f>INTAVI_PA_IN!M68+INTAVI_PA_EX!M68+INTAVI_FR_IN!M68+INTAVI_FR_EX!M68</f>
        <v>0</v>
      </c>
      <c r="N68" s="10">
        <f>INTAVI_PA_IN!N68+INTAVI_PA_EX!N68+INTAVI_FR_IN!N68+INTAVI_FR_EX!N68</f>
        <v>0</v>
      </c>
      <c r="O68" s="10">
        <f>INTAVI_PA_IN!O68+INTAVI_PA_EX!O68+INTAVI_FR_IN!O68+INTAVI_FR_EX!O68</f>
        <v>0</v>
      </c>
      <c r="P68" s="10">
        <f>INTAVI_PA_IN!P68+INTAVI_PA_EX!P68+INTAVI_FR_IN!P68+INTAVI_FR_EX!P68</f>
        <v>0</v>
      </c>
      <c r="Q68" s="10">
        <f>INTAVI_PA_IN!Q68+INTAVI_PA_EX!Q68+INTAVI_FR_IN!Q68+INTAVI_FR_EX!Q68</f>
        <v>0</v>
      </c>
      <c r="R68" s="10">
        <f>INTAVI_PA_IN!R68+INTAVI_PA_EX!R68+INTAVI_FR_IN!R68+INTAVI_FR_EX!R68</f>
        <v>0</v>
      </c>
      <c r="S68" s="10">
        <f>INTAVI_PA_IN!S68+INTAVI_PA_EX!S68+INTAVI_FR_IN!S68+INTAVI_FR_EX!S68</f>
        <v>0</v>
      </c>
      <c r="T68" s="10">
        <f>INTAVI_PA_IN!T68+INTAVI_PA_EX!T68+INTAVI_FR_IN!T68+INTAVI_FR_EX!T68</f>
        <v>0</v>
      </c>
      <c r="U68" s="10">
        <f>INTAVI_PA_IN!U68+INTAVI_PA_EX!U68+INTAVI_FR_IN!U68+INTAVI_FR_EX!U68</f>
        <v>0</v>
      </c>
      <c r="V68" s="10">
        <f>INTAVI_PA_IN!V68+INTAVI_PA_EX!V68+INTAVI_FR_IN!V68+INTAVI_FR_EX!V68</f>
        <v>0</v>
      </c>
      <c r="W68" s="10">
        <f>INTAVI_PA_IN!W68+INTAVI_PA_EX!W68+INTAVI_FR_IN!W68+INTAVI_FR_EX!W68</f>
        <v>0</v>
      </c>
      <c r="X68" s="10">
        <f>INTAVI_PA_IN!X68+INTAVI_PA_EX!X68+INTAVI_FR_IN!X68+INTAVI_FR_EX!X68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INTAVI_PA_IN!C69+INTAVI_PA_EX!C69+INTAVI_FR_IN!C69+INTAVI_FR_EX!C69</f>
        <v>0</v>
      </c>
      <c r="D69" s="10">
        <f>INTAVI_PA_IN!D69+INTAVI_PA_EX!D69+INTAVI_FR_IN!D69+INTAVI_FR_EX!D69</f>
        <v>0</v>
      </c>
      <c r="E69" s="10">
        <f>INTAVI_PA_IN!E69+INTAVI_PA_EX!E69+INTAVI_FR_IN!E69+INTAVI_FR_EX!E69</f>
        <v>0</v>
      </c>
      <c r="F69" s="10">
        <f>INTAVI_PA_IN!F69+INTAVI_PA_EX!F69+INTAVI_FR_IN!F69+INTAVI_FR_EX!F69</f>
        <v>0</v>
      </c>
      <c r="G69" s="10">
        <f>INTAVI_PA_IN!G69+INTAVI_PA_EX!G69+INTAVI_FR_IN!G69+INTAVI_FR_EX!G69</f>
        <v>0</v>
      </c>
      <c r="H69" s="10">
        <f>INTAVI_PA_IN!H69+INTAVI_PA_EX!H69+INTAVI_FR_IN!H69+INTAVI_FR_EX!H69</f>
        <v>0</v>
      </c>
      <c r="I69" s="10">
        <f>INTAVI_PA_IN!I69+INTAVI_PA_EX!I69+INTAVI_FR_IN!I69+INTAVI_FR_EX!I69</f>
        <v>0</v>
      </c>
      <c r="J69" s="10">
        <f>INTAVI_PA_IN!J69+INTAVI_PA_EX!J69+INTAVI_FR_IN!J69+INTAVI_FR_EX!J69</f>
        <v>0</v>
      </c>
      <c r="K69" s="10">
        <f>INTAVI_PA_IN!K69+INTAVI_PA_EX!K69+INTAVI_FR_IN!K69+INTAVI_FR_EX!K69</f>
        <v>0</v>
      </c>
      <c r="L69" s="10">
        <f>INTAVI_PA_IN!L69+INTAVI_PA_EX!L69+INTAVI_FR_IN!L69+INTAVI_FR_EX!L69</f>
        <v>0</v>
      </c>
      <c r="M69" s="10">
        <f>INTAVI_PA_IN!M69+INTAVI_PA_EX!M69+INTAVI_FR_IN!M69+INTAVI_FR_EX!M69</f>
        <v>0</v>
      </c>
      <c r="N69" s="10">
        <f>INTAVI_PA_IN!N69+INTAVI_PA_EX!N69+INTAVI_FR_IN!N69+INTAVI_FR_EX!N69</f>
        <v>0</v>
      </c>
      <c r="O69" s="10">
        <f>INTAVI_PA_IN!O69+INTAVI_PA_EX!O69+INTAVI_FR_IN!O69+INTAVI_FR_EX!O69</f>
        <v>0</v>
      </c>
      <c r="P69" s="10">
        <f>INTAVI_PA_IN!P69+INTAVI_PA_EX!P69+INTAVI_FR_IN!P69+INTAVI_FR_EX!P69</f>
        <v>0</v>
      </c>
      <c r="Q69" s="10">
        <f>INTAVI_PA_IN!Q69+INTAVI_PA_EX!Q69+INTAVI_FR_IN!Q69+INTAVI_FR_EX!Q69</f>
        <v>0</v>
      </c>
      <c r="R69" s="10">
        <f>INTAVI_PA_IN!R69+INTAVI_PA_EX!R69+INTAVI_FR_IN!R69+INTAVI_FR_EX!R69</f>
        <v>0</v>
      </c>
      <c r="S69" s="10">
        <f>INTAVI_PA_IN!S69+INTAVI_PA_EX!S69+INTAVI_FR_IN!S69+INTAVI_FR_EX!S69</f>
        <v>0</v>
      </c>
      <c r="T69" s="10">
        <f>INTAVI_PA_IN!T69+INTAVI_PA_EX!T69+INTAVI_FR_IN!T69+INTAVI_FR_EX!T69</f>
        <v>0</v>
      </c>
      <c r="U69" s="10">
        <f>INTAVI_PA_IN!U69+INTAVI_PA_EX!U69+INTAVI_FR_IN!U69+INTAVI_FR_EX!U69</f>
        <v>0</v>
      </c>
      <c r="V69" s="10">
        <f>INTAVI_PA_IN!V69+INTAVI_PA_EX!V69+INTAVI_FR_IN!V69+INTAVI_FR_EX!V69</f>
        <v>0</v>
      </c>
      <c r="W69" s="10">
        <f>INTAVI_PA_IN!W69+INTAVI_PA_EX!W69+INTAVI_FR_IN!W69+INTAVI_FR_EX!W69</f>
        <v>0</v>
      </c>
      <c r="X69" s="10">
        <f>INTAVI_PA_IN!X69+INTAVI_PA_EX!X69+INTAVI_FR_IN!X69+INTAVI_FR_EX!X69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INTAVI_PA_IN!C70+INTAVI_PA_EX!C70+INTAVI_FR_IN!C70+INTAVI_FR_EX!C70</f>
        <v>0</v>
      </c>
      <c r="D70" s="10">
        <f>INTAVI_PA_IN!D70+INTAVI_PA_EX!D70+INTAVI_FR_IN!D70+INTAVI_FR_EX!D70</f>
        <v>0</v>
      </c>
      <c r="E70" s="10">
        <f>INTAVI_PA_IN!E70+INTAVI_PA_EX!E70+INTAVI_FR_IN!E70+INTAVI_FR_EX!E70</f>
        <v>0</v>
      </c>
      <c r="F70" s="10">
        <f>INTAVI_PA_IN!F70+INTAVI_PA_EX!F70+INTAVI_FR_IN!F70+INTAVI_FR_EX!F70</f>
        <v>0</v>
      </c>
      <c r="G70" s="10">
        <f>INTAVI_PA_IN!G70+INTAVI_PA_EX!G70+INTAVI_FR_IN!G70+INTAVI_FR_EX!G70</f>
        <v>0</v>
      </c>
      <c r="H70" s="10">
        <f>INTAVI_PA_IN!H70+INTAVI_PA_EX!H70+INTAVI_FR_IN!H70+INTAVI_FR_EX!H70</f>
        <v>0</v>
      </c>
      <c r="I70" s="10">
        <f>INTAVI_PA_IN!I70+INTAVI_PA_EX!I70+INTAVI_FR_IN!I70+INTAVI_FR_EX!I70</f>
        <v>0</v>
      </c>
      <c r="J70" s="10">
        <f>INTAVI_PA_IN!J70+INTAVI_PA_EX!J70+INTAVI_FR_IN!J70+INTAVI_FR_EX!J70</f>
        <v>0</v>
      </c>
      <c r="K70" s="10">
        <f>INTAVI_PA_IN!K70+INTAVI_PA_EX!K70+INTAVI_FR_IN!K70+INTAVI_FR_EX!K70</f>
        <v>0</v>
      </c>
      <c r="L70" s="10">
        <f>INTAVI_PA_IN!L70+INTAVI_PA_EX!L70+INTAVI_FR_IN!L70+INTAVI_FR_EX!L70</f>
        <v>0</v>
      </c>
      <c r="M70" s="10">
        <f>INTAVI_PA_IN!M70+INTAVI_PA_EX!M70+INTAVI_FR_IN!M70+INTAVI_FR_EX!M70</f>
        <v>0</v>
      </c>
      <c r="N70" s="10">
        <f>INTAVI_PA_IN!N70+INTAVI_PA_EX!N70+INTAVI_FR_IN!N70+INTAVI_FR_EX!N70</f>
        <v>0</v>
      </c>
      <c r="O70" s="10">
        <f>INTAVI_PA_IN!O70+INTAVI_PA_EX!O70+INTAVI_FR_IN!O70+INTAVI_FR_EX!O70</f>
        <v>0</v>
      </c>
      <c r="P70" s="10">
        <f>INTAVI_PA_IN!P70+INTAVI_PA_EX!P70+INTAVI_FR_IN!P70+INTAVI_FR_EX!P70</f>
        <v>0</v>
      </c>
      <c r="Q70" s="10">
        <f>INTAVI_PA_IN!Q70+INTAVI_PA_EX!Q70+INTAVI_FR_IN!Q70+INTAVI_FR_EX!Q70</f>
        <v>0</v>
      </c>
      <c r="R70" s="10">
        <f>INTAVI_PA_IN!R70+INTAVI_PA_EX!R70+INTAVI_FR_IN!R70+INTAVI_FR_EX!R70</f>
        <v>0</v>
      </c>
      <c r="S70" s="10">
        <f>INTAVI_PA_IN!S70+INTAVI_PA_EX!S70+INTAVI_FR_IN!S70+INTAVI_FR_EX!S70</f>
        <v>0</v>
      </c>
      <c r="T70" s="10">
        <f>INTAVI_PA_IN!T70+INTAVI_PA_EX!T70+INTAVI_FR_IN!T70+INTAVI_FR_EX!T70</f>
        <v>0</v>
      </c>
      <c r="U70" s="10">
        <f>INTAVI_PA_IN!U70+INTAVI_PA_EX!U70+INTAVI_FR_IN!U70+INTAVI_FR_EX!U70</f>
        <v>0</v>
      </c>
      <c r="V70" s="10">
        <f>INTAVI_PA_IN!V70+INTAVI_PA_EX!V70+INTAVI_FR_IN!V70+INTAVI_FR_EX!V70</f>
        <v>0</v>
      </c>
      <c r="W70" s="10">
        <f>INTAVI_PA_IN!W70+INTAVI_PA_EX!W70+INTAVI_FR_IN!W70+INTAVI_FR_EX!W70</f>
        <v>0</v>
      </c>
      <c r="X70" s="10">
        <f>INTAVI_PA_IN!X70+INTAVI_PA_EX!X70+INTAVI_FR_IN!X70+INTAVI_FR_EX!X70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INTAVI_PA_IN!C72+INTAVI_PA_EX!C72+INTAVI_FR_IN!C72+INTAVI_FR_EX!C72</f>
        <v>0</v>
      </c>
      <c r="D72" s="10">
        <f>INTAVI_PA_IN!D72+INTAVI_PA_EX!D72+INTAVI_FR_IN!D72+INTAVI_FR_EX!D72</f>
        <v>0</v>
      </c>
      <c r="E72" s="10">
        <f>INTAVI_PA_IN!E72+INTAVI_PA_EX!E72+INTAVI_FR_IN!E72+INTAVI_FR_EX!E72</f>
        <v>0</v>
      </c>
      <c r="F72" s="10">
        <f>INTAVI_PA_IN!F72+INTAVI_PA_EX!F72+INTAVI_FR_IN!F72+INTAVI_FR_EX!F72</f>
        <v>0</v>
      </c>
      <c r="G72" s="10">
        <f>INTAVI_PA_IN!G72+INTAVI_PA_EX!G72+INTAVI_FR_IN!G72+INTAVI_FR_EX!G72</f>
        <v>0</v>
      </c>
      <c r="H72" s="10">
        <f>INTAVI_PA_IN!H72+INTAVI_PA_EX!H72+INTAVI_FR_IN!H72+INTAVI_FR_EX!H72</f>
        <v>0</v>
      </c>
      <c r="I72" s="10">
        <f>INTAVI_PA_IN!I72+INTAVI_PA_EX!I72+INTAVI_FR_IN!I72+INTAVI_FR_EX!I72</f>
        <v>0</v>
      </c>
      <c r="J72" s="10">
        <f>INTAVI_PA_IN!J72+INTAVI_PA_EX!J72+INTAVI_FR_IN!J72+INTAVI_FR_EX!J72</f>
        <v>0</v>
      </c>
      <c r="K72" s="10">
        <f>INTAVI_PA_IN!K72+INTAVI_PA_EX!K72+INTAVI_FR_IN!K72+INTAVI_FR_EX!K72</f>
        <v>0</v>
      </c>
      <c r="L72" s="10">
        <f>INTAVI_PA_IN!L72+INTAVI_PA_EX!L72+INTAVI_FR_IN!L72+INTAVI_FR_EX!L72</f>
        <v>0</v>
      </c>
      <c r="M72" s="10">
        <f>INTAVI_PA_IN!M72+INTAVI_PA_EX!M72+INTAVI_FR_IN!M72+INTAVI_FR_EX!M72</f>
        <v>0</v>
      </c>
      <c r="N72" s="10">
        <f>INTAVI_PA_IN!N72+INTAVI_PA_EX!N72+INTAVI_FR_IN!N72+INTAVI_FR_EX!N72</f>
        <v>0</v>
      </c>
      <c r="O72" s="10">
        <f>INTAVI_PA_IN!O72+INTAVI_PA_EX!O72+INTAVI_FR_IN!O72+INTAVI_FR_EX!O72</f>
        <v>0</v>
      </c>
      <c r="P72" s="10">
        <f>INTAVI_PA_IN!P72+INTAVI_PA_EX!P72+INTAVI_FR_IN!P72+INTAVI_FR_EX!P72</f>
        <v>0</v>
      </c>
      <c r="Q72" s="10">
        <f>INTAVI_PA_IN!Q72+INTAVI_PA_EX!Q72+INTAVI_FR_IN!Q72+INTAVI_FR_EX!Q72</f>
        <v>0</v>
      </c>
      <c r="R72" s="10">
        <f>INTAVI_PA_IN!R72+INTAVI_PA_EX!R72+INTAVI_FR_IN!R72+INTAVI_FR_EX!R72</f>
        <v>0</v>
      </c>
      <c r="S72" s="10">
        <f>INTAVI_PA_IN!S72+INTAVI_PA_EX!S72+INTAVI_FR_IN!S72+INTAVI_FR_EX!S72</f>
        <v>0</v>
      </c>
      <c r="T72" s="10">
        <f>INTAVI_PA_IN!T72+INTAVI_PA_EX!T72+INTAVI_FR_IN!T72+INTAVI_FR_EX!T72</f>
        <v>0</v>
      </c>
      <c r="U72" s="10">
        <f>INTAVI_PA_IN!U72+INTAVI_PA_EX!U72+INTAVI_FR_IN!U72+INTAVI_FR_EX!U72</f>
        <v>0</v>
      </c>
      <c r="V72" s="10">
        <f>INTAVI_PA_IN!V72+INTAVI_PA_EX!V72+INTAVI_FR_IN!V72+INTAVI_FR_EX!V72</f>
        <v>0</v>
      </c>
      <c r="W72" s="10">
        <f>INTAVI_PA_IN!W72+INTAVI_PA_EX!W72+INTAVI_FR_IN!W72+INTAVI_FR_EX!W72</f>
        <v>0</v>
      </c>
      <c r="X72" s="10">
        <f>INTAVI_PA_IN!X72+INTAVI_PA_EX!X72+INTAVI_FR_IN!X72+INTAVI_FR_EX!X72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INTAVI_PA_IN!C73+INTAVI_PA_EX!C73+INTAVI_FR_IN!C73+INTAVI_FR_EX!C73</f>
        <v>0</v>
      </c>
      <c r="D73" s="10">
        <f>INTAVI_PA_IN!D73+INTAVI_PA_EX!D73+INTAVI_FR_IN!D73+INTAVI_FR_EX!D73</f>
        <v>0</v>
      </c>
      <c r="E73" s="10">
        <f>INTAVI_PA_IN!E73+INTAVI_PA_EX!E73+INTAVI_FR_IN!E73+INTAVI_FR_EX!E73</f>
        <v>0</v>
      </c>
      <c r="F73" s="10">
        <f>INTAVI_PA_IN!F73+INTAVI_PA_EX!F73+INTAVI_FR_IN!F73+INTAVI_FR_EX!F73</f>
        <v>0</v>
      </c>
      <c r="G73" s="10">
        <f>INTAVI_PA_IN!G73+INTAVI_PA_EX!G73+INTAVI_FR_IN!G73+INTAVI_FR_EX!G73</f>
        <v>0</v>
      </c>
      <c r="H73" s="10">
        <f>INTAVI_PA_IN!H73+INTAVI_PA_EX!H73+INTAVI_FR_IN!H73+INTAVI_FR_EX!H73</f>
        <v>0</v>
      </c>
      <c r="I73" s="10">
        <f>INTAVI_PA_IN!I73+INTAVI_PA_EX!I73+INTAVI_FR_IN!I73+INTAVI_FR_EX!I73</f>
        <v>0</v>
      </c>
      <c r="J73" s="10">
        <f>INTAVI_PA_IN!J73+INTAVI_PA_EX!J73+INTAVI_FR_IN!J73+INTAVI_FR_EX!J73</f>
        <v>0</v>
      </c>
      <c r="K73" s="10">
        <f>INTAVI_PA_IN!K73+INTAVI_PA_EX!K73+INTAVI_FR_IN!K73+INTAVI_FR_EX!K73</f>
        <v>0</v>
      </c>
      <c r="L73" s="10">
        <f>INTAVI_PA_IN!L73+INTAVI_PA_EX!L73+INTAVI_FR_IN!L73+INTAVI_FR_EX!L73</f>
        <v>0</v>
      </c>
      <c r="M73" s="10">
        <f>INTAVI_PA_IN!M73+INTAVI_PA_EX!M73+INTAVI_FR_IN!M73+INTAVI_FR_EX!M73</f>
        <v>0</v>
      </c>
      <c r="N73" s="10">
        <f>INTAVI_PA_IN!N73+INTAVI_PA_EX!N73+INTAVI_FR_IN!N73+INTAVI_FR_EX!N73</f>
        <v>0</v>
      </c>
      <c r="O73" s="10">
        <f>INTAVI_PA_IN!O73+INTAVI_PA_EX!O73+INTAVI_FR_IN!O73+INTAVI_FR_EX!O73</f>
        <v>0</v>
      </c>
      <c r="P73" s="10">
        <f>INTAVI_PA_IN!P73+INTAVI_PA_EX!P73+INTAVI_FR_IN!P73+INTAVI_FR_EX!P73</f>
        <v>0</v>
      </c>
      <c r="Q73" s="10">
        <f>INTAVI_PA_IN!Q73+INTAVI_PA_EX!Q73+INTAVI_FR_IN!Q73+INTAVI_FR_EX!Q73</f>
        <v>0</v>
      </c>
      <c r="R73" s="10">
        <f>INTAVI_PA_IN!R73+INTAVI_PA_EX!R73+INTAVI_FR_IN!R73+INTAVI_FR_EX!R73</f>
        <v>0</v>
      </c>
      <c r="S73" s="10">
        <f>INTAVI_PA_IN!S73+INTAVI_PA_EX!S73+INTAVI_FR_IN!S73+INTAVI_FR_EX!S73</f>
        <v>0</v>
      </c>
      <c r="T73" s="10">
        <f>INTAVI_PA_IN!T73+INTAVI_PA_EX!T73+INTAVI_FR_IN!T73+INTAVI_FR_EX!T73</f>
        <v>0</v>
      </c>
      <c r="U73" s="10">
        <f>INTAVI_PA_IN!U73+INTAVI_PA_EX!U73+INTAVI_FR_IN!U73+INTAVI_FR_EX!U73</f>
        <v>0</v>
      </c>
      <c r="V73" s="10">
        <f>INTAVI_PA_IN!V73+INTAVI_PA_EX!V73+INTAVI_FR_IN!V73+INTAVI_FR_EX!V73</f>
        <v>0</v>
      </c>
      <c r="W73" s="10">
        <f>INTAVI_PA_IN!W73+INTAVI_PA_EX!W73+INTAVI_FR_IN!W73+INTAVI_FR_EX!W73</f>
        <v>0</v>
      </c>
      <c r="X73" s="10">
        <f>INTAVI_PA_IN!X73+INTAVI_PA_EX!X73+INTAVI_FR_IN!X73+INTAVI_FR_EX!X73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INTAVI_PA_IN!C74+INTAVI_PA_EX!C74+INTAVI_FR_IN!C74+INTAVI_FR_EX!C74</f>
        <v>0</v>
      </c>
      <c r="D74" s="37">
        <f>INTAVI_PA_IN!D74+INTAVI_PA_EX!D74+INTAVI_FR_IN!D74+INTAVI_FR_EX!D74</f>
        <v>0</v>
      </c>
      <c r="E74" s="37">
        <f>INTAVI_PA_IN!E74+INTAVI_PA_EX!E74+INTAVI_FR_IN!E74+INTAVI_FR_EX!E74</f>
        <v>0</v>
      </c>
      <c r="F74" s="37">
        <f>INTAVI_PA_IN!F74+INTAVI_PA_EX!F74+INTAVI_FR_IN!F74+INTAVI_FR_EX!F74</f>
        <v>0</v>
      </c>
      <c r="G74" s="37">
        <f>INTAVI_PA_IN!G74+INTAVI_PA_EX!G74+INTAVI_FR_IN!G74+INTAVI_FR_EX!G74</f>
        <v>0</v>
      </c>
      <c r="H74" s="37">
        <f>INTAVI_PA_IN!H74+INTAVI_PA_EX!H74+INTAVI_FR_IN!H74+INTAVI_FR_EX!H74</f>
        <v>0</v>
      </c>
      <c r="I74" s="37">
        <f>INTAVI_PA_IN!I74+INTAVI_PA_EX!I74+INTAVI_FR_IN!I74+INTAVI_FR_EX!I74</f>
        <v>0</v>
      </c>
      <c r="J74" s="37">
        <f>INTAVI_PA_IN!J74+INTAVI_PA_EX!J74+INTAVI_FR_IN!J74+INTAVI_FR_EX!J74</f>
        <v>0</v>
      </c>
      <c r="K74" s="37">
        <f>INTAVI_PA_IN!K74+INTAVI_PA_EX!K74+INTAVI_FR_IN!K74+INTAVI_FR_EX!K74</f>
        <v>0</v>
      </c>
      <c r="L74" s="37">
        <f>INTAVI_PA_IN!L74+INTAVI_PA_EX!L74+INTAVI_FR_IN!L74+INTAVI_FR_EX!L74</f>
        <v>0</v>
      </c>
      <c r="M74" s="37">
        <f>INTAVI_PA_IN!M74+INTAVI_PA_EX!M74+INTAVI_FR_IN!M74+INTAVI_FR_EX!M74</f>
        <v>0</v>
      </c>
      <c r="N74" s="37">
        <f>INTAVI_PA_IN!N74+INTAVI_PA_EX!N74+INTAVI_FR_IN!N74+INTAVI_FR_EX!N74</f>
        <v>0</v>
      </c>
      <c r="O74" s="37">
        <f>INTAVI_PA_IN!O74+INTAVI_PA_EX!O74+INTAVI_FR_IN!O74+INTAVI_FR_EX!O74</f>
        <v>0</v>
      </c>
      <c r="P74" s="37">
        <f>INTAVI_PA_IN!P74+INTAVI_PA_EX!P74+INTAVI_FR_IN!P74+INTAVI_FR_EX!P74</f>
        <v>0</v>
      </c>
      <c r="Q74" s="37">
        <f>INTAVI_PA_IN!Q74+INTAVI_PA_EX!Q74+INTAVI_FR_IN!Q74+INTAVI_FR_EX!Q74</f>
        <v>0</v>
      </c>
      <c r="R74" s="37">
        <f>INTAVI_PA_IN!R74+INTAVI_PA_EX!R74+INTAVI_FR_IN!R74+INTAVI_FR_EX!R74</f>
        <v>0</v>
      </c>
      <c r="S74" s="37">
        <f>INTAVI_PA_IN!S74+INTAVI_PA_EX!S74+INTAVI_FR_IN!S74+INTAVI_FR_EX!S74</f>
        <v>0</v>
      </c>
      <c r="T74" s="37">
        <f>INTAVI_PA_IN!T74+INTAVI_PA_EX!T74+INTAVI_FR_IN!T74+INTAVI_FR_EX!T74</f>
        <v>0</v>
      </c>
      <c r="U74" s="37">
        <f>INTAVI_PA_IN!U74+INTAVI_PA_EX!U74+INTAVI_FR_IN!U74+INTAVI_FR_EX!U74</f>
        <v>0</v>
      </c>
      <c r="V74" s="37">
        <f>INTAVI_PA_IN!V74+INTAVI_PA_EX!V74+INTAVI_FR_IN!V74+INTAVI_FR_EX!V74</f>
        <v>0</v>
      </c>
      <c r="W74" s="37">
        <f>INTAVI_PA_IN!W74+INTAVI_PA_EX!W74+INTAVI_FR_IN!W74+INTAVI_FR_EX!W74</f>
        <v>0</v>
      </c>
      <c r="X74" s="37">
        <f>INTAVI_PA_IN!X74+INTAVI_PA_EX!X74+INTAVI_FR_IN!X74+INTAVI_FR_EX!X74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INTAVI_PA_IN!C75+INTAVI_PA_EX!C75+INTAVI_FR_IN!C75+INTAVI_FR_EX!C75</f>
        <v>0</v>
      </c>
      <c r="D75" s="37">
        <f>INTAVI_PA_IN!D75+INTAVI_PA_EX!D75+INTAVI_FR_IN!D75+INTAVI_FR_EX!D75</f>
        <v>0</v>
      </c>
      <c r="E75" s="37">
        <f>INTAVI_PA_IN!E75+INTAVI_PA_EX!E75+INTAVI_FR_IN!E75+INTAVI_FR_EX!E75</f>
        <v>0</v>
      </c>
      <c r="F75" s="37">
        <f>INTAVI_PA_IN!F75+INTAVI_PA_EX!F75+INTAVI_FR_IN!F75+INTAVI_FR_EX!F75</f>
        <v>0</v>
      </c>
      <c r="G75" s="37">
        <f>INTAVI_PA_IN!G75+INTAVI_PA_EX!G75+INTAVI_FR_IN!G75+INTAVI_FR_EX!G75</f>
        <v>0</v>
      </c>
      <c r="H75" s="37">
        <f>INTAVI_PA_IN!H75+INTAVI_PA_EX!H75+INTAVI_FR_IN!H75+INTAVI_FR_EX!H75</f>
        <v>0</v>
      </c>
      <c r="I75" s="37">
        <f>INTAVI_PA_IN!I75+INTAVI_PA_EX!I75+INTAVI_FR_IN!I75+INTAVI_FR_EX!I75</f>
        <v>0</v>
      </c>
      <c r="J75" s="37">
        <f>INTAVI_PA_IN!J75+INTAVI_PA_EX!J75+INTAVI_FR_IN!J75+INTAVI_FR_EX!J75</f>
        <v>0</v>
      </c>
      <c r="K75" s="37">
        <f>INTAVI_PA_IN!K75+INTAVI_PA_EX!K75+INTAVI_FR_IN!K75+INTAVI_FR_EX!K75</f>
        <v>0</v>
      </c>
      <c r="L75" s="37">
        <f>INTAVI_PA_IN!L75+INTAVI_PA_EX!L75+INTAVI_FR_IN!L75+INTAVI_FR_EX!L75</f>
        <v>0</v>
      </c>
      <c r="M75" s="37">
        <f>INTAVI_PA_IN!M75+INTAVI_PA_EX!M75+INTAVI_FR_IN!M75+INTAVI_FR_EX!M75</f>
        <v>0</v>
      </c>
      <c r="N75" s="37">
        <f>INTAVI_PA_IN!N75+INTAVI_PA_EX!N75+INTAVI_FR_IN!N75+INTAVI_FR_EX!N75</f>
        <v>0</v>
      </c>
      <c r="O75" s="37">
        <f>INTAVI_PA_IN!O75+INTAVI_PA_EX!O75+INTAVI_FR_IN!O75+INTAVI_FR_EX!O75</f>
        <v>0</v>
      </c>
      <c r="P75" s="37">
        <f>INTAVI_PA_IN!P75+INTAVI_PA_EX!P75+INTAVI_FR_IN!P75+INTAVI_FR_EX!P75</f>
        <v>0</v>
      </c>
      <c r="Q75" s="37">
        <f>INTAVI_PA_IN!Q75+INTAVI_PA_EX!Q75+INTAVI_FR_IN!Q75+INTAVI_FR_EX!Q75</f>
        <v>0</v>
      </c>
      <c r="R75" s="37">
        <f>INTAVI_PA_IN!R75+INTAVI_PA_EX!R75+INTAVI_FR_IN!R75+INTAVI_FR_EX!R75</f>
        <v>0</v>
      </c>
      <c r="S75" s="37">
        <f>INTAVI_PA_IN!S75+INTAVI_PA_EX!S75+INTAVI_FR_IN!S75+INTAVI_FR_EX!S75</f>
        <v>0</v>
      </c>
      <c r="T75" s="37">
        <f>INTAVI_PA_IN!T75+INTAVI_PA_EX!T75+INTAVI_FR_IN!T75+INTAVI_FR_EX!T75</f>
        <v>0</v>
      </c>
      <c r="U75" s="37">
        <f>INTAVI_PA_IN!U75+INTAVI_PA_EX!U75+INTAVI_FR_IN!U75+INTAVI_FR_EX!U75</f>
        <v>0</v>
      </c>
      <c r="V75" s="37">
        <f>INTAVI_PA_IN!V75+INTAVI_PA_EX!V75+INTAVI_FR_IN!V75+INTAVI_FR_EX!V75</f>
        <v>0</v>
      </c>
      <c r="W75" s="37">
        <f>INTAVI_PA_IN!W75+INTAVI_PA_EX!W75+INTAVI_FR_IN!W75+INTAVI_FR_EX!W75</f>
        <v>0</v>
      </c>
      <c r="X75" s="37">
        <f>INTAVI_PA_IN!X75+INTAVI_PA_EX!X75+INTAVI_FR_IN!X75+INTAVI_FR_EX!X75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INTAVI_PA_IN!C76+INTAVI_PA_EX!C76+INTAVI_FR_IN!C76+INTAVI_FR_EX!C76</f>
        <v>0</v>
      </c>
      <c r="D76" s="40">
        <f>INTAVI_PA_IN!D76+INTAVI_PA_EX!D76+INTAVI_FR_IN!D76+INTAVI_FR_EX!D76</f>
        <v>0</v>
      </c>
      <c r="E76" s="40">
        <f>INTAVI_PA_IN!E76+INTAVI_PA_EX!E76+INTAVI_FR_IN!E76+INTAVI_FR_EX!E76</f>
        <v>0</v>
      </c>
      <c r="F76" s="40">
        <f>INTAVI_PA_IN!F76+INTAVI_PA_EX!F76+INTAVI_FR_IN!F76+INTAVI_FR_EX!F76</f>
        <v>0</v>
      </c>
      <c r="G76" s="40">
        <f>INTAVI_PA_IN!G76+INTAVI_PA_EX!G76+INTAVI_FR_IN!G76+INTAVI_FR_EX!G76</f>
        <v>0</v>
      </c>
      <c r="H76" s="40">
        <f>INTAVI_PA_IN!H76+INTAVI_PA_EX!H76+INTAVI_FR_IN!H76+INTAVI_FR_EX!H76</f>
        <v>0</v>
      </c>
      <c r="I76" s="40">
        <f>INTAVI_PA_IN!I76+INTAVI_PA_EX!I76+INTAVI_FR_IN!I76+INTAVI_FR_EX!I76</f>
        <v>0</v>
      </c>
      <c r="J76" s="40">
        <f>INTAVI_PA_IN!J76+INTAVI_PA_EX!J76+INTAVI_FR_IN!J76+INTAVI_FR_EX!J76</f>
        <v>0</v>
      </c>
      <c r="K76" s="40">
        <f>INTAVI_PA_IN!K76+INTAVI_PA_EX!K76+INTAVI_FR_IN!K76+INTAVI_FR_EX!K76</f>
        <v>0</v>
      </c>
      <c r="L76" s="40">
        <f>INTAVI_PA_IN!L76+INTAVI_PA_EX!L76+INTAVI_FR_IN!L76+INTAVI_FR_EX!L76</f>
        <v>0</v>
      </c>
      <c r="M76" s="40">
        <f>INTAVI_PA_IN!M76+INTAVI_PA_EX!M76+INTAVI_FR_IN!M76+INTAVI_FR_EX!M76</f>
        <v>0</v>
      </c>
      <c r="N76" s="40">
        <f>INTAVI_PA_IN!N76+INTAVI_PA_EX!N76+INTAVI_FR_IN!N76+INTAVI_FR_EX!N76</f>
        <v>0</v>
      </c>
      <c r="O76" s="40">
        <f>INTAVI_PA_IN!O76+INTAVI_PA_EX!O76+INTAVI_FR_IN!O76+INTAVI_FR_EX!O76</f>
        <v>0</v>
      </c>
      <c r="P76" s="40">
        <f>INTAVI_PA_IN!P76+INTAVI_PA_EX!P76+INTAVI_FR_IN!P76+INTAVI_FR_EX!P76</f>
        <v>0</v>
      </c>
      <c r="Q76" s="40">
        <f>INTAVI_PA_IN!Q76+INTAVI_PA_EX!Q76+INTAVI_FR_IN!Q76+INTAVI_FR_EX!Q76</f>
        <v>0</v>
      </c>
      <c r="R76" s="40">
        <f>INTAVI_PA_IN!R76+INTAVI_PA_EX!R76+INTAVI_FR_IN!R76+INTAVI_FR_EX!R76</f>
        <v>0</v>
      </c>
      <c r="S76" s="40">
        <f>INTAVI_PA_IN!S76+INTAVI_PA_EX!S76+INTAVI_FR_IN!S76+INTAVI_FR_EX!S76</f>
        <v>0</v>
      </c>
      <c r="T76" s="40">
        <f>INTAVI_PA_IN!T76+INTAVI_PA_EX!T76+INTAVI_FR_IN!T76+INTAVI_FR_EX!T76</f>
        <v>0</v>
      </c>
      <c r="U76" s="40">
        <f>INTAVI_PA_IN!U76+INTAVI_PA_EX!U76+INTAVI_FR_IN!U76+INTAVI_FR_EX!U76</f>
        <v>0</v>
      </c>
      <c r="V76" s="40">
        <f>INTAVI_PA_IN!V76+INTAVI_PA_EX!V76+INTAVI_FR_IN!V76+INTAVI_FR_EX!V76</f>
        <v>0</v>
      </c>
      <c r="W76" s="40">
        <f>INTAVI_PA_IN!W76+INTAVI_PA_EX!W76+INTAVI_FR_IN!W76+INTAVI_FR_EX!W76</f>
        <v>0</v>
      </c>
      <c r="X76" s="40">
        <f>INTAVI_PA_IN!X76+INTAVI_PA_EX!X76+INTAVI_FR_IN!X76+INTAVI_FR_EX!X76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483</v>
      </c>
      <c r="B1" s="4" t="s">
        <v>484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593.96733429025426</v>
      </c>
      <c r="D2" s="31">
        <f t="shared" si="0"/>
        <v>577.53272010887395</v>
      </c>
      <c r="E2" s="31">
        <f t="shared" si="0"/>
        <v>603.46294065344409</v>
      </c>
      <c r="F2" s="31">
        <f t="shared" si="0"/>
        <v>596.28530756112536</v>
      </c>
      <c r="G2" s="31">
        <f t="shared" si="0"/>
        <v>608.34566432695067</v>
      </c>
      <c r="H2" s="31">
        <f t="shared" si="0"/>
        <v>617.66867436655434</v>
      </c>
      <c r="I2" s="31">
        <f t="shared" si="0"/>
        <v>628.86456964245122</v>
      </c>
      <c r="J2" s="31">
        <f t="shared" si="0"/>
        <v>650.45640889523656</v>
      </c>
      <c r="K2" s="31">
        <f t="shared" si="0"/>
        <v>633.35074654378332</v>
      </c>
      <c r="L2" s="31">
        <f t="shared" si="0"/>
        <v>583.88715545457399</v>
      </c>
      <c r="M2" s="31">
        <f t="shared" si="0"/>
        <v>547.4750008375654</v>
      </c>
      <c r="N2" s="31">
        <f t="shared" si="0"/>
        <v>592.89377234369147</v>
      </c>
      <c r="O2" s="31">
        <f t="shared" si="0"/>
        <v>579.92813651540712</v>
      </c>
      <c r="P2" s="31">
        <f t="shared" si="0"/>
        <v>594.38221133631259</v>
      </c>
      <c r="Q2" s="31">
        <f t="shared" si="0"/>
        <v>632.41330151122088</v>
      </c>
      <c r="R2" s="31">
        <f t="shared" si="0"/>
        <v>677.22929312301551</v>
      </c>
      <c r="S2" s="31">
        <f t="shared" si="0"/>
        <v>743.35902123802066</v>
      </c>
      <c r="T2" s="31">
        <f t="shared" si="0"/>
        <v>777.53004362277522</v>
      </c>
      <c r="U2" s="31">
        <f t="shared" si="0"/>
        <v>777.62199588169324</v>
      </c>
      <c r="V2" s="31">
        <f t="shared" si="0"/>
        <v>747.29729154030122</v>
      </c>
      <c r="W2" s="31">
        <f t="shared" ref="W2:X2" si="1">SUM(W3,W17,W22,W25,W26,W51,W52,W71,W74,W75,W76)</f>
        <v>261.13522771229782</v>
      </c>
      <c r="X2" s="31">
        <f t="shared" si="1"/>
        <v>339.42183982137027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593.96733429025426</v>
      </c>
      <c r="D26" s="37">
        <f t="shared" si="14"/>
        <v>577.53272010887395</v>
      </c>
      <c r="E26" s="37">
        <f t="shared" si="14"/>
        <v>603.46294065344409</v>
      </c>
      <c r="F26" s="37">
        <f t="shared" si="14"/>
        <v>596.28530756112536</v>
      </c>
      <c r="G26" s="37">
        <f t="shared" si="14"/>
        <v>608.34566432695067</v>
      </c>
      <c r="H26" s="37">
        <f t="shared" si="14"/>
        <v>617.66867436655434</v>
      </c>
      <c r="I26" s="37">
        <f t="shared" si="14"/>
        <v>628.86456964245122</v>
      </c>
      <c r="J26" s="37">
        <f t="shared" si="14"/>
        <v>650.45640889523656</v>
      </c>
      <c r="K26" s="37">
        <f t="shared" si="14"/>
        <v>633.35074654378332</v>
      </c>
      <c r="L26" s="37">
        <f t="shared" si="14"/>
        <v>583.88715545457399</v>
      </c>
      <c r="M26" s="37">
        <f t="shared" si="14"/>
        <v>547.4750008375654</v>
      </c>
      <c r="N26" s="37">
        <f t="shared" si="14"/>
        <v>592.89377234369147</v>
      </c>
      <c r="O26" s="37">
        <f t="shared" si="14"/>
        <v>579.92813651540712</v>
      </c>
      <c r="P26" s="37">
        <f t="shared" si="14"/>
        <v>594.38221133631259</v>
      </c>
      <c r="Q26" s="37">
        <f t="shared" si="14"/>
        <v>632.41330151122088</v>
      </c>
      <c r="R26" s="37">
        <f t="shared" si="14"/>
        <v>677.22929312301551</v>
      </c>
      <c r="S26" s="37">
        <f t="shared" si="14"/>
        <v>743.35902123802066</v>
      </c>
      <c r="T26" s="37">
        <f t="shared" si="14"/>
        <v>777.53004362277522</v>
      </c>
      <c r="U26" s="37">
        <f t="shared" si="14"/>
        <v>777.62199588169324</v>
      </c>
      <c r="V26" s="37">
        <f t="shared" si="14"/>
        <v>747.29729154030122</v>
      </c>
      <c r="W26" s="37">
        <f t="shared" ref="W26:X26" si="15">SUM(W27,W33)</f>
        <v>261.13522771229782</v>
      </c>
      <c r="X26" s="37">
        <f t="shared" si="15"/>
        <v>339.42183982137027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593.96733429025426</v>
      </c>
      <c r="D33" s="29">
        <f t="shared" si="18"/>
        <v>577.53272010887395</v>
      </c>
      <c r="E33" s="29">
        <f t="shared" si="18"/>
        <v>603.46294065344409</v>
      </c>
      <c r="F33" s="29">
        <f t="shared" si="18"/>
        <v>596.28530756112536</v>
      </c>
      <c r="G33" s="29">
        <f t="shared" si="18"/>
        <v>608.34566432695067</v>
      </c>
      <c r="H33" s="29">
        <f t="shared" si="18"/>
        <v>617.66867436655434</v>
      </c>
      <c r="I33" s="29">
        <f t="shared" si="18"/>
        <v>628.86456964245122</v>
      </c>
      <c r="J33" s="29">
        <f t="shared" si="18"/>
        <v>650.45640889523656</v>
      </c>
      <c r="K33" s="29">
        <f t="shared" si="18"/>
        <v>633.35074654378332</v>
      </c>
      <c r="L33" s="29">
        <f t="shared" si="18"/>
        <v>583.88715545457399</v>
      </c>
      <c r="M33" s="29">
        <f t="shared" si="18"/>
        <v>547.4750008375654</v>
      </c>
      <c r="N33" s="29">
        <f t="shared" si="18"/>
        <v>592.89377234369147</v>
      </c>
      <c r="O33" s="29">
        <f t="shared" si="18"/>
        <v>579.92813651540712</v>
      </c>
      <c r="P33" s="29">
        <f t="shared" si="18"/>
        <v>594.38221133631259</v>
      </c>
      <c r="Q33" s="29">
        <f t="shared" si="18"/>
        <v>632.41330151122088</v>
      </c>
      <c r="R33" s="29">
        <f t="shared" si="18"/>
        <v>677.22929312301551</v>
      </c>
      <c r="S33" s="29">
        <f t="shared" si="18"/>
        <v>743.35902123802066</v>
      </c>
      <c r="T33" s="29">
        <f t="shared" si="18"/>
        <v>777.53004362277522</v>
      </c>
      <c r="U33" s="29">
        <f t="shared" si="18"/>
        <v>777.62199588169324</v>
      </c>
      <c r="V33" s="29">
        <f t="shared" si="18"/>
        <v>747.29729154030122</v>
      </c>
      <c r="W33" s="29">
        <f t="shared" ref="W33:X33" si="19">SUM(W34:W50)</f>
        <v>261.13522771229782</v>
      </c>
      <c r="X33" s="29">
        <f t="shared" si="19"/>
        <v>339.42183982137027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0.37808639232836183</v>
      </c>
      <c r="D38" s="10">
        <v>0.18880356795780667</v>
      </c>
      <c r="E38" s="10">
        <v>0.56693342273235192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593.58924789792593</v>
      </c>
      <c r="D40" s="10">
        <v>577.3439165409161</v>
      </c>
      <c r="E40" s="10">
        <v>602.89600723071169</v>
      </c>
      <c r="F40" s="10">
        <v>596.28530756112536</v>
      </c>
      <c r="G40" s="10">
        <v>608.34566432695067</v>
      </c>
      <c r="H40" s="10">
        <v>617.66867436655434</v>
      </c>
      <c r="I40" s="10">
        <v>628.86456964245122</v>
      </c>
      <c r="J40" s="10">
        <v>650.45640889523656</v>
      </c>
      <c r="K40" s="10">
        <v>633.35074654378332</v>
      </c>
      <c r="L40" s="10">
        <v>583.88715545457399</v>
      </c>
      <c r="M40" s="10">
        <v>547.4750008375654</v>
      </c>
      <c r="N40" s="10">
        <v>592.89377234369147</v>
      </c>
      <c r="O40" s="10">
        <v>579.92813651540712</v>
      </c>
      <c r="P40" s="10">
        <v>594.38221133631259</v>
      </c>
      <c r="Q40" s="10">
        <v>632.41330151122088</v>
      </c>
      <c r="R40" s="10">
        <v>677.22929312301551</v>
      </c>
      <c r="S40" s="10">
        <v>743.35902123802066</v>
      </c>
      <c r="T40" s="10">
        <v>777.53004362277522</v>
      </c>
      <c r="U40" s="10">
        <v>777.62199588169324</v>
      </c>
      <c r="V40" s="10">
        <v>747.29729154030122</v>
      </c>
      <c r="W40" s="10">
        <v>261.13522771229782</v>
      </c>
      <c r="X40" s="10">
        <v>339.42183982137027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481</v>
      </c>
      <c r="B1" s="4" t="s">
        <v>482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2189.9908586962229</v>
      </c>
      <c r="D2" s="31">
        <f t="shared" si="0"/>
        <v>2129.4271876174839</v>
      </c>
      <c r="E2" s="31">
        <f t="shared" si="0"/>
        <v>2204.1815659424678</v>
      </c>
      <c r="F2" s="31">
        <f t="shared" si="0"/>
        <v>2107.8254029121254</v>
      </c>
      <c r="G2" s="31">
        <f t="shared" si="0"/>
        <v>2301.6139807369359</v>
      </c>
      <c r="H2" s="31">
        <f t="shared" si="0"/>
        <v>2329.4138162478557</v>
      </c>
      <c r="I2" s="31">
        <f t="shared" si="0"/>
        <v>2289.522557078963</v>
      </c>
      <c r="J2" s="31">
        <f t="shared" si="0"/>
        <v>2301.8398642651578</v>
      </c>
      <c r="K2" s="31">
        <f t="shared" si="0"/>
        <v>2345.0437876871406</v>
      </c>
      <c r="L2" s="31">
        <f t="shared" si="0"/>
        <v>2279.7481270741232</v>
      </c>
      <c r="M2" s="31">
        <f t="shared" si="0"/>
        <v>2169.9286080932675</v>
      </c>
      <c r="N2" s="31">
        <f t="shared" si="0"/>
        <v>2311.5868108369455</v>
      </c>
      <c r="O2" s="31">
        <f t="shared" si="0"/>
        <v>2299.9185450766222</v>
      </c>
      <c r="P2" s="31">
        <f t="shared" si="0"/>
        <v>2354.3135329306097</v>
      </c>
      <c r="Q2" s="31">
        <f t="shared" si="0"/>
        <v>2466.1388021061666</v>
      </c>
      <c r="R2" s="31">
        <f t="shared" si="0"/>
        <v>2601.3135765414745</v>
      </c>
      <c r="S2" s="31">
        <f t="shared" si="0"/>
        <v>2679.0806113626486</v>
      </c>
      <c r="T2" s="31">
        <f t="shared" si="0"/>
        <v>2716.3076907703344</v>
      </c>
      <c r="U2" s="31">
        <f t="shared" si="0"/>
        <v>2772.6494907874526</v>
      </c>
      <c r="V2" s="31">
        <f t="shared" si="0"/>
        <v>2784.0131417135112</v>
      </c>
      <c r="W2" s="31">
        <f t="shared" ref="W2:X2" si="1">SUM(W3,W17,W22,W25,W26,W51,W52,W71,W74,W75,W76)</f>
        <v>1293.4317240851187</v>
      </c>
      <c r="X2" s="31">
        <f t="shared" si="1"/>
        <v>1471.3992119819854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2189.9908586962229</v>
      </c>
      <c r="D26" s="37">
        <f t="shared" si="14"/>
        <v>2129.4271876174839</v>
      </c>
      <c r="E26" s="37">
        <f t="shared" si="14"/>
        <v>2204.1815659424678</v>
      </c>
      <c r="F26" s="37">
        <f t="shared" si="14"/>
        <v>2107.8254029121254</v>
      </c>
      <c r="G26" s="37">
        <f t="shared" si="14"/>
        <v>2301.6139807369359</v>
      </c>
      <c r="H26" s="37">
        <f t="shared" si="14"/>
        <v>2329.4138162478557</v>
      </c>
      <c r="I26" s="37">
        <f t="shared" si="14"/>
        <v>2289.522557078963</v>
      </c>
      <c r="J26" s="37">
        <f t="shared" si="14"/>
        <v>2301.8398642651578</v>
      </c>
      <c r="K26" s="37">
        <f t="shared" si="14"/>
        <v>2345.0437876871406</v>
      </c>
      <c r="L26" s="37">
        <f t="shared" si="14"/>
        <v>2279.7481270741232</v>
      </c>
      <c r="M26" s="37">
        <f t="shared" si="14"/>
        <v>2169.9286080932675</v>
      </c>
      <c r="N26" s="37">
        <f t="shared" si="14"/>
        <v>2311.5868108369455</v>
      </c>
      <c r="O26" s="37">
        <f t="shared" si="14"/>
        <v>2299.9185450766222</v>
      </c>
      <c r="P26" s="37">
        <f t="shared" si="14"/>
        <v>2354.3135329306097</v>
      </c>
      <c r="Q26" s="37">
        <f t="shared" si="14"/>
        <v>2466.1388021061666</v>
      </c>
      <c r="R26" s="37">
        <f t="shared" si="14"/>
        <v>2601.3135765414745</v>
      </c>
      <c r="S26" s="37">
        <f t="shared" si="14"/>
        <v>2679.0806113626486</v>
      </c>
      <c r="T26" s="37">
        <f t="shared" si="14"/>
        <v>2716.3076907703344</v>
      </c>
      <c r="U26" s="37">
        <f t="shared" si="14"/>
        <v>2772.6494907874526</v>
      </c>
      <c r="V26" s="37">
        <f t="shared" si="14"/>
        <v>2784.0131417135112</v>
      </c>
      <c r="W26" s="37">
        <f t="shared" ref="W26:X26" si="15">SUM(W27,W33)</f>
        <v>1293.4317240851187</v>
      </c>
      <c r="X26" s="37">
        <f t="shared" si="15"/>
        <v>1471.3992119819854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2189.9908586962229</v>
      </c>
      <c r="D33" s="29">
        <f t="shared" si="18"/>
        <v>2129.4271876174839</v>
      </c>
      <c r="E33" s="29">
        <f t="shared" si="18"/>
        <v>2204.1815659424678</v>
      </c>
      <c r="F33" s="29">
        <f t="shared" si="18"/>
        <v>2107.8254029121254</v>
      </c>
      <c r="G33" s="29">
        <f t="shared" si="18"/>
        <v>2301.6139807369359</v>
      </c>
      <c r="H33" s="29">
        <f t="shared" si="18"/>
        <v>2329.4138162478557</v>
      </c>
      <c r="I33" s="29">
        <f t="shared" si="18"/>
        <v>2289.522557078963</v>
      </c>
      <c r="J33" s="29">
        <f t="shared" si="18"/>
        <v>2301.8398642651578</v>
      </c>
      <c r="K33" s="29">
        <f t="shared" si="18"/>
        <v>2345.0437876871406</v>
      </c>
      <c r="L33" s="29">
        <f t="shared" si="18"/>
        <v>2279.7481270741232</v>
      </c>
      <c r="M33" s="29">
        <f t="shared" si="18"/>
        <v>2169.9286080932675</v>
      </c>
      <c r="N33" s="29">
        <f t="shared" si="18"/>
        <v>2311.5868108369455</v>
      </c>
      <c r="O33" s="29">
        <f t="shared" si="18"/>
        <v>2299.9185450766222</v>
      </c>
      <c r="P33" s="29">
        <f t="shared" si="18"/>
        <v>2354.3135329306097</v>
      </c>
      <c r="Q33" s="29">
        <f t="shared" si="18"/>
        <v>2466.1388021061666</v>
      </c>
      <c r="R33" s="29">
        <f t="shared" si="18"/>
        <v>2601.3135765414745</v>
      </c>
      <c r="S33" s="29">
        <f t="shared" si="18"/>
        <v>2679.0806113626486</v>
      </c>
      <c r="T33" s="29">
        <f t="shared" si="18"/>
        <v>2716.3076907703344</v>
      </c>
      <c r="U33" s="29">
        <f t="shared" si="18"/>
        <v>2772.6494907874526</v>
      </c>
      <c r="V33" s="29">
        <f t="shared" si="18"/>
        <v>2784.0131417135112</v>
      </c>
      <c r="W33" s="29">
        <f t="shared" ref="W33:X33" si="19">SUM(W34:W50)</f>
        <v>1293.4317240851187</v>
      </c>
      <c r="X33" s="29">
        <f t="shared" si="19"/>
        <v>1471.3992119819854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1.3940257236299871</v>
      </c>
      <c r="D38" s="10">
        <v>0.69613969344065441</v>
      </c>
      <c r="E38" s="10">
        <v>2.0707554935356853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2188.5968329725929</v>
      </c>
      <c r="D40" s="10">
        <v>2128.7310479240432</v>
      </c>
      <c r="E40" s="10">
        <v>2202.1108104489322</v>
      </c>
      <c r="F40" s="10">
        <v>2107.8254029121254</v>
      </c>
      <c r="G40" s="10">
        <v>2301.6139807369359</v>
      </c>
      <c r="H40" s="10">
        <v>2329.4138162478557</v>
      </c>
      <c r="I40" s="10">
        <v>2289.522557078963</v>
      </c>
      <c r="J40" s="10">
        <v>2301.8398642651578</v>
      </c>
      <c r="K40" s="10">
        <v>2345.0437876871406</v>
      </c>
      <c r="L40" s="10">
        <v>2279.7481270741232</v>
      </c>
      <c r="M40" s="10">
        <v>2169.9286080932675</v>
      </c>
      <c r="N40" s="10">
        <v>2311.5868108369455</v>
      </c>
      <c r="O40" s="10">
        <v>2299.9185450766222</v>
      </c>
      <c r="P40" s="10">
        <v>2354.3135329306097</v>
      </c>
      <c r="Q40" s="10">
        <v>2466.1388021061666</v>
      </c>
      <c r="R40" s="10">
        <v>2601.3135765414745</v>
      </c>
      <c r="S40" s="10">
        <v>2679.0806113626486</v>
      </c>
      <c r="T40" s="10">
        <v>2716.3076907703344</v>
      </c>
      <c r="U40" s="10">
        <v>2772.6494907874526</v>
      </c>
      <c r="V40" s="10">
        <v>2784.0131417135112</v>
      </c>
      <c r="W40" s="10">
        <v>1293.4317240851187</v>
      </c>
      <c r="X40" s="10">
        <v>1471.3992119819854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T22 U22:X22 C71:R71 S71:X71 C33:X33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479</v>
      </c>
      <c r="B1" s="4" t="s">
        <v>478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11.663570445896717</v>
      </c>
      <c r="D2" s="31">
        <f t="shared" si="0"/>
        <v>15.420533840261413</v>
      </c>
      <c r="E2" s="31">
        <f t="shared" si="0"/>
        <v>12.464654490654141</v>
      </c>
      <c r="F2" s="31">
        <f t="shared" si="0"/>
        <v>13.099135983460329</v>
      </c>
      <c r="G2" s="31">
        <f t="shared" si="0"/>
        <v>13.959032160795584</v>
      </c>
      <c r="H2" s="31">
        <f t="shared" si="0"/>
        <v>13.896094004565862</v>
      </c>
      <c r="I2" s="31">
        <f t="shared" si="0"/>
        <v>14.251919994511024</v>
      </c>
      <c r="J2" s="31">
        <f t="shared" si="0"/>
        <v>14.868990995121131</v>
      </c>
      <c r="K2" s="31">
        <f t="shared" si="0"/>
        <v>18.754529409535166</v>
      </c>
      <c r="L2" s="31">
        <f t="shared" si="0"/>
        <v>18.202836927522618</v>
      </c>
      <c r="M2" s="31">
        <f t="shared" si="0"/>
        <v>19.516790958001533</v>
      </c>
      <c r="N2" s="31">
        <f t="shared" si="0"/>
        <v>15.155249022082186</v>
      </c>
      <c r="O2" s="31">
        <f t="shared" si="0"/>
        <v>11.552027463651473</v>
      </c>
      <c r="P2" s="31">
        <f t="shared" si="0"/>
        <v>12.154850480561224</v>
      </c>
      <c r="Q2" s="31">
        <f t="shared" si="0"/>
        <v>12.607109938264408</v>
      </c>
      <c r="R2" s="31">
        <f t="shared" si="0"/>
        <v>12.657753558485886</v>
      </c>
      <c r="S2" s="31">
        <f t="shared" si="0"/>
        <v>13.14095046860157</v>
      </c>
      <c r="T2" s="31">
        <f t="shared" si="0"/>
        <v>12.123468349404662</v>
      </c>
      <c r="U2" s="31">
        <f t="shared" si="0"/>
        <v>9.9489165361241358</v>
      </c>
      <c r="V2" s="31">
        <f t="shared" si="0"/>
        <v>9.0682205615921294</v>
      </c>
      <c r="W2" s="31">
        <f t="shared" ref="W2:X2" si="1">SUM(W3,W17,W22,W25,W26,W51,W52,W71,W74,W75,W76)</f>
        <v>7.7140635297067393</v>
      </c>
      <c r="X2" s="31">
        <f t="shared" si="1"/>
        <v>9.041813578416674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11.663570445896717</v>
      </c>
      <c r="D26" s="37">
        <f t="shared" si="14"/>
        <v>15.420533840261413</v>
      </c>
      <c r="E26" s="37">
        <f t="shared" si="14"/>
        <v>12.464654490654141</v>
      </c>
      <c r="F26" s="37">
        <f t="shared" si="14"/>
        <v>13.099135983460329</v>
      </c>
      <c r="G26" s="37">
        <f t="shared" si="14"/>
        <v>13.959032160795584</v>
      </c>
      <c r="H26" s="37">
        <f t="shared" si="14"/>
        <v>13.896094004565862</v>
      </c>
      <c r="I26" s="37">
        <f t="shared" si="14"/>
        <v>14.251919994511024</v>
      </c>
      <c r="J26" s="37">
        <f t="shared" si="14"/>
        <v>14.868990995121131</v>
      </c>
      <c r="K26" s="37">
        <f t="shared" si="14"/>
        <v>18.754529409535166</v>
      </c>
      <c r="L26" s="37">
        <f t="shared" si="14"/>
        <v>18.202836927522618</v>
      </c>
      <c r="M26" s="37">
        <f t="shared" si="14"/>
        <v>19.516790958001533</v>
      </c>
      <c r="N26" s="37">
        <f t="shared" si="14"/>
        <v>15.155249022082186</v>
      </c>
      <c r="O26" s="37">
        <f t="shared" si="14"/>
        <v>11.552027463651473</v>
      </c>
      <c r="P26" s="37">
        <f t="shared" si="14"/>
        <v>12.154850480561224</v>
      </c>
      <c r="Q26" s="37">
        <f t="shared" si="14"/>
        <v>12.607109938264408</v>
      </c>
      <c r="R26" s="37">
        <f t="shared" si="14"/>
        <v>12.657753558485886</v>
      </c>
      <c r="S26" s="37">
        <f t="shared" si="14"/>
        <v>13.14095046860157</v>
      </c>
      <c r="T26" s="37">
        <f t="shared" si="14"/>
        <v>12.123468349404662</v>
      </c>
      <c r="U26" s="37">
        <f t="shared" si="14"/>
        <v>9.9489165361241358</v>
      </c>
      <c r="V26" s="37">
        <f t="shared" si="14"/>
        <v>9.0682205615921294</v>
      </c>
      <c r="W26" s="37">
        <f t="shared" ref="W26:X26" si="15">SUM(W27,W33)</f>
        <v>7.7140635297067393</v>
      </c>
      <c r="X26" s="37">
        <f t="shared" si="15"/>
        <v>9.041813578416674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11.663570445896717</v>
      </c>
      <c r="D33" s="29">
        <f t="shared" si="18"/>
        <v>15.420533840261413</v>
      </c>
      <c r="E33" s="29">
        <f t="shared" si="18"/>
        <v>12.464654490654141</v>
      </c>
      <c r="F33" s="29">
        <f t="shared" si="18"/>
        <v>13.099135983460329</v>
      </c>
      <c r="G33" s="29">
        <f t="shared" si="18"/>
        <v>13.959032160795584</v>
      </c>
      <c r="H33" s="29">
        <f t="shared" si="18"/>
        <v>13.896094004565862</v>
      </c>
      <c r="I33" s="29">
        <f t="shared" si="18"/>
        <v>14.251919994511024</v>
      </c>
      <c r="J33" s="29">
        <f t="shared" si="18"/>
        <v>14.868990995121131</v>
      </c>
      <c r="K33" s="29">
        <f t="shared" si="18"/>
        <v>18.754529409535166</v>
      </c>
      <c r="L33" s="29">
        <f t="shared" si="18"/>
        <v>18.202836927522618</v>
      </c>
      <c r="M33" s="29">
        <f t="shared" si="18"/>
        <v>19.516790958001533</v>
      </c>
      <c r="N33" s="29">
        <f t="shared" si="18"/>
        <v>15.155249022082186</v>
      </c>
      <c r="O33" s="29">
        <f t="shared" si="18"/>
        <v>11.552027463651473</v>
      </c>
      <c r="P33" s="29">
        <f t="shared" si="18"/>
        <v>12.154850480561224</v>
      </c>
      <c r="Q33" s="29">
        <f t="shared" si="18"/>
        <v>12.607109938264408</v>
      </c>
      <c r="R33" s="29">
        <f t="shared" si="18"/>
        <v>12.657753558485886</v>
      </c>
      <c r="S33" s="29">
        <f t="shared" si="18"/>
        <v>13.14095046860157</v>
      </c>
      <c r="T33" s="29">
        <f t="shared" si="18"/>
        <v>12.123468349404662</v>
      </c>
      <c r="U33" s="29">
        <f t="shared" si="18"/>
        <v>9.9489165361241358</v>
      </c>
      <c r="V33" s="29">
        <f t="shared" si="18"/>
        <v>9.0682205615921294</v>
      </c>
      <c r="W33" s="29">
        <f t="shared" ref="W33:X33" si="19">SUM(W34:W50)</f>
        <v>7.7140635297067393</v>
      </c>
      <c r="X33" s="29">
        <f t="shared" si="19"/>
        <v>9.041813578416674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7.424376757732329E-3</v>
      </c>
      <c r="D38" s="10">
        <v>5.0411893689877854E-3</v>
      </c>
      <c r="E38" s="10">
        <v>1.17101295829547E-2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11.656146069138984</v>
      </c>
      <c r="D40" s="10">
        <v>15.415492650892425</v>
      </c>
      <c r="E40" s="10">
        <v>12.452944361071186</v>
      </c>
      <c r="F40" s="10">
        <v>13.099135983460329</v>
      </c>
      <c r="G40" s="10">
        <v>13.959032160795584</v>
      </c>
      <c r="H40" s="10">
        <v>13.896094004565862</v>
      </c>
      <c r="I40" s="10">
        <v>14.251919994511024</v>
      </c>
      <c r="J40" s="10">
        <v>14.868990995121131</v>
      </c>
      <c r="K40" s="10">
        <v>18.754529409535166</v>
      </c>
      <c r="L40" s="10">
        <v>18.202836927522618</v>
      </c>
      <c r="M40" s="10">
        <v>19.516790958001533</v>
      </c>
      <c r="N40" s="10">
        <v>15.155249022082186</v>
      </c>
      <c r="O40" s="10">
        <v>11.552027463651473</v>
      </c>
      <c r="P40" s="10">
        <v>12.154850480561224</v>
      </c>
      <c r="Q40" s="10">
        <v>12.607109938264408</v>
      </c>
      <c r="R40" s="10">
        <v>12.657753558485886</v>
      </c>
      <c r="S40" s="10">
        <v>13.14095046860157</v>
      </c>
      <c r="T40" s="10">
        <v>12.123468349404662</v>
      </c>
      <c r="U40" s="10">
        <v>9.9489165361241358</v>
      </c>
      <c r="V40" s="10">
        <v>9.0682205615921294</v>
      </c>
      <c r="W40" s="10">
        <v>7.7140635297067393</v>
      </c>
      <c r="X40" s="10">
        <v>9.041813578416674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Q71 R71:X71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480</v>
      </c>
      <c r="B1" s="4" t="s">
        <v>477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506.27944035094413</v>
      </c>
      <c r="D2" s="31">
        <f t="shared" si="0"/>
        <v>492.23451974034475</v>
      </c>
      <c r="E2" s="31">
        <f t="shared" si="0"/>
        <v>535.83099368557521</v>
      </c>
      <c r="F2" s="31">
        <f t="shared" si="0"/>
        <v>588.82342955360684</v>
      </c>
      <c r="G2" s="31">
        <f t="shared" si="0"/>
        <v>617.96292208744069</v>
      </c>
      <c r="H2" s="31">
        <f t="shared" si="0"/>
        <v>685.83998803794509</v>
      </c>
      <c r="I2" s="31">
        <f t="shared" si="0"/>
        <v>764.05054915681808</v>
      </c>
      <c r="J2" s="31">
        <f t="shared" si="0"/>
        <v>752.38185536297055</v>
      </c>
      <c r="K2" s="31">
        <f t="shared" si="0"/>
        <v>773.3081160671918</v>
      </c>
      <c r="L2" s="31">
        <f t="shared" si="0"/>
        <v>612.25044460224956</v>
      </c>
      <c r="M2" s="31">
        <f t="shared" si="0"/>
        <v>673.01081249293577</v>
      </c>
      <c r="N2" s="31">
        <f t="shared" si="0"/>
        <v>629.51868198472641</v>
      </c>
      <c r="O2" s="31">
        <f t="shared" si="0"/>
        <v>519.57145431491233</v>
      </c>
      <c r="P2" s="31">
        <f t="shared" si="0"/>
        <v>523.88715245801995</v>
      </c>
      <c r="Q2" s="31">
        <f t="shared" si="0"/>
        <v>505.52892058020251</v>
      </c>
      <c r="R2" s="31">
        <f t="shared" si="0"/>
        <v>510.15371899542345</v>
      </c>
      <c r="S2" s="31">
        <f t="shared" si="0"/>
        <v>464.62122260570777</v>
      </c>
      <c r="T2" s="31">
        <f t="shared" si="0"/>
        <v>507.39279553779471</v>
      </c>
      <c r="U2" s="31">
        <f t="shared" si="0"/>
        <v>501.24976016532315</v>
      </c>
      <c r="V2" s="31">
        <f t="shared" si="0"/>
        <v>431.39847430153344</v>
      </c>
      <c r="W2" s="31">
        <f t="shared" ref="W2:X2" si="1">SUM(W3,W17,W22,W25,W26,W51,W52,W71,W74,W75,W76)</f>
        <v>652.94306033925693</v>
      </c>
      <c r="X2" s="31">
        <f t="shared" si="1"/>
        <v>616.17969695700663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506.27944035094413</v>
      </c>
      <c r="D26" s="37">
        <f t="shared" si="14"/>
        <v>492.23451974034475</v>
      </c>
      <c r="E26" s="37">
        <f t="shared" si="14"/>
        <v>535.83099368557521</v>
      </c>
      <c r="F26" s="37">
        <f t="shared" si="14"/>
        <v>588.82342955360684</v>
      </c>
      <c r="G26" s="37">
        <f t="shared" si="14"/>
        <v>617.96292208744069</v>
      </c>
      <c r="H26" s="37">
        <f t="shared" si="14"/>
        <v>685.83998803794509</v>
      </c>
      <c r="I26" s="37">
        <f t="shared" si="14"/>
        <v>764.05054915681808</v>
      </c>
      <c r="J26" s="37">
        <f t="shared" si="14"/>
        <v>752.38185536297055</v>
      </c>
      <c r="K26" s="37">
        <f t="shared" si="14"/>
        <v>773.3081160671918</v>
      </c>
      <c r="L26" s="37">
        <f t="shared" si="14"/>
        <v>612.25044460224956</v>
      </c>
      <c r="M26" s="37">
        <f t="shared" si="14"/>
        <v>673.01081249293577</v>
      </c>
      <c r="N26" s="37">
        <f t="shared" si="14"/>
        <v>629.51868198472641</v>
      </c>
      <c r="O26" s="37">
        <f t="shared" si="14"/>
        <v>519.57145431491233</v>
      </c>
      <c r="P26" s="37">
        <f t="shared" si="14"/>
        <v>523.88715245801995</v>
      </c>
      <c r="Q26" s="37">
        <f t="shared" si="14"/>
        <v>505.52892058020251</v>
      </c>
      <c r="R26" s="37">
        <f t="shared" si="14"/>
        <v>510.15371899542345</v>
      </c>
      <c r="S26" s="37">
        <f t="shared" si="14"/>
        <v>464.62122260570777</v>
      </c>
      <c r="T26" s="37">
        <f t="shared" si="14"/>
        <v>507.39279553779471</v>
      </c>
      <c r="U26" s="37">
        <f t="shared" si="14"/>
        <v>501.24976016532315</v>
      </c>
      <c r="V26" s="37">
        <f t="shared" si="14"/>
        <v>431.39847430153344</v>
      </c>
      <c r="W26" s="37">
        <f t="shared" ref="W26:X26" si="15">SUM(W27,W33)</f>
        <v>652.94306033925693</v>
      </c>
      <c r="X26" s="37">
        <f t="shared" si="15"/>
        <v>616.17969695700663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506.27944035094413</v>
      </c>
      <c r="D33" s="29">
        <f t="shared" si="18"/>
        <v>492.23451974034475</v>
      </c>
      <c r="E33" s="29">
        <f t="shared" si="18"/>
        <v>535.83099368557521</v>
      </c>
      <c r="F33" s="29">
        <f t="shared" si="18"/>
        <v>588.82342955360684</v>
      </c>
      <c r="G33" s="29">
        <f t="shared" si="18"/>
        <v>617.96292208744069</v>
      </c>
      <c r="H33" s="29">
        <f t="shared" si="18"/>
        <v>685.83998803794509</v>
      </c>
      <c r="I33" s="29">
        <f t="shared" si="18"/>
        <v>764.05054915681808</v>
      </c>
      <c r="J33" s="29">
        <f t="shared" si="18"/>
        <v>752.38185536297055</v>
      </c>
      <c r="K33" s="29">
        <f t="shared" si="18"/>
        <v>773.3081160671918</v>
      </c>
      <c r="L33" s="29">
        <f t="shared" si="18"/>
        <v>612.25044460224956</v>
      </c>
      <c r="M33" s="29">
        <f t="shared" si="18"/>
        <v>673.01081249293577</v>
      </c>
      <c r="N33" s="29">
        <f t="shared" si="18"/>
        <v>629.51868198472641</v>
      </c>
      <c r="O33" s="29">
        <f t="shared" si="18"/>
        <v>519.57145431491233</v>
      </c>
      <c r="P33" s="29">
        <f t="shared" si="18"/>
        <v>523.88715245801995</v>
      </c>
      <c r="Q33" s="29">
        <f t="shared" si="18"/>
        <v>505.52892058020251</v>
      </c>
      <c r="R33" s="29">
        <f t="shared" si="18"/>
        <v>510.15371899542345</v>
      </c>
      <c r="S33" s="29">
        <f t="shared" si="18"/>
        <v>464.62122260570777</v>
      </c>
      <c r="T33" s="29">
        <f t="shared" si="18"/>
        <v>507.39279553779471</v>
      </c>
      <c r="U33" s="29">
        <f t="shared" si="18"/>
        <v>501.24976016532315</v>
      </c>
      <c r="V33" s="29">
        <f t="shared" si="18"/>
        <v>431.39847430153344</v>
      </c>
      <c r="W33" s="29">
        <f t="shared" ref="W33:X33" si="19">SUM(W34:W50)</f>
        <v>652.94306033925693</v>
      </c>
      <c r="X33" s="29">
        <f t="shared" si="19"/>
        <v>616.17969695700663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0.32226918226242141</v>
      </c>
      <c r="D38" s="10">
        <v>0.16091838672180289</v>
      </c>
      <c r="E38" s="10">
        <v>0.50339545113955064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505.95717116868173</v>
      </c>
      <c r="D40" s="10">
        <v>492.07360135362296</v>
      </c>
      <c r="E40" s="10">
        <v>535.32759823443564</v>
      </c>
      <c r="F40" s="10">
        <v>588.82342955360684</v>
      </c>
      <c r="G40" s="10">
        <v>617.96292208744069</v>
      </c>
      <c r="H40" s="10">
        <v>685.83998803794509</v>
      </c>
      <c r="I40" s="10">
        <v>764.05054915681808</v>
      </c>
      <c r="J40" s="10">
        <v>752.38185536297055</v>
      </c>
      <c r="K40" s="10">
        <v>773.3081160671918</v>
      </c>
      <c r="L40" s="10">
        <v>612.25044460224956</v>
      </c>
      <c r="M40" s="10">
        <v>673.01081249293577</v>
      </c>
      <c r="N40" s="10">
        <v>629.51868198472641</v>
      </c>
      <c r="O40" s="10">
        <v>519.57145431491233</v>
      </c>
      <c r="P40" s="10">
        <v>523.88715245801995</v>
      </c>
      <c r="Q40" s="10">
        <v>505.52892058020251</v>
      </c>
      <c r="R40" s="10">
        <v>510.15371899542345</v>
      </c>
      <c r="S40" s="10">
        <v>464.62122260570777</v>
      </c>
      <c r="T40" s="10">
        <v>507.39279553779471</v>
      </c>
      <c r="U40" s="10">
        <v>501.24976016532315</v>
      </c>
      <c r="V40" s="10">
        <v>431.39847430153344</v>
      </c>
      <c r="W40" s="10">
        <v>652.94306033925693</v>
      </c>
      <c r="X40" s="10">
        <v>616.17969695700663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ref="W52:X52" si="21">SUM(W53:W70)</f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S22 T22:X22 C71:R71 S71:X71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332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74966.750042992251</v>
      </c>
      <c r="D2" s="31">
        <f t="shared" si="0"/>
        <v>76977.44445399828</v>
      </c>
      <c r="E2" s="31">
        <f t="shared" si="0"/>
        <v>77725.700343938093</v>
      </c>
      <c r="F2" s="31">
        <f t="shared" si="0"/>
        <v>80612.764918314715</v>
      </c>
      <c r="G2" s="31">
        <f t="shared" si="0"/>
        <v>81324.150816852954</v>
      </c>
      <c r="H2" s="31">
        <f t="shared" si="0"/>
        <v>80055.0988822012</v>
      </c>
      <c r="I2" s="31">
        <f t="shared" si="0"/>
        <v>79354.733018056751</v>
      </c>
      <c r="J2" s="31">
        <f t="shared" si="0"/>
        <v>79027.271539122987</v>
      </c>
      <c r="K2" s="31">
        <f t="shared" si="0"/>
        <v>78381.714875322432</v>
      </c>
      <c r="L2" s="31">
        <f t="shared" si="0"/>
        <v>77051.256061908847</v>
      </c>
      <c r="M2" s="31">
        <f t="shared" si="0"/>
        <v>82743.780137575231</v>
      </c>
      <c r="N2" s="31">
        <f t="shared" si="0"/>
        <v>77009.541186586415</v>
      </c>
      <c r="O2" s="31">
        <f t="shared" si="0"/>
        <v>77195.001977644002</v>
      </c>
      <c r="P2" s="31">
        <f t="shared" si="0"/>
        <v>75618.98615649181</v>
      </c>
      <c r="Q2" s="31">
        <f t="shared" si="0"/>
        <v>71379.094067067912</v>
      </c>
      <c r="R2" s="31">
        <f t="shared" si="0"/>
        <v>67643.733361994833</v>
      </c>
      <c r="S2" s="31">
        <f t="shared" si="0"/>
        <v>71946.00404127255</v>
      </c>
      <c r="T2" s="31">
        <f t="shared" si="0"/>
        <v>71373.996474634565</v>
      </c>
      <c r="U2" s="31">
        <f t="shared" si="0"/>
        <v>67583.973086844344</v>
      </c>
      <c r="V2" s="31">
        <f t="shared" si="0"/>
        <v>72321.984006878774</v>
      </c>
      <c r="W2" s="31">
        <f t="shared" si="0"/>
        <v>69788.766552020606</v>
      </c>
      <c r="X2" s="31">
        <f t="shared" ref="X2" si="1">SUM(X3,X17,X22,X25,X26,X51,X52,X71,X74,X75,X76)</f>
        <v>71815.859329320723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7771.0333619948406</v>
      </c>
      <c r="D3" s="34">
        <f t="shared" si="2"/>
        <v>8273.8655202063637</v>
      </c>
      <c r="E3" s="34">
        <f t="shared" si="2"/>
        <v>8316.1687016337055</v>
      </c>
      <c r="F3" s="34">
        <f t="shared" si="2"/>
        <v>8586.6255374032662</v>
      </c>
      <c r="G3" s="34">
        <f t="shared" si="2"/>
        <v>8476.1136715391203</v>
      </c>
      <c r="H3" s="34">
        <f t="shared" si="2"/>
        <v>8094.0206362854688</v>
      </c>
      <c r="I3" s="34">
        <f t="shared" si="2"/>
        <v>7883.511349957007</v>
      </c>
      <c r="J3" s="34">
        <f t="shared" si="2"/>
        <v>8409.7890799656052</v>
      </c>
      <c r="K3" s="34">
        <f t="shared" si="2"/>
        <v>7973.8604471195194</v>
      </c>
      <c r="L3" s="34">
        <f t="shared" si="2"/>
        <v>7461.8699914015469</v>
      </c>
      <c r="M3" s="34">
        <f t="shared" si="2"/>
        <v>7541.2166809974206</v>
      </c>
      <c r="N3" s="34">
        <f t="shared" si="2"/>
        <v>7439.356663800515</v>
      </c>
      <c r="O3" s="34">
        <f t="shared" si="2"/>
        <v>8151.504901117798</v>
      </c>
      <c r="P3" s="34">
        <f t="shared" si="2"/>
        <v>8124.1742906276868</v>
      </c>
      <c r="Q3" s="34">
        <f t="shared" si="2"/>
        <v>9006.7917454858107</v>
      </c>
      <c r="R3" s="34">
        <f t="shared" si="2"/>
        <v>11088.803869303523</v>
      </c>
      <c r="S3" s="34">
        <f t="shared" si="2"/>
        <v>10275.90034393809</v>
      </c>
      <c r="T3" s="34">
        <f t="shared" si="2"/>
        <v>9212.7585554600173</v>
      </c>
      <c r="U3" s="34">
        <f t="shared" si="2"/>
        <v>8262.2073086844339</v>
      </c>
      <c r="V3" s="34">
        <f t="shared" si="2"/>
        <v>6423.5693895098884</v>
      </c>
      <c r="W3" s="34">
        <f t="shared" si="2"/>
        <v>4108.7958727429059</v>
      </c>
      <c r="X3" s="34">
        <f t="shared" ref="X3" si="3">SUM(X4,X8,X11)</f>
        <v>5596.9882201203773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7821.4752364574369</v>
      </c>
      <c r="D4" s="29">
        <f t="shared" si="4"/>
        <v>8339.7630266552023</v>
      </c>
      <c r="E4" s="29">
        <f t="shared" si="4"/>
        <v>8322.4742906276879</v>
      </c>
      <c r="F4" s="29">
        <f t="shared" si="4"/>
        <v>8535.9113499570067</v>
      </c>
      <c r="G4" s="29">
        <f t="shared" si="4"/>
        <v>8497.514273430781</v>
      </c>
      <c r="H4" s="29">
        <f t="shared" si="4"/>
        <v>8184.7701633705929</v>
      </c>
      <c r="I4" s="29">
        <f t="shared" si="4"/>
        <v>8050.6963026655194</v>
      </c>
      <c r="J4" s="29">
        <f t="shared" si="4"/>
        <v>8389.1408426483213</v>
      </c>
      <c r="K4" s="29">
        <f t="shared" si="4"/>
        <v>7898.7744625967334</v>
      </c>
      <c r="L4" s="29">
        <f t="shared" si="4"/>
        <v>7345.6380911435936</v>
      </c>
      <c r="M4" s="29">
        <f t="shared" si="4"/>
        <v>7402.0627687016331</v>
      </c>
      <c r="N4" s="29">
        <f t="shared" si="4"/>
        <v>7278.1262252794495</v>
      </c>
      <c r="O4" s="29">
        <f t="shared" si="4"/>
        <v>7936.7417884780734</v>
      </c>
      <c r="P4" s="29">
        <f t="shared" si="4"/>
        <v>8039.9666380051585</v>
      </c>
      <c r="Q4" s="29">
        <f t="shared" si="4"/>
        <v>9025.837403267411</v>
      </c>
      <c r="R4" s="29">
        <f t="shared" si="4"/>
        <v>11115.69045571797</v>
      </c>
      <c r="S4" s="29">
        <f t="shared" si="4"/>
        <v>10279.379105760963</v>
      </c>
      <c r="T4" s="29">
        <f t="shared" si="4"/>
        <v>9160.6852966466031</v>
      </c>
      <c r="U4" s="29">
        <f t="shared" si="4"/>
        <v>8233.760275150471</v>
      </c>
      <c r="V4" s="29">
        <f t="shared" si="4"/>
        <v>6436.9109200343937</v>
      </c>
      <c r="W4" s="29">
        <f t="shared" si="4"/>
        <v>4222.3255374032669</v>
      </c>
      <c r="X4" s="29">
        <f t="shared" ref="X4" si="5">SUM(X5:X7)</f>
        <v>5626.1397248495268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PPRD!C5+RCV_RCY!C5+IMP!C5-EXP!C5+STK_CHG!C5-INTMARB!C5-INTAVI!C5</f>
        <v>44.088564058469473</v>
      </c>
      <c r="D5" s="10">
        <f>PPRD!D5+RCV_RCY!D5+IMP!D5-EXP!D5+STK_CHG!D5-INTMARB!D5-INTAVI!D5</f>
        <v>39.889681857265693</v>
      </c>
      <c r="E5" s="10">
        <f>PPRD!E5+RCV_RCY!E5+IMP!E5-EXP!E5+STK_CHG!E5-INTMARB!E5-INTAVI!E5</f>
        <v>34.291143594153048</v>
      </c>
      <c r="F5" s="10">
        <f>PPRD!F5+RCV_RCY!F5+IMP!F5-EXP!F5+STK_CHG!F5-INTMARB!F5-INTAVI!F5</f>
        <v>24.493637145313841</v>
      </c>
      <c r="G5" s="10">
        <f>PPRD!G5+RCV_RCY!G5+IMP!G5-EXP!G5+STK_CHG!G5-INTMARB!G5-INTAVI!G5</f>
        <v>17.49544282029235</v>
      </c>
      <c r="H5" s="10">
        <f>PPRD!H5+RCV_RCY!H5+IMP!H5-EXP!H5+STK_CHG!H5-INTMARB!H5-INTAVI!H5</f>
        <v>20.294754944110061</v>
      </c>
      <c r="I5" s="10">
        <f>PPRD!I5+RCV_RCY!I5+IMP!I5-EXP!I5+STK_CHG!I5-INTMARB!I5-INTAVI!I5</f>
        <v>25.193465176268269</v>
      </c>
      <c r="J5" s="10">
        <f>PPRD!J5+RCV_RCY!J5+IMP!J5-EXP!J5+STK_CHG!J5-INTMARB!J5-INTAVI!J5</f>
        <v>42.688907996560623</v>
      </c>
      <c r="K5" s="10">
        <f>PPRD!K5+RCV_RCY!K5+IMP!K5-EXP!K5+STK_CHG!K5-INTMARB!K5-INTAVI!K5</f>
        <v>27.992777300085979</v>
      </c>
      <c r="L5" s="10">
        <f>PPRD!L5+RCV_RCY!L5+IMP!L5-EXP!L5+STK_CHG!L5-INTMARB!L5-INTAVI!L5</f>
        <v>25.193465176268269</v>
      </c>
      <c r="M5" s="10">
        <f>PPRD!M5+RCV_RCY!M5+IMP!M5-EXP!M5+STK_CHG!M5-INTMARB!M5-INTAVI!M5</f>
        <v>25.893293207222701</v>
      </c>
      <c r="N5" s="10">
        <f>PPRD!N5+RCV_RCY!N5+IMP!N5-EXP!N5+STK_CHG!N5-INTMARB!N5-INTAVI!N5</f>
        <v>22.394153052450559</v>
      </c>
      <c r="O5" s="10">
        <f>PPRD!O5+RCV_RCY!O5+IMP!O5-EXP!O5+STK_CHG!O5-INTMARB!O5-INTAVI!O5</f>
        <v>25.893293207222701</v>
      </c>
      <c r="P5" s="10">
        <f>PPRD!P5+RCV_RCY!P5+IMP!P5-EXP!P5+STK_CHG!P5-INTMARB!P5-INTAVI!P5</f>
        <v>19.594926913155629</v>
      </c>
      <c r="Q5" s="10">
        <f>PPRD!Q5+RCV_RCY!Q5+IMP!Q5-EXP!Q5+STK_CHG!Q5-INTMARB!Q5-INTAVI!Q5</f>
        <v>24.32914875322442</v>
      </c>
      <c r="R5" s="10">
        <f>PPRD!R5+RCV_RCY!R5+IMP!R5-EXP!R5+STK_CHG!R5-INTMARB!R5-INTAVI!R5</f>
        <v>3.2631986242476358</v>
      </c>
      <c r="S5" s="10">
        <f>PPRD!S5+RCV_RCY!S5+IMP!S5-EXP!S5+STK_CHG!S5-INTMARB!S5-INTAVI!S5</f>
        <v>3.4942390369733443</v>
      </c>
      <c r="T5" s="10">
        <f>PPRD!T5+RCV_RCY!T5+IMP!T5-EXP!T5+STK_CHG!T5-INTMARB!T5-INTAVI!T5</f>
        <v>3.4613069647463459</v>
      </c>
      <c r="U5" s="10">
        <f>PPRD!U5+RCV_RCY!U5+IMP!U5-EXP!U5+STK_CHG!U5-INTMARB!U5-INTAVI!U5</f>
        <v>4.2402407566638001</v>
      </c>
      <c r="V5" s="10">
        <f>PPRD!V5+RCV_RCY!V5+IMP!V5-EXP!V5+STK_CHG!V5-INTMARB!V5-INTAVI!V5</f>
        <v>3.7139294926913151</v>
      </c>
      <c r="W5" s="10">
        <f>PPRD!W5+RCV_RCY!W5+IMP!W5-EXP!W5+STK_CHG!W5-INTMARB!W5-INTAVI!W5</f>
        <v>3.0441960447119518</v>
      </c>
      <c r="X5" s="10">
        <f>PPRD!X5+RCV_RCY!X5+IMP!X5-EXP!X5+STK_CHG!X5-INTMARB!X5-INTAVI!X5</f>
        <v>4.0701633705932929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PPRD!C6+RCV_RCY!C6+IMP!C6-EXP!C6+STK_CHG!C6-INTMARB!C6-INTAVI!C6</f>
        <v>2776.1592433361993</v>
      </c>
      <c r="D6" s="10">
        <f>PPRD!D6+RCV_RCY!D6+IMP!D6-EXP!D6+STK_CHG!D6-INTMARB!D6-INTAVI!D6</f>
        <v>2950.7819432502151</v>
      </c>
      <c r="E6" s="10">
        <f>PPRD!E6+RCV_RCY!E6+IMP!E6-EXP!E6+STK_CHG!E6-INTMARB!E6-INTAVI!E6</f>
        <v>2893.9439380911435</v>
      </c>
      <c r="F6" s="10">
        <f>PPRD!F6+RCV_RCY!F6+IMP!F6-EXP!F6+STK_CHG!F6-INTMARB!F6-INTAVI!F6</f>
        <v>3004.1959587274282</v>
      </c>
      <c r="G6" s="10">
        <f>PPRD!G6+RCV_RCY!G6+IMP!G6-EXP!G6+STK_CHG!G6-INTMARB!G6-INTAVI!G6</f>
        <v>3163.068443680138</v>
      </c>
      <c r="H6" s="10">
        <f>PPRD!H6+RCV_RCY!H6+IMP!H6-EXP!H6+STK_CHG!H6-INTMARB!H6-INTAVI!H6</f>
        <v>3206.21049011178</v>
      </c>
      <c r="I6" s="10">
        <f>PPRD!I6+RCV_RCY!I6+IMP!I6-EXP!I6+STK_CHG!I6-INTMARB!I6-INTAVI!I6</f>
        <v>2995.2936371453138</v>
      </c>
      <c r="J6" s="10">
        <f>PPRD!J6+RCV_RCY!J6+IMP!J6-EXP!J6+STK_CHG!J6-INTMARB!J6-INTAVI!J6</f>
        <v>3220.5912295786752</v>
      </c>
      <c r="K6" s="10">
        <f>PPRD!K6+RCV_RCY!K6+IMP!K6-EXP!K6+STK_CHG!K6-INTMARB!K6-INTAVI!K6</f>
        <v>3026.109458297507</v>
      </c>
      <c r="L6" s="10">
        <f>PPRD!L6+RCV_RCY!L6+IMP!L6-EXP!L6+STK_CHG!L6-INTMARB!L6-INTAVI!L6</f>
        <v>2344.0534823731728</v>
      </c>
      <c r="M6" s="10">
        <f>PPRD!M6+RCV_RCY!M6+IMP!M6-EXP!M6+STK_CHG!M6-INTMARB!M6-INTAVI!M6</f>
        <v>2706.9949269131557</v>
      </c>
      <c r="N6" s="10">
        <f>PPRD!N6+RCV_RCY!N6+IMP!N6-EXP!N6+STK_CHG!N6-INTMARB!N6-INTAVI!N6</f>
        <v>2906.9551160791057</v>
      </c>
      <c r="O6" s="10">
        <f>PPRD!O6+RCV_RCY!O6+IMP!O6-EXP!O6+STK_CHG!O6-INTMARB!O6-INTAVI!O6</f>
        <v>2861.0737747205503</v>
      </c>
      <c r="P6" s="10">
        <f>PPRD!P6+RCV_RCY!P6+IMP!P6-EXP!P6+STK_CHG!P6-INTMARB!P6-INTAVI!P6</f>
        <v>2813.8229578675837</v>
      </c>
      <c r="Q6" s="10">
        <f>PPRD!Q6+RCV_RCY!Q6+IMP!Q6-EXP!Q6+STK_CHG!Q6-INTMARB!Q6-INTAVI!Q6</f>
        <v>2952.1515907136709</v>
      </c>
      <c r="R6" s="10">
        <f>PPRD!R6+RCV_RCY!R6+IMP!R6-EXP!R6+STK_CHG!R6-INTMARB!R6-INTAVI!R6</f>
        <v>3054.2557179707651</v>
      </c>
      <c r="S6" s="10">
        <f>PPRD!S6+RCV_RCY!S6+IMP!S6-EXP!S6+STK_CHG!S6-INTMARB!S6-INTAVI!S6</f>
        <v>2979.2036973344798</v>
      </c>
      <c r="T6" s="10">
        <f>PPRD!T6+RCV_RCY!T6+IMP!T6-EXP!T6+STK_CHG!T6-INTMARB!T6-INTAVI!T6</f>
        <v>3005.9267411865858</v>
      </c>
      <c r="U6" s="10">
        <f>PPRD!U6+RCV_RCY!U6+IMP!U6-EXP!U6+STK_CHG!U6-INTMARB!U6-INTAVI!U6</f>
        <v>2919.4565778159927</v>
      </c>
      <c r="V6" s="10">
        <f>PPRD!V6+RCV_RCY!V6+IMP!V6-EXP!V6+STK_CHG!V6-INTMARB!V6-INTAVI!V6</f>
        <v>2910.2931212381768</v>
      </c>
      <c r="W6" s="10">
        <f>PPRD!W6+RCV_RCY!W6+IMP!W6-EXP!W6+STK_CHG!W6-INTMARB!W6-INTAVI!W6</f>
        <v>2678.8196044711945</v>
      </c>
      <c r="X6" s="10">
        <f>PPRD!X6+RCV_RCY!X6+IMP!X6-EXP!X6+STK_CHG!X6-INTMARB!X6-INTAVI!X6</f>
        <v>2778.8085984522791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PPRD!C7+RCV_RCY!C7+IMP!C7-EXP!C7+STK_CHG!C7-INTMARB!C7-INTAVI!C7</f>
        <v>5001.2274290627684</v>
      </c>
      <c r="D7" s="10">
        <f>PPRD!D7+RCV_RCY!D7+IMP!D7-EXP!D7+STK_CHG!D7-INTMARB!D7-INTAVI!D7</f>
        <v>5349.091401547721</v>
      </c>
      <c r="E7" s="10">
        <f>PPRD!E7+RCV_RCY!E7+IMP!E7-EXP!E7+STK_CHG!E7-INTMARB!E7-INTAVI!E7</f>
        <v>5394.2392089423902</v>
      </c>
      <c r="F7" s="10">
        <f>PPRD!F7+RCV_RCY!F7+IMP!F7-EXP!F7+STK_CHG!F7-INTMARB!F7-INTAVI!F7</f>
        <v>5507.2217540842648</v>
      </c>
      <c r="G7" s="10">
        <f>PPRD!G7+RCV_RCY!G7+IMP!G7-EXP!G7+STK_CHG!G7-INTMARB!G7-INTAVI!G7</f>
        <v>5316.9503869303517</v>
      </c>
      <c r="H7" s="10">
        <f>PPRD!H7+RCV_RCY!H7+IMP!H7-EXP!H7+STK_CHG!H7-INTMARB!H7-INTAVI!H7</f>
        <v>4958.2649183147032</v>
      </c>
      <c r="I7" s="10">
        <f>PPRD!I7+RCV_RCY!I7+IMP!I7-EXP!I7+STK_CHG!I7-INTMARB!I7-INTAVI!I7</f>
        <v>5030.2092003439375</v>
      </c>
      <c r="J7" s="10">
        <f>PPRD!J7+RCV_RCY!J7+IMP!J7-EXP!J7+STK_CHG!J7-INTMARB!J7-INTAVI!J7</f>
        <v>5125.8607050730861</v>
      </c>
      <c r="K7" s="10">
        <f>PPRD!K7+RCV_RCY!K7+IMP!K7-EXP!K7+STK_CHG!K7-INTMARB!K7-INTAVI!K7</f>
        <v>4844.6722269991405</v>
      </c>
      <c r="L7" s="10">
        <f>PPRD!L7+RCV_RCY!L7+IMP!L7-EXP!L7+STK_CHG!L7-INTMARB!L7-INTAVI!L7</f>
        <v>4976.3911435941527</v>
      </c>
      <c r="M7" s="10">
        <f>PPRD!M7+RCV_RCY!M7+IMP!M7-EXP!M7+STK_CHG!M7-INTMARB!M7-INTAVI!M7</f>
        <v>4669.1745485812553</v>
      </c>
      <c r="N7" s="10">
        <f>PPRD!N7+RCV_RCY!N7+IMP!N7-EXP!N7+STK_CHG!N7-INTMARB!N7-INTAVI!N7</f>
        <v>4348.7769561478935</v>
      </c>
      <c r="O7" s="10">
        <f>PPRD!O7+RCV_RCY!O7+IMP!O7-EXP!O7+STK_CHG!O7-INTMARB!O7-INTAVI!O7</f>
        <v>5049.7747205503001</v>
      </c>
      <c r="P7" s="10">
        <f>PPRD!P7+RCV_RCY!P7+IMP!P7-EXP!P7+STK_CHG!P7-INTMARB!P7-INTAVI!P7</f>
        <v>5206.5487532244197</v>
      </c>
      <c r="Q7" s="10">
        <f>PPRD!Q7+RCV_RCY!Q7+IMP!Q7-EXP!Q7+STK_CHG!Q7-INTMARB!Q7-INTAVI!Q7</f>
        <v>6049.3566638005168</v>
      </c>
      <c r="R7" s="10">
        <f>PPRD!R7+RCV_RCY!R7+IMP!R7-EXP!R7+STK_CHG!R7-INTMARB!R7-INTAVI!R7</f>
        <v>8058.1715391229563</v>
      </c>
      <c r="S7" s="10">
        <f>PPRD!S7+RCV_RCY!S7+IMP!S7-EXP!S7+STK_CHG!S7-INTMARB!S7-INTAVI!S7</f>
        <v>7296.6811693895097</v>
      </c>
      <c r="T7" s="10">
        <f>PPRD!T7+RCV_RCY!T7+IMP!T7-EXP!T7+STK_CHG!T7-INTMARB!T7-INTAVI!T7</f>
        <v>6151.2972484952707</v>
      </c>
      <c r="U7" s="10">
        <f>PPRD!U7+RCV_RCY!U7+IMP!U7-EXP!U7+STK_CHG!U7-INTMARB!U7-INTAVI!U7</f>
        <v>5310.0634565778155</v>
      </c>
      <c r="V7" s="10">
        <f>PPRD!V7+RCV_RCY!V7+IMP!V7-EXP!V7+STK_CHG!V7-INTMARB!V7-INTAVI!V7</f>
        <v>3522.9038693035254</v>
      </c>
      <c r="W7" s="10">
        <f>PPRD!W7+RCV_RCY!W7+IMP!W7-EXP!W7+STK_CHG!W7-INTMARB!W7-INTAVI!W7</f>
        <v>1540.4617368873608</v>
      </c>
      <c r="X7" s="10">
        <f>PPRD!X7+RCV_RCY!X7+IMP!X7-EXP!X7+STK_CHG!X7-INTMARB!X7-INTAVI!X7</f>
        <v>2843.2609630266547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14.330782459157348</v>
      </c>
      <c r="D8" s="29">
        <f t="shared" si="6"/>
        <v>19.5853826311264</v>
      </c>
      <c r="E8" s="29">
        <f t="shared" si="6"/>
        <v>17.67463456577816</v>
      </c>
      <c r="F8" s="29">
        <f t="shared" si="6"/>
        <v>12.419948409286331</v>
      </c>
      <c r="G8" s="29">
        <f t="shared" si="6"/>
        <v>10.986930352536541</v>
      </c>
      <c r="H8" s="29">
        <f t="shared" si="6"/>
        <v>13.375408426483229</v>
      </c>
      <c r="I8" s="29">
        <f t="shared" si="6"/>
        <v>6.6877042132416156</v>
      </c>
      <c r="J8" s="29">
        <f t="shared" si="6"/>
        <v>11.464574376612211</v>
      </c>
      <c r="K8" s="29">
        <f t="shared" si="6"/>
        <v>3.3438521066208078</v>
      </c>
      <c r="L8" s="29">
        <f t="shared" si="6"/>
        <v>10.986844368013763</v>
      </c>
      <c r="M8" s="29">
        <f t="shared" si="6"/>
        <v>13.375322441960446</v>
      </c>
      <c r="N8" s="29">
        <f t="shared" si="6"/>
        <v>11.942304385210656</v>
      </c>
      <c r="O8" s="29">
        <f t="shared" si="6"/>
        <v>13.853052450558902</v>
      </c>
      <c r="P8" s="29">
        <f t="shared" si="6"/>
        <v>11.464660361135</v>
      </c>
      <c r="Q8" s="29">
        <f t="shared" si="6"/>
        <v>14.808426483233021</v>
      </c>
      <c r="R8" s="29">
        <f t="shared" si="6"/>
        <v>20.459071367153914</v>
      </c>
      <c r="S8" s="29">
        <f t="shared" si="6"/>
        <v>20.495872742906272</v>
      </c>
      <c r="T8" s="29">
        <f t="shared" si="6"/>
        <v>25.259845227858985</v>
      </c>
      <c r="U8" s="29">
        <f t="shared" si="6"/>
        <v>23.956233877901976</v>
      </c>
      <c r="V8" s="29">
        <f t="shared" si="6"/>
        <v>4.4931212381771273</v>
      </c>
      <c r="W8" s="29">
        <f t="shared" si="6"/>
        <v>6.5085124677558026</v>
      </c>
      <c r="X8" s="29">
        <f t="shared" ref="X8" si="7">SUM(X9:X10)</f>
        <v>3.4427343078245909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PPRD!C9+RCV_RCY!C9+IMP!C9-EXP!C9+STK_CHG!C9-INTMARB!C9-INTAVI!C9</f>
        <v>0</v>
      </c>
      <c r="D9" s="10">
        <f>PPRD!D9+RCV_RCY!D9+IMP!D9-EXP!D9+STK_CHG!D9-INTMARB!D9-INTAVI!D9</f>
        <v>0</v>
      </c>
      <c r="E9" s="10">
        <f>PPRD!E9+RCV_RCY!E9+IMP!E9-EXP!E9+STK_CHG!E9-INTMARB!E9-INTAVI!E9</f>
        <v>0</v>
      </c>
      <c r="F9" s="10">
        <f>PPRD!F9+RCV_RCY!F9+IMP!F9-EXP!F9+STK_CHG!F9-INTMARB!F9-INTAVI!F9</f>
        <v>0</v>
      </c>
      <c r="G9" s="10">
        <f>PPRD!G9+RCV_RCY!G9+IMP!G9-EXP!G9+STK_CHG!G9-INTMARB!G9-INTAVI!G9</f>
        <v>0</v>
      </c>
      <c r="H9" s="10">
        <f>PPRD!H9+RCV_RCY!H9+IMP!H9-EXP!H9+STK_CHG!H9-INTMARB!H9-INTAVI!H9</f>
        <v>0</v>
      </c>
      <c r="I9" s="10">
        <f>PPRD!I9+RCV_RCY!I9+IMP!I9-EXP!I9+STK_CHG!I9-INTMARB!I9-INTAVI!I9</f>
        <v>0</v>
      </c>
      <c r="J9" s="10">
        <f>PPRD!J9+RCV_RCY!J9+IMP!J9-EXP!J9+STK_CHG!J9-INTMARB!J9-INTAVI!J9</f>
        <v>0</v>
      </c>
      <c r="K9" s="10">
        <f>PPRD!K9+RCV_RCY!K9+IMP!K9-EXP!K9+STK_CHG!K9-INTMARB!K9-INTAVI!K9</f>
        <v>0</v>
      </c>
      <c r="L9" s="10">
        <f>PPRD!L9+RCV_RCY!L9+IMP!L9-EXP!L9+STK_CHG!L9-INTMARB!L9-INTAVI!L9</f>
        <v>0</v>
      </c>
      <c r="M9" s="10">
        <f>PPRD!M9+RCV_RCY!M9+IMP!M9-EXP!M9+STK_CHG!M9-INTMARB!M9-INTAVI!M9</f>
        <v>0</v>
      </c>
      <c r="N9" s="10">
        <f>PPRD!N9+RCV_RCY!N9+IMP!N9-EXP!N9+STK_CHG!N9-INTMARB!N9-INTAVI!N9</f>
        <v>0</v>
      </c>
      <c r="O9" s="10">
        <f>PPRD!O9+RCV_RCY!O9+IMP!O9-EXP!O9+STK_CHG!O9-INTMARB!O9-INTAVI!O9</f>
        <v>0</v>
      </c>
      <c r="P9" s="10">
        <f>PPRD!P9+RCV_RCY!P9+IMP!P9-EXP!P9+STK_CHG!P9-INTMARB!P9-INTAVI!P9</f>
        <v>0</v>
      </c>
      <c r="Q9" s="10">
        <f>PPRD!Q9+RCV_RCY!Q9+IMP!Q9-EXP!Q9+STK_CHG!Q9-INTMARB!Q9-INTAVI!Q9</f>
        <v>0</v>
      </c>
      <c r="R9" s="10">
        <f>PPRD!R9+RCV_RCY!R9+IMP!R9-EXP!R9+STK_CHG!R9-INTMARB!R9-INTAVI!R9</f>
        <v>0</v>
      </c>
      <c r="S9" s="10">
        <f>PPRD!S9+RCV_RCY!S9+IMP!S9-EXP!S9+STK_CHG!S9-INTMARB!S9-INTAVI!S9</f>
        <v>0</v>
      </c>
      <c r="T9" s="10">
        <f>PPRD!T9+RCV_RCY!T9+IMP!T9-EXP!T9+STK_CHG!T9-INTMARB!T9-INTAVI!T9</f>
        <v>0</v>
      </c>
      <c r="U9" s="10">
        <f>PPRD!U9+RCV_RCY!U9+IMP!U9-EXP!U9+STK_CHG!U9-INTMARB!U9-INTAVI!U9</f>
        <v>0</v>
      </c>
      <c r="V9" s="10">
        <f>PPRD!V9+RCV_RCY!V9+IMP!V9-EXP!V9+STK_CHG!V9-INTMARB!V9-INTAVI!V9</f>
        <v>0</v>
      </c>
      <c r="W9" s="10">
        <f>PPRD!W9+RCV_RCY!W9+IMP!W9-EXP!W9+STK_CHG!W9-INTMARB!W9-INTAVI!W9</f>
        <v>0</v>
      </c>
      <c r="X9" s="10">
        <f>PPRD!X9+RCV_RCY!X9+IMP!X9-EXP!X9+STK_CHG!X9-INTMARB!X9-INTAVI!X9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PPRD!C10+RCV_RCY!C10+IMP!C10-EXP!C10+STK_CHG!C10-INTMARB!C10-INTAVI!C10</f>
        <v>14.330782459157348</v>
      </c>
      <c r="D10" s="10">
        <f>PPRD!D10+RCV_RCY!D10+IMP!D10-EXP!D10+STK_CHG!D10-INTMARB!D10-INTAVI!D10</f>
        <v>19.5853826311264</v>
      </c>
      <c r="E10" s="10">
        <f>PPRD!E10+RCV_RCY!E10+IMP!E10-EXP!E10+STK_CHG!E10-INTMARB!E10-INTAVI!E10</f>
        <v>17.67463456577816</v>
      </c>
      <c r="F10" s="10">
        <f>PPRD!F10+RCV_RCY!F10+IMP!F10-EXP!F10+STK_CHG!F10-INTMARB!F10-INTAVI!F10</f>
        <v>12.419948409286331</v>
      </c>
      <c r="G10" s="10">
        <f>PPRD!G10+RCV_RCY!G10+IMP!G10-EXP!G10+STK_CHG!G10-INTMARB!G10-INTAVI!G10</f>
        <v>10.986930352536541</v>
      </c>
      <c r="H10" s="10">
        <f>PPRD!H10+RCV_RCY!H10+IMP!H10-EXP!H10+STK_CHG!H10-INTMARB!H10-INTAVI!H10</f>
        <v>13.375408426483229</v>
      </c>
      <c r="I10" s="10">
        <f>PPRD!I10+RCV_RCY!I10+IMP!I10-EXP!I10+STK_CHG!I10-INTMARB!I10-INTAVI!I10</f>
        <v>6.6877042132416156</v>
      </c>
      <c r="J10" s="10">
        <f>PPRD!J10+RCV_RCY!J10+IMP!J10-EXP!J10+STK_CHG!J10-INTMARB!J10-INTAVI!J10</f>
        <v>11.464574376612211</v>
      </c>
      <c r="K10" s="10">
        <f>PPRD!K10+RCV_RCY!K10+IMP!K10-EXP!K10+STK_CHG!K10-INTMARB!K10-INTAVI!K10</f>
        <v>3.3438521066208078</v>
      </c>
      <c r="L10" s="10">
        <f>PPRD!L10+RCV_RCY!L10+IMP!L10-EXP!L10+STK_CHG!L10-INTMARB!L10-INTAVI!L10</f>
        <v>10.986844368013763</v>
      </c>
      <c r="M10" s="10">
        <f>PPRD!M10+RCV_RCY!M10+IMP!M10-EXP!M10+STK_CHG!M10-INTMARB!M10-INTAVI!M10</f>
        <v>13.375322441960446</v>
      </c>
      <c r="N10" s="10">
        <f>PPRD!N10+RCV_RCY!N10+IMP!N10-EXP!N10+STK_CHG!N10-INTMARB!N10-INTAVI!N10</f>
        <v>11.942304385210656</v>
      </c>
      <c r="O10" s="10">
        <f>PPRD!O10+RCV_RCY!O10+IMP!O10-EXP!O10+STK_CHG!O10-INTMARB!O10-INTAVI!O10</f>
        <v>13.853052450558902</v>
      </c>
      <c r="P10" s="10">
        <f>PPRD!P10+RCV_RCY!P10+IMP!P10-EXP!P10+STK_CHG!P10-INTMARB!P10-INTAVI!P10</f>
        <v>11.464660361135</v>
      </c>
      <c r="Q10" s="10">
        <f>PPRD!Q10+RCV_RCY!Q10+IMP!Q10-EXP!Q10+STK_CHG!Q10-INTMARB!Q10-INTAVI!Q10</f>
        <v>14.808426483233021</v>
      </c>
      <c r="R10" s="10">
        <f>PPRD!R10+RCV_RCY!R10+IMP!R10-EXP!R10+STK_CHG!R10-INTMARB!R10-INTAVI!R10</f>
        <v>20.459071367153914</v>
      </c>
      <c r="S10" s="10">
        <f>PPRD!S10+RCV_RCY!S10+IMP!S10-EXP!S10+STK_CHG!S10-INTMARB!S10-INTAVI!S10</f>
        <v>20.495872742906272</v>
      </c>
      <c r="T10" s="10">
        <f>PPRD!T10+RCV_RCY!T10+IMP!T10-EXP!T10+STK_CHG!T10-INTMARB!T10-INTAVI!T10</f>
        <v>25.259845227858985</v>
      </c>
      <c r="U10" s="10">
        <f>PPRD!U10+RCV_RCY!U10+IMP!U10-EXP!U10+STK_CHG!U10-INTMARB!U10-INTAVI!U10</f>
        <v>23.956233877901976</v>
      </c>
      <c r="V10" s="10">
        <f>PPRD!V10+RCV_RCY!V10+IMP!V10-EXP!V10+STK_CHG!V10-INTMARB!V10-INTAVI!V10</f>
        <v>4.4931212381771273</v>
      </c>
      <c r="W10" s="10">
        <f>PPRD!W10+RCV_RCY!W10+IMP!W10-EXP!W10+STK_CHG!W10-INTMARB!W10-INTAVI!W10</f>
        <v>6.5085124677558026</v>
      </c>
      <c r="X10" s="10">
        <f>PPRD!X10+RCV_RCY!X10+IMP!X10-EXP!X10+STK_CHG!X10-INTMARB!X10-INTAVI!X10</f>
        <v>3.4427343078245909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-64.772656921754248</v>
      </c>
      <c r="D11" s="29">
        <f t="shared" si="8"/>
        <v>-85.482889079965588</v>
      </c>
      <c r="E11" s="29">
        <f t="shared" si="8"/>
        <v>-23.980223559759324</v>
      </c>
      <c r="F11" s="29">
        <f t="shared" si="8"/>
        <v>38.294239036973423</v>
      </c>
      <c r="G11" s="29">
        <f t="shared" si="8"/>
        <v>-32.387532244196024</v>
      </c>
      <c r="H11" s="29">
        <f t="shared" si="8"/>
        <v>-104.12493551160792</v>
      </c>
      <c r="I11" s="29">
        <f t="shared" si="8"/>
        <v>-173.87265692175404</v>
      </c>
      <c r="J11" s="29">
        <f t="shared" si="8"/>
        <v>9.1836629406707448</v>
      </c>
      <c r="K11" s="29">
        <f t="shared" si="8"/>
        <v>71.742132416165077</v>
      </c>
      <c r="L11" s="29">
        <f t="shared" si="8"/>
        <v>105.24505588993979</v>
      </c>
      <c r="M11" s="29">
        <f t="shared" si="8"/>
        <v>125.77858985382636</v>
      </c>
      <c r="N11" s="29">
        <f t="shared" si="8"/>
        <v>149.28813413585556</v>
      </c>
      <c r="O11" s="29">
        <f t="shared" si="8"/>
        <v>200.91006018916593</v>
      </c>
      <c r="P11" s="29">
        <f t="shared" si="8"/>
        <v>72.742992261392885</v>
      </c>
      <c r="Q11" s="29">
        <f t="shared" si="8"/>
        <v>-33.854084264832281</v>
      </c>
      <c r="R11" s="29">
        <f t="shared" si="8"/>
        <v>-47.3456577815993</v>
      </c>
      <c r="S11" s="29">
        <f t="shared" si="8"/>
        <v>-23.974634565778157</v>
      </c>
      <c r="T11" s="29">
        <f t="shared" si="8"/>
        <v>26.813413585554596</v>
      </c>
      <c r="U11" s="29">
        <f t="shared" si="8"/>
        <v>4.4907996560619079</v>
      </c>
      <c r="V11" s="29">
        <f t="shared" si="8"/>
        <v>-17.834651762682707</v>
      </c>
      <c r="W11" s="29">
        <f t="shared" si="8"/>
        <v>-120.03817712811693</v>
      </c>
      <c r="X11" s="29">
        <f t="shared" ref="X11" si="9">SUM(X12:X16)</f>
        <v>-32.594239036973349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PPRD!C12+RCV_RCY!C12+IMP!C12-EXP!C12+STK_CHG!C12-INTMARB!C12-INTAVI!C12</f>
        <v>0</v>
      </c>
      <c r="D12" s="10">
        <f>PPRD!D12+RCV_RCY!D12+IMP!D12-EXP!D12+STK_CHG!D12-INTMARB!D12-INTAVI!D12</f>
        <v>0</v>
      </c>
      <c r="E12" s="10">
        <f>PPRD!E12+RCV_RCY!E12+IMP!E12-EXP!E12+STK_CHG!E12-INTMARB!E12-INTAVI!E12</f>
        <v>0</v>
      </c>
      <c r="F12" s="10">
        <f>PPRD!F12+RCV_RCY!F12+IMP!F12-EXP!F12+STK_CHG!F12-INTMARB!F12-INTAVI!F12</f>
        <v>0.69982803095442814</v>
      </c>
      <c r="G12" s="10">
        <f>PPRD!G12+RCV_RCY!G12+IMP!G12-EXP!G12+STK_CHG!G12-INTMARB!G12-INTAVI!G12</f>
        <v>0</v>
      </c>
      <c r="H12" s="10">
        <f>PPRD!H12+RCV_RCY!H12+IMP!H12-EXP!H12+STK_CHG!H12-INTMARB!H12-INTAVI!H12</f>
        <v>0</v>
      </c>
      <c r="I12" s="10">
        <f>PPRD!I12+RCV_RCY!I12+IMP!I12-EXP!I12+STK_CHG!I12-INTMARB!I12-INTAVI!I12</f>
        <v>0</v>
      </c>
      <c r="J12" s="10">
        <f>PPRD!J12+RCV_RCY!J12+IMP!J12-EXP!J12+STK_CHG!J12-INTMARB!J12-INTAVI!J12</f>
        <v>0</v>
      </c>
      <c r="K12" s="10">
        <f>PPRD!K12+RCV_RCY!K12+IMP!K12-EXP!K12+STK_CHG!K12-INTMARB!K12-INTAVI!K12</f>
        <v>4.8987102321582112</v>
      </c>
      <c r="L12" s="10">
        <f>PPRD!L12+RCV_RCY!L12+IMP!L12-EXP!L12+STK_CHG!L12-INTMARB!L12-INTAVI!L12</f>
        <v>0</v>
      </c>
      <c r="M12" s="10">
        <f>PPRD!M12+RCV_RCY!M12+IMP!M12-EXP!M12+STK_CHG!M12-INTMARB!M12-INTAVI!M12</f>
        <v>0</v>
      </c>
      <c r="N12" s="10">
        <f>PPRD!N12+RCV_RCY!N12+IMP!N12-EXP!N12+STK_CHG!N12-INTMARB!N12-INTAVI!N12</f>
        <v>0</v>
      </c>
      <c r="O12" s="10">
        <f>PPRD!O12+RCV_RCY!O12+IMP!O12-EXP!O12+STK_CHG!O12-INTMARB!O12-INTAVI!O12</f>
        <v>0</v>
      </c>
      <c r="P12" s="10">
        <f>PPRD!P12+RCV_RCY!P12+IMP!P12-EXP!P12+STK_CHG!P12-INTMARB!P12-INTAVI!P12</f>
        <v>0</v>
      </c>
      <c r="Q12" s="10">
        <f>PPRD!Q12+RCV_RCY!Q12+IMP!Q12-EXP!Q12+STK_CHG!Q12-INTMARB!Q12-INTAVI!Q12</f>
        <v>0</v>
      </c>
      <c r="R12" s="10">
        <f>PPRD!R12+RCV_RCY!R12+IMP!R12-EXP!R12+STK_CHG!R12-INTMARB!R12-INTAVI!R12</f>
        <v>0</v>
      </c>
      <c r="S12" s="10">
        <f>PPRD!S12+RCV_RCY!S12+IMP!S12-EXP!S12+STK_CHG!S12-INTMARB!S12-INTAVI!S12</f>
        <v>0</v>
      </c>
      <c r="T12" s="10">
        <f>PPRD!T12+RCV_RCY!T12+IMP!T12-EXP!T12+STK_CHG!T12-INTMARB!T12-INTAVI!T12</f>
        <v>0</v>
      </c>
      <c r="U12" s="10">
        <f>PPRD!U12+RCV_RCY!U12+IMP!U12-EXP!U12+STK_CHG!U12-INTMARB!U12-INTAVI!U12</f>
        <v>0</v>
      </c>
      <c r="V12" s="10">
        <f>PPRD!V12+RCV_RCY!V12+IMP!V12-EXP!V12+STK_CHG!V12-INTMARB!V12-INTAVI!V12</f>
        <v>0</v>
      </c>
      <c r="W12" s="10">
        <f>PPRD!W12+RCV_RCY!W12+IMP!W12-EXP!W12+STK_CHG!W12-INTMARB!W12-INTAVI!W12</f>
        <v>0</v>
      </c>
      <c r="X12" s="10">
        <f>PPRD!X12+RCV_RCY!X12+IMP!X12-EXP!X12+STK_CHG!X12-INTMARB!X12-INTAVI!X12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PPRD!C13+RCV_RCY!C13+IMP!C13-EXP!C13+STK_CHG!C13-INTMARB!C13-INTAVI!C13</f>
        <v>-68.071109200344111</v>
      </c>
      <c r="D13" s="10">
        <f>PPRD!D13+RCV_RCY!D13+IMP!D13-EXP!D13+STK_CHG!D13-INTMARB!D13-INTAVI!D13</f>
        <v>-91.21521926053309</v>
      </c>
      <c r="E13" s="10">
        <f>PPRD!E13+RCV_RCY!E13+IMP!E13-EXP!E13+STK_CHG!E13-INTMARB!E13-INTAVI!E13</f>
        <v>-25.186328460877128</v>
      </c>
      <c r="F13" s="10">
        <f>PPRD!F13+RCV_RCY!F13+IMP!F13-EXP!F13+STK_CHG!F13-INTMARB!F13-INTAVI!F13</f>
        <v>29.951332760103259</v>
      </c>
      <c r="G13" s="10">
        <f>PPRD!G13+RCV_RCY!G13+IMP!G13-EXP!G13+STK_CHG!G13-INTMARB!G13-INTAVI!G13</f>
        <v>-38.119862424763518</v>
      </c>
      <c r="H13" s="10">
        <f>PPRD!H13+RCV_RCY!H13+IMP!H13-EXP!H13+STK_CHG!H13-INTMARB!H13-INTAVI!H13</f>
        <v>-113.67876182287189</v>
      </c>
      <c r="I13" s="10">
        <f>PPRD!I13+RCV_RCY!I13+IMP!I13-EXP!I13+STK_CHG!I13-INTMARB!I13-INTAVI!I13</f>
        <v>-184.47257093723127</v>
      </c>
      <c r="J13" s="10">
        <f>PPRD!J13+RCV_RCY!J13+IMP!J13-EXP!J13+STK_CHG!J13-INTMARB!J13-INTAVI!J13</f>
        <v>-15.656319862424695</v>
      </c>
      <c r="K13" s="10">
        <f>PPRD!K13+RCV_RCY!K13+IMP!K13-EXP!K13+STK_CHG!K13-INTMARB!K13-INTAVI!K13</f>
        <v>31.312725709372309</v>
      </c>
      <c r="L13" s="10">
        <f>PPRD!L13+RCV_RCY!L13+IMP!L13-EXP!L13+STK_CHG!L13-INTMARB!L13-INTAVI!L13</f>
        <v>46.969045571797061</v>
      </c>
      <c r="M13" s="10">
        <f>PPRD!M13+RCV_RCY!M13+IMP!M13-EXP!M13+STK_CHG!M13-INTMARB!M13-INTAVI!M13</f>
        <v>77.600945829750685</v>
      </c>
      <c r="N13" s="10">
        <f>PPRD!N13+RCV_RCY!N13+IMP!N13-EXP!N13+STK_CHG!N13-INTMARB!N13-INTAVI!N13</f>
        <v>100.06448839208944</v>
      </c>
      <c r="O13" s="10">
        <f>PPRD!O13+RCV_RCY!O13+IMP!O13-EXP!O13+STK_CHG!O13-INTMARB!O13-INTAVI!O13</f>
        <v>151.11779879621668</v>
      </c>
      <c r="P13" s="10">
        <f>PPRD!P13+RCV_RCY!P13+IMP!P13-EXP!P13+STK_CHG!P13-INTMARB!P13-INTAVI!P13</f>
        <v>27.228460877042082</v>
      </c>
      <c r="Q13" s="10">
        <f>PPRD!Q13+RCV_RCY!Q13+IMP!Q13-EXP!Q13+STK_CHG!Q13-INTMARB!Q13-INTAVI!Q13</f>
        <v>-4.7650042992260921</v>
      </c>
      <c r="R13" s="10">
        <f>PPRD!R13+RCV_RCY!R13+IMP!R13-EXP!R13+STK_CHG!R13-INTMARB!R13-INTAVI!R13</f>
        <v>-50.433104041272564</v>
      </c>
      <c r="S13" s="10">
        <f>PPRD!S13+RCV_RCY!S13+IMP!S13-EXP!S13+STK_CHG!S13-INTMARB!S13-INTAVI!S13</f>
        <v>-39.246345657781596</v>
      </c>
      <c r="T13" s="10">
        <f>PPRD!T13+RCV_RCY!T13+IMP!T13-EXP!T13+STK_CHG!T13-INTMARB!T13-INTAVI!T13</f>
        <v>9.4741186586414372</v>
      </c>
      <c r="U13" s="10">
        <f>PPRD!U13+RCV_RCY!U13+IMP!U13-EXP!U13+STK_CHG!U13-INTMARB!U13-INTAVI!U13</f>
        <v>-9.7007738607050698</v>
      </c>
      <c r="V13" s="10">
        <f>PPRD!V13+RCV_RCY!V13+IMP!V13-EXP!V13+STK_CHG!V13-INTMARB!V13-INTAVI!V13</f>
        <v>-36.584092863284596</v>
      </c>
      <c r="W13" s="10">
        <f>PPRD!W13+RCV_RCY!W13+IMP!W13-EXP!W13+STK_CHG!W13-INTMARB!W13-INTAVI!W13</f>
        <v>-115.74187446259671</v>
      </c>
      <c r="X13" s="10">
        <f>PPRD!X13+RCV_RCY!X13+IMP!X13-EXP!X13+STK_CHG!X13-INTMARB!X13-INTAVI!X13</f>
        <v>-7.3761822871883069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PPRD!C14+RCV_RCY!C14+IMP!C14-EXP!C14+STK_CHG!C14-INTMARB!C14-INTAVI!C14</f>
        <v>0</v>
      </c>
      <c r="D14" s="10">
        <f>PPRD!D14+RCV_RCY!D14+IMP!D14-EXP!D14+STK_CHG!D14-INTMARB!D14-INTAVI!D14</f>
        <v>0</v>
      </c>
      <c r="E14" s="10">
        <f>PPRD!E14+RCV_RCY!E14+IMP!E14-EXP!E14+STK_CHG!E14-INTMARB!E14-INTAVI!E14</f>
        <v>0</v>
      </c>
      <c r="F14" s="10">
        <f>PPRD!F14+RCV_RCY!F14+IMP!F14-EXP!F14+STK_CHG!F14-INTMARB!F14-INTAVI!F14</f>
        <v>0</v>
      </c>
      <c r="G14" s="10">
        <f>PPRD!G14+RCV_RCY!G14+IMP!G14-EXP!G14+STK_CHG!G14-INTMARB!G14-INTAVI!G14</f>
        <v>0</v>
      </c>
      <c r="H14" s="10">
        <f>PPRD!H14+RCV_RCY!H14+IMP!H14-EXP!H14+STK_CHG!H14-INTMARB!H14-INTAVI!H14</f>
        <v>0</v>
      </c>
      <c r="I14" s="10">
        <f>PPRD!I14+RCV_RCY!I14+IMP!I14-EXP!I14+STK_CHG!I14-INTMARB!I14-INTAVI!I14</f>
        <v>0</v>
      </c>
      <c r="J14" s="10">
        <f>PPRD!J14+RCV_RCY!J14+IMP!J14-EXP!J14+STK_CHG!J14-INTMARB!J14-INTAVI!J14</f>
        <v>0</v>
      </c>
      <c r="K14" s="10">
        <f>PPRD!K14+RCV_RCY!K14+IMP!K14-EXP!K14+STK_CHG!K14-INTMARB!K14-INTAVI!K14</f>
        <v>0</v>
      </c>
      <c r="L14" s="10">
        <f>PPRD!L14+RCV_RCY!L14+IMP!L14-EXP!L14+STK_CHG!L14-INTMARB!L14-INTAVI!L14</f>
        <v>0</v>
      </c>
      <c r="M14" s="10">
        <f>PPRD!M14+RCV_RCY!M14+IMP!M14-EXP!M14+STK_CHG!M14-INTMARB!M14-INTAVI!M14</f>
        <v>0</v>
      </c>
      <c r="N14" s="10">
        <f>PPRD!N14+RCV_RCY!N14+IMP!N14-EXP!N14+STK_CHG!N14-INTMARB!N14-INTAVI!N14</f>
        <v>0</v>
      </c>
      <c r="O14" s="10">
        <f>PPRD!O14+RCV_RCY!O14+IMP!O14-EXP!O14+STK_CHG!O14-INTMARB!O14-INTAVI!O14</f>
        <v>0</v>
      </c>
      <c r="P14" s="10">
        <f>PPRD!P14+RCV_RCY!P14+IMP!P14-EXP!P14+STK_CHG!P14-INTMARB!P14-INTAVI!P14</f>
        <v>0</v>
      </c>
      <c r="Q14" s="10">
        <f>PPRD!Q14+RCV_RCY!Q14+IMP!Q14-EXP!Q14+STK_CHG!Q14-INTMARB!Q14-INTAVI!Q14</f>
        <v>0</v>
      </c>
      <c r="R14" s="10">
        <f>PPRD!R14+RCV_RCY!R14+IMP!R14-EXP!R14+STK_CHG!R14-INTMARB!R14-INTAVI!R14</f>
        <v>0</v>
      </c>
      <c r="S14" s="10">
        <f>PPRD!S14+RCV_RCY!S14+IMP!S14-EXP!S14+STK_CHG!S14-INTMARB!S14-INTAVI!S14</f>
        <v>0</v>
      </c>
      <c r="T14" s="10">
        <f>PPRD!T14+RCV_RCY!T14+IMP!T14-EXP!T14+STK_CHG!T14-INTMARB!T14-INTAVI!T14</f>
        <v>0</v>
      </c>
      <c r="U14" s="10">
        <f>PPRD!U14+RCV_RCY!U14+IMP!U14-EXP!U14+STK_CHG!U14-INTMARB!U14-INTAVI!U14</f>
        <v>0</v>
      </c>
      <c r="V14" s="10">
        <f>PPRD!V14+RCV_RCY!V14+IMP!V14-EXP!V14+STK_CHG!V14-INTMARB!V14-INTAVI!V14</f>
        <v>0</v>
      </c>
      <c r="W14" s="10">
        <f>PPRD!W14+RCV_RCY!W14+IMP!W14-EXP!W14+STK_CHG!W14-INTMARB!W14-INTAVI!W14</f>
        <v>0</v>
      </c>
      <c r="X14" s="10">
        <f>PPRD!X14+RCV_RCY!X14+IMP!X14-EXP!X14+STK_CHG!X14-INTMARB!X14-INTAVI!X14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PPRD!C15+RCV_RCY!C15+IMP!C15-EXP!C15+STK_CHG!C15-INTMARB!C15-INTAVI!C15</f>
        <v>-1.0007738607050729</v>
      </c>
      <c r="D15" s="10">
        <f>PPRD!D15+RCV_RCY!D15+IMP!D15-EXP!D15+STK_CHG!D15-INTMARB!D15-INTAVI!D15</f>
        <v>0</v>
      </c>
      <c r="E15" s="10">
        <f>PPRD!E15+RCV_RCY!E15+IMP!E15-EXP!E15+STK_CHG!E15-INTMARB!E15-INTAVI!E15</f>
        <v>-5.0038693035253594</v>
      </c>
      <c r="F15" s="10">
        <f>PPRD!F15+RCV_RCY!F15+IMP!F15-EXP!F15+STK_CHG!F15-INTMARB!F15-INTAVI!F15</f>
        <v>0</v>
      </c>
      <c r="G15" s="10">
        <f>PPRD!G15+RCV_RCY!G15+IMP!G15-EXP!G15+STK_CHG!G15-INTMARB!G15-INTAVI!G15</f>
        <v>0</v>
      </c>
      <c r="H15" s="10">
        <f>PPRD!H15+RCV_RCY!H15+IMP!H15-EXP!H15+STK_CHG!H15-INTMARB!H15-INTAVI!H15</f>
        <v>0</v>
      </c>
      <c r="I15" s="10">
        <f>PPRD!I15+RCV_RCY!I15+IMP!I15-EXP!I15+STK_CHG!I15-INTMARB!I15-INTAVI!I15</f>
        <v>2.0014617368873715</v>
      </c>
      <c r="J15" s="10">
        <f>PPRD!J15+RCV_RCY!J15+IMP!J15-EXP!J15+STK_CHG!J15-INTMARB!J15-INTAVI!J15</f>
        <v>-1.1102230246251565E-15</v>
      </c>
      <c r="K15" s="10">
        <f>PPRD!K15+RCV_RCY!K15+IMP!K15-EXP!K15+STK_CHG!K15-INTMARB!K15-INTAVI!K15</f>
        <v>4.0030094582975089</v>
      </c>
      <c r="L15" s="10">
        <f>PPRD!L15+RCV_RCY!L15+IMP!L15-EXP!L15+STK_CHG!L15-INTMARB!L15-INTAVI!L15</f>
        <v>21.016079105760962</v>
      </c>
      <c r="M15" s="10">
        <f>PPRD!M15+RCV_RCY!M15+IMP!M15-EXP!M15+STK_CHG!M15-INTMARB!M15-INTAVI!M15</f>
        <v>9.0068787618228718</v>
      </c>
      <c r="N15" s="10">
        <f>PPRD!N15+RCV_RCY!N15+IMP!N15-EXP!N15+STK_CHG!N15-INTMARB!N15-INTAVI!N15</f>
        <v>11.00834049871024</v>
      </c>
      <c r="O15" s="10">
        <f>PPRD!O15+RCV_RCY!O15+IMP!O15-EXP!O15+STK_CHG!O15-INTMARB!O15-INTAVI!O15</f>
        <v>13.009974204643163</v>
      </c>
      <c r="P15" s="10">
        <f>PPRD!P15+RCV_RCY!P15+IMP!P15-EXP!P15+STK_CHG!P15-INTMARB!P15-INTAVI!P15</f>
        <v>24.018400687876181</v>
      </c>
      <c r="Q15" s="10">
        <f>PPRD!Q15+RCV_RCY!Q15+IMP!Q15-EXP!Q15+STK_CHG!Q15-INTMARB!Q15-INTAVI!Q15</f>
        <v>-41.03138435081685</v>
      </c>
      <c r="R15" s="10">
        <f>PPRD!R15+RCV_RCY!R15+IMP!R15-EXP!R15+STK_CHG!R15-INTMARB!R15-INTAVI!R15</f>
        <v>-5.0098022355975917</v>
      </c>
      <c r="S15" s="10">
        <f>PPRD!S15+RCV_RCY!S15+IMP!S15-EXP!S15+STK_CHG!S15-INTMARB!S15-INTAVI!S15</f>
        <v>-3.8039552880481513</v>
      </c>
      <c r="T15" s="10">
        <f>PPRD!T15+RCV_RCY!T15+IMP!T15-EXP!T15+STK_CHG!T15-INTMARB!T15-INTAVI!T15</f>
        <v>-2.9582975064488393</v>
      </c>
      <c r="U15" s="10">
        <f>PPRD!U15+RCV_RCY!U15+IMP!U15-EXP!U15+STK_CHG!U15-INTMARB!U15-INTAVI!U15</f>
        <v>-4.0601031814273423</v>
      </c>
      <c r="V15" s="10">
        <f>PPRD!V15+RCV_RCY!V15+IMP!V15-EXP!V15+STK_CHG!V15-INTMARB!V15-INTAVI!V15</f>
        <v>-1.8533963886500433</v>
      </c>
      <c r="W15" s="10">
        <f>PPRD!W15+RCV_RCY!W15+IMP!W15-EXP!W15+STK_CHG!W15-INTMARB!W15-INTAVI!W15</f>
        <v>-9.5742906276870166</v>
      </c>
      <c r="X15" s="10">
        <f>PPRD!X15+RCV_RCY!X15+IMP!X15-EXP!X15+STK_CHG!X15-INTMARB!X15-INTAVI!X15</f>
        <v>-31.333963886500431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PPRD!C16+RCV_RCY!C16+IMP!C16-EXP!C16+STK_CHG!C16-INTMARB!C16-INTAVI!C16</f>
        <v>4.2992261392949267</v>
      </c>
      <c r="D16" s="10">
        <f>PPRD!D16+RCV_RCY!D16+IMP!D16-EXP!D16+STK_CHG!D16-INTMARB!D16-INTAVI!D16</f>
        <v>5.7323301805674971</v>
      </c>
      <c r="E16" s="10">
        <f>PPRD!E16+RCV_RCY!E16+IMP!E16-EXP!E16+STK_CHG!E16-INTMARB!E16-INTAVI!E16</f>
        <v>6.2099742046431636</v>
      </c>
      <c r="F16" s="10">
        <f>PPRD!F16+RCV_RCY!F16+IMP!F16-EXP!F16+STK_CHG!F16-INTMARB!F16-INTAVI!F16</f>
        <v>7.643078245915734</v>
      </c>
      <c r="G16" s="10">
        <f>PPRD!G16+RCV_RCY!G16+IMP!G16-EXP!G16+STK_CHG!G16-INTMARB!G16-INTAVI!G16</f>
        <v>5.732330180567498</v>
      </c>
      <c r="H16" s="10">
        <f>PPRD!H16+RCV_RCY!H16+IMP!H16-EXP!H16+STK_CHG!H16-INTMARB!H16-INTAVI!H16</f>
        <v>9.5538263112639719</v>
      </c>
      <c r="I16" s="10">
        <f>PPRD!I16+RCV_RCY!I16+IMP!I16-EXP!I16+STK_CHG!I16-INTMARB!I16-INTAVI!I16</f>
        <v>8.5984522785898534</v>
      </c>
      <c r="J16" s="10">
        <f>PPRD!J16+RCV_RCY!J16+IMP!J16-EXP!J16+STK_CHG!J16-INTMARB!J16-INTAVI!J16</f>
        <v>24.839982803095442</v>
      </c>
      <c r="K16" s="10">
        <f>PPRD!K16+RCV_RCY!K16+IMP!K16-EXP!K16+STK_CHG!K16-INTMARB!K16-INTAVI!K16</f>
        <v>31.527687016337051</v>
      </c>
      <c r="L16" s="10">
        <f>PPRD!L16+RCV_RCY!L16+IMP!L16-EXP!L16+STK_CHG!L16-INTMARB!L16-INTAVI!L16</f>
        <v>37.259931212381773</v>
      </c>
      <c r="M16" s="10">
        <f>PPRD!M16+RCV_RCY!M16+IMP!M16-EXP!M16+STK_CHG!M16-INTMARB!M16-INTAVI!M16</f>
        <v>39.170765262252793</v>
      </c>
      <c r="N16" s="10">
        <f>PPRD!N16+RCV_RCY!N16+IMP!N16-EXP!N16+STK_CHG!N16-INTMARB!N16-INTAVI!N16</f>
        <v>38.215305245055887</v>
      </c>
      <c r="O16" s="10">
        <f>PPRD!O16+RCV_RCY!O16+IMP!O16-EXP!O16+STK_CHG!O16-INTMARB!O16-INTAVI!O16</f>
        <v>36.782287188306107</v>
      </c>
      <c r="P16" s="10">
        <f>PPRD!P16+RCV_RCY!P16+IMP!P16-EXP!P16+STK_CHG!P16-INTMARB!P16-INTAVI!P16</f>
        <v>21.49613069647463</v>
      </c>
      <c r="Q16" s="10">
        <f>PPRD!Q16+RCV_RCY!Q16+IMP!Q16-EXP!Q16+STK_CHG!Q16-INTMARB!Q16-INTAVI!Q16</f>
        <v>11.94230438521066</v>
      </c>
      <c r="R16" s="10">
        <f>PPRD!R16+RCV_RCY!R16+IMP!R16-EXP!R16+STK_CHG!R16-INTMARB!R16-INTAVI!R16</f>
        <v>8.0972484952708506</v>
      </c>
      <c r="S16" s="10">
        <f>PPRD!S16+RCV_RCY!S16+IMP!S16-EXP!S16+STK_CHG!S16-INTMARB!S16-INTAVI!S16</f>
        <v>19.07566638005159</v>
      </c>
      <c r="T16" s="10">
        <f>PPRD!T16+RCV_RCY!T16+IMP!T16-EXP!T16+STK_CHG!T16-INTMARB!T16-INTAVI!T16</f>
        <v>20.297592433361999</v>
      </c>
      <c r="U16" s="10">
        <f>PPRD!U16+RCV_RCY!U16+IMP!U16-EXP!U16+STK_CHG!U16-INTMARB!U16-INTAVI!U16</f>
        <v>18.25167669819432</v>
      </c>
      <c r="V16" s="10">
        <f>PPRD!V16+RCV_RCY!V16+IMP!V16-EXP!V16+STK_CHG!V16-INTMARB!V16-INTAVI!V16</f>
        <v>20.602837489251929</v>
      </c>
      <c r="W16" s="10">
        <f>PPRD!W16+RCV_RCY!W16+IMP!W16-EXP!W16+STK_CHG!W16-INTMARB!W16-INTAVI!W16</f>
        <v>5.2779879621668098</v>
      </c>
      <c r="X16" s="10">
        <f>PPRD!X16+RCV_RCY!X16+IMP!X16-EXP!X16+STK_CHG!X16-INTMARB!X16-INTAVI!X16</f>
        <v>6.115907136715391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PPRD!C18+RCV_RCY!C18+IMP!C18-EXP!C18+STK_CHG!C18-INTMARB!C18-INTAVI!C18</f>
        <v>0</v>
      </c>
      <c r="D18" s="10">
        <f>PPRD!D18+RCV_RCY!D18+IMP!D18-EXP!D18+STK_CHG!D18-INTMARB!D18-INTAVI!D18</f>
        <v>0</v>
      </c>
      <c r="E18" s="10">
        <f>PPRD!E18+RCV_RCY!E18+IMP!E18-EXP!E18+STK_CHG!E18-INTMARB!E18-INTAVI!E18</f>
        <v>0</v>
      </c>
      <c r="F18" s="10">
        <f>PPRD!F18+RCV_RCY!F18+IMP!F18-EXP!F18+STK_CHG!F18-INTMARB!F18-INTAVI!F18</f>
        <v>0</v>
      </c>
      <c r="G18" s="10">
        <f>PPRD!G18+RCV_RCY!G18+IMP!G18-EXP!G18+STK_CHG!G18-INTMARB!G18-INTAVI!G18</f>
        <v>0</v>
      </c>
      <c r="H18" s="10">
        <f>PPRD!H18+RCV_RCY!H18+IMP!H18-EXP!H18+STK_CHG!H18-INTMARB!H18-INTAVI!H18</f>
        <v>0</v>
      </c>
      <c r="I18" s="10">
        <f>PPRD!I18+RCV_RCY!I18+IMP!I18-EXP!I18+STK_CHG!I18-INTMARB!I18-INTAVI!I18</f>
        <v>0</v>
      </c>
      <c r="J18" s="10">
        <f>PPRD!J18+RCV_RCY!J18+IMP!J18-EXP!J18+STK_CHG!J18-INTMARB!J18-INTAVI!J18</f>
        <v>0</v>
      </c>
      <c r="K18" s="10">
        <f>PPRD!K18+RCV_RCY!K18+IMP!K18-EXP!K18+STK_CHG!K18-INTMARB!K18-INTAVI!K18</f>
        <v>0</v>
      </c>
      <c r="L18" s="10">
        <f>PPRD!L18+RCV_RCY!L18+IMP!L18-EXP!L18+STK_CHG!L18-INTMARB!L18-INTAVI!L18</f>
        <v>0</v>
      </c>
      <c r="M18" s="10">
        <f>PPRD!M18+RCV_RCY!M18+IMP!M18-EXP!M18+STK_CHG!M18-INTMARB!M18-INTAVI!M18</f>
        <v>0</v>
      </c>
      <c r="N18" s="10">
        <f>PPRD!N18+RCV_RCY!N18+IMP!N18-EXP!N18+STK_CHG!N18-INTMARB!N18-INTAVI!N18</f>
        <v>0</v>
      </c>
      <c r="O18" s="10">
        <f>PPRD!O18+RCV_RCY!O18+IMP!O18-EXP!O18+STK_CHG!O18-INTMARB!O18-INTAVI!O18</f>
        <v>0</v>
      </c>
      <c r="P18" s="10">
        <f>PPRD!P18+RCV_RCY!P18+IMP!P18-EXP!P18+STK_CHG!P18-INTMARB!P18-INTAVI!P18</f>
        <v>0</v>
      </c>
      <c r="Q18" s="10">
        <f>PPRD!Q18+RCV_RCY!Q18+IMP!Q18-EXP!Q18+STK_CHG!Q18-INTMARB!Q18-INTAVI!Q18</f>
        <v>0</v>
      </c>
      <c r="R18" s="10">
        <f>PPRD!R18+RCV_RCY!R18+IMP!R18-EXP!R18+STK_CHG!R18-INTMARB!R18-INTAVI!R18</f>
        <v>0</v>
      </c>
      <c r="S18" s="10">
        <f>PPRD!S18+RCV_RCY!S18+IMP!S18-EXP!S18+STK_CHG!S18-INTMARB!S18-INTAVI!S18</f>
        <v>0</v>
      </c>
      <c r="T18" s="10">
        <f>PPRD!T18+RCV_RCY!T18+IMP!T18-EXP!T18+STK_CHG!T18-INTMARB!T18-INTAVI!T18</f>
        <v>0</v>
      </c>
      <c r="U18" s="10">
        <f>PPRD!U18+RCV_RCY!U18+IMP!U18-EXP!U18+STK_CHG!U18-INTMARB!U18-INTAVI!U18</f>
        <v>0</v>
      </c>
      <c r="V18" s="10">
        <f>PPRD!V18+RCV_RCY!V18+IMP!V18-EXP!V18+STK_CHG!V18-INTMARB!V18-INTAVI!V18</f>
        <v>0</v>
      </c>
      <c r="W18" s="10">
        <f>PPRD!W18+RCV_RCY!W18+IMP!W18-EXP!W18+STK_CHG!W18-INTMARB!W18-INTAVI!W18</f>
        <v>0</v>
      </c>
      <c r="X18" s="10">
        <f>PPRD!X18+RCV_RCY!X18+IMP!X18-EXP!X18+STK_CHG!X18-INTMARB!X18-INTAVI!X18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PPRD!C19+RCV_RCY!C19+IMP!C19-EXP!C19+STK_CHG!C19-INTMARB!C19-INTAVI!C19</f>
        <v>0</v>
      </c>
      <c r="D19" s="10">
        <f>PPRD!D19+RCV_RCY!D19+IMP!D19-EXP!D19+STK_CHG!D19-INTMARB!D19-INTAVI!D19</f>
        <v>0</v>
      </c>
      <c r="E19" s="10">
        <f>PPRD!E19+RCV_RCY!E19+IMP!E19-EXP!E19+STK_CHG!E19-INTMARB!E19-INTAVI!E19</f>
        <v>0</v>
      </c>
      <c r="F19" s="10">
        <f>PPRD!F19+RCV_RCY!F19+IMP!F19-EXP!F19+STK_CHG!F19-INTMARB!F19-INTAVI!F19</f>
        <v>0</v>
      </c>
      <c r="G19" s="10">
        <f>PPRD!G19+RCV_RCY!G19+IMP!G19-EXP!G19+STK_CHG!G19-INTMARB!G19-INTAVI!G19</f>
        <v>0</v>
      </c>
      <c r="H19" s="10">
        <f>PPRD!H19+RCV_RCY!H19+IMP!H19-EXP!H19+STK_CHG!H19-INTMARB!H19-INTAVI!H19</f>
        <v>0</v>
      </c>
      <c r="I19" s="10">
        <f>PPRD!I19+RCV_RCY!I19+IMP!I19-EXP!I19+STK_CHG!I19-INTMARB!I19-INTAVI!I19</f>
        <v>0</v>
      </c>
      <c r="J19" s="10">
        <f>PPRD!J19+RCV_RCY!J19+IMP!J19-EXP!J19+STK_CHG!J19-INTMARB!J19-INTAVI!J19</f>
        <v>0</v>
      </c>
      <c r="K19" s="10">
        <f>PPRD!K19+RCV_RCY!K19+IMP!K19-EXP!K19+STK_CHG!K19-INTMARB!K19-INTAVI!K19</f>
        <v>0</v>
      </c>
      <c r="L19" s="10">
        <f>PPRD!L19+RCV_RCY!L19+IMP!L19-EXP!L19+STK_CHG!L19-INTMARB!L19-INTAVI!L19</f>
        <v>0</v>
      </c>
      <c r="M19" s="10">
        <f>PPRD!M19+RCV_RCY!M19+IMP!M19-EXP!M19+STK_CHG!M19-INTMARB!M19-INTAVI!M19</f>
        <v>0</v>
      </c>
      <c r="N19" s="10">
        <f>PPRD!N19+RCV_RCY!N19+IMP!N19-EXP!N19+STK_CHG!N19-INTMARB!N19-INTAVI!N19</f>
        <v>0</v>
      </c>
      <c r="O19" s="10">
        <f>PPRD!O19+RCV_RCY!O19+IMP!O19-EXP!O19+STK_CHG!O19-INTMARB!O19-INTAVI!O19</f>
        <v>0</v>
      </c>
      <c r="P19" s="10">
        <f>PPRD!P19+RCV_RCY!P19+IMP!P19-EXP!P19+STK_CHG!P19-INTMARB!P19-INTAVI!P19</f>
        <v>0</v>
      </c>
      <c r="Q19" s="10">
        <f>PPRD!Q19+RCV_RCY!Q19+IMP!Q19-EXP!Q19+STK_CHG!Q19-INTMARB!Q19-INTAVI!Q19</f>
        <v>0</v>
      </c>
      <c r="R19" s="10">
        <f>PPRD!R19+RCV_RCY!R19+IMP!R19-EXP!R19+STK_CHG!R19-INTMARB!R19-INTAVI!R19</f>
        <v>0</v>
      </c>
      <c r="S19" s="10">
        <f>PPRD!S19+RCV_RCY!S19+IMP!S19-EXP!S19+STK_CHG!S19-INTMARB!S19-INTAVI!S19</f>
        <v>0</v>
      </c>
      <c r="T19" s="10">
        <f>PPRD!T19+RCV_RCY!T19+IMP!T19-EXP!T19+STK_CHG!T19-INTMARB!T19-INTAVI!T19</f>
        <v>0</v>
      </c>
      <c r="U19" s="10">
        <f>PPRD!U19+RCV_RCY!U19+IMP!U19-EXP!U19+STK_CHG!U19-INTMARB!U19-INTAVI!U19</f>
        <v>0</v>
      </c>
      <c r="V19" s="10">
        <f>PPRD!V19+RCV_RCY!V19+IMP!V19-EXP!V19+STK_CHG!V19-INTMARB!V19-INTAVI!V19</f>
        <v>0</v>
      </c>
      <c r="W19" s="10">
        <f>PPRD!W19+RCV_RCY!W19+IMP!W19-EXP!W19+STK_CHG!W19-INTMARB!W19-INTAVI!W19</f>
        <v>0</v>
      </c>
      <c r="X19" s="10">
        <f>PPRD!X19+RCV_RCY!X19+IMP!X19-EXP!X19+STK_CHG!X19-INTMARB!X19-INTAVI!X19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PPRD!C20+RCV_RCY!C20+IMP!C20-EXP!C20+STK_CHG!C20-INTMARB!C20-INTAVI!C20</f>
        <v>0</v>
      </c>
      <c r="D20" s="10">
        <f>PPRD!D20+RCV_RCY!D20+IMP!D20-EXP!D20+STK_CHG!D20-INTMARB!D20-INTAVI!D20</f>
        <v>0</v>
      </c>
      <c r="E20" s="10">
        <f>PPRD!E20+RCV_RCY!E20+IMP!E20-EXP!E20+STK_CHG!E20-INTMARB!E20-INTAVI!E20</f>
        <v>0</v>
      </c>
      <c r="F20" s="10">
        <f>PPRD!F20+RCV_RCY!F20+IMP!F20-EXP!F20+STK_CHG!F20-INTMARB!F20-INTAVI!F20</f>
        <v>0</v>
      </c>
      <c r="G20" s="10">
        <f>PPRD!G20+RCV_RCY!G20+IMP!G20-EXP!G20+STK_CHG!G20-INTMARB!G20-INTAVI!G20</f>
        <v>0</v>
      </c>
      <c r="H20" s="10">
        <f>PPRD!H20+RCV_RCY!H20+IMP!H20-EXP!H20+STK_CHG!H20-INTMARB!H20-INTAVI!H20</f>
        <v>0</v>
      </c>
      <c r="I20" s="10">
        <f>PPRD!I20+RCV_RCY!I20+IMP!I20-EXP!I20+STK_CHG!I20-INTMARB!I20-INTAVI!I20</f>
        <v>0</v>
      </c>
      <c r="J20" s="10">
        <f>PPRD!J20+RCV_RCY!J20+IMP!J20-EXP!J20+STK_CHG!J20-INTMARB!J20-INTAVI!J20</f>
        <v>0</v>
      </c>
      <c r="K20" s="10">
        <f>PPRD!K20+RCV_RCY!K20+IMP!K20-EXP!K20+STK_CHG!K20-INTMARB!K20-INTAVI!K20</f>
        <v>0</v>
      </c>
      <c r="L20" s="10">
        <f>PPRD!L20+RCV_RCY!L20+IMP!L20-EXP!L20+STK_CHG!L20-INTMARB!L20-INTAVI!L20</f>
        <v>0</v>
      </c>
      <c r="M20" s="10">
        <f>PPRD!M20+RCV_RCY!M20+IMP!M20-EXP!M20+STK_CHG!M20-INTMARB!M20-INTAVI!M20</f>
        <v>0</v>
      </c>
      <c r="N20" s="10">
        <f>PPRD!N20+RCV_RCY!N20+IMP!N20-EXP!N20+STK_CHG!N20-INTMARB!N20-INTAVI!N20</f>
        <v>0</v>
      </c>
      <c r="O20" s="10">
        <f>PPRD!O20+RCV_RCY!O20+IMP!O20-EXP!O20+STK_CHG!O20-INTMARB!O20-INTAVI!O20</f>
        <v>0</v>
      </c>
      <c r="P20" s="10">
        <f>PPRD!P20+RCV_RCY!P20+IMP!P20-EXP!P20+STK_CHG!P20-INTMARB!P20-INTAVI!P20</f>
        <v>0</v>
      </c>
      <c r="Q20" s="10">
        <f>PPRD!Q20+RCV_RCY!Q20+IMP!Q20-EXP!Q20+STK_CHG!Q20-INTMARB!Q20-INTAVI!Q20</f>
        <v>0</v>
      </c>
      <c r="R20" s="10">
        <f>PPRD!R20+RCV_RCY!R20+IMP!R20-EXP!R20+STK_CHG!R20-INTMARB!R20-INTAVI!R20</f>
        <v>0</v>
      </c>
      <c r="S20" s="10">
        <f>PPRD!S20+RCV_RCY!S20+IMP!S20-EXP!S20+STK_CHG!S20-INTMARB!S20-INTAVI!S20</f>
        <v>0</v>
      </c>
      <c r="T20" s="10">
        <f>PPRD!T20+RCV_RCY!T20+IMP!T20-EXP!T20+STK_CHG!T20-INTMARB!T20-INTAVI!T20</f>
        <v>0</v>
      </c>
      <c r="U20" s="10">
        <f>PPRD!U20+RCV_RCY!U20+IMP!U20-EXP!U20+STK_CHG!U20-INTMARB!U20-INTAVI!U20</f>
        <v>0</v>
      </c>
      <c r="V20" s="10">
        <f>PPRD!V20+RCV_RCY!V20+IMP!V20-EXP!V20+STK_CHG!V20-INTMARB!V20-INTAVI!V20</f>
        <v>0</v>
      </c>
      <c r="W20" s="10">
        <f>PPRD!W20+RCV_RCY!W20+IMP!W20-EXP!W20+STK_CHG!W20-INTMARB!W20-INTAVI!W20</f>
        <v>0</v>
      </c>
      <c r="X20" s="10">
        <f>PPRD!X20+RCV_RCY!X20+IMP!X20-EXP!X20+STK_CHG!X20-INTMARB!X20-INTAVI!X20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PPRD!C21+RCV_RCY!C21+IMP!C21-EXP!C21+STK_CHG!C21-INTMARB!C21-INTAVI!C21</f>
        <v>0</v>
      </c>
      <c r="D21" s="10">
        <f>PPRD!D21+RCV_RCY!D21+IMP!D21-EXP!D21+STK_CHG!D21-INTMARB!D21-INTAVI!D21</f>
        <v>0</v>
      </c>
      <c r="E21" s="10">
        <f>PPRD!E21+RCV_RCY!E21+IMP!E21-EXP!E21+STK_CHG!E21-INTMARB!E21-INTAVI!E21</f>
        <v>0</v>
      </c>
      <c r="F21" s="10">
        <f>PPRD!F21+RCV_RCY!F21+IMP!F21-EXP!F21+STK_CHG!F21-INTMARB!F21-INTAVI!F21</f>
        <v>0</v>
      </c>
      <c r="G21" s="10">
        <f>PPRD!G21+RCV_RCY!G21+IMP!G21-EXP!G21+STK_CHG!G21-INTMARB!G21-INTAVI!G21</f>
        <v>0</v>
      </c>
      <c r="H21" s="10">
        <f>PPRD!H21+RCV_RCY!H21+IMP!H21-EXP!H21+STK_CHG!H21-INTMARB!H21-INTAVI!H21</f>
        <v>0</v>
      </c>
      <c r="I21" s="10">
        <f>PPRD!I21+RCV_RCY!I21+IMP!I21-EXP!I21+STK_CHG!I21-INTMARB!I21-INTAVI!I21</f>
        <v>0</v>
      </c>
      <c r="J21" s="10">
        <f>PPRD!J21+RCV_RCY!J21+IMP!J21-EXP!J21+STK_CHG!J21-INTMARB!J21-INTAVI!J21</f>
        <v>0</v>
      </c>
      <c r="K21" s="10">
        <f>PPRD!K21+RCV_RCY!K21+IMP!K21-EXP!K21+STK_CHG!K21-INTMARB!K21-INTAVI!K21</f>
        <v>0</v>
      </c>
      <c r="L21" s="10">
        <f>PPRD!L21+RCV_RCY!L21+IMP!L21-EXP!L21+STK_CHG!L21-INTMARB!L21-INTAVI!L21</f>
        <v>0</v>
      </c>
      <c r="M21" s="10">
        <f>PPRD!M21+RCV_RCY!M21+IMP!M21-EXP!M21+STK_CHG!M21-INTMARB!M21-INTAVI!M21</f>
        <v>0</v>
      </c>
      <c r="N21" s="10">
        <f>PPRD!N21+RCV_RCY!N21+IMP!N21-EXP!N21+STK_CHG!N21-INTMARB!N21-INTAVI!N21</f>
        <v>0</v>
      </c>
      <c r="O21" s="10">
        <f>PPRD!O21+RCV_RCY!O21+IMP!O21-EXP!O21+STK_CHG!O21-INTMARB!O21-INTAVI!O21</f>
        <v>0</v>
      </c>
      <c r="P21" s="10">
        <f>PPRD!P21+RCV_RCY!P21+IMP!P21-EXP!P21+STK_CHG!P21-INTMARB!P21-INTAVI!P21</f>
        <v>0</v>
      </c>
      <c r="Q21" s="10">
        <f>PPRD!Q21+RCV_RCY!Q21+IMP!Q21-EXP!Q21+STK_CHG!Q21-INTMARB!Q21-INTAVI!Q21</f>
        <v>0</v>
      </c>
      <c r="R21" s="10">
        <f>PPRD!R21+RCV_RCY!R21+IMP!R21-EXP!R21+STK_CHG!R21-INTMARB!R21-INTAVI!R21</f>
        <v>0</v>
      </c>
      <c r="S21" s="10">
        <f>PPRD!S21+RCV_RCY!S21+IMP!S21-EXP!S21+STK_CHG!S21-INTMARB!S21-INTAVI!S21</f>
        <v>0</v>
      </c>
      <c r="T21" s="10">
        <f>PPRD!T21+RCV_RCY!T21+IMP!T21-EXP!T21+STK_CHG!T21-INTMARB!T21-INTAVI!T21</f>
        <v>0</v>
      </c>
      <c r="U21" s="10">
        <f>PPRD!U21+RCV_RCY!U21+IMP!U21-EXP!U21+STK_CHG!U21-INTMARB!U21-INTAVI!U21</f>
        <v>0</v>
      </c>
      <c r="V21" s="10">
        <f>PPRD!V21+RCV_RCY!V21+IMP!V21-EXP!V21+STK_CHG!V21-INTMARB!V21-INTAVI!V21</f>
        <v>0</v>
      </c>
      <c r="W21" s="10">
        <f>PPRD!W21+RCV_RCY!W21+IMP!W21-EXP!W21+STK_CHG!W21-INTMARB!W21-INTAVI!W21</f>
        <v>0</v>
      </c>
      <c r="X21" s="10">
        <f>PPRD!X21+RCV_RCY!X21+IMP!X21-EXP!X21+STK_CHG!X21-INTMARB!X21-INTAVI!X21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PPRD!C23+RCV_RCY!C23+IMP!C23-EXP!C23+STK_CHG!C23-INTMARB!C23-INTAVI!C23</f>
        <v>0</v>
      </c>
      <c r="D23" s="10">
        <f>PPRD!D23+RCV_RCY!D23+IMP!D23-EXP!D23+STK_CHG!D23-INTMARB!D23-INTAVI!D23</f>
        <v>0</v>
      </c>
      <c r="E23" s="10">
        <f>PPRD!E23+RCV_RCY!E23+IMP!E23-EXP!E23+STK_CHG!E23-INTMARB!E23-INTAVI!E23</f>
        <v>0</v>
      </c>
      <c r="F23" s="10">
        <f>PPRD!F23+RCV_RCY!F23+IMP!F23-EXP!F23+STK_CHG!F23-INTMARB!F23-INTAVI!F23</f>
        <v>0</v>
      </c>
      <c r="G23" s="10">
        <f>PPRD!G23+RCV_RCY!G23+IMP!G23-EXP!G23+STK_CHG!G23-INTMARB!G23-INTAVI!G23</f>
        <v>0</v>
      </c>
      <c r="H23" s="10">
        <f>PPRD!H23+RCV_RCY!H23+IMP!H23-EXP!H23+STK_CHG!H23-INTMARB!H23-INTAVI!H23</f>
        <v>0</v>
      </c>
      <c r="I23" s="10">
        <f>PPRD!I23+RCV_RCY!I23+IMP!I23-EXP!I23+STK_CHG!I23-INTMARB!I23-INTAVI!I23</f>
        <v>0</v>
      </c>
      <c r="J23" s="10">
        <f>PPRD!J23+RCV_RCY!J23+IMP!J23-EXP!J23+STK_CHG!J23-INTMARB!J23-INTAVI!J23</f>
        <v>0</v>
      </c>
      <c r="K23" s="10">
        <f>PPRD!K23+RCV_RCY!K23+IMP!K23-EXP!K23+STK_CHG!K23-INTMARB!K23-INTAVI!K23</f>
        <v>0</v>
      </c>
      <c r="L23" s="10">
        <f>PPRD!L23+RCV_RCY!L23+IMP!L23-EXP!L23+STK_CHG!L23-INTMARB!L23-INTAVI!L23</f>
        <v>0</v>
      </c>
      <c r="M23" s="10">
        <f>PPRD!M23+RCV_RCY!M23+IMP!M23-EXP!M23+STK_CHG!M23-INTMARB!M23-INTAVI!M23</f>
        <v>0</v>
      </c>
      <c r="N23" s="10">
        <f>PPRD!N23+RCV_RCY!N23+IMP!N23-EXP!N23+STK_CHG!N23-INTMARB!N23-INTAVI!N23</f>
        <v>0</v>
      </c>
      <c r="O23" s="10">
        <f>PPRD!O23+RCV_RCY!O23+IMP!O23-EXP!O23+STK_CHG!O23-INTMARB!O23-INTAVI!O23</f>
        <v>0</v>
      </c>
      <c r="P23" s="10">
        <f>PPRD!P23+RCV_RCY!P23+IMP!P23-EXP!P23+STK_CHG!P23-INTMARB!P23-INTAVI!P23</f>
        <v>0</v>
      </c>
      <c r="Q23" s="10">
        <f>PPRD!Q23+RCV_RCY!Q23+IMP!Q23-EXP!Q23+STK_CHG!Q23-INTMARB!Q23-INTAVI!Q23</f>
        <v>0</v>
      </c>
      <c r="R23" s="10">
        <f>PPRD!R23+RCV_RCY!R23+IMP!R23-EXP!R23+STK_CHG!R23-INTMARB!R23-INTAVI!R23</f>
        <v>0</v>
      </c>
      <c r="S23" s="10">
        <f>PPRD!S23+RCV_RCY!S23+IMP!S23-EXP!S23+STK_CHG!S23-INTMARB!S23-INTAVI!S23</f>
        <v>0</v>
      </c>
      <c r="T23" s="10">
        <f>PPRD!T23+RCV_RCY!T23+IMP!T23-EXP!T23+STK_CHG!T23-INTMARB!T23-INTAVI!T23</f>
        <v>0</v>
      </c>
      <c r="U23" s="10">
        <f>PPRD!U23+RCV_RCY!U23+IMP!U23-EXP!U23+STK_CHG!U23-INTMARB!U23-INTAVI!U23</f>
        <v>0</v>
      </c>
      <c r="V23" s="10">
        <f>PPRD!V23+RCV_RCY!V23+IMP!V23-EXP!V23+STK_CHG!V23-INTMARB!V23-INTAVI!V23</f>
        <v>0</v>
      </c>
      <c r="W23" s="10">
        <f>PPRD!W23+RCV_RCY!W23+IMP!W23-EXP!W23+STK_CHG!W23-INTMARB!W23-INTAVI!W23</f>
        <v>0</v>
      </c>
      <c r="X23" s="10">
        <f>PPRD!X23+RCV_RCY!X23+IMP!X23-EXP!X23+STK_CHG!X23-INTMARB!X23-INTAVI!X23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PPRD!C24+RCV_RCY!C24+IMP!C24-EXP!C24+STK_CHG!C24-INTMARB!C24-INTAVI!C24</f>
        <v>0</v>
      </c>
      <c r="D24" s="10">
        <f>PPRD!D24+RCV_RCY!D24+IMP!D24-EXP!D24+STK_CHG!D24-INTMARB!D24-INTAVI!D24</f>
        <v>0</v>
      </c>
      <c r="E24" s="10">
        <f>PPRD!E24+RCV_RCY!E24+IMP!E24-EXP!E24+STK_CHG!E24-INTMARB!E24-INTAVI!E24</f>
        <v>0</v>
      </c>
      <c r="F24" s="10">
        <f>PPRD!F24+RCV_RCY!F24+IMP!F24-EXP!F24+STK_CHG!F24-INTMARB!F24-INTAVI!F24</f>
        <v>0</v>
      </c>
      <c r="G24" s="10">
        <f>PPRD!G24+RCV_RCY!G24+IMP!G24-EXP!G24+STK_CHG!G24-INTMARB!G24-INTAVI!G24</f>
        <v>0</v>
      </c>
      <c r="H24" s="10">
        <f>PPRD!H24+RCV_RCY!H24+IMP!H24-EXP!H24+STK_CHG!H24-INTMARB!H24-INTAVI!H24</f>
        <v>0</v>
      </c>
      <c r="I24" s="10">
        <f>PPRD!I24+RCV_RCY!I24+IMP!I24-EXP!I24+STK_CHG!I24-INTMARB!I24-INTAVI!I24</f>
        <v>0</v>
      </c>
      <c r="J24" s="10">
        <f>PPRD!J24+RCV_RCY!J24+IMP!J24-EXP!J24+STK_CHG!J24-INTMARB!J24-INTAVI!J24</f>
        <v>0</v>
      </c>
      <c r="K24" s="10">
        <f>PPRD!K24+RCV_RCY!K24+IMP!K24-EXP!K24+STK_CHG!K24-INTMARB!K24-INTAVI!K24</f>
        <v>0</v>
      </c>
      <c r="L24" s="10">
        <f>PPRD!L24+RCV_RCY!L24+IMP!L24-EXP!L24+STK_CHG!L24-INTMARB!L24-INTAVI!L24</f>
        <v>0</v>
      </c>
      <c r="M24" s="10">
        <f>PPRD!M24+RCV_RCY!M24+IMP!M24-EXP!M24+STK_CHG!M24-INTMARB!M24-INTAVI!M24</f>
        <v>0</v>
      </c>
      <c r="N24" s="10">
        <f>PPRD!N24+RCV_RCY!N24+IMP!N24-EXP!N24+STK_CHG!N24-INTMARB!N24-INTAVI!N24</f>
        <v>0</v>
      </c>
      <c r="O24" s="10">
        <f>PPRD!O24+RCV_RCY!O24+IMP!O24-EXP!O24+STK_CHG!O24-INTMARB!O24-INTAVI!O24</f>
        <v>0</v>
      </c>
      <c r="P24" s="10">
        <f>PPRD!P24+RCV_RCY!P24+IMP!P24-EXP!P24+STK_CHG!P24-INTMARB!P24-INTAVI!P24</f>
        <v>0</v>
      </c>
      <c r="Q24" s="10">
        <f>PPRD!Q24+RCV_RCY!Q24+IMP!Q24-EXP!Q24+STK_CHG!Q24-INTMARB!Q24-INTAVI!Q24</f>
        <v>0</v>
      </c>
      <c r="R24" s="10">
        <f>PPRD!R24+RCV_RCY!R24+IMP!R24-EXP!R24+STK_CHG!R24-INTMARB!R24-INTAVI!R24</f>
        <v>0</v>
      </c>
      <c r="S24" s="10">
        <f>PPRD!S24+RCV_RCY!S24+IMP!S24-EXP!S24+STK_CHG!S24-INTMARB!S24-INTAVI!S24</f>
        <v>0</v>
      </c>
      <c r="T24" s="10">
        <f>PPRD!T24+RCV_RCY!T24+IMP!T24-EXP!T24+STK_CHG!T24-INTMARB!T24-INTAVI!T24</f>
        <v>0</v>
      </c>
      <c r="U24" s="10">
        <f>PPRD!U24+RCV_RCY!U24+IMP!U24-EXP!U24+STK_CHG!U24-INTMARB!U24-INTAVI!U24</f>
        <v>0</v>
      </c>
      <c r="V24" s="10">
        <f>PPRD!V24+RCV_RCY!V24+IMP!V24-EXP!V24+STK_CHG!V24-INTMARB!V24-INTAVI!V24</f>
        <v>0</v>
      </c>
      <c r="W24" s="10">
        <f>PPRD!W24+RCV_RCY!W24+IMP!W24-EXP!W24+STK_CHG!W24-INTMARB!W24-INTAVI!W24</f>
        <v>0</v>
      </c>
      <c r="X24" s="10">
        <f>PPRD!X24+RCV_RCY!X24+IMP!X24-EXP!X24+STK_CHG!X24-INTMARB!X24-INTAVI!X24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PPRD!C25+RCV_RCY!C25+IMP!C25-EXP!C25+STK_CHG!C25-INTMARB!C25-INTAVI!C25</f>
        <v>0</v>
      </c>
      <c r="D25" s="37">
        <f>PPRD!D25+RCV_RCY!D25+IMP!D25-EXP!D25+STK_CHG!D25-INTMARB!D25-INTAVI!D25</f>
        <v>0</v>
      </c>
      <c r="E25" s="37">
        <f>PPRD!E25+RCV_RCY!E25+IMP!E25-EXP!E25+STK_CHG!E25-INTMARB!E25-INTAVI!E25</f>
        <v>0</v>
      </c>
      <c r="F25" s="37">
        <f>PPRD!F25+RCV_RCY!F25+IMP!F25-EXP!F25+STK_CHG!F25-INTMARB!F25-INTAVI!F25</f>
        <v>0</v>
      </c>
      <c r="G25" s="37">
        <f>PPRD!G25+RCV_RCY!G25+IMP!G25-EXP!G25+STK_CHG!G25-INTMARB!G25-INTAVI!G25</f>
        <v>0</v>
      </c>
      <c r="H25" s="37">
        <f>PPRD!H25+RCV_RCY!H25+IMP!H25-EXP!H25+STK_CHG!H25-INTMARB!H25-INTAVI!H25</f>
        <v>0</v>
      </c>
      <c r="I25" s="37">
        <f>PPRD!I25+RCV_RCY!I25+IMP!I25-EXP!I25+STK_CHG!I25-INTMARB!I25-INTAVI!I25</f>
        <v>0</v>
      </c>
      <c r="J25" s="37">
        <f>PPRD!J25+RCV_RCY!J25+IMP!J25-EXP!J25+STK_CHG!J25-INTMARB!J25-INTAVI!J25</f>
        <v>0</v>
      </c>
      <c r="K25" s="37">
        <f>PPRD!K25+RCV_RCY!K25+IMP!K25-EXP!K25+STK_CHG!K25-INTMARB!K25-INTAVI!K25</f>
        <v>0</v>
      </c>
      <c r="L25" s="37">
        <f>PPRD!L25+RCV_RCY!L25+IMP!L25-EXP!L25+STK_CHG!L25-INTMARB!L25-INTAVI!L25</f>
        <v>0</v>
      </c>
      <c r="M25" s="37">
        <f>PPRD!M25+RCV_RCY!M25+IMP!M25-EXP!M25+STK_CHG!M25-INTMARB!M25-INTAVI!M25</f>
        <v>0</v>
      </c>
      <c r="N25" s="37">
        <f>PPRD!N25+RCV_RCY!N25+IMP!N25-EXP!N25+STK_CHG!N25-INTMARB!N25-INTAVI!N25</f>
        <v>0</v>
      </c>
      <c r="O25" s="37">
        <f>PPRD!O25+RCV_RCY!O25+IMP!O25-EXP!O25+STK_CHG!O25-INTMARB!O25-INTAVI!O25</f>
        <v>0</v>
      </c>
      <c r="P25" s="37">
        <f>PPRD!P25+RCV_RCY!P25+IMP!P25-EXP!P25+STK_CHG!P25-INTMARB!P25-INTAVI!P25</f>
        <v>0</v>
      </c>
      <c r="Q25" s="37">
        <f>PPRD!Q25+RCV_RCY!Q25+IMP!Q25-EXP!Q25+STK_CHG!Q25-INTMARB!Q25-INTAVI!Q25</f>
        <v>0</v>
      </c>
      <c r="R25" s="37">
        <f>PPRD!R25+RCV_RCY!R25+IMP!R25-EXP!R25+STK_CHG!R25-INTMARB!R25-INTAVI!R25</f>
        <v>0</v>
      </c>
      <c r="S25" s="37">
        <f>PPRD!S25+RCV_RCY!S25+IMP!S25-EXP!S25+STK_CHG!S25-INTMARB!S25-INTAVI!S25</f>
        <v>0</v>
      </c>
      <c r="T25" s="37">
        <f>PPRD!T25+RCV_RCY!T25+IMP!T25-EXP!T25+STK_CHG!T25-INTMARB!T25-INTAVI!T25</f>
        <v>0</v>
      </c>
      <c r="U25" s="37">
        <f>PPRD!U25+RCV_RCY!U25+IMP!U25-EXP!U25+STK_CHG!U25-INTMARB!U25-INTAVI!U25</f>
        <v>0</v>
      </c>
      <c r="V25" s="37">
        <f>PPRD!V25+RCV_RCY!V25+IMP!V25-EXP!V25+STK_CHG!V25-INTMARB!V25-INTAVI!V25</f>
        <v>0</v>
      </c>
      <c r="W25" s="37">
        <f>PPRD!W25+RCV_RCY!W25+IMP!W25-EXP!W25+STK_CHG!W25-INTMARB!W25-INTAVI!W25</f>
        <v>0</v>
      </c>
      <c r="X25" s="37">
        <f>PPRD!X25+RCV_RCY!X25+IMP!X25-EXP!X25+STK_CHG!X25-INTMARB!X25-INTAVI!X25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27622.999312123808</v>
      </c>
      <c r="D26" s="37">
        <f t="shared" si="14"/>
        <v>28315.274462596746</v>
      </c>
      <c r="E26" s="37">
        <f t="shared" si="14"/>
        <v>29009.673602751503</v>
      </c>
      <c r="F26" s="37">
        <f t="shared" si="14"/>
        <v>31345.379535683591</v>
      </c>
      <c r="G26" s="37">
        <f t="shared" si="14"/>
        <v>31205.838779019774</v>
      </c>
      <c r="H26" s="37">
        <f t="shared" si="14"/>
        <v>31043.444883920878</v>
      </c>
      <c r="I26" s="37">
        <f t="shared" si="14"/>
        <v>31375.851074806527</v>
      </c>
      <c r="J26" s="37">
        <f t="shared" si="14"/>
        <v>31428.314187446293</v>
      </c>
      <c r="K26" s="37">
        <f t="shared" si="14"/>
        <v>29614.407910576087</v>
      </c>
      <c r="L26" s="37">
        <f t="shared" si="14"/>
        <v>28640.052708512463</v>
      </c>
      <c r="M26" s="37">
        <f t="shared" si="14"/>
        <v>29941.095958727437</v>
      </c>
      <c r="N26" s="37">
        <f t="shared" si="14"/>
        <v>28511.079965606194</v>
      </c>
      <c r="O26" s="37">
        <f t="shared" si="14"/>
        <v>28798.800343938081</v>
      </c>
      <c r="P26" s="37">
        <f t="shared" si="14"/>
        <v>27577.237403267394</v>
      </c>
      <c r="Q26" s="37">
        <f t="shared" si="14"/>
        <v>26722.477730008595</v>
      </c>
      <c r="R26" s="37">
        <f t="shared" si="14"/>
        <v>21461.509200343935</v>
      </c>
      <c r="S26" s="37">
        <f t="shared" si="14"/>
        <v>25340.371797076514</v>
      </c>
      <c r="T26" s="37">
        <f t="shared" si="14"/>
        <v>24567.136973344801</v>
      </c>
      <c r="U26" s="37">
        <f t="shared" si="14"/>
        <v>21324.416766981936</v>
      </c>
      <c r="V26" s="37">
        <f t="shared" si="14"/>
        <v>26309.552192605333</v>
      </c>
      <c r="W26" s="37">
        <f t="shared" si="14"/>
        <v>25573.808856405834</v>
      </c>
      <c r="X26" s="37">
        <f t="shared" ref="X26" si="15">SUM(X27,X33)</f>
        <v>26007.173688736017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62987.41547721409</v>
      </c>
      <c r="D27" s="29">
        <f t="shared" si="16"/>
        <v>63176.234393809114</v>
      </c>
      <c r="E27" s="29">
        <f t="shared" si="16"/>
        <v>58548.457265692174</v>
      </c>
      <c r="F27" s="29">
        <f t="shared" si="16"/>
        <v>61411.500343938096</v>
      </c>
      <c r="G27" s="29">
        <f t="shared" si="16"/>
        <v>63420.526827171103</v>
      </c>
      <c r="H27" s="29">
        <f t="shared" si="16"/>
        <v>64135.399656061898</v>
      </c>
      <c r="I27" s="29">
        <f t="shared" si="16"/>
        <v>62644.463714531383</v>
      </c>
      <c r="J27" s="29">
        <f t="shared" si="16"/>
        <v>61314.763456577835</v>
      </c>
      <c r="K27" s="29">
        <f t="shared" si="16"/>
        <v>60819.699742046425</v>
      </c>
      <c r="L27" s="29">
        <f t="shared" si="16"/>
        <v>59553.009630266548</v>
      </c>
      <c r="M27" s="29">
        <f t="shared" si="16"/>
        <v>62188.530352536538</v>
      </c>
      <c r="N27" s="29">
        <f t="shared" si="16"/>
        <v>59992.312037833188</v>
      </c>
      <c r="O27" s="29">
        <f t="shared" si="16"/>
        <v>59696.496646603598</v>
      </c>
      <c r="P27" s="29">
        <f t="shared" si="16"/>
        <v>57314.151246775575</v>
      </c>
      <c r="Q27" s="29">
        <f t="shared" si="16"/>
        <v>58280.101633705934</v>
      </c>
      <c r="R27" s="29">
        <f t="shared" si="16"/>
        <v>56735.921238177114</v>
      </c>
      <c r="S27" s="29">
        <f t="shared" si="16"/>
        <v>60241.180739466879</v>
      </c>
      <c r="T27" s="29">
        <f t="shared" si="16"/>
        <v>58544.740756663807</v>
      </c>
      <c r="U27" s="29">
        <f t="shared" si="16"/>
        <v>56910.071539122961</v>
      </c>
      <c r="V27" s="29">
        <f t="shared" si="16"/>
        <v>64173.289853826318</v>
      </c>
      <c r="W27" s="29">
        <f t="shared" si="16"/>
        <v>58478.13422184006</v>
      </c>
      <c r="X27" s="29">
        <f t="shared" ref="X27" si="17">SUM(X28:X32)</f>
        <v>60784.644368013753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PPRD!C28+RCV_RCY!C28+IMP!C28-EXP!C28+STK_CHG!C28-INTMARB!C28-INTAVI!C28</f>
        <v>56085.819690455704</v>
      </c>
      <c r="D28" s="10">
        <f>PPRD!D28+RCV_RCY!D28+IMP!D28-EXP!D28+STK_CHG!D28-INTMARB!D28-INTAVI!D28</f>
        <v>55764.560017196905</v>
      </c>
      <c r="E28" s="10">
        <f>PPRD!E28+RCV_RCY!E28+IMP!E28-EXP!E28+STK_CHG!E28-INTMARB!E28-INTAVI!E28</f>
        <v>49243.498624247637</v>
      </c>
      <c r="F28" s="10">
        <f>PPRD!F28+RCV_RCY!F28+IMP!F28-EXP!F28+STK_CHG!F28-INTMARB!F28-INTAVI!F28</f>
        <v>51504.554772141018</v>
      </c>
      <c r="G28" s="10">
        <f>PPRD!G28+RCV_RCY!G28+IMP!G28-EXP!G28+STK_CHG!G28-INTMARB!G28-INTAVI!G28</f>
        <v>53847.200687876182</v>
      </c>
      <c r="H28" s="10">
        <f>PPRD!H28+RCV_RCY!H28+IMP!H28-EXP!H28+STK_CHG!H28-INTMARB!H28-INTAVI!H28</f>
        <v>53591.212897678408</v>
      </c>
      <c r="I28" s="10">
        <f>PPRD!I28+RCV_RCY!I28+IMP!I28-EXP!I28+STK_CHG!I28-INTMARB!I28-INTAVI!I28</f>
        <v>49843.183404987103</v>
      </c>
      <c r="J28" s="10">
        <f>PPRD!J28+RCV_RCY!J28+IMP!J28-EXP!J28+STK_CHG!J28-INTMARB!J28-INTAVI!J28</f>
        <v>50866.114961306979</v>
      </c>
      <c r="K28" s="10">
        <f>PPRD!K28+RCV_RCY!K28+IMP!K28-EXP!K28+STK_CHG!K28-INTMARB!K28-INTAVI!K28</f>
        <v>51295.481083404986</v>
      </c>
      <c r="L28" s="10">
        <f>PPRD!L28+RCV_RCY!L28+IMP!L28-EXP!L28+STK_CHG!L28-INTMARB!L28-INTAVI!L28</f>
        <v>49078.27936371453</v>
      </c>
      <c r="M28" s="10">
        <f>PPRD!M28+RCV_RCY!M28+IMP!M28-EXP!M28+STK_CHG!M28-INTMARB!M28-INTAVI!M28</f>
        <v>52872.203009458288</v>
      </c>
      <c r="N28" s="10">
        <f>PPRD!N28+RCV_RCY!N28+IMP!N28-EXP!N28+STK_CHG!N28-INTMARB!N28-INTAVI!N28</f>
        <v>51261.825279449695</v>
      </c>
      <c r="O28" s="10">
        <f>PPRD!O28+RCV_RCY!O28+IMP!O28-EXP!O28+STK_CHG!O28-INTMARB!O28-INTAVI!O28</f>
        <v>51347.494496990534</v>
      </c>
      <c r="P28" s="10">
        <f>PPRD!P28+RCV_RCY!P28+IMP!P28-EXP!P28+STK_CHG!P28-INTMARB!P28-INTAVI!P28</f>
        <v>48655.032588134127</v>
      </c>
      <c r="Q28" s="10">
        <f>PPRD!Q28+RCV_RCY!Q28+IMP!Q28-EXP!Q28+STK_CHG!Q28-INTMARB!Q28-INTAVI!Q28</f>
        <v>50768.207222699915</v>
      </c>
      <c r="R28" s="10">
        <f>PPRD!R28+RCV_RCY!R28+IMP!R28-EXP!R28+STK_CHG!R28-INTMARB!R28-INTAVI!R28</f>
        <v>51395.587704213227</v>
      </c>
      <c r="S28" s="10">
        <f>PPRD!S28+RCV_RCY!S28+IMP!S28-EXP!S28+STK_CHG!S28-INTMARB!S28-INTAVI!S28</f>
        <v>54476.841186586404</v>
      </c>
      <c r="T28" s="10">
        <f>PPRD!T28+RCV_RCY!T28+IMP!T28-EXP!T28+STK_CHG!T28-INTMARB!T28-INTAVI!T28</f>
        <v>52895.944625967328</v>
      </c>
      <c r="U28" s="10">
        <f>PPRD!U28+RCV_RCY!U28+IMP!U28-EXP!U28+STK_CHG!U28-INTMARB!U28-INTAVI!U28</f>
        <v>52129.112123817715</v>
      </c>
      <c r="V28" s="10">
        <f>PPRD!V28+RCV_RCY!V28+IMP!V28-EXP!V28+STK_CHG!V28-INTMARB!V28-INTAVI!V28</f>
        <v>57977.220292347381</v>
      </c>
      <c r="W28" s="10">
        <f>PPRD!W28+RCV_RCY!W28+IMP!W28-EXP!W28+STK_CHG!W28-INTMARB!W28-INTAVI!W28</f>
        <v>51403.824935511606</v>
      </c>
      <c r="X28" s="10">
        <f>PPRD!X28+RCV_RCY!X28+IMP!X28-EXP!X28+STK_CHG!X28-INTMARB!X28-INTAVI!X28</f>
        <v>54857.370077386069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PPRD!C29+RCV_RCY!C29+IMP!C29-EXP!C29+STK_CHG!C29-INTMARB!C29-INTAVI!C29</f>
        <v>6694.5640584694756</v>
      </c>
      <c r="D29" s="10">
        <f>PPRD!D29+RCV_RCY!D29+IMP!D29-EXP!D29+STK_CHG!D29-INTMARB!D29-INTAVI!D29</f>
        <v>7213.0500429922622</v>
      </c>
      <c r="E29" s="10">
        <f>PPRD!E29+RCV_RCY!E29+IMP!E29-EXP!E29+STK_CHG!E29-INTMARB!E29-INTAVI!E29</f>
        <v>9048.53361994841</v>
      </c>
      <c r="F29" s="10">
        <f>PPRD!F29+RCV_RCY!F29+IMP!F29-EXP!F29+STK_CHG!F29-INTMARB!F29-INTAVI!F29</f>
        <v>9501.2897678417867</v>
      </c>
      <c r="G29" s="10">
        <f>PPRD!G29+RCV_RCY!G29+IMP!G29-EXP!G29+STK_CHG!G29-INTMARB!G29-INTAVI!G29</f>
        <v>8987.9625967325865</v>
      </c>
      <c r="H29" s="10">
        <f>PPRD!H29+RCV_RCY!H29+IMP!H29-EXP!H29+STK_CHG!H29-INTMARB!H29-INTAVI!H29</f>
        <v>9899.9716251074788</v>
      </c>
      <c r="I29" s="10">
        <f>PPRD!I29+RCV_RCY!I29+IMP!I29-EXP!I29+STK_CHG!I29-INTMARB!I29-INTAVI!I29</f>
        <v>12117.130094582972</v>
      </c>
      <c r="J29" s="10">
        <f>PPRD!J29+RCV_RCY!J29+IMP!J29-EXP!J29+STK_CHG!J29-INTMARB!J29-INTAVI!J29</f>
        <v>9990.4466036113499</v>
      </c>
      <c r="K29" s="10">
        <f>PPRD!K29+RCV_RCY!K29+IMP!K29-EXP!K29+STK_CHG!K29-INTMARB!K29-INTAVI!K29</f>
        <v>9057.6092863284593</v>
      </c>
      <c r="L29" s="10">
        <f>PPRD!L29+RCV_RCY!L29+IMP!L29-EXP!L29+STK_CHG!L29-INTMARB!L29-INTAVI!L29</f>
        <v>10220.40713671539</v>
      </c>
      <c r="M29" s="10">
        <f>PPRD!M29+RCV_RCY!M29+IMP!M29-EXP!M29+STK_CHG!M29-INTMARB!M29-INTAVI!M29</f>
        <v>9015.763800515906</v>
      </c>
      <c r="N29" s="10">
        <f>PPRD!N29+RCV_RCY!N29+IMP!N29-EXP!N29+STK_CHG!N29-INTMARB!N29-INTAVI!N29</f>
        <v>8401.5482373172836</v>
      </c>
      <c r="O29" s="10">
        <f>PPRD!O29+RCV_RCY!O29+IMP!O29-EXP!O29+STK_CHG!O29-INTMARB!O29-INTAVI!O29</f>
        <v>8027.4200343938091</v>
      </c>
      <c r="P29" s="10">
        <f>PPRD!P29+RCV_RCY!P29+IMP!P29-EXP!P29+STK_CHG!P29-INTMARB!P29-INTAVI!P29</f>
        <v>8182.0000859845213</v>
      </c>
      <c r="Q29" s="10">
        <f>PPRD!Q29+RCV_RCY!Q29+IMP!Q29-EXP!Q29+STK_CHG!Q29-INTMARB!Q29-INTAVI!Q29</f>
        <v>7051.5905417024924</v>
      </c>
      <c r="R29" s="10">
        <f>PPRD!R29+RCV_RCY!R29+IMP!R29-EXP!R29+STK_CHG!R29-INTMARB!R29-INTAVI!R29</f>
        <v>4771.4989681857251</v>
      </c>
      <c r="S29" s="10">
        <f>PPRD!S29+RCV_RCY!S29+IMP!S29-EXP!S29+STK_CHG!S29-INTMARB!S29-INTAVI!S29</f>
        <v>5224.9779879621665</v>
      </c>
      <c r="T29" s="10">
        <f>PPRD!T29+RCV_RCY!T29+IMP!T29-EXP!T29+STK_CHG!T29-INTMARB!T29-INTAVI!T29</f>
        <v>5263.9030094582977</v>
      </c>
      <c r="U29" s="10">
        <f>PPRD!U29+RCV_RCY!U29+IMP!U29-EXP!U29+STK_CHG!U29-INTMARB!U29-INTAVI!U29</f>
        <v>3903.3319002579537</v>
      </c>
      <c r="V29" s="10">
        <f>PPRD!V29+RCV_RCY!V29+IMP!V29-EXP!V29+STK_CHG!V29-INTMARB!V29-INTAVI!V29</f>
        <v>5405.4495270851239</v>
      </c>
      <c r="W29" s="10">
        <f>PPRD!W29+RCV_RCY!W29+IMP!W29-EXP!W29+STK_CHG!W29-INTMARB!W29-INTAVI!W29</f>
        <v>6554.0106620808237</v>
      </c>
      <c r="X29" s="10">
        <f>PPRD!X29+RCV_RCY!X29+IMP!X29-EXP!X29+STK_CHG!X29-INTMARB!X29-INTAVI!X29</f>
        <v>5128.206018916595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PPRD!C30+RCV_RCY!C30+IMP!C30-EXP!C30+STK_CHG!C30-INTMARB!C30-INTAVI!C30</f>
        <v>0</v>
      </c>
      <c r="D30" s="10">
        <f>PPRD!D30+RCV_RCY!D30+IMP!D30-EXP!D30+STK_CHG!D30-INTMARB!D30-INTAVI!D30</f>
        <v>0</v>
      </c>
      <c r="E30" s="10">
        <f>PPRD!E30+RCV_RCY!E30+IMP!E30-EXP!E30+STK_CHG!E30-INTMARB!E30-INTAVI!E30</f>
        <v>0</v>
      </c>
      <c r="F30" s="10">
        <f>PPRD!F30+RCV_RCY!F30+IMP!F30-EXP!F30+STK_CHG!F30-INTMARB!F30-INTAVI!F30</f>
        <v>0</v>
      </c>
      <c r="G30" s="10">
        <f>PPRD!G30+RCV_RCY!G30+IMP!G30-EXP!G30+STK_CHG!G30-INTMARB!G30-INTAVI!G30</f>
        <v>0</v>
      </c>
      <c r="H30" s="10">
        <f>PPRD!H30+RCV_RCY!H30+IMP!H30-EXP!H30+STK_CHG!H30-INTMARB!H30-INTAVI!H30</f>
        <v>0</v>
      </c>
      <c r="I30" s="10">
        <f>PPRD!I30+RCV_RCY!I30+IMP!I30-EXP!I30+STK_CHG!I30-INTMARB!I30-INTAVI!I30</f>
        <v>0</v>
      </c>
      <c r="J30" s="10">
        <f>PPRD!J30+RCV_RCY!J30+IMP!J30-EXP!J30+STK_CHG!J30-INTMARB!J30-INTAVI!J30</f>
        <v>0</v>
      </c>
      <c r="K30" s="10">
        <f>PPRD!K30+RCV_RCY!K30+IMP!K30-EXP!K30+STK_CHG!K30-INTMARB!K30-INTAVI!K30</f>
        <v>0</v>
      </c>
      <c r="L30" s="10">
        <f>PPRD!L30+RCV_RCY!L30+IMP!L30-EXP!L30+STK_CHG!L30-INTMARB!L30-INTAVI!L30</f>
        <v>0</v>
      </c>
      <c r="M30" s="10">
        <f>PPRD!M30+RCV_RCY!M30+IMP!M30-EXP!M30+STK_CHG!M30-INTMARB!M30-INTAVI!M30</f>
        <v>0</v>
      </c>
      <c r="N30" s="10">
        <f>PPRD!N30+RCV_RCY!N30+IMP!N30-EXP!N30+STK_CHG!N30-INTMARB!N30-INTAVI!N30</f>
        <v>0</v>
      </c>
      <c r="O30" s="10">
        <f>PPRD!O30+RCV_RCY!O30+IMP!O30-EXP!O30+STK_CHG!O30-INTMARB!O30-INTAVI!O30</f>
        <v>0</v>
      </c>
      <c r="P30" s="10">
        <f>PPRD!P30+RCV_RCY!P30+IMP!P30-EXP!P30+STK_CHG!P30-INTMARB!P30-INTAVI!P30</f>
        <v>0</v>
      </c>
      <c r="Q30" s="10">
        <f>PPRD!Q30+RCV_RCY!Q30+IMP!Q30-EXP!Q30+STK_CHG!Q30-INTMARB!Q30-INTAVI!Q30</f>
        <v>0</v>
      </c>
      <c r="R30" s="10">
        <f>PPRD!R30+RCV_RCY!R30+IMP!R30-EXP!R30+STK_CHG!R30-INTMARB!R30-INTAVI!R30</f>
        <v>0</v>
      </c>
      <c r="S30" s="10">
        <f>PPRD!S30+RCV_RCY!S30+IMP!S30-EXP!S30+STK_CHG!S30-INTMARB!S30-INTAVI!S30</f>
        <v>0</v>
      </c>
      <c r="T30" s="10">
        <f>PPRD!T30+RCV_RCY!T30+IMP!T30-EXP!T30+STK_CHG!T30-INTMARB!T30-INTAVI!T30</f>
        <v>0</v>
      </c>
      <c r="U30" s="10">
        <f>PPRD!U30+RCV_RCY!U30+IMP!U30-EXP!U30+STK_CHG!U30-INTMARB!U30-INTAVI!U30</f>
        <v>0</v>
      </c>
      <c r="V30" s="10">
        <f>PPRD!V30+RCV_RCY!V30+IMP!V30-EXP!V30+STK_CHG!V30-INTMARB!V30-INTAVI!V30</f>
        <v>0</v>
      </c>
      <c r="W30" s="10">
        <f>PPRD!W30+RCV_RCY!W30+IMP!W30-EXP!W30+STK_CHG!W30-INTMARB!W30-INTAVI!W30</f>
        <v>0</v>
      </c>
      <c r="X30" s="10">
        <f>PPRD!X30+RCV_RCY!X30+IMP!X30-EXP!X30+STK_CHG!X30-INTMARB!X30-INTAVI!X30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PPRD!C31+RCV_RCY!C31+IMP!C31-EXP!C31+STK_CHG!C31-INTMARB!C31-INTAVI!C31</f>
        <v>207.03172828890797</v>
      </c>
      <c r="D31" s="10">
        <f>PPRD!D31+RCV_RCY!D31+IMP!D31-EXP!D31+STK_CHG!D31-INTMARB!D31-INTAVI!D31</f>
        <v>198.62433361994852</v>
      </c>
      <c r="E31" s="10">
        <f>PPRD!E31+RCV_RCY!E31+IMP!E31-EXP!E31+STK_CHG!E31-INTMARB!E31-INTAVI!E31</f>
        <v>256.42502149613068</v>
      </c>
      <c r="F31" s="10">
        <f>PPRD!F31+RCV_RCY!F31+IMP!F31-EXP!F31+STK_CHG!F31-INTMARB!F31-INTAVI!F31</f>
        <v>405.65580395528815</v>
      </c>
      <c r="G31" s="10">
        <f>PPRD!G31+RCV_RCY!G31+IMP!G31-EXP!G31+STK_CHG!G31-INTMARB!G31-INTAVI!G31</f>
        <v>585.36354256233881</v>
      </c>
      <c r="H31" s="10">
        <f>PPRD!H31+RCV_RCY!H31+IMP!H31-EXP!H31+STK_CHG!H31-INTMARB!H31-INTAVI!H31</f>
        <v>644.21513327601019</v>
      </c>
      <c r="I31" s="10">
        <f>PPRD!I31+RCV_RCY!I31+IMP!I31-EXP!I31+STK_CHG!I31-INTMARB!I31-INTAVI!I31</f>
        <v>684.1502149613068</v>
      </c>
      <c r="J31" s="10">
        <f>PPRD!J31+RCV_RCY!J31+IMP!J31-EXP!J31+STK_CHG!J31-INTMARB!J31-INTAVI!J31</f>
        <v>458.20189165950109</v>
      </c>
      <c r="K31" s="10">
        <f>PPRD!K31+RCV_RCY!K31+IMP!K31-EXP!K31+STK_CHG!K31-INTMARB!K31-INTAVI!K31</f>
        <v>466.60937231298368</v>
      </c>
      <c r="L31" s="10">
        <f>PPRD!L31+RCV_RCY!L31+IMP!L31-EXP!L31+STK_CHG!L31-INTMARB!L31-INTAVI!L31</f>
        <v>254.32312983662933</v>
      </c>
      <c r="M31" s="10">
        <f>PPRD!M31+RCV_RCY!M31+IMP!M31-EXP!M31+STK_CHG!M31-INTMARB!M31-INTAVI!M31</f>
        <v>300.56354256233868</v>
      </c>
      <c r="N31" s="10">
        <f>PPRD!N31+RCV_RCY!N31+IMP!N31-EXP!N31+STK_CHG!N31-INTMARB!N31-INTAVI!N31</f>
        <v>328.93852106620795</v>
      </c>
      <c r="O31" s="10">
        <f>PPRD!O31+RCV_RCY!O31+IMP!O31-EXP!O31+STK_CHG!O31-INTMARB!O31-INTAVI!O31</f>
        <v>321.58211521926046</v>
      </c>
      <c r="P31" s="10">
        <f>PPRD!P31+RCV_RCY!P31+IMP!P31-EXP!P31+STK_CHG!P31-INTMARB!P31-INTAVI!P31</f>
        <v>477.11857265692163</v>
      </c>
      <c r="Q31" s="10">
        <f>PPRD!Q31+RCV_RCY!Q31+IMP!Q31-EXP!Q31+STK_CHG!Q31-INTMARB!Q31-INTAVI!Q31</f>
        <v>460.30386930352529</v>
      </c>
      <c r="R31" s="10">
        <f>PPRD!R31+RCV_RCY!R31+IMP!R31-EXP!R31+STK_CHG!R31-INTMARB!R31-INTAVI!R31</f>
        <v>568.8345657781598</v>
      </c>
      <c r="S31" s="10">
        <f>PPRD!S31+RCV_RCY!S31+IMP!S31-EXP!S31+STK_CHG!S31-INTMARB!S31-INTAVI!S31</f>
        <v>539.3615649183148</v>
      </c>
      <c r="T31" s="10">
        <f>PPRD!T31+RCV_RCY!T31+IMP!T31-EXP!T31+STK_CHG!T31-INTMARB!T31-INTAVI!T31</f>
        <v>384.89312123817717</v>
      </c>
      <c r="U31" s="10">
        <f>PPRD!U31+RCV_RCY!U31+IMP!U31-EXP!U31+STK_CHG!U31-INTMARB!U31-INTAVI!U31</f>
        <v>877.62751504729101</v>
      </c>
      <c r="V31" s="10">
        <f>PPRD!V31+RCV_RCY!V31+IMP!V31-EXP!V31+STK_CHG!V31-INTMARB!V31-INTAVI!V31</f>
        <v>790.62003439380908</v>
      </c>
      <c r="W31" s="10">
        <f>PPRD!W31+RCV_RCY!W31+IMP!W31-EXP!W31+STK_CHG!W31-INTMARB!W31-INTAVI!W31</f>
        <v>520.29862424763553</v>
      </c>
      <c r="X31" s="10">
        <f>PPRD!X31+RCV_RCY!X31+IMP!X31-EXP!X31+STK_CHG!X31-INTMARB!X31-INTAVI!X31</f>
        <v>799.06827171109217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PPRD!C32+RCV_RCY!C32+IMP!C32-EXP!C32+STK_CHG!C32-INTMARB!C32-INTAVI!C32</f>
        <v>0</v>
      </c>
      <c r="D32" s="10">
        <f>PPRD!D32+RCV_RCY!D32+IMP!D32-EXP!D32+STK_CHG!D32-INTMARB!D32-INTAVI!D32</f>
        <v>0</v>
      </c>
      <c r="E32" s="10">
        <f>PPRD!E32+RCV_RCY!E32+IMP!E32-EXP!E32+STK_CHG!E32-INTMARB!E32-INTAVI!E32</f>
        <v>0</v>
      </c>
      <c r="F32" s="10">
        <f>PPRD!F32+RCV_RCY!F32+IMP!F32-EXP!F32+STK_CHG!F32-INTMARB!F32-INTAVI!F32</f>
        <v>0</v>
      </c>
      <c r="G32" s="10">
        <f>PPRD!G32+RCV_RCY!G32+IMP!G32-EXP!G32+STK_CHG!G32-INTMARB!G32-INTAVI!G32</f>
        <v>0</v>
      </c>
      <c r="H32" s="10">
        <f>PPRD!H32+RCV_RCY!H32+IMP!H32-EXP!H32+STK_CHG!H32-INTMARB!H32-INTAVI!H32</f>
        <v>0</v>
      </c>
      <c r="I32" s="10">
        <f>PPRD!I32+RCV_RCY!I32+IMP!I32-EXP!I32+STK_CHG!I32-INTMARB!I32-INTAVI!I32</f>
        <v>0</v>
      </c>
      <c r="J32" s="10">
        <f>PPRD!J32+RCV_RCY!J32+IMP!J32-EXP!J32+STK_CHG!J32-INTMARB!J32-INTAVI!J32</f>
        <v>0</v>
      </c>
      <c r="K32" s="10">
        <f>PPRD!K32+RCV_RCY!K32+IMP!K32-EXP!K32+STK_CHG!K32-INTMARB!K32-INTAVI!K32</f>
        <v>0</v>
      </c>
      <c r="L32" s="10">
        <f>PPRD!L32+RCV_RCY!L32+IMP!L32-EXP!L32+STK_CHG!L32-INTMARB!L32-INTAVI!L32</f>
        <v>0</v>
      </c>
      <c r="M32" s="10">
        <f>PPRD!M32+RCV_RCY!M32+IMP!M32-EXP!M32+STK_CHG!M32-INTMARB!M32-INTAVI!M32</f>
        <v>0</v>
      </c>
      <c r="N32" s="10">
        <f>PPRD!N32+RCV_RCY!N32+IMP!N32-EXP!N32+STK_CHG!N32-INTMARB!N32-INTAVI!N32</f>
        <v>0</v>
      </c>
      <c r="O32" s="10">
        <f>PPRD!O32+RCV_RCY!O32+IMP!O32-EXP!O32+STK_CHG!O32-INTMARB!O32-INTAVI!O32</f>
        <v>0</v>
      </c>
      <c r="P32" s="10">
        <f>PPRD!P32+RCV_RCY!P32+IMP!P32-EXP!P32+STK_CHG!P32-INTMARB!P32-INTAVI!P32</f>
        <v>0</v>
      </c>
      <c r="Q32" s="10">
        <f>PPRD!Q32+RCV_RCY!Q32+IMP!Q32-EXP!Q32+STK_CHG!Q32-INTMARB!Q32-INTAVI!Q32</f>
        <v>0</v>
      </c>
      <c r="R32" s="10">
        <f>PPRD!R32+RCV_RCY!R32+IMP!R32-EXP!R32+STK_CHG!R32-INTMARB!R32-INTAVI!R32</f>
        <v>0</v>
      </c>
      <c r="S32" s="10">
        <f>PPRD!S32+RCV_RCY!S32+IMP!S32-EXP!S32+STK_CHG!S32-INTMARB!S32-INTAVI!S32</f>
        <v>0</v>
      </c>
      <c r="T32" s="10">
        <f>PPRD!T32+RCV_RCY!T32+IMP!T32-EXP!T32+STK_CHG!T32-INTMARB!T32-INTAVI!T32</f>
        <v>0</v>
      </c>
      <c r="U32" s="10">
        <f>PPRD!U32+RCV_RCY!U32+IMP!U32-EXP!U32+STK_CHG!U32-INTMARB!U32-INTAVI!U32</f>
        <v>0</v>
      </c>
      <c r="V32" s="10">
        <f>PPRD!V32+RCV_RCY!V32+IMP!V32-EXP!V32+STK_CHG!V32-INTMARB!V32-INTAVI!V32</f>
        <v>0</v>
      </c>
      <c r="W32" s="10">
        <f>PPRD!W32+RCV_RCY!W32+IMP!W32-EXP!W32+STK_CHG!W32-INTMARB!W32-INTAVI!W32</f>
        <v>0</v>
      </c>
      <c r="X32" s="10">
        <f>PPRD!X32+RCV_RCY!X32+IMP!X32-EXP!X32+STK_CHG!X32-INTMARB!X32-INTAVI!X32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-35364.416165090282</v>
      </c>
      <c r="D33" s="29">
        <f t="shared" si="18"/>
        <v>-34860.959931212368</v>
      </c>
      <c r="E33" s="29">
        <f t="shared" si="18"/>
        <v>-29538.78366294067</v>
      </c>
      <c r="F33" s="29">
        <f t="shared" si="18"/>
        <v>-30066.120808254505</v>
      </c>
      <c r="G33" s="29">
        <f t="shared" si="18"/>
        <v>-32214.688048151329</v>
      </c>
      <c r="H33" s="29">
        <f t="shared" si="18"/>
        <v>-33091.95477214102</v>
      </c>
      <c r="I33" s="29">
        <f t="shared" si="18"/>
        <v>-31268.612639724855</v>
      </c>
      <c r="J33" s="29">
        <f t="shared" si="18"/>
        <v>-29886.449269131543</v>
      </c>
      <c r="K33" s="29">
        <f t="shared" si="18"/>
        <v>-31205.291831470338</v>
      </c>
      <c r="L33" s="29">
        <f t="shared" si="18"/>
        <v>-30912.956921754085</v>
      </c>
      <c r="M33" s="29">
        <f t="shared" si="18"/>
        <v>-32247.434393809101</v>
      </c>
      <c r="N33" s="29">
        <f t="shared" si="18"/>
        <v>-31481.232072226994</v>
      </c>
      <c r="O33" s="29">
        <f t="shared" si="18"/>
        <v>-30897.696302665518</v>
      </c>
      <c r="P33" s="29">
        <f t="shared" si="18"/>
        <v>-29736.91384350818</v>
      </c>
      <c r="Q33" s="29">
        <f t="shared" si="18"/>
        <v>-31557.623903697338</v>
      </c>
      <c r="R33" s="29">
        <f t="shared" si="18"/>
        <v>-35274.412037833179</v>
      </c>
      <c r="S33" s="29">
        <f t="shared" si="18"/>
        <v>-34900.808942390366</v>
      </c>
      <c r="T33" s="29">
        <f t="shared" si="18"/>
        <v>-33977.603783319006</v>
      </c>
      <c r="U33" s="29">
        <f t="shared" si="18"/>
        <v>-35585.654772141024</v>
      </c>
      <c r="V33" s="29">
        <f t="shared" si="18"/>
        <v>-37863.737661220985</v>
      </c>
      <c r="W33" s="29">
        <f t="shared" si="18"/>
        <v>-32904.325365434226</v>
      </c>
      <c r="X33" s="29">
        <f t="shared" ref="X33" si="19">SUM(X34:X50)</f>
        <v>-34777.470679277736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PPRD!C34+RCV_RCY!C34+IMP!C34-EXP!C34+STK_CHG!C34-INTMARB!C34-INTAVI!C34</f>
        <v>301.17712811693889</v>
      </c>
      <c r="D34" s="10">
        <f>PPRD!D34+RCV_RCY!D34+IMP!D34-EXP!D34+STK_CHG!D34-INTMARB!D34-INTAVI!D34</f>
        <v>289.30275150472909</v>
      </c>
      <c r="E34" s="10">
        <f>PPRD!E34+RCV_RCY!E34+IMP!E34-EXP!E34+STK_CHG!E34-INTMARB!E34-INTAVI!E34</f>
        <v>270.95150472914872</v>
      </c>
      <c r="F34" s="10">
        <f>PPRD!F34+RCV_RCY!F34+IMP!F34-EXP!F34+STK_CHG!F34-INTMARB!F34-INTAVI!F34</f>
        <v>250.4411865864144</v>
      </c>
      <c r="G34" s="10">
        <f>PPRD!G34+RCV_RCY!G34+IMP!G34-EXP!G34+STK_CHG!G34-INTMARB!G34-INTAVI!G34</f>
        <v>261.23611349957008</v>
      </c>
      <c r="H34" s="10">
        <f>PPRD!H34+RCV_RCY!H34+IMP!H34-EXP!H34+STK_CHG!H34-INTMARB!H34-INTAVI!H34</f>
        <v>262.3155631986242</v>
      </c>
      <c r="I34" s="10">
        <f>PPRD!I34+RCV_RCY!I34+IMP!I34-EXP!I34+STK_CHG!I34-INTMARB!I34-INTAVI!I34</f>
        <v>290.38228718830612</v>
      </c>
      <c r="J34" s="10">
        <f>PPRD!J34+RCV_RCY!J34+IMP!J34-EXP!J34+STK_CHG!J34-INTMARB!J34-INTAVI!J34</f>
        <v>367.02588134135863</v>
      </c>
      <c r="K34" s="10">
        <f>PPRD!K34+RCV_RCY!K34+IMP!K34-EXP!K34+STK_CHG!K34-INTMARB!K34-INTAVI!K34</f>
        <v>367.02588134135863</v>
      </c>
      <c r="L34" s="10">
        <f>PPRD!L34+RCV_RCY!L34+IMP!L34-EXP!L34+STK_CHG!L34-INTMARB!L34-INTAVI!L34</f>
        <v>255.83860705073079</v>
      </c>
      <c r="M34" s="10">
        <f>PPRD!M34+RCV_RCY!M34+IMP!M34-EXP!M34+STK_CHG!M34-INTMARB!M34-INTAVI!M34</f>
        <v>322.76689595872739</v>
      </c>
      <c r="N34" s="10">
        <f>PPRD!N34+RCV_RCY!N34+IMP!N34-EXP!N34+STK_CHG!N34-INTMARB!N34-INTAVI!N34</f>
        <v>357.31049011177981</v>
      </c>
      <c r="O34" s="10">
        <f>PPRD!O34+RCV_RCY!O34+IMP!O34-EXP!O34+STK_CHG!O34-INTMARB!O34-INTAVI!O34</f>
        <v>425.28366294067058</v>
      </c>
      <c r="P34" s="10">
        <f>PPRD!P34+RCV_RCY!P34+IMP!P34-EXP!P34+STK_CHG!P34-INTMARB!P34-INTAVI!P34</f>
        <v>395.77153912295779</v>
      </c>
      <c r="Q34" s="10">
        <f>PPRD!Q34+RCV_RCY!Q34+IMP!Q34-EXP!Q34+STK_CHG!Q34-INTMARB!Q34-INTAVI!Q34</f>
        <v>544.71496130696471</v>
      </c>
      <c r="R34" s="10">
        <f>PPRD!R34+RCV_RCY!R34+IMP!R34-EXP!R34+STK_CHG!R34-INTMARB!R34-INTAVI!R34</f>
        <v>389.59647463456571</v>
      </c>
      <c r="S34" s="10">
        <f>PPRD!S34+RCV_RCY!S34+IMP!S34-EXP!S34+STK_CHG!S34-INTMARB!S34-INTAVI!S34</f>
        <v>335.00653482373173</v>
      </c>
      <c r="T34" s="10">
        <f>PPRD!T34+RCV_RCY!T34+IMP!T34-EXP!T34+STK_CHG!T34-INTMARB!T34-INTAVI!T34</f>
        <v>354.12003439380908</v>
      </c>
      <c r="U34" s="10">
        <f>PPRD!U34+RCV_RCY!U34+IMP!U34-EXP!U34+STK_CHG!U34-INTMARB!U34-INTAVI!U34</f>
        <v>291.5931212381771</v>
      </c>
      <c r="V34" s="10">
        <f>PPRD!V34+RCV_RCY!V34+IMP!V34-EXP!V34+STK_CHG!V34-INTMARB!V34-INTAVI!V34</f>
        <v>329.76638005159072</v>
      </c>
      <c r="W34" s="10">
        <f>PPRD!W34+RCV_RCY!W34+IMP!W34-EXP!W34+STK_CHG!W34-INTMARB!W34-INTAVI!W34</f>
        <v>300.28865004299217</v>
      </c>
      <c r="X34" s="10">
        <f>PPRD!X34+RCV_RCY!X34+IMP!X34-EXP!X34+STK_CHG!X34-INTMARB!X34-INTAVI!X34</f>
        <v>273.66569217540842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PPRD!C35+RCV_RCY!C35+IMP!C35-EXP!C35+STK_CHG!C35-INTMARB!C35-INTAVI!C35</f>
        <v>0</v>
      </c>
      <c r="D35" s="10">
        <f>PPRD!D35+RCV_RCY!D35+IMP!D35-EXP!D35+STK_CHG!D35-INTMARB!D35-INTAVI!D35</f>
        <v>0</v>
      </c>
      <c r="E35" s="10">
        <f>PPRD!E35+RCV_RCY!E35+IMP!E35-EXP!E35+STK_CHG!E35-INTMARB!E35-INTAVI!E35</f>
        <v>0</v>
      </c>
      <c r="F35" s="10">
        <f>PPRD!F35+RCV_RCY!F35+IMP!F35-EXP!F35+STK_CHG!F35-INTMARB!F35-INTAVI!F35</f>
        <v>0</v>
      </c>
      <c r="G35" s="10">
        <f>PPRD!G35+RCV_RCY!G35+IMP!G35-EXP!G35+STK_CHG!G35-INTMARB!G35-INTAVI!G35</f>
        <v>0</v>
      </c>
      <c r="H35" s="10">
        <f>PPRD!H35+RCV_RCY!H35+IMP!H35-EXP!H35+STK_CHG!H35-INTMARB!H35-INTAVI!H35</f>
        <v>0</v>
      </c>
      <c r="I35" s="10">
        <f>PPRD!I35+RCV_RCY!I35+IMP!I35-EXP!I35+STK_CHG!I35-INTMARB!I35-INTAVI!I35</f>
        <v>0</v>
      </c>
      <c r="J35" s="10">
        <f>PPRD!J35+RCV_RCY!J35+IMP!J35-EXP!J35+STK_CHG!J35-INTMARB!J35-INTAVI!J35</f>
        <v>0</v>
      </c>
      <c r="K35" s="10">
        <f>PPRD!K35+RCV_RCY!K35+IMP!K35-EXP!K35+STK_CHG!K35-INTMARB!K35-INTAVI!K35</f>
        <v>0</v>
      </c>
      <c r="L35" s="10">
        <f>PPRD!L35+RCV_RCY!L35+IMP!L35-EXP!L35+STK_CHG!L35-INTMARB!L35-INTAVI!L35</f>
        <v>0</v>
      </c>
      <c r="M35" s="10">
        <f>PPRD!M35+RCV_RCY!M35+IMP!M35-EXP!M35+STK_CHG!M35-INTMARB!M35-INTAVI!M35</f>
        <v>0</v>
      </c>
      <c r="N35" s="10">
        <f>PPRD!N35+RCV_RCY!N35+IMP!N35-EXP!N35+STK_CHG!N35-INTMARB!N35-INTAVI!N35</f>
        <v>0</v>
      </c>
      <c r="O35" s="10">
        <f>PPRD!O35+RCV_RCY!O35+IMP!O35-EXP!O35+STK_CHG!O35-INTMARB!O35-INTAVI!O35</f>
        <v>0</v>
      </c>
      <c r="P35" s="10">
        <f>PPRD!P35+RCV_RCY!P35+IMP!P35-EXP!P35+STK_CHG!P35-INTMARB!P35-INTAVI!P35</f>
        <v>0</v>
      </c>
      <c r="Q35" s="10">
        <f>PPRD!Q35+RCV_RCY!Q35+IMP!Q35-EXP!Q35+STK_CHG!Q35-INTMARB!Q35-INTAVI!Q35</f>
        <v>0</v>
      </c>
      <c r="R35" s="10">
        <f>PPRD!R35+RCV_RCY!R35+IMP!R35-EXP!R35+STK_CHG!R35-INTMARB!R35-INTAVI!R35</f>
        <v>0</v>
      </c>
      <c r="S35" s="10">
        <f>PPRD!S35+RCV_RCY!S35+IMP!S35-EXP!S35+STK_CHG!S35-INTMARB!S35-INTAVI!S35</f>
        <v>0</v>
      </c>
      <c r="T35" s="10">
        <f>PPRD!T35+RCV_RCY!T35+IMP!T35-EXP!T35+STK_CHG!T35-INTMARB!T35-INTAVI!T35</f>
        <v>0</v>
      </c>
      <c r="U35" s="10">
        <f>PPRD!U35+RCV_RCY!U35+IMP!U35-EXP!U35+STK_CHG!U35-INTMARB!U35-INTAVI!U35</f>
        <v>0</v>
      </c>
      <c r="V35" s="10">
        <f>PPRD!V35+RCV_RCY!V35+IMP!V35-EXP!V35+STK_CHG!V35-INTMARB!V35-INTAVI!V35</f>
        <v>0</v>
      </c>
      <c r="W35" s="10">
        <f>PPRD!W35+RCV_RCY!W35+IMP!W35-EXP!W35+STK_CHG!W35-INTMARB!W35-INTAVI!W35</f>
        <v>0</v>
      </c>
      <c r="X35" s="10">
        <f>PPRD!X35+RCV_RCY!X35+IMP!X35-EXP!X35+STK_CHG!X35-INTMARB!X35-INTAVI!X35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PPRD!C36+RCV_RCY!C36+IMP!C36-EXP!C36+STK_CHG!C36-INTMARB!C36-INTAVI!C36</f>
        <v>410.87687016336997</v>
      </c>
      <c r="D36" s="10">
        <f>PPRD!D36+RCV_RCY!D36+IMP!D36-EXP!D36+STK_CHG!D36-INTMARB!D36-INTAVI!D36</f>
        <v>500.22923473774682</v>
      </c>
      <c r="E36" s="10">
        <f>PPRD!E36+RCV_RCY!E36+IMP!E36-EXP!E36+STK_CHG!E36-INTMARB!E36-INTAVI!E36</f>
        <v>556.4295786758388</v>
      </c>
      <c r="F36" s="10">
        <f>PPRD!F36+RCV_RCY!F36+IMP!F36-EXP!F36+STK_CHG!F36-INTMARB!F36-INTAVI!F36</f>
        <v>292.98383490971565</v>
      </c>
      <c r="G36" s="10">
        <f>PPRD!G36+RCV_RCY!G36+IMP!G36-EXP!G36+STK_CHG!G36-INTMARB!G36-INTAVI!G36</f>
        <v>461.69045571797153</v>
      </c>
      <c r="H36" s="10">
        <f>PPRD!H36+RCV_RCY!H36+IMP!H36-EXP!H36+STK_CHG!H36-INTMARB!H36-INTAVI!H36</f>
        <v>754.30834049870975</v>
      </c>
      <c r="I36" s="10">
        <f>PPRD!I36+RCV_RCY!I36+IMP!I36-EXP!I36+STK_CHG!I36-INTMARB!I36-INTAVI!I36</f>
        <v>874.87205503009466</v>
      </c>
      <c r="J36" s="10">
        <f>PPRD!J36+RCV_RCY!J36+IMP!J36-EXP!J36+STK_CHG!J36-INTMARB!J36-INTAVI!J36</f>
        <v>611.2211521926049</v>
      </c>
      <c r="K36" s="10">
        <f>PPRD!K36+RCV_RCY!K36+IMP!K36-EXP!K36+STK_CHG!K36-INTMARB!K36-INTAVI!K36</f>
        <v>673.07472055030132</v>
      </c>
      <c r="L36" s="10">
        <f>PPRD!L36+RCV_RCY!L36+IMP!L36-EXP!L36+STK_CHG!L36-INTMARB!L36-INTAVI!L36</f>
        <v>429.68039552880418</v>
      </c>
      <c r="M36" s="10">
        <f>PPRD!M36+RCV_RCY!M36+IMP!M36-EXP!M36+STK_CHG!M36-INTMARB!M36-INTAVI!M36</f>
        <v>366.15253654342246</v>
      </c>
      <c r="N36" s="10">
        <f>PPRD!N36+RCV_RCY!N36+IMP!N36-EXP!N36+STK_CHG!N36-INTMARB!N36-INTAVI!N36</f>
        <v>544.38684436801361</v>
      </c>
      <c r="O36" s="10">
        <f>PPRD!O36+RCV_RCY!O36+IMP!O36-EXP!O36+STK_CHG!O36-INTMARB!O36-INTAVI!O36</f>
        <v>-8.9662940670685956</v>
      </c>
      <c r="P36" s="10">
        <f>PPRD!P36+RCV_RCY!P36+IMP!P36-EXP!P36+STK_CHG!P36-INTMARB!P36-INTAVI!P36</f>
        <v>1227.6735167669822</v>
      </c>
      <c r="Q36" s="10">
        <f>PPRD!Q36+RCV_RCY!Q36+IMP!Q36-EXP!Q36+STK_CHG!Q36-INTMARB!Q36-INTAVI!Q36</f>
        <v>1897.3576096302659</v>
      </c>
      <c r="R36" s="10">
        <f>PPRD!R36+RCV_RCY!R36+IMP!R36-EXP!R36+STK_CHG!R36-INTMARB!R36-INTAVI!R36</f>
        <v>2062.9837489251936</v>
      </c>
      <c r="S36" s="10">
        <f>PPRD!S36+RCV_RCY!S36+IMP!S36-EXP!S36+STK_CHG!S36-INTMARB!S36-INTAVI!S36</f>
        <v>1481.7273430782454</v>
      </c>
      <c r="T36" s="10">
        <f>PPRD!T36+RCV_RCY!T36+IMP!T36-EXP!T36+STK_CHG!T36-INTMARB!T36-INTAVI!T36</f>
        <v>1277.6014617368876</v>
      </c>
      <c r="U36" s="10">
        <f>PPRD!U36+RCV_RCY!U36+IMP!U36-EXP!U36+STK_CHG!U36-INTMARB!U36-INTAVI!U36</f>
        <v>1895.1278589853832</v>
      </c>
      <c r="V36" s="10">
        <f>PPRD!V36+RCV_RCY!V36+IMP!V36-EXP!V36+STK_CHG!V36-INTMARB!V36-INTAVI!V36</f>
        <v>1360.9067067927776</v>
      </c>
      <c r="W36" s="10">
        <f>PPRD!W36+RCV_RCY!W36+IMP!W36-EXP!W36+STK_CHG!W36-INTMARB!W36-INTAVI!W36</f>
        <v>1573.3691315563196</v>
      </c>
      <c r="X36" s="10">
        <f>PPRD!X36+RCV_RCY!X36+IMP!X36-EXP!X36+STK_CHG!X36-INTMARB!X36-INTAVI!X36</f>
        <v>929.93929492691439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PPRD!C37+RCV_RCY!C37+IMP!C37-EXP!C37+STK_CHG!C37-INTMARB!C37-INTAVI!C37</f>
        <v>-5329.5882201203776</v>
      </c>
      <c r="D37" s="10">
        <f>PPRD!D37+RCV_RCY!D37+IMP!D37-EXP!D37+STK_CHG!D37-INTMARB!D37-INTAVI!D37</f>
        <v>-5793.0734307824578</v>
      </c>
      <c r="E37" s="10">
        <f>PPRD!E37+RCV_RCY!E37+IMP!E37-EXP!E37+STK_CHG!E37-INTMARB!E37-INTAVI!E37</f>
        <v>-4229.4258813413589</v>
      </c>
      <c r="F37" s="10">
        <f>PPRD!F37+RCV_RCY!F37+IMP!F37-EXP!F37+STK_CHG!F37-INTMARB!F37-INTAVI!F37</f>
        <v>-4931.0500429922604</v>
      </c>
      <c r="G37" s="10">
        <f>PPRD!G37+RCV_RCY!G37+IMP!G37-EXP!G37+STK_CHG!G37-INTMARB!G37-INTAVI!G37</f>
        <v>-5153.444196044712</v>
      </c>
      <c r="H37" s="10">
        <f>PPRD!H37+RCV_RCY!H37+IMP!H37-EXP!H37+STK_CHG!H37-INTMARB!H37-INTAVI!H37</f>
        <v>-5819.6427343078249</v>
      </c>
      <c r="I37" s="10">
        <f>PPRD!I37+RCV_RCY!I37+IMP!I37-EXP!I37+STK_CHG!I37-INTMARB!I37-INTAVI!I37</f>
        <v>-6154.4282029234746</v>
      </c>
      <c r="J37" s="10">
        <f>PPRD!J37+RCV_RCY!J37+IMP!J37-EXP!J37+STK_CHG!J37-INTMARB!J37-INTAVI!J37</f>
        <v>-5209.9885640584707</v>
      </c>
      <c r="K37" s="10">
        <f>PPRD!K37+RCV_RCY!K37+IMP!K37-EXP!K37+STK_CHG!K37-INTMARB!K37-INTAVI!K37</f>
        <v>-5542.5432502149606</v>
      </c>
      <c r="L37" s="10">
        <f>PPRD!L37+RCV_RCY!L37+IMP!L37-EXP!L37+STK_CHG!L37-INTMARB!L37-INTAVI!L37</f>
        <v>-5798.2613069647487</v>
      </c>
      <c r="M37" s="10">
        <f>PPRD!M37+RCV_RCY!M37+IMP!M37-EXP!M37+STK_CHG!M37-INTMARB!M37-INTAVI!M37</f>
        <v>-6821.5438521066226</v>
      </c>
      <c r="N37" s="10">
        <f>PPRD!N37+RCV_RCY!N37+IMP!N37-EXP!N37+STK_CHG!N37-INTMARB!N37-INTAVI!N37</f>
        <v>-4923.437919174552</v>
      </c>
      <c r="O37" s="10">
        <f>PPRD!O37+RCV_RCY!O37+IMP!O37-EXP!O37+STK_CHG!O37-INTMARB!O37-INTAVI!O37</f>
        <v>-7653.1193465176184</v>
      </c>
      <c r="P37" s="10">
        <f>PPRD!P37+RCV_RCY!P37+IMP!P37-EXP!P37+STK_CHG!P37-INTMARB!P37-INTAVI!P37</f>
        <v>-7971.5868443680092</v>
      </c>
      <c r="Q37" s="10">
        <f>PPRD!Q37+RCV_RCY!Q37+IMP!Q37-EXP!Q37+STK_CHG!Q37-INTMARB!Q37-INTAVI!Q37</f>
        <v>-9545.6291487532271</v>
      </c>
      <c r="R37" s="10">
        <f>PPRD!R37+RCV_RCY!R37+IMP!R37-EXP!R37+STK_CHG!R37-INTMARB!R37-INTAVI!R37</f>
        <v>-11279.835339638859</v>
      </c>
      <c r="S37" s="10">
        <f>PPRD!S37+RCV_RCY!S37+IMP!S37-EXP!S37+STK_CHG!S37-INTMARB!S37-INTAVI!S37</f>
        <v>-9931.6651762682723</v>
      </c>
      <c r="T37" s="10">
        <f>PPRD!T37+RCV_RCY!T37+IMP!T37-EXP!T37+STK_CHG!T37-INTMARB!T37-INTAVI!T37</f>
        <v>-9653.6822012037846</v>
      </c>
      <c r="U37" s="10">
        <f>PPRD!U37+RCV_RCY!U37+IMP!U37-EXP!U37+STK_CHG!U37-INTMARB!U37-INTAVI!U37</f>
        <v>-15719.112295786761</v>
      </c>
      <c r="V37" s="10">
        <f>PPRD!V37+RCV_RCY!V37+IMP!V37-EXP!V37+STK_CHG!V37-INTMARB!V37-INTAVI!V37</f>
        <v>-18977.035425623384</v>
      </c>
      <c r="W37" s="10">
        <f>PPRD!W37+RCV_RCY!W37+IMP!W37-EXP!W37+STK_CHG!W37-INTMARB!W37-INTAVI!W37</f>
        <v>-13462.71711092003</v>
      </c>
      <c r="X37" s="10">
        <f>PPRD!X37+RCV_RCY!X37+IMP!X37-EXP!X37+STK_CHG!X37-INTMARB!X37-INTAVI!X37</f>
        <v>-16316.742992261396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PPRD!C38+RCV_RCY!C38+IMP!C38-EXP!C38+STK_CHG!C38-INTMARB!C38-INTAVI!C38</f>
        <v>-48.342304385210653</v>
      </c>
      <c r="D38" s="10">
        <f>PPRD!D38+RCV_RCY!D38+IMP!D38-EXP!D38+STK_CHG!D38-INTMARB!D38-INTAVI!D38</f>
        <v>-50.444282029234728</v>
      </c>
      <c r="E38" s="10">
        <f>PPRD!E38+RCV_RCY!E38+IMP!E38-EXP!E38+STK_CHG!E38-INTMARB!E38-INTAVI!E38</f>
        <v>-37.833276010318144</v>
      </c>
      <c r="F38" s="10">
        <f>PPRD!F38+RCV_RCY!F38+IMP!F38-EXP!F38+STK_CHG!F38-INTMARB!F38-INTAVI!F38</f>
        <v>-55.698796216680989</v>
      </c>
      <c r="G38" s="10">
        <f>PPRD!G38+RCV_RCY!G38+IMP!G38-EXP!G38+STK_CHG!G38-INTMARB!G38-INTAVI!G38</f>
        <v>-54.647979363714526</v>
      </c>
      <c r="H38" s="10">
        <f>PPRD!H38+RCV_RCY!H38+IMP!H38-EXP!H38+STK_CHG!H38-INTMARB!H38-INTAVI!H38</f>
        <v>-37.833190025795361</v>
      </c>
      <c r="I38" s="10">
        <f>PPRD!I38+RCV_RCY!I38+IMP!I38-EXP!I38+STK_CHG!I38-INTMARB!I38-INTAVI!I38</f>
        <v>-32.578503869303525</v>
      </c>
      <c r="J38" s="10">
        <f>PPRD!J38+RCV_RCY!J38+IMP!J38-EXP!J38+STK_CHG!J38-INTMARB!J38-INTAVI!J38</f>
        <v>-81.971883061048999</v>
      </c>
      <c r="K38" s="10">
        <f>PPRD!K38+RCV_RCY!K38+IMP!K38-EXP!K38+STK_CHG!K38-INTMARB!K38-INTAVI!K38</f>
        <v>-67.258985382631124</v>
      </c>
      <c r="L38" s="10">
        <f>PPRD!L38+RCV_RCY!L38+IMP!L38-EXP!L38+STK_CHG!L38-INTMARB!L38-INTAVI!L38</f>
        <v>-54.647893379191743</v>
      </c>
      <c r="M38" s="10">
        <f>PPRD!M38+RCV_RCY!M38+IMP!M38-EXP!M38+STK_CHG!M38-INTMARB!M38-INTAVI!M38</f>
        <v>-46.240584694754943</v>
      </c>
      <c r="N38" s="10">
        <f>PPRD!N38+RCV_RCY!N38+IMP!N38-EXP!N38+STK_CHG!N38-INTMARB!N38-INTAVI!N38</f>
        <v>-34.680395528804809</v>
      </c>
      <c r="O38" s="10">
        <f>PPRD!O38+RCV_RCY!O38+IMP!O38-EXP!O38+STK_CHG!O38-INTMARB!O38-INTAVI!O38</f>
        <v>-50.444282029234735</v>
      </c>
      <c r="P38" s="10">
        <f>PPRD!P38+RCV_RCY!P38+IMP!P38-EXP!P38+STK_CHG!P38-INTMARB!P38-INTAVI!P38</f>
        <v>-45.18968185726569</v>
      </c>
      <c r="Q38" s="10">
        <f>PPRD!Q38+RCV_RCY!Q38+IMP!Q38-EXP!Q38+STK_CHG!Q38-INTMARB!Q38-INTAVI!Q38</f>
        <v>-60.953482373172832</v>
      </c>
      <c r="R38" s="10">
        <f>PPRD!R38+RCV_RCY!R38+IMP!R38-EXP!R38+STK_CHG!R38-INTMARB!R38-INTAVI!R38</f>
        <v>-93.117970765262243</v>
      </c>
      <c r="S38" s="10">
        <f>PPRD!S38+RCV_RCY!S38+IMP!S38-EXP!S38+STK_CHG!S38-INTMARB!S38-INTAVI!S38</f>
        <v>-67.632072226999142</v>
      </c>
      <c r="T38" s="10">
        <f>PPRD!T38+RCV_RCY!T38+IMP!T38-EXP!T38+STK_CHG!T38-INTMARB!T38-INTAVI!T38</f>
        <v>-66.308942390369737</v>
      </c>
      <c r="U38" s="10">
        <f>PPRD!U38+RCV_RCY!U38+IMP!U38-EXP!U38+STK_CHG!U38-INTMARB!U38-INTAVI!U38</f>
        <v>-41.724763542562336</v>
      </c>
      <c r="V38" s="10">
        <f>PPRD!V38+RCV_RCY!V38+IMP!V38-EXP!V38+STK_CHG!V38-INTMARB!V38-INTAVI!V38</f>
        <v>-52.829922613929483</v>
      </c>
      <c r="W38" s="10">
        <f>PPRD!W38+RCV_RCY!W38+IMP!W38-EXP!W38+STK_CHG!W38-INTMARB!W38-INTAVI!W38</f>
        <v>-63.301289767841773</v>
      </c>
      <c r="X38" s="10">
        <f>PPRD!X38+RCV_RCY!X38+IMP!X38-EXP!X38+STK_CHG!X38-INTMARB!X38-INTAVI!X38</f>
        <v>-65.4231298366294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PPRD!C39+RCV_RCY!C39+IMP!C39-EXP!C39+STK_CHG!C39-INTMARB!C39-INTAVI!C39</f>
        <v>0</v>
      </c>
      <c r="D39" s="10">
        <f>PPRD!D39+RCV_RCY!D39+IMP!D39-EXP!D39+STK_CHG!D39-INTMARB!D39-INTAVI!D39</f>
        <v>0</v>
      </c>
      <c r="E39" s="10">
        <f>PPRD!E39+RCV_RCY!E39+IMP!E39-EXP!E39+STK_CHG!E39-INTMARB!E39-INTAVI!E39</f>
        <v>0</v>
      </c>
      <c r="F39" s="10">
        <f>PPRD!F39+RCV_RCY!F39+IMP!F39-EXP!F39+STK_CHG!F39-INTMARB!F39-INTAVI!F39</f>
        <v>0</v>
      </c>
      <c r="G39" s="10">
        <f>PPRD!G39+RCV_RCY!G39+IMP!G39-EXP!G39+STK_CHG!G39-INTMARB!G39-INTAVI!G39</f>
        <v>0</v>
      </c>
      <c r="H39" s="10">
        <f>PPRD!H39+RCV_RCY!H39+IMP!H39-EXP!H39+STK_CHG!H39-INTMARB!H39-INTAVI!H39</f>
        <v>0</v>
      </c>
      <c r="I39" s="10">
        <f>PPRD!I39+RCV_RCY!I39+IMP!I39-EXP!I39+STK_CHG!I39-INTMARB!I39-INTAVI!I39</f>
        <v>0</v>
      </c>
      <c r="J39" s="10">
        <f>PPRD!J39+RCV_RCY!J39+IMP!J39-EXP!J39+STK_CHG!J39-INTMARB!J39-INTAVI!J39</f>
        <v>0</v>
      </c>
      <c r="K39" s="10">
        <f>PPRD!K39+RCV_RCY!K39+IMP!K39-EXP!K39+STK_CHG!K39-INTMARB!K39-INTAVI!K39</f>
        <v>0</v>
      </c>
      <c r="L39" s="10">
        <f>PPRD!L39+RCV_RCY!L39+IMP!L39-EXP!L39+STK_CHG!L39-INTMARB!L39-INTAVI!L39</f>
        <v>0</v>
      </c>
      <c r="M39" s="10">
        <f>PPRD!M39+RCV_RCY!M39+IMP!M39-EXP!M39+STK_CHG!M39-INTMARB!M39-INTAVI!M39</f>
        <v>0</v>
      </c>
      <c r="N39" s="10">
        <f>PPRD!N39+RCV_RCY!N39+IMP!N39-EXP!N39+STK_CHG!N39-INTMARB!N39-INTAVI!N39</f>
        <v>0</v>
      </c>
      <c r="O39" s="10">
        <f>PPRD!O39+RCV_RCY!O39+IMP!O39-EXP!O39+STK_CHG!O39-INTMARB!O39-INTAVI!O39</f>
        <v>0</v>
      </c>
      <c r="P39" s="10">
        <f>PPRD!P39+RCV_RCY!P39+IMP!P39-EXP!P39+STK_CHG!P39-INTMARB!P39-INTAVI!P39</f>
        <v>0</v>
      </c>
      <c r="Q39" s="10">
        <f>PPRD!Q39+RCV_RCY!Q39+IMP!Q39-EXP!Q39+STK_CHG!Q39-INTMARB!Q39-INTAVI!Q39</f>
        <v>0</v>
      </c>
      <c r="R39" s="10">
        <f>PPRD!R39+RCV_RCY!R39+IMP!R39-EXP!R39+STK_CHG!R39-INTMARB!R39-INTAVI!R39</f>
        <v>0</v>
      </c>
      <c r="S39" s="10">
        <f>PPRD!S39+RCV_RCY!S39+IMP!S39-EXP!S39+STK_CHG!S39-INTMARB!S39-INTAVI!S39</f>
        <v>0</v>
      </c>
      <c r="T39" s="10">
        <f>PPRD!T39+RCV_RCY!T39+IMP!T39-EXP!T39+STK_CHG!T39-INTMARB!T39-INTAVI!T39</f>
        <v>0</v>
      </c>
      <c r="U39" s="10">
        <f>PPRD!U39+RCV_RCY!U39+IMP!U39-EXP!U39+STK_CHG!U39-INTMARB!U39-INTAVI!U39</f>
        <v>0</v>
      </c>
      <c r="V39" s="10">
        <f>PPRD!V39+RCV_RCY!V39+IMP!V39-EXP!V39+STK_CHG!V39-INTMARB!V39-INTAVI!V39</f>
        <v>0</v>
      </c>
      <c r="W39" s="10">
        <f>PPRD!W39+RCV_RCY!W39+IMP!W39-EXP!W39+STK_CHG!W39-INTMARB!W39-INTAVI!W39</f>
        <v>0</v>
      </c>
      <c r="X39" s="10">
        <f>PPRD!X39+RCV_RCY!X39+IMP!X39-EXP!X39+STK_CHG!X39-INTMARB!X39-INTAVI!X39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PPRD!C40+RCV_RCY!C40+IMP!C40-EXP!C40+STK_CHG!C40-INTMARB!C40-INTAVI!C40</f>
        <v>-7091.0361134995692</v>
      </c>
      <c r="D40" s="10">
        <f>PPRD!D40+RCV_RCY!D40+IMP!D40-EXP!D40+STK_CHG!D40-INTMARB!D40-INTAVI!D40</f>
        <v>-6240.1117798796204</v>
      </c>
      <c r="E40" s="10">
        <f>PPRD!E40+RCV_RCY!E40+IMP!E40-EXP!E40+STK_CHG!E40-INTMARB!E40-INTAVI!E40</f>
        <v>-5947.1195184866729</v>
      </c>
      <c r="F40" s="10">
        <f>PPRD!F40+RCV_RCY!F40+IMP!F40-EXP!F40+STK_CHG!F40-INTMARB!F40-INTAVI!F40</f>
        <v>-6462.4534823731719</v>
      </c>
      <c r="G40" s="10">
        <f>PPRD!G40+RCV_RCY!G40+IMP!G40-EXP!G40+STK_CHG!G40-INTMARB!G40-INTAVI!G40</f>
        <v>-6782.4590713671532</v>
      </c>
      <c r="H40" s="10">
        <f>PPRD!H40+RCV_RCY!H40+IMP!H40-EXP!H40+STK_CHG!H40-INTMARB!H40-INTAVI!H40</f>
        <v>-7035.9701633705927</v>
      </c>
      <c r="I40" s="10">
        <f>PPRD!I40+RCV_RCY!I40+IMP!I40-EXP!I40+STK_CHG!I40-INTMARB!I40-INTAVI!I40</f>
        <v>-7079.6073086844372</v>
      </c>
      <c r="J40" s="10">
        <f>PPRD!J40+RCV_RCY!J40+IMP!J40-EXP!J40+STK_CHG!J40-INTMARB!J40-INTAVI!J40</f>
        <v>-6744.0168529664661</v>
      </c>
      <c r="K40" s="10">
        <f>PPRD!K40+RCV_RCY!K40+IMP!K40-EXP!K40+STK_CHG!K40-INTMARB!K40-INTAVI!K40</f>
        <v>-6292.0607910576091</v>
      </c>
      <c r="L40" s="10">
        <f>PPRD!L40+RCV_RCY!L40+IMP!L40-EXP!L40+STK_CHG!L40-INTMARB!L40-INTAVI!L40</f>
        <v>-5634.3865864144464</v>
      </c>
      <c r="M40" s="10">
        <f>PPRD!M40+RCV_RCY!M40+IMP!M40-EXP!M40+STK_CHG!M40-INTMARB!M40-INTAVI!M40</f>
        <v>-6449.9856405846931</v>
      </c>
      <c r="N40" s="10">
        <f>PPRD!N40+RCV_RCY!N40+IMP!N40-EXP!N40+STK_CHG!N40-INTMARB!N40-INTAVI!N40</f>
        <v>-7239.6102321582102</v>
      </c>
      <c r="O40" s="10">
        <f>PPRD!O40+RCV_RCY!O40+IMP!O40-EXP!O40+STK_CHG!O40-INTMARB!O40-INTAVI!O40</f>
        <v>-6681.6780739466885</v>
      </c>
      <c r="P40" s="10">
        <f>PPRD!P40+RCV_RCY!P40+IMP!P40-EXP!P40+STK_CHG!P40-INTMARB!P40-INTAVI!P40</f>
        <v>-6623.4953568357705</v>
      </c>
      <c r="Q40" s="10">
        <f>PPRD!Q40+RCV_RCY!Q40+IMP!Q40-EXP!Q40+STK_CHG!Q40-INTMARB!Q40-INTAVI!Q40</f>
        <v>-7141.946087704212</v>
      </c>
      <c r="R40" s="10">
        <f>PPRD!R40+RCV_RCY!R40+IMP!R40-EXP!R40+STK_CHG!R40-INTMARB!R40-INTAVI!R40</f>
        <v>-7689.1237317282876</v>
      </c>
      <c r="S40" s="10">
        <f>PPRD!S40+RCV_RCY!S40+IMP!S40-EXP!S40+STK_CHG!S40-INTMARB!S40-INTAVI!S40</f>
        <v>-7683.4061908856402</v>
      </c>
      <c r="T40" s="10">
        <f>PPRD!T40+RCV_RCY!T40+IMP!T40-EXP!T40+STK_CHG!T40-INTMARB!T40-INTAVI!T40</f>
        <v>-7806.1938950988815</v>
      </c>
      <c r="U40" s="10">
        <f>PPRD!U40+RCV_RCY!U40+IMP!U40-EXP!U40+STK_CHG!U40-INTMARB!U40-INTAVI!U40</f>
        <v>-9099.8544282029234</v>
      </c>
      <c r="V40" s="10">
        <f>PPRD!V40+RCV_RCY!V40+IMP!V40-EXP!V40+STK_CHG!V40-INTMARB!V40-INTAVI!V40</f>
        <v>-9021.4509028374887</v>
      </c>
      <c r="W40" s="10">
        <f>PPRD!W40+RCV_RCY!W40+IMP!W40-EXP!W40+STK_CHG!W40-INTMARB!W40-INTAVI!W40</f>
        <v>-4193.9430782459167</v>
      </c>
      <c r="X40" s="10">
        <f>PPRD!X40+RCV_RCY!X40+IMP!X40-EXP!X40+STK_CHG!X40-INTMARB!X40-INTAVI!X40</f>
        <v>-3253.5220980223548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PPRD!C41+RCV_RCY!C41+IMP!C41-EXP!C41+STK_CHG!C41-INTMARB!C41-INTAVI!C41</f>
        <v>389.12295786758375</v>
      </c>
      <c r="D41" s="10">
        <f>PPRD!D41+RCV_RCY!D41+IMP!D41-EXP!D41+STK_CHG!D41-INTMARB!D41-INTAVI!D41</f>
        <v>423.09398108340503</v>
      </c>
      <c r="E41" s="10">
        <f>PPRD!E41+RCV_RCY!E41+IMP!E41-EXP!E41+STK_CHG!E41-INTMARB!E41-INTAVI!E41</f>
        <v>302.65116079105758</v>
      </c>
      <c r="F41" s="10">
        <f>PPRD!F41+RCV_RCY!F41+IMP!F41-EXP!F41+STK_CHG!F41-INTMARB!F41-INTAVI!F41</f>
        <v>289.26870163370597</v>
      </c>
      <c r="G41" s="10">
        <f>PPRD!G41+RCV_RCY!G41+IMP!G41-EXP!G41+STK_CHG!G41-INTMARB!G41-INTAVI!G41</f>
        <v>305.73938091143589</v>
      </c>
      <c r="H41" s="10">
        <f>PPRD!H41+RCV_RCY!H41+IMP!H41-EXP!H41+STK_CHG!H41-INTMARB!H41-INTAVI!H41</f>
        <v>271.76844368013758</v>
      </c>
      <c r="I41" s="10">
        <f>PPRD!I41+RCV_RCY!I41+IMP!I41-EXP!I41+STK_CHG!I41-INTMARB!I41-INTAVI!I41</f>
        <v>493.09492691315563</v>
      </c>
      <c r="J41" s="10">
        <f>PPRD!J41+RCV_RCY!J41+IMP!J41-EXP!J41+STK_CHG!J41-INTMARB!J41-INTAVI!J41</f>
        <v>268.68013757523642</v>
      </c>
      <c r="K41" s="10">
        <f>PPRD!K41+RCV_RCY!K41+IMP!K41-EXP!K41+STK_CHG!K41-INTMARB!K41-INTAVI!K41</f>
        <v>72.059759243336217</v>
      </c>
      <c r="L41" s="10">
        <f>PPRD!L41+RCV_RCY!L41+IMP!L41-EXP!L41+STK_CHG!L41-INTMARB!L41-INTAVI!L41</f>
        <v>80.295270851246755</v>
      </c>
      <c r="M41" s="10">
        <f>PPRD!M41+RCV_RCY!M41+IMP!M41-EXP!M41+STK_CHG!M41-INTMARB!M41-INTAVI!M41</f>
        <v>448.82966466036112</v>
      </c>
      <c r="N41" s="10">
        <f>PPRD!N41+RCV_RCY!N41+IMP!N41-EXP!N41+STK_CHG!N41-INTMARB!N41-INTAVI!N41</f>
        <v>-79.265778159931216</v>
      </c>
      <c r="O41" s="10">
        <f>PPRD!O41+RCV_RCY!O41+IMP!O41-EXP!O41+STK_CHG!O41-INTMARB!O41-INTAVI!O41</f>
        <v>-186.32605331040418</v>
      </c>
      <c r="P41" s="10">
        <f>PPRD!P41+RCV_RCY!P41+IMP!P41-EXP!P41+STK_CHG!P41-INTMARB!P41-INTAVI!P41</f>
        <v>-90.589423903697394</v>
      </c>
      <c r="Q41" s="10">
        <f>PPRD!Q41+RCV_RCY!Q41+IMP!Q41-EXP!Q41+STK_CHG!Q41-INTMARB!Q41-INTAVI!Q41</f>
        <v>-172.94350816852969</v>
      </c>
      <c r="R41" s="10">
        <f>PPRD!R41+RCV_RCY!R41+IMP!R41-EXP!R41+STK_CHG!R41-INTMARB!R41-INTAVI!R41</f>
        <v>-337.83129836629394</v>
      </c>
      <c r="S41" s="10">
        <f>PPRD!S41+RCV_RCY!S41+IMP!S41-EXP!S41+STK_CHG!S41-INTMARB!S41-INTAVI!S41</f>
        <v>-494.03430782459151</v>
      </c>
      <c r="T41" s="10">
        <f>PPRD!T41+RCV_RCY!T41+IMP!T41-EXP!T41+STK_CHG!T41-INTMARB!T41-INTAVI!T41</f>
        <v>-160.48529664660356</v>
      </c>
      <c r="U41" s="10">
        <f>PPRD!U41+RCV_RCY!U41+IMP!U41-EXP!U41+STK_CHG!U41-INTMARB!U41-INTAVI!U41</f>
        <v>198.23843508168517</v>
      </c>
      <c r="V41" s="10">
        <f>PPRD!V41+RCV_RCY!V41+IMP!V41-EXP!V41+STK_CHG!V41-INTMARB!V41-INTAVI!V41</f>
        <v>1.8035253654344228</v>
      </c>
      <c r="W41" s="10">
        <f>PPRD!W41+RCV_RCY!W41+IMP!W41-EXP!W41+STK_CHG!W41-INTMARB!W41-INTAVI!W41</f>
        <v>5.9141014617368626</v>
      </c>
      <c r="X41" s="10">
        <f>PPRD!X41+RCV_RCY!X41+IMP!X41-EXP!X41+STK_CHG!X41-INTMARB!X41-INTAVI!X41</f>
        <v>-41.201805674978523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PPRD!C42+RCV_RCY!C42+IMP!C42-EXP!C42+STK_CHG!C42-INTMARB!C42-INTAVI!C42</f>
        <v>-993.21573516766694</v>
      </c>
      <c r="D42" s="10">
        <f>PPRD!D42+RCV_RCY!D42+IMP!D42-EXP!D42+STK_CHG!D42-INTMARB!D42-INTAVI!D42</f>
        <v>-426.76990541702469</v>
      </c>
      <c r="E42" s="10">
        <f>PPRD!E42+RCV_RCY!E42+IMP!E42-EXP!E42+STK_CHG!E42-INTMARB!E42-INTAVI!E42</f>
        <v>214.77067927772211</v>
      </c>
      <c r="F42" s="10">
        <f>PPRD!F42+RCV_RCY!F42+IMP!F42-EXP!F42+STK_CHG!F42-INTMARB!F42-INTAVI!F42</f>
        <v>2727.0478073946697</v>
      </c>
      <c r="G42" s="10">
        <f>PPRD!G42+RCV_RCY!G42+IMP!G42-EXP!G42+STK_CHG!G42-INTMARB!G42-INTAVI!G42</f>
        <v>1508.4545141874457</v>
      </c>
      <c r="H42" s="10">
        <f>PPRD!H42+RCV_RCY!H42+IMP!H42-EXP!H42+STK_CHG!H42-INTMARB!H42-INTAVI!H42</f>
        <v>1161.0774720550376</v>
      </c>
      <c r="I42" s="10">
        <f>PPRD!I42+RCV_RCY!I42+IMP!I42-EXP!I42+STK_CHG!I42-INTMARB!I42-INTAVI!I42</f>
        <v>1771.1860705073125</v>
      </c>
      <c r="J42" s="10">
        <f>PPRD!J42+RCV_RCY!J42+IMP!J42-EXP!J42+STK_CHG!J42-INTMARB!J42-INTAVI!J42</f>
        <v>1731.2509888220109</v>
      </c>
      <c r="K42" s="10">
        <f>PPRD!K42+RCV_RCY!K42+IMP!K42-EXP!K42+STK_CHG!K42-INTMARB!K42-INTAVI!K42</f>
        <v>423.23456577815114</v>
      </c>
      <c r="L42" s="10">
        <f>PPRD!L42+RCV_RCY!L42+IMP!L42-EXP!L42+STK_CHG!L42-INTMARB!L42-INTAVI!L42</f>
        <v>1488.5836629406685</v>
      </c>
      <c r="M42" s="10">
        <f>PPRD!M42+RCV_RCY!M42+IMP!M42-EXP!M42+STK_CHG!M42-INTMARB!M42-INTAVI!M42</f>
        <v>3087.6086844368033</v>
      </c>
      <c r="N42" s="10">
        <f>PPRD!N42+RCV_RCY!N42+IMP!N42-EXP!N42+STK_CHG!N42-INTMARB!N42-INTAVI!N42</f>
        <v>646.69853826311783</v>
      </c>
      <c r="O42" s="10">
        <f>PPRD!O42+RCV_RCY!O42+IMP!O42-EXP!O42+STK_CHG!O42-INTMARB!O42-INTAVI!O42</f>
        <v>4790.9619088564041</v>
      </c>
      <c r="P42" s="10">
        <f>PPRD!P42+RCV_RCY!P42+IMP!P42-EXP!P42+STK_CHG!P42-INTMARB!P42-INTAVI!P42</f>
        <v>3137.8616509028329</v>
      </c>
      <c r="Q42" s="10">
        <f>PPRD!Q42+RCV_RCY!Q42+IMP!Q42-EXP!Q42+STK_CHG!Q42-INTMARB!Q42-INTAVI!Q42</f>
        <v>3703.8304385210645</v>
      </c>
      <c r="R42" s="10">
        <f>PPRD!R42+RCV_RCY!R42+IMP!R42-EXP!R42+STK_CHG!R42-INTMARB!R42-INTAVI!R42</f>
        <v>4046.6305245055955</v>
      </c>
      <c r="S42" s="10">
        <f>PPRD!S42+RCV_RCY!S42+IMP!S42-EXP!S42+STK_CHG!S42-INTMARB!S42-INTAVI!S42</f>
        <v>3294.5022355975884</v>
      </c>
      <c r="T42" s="10">
        <f>PPRD!T42+RCV_RCY!T42+IMP!T42-EXP!T42+STK_CHG!T42-INTMARB!T42-INTAVI!T42</f>
        <v>4218.6302665520225</v>
      </c>
      <c r="U42" s="10">
        <f>PPRD!U42+RCV_RCY!U42+IMP!U42-EXP!U42+STK_CHG!U42-INTMARB!U42-INTAVI!U42</f>
        <v>8583.1562338778949</v>
      </c>
      <c r="V42" s="10">
        <f>PPRD!V42+RCV_RCY!V42+IMP!V42-EXP!V42+STK_CHG!V42-INTMARB!V42-INTAVI!V42</f>
        <v>11456.884694754948</v>
      </c>
      <c r="W42" s="10">
        <f>PPRD!W42+RCV_RCY!W42+IMP!W42-EXP!W42+STK_CHG!W42-INTMARB!W42-INTAVI!W42</f>
        <v>7700.7819432502183</v>
      </c>
      <c r="X42" s="10">
        <f>PPRD!X42+RCV_RCY!X42+IMP!X42-EXP!X42+STK_CHG!X42-INTMARB!X42-INTAVI!X42</f>
        <v>10511.649699054175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PPRD!C43+RCV_RCY!C43+IMP!C43-EXP!C43+STK_CHG!C43-INTMARB!C43-INTAVI!C43</f>
        <v>-13650.186242476355</v>
      </c>
      <c r="D43" s="10">
        <f>PPRD!D43+RCV_RCY!D43+IMP!D43-EXP!D43+STK_CHG!D43-INTMARB!D43-INTAVI!D43</f>
        <v>-15098.588392089419</v>
      </c>
      <c r="E43" s="10">
        <f>PPRD!E43+RCV_RCY!E43+IMP!E43-EXP!E43+STK_CHG!E43-INTMARB!E43-INTAVI!E43</f>
        <v>-11302.065950128968</v>
      </c>
      <c r="F43" s="10">
        <f>PPRD!F43+RCV_RCY!F43+IMP!F43-EXP!F43+STK_CHG!F43-INTMARB!F43-INTAVI!F43</f>
        <v>-12677.378933791912</v>
      </c>
      <c r="G43" s="10">
        <f>PPRD!G43+RCV_RCY!G43+IMP!G43-EXP!G43+STK_CHG!G43-INTMARB!G43-INTAVI!G43</f>
        <v>-12414.87532244196</v>
      </c>
      <c r="H43" s="10">
        <f>PPRD!H43+RCV_RCY!H43+IMP!H43-EXP!H43+STK_CHG!H43-INTMARB!H43-INTAVI!H43</f>
        <v>-14097.986586414445</v>
      </c>
      <c r="I43" s="10">
        <f>PPRD!I43+RCV_RCY!I43+IMP!I43-EXP!I43+STK_CHG!I43-INTMARB!I43-INTAVI!I43</f>
        <v>-12814.292519346511</v>
      </c>
      <c r="J43" s="10">
        <f>PPRD!J43+RCV_RCY!J43+IMP!J43-EXP!J43+STK_CHG!J43-INTMARB!J43-INTAVI!J43</f>
        <v>-12462.228976784176</v>
      </c>
      <c r="K43" s="10">
        <f>PPRD!K43+RCV_RCY!K43+IMP!K43-EXP!K43+STK_CHG!K43-INTMARB!K43-INTAVI!K43</f>
        <v>-13002.923473774717</v>
      </c>
      <c r="L43" s="10">
        <f>PPRD!L43+RCV_RCY!L43+IMP!L43-EXP!L43+STK_CHG!L43-INTMARB!L43-INTAVI!L43</f>
        <v>-13293.8950988822</v>
      </c>
      <c r="M43" s="10">
        <f>PPRD!M43+RCV_RCY!M43+IMP!M43-EXP!M43+STK_CHG!M43-INTMARB!M43-INTAVI!M43</f>
        <v>-14276.182287188301</v>
      </c>
      <c r="N43" s="10">
        <f>PPRD!N43+RCV_RCY!N43+IMP!N43-EXP!N43+STK_CHG!N43-INTMARB!N43-INTAVI!N43</f>
        <v>-13411.521926053305</v>
      </c>
      <c r="O43" s="10">
        <f>PPRD!O43+RCV_RCY!O43+IMP!O43-EXP!O43+STK_CHG!O43-INTMARB!O43-INTAVI!O43</f>
        <v>-13296.990541702495</v>
      </c>
      <c r="P43" s="10">
        <f>PPRD!P43+RCV_RCY!P43+IMP!P43-EXP!P43+STK_CHG!P43-INTMARB!P43-INTAVI!P43</f>
        <v>-13246.431642304384</v>
      </c>
      <c r="Q43" s="10">
        <f>PPRD!Q43+RCV_RCY!Q43+IMP!Q43-EXP!Q43+STK_CHG!Q43-INTMARB!Q43-INTAVI!Q43</f>
        <v>-13980.051590713678</v>
      </c>
      <c r="R43" s="10">
        <f>PPRD!R43+RCV_RCY!R43+IMP!R43-EXP!R43+STK_CHG!R43-INTMARB!R43-INTAVI!R43</f>
        <v>-14922.583920894238</v>
      </c>
      <c r="S43" s="10">
        <f>PPRD!S43+RCV_RCY!S43+IMP!S43-EXP!S43+STK_CHG!S43-INTMARB!S43-INTAVI!S43</f>
        <v>-13204.812983662947</v>
      </c>
      <c r="T43" s="10">
        <f>PPRD!T43+RCV_RCY!T43+IMP!T43-EXP!T43+STK_CHG!T43-INTMARB!T43-INTAVI!T43</f>
        <v>-13458.203181427347</v>
      </c>
      <c r="U43" s="10">
        <f>PPRD!U43+RCV_RCY!U43+IMP!U43-EXP!U43+STK_CHG!U43-INTMARB!U43-INTAVI!U43</f>
        <v>-12898.129148753229</v>
      </c>
      <c r="V43" s="10">
        <f>PPRD!V43+RCV_RCY!V43+IMP!V43-EXP!V43+STK_CHG!V43-INTMARB!V43-INTAVI!V43</f>
        <v>-14790.266809974204</v>
      </c>
      <c r="W43" s="10">
        <f>PPRD!W43+RCV_RCY!W43+IMP!W43-EXP!W43+STK_CHG!W43-INTMARB!W43-INTAVI!W43</f>
        <v>-15075.792261392951</v>
      </c>
      <c r="X43" s="10">
        <f>PPRD!X43+RCV_RCY!X43+IMP!X43-EXP!X43+STK_CHG!X43-INTMARB!X43-INTAVI!X43</f>
        <v>-19179.776268271715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PPRD!C44+RCV_RCY!C44+IMP!C44-EXP!C44+STK_CHG!C44-INTMARB!C44-INTAVI!C44</f>
        <v>-8918.1953568357749</v>
      </c>
      <c r="D44" s="10">
        <f>PPRD!D44+RCV_RCY!D44+IMP!D44-EXP!D44+STK_CHG!D44-INTMARB!D44-INTAVI!D44</f>
        <v>-8193.5368013757507</v>
      </c>
      <c r="E44" s="10">
        <f>PPRD!E44+RCV_RCY!E44+IMP!E44-EXP!E44+STK_CHG!E44-INTMARB!E44-INTAVI!E44</f>
        <v>-8912.3196044711967</v>
      </c>
      <c r="F44" s="10">
        <f>PPRD!F44+RCV_RCY!F44+IMP!F44-EXP!F44+STK_CHG!F44-INTMARB!F44-INTAVI!F44</f>
        <v>-9325.5708512467718</v>
      </c>
      <c r="G44" s="10">
        <f>PPRD!G44+RCV_RCY!G44+IMP!G44-EXP!G44+STK_CHG!G44-INTMARB!G44-INTAVI!G44</f>
        <v>-10759.21943250215</v>
      </c>
      <c r="H44" s="10">
        <f>PPRD!H44+RCV_RCY!H44+IMP!H44-EXP!H44+STK_CHG!H44-INTMARB!H44-INTAVI!H44</f>
        <v>-10039.457351676709</v>
      </c>
      <c r="I44" s="10">
        <f>PPRD!I44+RCV_RCY!I44+IMP!I44-EXP!I44+STK_CHG!I44-INTMARB!I44-INTAVI!I44</f>
        <v>-9866.1269131556401</v>
      </c>
      <c r="J44" s="10">
        <f>PPRD!J44+RCV_RCY!J44+IMP!J44-EXP!J44+STK_CHG!J44-INTMARB!J44-INTAVI!J44</f>
        <v>-8402.1209802235499</v>
      </c>
      <c r="K44" s="10">
        <f>PPRD!K44+RCV_RCY!K44+IMP!K44-EXP!K44+STK_CHG!K44-INTMARB!K44-INTAVI!K44</f>
        <v>-7692.151504729155</v>
      </c>
      <c r="L44" s="10">
        <f>PPRD!L44+RCV_RCY!L44+IMP!L44-EXP!L44+STK_CHG!L44-INTMARB!L44-INTAVI!L44</f>
        <v>-7634.3746345657728</v>
      </c>
      <c r="M44" s="10">
        <f>PPRD!M44+RCV_RCY!M44+IMP!M44-EXP!M44+STK_CHG!M44-INTMARB!M44-INTAVI!M44</f>
        <v>-8583.2856405846906</v>
      </c>
      <c r="N44" s="10">
        <f>PPRD!N44+RCV_RCY!N44+IMP!N44-EXP!N44+STK_CHG!N44-INTMARB!N44-INTAVI!N44</f>
        <v>-6451.4187446259684</v>
      </c>
      <c r="O44" s="10">
        <f>PPRD!O44+RCV_RCY!O44+IMP!O44-EXP!O44+STK_CHG!O44-INTMARB!O44-INTAVI!O44</f>
        <v>-7588.2201203783334</v>
      </c>
      <c r="P44" s="10">
        <f>PPRD!P44+RCV_RCY!P44+IMP!P44-EXP!P44+STK_CHG!P44-INTMARB!P44-INTAVI!P44</f>
        <v>-6167.4309544282105</v>
      </c>
      <c r="Q44" s="10">
        <f>PPRD!Q44+RCV_RCY!Q44+IMP!Q44-EXP!Q44+STK_CHG!Q44-INTMARB!Q44-INTAVI!Q44</f>
        <v>-6153.7212381771224</v>
      </c>
      <c r="R44" s="10">
        <f>PPRD!R44+RCV_RCY!R44+IMP!R44-EXP!R44+STK_CHG!R44-INTMARB!R44-INTAVI!R44</f>
        <v>-7910.1049871023233</v>
      </c>
      <c r="S44" s="10">
        <f>PPRD!S44+RCV_RCY!S44+IMP!S44-EXP!S44+STK_CHG!S44-INTMARB!S44-INTAVI!S44</f>
        <v>-9524.2211521926001</v>
      </c>
      <c r="T44" s="10">
        <f>PPRD!T44+RCV_RCY!T44+IMP!T44-EXP!T44+STK_CHG!T44-INTMARB!T44-INTAVI!T44</f>
        <v>-7372.7049871023191</v>
      </c>
      <c r="U44" s="10">
        <f>PPRD!U44+RCV_RCY!U44+IMP!U44-EXP!U44+STK_CHG!U44-INTMARB!U44-INTAVI!U44</f>
        <v>-7316.0024075666361</v>
      </c>
      <c r="V44" s="10">
        <f>PPRD!V44+RCV_RCY!V44+IMP!V44-EXP!V44+STK_CHG!V44-INTMARB!V44-INTAVI!V44</f>
        <v>-7300.1497850386913</v>
      </c>
      <c r="W44" s="10">
        <f>PPRD!W44+RCV_RCY!W44+IMP!W44-EXP!W44+STK_CHG!W44-INTMARB!W44-INTAVI!W44</f>
        <v>-9065.0701633706012</v>
      </c>
      <c r="X44" s="10">
        <f>PPRD!X44+RCV_RCY!X44+IMP!X44-EXP!X44+STK_CHG!X44-INTMARB!X44-INTAVI!X44</f>
        <v>-5628.8302665520223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PPRD!C45+RCV_RCY!C45+IMP!C45-EXP!C45+STK_CHG!C45-INTMARB!C45-INTAVI!C45</f>
        <v>203.0668099742046</v>
      </c>
      <c r="D45" s="10">
        <f>PPRD!D45+RCV_RCY!D45+IMP!D45-EXP!D45+STK_CHG!D45-INTMARB!D45-INTAVI!D45</f>
        <v>246.80429922613934</v>
      </c>
      <c r="E45" s="10">
        <f>PPRD!E45+RCV_RCY!E45+IMP!E45-EXP!E45+STK_CHG!E45-INTMARB!E45-INTAVI!E45</f>
        <v>249.92837489251929</v>
      </c>
      <c r="F45" s="10">
        <f>PPRD!F45+RCV_RCY!F45+IMP!F45-EXP!F45+STK_CHG!F45-INTMARB!F45-INTAVI!F45</f>
        <v>375.93387790197761</v>
      </c>
      <c r="G45" s="10">
        <f>PPRD!G45+RCV_RCY!G45+IMP!G45-EXP!G45+STK_CHG!G45-INTMARB!G45-INTAVI!G45</f>
        <v>519.64273430782453</v>
      </c>
      <c r="H45" s="10">
        <f>PPRD!H45+RCV_RCY!H45+IMP!H45-EXP!H45+STK_CHG!H45-INTMARB!H45-INTAVI!H45</f>
        <v>595.66259673258821</v>
      </c>
      <c r="I45" s="10">
        <f>PPRD!I45+RCV_RCY!I45+IMP!I45-EXP!I45+STK_CHG!I45-INTMARB!I45-INTAVI!I45</f>
        <v>448.82966466036117</v>
      </c>
      <c r="J45" s="10">
        <f>PPRD!J45+RCV_RCY!J45+IMP!J45-EXP!J45+STK_CHG!J45-INTMARB!J45-INTAVI!J45</f>
        <v>535.26328460877039</v>
      </c>
      <c r="K45" s="10">
        <f>PPRD!K45+RCV_RCY!K45+IMP!K45-EXP!K45+STK_CHG!K45-INTMARB!K45-INTAVI!K45</f>
        <v>422.79544282029229</v>
      </c>
      <c r="L45" s="10">
        <f>PPRD!L45+RCV_RCY!L45+IMP!L45-EXP!L45+STK_CHG!L45-INTMARB!L45-INTAVI!L45</f>
        <v>391.55434221840062</v>
      </c>
      <c r="M45" s="10">
        <f>PPRD!M45+RCV_RCY!M45+IMP!M45-EXP!M45+STK_CHG!M45-INTMARB!M45-INTAVI!M45</f>
        <v>278.04531384350821</v>
      </c>
      <c r="N45" s="10">
        <f>PPRD!N45+RCV_RCY!N45+IMP!N45-EXP!N45+STK_CHG!N45-INTMARB!N45-INTAVI!N45</f>
        <v>-112.46775580395527</v>
      </c>
      <c r="O45" s="10">
        <f>PPRD!O45+RCV_RCY!O45+IMP!O45-EXP!O45+STK_CHG!O45-INTMARB!O45-INTAVI!O45</f>
        <v>225.97687016337056</v>
      </c>
      <c r="P45" s="10">
        <f>PPRD!P45+RCV_RCY!P45+IMP!P45-EXP!P45+STK_CHG!P45-INTMARB!P45-INTAVI!P45</f>
        <v>468.61564918314707</v>
      </c>
      <c r="Q45" s="10">
        <f>PPRD!Q45+RCV_RCY!Q45+IMP!Q45-EXP!Q45+STK_CHG!Q45-INTMARB!Q45-INTAVI!Q45</f>
        <v>505.06345657781588</v>
      </c>
      <c r="R45" s="10">
        <f>PPRD!R45+RCV_RCY!R45+IMP!R45-EXP!R45+STK_CHG!R45-INTMARB!R45-INTAVI!R45</f>
        <v>671.57188306104831</v>
      </c>
      <c r="S45" s="10">
        <f>PPRD!S45+RCV_RCY!S45+IMP!S45-EXP!S45+STK_CHG!S45-INTMARB!S45-INTAVI!S45</f>
        <v>1110.9610490111791</v>
      </c>
      <c r="T45" s="10">
        <f>PPRD!T45+RCV_RCY!T45+IMP!T45-EXP!T45+STK_CHG!T45-INTMARB!T45-INTAVI!T45</f>
        <v>1351.9812553740328</v>
      </c>
      <c r="U45" s="10">
        <f>PPRD!U45+RCV_RCY!U45+IMP!U45-EXP!U45+STK_CHG!U45-INTMARB!U45-INTAVI!U45</f>
        <v>814.93920894239068</v>
      </c>
      <c r="V45" s="10">
        <f>PPRD!V45+RCV_RCY!V45+IMP!V45-EXP!V45+STK_CHG!V45-INTMARB!V45-INTAVI!V45</f>
        <v>529.53783319002514</v>
      </c>
      <c r="W45" s="10">
        <f>PPRD!W45+RCV_RCY!W45+IMP!W45-EXP!W45+STK_CHG!W45-INTMARB!W45-INTAVI!W45</f>
        <v>-186.08822012037774</v>
      </c>
      <c r="X45" s="10">
        <f>PPRD!X45+RCV_RCY!X45+IMP!X45-EXP!X45+STK_CHG!X45-INTMARB!X45-INTAVI!X45</f>
        <v>441.71822871883097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PPRD!C46+RCV_RCY!C46+IMP!C46-EXP!C46+STK_CHG!C46-INTMARB!C46-INTAVI!C46</f>
        <v>-447.93637145313835</v>
      </c>
      <c r="D46" s="10">
        <f>PPRD!D46+RCV_RCY!D46+IMP!D46-EXP!D46+STK_CHG!D46-INTMARB!D46-INTAVI!D46</f>
        <v>-372.78589853826304</v>
      </c>
      <c r="E46" s="10">
        <f>PPRD!E46+RCV_RCY!E46+IMP!E46-EXP!E46+STK_CHG!E46-INTMARB!E46-INTAVI!E46</f>
        <v>-412.33877901977627</v>
      </c>
      <c r="F46" s="10">
        <f>PPRD!F46+RCV_RCY!F46+IMP!F46-EXP!F46+STK_CHG!F46-INTMARB!F46-INTAVI!F46</f>
        <v>-392.56233877901968</v>
      </c>
      <c r="G46" s="10">
        <f>PPRD!G46+RCV_RCY!G46+IMP!G46-EXP!G46+STK_CHG!G46-INTMARB!G46-INTAVI!G46</f>
        <v>-448.92519346517622</v>
      </c>
      <c r="H46" s="10">
        <f>PPRD!H46+RCV_RCY!H46+IMP!H46-EXP!H46+STK_CHG!H46-INTMARB!H46-INTAVI!H46</f>
        <v>-352.02063628546858</v>
      </c>
      <c r="I46" s="10">
        <f>PPRD!I46+RCV_RCY!I46+IMP!I46-EXP!I46+STK_CHG!I46-INTMARB!I46-INTAVI!I46</f>
        <v>643.7231298366296</v>
      </c>
      <c r="J46" s="10">
        <f>PPRD!J46+RCV_RCY!J46+IMP!J46-EXP!J46+STK_CHG!J46-INTMARB!J46-INTAVI!J46</f>
        <v>-436.07050730868434</v>
      </c>
      <c r="K46" s="10">
        <f>PPRD!K46+RCV_RCY!K46+IMP!K46-EXP!K46+STK_CHG!K46-INTMARB!K46-INTAVI!K46</f>
        <v>-591.3155631986242</v>
      </c>
      <c r="L46" s="10">
        <f>PPRD!L46+RCV_RCY!L46+IMP!L46-EXP!L46+STK_CHG!L46-INTMARB!L46-INTAVI!L46</f>
        <v>-836.54342218400689</v>
      </c>
      <c r="M46" s="10">
        <f>PPRD!M46+RCV_RCY!M46+IMP!M46-EXP!M46+STK_CHG!M46-INTMARB!M46-INTAVI!M46</f>
        <v>-738.65004299226109</v>
      </c>
      <c r="N46" s="10">
        <f>PPRD!N46+RCV_RCY!N46+IMP!N46-EXP!N46+STK_CHG!N46-INTMARB!N46-INTAVI!N46</f>
        <v>-447.93637145313835</v>
      </c>
      <c r="O46" s="10">
        <f>PPRD!O46+RCV_RCY!O46+IMP!O46-EXP!O46+STK_CHG!O46-INTMARB!O46-INTAVI!O46</f>
        <v>-463.75752364574362</v>
      </c>
      <c r="P46" s="10">
        <f>PPRD!P46+RCV_RCY!P46+IMP!P46-EXP!P46+STK_CHG!P46-INTMARB!P46-INTAVI!P46</f>
        <v>-359.9312123817711</v>
      </c>
      <c r="Q46" s="10">
        <f>PPRD!Q46+RCV_RCY!Q46+IMP!Q46-EXP!Q46+STK_CHG!Q46-INTMARB!Q46-INTAVI!Q46</f>
        <v>-388.60705073086893</v>
      </c>
      <c r="R46" s="10">
        <f>PPRD!R46+RCV_RCY!R46+IMP!R46-EXP!R46+STK_CHG!R46-INTMARB!R46-INTAVI!R46</f>
        <v>-421.7493551160793</v>
      </c>
      <c r="S46" s="10">
        <f>PPRD!S46+RCV_RCY!S46+IMP!S46-EXP!S46+STK_CHG!S46-INTMARB!S46-INTAVI!S46</f>
        <v>115.1403267411871</v>
      </c>
      <c r="T46" s="10">
        <f>PPRD!T46+RCV_RCY!T46+IMP!T46-EXP!T46+STK_CHG!T46-INTMARB!T46-INTAVI!T46</f>
        <v>116.33886500429939</v>
      </c>
      <c r="U46" s="10">
        <f>PPRD!U46+RCV_RCY!U46+IMP!U46-EXP!U46+STK_CHG!U46-INTMARB!U46-INTAVI!U46</f>
        <v>220.19200343938064</v>
      </c>
      <c r="V46" s="10">
        <f>PPRD!V46+RCV_RCY!V46+IMP!V46-EXP!V46+STK_CHG!V46-INTMARB!V46-INTAVI!V46</f>
        <v>-323.48426483233095</v>
      </c>
      <c r="W46" s="10">
        <f>PPRD!W46+RCV_RCY!W46+IMP!W46-EXP!W46+STK_CHG!W46-INTMARB!W46-INTAVI!W46</f>
        <v>-264.19931212381726</v>
      </c>
      <c r="X46" s="10">
        <f>PPRD!X46+RCV_RCY!X46+IMP!X46-EXP!X46+STK_CHG!X46-INTMARB!X46-INTAVI!X46</f>
        <v>-913.54806534823729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PPRD!C47+RCV_RCY!C47+IMP!C47-EXP!C47+STK_CHG!C47-INTMARB!C47-INTAVI!C47</f>
        <v>-273.20868443680126</v>
      </c>
      <c r="D47" s="10">
        <f>PPRD!D47+RCV_RCY!D47+IMP!D47-EXP!D47+STK_CHG!D47-INTMARB!D47-INTAVI!D47</f>
        <v>-202.15434221840064</v>
      </c>
      <c r="E47" s="10">
        <f>PPRD!E47+RCV_RCY!E47+IMP!E47-EXP!E47+STK_CHG!E47-INTMARB!E47-INTAVI!E47</f>
        <v>-142.10859845227861</v>
      </c>
      <c r="F47" s="10">
        <f>PPRD!F47+RCV_RCY!F47+IMP!F47-EXP!F47+STK_CHG!F47-INTMARB!F47-INTAVI!F47</f>
        <v>-4.003009458297516</v>
      </c>
      <c r="G47" s="10">
        <f>PPRD!G47+RCV_RCY!G47+IMP!G47-EXP!G47+STK_CHG!G47-INTMARB!G47-INTAVI!G47</f>
        <v>-32.024505588993968</v>
      </c>
      <c r="H47" s="10">
        <f>PPRD!H47+RCV_RCY!H47+IMP!H47-EXP!H47+STK_CHG!H47-INTMARB!H47-INTAVI!H47</f>
        <v>79.060361134995674</v>
      </c>
      <c r="I47" s="10">
        <f>PPRD!I47+RCV_RCY!I47+IMP!I47-EXP!I47+STK_CHG!I47-INTMARB!I47-INTAVI!I47</f>
        <v>60.045829750644842</v>
      </c>
      <c r="J47" s="10">
        <f>PPRD!J47+RCV_RCY!J47+IMP!J47-EXP!J47+STK_CHG!J47-INTMARB!J47-INTAVI!J47</f>
        <v>-27.020722269991293</v>
      </c>
      <c r="K47" s="10">
        <f>PPRD!K47+RCV_RCY!K47+IMP!K47-EXP!K47+STK_CHG!K47-INTMARB!K47-INTAVI!K47</f>
        <v>43.032932072227048</v>
      </c>
      <c r="L47" s="10">
        <f>PPRD!L47+RCV_RCY!L47+IMP!L47-EXP!L47+STK_CHG!L47-INTMARB!L47-INTAVI!L47</f>
        <v>-44.033533963886484</v>
      </c>
      <c r="M47" s="10">
        <f>PPRD!M47+RCV_RCY!M47+IMP!M47-EXP!M47+STK_CHG!M47-INTMARB!M47-INTAVI!M47</f>
        <v>41.031298366294209</v>
      </c>
      <c r="N47" s="10">
        <f>PPRD!N47+RCV_RCY!N47+IMP!N47-EXP!N47+STK_CHG!N47-INTMARB!N47-INTAVI!N47</f>
        <v>-43.03293207222702</v>
      </c>
      <c r="O47" s="10">
        <f>PPRD!O47+RCV_RCY!O47+IMP!O47-EXP!O47+STK_CHG!O47-INTMARB!O47-INTAVI!O47</f>
        <v>-115.08787618228723</v>
      </c>
      <c r="P47" s="10">
        <f>PPRD!P47+RCV_RCY!P47+IMP!P47-EXP!P47+STK_CHG!P47-INTMARB!P47-INTAVI!P47</f>
        <v>-237.18116938950988</v>
      </c>
      <c r="Q47" s="10">
        <f>PPRD!Q47+RCV_RCY!Q47+IMP!Q47-EXP!Q47+STK_CHG!Q47-INTMARB!Q47-INTAVI!Q47</f>
        <v>-309.23619948409288</v>
      </c>
      <c r="R47" s="10">
        <f>PPRD!R47+RCV_RCY!R47+IMP!R47-EXP!R47+STK_CHG!R47-INTMARB!R47-INTAVI!R47</f>
        <v>-299.19148753224414</v>
      </c>
      <c r="S47" s="10">
        <f>PPRD!S47+RCV_RCY!S47+IMP!S47-EXP!S47+STK_CHG!S47-INTMARB!S47-INTAVI!S47</f>
        <v>-85.178073946689622</v>
      </c>
      <c r="T47" s="10">
        <f>PPRD!T47+RCV_RCY!T47+IMP!T47-EXP!T47+STK_CHG!T47-INTMARB!T47-INTAVI!T47</f>
        <v>-93.933791917454911</v>
      </c>
      <c r="U47" s="10">
        <f>PPRD!U47+RCV_RCY!U47+IMP!U47-EXP!U47+STK_CHG!U47-INTMARB!U47-INTAVI!U47</f>
        <v>-236.66775580395526</v>
      </c>
      <c r="V47" s="10">
        <f>PPRD!V47+RCV_RCY!V47+IMP!V47-EXP!V47+STK_CHG!V47-INTMARB!V47-INTAVI!V47</f>
        <v>-157.88667239896816</v>
      </c>
      <c r="W47" s="10">
        <f>PPRD!W47+RCV_RCY!W47+IMP!W47-EXP!W47+STK_CHG!W47-INTMARB!W47-INTAVI!W47</f>
        <v>-541.96190885640578</v>
      </c>
      <c r="X47" s="10">
        <f>PPRD!X47+RCV_RCY!X47+IMP!X47-EXP!X47+STK_CHG!X47-INTMARB!X47-INTAVI!X47</f>
        <v>-646.8901117798797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PPRD!C48+RCV_RCY!C48+IMP!C48-EXP!C48+STK_CHG!C48-INTMARB!C48-INTAVI!C48</f>
        <v>353.95047291487526</v>
      </c>
      <c r="D48" s="10">
        <f>PPRD!D48+RCV_RCY!D48+IMP!D48-EXP!D48+STK_CHG!D48-INTMARB!D48-INTAVI!D48</f>
        <v>381.69492691315571</v>
      </c>
      <c r="E48" s="10">
        <f>PPRD!E48+RCV_RCY!E48+IMP!E48-EXP!E48+STK_CHG!E48-INTMARB!E48-INTAVI!E48</f>
        <v>404.39475494410988</v>
      </c>
      <c r="F48" s="10">
        <f>PPRD!F48+RCV_RCY!F48+IMP!F48-EXP!F48+STK_CHG!F48-INTMARB!F48-INTAVI!F48</f>
        <v>355.63198624247661</v>
      </c>
      <c r="G48" s="10">
        <f>PPRD!G48+RCV_RCY!G48+IMP!G48-EXP!G48+STK_CHG!G48-INTMARB!G48-INTAVI!G48</f>
        <v>447.27239896818605</v>
      </c>
      <c r="H48" s="10">
        <f>PPRD!H48+RCV_RCY!H48+IMP!H48-EXP!H48+STK_CHG!H48-INTMARB!H48-INTAVI!H48</f>
        <v>460.72416165090317</v>
      </c>
      <c r="I48" s="10">
        <f>PPRD!I48+RCV_RCY!I48+IMP!I48-EXP!I48+STK_CHG!I48-INTMARB!I48-INTAVI!I48</f>
        <v>419.52803095442903</v>
      </c>
      <c r="J48" s="10">
        <f>PPRD!J48+RCV_RCY!J48+IMP!J48-EXP!J48+STK_CHG!J48-INTMARB!J48-INTAVI!J48</f>
        <v>401.03181427343077</v>
      </c>
      <c r="K48" s="10">
        <f>PPRD!K48+RCV_RCY!K48+IMP!K48-EXP!K48+STK_CHG!K48-INTMARB!K48-INTAVI!K48</f>
        <v>355.63207222699936</v>
      </c>
      <c r="L48" s="10">
        <f>PPRD!L48+RCV_RCY!L48+IMP!L48-EXP!L48+STK_CHG!L48-INTMARB!L48-INTAVI!L48</f>
        <v>289.21375752364571</v>
      </c>
      <c r="M48" s="10">
        <f>PPRD!M48+RCV_RCY!M48+IMP!M48-EXP!M48+STK_CHG!M48-INTMARB!M48-INTAVI!M48</f>
        <v>391.78366294067098</v>
      </c>
      <c r="N48" s="10">
        <f>PPRD!N48+RCV_RCY!N48+IMP!N48-EXP!N48+STK_CHG!N48-INTMARB!N48-INTAVI!N48</f>
        <v>272.39896818572652</v>
      </c>
      <c r="O48" s="10">
        <f>PPRD!O48+RCV_RCY!O48+IMP!O48-EXP!O48+STK_CHG!O48-INTMARB!O48-INTAVI!O48</f>
        <v>202.61771281169382</v>
      </c>
      <c r="P48" s="10">
        <f>PPRD!P48+RCV_RCY!P48+IMP!P48-EXP!P48+STK_CHG!P48-INTMARB!P48-INTAVI!P48</f>
        <v>198.41410146173712</v>
      </c>
      <c r="Q48" s="10">
        <f>PPRD!Q48+RCV_RCY!Q48+IMP!Q48-EXP!Q48+STK_CHG!Q48-INTMARB!Q48-INTAVI!Q48</f>
        <v>-57.170163370593265</v>
      </c>
      <c r="R48" s="10">
        <f>PPRD!R48+RCV_RCY!R48+IMP!R48-EXP!R48+STK_CHG!R48-INTMARB!R48-INTAVI!R48</f>
        <v>379.26560619088519</v>
      </c>
      <c r="S48" s="10">
        <f>PPRD!S48+RCV_RCY!S48+IMP!S48-EXP!S48+STK_CHG!S48-INTMARB!S48-INTAVI!S48</f>
        <v>393.24239036973341</v>
      </c>
      <c r="T48" s="10">
        <f>PPRD!T48+RCV_RCY!T48+IMP!T48-EXP!T48+STK_CHG!T48-INTMARB!T48-INTAVI!T48</f>
        <v>451.51315563198608</v>
      </c>
      <c r="U48" s="10">
        <f>PPRD!U48+RCV_RCY!U48+IMP!U48-EXP!U48+STK_CHG!U48-INTMARB!U48-INTAVI!U48</f>
        <v>463.28882201203794</v>
      </c>
      <c r="V48" s="10">
        <f>PPRD!V48+RCV_RCY!V48+IMP!V48-EXP!V48+STK_CHG!V48-INTMARB!V48-INTAVI!V48</f>
        <v>341.70687876182251</v>
      </c>
      <c r="W48" s="10">
        <f>PPRD!W48+RCV_RCY!W48+IMP!W48-EXP!W48+STK_CHG!W48-INTMARB!W48-INTAVI!W48</f>
        <v>357.78177128116914</v>
      </c>
      <c r="X48" s="10">
        <f>PPRD!X48+RCV_RCY!X48+IMP!X48-EXP!X48+STK_CHG!X48-INTMARB!X48-INTAVI!X48</f>
        <v>347.93585554600139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PPRD!C49+RCV_RCY!C49+IMP!C49-EXP!C49+STK_CHG!C49-INTMARB!C49-INTAVI!C49</f>
        <v>-23.457007738607093</v>
      </c>
      <c r="D49" s="10">
        <f>PPRD!D49+RCV_RCY!D49+IMP!D49-EXP!D49+STK_CHG!D49-INTMARB!D49-INTAVI!D49</f>
        <v>-57.11289767841788</v>
      </c>
      <c r="E49" s="10">
        <f>PPRD!E49+RCV_RCY!E49+IMP!E49-EXP!E49+STK_CHG!E49-INTMARB!E49-INTAVI!E49</f>
        <v>-84.649355116079093</v>
      </c>
      <c r="F49" s="10">
        <f>PPRD!F49+RCV_RCY!F49+IMP!F49-EXP!F49+STK_CHG!F49-INTMARB!F49-INTAVI!F49</f>
        <v>-82.609630266551932</v>
      </c>
      <c r="G49" s="10">
        <f>PPRD!G49+RCV_RCY!G49+IMP!G49-EXP!G49+STK_CHG!G49-INTMARB!G49-INTAVI!G49</f>
        <v>-16.317970765262263</v>
      </c>
      <c r="H49" s="10">
        <f>PPRD!H49+RCV_RCY!H49+IMP!H49-EXP!H49+STK_CHG!H49-INTMARB!H49-INTAVI!H49</f>
        <v>-32.635941530524519</v>
      </c>
      <c r="I49" s="10">
        <f>PPRD!I49+RCV_RCY!I49+IMP!I49-EXP!I49+STK_CHG!I49-INTMARB!I49-INTAVI!I49</f>
        <v>25.496732588134119</v>
      </c>
      <c r="J49" s="10">
        <f>PPRD!J49+RCV_RCY!J49+IMP!J49-EXP!J49+STK_CHG!J49-INTMARB!J49-INTAVI!J49</f>
        <v>-64.251934651762667</v>
      </c>
      <c r="K49" s="10">
        <f>PPRD!K49+RCV_RCY!K49+IMP!K49-EXP!K49+STK_CHG!K49-INTMARB!K49-INTAVI!K49</f>
        <v>-45.89423903697331</v>
      </c>
      <c r="L49" s="10">
        <f>PPRD!L49+RCV_RCY!L49+IMP!L49-EXP!L49+STK_CHG!L49-INTMARB!L49-INTAVI!L49</f>
        <v>-34.675580395528833</v>
      </c>
      <c r="M49" s="10">
        <f>PPRD!M49+RCV_RCY!M49+IMP!M49-EXP!M49+STK_CHG!M49-INTMARB!M49-INTAVI!M49</f>
        <v>114.22562338779024</v>
      </c>
      <c r="N49" s="10">
        <f>PPRD!N49+RCV_RCY!N49+IMP!N49-EXP!N49+STK_CHG!N49-INTMARB!N49-INTAVI!N49</f>
        <v>28.556405846947587</v>
      </c>
      <c r="O49" s="10">
        <f>PPRD!O49+RCV_RCY!O49+IMP!O49-EXP!O49+STK_CHG!O49-INTMARB!O49-INTAVI!O49</f>
        <v>1.0199484092863194</v>
      </c>
      <c r="P49" s="10">
        <f>PPRD!P49+RCV_RCY!P49+IMP!P49-EXP!P49+STK_CHG!P49-INTMARB!P49-INTAVI!P49</f>
        <v>3.0596732588134454</v>
      </c>
      <c r="Q49" s="10">
        <f>PPRD!Q49+RCV_RCY!Q49+IMP!Q49-EXP!Q49+STK_CHG!Q49-INTMARB!Q49-INTAVI!Q49</f>
        <v>-46.914101461736884</v>
      </c>
      <c r="R49" s="10">
        <f>PPRD!R49+RCV_RCY!R49+IMP!R49-EXP!R49+STK_CHG!R49-INTMARB!R49-INTAVI!R49</f>
        <v>-39.251762682717107</v>
      </c>
      <c r="S49" s="10">
        <f>PPRD!S49+RCV_RCY!S49+IMP!S49-EXP!S49+STK_CHG!S49-INTMARB!S49-INTAVI!S49</f>
        <v>58.460103181427343</v>
      </c>
      <c r="T49" s="10">
        <f>PPRD!T49+RCV_RCY!T49+IMP!T49-EXP!T49+STK_CHG!T49-INTMARB!T49-INTAVI!T49</f>
        <v>41.814789337919208</v>
      </c>
      <c r="U49" s="10">
        <f>PPRD!U49+RCV_RCY!U49+IMP!U49-EXP!U49+STK_CHG!U49-INTMARB!U49-INTAVI!U49</f>
        <v>36.403267411865919</v>
      </c>
      <c r="V49" s="10">
        <f>PPRD!V49+RCV_RCY!V49+IMP!V49-EXP!V49+STK_CHG!V49-INTMARB!V49-INTAVI!V49</f>
        <v>21.00937231298369</v>
      </c>
      <c r="W49" s="10">
        <f>PPRD!W49+RCV_RCY!W49+IMP!W49-EXP!W49+STK_CHG!W49-INTMARB!W49-INTAVI!W49</f>
        <v>19.262424763542562</v>
      </c>
      <c r="X49" s="10">
        <f>PPRD!X49+RCV_RCY!X49+IMP!X49-EXP!X49+STK_CHG!X49-INTMARB!X49-INTAVI!X49</f>
        <v>20.923731728288864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PPRD!C50+RCV_RCY!C50+IMP!C50-EXP!C50+STK_CHG!C50-INTMARB!C50-INTAVI!C50</f>
        <v>-247.44436801375747</v>
      </c>
      <c r="D50" s="10">
        <f>PPRD!D50+RCV_RCY!D50+IMP!D50-EXP!D50+STK_CHG!D50-INTMARB!D50-INTAVI!D50</f>
        <v>-267.50739466895965</v>
      </c>
      <c r="E50" s="10">
        <f>PPRD!E50+RCV_RCY!E50+IMP!E50-EXP!E50+STK_CHG!E50-INTMARB!E50-INTAVI!E50</f>
        <v>-470.04875322441944</v>
      </c>
      <c r="F50" s="10">
        <f>PPRD!F50+RCV_RCY!F50+IMP!F50-EXP!F50+STK_CHG!F50-INTMARB!F50-INTAVI!F50</f>
        <v>-426.10111779879611</v>
      </c>
      <c r="G50" s="10">
        <f>PPRD!G50+RCV_RCY!G50+IMP!G50-EXP!G50+STK_CHG!G50-INTMARB!G50-INTAVI!G50</f>
        <v>-56.809974204643083</v>
      </c>
      <c r="H50" s="10">
        <f>PPRD!H50+RCV_RCY!H50+IMP!H50-EXP!H50+STK_CHG!H50-INTMARB!H50-INTAVI!H50</f>
        <v>738.67489251934694</v>
      </c>
      <c r="I50" s="10">
        <f>PPRD!I50+RCV_RCY!I50+IMP!I50-EXP!I50+STK_CHG!I50-INTMARB!I50-INTAVI!I50</f>
        <v>-348.73791917454855</v>
      </c>
      <c r="J50" s="10">
        <f>PPRD!J50+RCV_RCY!J50+IMP!J50-EXP!J50+STK_CHG!J50-INTMARB!J50-INTAVI!J50</f>
        <v>-373.25210662080838</v>
      </c>
      <c r="K50" s="10">
        <f>PPRD!K50+RCV_RCY!K50+IMP!K50-EXP!K50+STK_CHG!K50-INTMARB!K50-INTAVI!K50</f>
        <v>-327.99939810834053</v>
      </c>
      <c r="L50" s="10">
        <f>PPRD!L50+RCV_RCY!L50+IMP!L50-EXP!L50+STK_CHG!L50-INTMARB!L50-INTAVI!L50</f>
        <v>-517.30490111779886</v>
      </c>
      <c r="M50" s="10">
        <f>PPRD!M50+RCV_RCY!M50+IMP!M50-EXP!M50+STK_CHG!M50-INTMARB!M50-INTAVI!M50</f>
        <v>-381.9900257953563</v>
      </c>
      <c r="N50" s="10">
        <f>PPRD!N50+RCV_RCY!N50+IMP!N50-EXP!N50+STK_CHG!N50-INTMARB!N50-INTAVI!N50</f>
        <v>-587.21126397248554</v>
      </c>
      <c r="O50" s="10">
        <f>PPRD!O50+RCV_RCY!O50+IMP!O50-EXP!O50+STK_CHG!O50-INTMARB!O50-INTAVI!O50</f>
        <v>-498.96629406706796</v>
      </c>
      <c r="P50" s="10">
        <f>PPRD!P50+RCV_RCY!P50+IMP!P50-EXP!P50+STK_CHG!P50-INTMARB!P50-INTAVI!P50</f>
        <v>-426.47368873602744</v>
      </c>
      <c r="Q50" s="10">
        <f>PPRD!Q50+RCV_RCY!Q50+IMP!Q50-EXP!Q50+STK_CHG!Q50-INTMARB!Q50-INTAVI!Q50</f>
        <v>-351.4177987962168</v>
      </c>
      <c r="R50" s="10">
        <f>PPRD!R50+RCV_RCY!R50+IMP!R50-EXP!R50+STK_CHG!R50-INTMARB!R50-INTAVI!R50</f>
        <v>168.32957867583849</v>
      </c>
      <c r="S50" s="10">
        <f>PPRD!S50+RCV_RCY!S50+IMP!S50-EXP!S50+STK_CHG!S50-INTMARB!S50-INTAVI!S50</f>
        <v>-698.89896818572583</v>
      </c>
      <c r="T50" s="10">
        <f>PPRD!T50+RCV_RCY!T50+IMP!T50-EXP!T50+STK_CHG!T50-INTMARB!T50-INTAVI!T50</f>
        <v>-3178.0913155632034</v>
      </c>
      <c r="U50" s="10">
        <f>PPRD!U50+RCV_RCY!U50+IMP!U50-EXP!U50+STK_CHG!U50-INTMARB!U50-INTAVI!U50</f>
        <v>-2777.1029234737725</v>
      </c>
      <c r="V50" s="10">
        <f>PPRD!V50+RCV_RCY!V50+IMP!V50-EXP!V50+STK_CHG!V50-INTMARB!V50-INTAVI!V50</f>
        <v>-1282.2492691315665</v>
      </c>
      <c r="W50" s="10">
        <f>PPRD!W50+RCV_RCY!W50+IMP!W50-EXP!W50+STK_CHG!W50-INTMARB!W50-INTAVI!W50</f>
        <v>-8.6500429922608646</v>
      </c>
      <c r="X50" s="10">
        <f>PPRD!X50+RCV_RCY!X50+IMP!X50-EXP!X50+STK_CHG!X50-INTMARB!X50-INTAVI!X50</f>
        <v>-1257.3684436801375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PPRD!C51+RCV_RCY!C51+IMP!C51-EXP!C51+STK_CHG!C51-INTMARB!C51-INTAVI!C51</f>
        <v>35007.514445399822</v>
      </c>
      <c r="D51" s="37">
        <f>PPRD!D51+RCV_RCY!D51+IMP!D51-EXP!D51+STK_CHG!D51-INTMARB!D51-INTAVI!D51</f>
        <v>35872.150386930334</v>
      </c>
      <c r="E51" s="37">
        <f>PPRD!E51+RCV_RCY!E51+IMP!E51-EXP!E51+STK_CHG!E51-INTMARB!E51-INTAVI!E51</f>
        <v>35798.11797076527</v>
      </c>
      <c r="F51" s="37">
        <f>PPRD!F51+RCV_RCY!F51+IMP!F51-EXP!F51+STK_CHG!F51-INTMARB!F51-INTAVI!F51</f>
        <v>35982.016766981949</v>
      </c>
      <c r="G51" s="37">
        <f>PPRD!G51+RCV_RCY!G51+IMP!G51-EXP!G51+STK_CHG!G51-INTMARB!G51-INTAVI!G51</f>
        <v>36751.102837489248</v>
      </c>
      <c r="H51" s="37">
        <f>PPRD!H51+RCV_RCY!H51+IMP!H51-EXP!H51+STK_CHG!H51-INTMARB!H51-INTAVI!H51</f>
        <v>35325.183319002586</v>
      </c>
      <c r="I51" s="37">
        <f>PPRD!I51+RCV_RCY!I51+IMP!I51-EXP!I51+STK_CHG!I51-INTMARB!I51-INTAVI!I51</f>
        <v>34243.22209802235</v>
      </c>
      <c r="J51" s="37">
        <f>PPRD!J51+RCV_RCY!J51+IMP!J51-EXP!J51+STK_CHG!J51-INTMARB!J51-INTAVI!J51</f>
        <v>33335.615477214094</v>
      </c>
      <c r="K51" s="37">
        <f>PPRD!K51+RCV_RCY!K51+IMP!K51-EXP!K51+STK_CHG!K51-INTMARB!K51-INTAVI!K51</f>
        <v>34656.419346517621</v>
      </c>
      <c r="L51" s="37">
        <f>PPRD!L51+RCV_RCY!L51+IMP!L51-EXP!L51+STK_CHG!L51-INTMARB!L51-INTAVI!L51</f>
        <v>35492.3796216681</v>
      </c>
      <c r="M51" s="37">
        <f>PPRD!M51+RCV_RCY!M51+IMP!M51-EXP!M51+STK_CHG!M51-INTMARB!M51-INTAVI!M51</f>
        <v>40066.268099742032</v>
      </c>
      <c r="N51" s="37">
        <f>PPRD!N51+RCV_RCY!N51+IMP!N51-EXP!N51+STK_CHG!N51-INTMARB!N51-INTAVI!N51</f>
        <v>35043.348409286329</v>
      </c>
      <c r="O51" s="37">
        <f>PPRD!O51+RCV_RCY!O51+IMP!O51-EXP!O51+STK_CHG!O51-INTMARB!O51-INTAVI!O51</f>
        <v>33486.08787618229</v>
      </c>
      <c r="P51" s="37">
        <f>PPRD!P51+RCV_RCY!P51+IMP!P51-EXP!P51+STK_CHG!P51-INTMARB!P51-INTAVI!P51</f>
        <v>33380.679105760959</v>
      </c>
      <c r="Q51" s="37">
        <f>PPRD!Q51+RCV_RCY!Q51+IMP!Q51-EXP!Q51+STK_CHG!Q51-INTMARB!Q51-INTAVI!Q51</f>
        <v>29102.733276010305</v>
      </c>
      <c r="R51" s="37">
        <f>PPRD!R51+RCV_RCY!R51+IMP!R51-EXP!R51+STK_CHG!R51-INTMARB!R51-INTAVI!R51</f>
        <v>28631.912725709364</v>
      </c>
      <c r="S51" s="37">
        <f>PPRD!S51+RCV_RCY!S51+IMP!S51-EXP!S51+STK_CHG!S51-INTMARB!S51-INTAVI!S51</f>
        <v>30037.267411865851</v>
      </c>
      <c r="T51" s="37">
        <f>PPRD!T51+RCV_RCY!T51+IMP!T51-EXP!T51+STK_CHG!T51-INTMARB!T51-INTAVI!T51</f>
        <v>31163.716337059326</v>
      </c>
      <c r="U51" s="37">
        <f>PPRD!U51+RCV_RCY!U51+IMP!U51-EXP!U51+STK_CHG!U51-INTMARB!U51-INTAVI!U51</f>
        <v>30741.797334479779</v>
      </c>
      <c r="V51" s="37">
        <f>PPRD!V51+RCV_RCY!V51+IMP!V51-EXP!V51+STK_CHG!V51-INTMARB!V51-INTAVI!V51</f>
        <v>32058.887016337056</v>
      </c>
      <c r="W51" s="37">
        <f>PPRD!W51+RCV_RCY!W51+IMP!W51-EXP!W51+STK_CHG!W51-INTMARB!W51-INTAVI!W51</f>
        <v>31448.528374892521</v>
      </c>
      <c r="X51" s="37">
        <f>PPRD!X51+RCV_RCY!X51+IMP!X51-EXP!X51+STK_CHG!X51-INTMARB!X51-INTAVI!X51</f>
        <v>30154.840842648329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1346.7592433361995</v>
      </c>
      <c r="D52" s="37">
        <f t="shared" si="20"/>
        <v>1420.2669819432499</v>
      </c>
      <c r="E52" s="37">
        <f t="shared" si="20"/>
        <v>1560.749355116079</v>
      </c>
      <c r="F52" s="37">
        <f t="shared" si="20"/>
        <v>1526.2820292347374</v>
      </c>
      <c r="G52" s="37">
        <f t="shared" si="20"/>
        <v>1808.7462596732587</v>
      </c>
      <c r="H52" s="37">
        <f t="shared" si="20"/>
        <v>2270.4761822871883</v>
      </c>
      <c r="I52" s="37">
        <f t="shared" si="20"/>
        <v>2423.4774720550304</v>
      </c>
      <c r="J52" s="37">
        <f t="shared" si="20"/>
        <v>2535.5676698194325</v>
      </c>
      <c r="K52" s="37">
        <f t="shared" si="20"/>
        <v>2939.2436801375757</v>
      </c>
      <c r="L52" s="37">
        <f t="shared" si="20"/>
        <v>3311.9685296646599</v>
      </c>
      <c r="M52" s="37">
        <f t="shared" si="20"/>
        <v>3314.6533104041282</v>
      </c>
      <c r="N52" s="37">
        <f t="shared" si="20"/>
        <v>3514.8918314703346</v>
      </c>
      <c r="O52" s="37">
        <f t="shared" si="20"/>
        <v>3620.6500429922617</v>
      </c>
      <c r="P52" s="37">
        <f t="shared" si="20"/>
        <v>3517.4537403267409</v>
      </c>
      <c r="Q52" s="37">
        <f t="shared" si="20"/>
        <v>3520.2319002579538</v>
      </c>
      <c r="R52" s="37">
        <f t="shared" si="20"/>
        <v>3728.4452278589852</v>
      </c>
      <c r="S52" s="37">
        <f t="shared" si="20"/>
        <v>3843.9891659501291</v>
      </c>
      <c r="T52" s="37">
        <f t="shared" si="20"/>
        <v>4207.3950128976776</v>
      </c>
      <c r="U52" s="37">
        <f t="shared" si="20"/>
        <v>4628.154084264831</v>
      </c>
      <c r="V52" s="37">
        <f t="shared" si="20"/>
        <v>5438.0394668959589</v>
      </c>
      <c r="W52" s="37">
        <f t="shared" si="20"/>
        <v>6772.8914015477203</v>
      </c>
      <c r="X52" s="37">
        <f t="shared" ref="X52" si="21">SUM(X53:X70)</f>
        <v>7967.1367153912288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PPRD!C53+RCV_RCY!C53+IMP!C53-EXP!C53+STK_CHG!C53-INTMARB!C53-INTAVI!C53</f>
        <v>12.24677558039553</v>
      </c>
      <c r="D53" s="10">
        <f>PPRD!D53+RCV_RCY!D53+IMP!D53-EXP!D53+STK_CHG!D53-INTMARB!D53-INTAVI!D53</f>
        <v>10.08417884780739</v>
      </c>
      <c r="E53" s="10">
        <f>PPRD!E53+RCV_RCY!E53+IMP!E53-EXP!E53+STK_CHG!E53-INTMARB!E53-INTAVI!E53</f>
        <v>9.4582975064488384</v>
      </c>
      <c r="F53" s="10">
        <f>PPRD!F53+RCV_RCY!F53+IMP!F53-EXP!F53+STK_CHG!F53-INTMARB!F53-INTAVI!F53</f>
        <v>6.1908856405846944</v>
      </c>
      <c r="G53" s="10">
        <f>PPRD!G53+RCV_RCY!G53+IMP!G53-EXP!G53+STK_CHG!G53-INTMARB!G53-INTAVI!G53</f>
        <v>8.16852966466036</v>
      </c>
      <c r="H53" s="10">
        <f>PPRD!H53+RCV_RCY!H53+IMP!H53-EXP!H53+STK_CHG!H53-INTMARB!H53-INTAVI!H53</f>
        <v>7.5666380051590707</v>
      </c>
      <c r="I53" s="10">
        <f>PPRD!I53+RCV_RCY!I53+IMP!I53-EXP!I53+STK_CHG!I53-INTMARB!I53-INTAVI!I53</f>
        <v>9.1143594153052447</v>
      </c>
      <c r="J53" s="10">
        <f>PPRD!J53+RCV_RCY!J53+IMP!J53-EXP!J53+STK_CHG!J53-INTMARB!J53-INTAVI!J53</f>
        <v>9.2003439380911427</v>
      </c>
      <c r="K53" s="10">
        <f>PPRD!K53+RCV_RCY!K53+IMP!K53-EXP!K53+STK_CHG!K53-INTMARB!K53-INTAVI!K53</f>
        <v>8.7704213241616511</v>
      </c>
      <c r="L53" s="10">
        <f>PPRD!L53+RCV_RCY!L53+IMP!L53-EXP!L53+STK_CHG!L53-INTMARB!L53-INTAVI!L53</f>
        <v>8.4264832330180557</v>
      </c>
      <c r="M53" s="10">
        <f>PPRD!M53+RCV_RCY!M53+IMP!M53-EXP!M53+STK_CHG!M53-INTMARB!M53-INTAVI!M53</f>
        <v>9.0283748925193468</v>
      </c>
      <c r="N53" s="10">
        <f>PPRD!N53+RCV_RCY!N53+IMP!N53-EXP!N53+STK_CHG!N53-INTMARB!N53-INTAVI!N53</f>
        <v>4.901117798796216</v>
      </c>
      <c r="O53" s="10">
        <f>PPRD!O53+RCV_RCY!O53+IMP!O53-EXP!O53+STK_CHG!O53-INTMARB!O53-INTAVI!O53</f>
        <v>8.975752364574376</v>
      </c>
      <c r="P53" s="10">
        <f>PPRD!P53+RCV_RCY!P53+IMP!P53-EXP!P53+STK_CHG!P53-INTMARB!P53-INTAVI!P53</f>
        <v>9.8290627687016325</v>
      </c>
      <c r="Q53" s="10">
        <f>PPRD!Q53+RCV_RCY!Q53+IMP!Q53-EXP!Q53+STK_CHG!Q53-INTMARB!Q53-INTAVI!Q53</f>
        <v>9.6474634565778157</v>
      </c>
      <c r="R53" s="10">
        <f>PPRD!R53+RCV_RCY!R53+IMP!R53-EXP!R53+STK_CHG!R53-INTMARB!R53-INTAVI!R53</f>
        <v>7.9707652622527938</v>
      </c>
      <c r="S53" s="10">
        <f>PPRD!S53+RCV_RCY!S53+IMP!S53-EXP!S53+STK_CHG!S53-INTMARB!S53-INTAVI!S53</f>
        <v>8.605245055889938</v>
      </c>
      <c r="T53" s="10">
        <f>PPRD!T53+RCV_RCY!T53+IMP!T53-EXP!T53+STK_CHG!T53-INTMARB!T53-INTAVI!T53</f>
        <v>5.224161650902837</v>
      </c>
      <c r="U53" s="10">
        <f>PPRD!U53+RCV_RCY!U53+IMP!U53-EXP!U53+STK_CHG!U53-INTMARB!U53-INTAVI!U53</f>
        <v>6.2208082545141874</v>
      </c>
      <c r="V53" s="10">
        <f>PPRD!V53+RCV_RCY!V53+IMP!V53-EXP!V53+STK_CHG!V53-INTMARB!V53-INTAVI!V53</f>
        <v>6.3785038693035254</v>
      </c>
      <c r="W53" s="10">
        <f>PPRD!W53+RCV_RCY!W53+IMP!W53-EXP!W53+STK_CHG!W53-INTMARB!W53-INTAVI!W53</f>
        <v>3.9609630266552021</v>
      </c>
      <c r="X53" s="10">
        <f>PPRD!X53+RCV_RCY!X53+IMP!X53-EXP!X53+STK_CHG!X53-INTMARB!X53-INTAVI!X53</f>
        <v>7.5872742906276862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PPRD!C54+RCV_RCY!C54+IMP!C54-EXP!C54+STK_CHG!C54-INTMARB!C54-INTAVI!C54</f>
        <v>0</v>
      </c>
      <c r="D54" s="10">
        <f>PPRD!D54+RCV_RCY!D54+IMP!D54-EXP!D54+STK_CHG!D54-INTMARB!D54-INTAVI!D54</f>
        <v>0</v>
      </c>
      <c r="E54" s="10">
        <f>PPRD!E54+RCV_RCY!E54+IMP!E54-EXP!E54+STK_CHG!E54-INTMARB!E54-INTAVI!E54</f>
        <v>0</v>
      </c>
      <c r="F54" s="10">
        <f>PPRD!F54+RCV_RCY!F54+IMP!F54-EXP!F54+STK_CHG!F54-INTMARB!F54-INTAVI!F54</f>
        <v>0</v>
      </c>
      <c r="G54" s="10">
        <f>PPRD!G54+RCV_RCY!G54+IMP!G54-EXP!G54+STK_CHG!G54-INTMARB!G54-INTAVI!G54</f>
        <v>0</v>
      </c>
      <c r="H54" s="10">
        <f>PPRD!H54+RCV_RCY!H54+IMP!H54-EXP!H54+STK_CHG!H54-INTMARB!H54-INTAVI!H54</f>
        <v>0</v>
      </c>
      <c r="I54" s="10">
        <f>PPRD!I54+RCV_RCY!I54+IMP!I54-EXP!I54+STK_CHG!I54-INTMARB!I54-INTAVI!I54</f>
        <v>0</v>
      </c>
      <c r="J54" s="10">
        <f>PPRD!J54+RCV_RCY!J54+IMP!J54-EXP!J54+STK_CHG!J54-INTMARB!J54-INTAVI!J54</f>
        <v>0</v>
      </c>
      <c r="K54" s="10">
        <f>PPRD!K54+RCV_RCY!K54+IMP!K54-EXP!K54+STK_CHG!K54-INTMARB!K54-INTAVI!K54</f>
        <v>0</v>
      </c>
      <c r="L54" s="10">
        <f>PPRD!L54+RCV_RCY!L54+IMP!L54-EXP!L54+STK_CHG!L54-INTMARB!L54-INTAVI!L54</f>
        <v>0</v>
      </c>
      <c r="M54" s="10">
        <f>PPRD!M54+RCV_RCY!M54+IMP!M54-EXP!M54+STK_CHG!M54-INTMARB!M54-INTAVI!M54</f>
        <v>0</v>
      </c>
      <c r="N54" s="10">
        <f>PPRD!N54+RCV_RCY!N54+IMP!N54-EXP!N54+STK_CHG!N54-INTMARB!N54-INTAVI!N54</f>
        <v>0</v>
      </c>
      <c r="O54" s="10">
        <f>PPRD!O54+RCV_RCY!O54+IMP!O54-EXP!O54+STK_CHG!O54-INTMARB!O54-INTAVI!O54</f>
        <v>0</v>
      </c>
      <c r="P54" s="10">
        <f>PPRD!P54+RCV_RCY!P54+IMP!P54-EXP!P54+STK_CHG!P54-INTMARB!P54-INTAVI!P54</f>
        <v>0</v>
      </c>
      <c r="Q54" s="10">
        <f>PPRD!Q54+RCV_RCY!Q54+IMP!Q54-EXP!Q54+STK_CHG!Q54-INTMARB!Q54-INTAVI!Q54</f>
        <v>0</v>
      </c>
      <c r="R54" s="10">
        <f>PPRD!R54+RCV_RCY!R54+IMP!R54-EXP!R54+STK_CHG!R54-INTMARB!R54-INTAVI!R54</f>
        <v>0</v>
      </c>
      <c r="S54" s="10">
        <f>PPRD!S54+RCV_RCY!S54+IMP!S54-EXP!S54+STK_CHG!S54-INTMARB!S54-INTAVI!S54</f>
        <v>0</v>
      </c>
      <c r="T54" s="10">
        <f>PPRD!T54+RCV_RCY!T54+IMP!T54-EXP!T54+STK_CHG!T54-INTMARB!T54-INTAVI!T54</f>
        <v>0</v>
      </c>
      <c r="U54" s="10">
        <f>PPRD!U54+RCV_RCY!U54+IMP!U54-EXP!U54+STK_CHG!U54-INTMARB!U54-INTAVI!U54</f>
        <v>0</v>
      </c>
      <c r="V54" s="10">
        <f>PPRD!V54+RCV_RCY!V54+IMP!V54-EXP!V54+STK_CHG!V54-INTMARB!V54-INTAVI!V54</f>
        <v>0</v>
      </c>
      <c r="W54" s="10">
        <f>PPRD!W54+RCV_RCY!W54+IMP!W54-EXP!W54+STK_CHG!W54-INTMARB!W54-INTAVI!W54</f>
        <v>0</v>
      </c>
      <c r="X54" s="10">
        <f>PPRD!X54+RCV_RCY!X54+IMP!X54-EXP!X54+STK_CHG!X54-INTMARB!X54-INTAVI!X54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PPRD!C55+RCV_RCY!C55+IMP!C55-EXP!C55+STK_CHG!C55-INTMARB!C55-INTAVI!C55</f>
        <v>71.283748925193464</v>
      </c>
      <c r="D55" s="10">
        <f>PPRD!D55+RCV_RCY!D55+IMP!D55-EXP!D55+STK_CHG!D55-INTMARB!D55-INTAVI!D55</f>
        <v>70.973344797936363</v>
      </c>
      <c r="E55" s="10">
        <f>PPRD!E55+RCV_RCY!E55+IMP!E55-EXP!E55+STK_CHG!E55-INTMARB!E55-INTAVI!E55</f>
        <v>81.459243336199478</v>
      </c>
      <c r="F55" s="10">
        <f>PPRD!F55+RCV_RCY!F55+IMP!F55-EXP!F55+STK_CHG!F55-INTMARB!F55-INTAVI!F55</f>
        <v>113.4804815133276</v>
      </c>
      <c r="G55" s="10">
        <f>PPRD!G55+RCV_RCY!G55+IMP!G55-EXP!G55+STK_CHG!G55-INTMARB!G55-INTAVI!G55</f>
        <v>160.84101461736881</v>
      </c>
      <c r="H55" s="10">
        <f>PPRD!H55+RCV_RCY!H55+IMP!H55-EXP!H55+STK_CHG!H55-INTMARB!H55-INTAVI!H55</f>
        <v>177.70034393809121</v>
      </c>
      <c r="I55" s="10">
        <f>PPRD!I55+RCV_RCY!I55+IMP!I55-EXP!I55+STK_CHG!I55-INTMARB!I55-INTAVI!I55</f>
        <v>235.10670679277729</v>
      </c>
      <c r="J55" s="10">
        <f>PPRD!J55+RCV_RCY!J55+IMP!J55-EXP!J55+STK_CHG!J55-INTMARB!J55-INTAVI!J55</f>
        <v>295.61702493551161</v>
      </c>
      <c r="K55" s="10">
        <f>PPRD!K55+RCV_RCY!K55+IMP!K55-EXP!K55+STK_CHG!K55-INTMARB!K55-INTAVI!K55</f>
        <v>366.26921754084259</v>
      </c>
      <c r="L55" s="10">
        <f>PPRD!L55+RCV_RCY!L55+IMP!L55-EXP!L55+STK_CHG!L55-INTMARB!L55-INTAVI!L55</f>
        <v>393.86268271711089</v>
      </c>
      <c r="M55" s="10">
        <f>PPRD!M55+RCV_RCY!M55+IMP!M55-EXP!M55+STK_CHG!M55-INTMARB!M55-INTAVI!M55</f>
        <v>343.3479793637145</v>
      </c>
      <c r="N55" s="10">
        <f>PPRD!N55+RCV_RCY!N55+IMP!N55-EXP!N55+STK_CHG!N55-INTMARB!N55-INTAVI!N55</f>
        <v>438.5357695614789</v>
      </c>
      <c r="O55" s="10">
        <f>PPRD!O55+RCV_RCY!O55+IMP!O55-EXP!O55+STK_CHG!O55-INTMARB!O55-INTAVI!O55</f>
        <v>428.36018916595009</v>
      </c>
      <c r="P55" s="10">
        <f>PPRD!P55+RCV_RCY!P55+IMP!P55-EXP!P55+STK_CHG!P55-INTMARB!P55-INTAVI!P55</f>
        <v>483.84754944110063</v>
      </c>
      <c r="Q55" s="10">
        <f>PPRD!Q55+RCV_RCY!Q55+IMP!Q55-EXP!Q55+STK_CHG!Q55-INTMARB!Q55-INTAVI!Q55</f>
        <v>498.48108340498709</v>
      </c>
      <c r="R55" s="10">
        <f>PPRD!R55+RCV_RCY!R55+IMP!R55-EXP!R55+STK_CHG!R55-INTMARB!R55-INTAVI!R55</f>
        <v>649.1719690455717</v>
      </c>
      <c r="S55" s="10">
        <f>PPRD!S55+RCV_RCY!S55+IMP!S55-EXP!S55+STK_CHG!S55-INTMARB!S55-INTAVI!S55</f>
        <v>702.53293207222691</v>
      </c>
      <c r="T55" s="10">
        <f>PPRD!T55+RCV_RCY!T55+IMP!T55-EXP!T55+STK_CHG!T55-INTMARB!T55-INTAVI!T55</f>
        <v>908.75434221840067</v>
      </c>
      <c r="U55" s="10">
        <f>PPRD!U55+RCV_RCY!U55+IMP!U55-EXP!U55+STK_CHG!U55-INTMARB!U55-INTAVI!U55</f>
        <v>907.00868443680133</v>
      </c>
      <c r="V55" s="10">
        <f>PPRD!V55+RCV_RCY!V55+IMP!V55-EXP!V55+STK_CHG!V55-INTMARB!V55-INTAVI!V55</f>
        <v>989.50361134995694</v>
      </c>
      <c r="W55" s="10">
        <f>PPRD!W55+RCV_RCY!W55+IMP!W55-EXP!W55+STK_CHG!W55-INTMARB!W55-INTAVI!W55</f>
        <v>1313.647979363715</v>
      </c>
      <c r="X55" s="10">
        <f>PPRD!X55+RCV_RCY!X55+IMP!X55-EXP!X55+STK_CHG!X55-INTMARB!X55-INTAVI!X55</f>
        <v>1551.6783319002579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PPRD!C56+RCV_RCY!C56+IMP!C56-EXP!C56+STK_CHG!C56-INTMARB!C56-INTAVI!C56</f>
        <v>0.66070507308684434</v>
      </c>
      <c r="D56" s="10">
        <f>PPRD!D56+RCV_RCY!D56+IMP!D56-EXP!D56+STK_CHG!D56-INTMARB!D56-INTAVI!D56</f>
        <v>1.0012037833190031</v>
      </c>
      <c r="E56" s="10">
        <f>PPRD!E56+RCV_RCY!E56+IMP!E56-EXP!E56+STK_CHG!E56-INTMARB!E56-INTAVI!E56</f>
        <v>1.4093723129836631</v>
      </c>
      <c r="F56" s="10">
        <f>PPRD!F56+RCV_RCY!F56+IMP!F56-EXP!F56+STK_CHG!F56-INTMARB!F56-INTAVI!F56</f>
        <v>2.1815993121238182</v>
      </c>
      <c r="G56" s="10">
        <f>PPRD!G56+RCV_RCY!G56+IMP!G56-EXP!G56+STK_CHG!G56-INTMARB!G56-INTAVI!G56</f>
        <v>2.8874462596732591</v>
      </c>
      <c r="H56" s="10">
        <f>PPRD!H56+RCV_RCY!H56+IMP!H56-EXP!H56+STK_CHG!H56-INTMARB!H56-INTAVI!H56</f>
        <v>3.046087704213241</v>
      </c>
      <c r="I56" s="10">
        <f>PPRD!I56+RCV_RCY!I56+IMP!I56-EXP!I56+STK_CHG!I56-INTMARB!I56-INTAVI!I56</f>
        <v>3.1421324161650901</v>
      </c>
      <c r="J56" s="10">
        <f>PPRD!J56+RCV_RCY!J56+IMP!J56-EXP!J56+STK_CHG!J56-INTMARB!J56-INTAVI!J56</f>
        <v>3.2300085984522782</v>
      </c>
      <c r="K56" s="10">
        <f>PPRD!K56+RCV_RCY!K56+IMP!K56-EXP!K56+STK_CHG!K56-INTMARB!K56-INTAVI!K56</f>
        <v>3.4058469475494411</v>
      </c>
      <c r="L56" s="10">
        <f>PPRD!L56+RCV_RCY!L56+IMP!L56-EXP!L56+STK_CHG!L56-INTMARB!L56-INTAVI!L56</f>
        <v>3.860705073086844</v>
      </c>
      <c r="M56" s="10">
        <f>PPRD!M56+RCV_RCY!M56+IMP!M56-EXP!M56+STK_CHG!M56-INTMARB!M56-INTAVI!M56</f>
        <v>4.8041272570937226</v>
      </c>
      <c r="N56" s="10">
        <f>PPRD!N56+RCV_RCY!N56+IMP!N56-EXP!N56+STK_CHG!N56-INTMARB!N56-INTAVI!N56</f>
        <v>8.9828890799656058</v>
      </c>
      <c r="O56" s="10">
        <f>PPRD!O56+RCV_RCY!O56+IMP!O56-EXP!O56+STK_CHG!O56-INTMARB!O56-INTAVI!O56</f>
        <v>16.39243336199484</v>
      </c>
      <c r="P56" s="10">
        <f>PPRD!P56+RCV_RCY!P56+IMP!P56-EXP!P56+STK_CHG!P56-INTMARB!P56-INTAVI!P56</f>
        <v>35.253482373172822</v>
      </c>
      <c r="Q56" s="10">
        <f>PPRD!Q56+RCV_RCY!Q56+IMP!Q56-EXP!Q56+STK_CHG!Q56-INTMARB!Q56-INTAVI!Q56</f>
        <v>62.352622527944959</v>
      </c>
      <c r="R56" s="10">
        <f>PPRD!R56+RCV_RCY!R56+IMP!R56-EXP!R56+STK_CHG!R56-INTMARB!R56-INTAVI!R56</f>
        <v>95.315563198624233</v>
      </c>
      <c r="S56" s="10">
        <f>PPRD!S56+RCV_RCY!S56+IMP!S56-EXP!S56+STK_CHG!S56-INTMARB!S56-INTAVI!S56</f>
        <v>137.73069647463461</v>
      </c>
      <c r="T56" s="10">
        <f>PPRD!T56+RCV_RCY!T56+IMP!T56-EXP!T56+STK_CHG!T56-INTMARB!T56-INTAVI!T56</f>
        <v>189.53963886500429</v>
      </c>
      <c r="U56" s="10">
        <f>PPRD!U56+RCV_RCY!U56+IMP!U56-EXP!U56+STK_CHG!U56-INTMARB!U56-INTAVI!U56</f>
        <v>318.81272570937227</v>
      </c>
      <c r="V56" s="10">
        <f>PPRD!V56+RCV_RCY!V56+IMP!V56-EXP!V56+STK_CHG!V56-INTMARB!V56-INTAVI!V56</f>
        <v>464.26526225279451</v>
      </c>
      <c r="W56" s="10">
        <f>PPRD!W56+RCV_RCY!W56+IMP!W56-EXP!W56+STK_CHG!W56-INTMARB!W56-INTAVI!W56</f>
        <v>736.74204643164217</v>
      </c>
      <c r="X56" s="10">
        <f>PPRD!X56+RCV_RCY!X56+IMP!X56-EXP!X56+STK_CHG!X56-INTMARB!X56-INTAVI!X56</f>
        <v>971.95812553740313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PPRD!C57+RCV_RCY!C57+IMP!C57-EXP!C57+STK_CHG!C57-INTMARB!C57-INTAVI!C57</f>
        <v>10.84359415305245</v>
      </c>
      <c r="D57" s="10">
        <f>PPRD!D57+RCV_RCY!D57+IMP!D57-EXP!D57+STK_CHG!D57-INTMARB!D57-INTAVI!D57</f>
        <v>12.20498710232158</v>
      </c>
      <c r="E57" s="10">
        <f>PPRD!E57+RCV_RCY!E57+IMP!E57-EXP!E57+STK_CHG!E57-INTMARB!E57-INTAVI!E57</f>
        <v>13.73361994840929</v>
      </c>
      <c r="F57" s="10">
        <f>PPRD!F57+RCV_RCY!F57+IMP!F57-EXP!F57+STK_CHG!F57-INTMARB!F57-INTAVI!F57</f>
        <v>14.903955288048151</v>
      </c>
      <c r="G57" s="10">
        <f>PPRD!G57+RCV_RCY!G57+IMP!G57-EXP!G57+STK_CHG!G57-INTMARB!G57-INTAVI!G57</f>
        <v>16.098194325021499</v>
      </c>
      <c r="H57" s="10">
        <f>PPRD!H57+RCV_RCY!H57+IMP!H57-EXP!H57+STK_CHG!H57-INTMARB!H57-INTAVI!H57</f>
        <v>17.173000859845232</v>
      </c>
      <c r="I57" s="10">
        <f>PPRD!I57+RCV_RCY!I57+IMP!I57-EXP!I57+STK_CHG!I57-INTMARB!I57-INTAVI!I57</f>
        <v>18.032846087704211</v>
      </c>
      <c r="J57" s="10">
        <f>PPRD!J57+RCV_RCY!J57+IMP!J57-EXP!J57+STK_CHG!J57-INTMARB!J57-INTAVI!J57</f>
        <v>19.05993121238177</v>
      </c>
      <c r="K57" s="10">
        <f>PPRD!K57+RCV_RCY!K57+IMP!K57-EXP!K57+STK_CHG!K57-INTMARB!K57-INTAVI!K57</f>
        <v>20.206362854686159</v>
      </c>
      <c r="L57" s="10">
        <f>PPRD!L57+RCV_RCY!L57+IMP!L57-EXP!L57+STK_CHG!L57-INTMARB!L57-INTAVI!L57</f>
        <v>22.117110920034388</v>
      </c>
      <c r="M57" s="10">
        <f>PPRD!M57+RCV_RCY!M57+IMP!M57-EXP!M57+STK_CHG!M57-INTMARB!M57-INTAVI!M57</f>
        <v>23.74127257093723</v>
      </c>
      <c r="N57" s="10">
        <f>PPRD!N57+RCV_RCY!N57+IMP!N57-EXP!N57+STK_CHG!N57-INTMARB!N57-INTAVI!N57</f>
        <v>24.839982803095442</v>
      </c>
      <c r="O57" s="10">
        <f>PPRD!O57+RCV_RCY!O57+IMP!O57-EXP!O57+STK_CHG!O57-INTMARB!O57-INTAVI!O57</f>
        <v>25.556491831470328</v>
      </c>
      <c r="P57" s="10">
        <f>PPRD!P57+RCV_RCY!P57+IMP!P57-EXP!P57+STK_CHG!P57-INTMARB!P57-INTAVI!P57</f>
        <v>26.416337059329319</v>
      </c>
      <c r="Q57" s="10">
        <f>PPRD!Q57+RCV_RCY!Q57+IMP!Q57-EXP!Q57+STK_CHG!Q57-INTMARB!Q57-INTAVI!Q57</f>
        <v>26.941788478073949</v>
      </c>
      <c r="R57" s="10">
        <f>PPRD!R57+RCV_RCY!R57+IMP!R57-EXP!R57+STK_CHG!R57-INTMARB!R57-INTAVI!R57</f>
        <v>27.156749785038691</v>
      </c>
      <c r="S57" s="10">
        <f>PPRD!S57+RCV_RCY!S57+IMP!S57-EXP!S57+STK_CHG!S57-INTMARB!S57-INTAVI!S57</f>
        <v>27.39561478933792</v>
      </c>
      <c r="T57" s="10">
        <f>PPRD!T57+RCV_RCY!T57+IMP!T57-EXP!T57+STK_CHG!T57-INTMARB!T57-INTAVI!T57</f>
        <v>27.204557179707649</v>
      </c>
      <c r="U57" s="10">
        <f>PPRD!U57+RCV_RCY!U57+IMP!U57-EXP!U57+STK_CHG!U57-INTMARB!U57-INTAVI!U57</f>
        <v>27.610576096302658</v>
      </c>
      <c r="V57" s="10">
        <f>PPRD!V57+RCV_RCY!V57+IMP!V57-EXP!V57+STK_CHG!V57-INTMARB!V57-INTAVI!V57</f>
        <v>28.18383490971625</v>
      </c>
      <c r="W57" s="10">
        <f>PPRD!W57+RCV_RCY!W57+IMP!W57-EXP!W57+STK_CHG!W57-INTMARB!W57-INTAVI!W57</f>
        <v>28.088306104901111</v>
      </c>
      <c r="X57" s="10">
        <f>PPRD!X57+RCV_RCY!X57+IMP!X57-EXP!X57+STK_CHG!X57-INTMARB!X57-INTAVI!X57</f>
        <v>27.801633705932929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PPRD!C58+RCV_RCY!C58+IMP!C58-EXP!C58+STK_CHG!C58-INTMARB!C58-INTAVI!C58</f>
        <v>0</v>
      </c>
      <c r="D58" s="10">
        <f>PPRD!D58+RCV_RCY!D58+IMP!D58-EXP!D58+STK_CHG!D58-INTMARB!D58-INTAVI!D58</f>
        <v>0</v>
      </c>
      <c r="E58" s="10">
        <f>PPRD!E58+RCV_RCY!E58+IMP!E58-EXP!E58+STK_CHG!E58-INTMARB!E58-INTAVI!E58</f>
        <v>0</v>
      </c>
      <c r="F58" s="10">
        <f>PPRD!F58+RCV_RCY!F58+IMP!F58-EXP!F58+STK_CHG!F58-INTMARB!F58-INTAVI!F58</f>
        <v>0</v>
      </c>
      <c r="G58" s="10">
        <f>PPRD!G58+RCV_RCY!G58+IMP!G58-EXP!G58+STK_CHG!G58-INTMARB!G58-INTAVI!G58</f>
        <v>0</v>
      </c>
      <c r="H58" s="10">
        <f>PPRD!H58+RCV_RCY!H58+IMP!H58-EXP!H58+STK_CHG!H58-INTMARB!H58-INTAVI!H58</f>
        <v>0</v>
      </c>
      <c r="I58" s="10">
        <f>PPRD!I58+RCV_RCY!I58+IMP!I58-EXP!I58+STK_CHG!I58-INTMARB!I58-INTAVI!I58</f>
        <v>0</v>
      </c>
      <c r="J58" s="10">
        <f>PPRD!J58+RCV_RCY!J58+IMP!J58-EXP!J58+STK_CHG!J58-INTMARB!J58-INTAVI!J58</f>
        <v>0</v>
      </c>
      <c r="K58" s="10">
        <f>PPRD!K58+RCV_RCY!K58+IMP!K58-EXP!K58+STK_CHG!K58-INTMARB!K58-INTAVI!K58</f>
        <v>2.2929492691315558</v>
      </c>
      <c r="L58" s="10">
        <f>PPRD!L58+RCV_RCY!L58+IMP!L58-EXP!L58+STK_CHG!L58-INTMARB!L58-INTAVI!L58</f>
        <v>3.3915735167669818</v>
      </c>
      <c r="M58" s="10">
        <f>PPRD!M58+RCV_RCY!M58+IMP!M58-EXP!M58+STK_CHG!M58-INTMARB!M58-INTAVI!M58</f>
        <v>7.5952708512467746</v>
      </c>
      <c r="N58" s="10">
        <f>PPRD!N58+RCV_RCY!N58+IMP!N58-EXP!N58+STK_CHG!N58-INTMARB!N58-INTAVI!N58</f>
        <v>7.5475494411006014</v>
      </c>
      <c r="O58" s="10">
        <f>PPRD!O58+RCV_RCY!O58+IMP!O58-EXP!O58+STK_CHG!O58-INTMARB!O58-INTAVI!O58</f>
        <v>11.822871883061049</v>
      </c>
      <c r="P58" s="10">
        <f>PPRD!P58+RCV_RCY!P58+IMP!P58-EXP!P58+STK_CHG!P58-INTMARB!P58-INTAVI!P58</f>
        <v>23.717368873602751</v>
      </c>
      <c r="Q58" s="10">
        <f>PPRD!Q58+RCV_RCY!Q58+IMP!Q58-EXP!Q58+STK_CHG!Q58-INTMARB!Q58-INTAVI!Q58</f>
        <v>35.874634565778159</v>
      </c>
      <c r="R58" s="10">
        <f>PPRD!R58+RCV_RCY!R58+IMP!R58-EXP!R58+STK_CHG!R58-INTMARB!R58-INTAVI!R58</f>
        <v>58.477558039552882</v>
      </c>
      <c r="S58" s="10">
        <f>PPRD!S58+RCV_RCY!S58+IMP!S58-EXP!S58+STK_CHG!S58-INTMARB!S58-INTAVI!S58</f>
        <v>67.916423043852106</v>
      </c>
      <c r="T58" s="10">
        <f>PPRD!T58+RCV_RCY!T58+IMP!T58-EXP!T58+STK_CHG!T58-INTMARB!T58-INTAVI!T58</f>
        <v>72.765520206362851</v>
      </c>
      <c r="U58" s="10">
        <f>PPRD!U58+RCV_RCY!U58+IMP!U58-EXP!U58+STK_CHG!U58-INTMARB!U58-INTAVI!U58</f>
        <v>89.102837489251939</v>
      </c>
      <c r="V58" s="10">
        <f>PPRD!V58+RCV_RCY!V58+IMP!V58-EXP!V58+STK_CHG!V58-INTMARB!V58-INTAVI!V58</f>
        <v>132.89183147033529</v>
      </c>
      <c r="W58" s="10">
        <f>PPRD!W58+RCV_RCY!W58+IMP!W58-EXP!W58+STK_CHG!W58-INTMARB!W58-INTAVI!W58</f>
        <v>147.73284608770419</v>
      </c>
      <c r="X58" s="10">
        <f>PPRD!X58+RCV_RCY!X58+IMP!X58-EXP!X58+STK_CHG!X58-INTMARB!X58-INTAVI!X58</f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PPRD!C59+RCV_RCY!C59+IMP!C59-EXP!C59+STK_CHG!C59-INTMARB!C59-INTAVI!C59</f>
        <v>511.51238177128118</v>
      </c>
      <c r="D59" s="10">
        <f>PPRD!D59+RCV_RCY!D59+IMP!D59-EXP!D59+STK_CHG!D59-INTMARB!D59-INTAVI!D59</f>
        <v>602.24995700773854</v>
      </c>
      <c r="E59" s="10">
        <f>PPRD!E59+RCV_RCY!E59+IMP!E59-EXP!E59+STK_CHG!E59-INTMARB!E59-INTAVI!E59</f>
        <v>685.39226139294919</v>
      </c>
      <c r="F59" s="10">
        <f>PPRD!F59+RCV_RCY!F59+IMP!F59-EXP!F59+STK_CHG!F59-INTMARB!F59-INTAVI!F59</f>
        <v>650.35356835769562</v>
      </c>
      <c r="G59" s="10">
        <f>PPRD!G59+RCV_RCY!G59+IMP!G59-EXP!G59+STK_CHG!G59-INTMARB!G59-INTAVI!G59</f>
        <v>762.41994840928623</v>
      </c>
      <c r="H59" s="10">
        <f>PPRD!H59+RCV_RCY!H59+IMP!H59-EXP!H59+STK_CHG!H59-INTMARB!H59-INTAVI!H59</f>
        <v>949.26913155631973</v>
      </c>
      <c r="I59" s="10">
        <f>PPRD!I59+RCV_RCY!I59+IMP!I59-EXP!I59+STK_CHG!I59-INTMARB!I59-INTAVI!I59</f>
        <v>922.42287188306113</v>
      </c>
      <c r="J59" s="10">
        <f>PPRD!J59+RCV_RCY!J59+IMP!J59-EXP!J59+STK_CHG!J59-INTMARB!J59-INTAVI!J59</f>
        <v>951.46655202063607</v>
      </c>
      <c r="K59" s="10">
        <f>PPRD!K59+RCV_RCY!K59+IMP!K59-EXP!K59+STK_CHG!K59-INTMARB!K59-INTAVI!K59</f>
        <v>1134.5896818572655</v>
      </c>
      <c r="L59" s="10">
        <f>PPRD!L59+RCV_RCY!L59+IMP!L59-EXP!L59+STK_CHG!L59-INTMARB!L59-INTAVI!L59</f>
        <v>1368.8019776440242</v>
      </c>
      <c r="M59" s="10">
        <f>PPRD!M59+RCV_RCY!M59+IMP!M59-EXP!M59+STK_CHG!M59-INTMARB!M59-INTAVI!M59</f>
        <v>1501.4808254514189</v>
      </c>
      <c r="N59" s="10">
        <f>PPRD!N59+RCV_RCY!N59+IMP!N59-EXP!N59+STK_CHG!N59-INTMARB!N59-INTAVI!N59</f>
        <v>1446.8090283748923</v>
      </c>
      <c r="O59" s="10">
        <f>PPRD!O59+RCV_RCY!O59+IMP!O59-EXP!O59+STK_CHG!O59-INTMARB!O59-INTAVI!O59</f>
        <v>1460.5187446259672</v>
      </c>
      <c r="P59" s="10">
        <f>PPRD!P59+RCV_RCY!P59+IMP!P59-EXP!P59+STK_CHG!P59-INTMARB!P59-INTAVI!P59</f>
        <v>1235.1676698194321</v>
      </c>
      <c r="Q59" s="10">
        <f>PPRD!Q59+RCV_RCY!Q59+IMP!Q59-EXP!Q59+STK_CHG!Q59-INTMARB!Q59-INTAVI!Q59</f>
        <v>1111.8037833190026</v>
      </c>
      <c r="R59" s="10">
        <f>PPRD!R59+RCV_RCY!R59+IMP!R59-EXP!R59+STK_CHG!R59-INTMARB!R59-INTAVI!R59</f>
        <v>1113.0067067927771</v>
      </c>
      <c r="S59" s="10">
        <f>PPRD!S59+RCV_RCY!S59+IMP!S59-EXP!S59+STK_CHG!S59-INTMARB!S59-INTAVI!S59</f>
        <v>1150.1883920894243</v>
      </c>
      <c r="T59" s="10">
        <f>PPRD!T59+RCV_RCY!T59+IMP!T59-EXP!T59+STK_CHG!T59-INTMARB!T59-INTAVI!T59</f>
        <v>1192.7138435081683</v>
      </c>
      <c r="U59" s="10">
        <f>PPRD!U59+RCV_RCY!U59+IMP!U59-EXP!U59+STK_CHG!U59-INTMARB!U59-INTAVI!U59</f>
        <v>1199.347205503009</v>
      </c>
      <c r="V59" s="10">
        <f>PPRD!V59+RCV_RCY!V59+IMP!V59-EXP!V59+STK_CHG!V59-INTMARB!V59-INTAVI!V59</f>
        <v>1553.2530524505592</v>
      </c>
      <c r="W59" s="10">
        <f>PPRD!W59+RCV_RCY!W59+IMP!W59-EXP!W59+STK_CHG!W59-INTMARB!W59-INTAVI!W59</f>
        <v>2258.0730008598448</v>
      </c>
      <c r="X59" s="10">
        <f>PPRD!X59+RCV_RCY!X59+IMP!X59-EXP!X59+STK_CHG!X59-INTMARB!X59-INTAVI!X59</f>
        <v>2760.1902837489247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PPRD!C60+RCV_RCY!C60+IMP!C60-EXP!C60+STK_CHG!C60-INTMARB!C60-INTAVI!C60</f>
        <v>2.1496130696474598</v>
      </c>
      <c r="D60" s="10">
        <f>PPRD!D60+RCV_RCY!D60+IMP!D60-EXP!D60+STK_CHG!D60-INTMARB!D60-INTAVI!D60</f>
        <v>2.1496130696474651</v>
      </c>
      <c r="E60" s="10">
        <f>PPRD!E60+RCV_RCY!E60+IMP!E60-EXP!E60+STK_CHG!E60-INTMARB!E60-INTAVI!E60</f>
        <v>2.1496130696474598</v>
      </c>
      <c r="F60" s="10">
        <f>PPRD!F60+RCV_RCY!F60+IMP!F60-EXP!F60+STK_CHG!F60-INTMARB!F60-INTAVI!F60</f>
        <v>2.1496130696474598</v>
      </c>
      <c r="G60" s="10">
        <f>PPRD!G60+RCV_RCY!G60+IMP!G60-EXP!G60+STK_CHG!G60-INTMARB!G60-INTAVI!G60</f>
        <v>2.149613069647458</v>
      </c>
      <c r="H60" s="10">
        <f>PPRD!H60+RCV_RCY!H60+IMP!H60-EXP!H60+STK_CHG!H60-INTMARB!H60-INTAVI!H60</f>
        <v>2.1496130696474651</v>
      </c>
      <c r="I60" s="10">
        <f>PPRD!I60+RCV_RCY!I60+IMP!I60-EXP!I60+STK_CHG!I60-INTMARB!I60-INTAVI!I60</f>
        <v>2.1496130696474651</v>
      </c>
      <c r="J60" s="10">
        <f>PPRD!J60+RCV_RCY!J60+IMP!J60-EXP!J60+STK_CHG!J60-INTMARB!J60-INTAVI!J60</f>
        <v>2.1496130696474651</v>
      </c>
      <c r="K60" s="10">
        <f>PPRD!K60+RCV_RCY!K60+IMP!K60-EXP!K60+STK_CHG!K60-INTMARB!K60-INTAVI!K60</f>
        <v>2.1496130696474687</v>
      </c>
      <c r="L60" s="10">
        <f>PPRD!L60+RCV_RCY!L60+IMP!L60-EXP!L60+STK_CHG!L60-INTMARB!L60-INTAVI!L60</f>
        <v>2.1496130696474616</v>
      </c>
      <c r="M60" s="10">
        <f>PPRD!M60+RCV_RCY!M60+IMP!M60-EXP!M60+STK_CHG!M60-INTMARB!M60-INTAVI!M60</f>
        <v>2.1496130696474687</v>
      </c>
      <c r="N60" s="10">
        <f>PPRD!N60+RCV_RCY!N60+IMP!N60-EXP!N60+STK_CHG!N60-INTMARB!N60-INTAVI!N60</f>
        <v>2.1496130696474616</v>
      </c>
      <c r="O60" s="10">
        <f>PPRD!O60+RCV_RCY!O60+IMP!O60-EXP!O60+STK_CHG!O60-INTMARB!O60-INTAVI!O60</f>
        <v>2.149613069647458</v>
      </c>
      <c r="P60" s="10">
        <f>PPRD!P60+RCV_RCY!P60+IMP!P60-EXP!P60+STK_CHG!P60-INTMARB!P60-INTAVI!P60</f>
        <v>2.1496130696474651</v>
      </c>
      <c r="Q60" s="10">
        <f>PPRD!Q60+RCV_RCY!Q60+IMP!Q60-EXP!Q60+STK_CHG!Q60-INTMARB!Q60-INTAVI!Q60</f>
        <v>6.4488392089423883</v>
      </c>
      <c r="R60" s="10">
        <f>PPRD!R60+RCV_RCY!R60+IMP!R60-EXP!R60+STK_CHG!R60-INTMARB!R60-INTAVI!R60</f>
        <v>6.44883920894239</v>
      </c>
      <c r="S60" s="10">
        <f>PPRD!S60+RCV_RCY!S60+IMP!S60-EXP!S60+STK_CHG!S60-INTMARB!S60-INTAVI!S60</f>
        <v>6.44883920894239</v>
      </c>
      <c r="T60" s="10">
        <f>PPRD!T60+RCV_RCY!T60+IMP!T60-EXP!T60+STK_CHG!T60-INTMARB!T60-INTAVI!T60</f>
        <v>6.44883920894239</v>
      </c>
      <c r="U60" s="10">
        <f>PPRD!U60+RCV_RCY!U60+IMP!U60-EXP!U60+STK_CHG!U60-INTMARB!U60-INTAVI!U60</f>
        <v>6.44883920894239</v>
      </c>
      <c r="V60" s="10">
        <f>PPRD!V60+RCV_RCY!V60+IMP!V60-EXP!V60+STK_CHG!V60-INTMARB!V60-INTAVI!V60</f>
        <v>6.44883920894239</v>
      </c>
      <c r="W60" s="10">
        <f>PPRD!W60+RCV_RCY!W60+IMP!W60-EXP!W60+STK_CHG!W60-INTMARB!W60-INTAVI!W60</f>
        <v>6.44883920894239</v>
      </c>
      <c r="X60" s="10">
        <f>PPRD!X60+RCV_RCY!X60+IMP!X60-EXP!X60+STK_CHG!X60-INTMARB!X60-INTAVI!X60</f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PPRD!C61+RCV_RCY!C61+IMP!C61-EXP!C61+STK_CHG!C61-INTMARB!C61-INTAVI!C61</f>
        <v>124.4625967325881</v>
      </c>
      <c r="D61" s="10">
        <f>PPRD!D61+RCV_RCY!D61+IMP!D61-EXP!D61+STK_CHG!D61-INTMARB!D61-INTAVI!D61</f>
        <v>128.02141014617371</v>
      </c>
      <c r="E61" s="10">
        <f>PPRD!E61+RCV_RCY!E61+IMP!E61-EXP!E61+STK_CHG!E61-INTMARB!E61-INTAVI!E61</f>
        <v>132.8460877042132</v>
      </c>
      <c r="F61" s="10">
        <f>PPRD!F61+RCV_RCY!F61+IMP!F61-EXP!F61+STK_CHG!F61-INTMARB!F61-INTAVI!F61</f>
        <v>128.7857265692175</v>
      </c>
      <c r="G61" s="10">
        <f>PPRD!G61+RCV_RCY!G61+IMP!G61-EXP!G61+STK_CHG!G61-INTMARB!G61-INTAVI!G61</f>
        <v>126.2300945829751</v>
      </c>
      <c r="H61" s="10">
        <f>PPRD!H61+RCV_RCY!H61+IMP!H61-EXP!H61+STK_CHG!H61-INTMARB!H61-INTAVI!H61</f>
        <v>121.6920034393809</v>
      </c>
      <c r="I61" s="10">
        <f>PPRD!I61+RCV_RCY!I61+IMP!I61-EXP!I61+STK_CHG!I61-INTMARB!I61-INTAVI!I61</f>
        <v>140.41754084264829</v>
      </c>
      <c r="J61" s="10">
        <f>PPRD!J61+RCV_RCY!J61+IMP!J61-EXP!J61+STK_CHG!J61-INTMARB!J61-INTAVI!J61</f>
        <v>170.8464316423044</v>
      </c>
      <c r="K61" s="10">
        <f>PPRD!K61+RCV_RCY!K61+IMP!K61-EXP!K61+STK_CHG!K61-INTMARB!K61-INTAVI!K61</f>
        <v>221.12355975924331</v>
      </c>
      <c r="L61" s="10">
        <f>PPRD!L61+RCV_RCY!L61+IMP!L61-EXP!L61+STK_CHG!L61-INTMARB!L61-INTAVI!L61</f>
        <v>261.27351676698191</v>
      </c>
      <c r="M61" s="10">
        <f>PPRD!M61+RCV_RCY!M61+IMP!M61-EXP!M61+STK_CHG!M61-INTMARB!M61-INTAVI!M61</f>
        <v>286.23293207222702</v>
      </c>
      <c r="N61" s="10">
        <f>PPRD!N61+RCV_RCY!N61+IMP!N61-EXP!N61+STK_CHG!N61-INTMARB!N61-INTAVI!N61</f>
        <v>285.85073086844358</v>
      </c>
      <c r="O61" s="10">
        <f>PPRD!O61+RCV_RCY!O61+IMP!O61-EXP!O61+STK_CHG!O61-INTMARB!O61-INTAVI!O61</f>
        <v>290.55606190885641</v>
      </c>
      <c r="P61" s="10">
        <f>PPRD!P61+RCV_RCY!P61+IMP!P61-EXP!P61+STK_CHG!P61-INTMARB!P61-INTAVI!P61</f>
        <v>305.17343078245909</v>
      </c>
      <c r="Q61" s="10">
        <f>PPRD!Q61+RCV_RCY!Q61+IMP!Q61-EXP!Q61+STK_CHG!Q61-INTMARB!Q61-INTAVI!Q61</f>
        <v>312.74479793637153</v>
      </c>
      <c r="R61" s="10">
        <f>PPRD!R61+RCV_RCY!R61+IMP!R61-EXP!R61+STK_CHG!R61-INTMARB!R61-INTAVI!R61</f>
        <v>328.00851246775579</v>
      </c>
      <c r="S61" s="10">
        <f>PPRD!S61+RCV_RCY!S61+IMP!S61-EXP!S61+STK_CHG!S61-INTMARB!S61-INTAVI!S61</f>
        <v>319.51410146173691</v>
      </c>
      <c r="T61" s="10">
        <f>PPRD!T61+RCV_RCY!T61+IMP!T61-EXP!T61+STK_CHG!T61-INTMARB!T61-INTAVI!T61</f>
        <v>322.64892519346517</v>
      </c>
      <c r="U61" s="10">
        <f>PPRD!U61+RCV_RCY!U61+IMP!U61-EXP!U61+STK_CHG!U61-INTMARB!U61-INTAVI!U61</f>
        <v>327.09776440240762</v>
      </c>
      <c r="V61" s="10">
        <f>PPRD!V61+RCV_RCY!V61+IMP!V61-EXP!V61+STK_CHG!V61-INTMARB!V61-INTAVI!V61</f>
        <v>356.19871023215819</v>
      </c>
      <c r="W61" s="10">
        <f>PPRD!W61+RCV_RCY!W61+IMP!W61-EXP!W61+STK_CHG!W61-INTMARB!W61-INTAVI!W61</f>
        <v>415.71788478073938</v>
      </c>
      <c r="X61" s="10">
        <f>PPRD!X61+RCV_RCY!X61+IMP!X61-EXP!X61+STK_CHG!X61-INTMARB!X61-INTAVI!X61</f>
        <v>433.95795356835771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PPRD!C62+RCV_RCY!C62+IMP!C62-EXP!C62+STK_CHG!C62-INTMARB!C62-INTAVI!C62</f>
        <v>609.34368013757523</v>
      </c>
      <c r="D62" s="10">
        <f>PPRD!D62+RCV_RCY!D62+IMP!D62-EXP!D62+STK_CHG!D62-INTMARB!D62-INTAVI!D62</f>
        <v>588.44462596732581</v>
      </c>
      <c r="E62" s="10">
        <f>PPRD!E62+RCV_RCY!E62+IMP!E62-EXP!E62+STK_CHG!E62-INTMARB!E62-INTAVI!E62</f>
        <v>609.29587274290623</v>
      </c>
      <c r="F62" s="10">
        <f>PPRD!F62+RCV_RCY!F62+IMP!F62-EXP!F62+STK_CHG!F62-INTMARB!F62-INTAVI!F62</f>
        <v>598.52390369733439</v>
      </c>
      <c r="G62" s="10">
        <f>PPRD!G62+RCV_RCY!G62+IMP!G62-EXP!G62+STK_CHG!G62-INTMARB!G62-INTAVI!G62</f>
        <v>622.57575236457433</v>
      </c>
      <c r="H62" s="10">
        <f>PPRD!H62+RCV_RCY!H62+IMP!H62-EXP!H62+STK_CHG!H62-INTMARB!H62-INTAVI!H62</f>
        <v>636.73929492691309</v>
      </c>
      <c r="I62" s="10">
        <f>PPRD!I62+RCV_RCY!I62+IMP!I62-EXP!I62+STK_CHG!I62-INTMARB!I62-INTAVI!I62</f>
        <v>635.71220980223552</v>
      </c>
      <c r="J62" s="10">
        <f>PPRD!J62+RCV_RCY!J62+IMP!J62-EXP!J62+STK_CHG!J62-INTMARB!J62-INTAVI!J62</f>
        <v>665.06638005159061</v>
      </c>
      <c r="K62" s="10">
        <f>PPRD!K62+RCV_RCY!K62+IMP!K62-EXP!K62+STK_CHG!K62-INTMARB!K62-INTAVI!K62</f>
        <v>729.65030094582971</v>
      </c>
      <c r="L62" s="10">
        <f>PPRD!L62+RCV_RCY!L62+IMP!L62-EXP!L62+STK_CHG!L62-INTMARB!L62-INTAVI!L62</f>
        <v>774.83998280309527</v>
      </c>
      <c r="M62" s="10">
        <f>PPRD!M62+RCV_RCY!M62+IMP!M62-EXP!M62+STK_CHG!M62-INTMARB!M62-INTAVI!M62</f>
        <v>817.04402407566636</v>
      </c>
      <c r="N62" s="10">
        <f>PPRD!N62+RCV_RCY!N62+IMP!N62-EXP!N62+STK_CHG!N62-INTMARB!N62-INTAVI!N62</f>
        <v>892.32828890799658</v>
      </c>
      <c r="O62" s="10">
        <f>PPRD!O62+RCV_RCY!O62+IMP!O62-EXP!O62+STK_CHG!O62-INTMARB!O62-INTAVI!O62</f>
        <v>950.46337059329323</v>
      </c>
      <c r="P62" s="10">
        <f>PPRD!P62+RCV_RCY!P62+IMP!P62-EXP!P62+STK_CHG!P62-INTMARB!P62-INTAVI!P62</f>
        <v>971.84006878761818</v>
      </c>
      <c r="Q62" s="10">
        <f>PPRD!Q62+RCV_RCY!Q62+IMP!Q62-EXP!Q62+STK_CHG!Q62-INTMARB!Q62-INTAVI!Q62</f>
        <v>961.71298366294047</v>
      </c>
      <c r="R62" s="10">
        <f>PPRD!R62+RCV_RCY!R62+IMP!R62-EXP!R62+STK_CHG!R62-INTMARB!R62-INTAVI!R62</f>
        <v>985.956577815993</v>
      </c>
      <c r="S62" s="10">
        <f>PPRD!S62+RCV_RCY!S62+IMP!S62-EXP!S62+STK_CHG!S62-INTMARB!S62-INTAVI!S62</f>
        <v>1009.8883061049011</v>
      </c>
      <c r="T62" s="10">
        <f>PPRD!T62+RCV_RCY!T62+IMP!T62-EXP!T62+STK_CHG!T62-INTMARB!T62-INTAVI!T62</f>
        <v>965.30464316423036</v>
      </c>
      <c r="U62" s="10">
        <f>PPRD!U62+RCV_RCY!U62+IMP!U62-EXP!U62+STK_CHG!U62-INTMARB!U62-INTAVI!U62</f>
        <v>923.30189165950128</v>
      </c>
      <c r="V62" s="10">
        <f>PPRD!V62+RCV_RCY!V62+IMP!V62-EXP!V62+STK_CHG!V62-INTMARB!V62-INTAVI!V62</f>
        <v>919.08667239896806</v>
      </c>
      <c r="W62" s="10">
        <f>PPRD!W62+RCV_RCY!W62+IMP!W62-EXP!W62+STK_CHG!W62-INTMARB!W62-INTAVI!W62</f>
        <v>927.79355116079091</v>
      </c>
      <c r="X62" s="10">
        <f>PPRD!X62+RCV_RCY!X62+IMP!X62-EXP!X62+STK_CHG!X62-INTMARB!X62-INTAVI!X62</f>
        <v>975.86930352536535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PPRD!C63+RCV_RCY!C63+IMP!C63-EXP!C63+STK_CHG!C63-INTMARB!C63-INTAVI!C63</f>
        <v>0</v>
      </c>
      <c r="D63" s="10">
        <f>PPRD!D63+RCV_RCY!D63+IMP!D63-EXP!D63+STK_CHG!D63-INTMARB!D63-INTAVI!D63</f>
        <v>0</v>
      </c>
      <c r="E63" s="10">
        <f>PPRD!E63+RCV_RCY!E63+IMP!E63-EXP!E63+STK_CHG!E63-INTMARB!E63-INTAVI!E63</f>
        <v>0</v>
      </c>
      <c r="F63" s="10">
        <f>PPRD!F63+RCV_RCY!F63+IMP!F63-EXP!F63+STK_CHG!F63-INTMARB!F63-INTAVI!F63</f>
        <v>0</v>
      </c>
      <c r="G63" s="10">
        <f>PPRD!G63+RCV_RCY!G63+IMP!G63-EXP!G63+STK_CHG!G63-INTMARB!G63-INTAVI!G63</f>
        <v>0</v>
      </c>
      <c r="H63" s="10">
        <f>PPRD!H63+RCV_RCY!H63+IMP!H63-EXP!H63+STK_CHG!H63-INTMARB!H63-INTAVI!H63</f>
        <v>0</v>
      </c>
      <c r="I63" s="10">
        <f>PPRD!I63+RCV_RCY!I63+IMP!I63-EXP!I63+STK_CHG!I63-INTMARB!I63-INTAVI!I63</f>
        <v>18.72553740326741</v>
      </c>
      <c r="J63" s="10">
        <f>PPRD!J63+RCV_RCY!J63+IMP!J63-EXP!J63+STK_CHG!J63-INTMARB!J63-INTAVI!J63</f>
        <v>88.277472055030074</v>
      </c>
      <c r="K63" s="10">
        <f>PPRD!K63+RCV_RCY!K63+IMP!K63-EXP!K63+STK_CHG!K63-INTMARB!K63-INTAVI!K63</f>
        <v>125.70464316423046</v>
      </c>
      <c r="L63" s="10">
        <f>PPRD!L63+RCV_RCY!L63+IMP!L63-EXP!L63+STK_CHG!L63-INTMARB!L63-INTAVI!L63</f>
        <v>130.34178847807394</v>
      </c>
      <c r="M63" s="10">
        <f>PPRD!M63+RCV_RCY!M63+IMP!M63-EXP!M63+STK_CHG!M63-INTMARB!M63-INTAVI!M63</f>
        <v>110.2752364574377</v>
      </c>
      <c r="N63" s="10">
        <f>PPRD!N63+RCV_RCY!N63+IMP!N63-EXP!N63+STK_CHG!N63-INTMARB!N63-INTAVI!N63</f>
        <v>45.786758383490969</v>
      </c>
      <c r="O63" s="10">
        <f>PPRD!O63+RCV_RCY!O63+IMP!O63-EXP!O63+STK_CHG!O63-INTMARB!O63-INTAVI!O63</f>
        <v>89.63886500429922</v>
      </c>
      <c r="P63" s="10">
        <f>PPRD!P63+RCV_RCY!P63+IMP!P63-EXP!P63+STK_CHG!P63-INTMARB!P63-INTAVI!P63</f>
        <v>130.91143594153056</v>
      </c>
      <c r="Q63" s="10">
        <f>PPRD!Q63+RCV_RCY!Q63+IMP!Q63-EXP!Q63+STK_CHG!Q63-INTMARB!Q63-INTAVI!Q63</f>
        <v>125.10748065348236</v>
      </c>
      <c r="R63" s="10">
        <f>PPRD!R63+RCV_RCY!R63+IMP!R63-EXP!R63+STK_CHG!R63-INTMARB!R63-INTAVI!R63</f>
        <v>149.32484952708515</v>
      </c>
      <c r="S63" s="10">
        <f>PPRD!S63+RCV_RCY!S63+IMP!S63-EXP!S63+STK_CHG!S63-INTMARB!S63-INTAVI!S63</f>
        <v>132.8085984522786</v>
      </c>
      <c r="T63" s="10">
        <f>PPRD!T63+RCV_RCY!T63+IMP!T63-EXP!T63+STK_CHG!T63-INTMARB!T63-INTAVI!T63</f>
        <v>147.49114359415307</v>
      </c>
      <c r="U63" s="10">
        <f>PPRD!U63+RCV_RCY!U63+IMP!U63-EXP!U63+STK_CHG!U63-INTMARB!U63-INTAVI!U63</f>
        <v>196.04101461736883</v>
      </c>
      <c r="V63" s="10">
        <f>PPRD!V63+RCV_RCY!V63+IMP!V63-EXP!V63+STK_CHG!V63-INTMARB!V63-INTAVI!V63</f>
        <v>220.29157351676693</v>
      </c>
      <c r="W63" s="10">
        <f>PPRD!W63+RCV_RCY!W63+IMP!W63-EXP!W63+STK_CHG!W63-INTMARB!W63-INTAVI!W63</f>
        <v>296.0357695614789</v>
      </c>
      <c r="X63" s="10">
        <f>PPRD!X63+RCV_RCY!X63+IMP!X63-EXP!X63+STK_CHG!X63-INTMARB!X63-INTAVI!X63</f>
        <v>294.19398108340499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PPRD!C64+RCV_RCY!C64+IMP!C64-EXP!C64+STK_CHG!C64-INTMARB!C64-INTAVI!C64</f>
        <v>0</v>
      </c>
      <c r="D64" s="10">
        <f>PPRD!D64+RCV_RCY!D64+IMP!D64-EXP!D64+STK_CHG!D64-INTMARB!D64-INTAVI!D64</f>
        <v>0</v>
      </c>
      <c r="E64" s="10">
        <f>PPRD!E64+RCV_RCY!E64+IMP!E64-EXP!E64+STK_CHG!E64-INTMARB!E64-INTAVI!E64</f>
        <v>0</v>
      </c>
      <c r="F64" s="10">
        <f>PPRD!F64+RCV_RCY!F64+IMP!F64-EXP!F64+STK_CHG!F64-INTMARB!F64-INTAVI!F64</f>
        <v>0</v>
      </c>
      <c r="G64" s="10">
        <f>PPRD!G64+RCV_RCY!G64+IMP!G64-EXP!G64+STK_CHG!G64-INTMARB!G64-INTAVI!G64</f>
        <v>0</v>
      </c>
      <c r="H64" s="10">
        <f>PPRD!H64+RCV_RCY!H64+IMP!H64-EXP!H64+STK_CHG!H64-INTMARB!H64-INTAVI!H64</f>
        <v>0</v>
      </c>
      <c r="I64" s="10">
        <f>PPRD!I64+RCV_RCY!I64+IMP!I64-EXP!I64+STK_CHG!I64-INTMARB!I64-INTAVI!I64</f>
        <v>0</v>
      </c>
      <c r="J64" s="10">
        <f>PPRD!J64+RCV_RCY!J64+IMP!J64-EXP!J64+STK_CHG!J64-INTMARB!J64-INTAVI!J64</f>
        <v>0</v>
      </c>
      <c r="K64" s="10">
        <f>PPRD!K64+RCV_RCY!K64+IMP!K64-EXP!K64+STK_CHG!K64-INTMARB!K64-INTAVI!K64</f>
        <v>-17.863284608770421</v>
      </c>
      <c r="L64" s="10">
        <f>PPRD!L64+RCV_RCY!L64+IMP!L64-EXP!L64+STK_CHG!L64-INTMARB!L64-INTAVI!L64</f>
        <v>7.7959587274290616</v>
      </c>
      <c r="M64" s="10">
        <f>PPRD!M64+RCV_RCY!M64+IMP!M64-EXP!M64+STK_CHG!M64-INTMARB!M64-INTAVI!M64</f>
        <v>23.860705073086841</v>
      </c>
      <c r="N64" s="10">
        <f>PPRD!N64+RCV_RCY!N64+IMP!N64-EXP!N64+STK_CHG!N64-INTMARB!N64-INTAVI!N64</f>
        <v>103.1814273430782</v>
      </c>
      <c r="O64" s="10">
        <f>PPRD!O64+RCV_RCY!O64+IMP!O64-EXP!O64+STK_CHG!O64-INTMARB!O64-INTAVI!O64</f>
        <v>34.823731728288912</v>
      </c>
      <c r="P64" s="10">
        <f>PPRD!P64+RCV_RCY!P64+IMP!P64-EXP!P64+STK_CHG!P64-INTMARB!P64-INTAVI!P64</f>
        <v>-5.8039552880481509</v>
      </c>
      <c r="Q64" s="10">
        <f>PPRD!Q64+RCV_RCY!Q64+IMP!Q64-EXP!Q64+STK_CHG!Q64-INTMARB!Q64-INTAVI!Q64</f>
        <v>3.224419604471195</v>
      </c>
      <c r="R64" s="10">
        <f>PPRD!R64+RCV_RCY!R64+IMP!R64-EXP!R64+STK_CHG!R64-INTMARB!R64-INTAVI!R64</f>
        <v>-6.277300085984522</v>
      </c>
      <c r="S64" s="10">
        <f>PPRD!S64+RCV_RCY!S64+IMP!S64-EXP!S64+STK_CHG!S64-INTMARB!S64-INTAVI!S64</f>
        <v>-10.19303525365434</v>
      </c>
      <c r="T64" s="10">
        <f>PPRD!T64+RCV_RCY!T64+IMP!T64-EXP!T64+STK_CHG!T64-INTMARB!T64-INTAVI!T64</f>
        <v>-15.30438521066208</v>
      </c>
      <c r="U64" s="10">
        <f>PPRD!U64+RCV_RCY!U64+IMP!U64-EXP!U64+STK_CHG!U64-INTMARB!U64-INTAVI!U64</f>
        <v>-19.992261392949271</v>
      </c>
      <c r="V64" s="10">
        <f>PPRD!V64+RCV_RCY!V64+IMP!V64-EXP!V64+STK_CHG!V64-INTMARB!V64-INTAVI!V64</f>
        <v>-18.785898538263108</v>
      </c>
      <c r="W64" s="10">
        <f>PPRD!W64+RCV_RCY!W64+IMP!W64-EXP!W64+STK_CHG!W64-INTMARB!W64-INTAVI!W64</f>
        <v>-64.73215821152192</v>
      </c>
      <c r="X64" s="10">
        <f>PPRD!X64+RCV_RCY!X64+IMP!X64-EXP!X64+STK_CHG!X64-INTMARB!X64-INTAVI!X64</f>
        <v>-50.583576956147887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PPRD!C65+RCV_RCY!C65+IMP!C65-EXP!C65+STK_CHG!C65-INTMARB!C65-INTAVI!C65</f>
        <v>0</v>
      </c>
      <c r="D65" s="10">
        <f>PPRD!D65+RCV_RCY!D65+IMP!D65-EXP!D65+STK_CHG!D65-INTMARB!D65-INTAVI!D65</f>
        <v>0</v>
      </c>
      <c r="E65" s="10">
        <f>PPRD!E65+RCV_RCY!E65+IMP!E65-EXP!E65+STK_CHG!E65-INTMARB!E65-INTAVI!E65</f>
        <v>0</v>
      </c>
      <c r="F65" s="10">
        <f>PPRD!F65+RCV_RCY!F65+IMP!F65-EXP!F65+STK_CHG!F65-INTMARB!F65-INTAVI!F65</f>
        <v>0</v>
      </c>
      <c r="G65" s="10">
        <f>PPRD!G65+RCV_RCY!G65+IMP!G65-EXP!G65+STK_CHG!G65-INTMARB!G65-INTAVI!G65</f>
        <v>0</v>
      </c>
      <c r="H65" s="10">
        <f>PPRD!H65+RCV_RCY!H65+IMP!H65-EXP!H65+STK_CHG!H65-INTMARB!H65-INTAVI!H65</f>
        <v>0</v>
      </c>
      <c r="I65" s="10">
        <f>PPRD!I65+RCV_RCY!I65+IMP!I65-EXP!I65+STK_CHG!I65-INTMARB!I65-INTAVI!I65</f>
        <v>22.690369733447977</v>
      </c>
      <c r="J65" s="10">
        <f>PPRD!J65+RCV_RCY!J65+IMP!J65-EXP!J65+STK_CHG!J65-INTMARB!J65-INTAVI!J65</f>
        <v>242.14196044711949</v>
      </c>
      <c r="K65" s="10">
        <f>PPRD!K65+RCV_RCY!K65+IMP!K65-EXP!K65+STK_CHG!K65-INTMARB!K65-INTAVI!K65</f>
        <v>253.63043852106631</v>
      </c>
      <c r="L65" s="10">
        <f>PPRD!L65+RCV_RCY!L65+IMP!L65-EXP!L65+STK_CHG!L65-INTMARB!L65-INTAVI!L65</f>
        <v>289.86337059329321</v>
      </c>
      <c r="M65" s="10">
        <f>PPRD!M65+RCV_RCY!M65+IMP!M65-EXP!M65+STK_CHG!M65-INTMARB!M65-INTAVI!M65</f>
        <v>96.32656921754085</v>
      </c>
      <c r="N65" s="10">
        <f>PPRD!N65+RCV_RCY!N65+IMP!N65-EXP!N65+STK_CHG!N65-INTMARB!N65-INTAVI!N65</f>
        <v>194.42055030094582</v>
      </c>
      <c r="O65" s="10">
        <f>PPRD!O65+RCV_RCY!O65+IMP!O65-EXP!O65+STK_CHG!O65-INTMARB!O65-INTAVI!O65</f>
        <v>241.2582115219264</v>
      </c>
      <c r="P65" s="10">
        <f>PPRD!P65+RCV_RCY!P65+IMP!P65-EXP!P65+STK_CHG!P65-INTMARB!P65-INTAVI!P65</f>
        <v>242.14196044711943</v>
      </c>
      <c r="Q65" s="10">
        <f>PPRD!Q65+RCV_RCY!Q65+IMP!Q65-EXP!Q65+STK_CHG!Q65-INTMARB!Q65-INTAVI!Q65</f>
        <v>284.56096302665537</v>
      </c>
      <c r="R65" s="10">
        <f>PPRD!R65+RCV_RCY!R65+IMP!R65-EXP!R65+STK_CHG!R65-INTMARB!R65-INTAVI!R65</f>
        <v>221.73929492691346</v>
      </c>
      <c r="S65" s="10">
        <f>PPRD!S65+RCV_RCY!S65+IMP!S65-EXP!S65+STK_CHG!S65-INTMARB!S65-INTAVI!S65</f>
        <v>161.51306964746345</v>
      </c>
      <c r="T65" s="10">
        <f>PPRD!T65+RCV_RCY!T65+IMP!T65-EXP!T65+STK_CHG!T65-INTMARB!T65-INTAVI!T65</f>
        <v>256.8163370593295</v>
      </c>
      <c r="U65" s="10">
        <f>PPRD!U65+RCV_RCY!U65+IMP!U65-EXP!U65+STK_CHG!U65-INTMARB!U65-INTAVI!U65</f>
        <v>440.09028374892495</v>
      </c>
      <c r="V65" s="10">
        <f>PPRD!V65+RCV_RCY!V65+IMP!V65-EXP!V65+STK_CHG!V65-INTMARB!V65-INTAVI!V65</f>
        <v>615.61633705932968</v>
      </c>
      <c r="W65" s="10">
        <f>PPRD!W65+RCV_RCY!W65+IMP!W65-EXP!W65+STK_CHG!W65-INTMARB!W65-INTAVI!W65</f>
        <v>734.37652622527935</v>
      </c>
      <c r="X65" s="10">
        <f>PPRD!X65+RCV_RCY!X65+IMP!X65-EXP!X65+STK_CHG!X65-INTMARB!X65-INTAVI!X65</f>
        <v>652.07196904557168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PPRD!C66+RCV_RCY!C66+IMP!C66-EXP!C66+STK_CHG!C66-INTMARB!C66-INTAVI!C66</f>
        <v>0</v>
      </c>
      <c r="D66" s="10">
        <f>PPRD!D66+RCV_RCY!D66+IMP!D66-EXP!D66+STK_CHG!D66-INTMARB!D66-INTAVI!D66</f>
        <v>0</v>
      </c>
      <c r="E66" s="10">
        <f>PPRD!E66+RCV_RCY!E66+IMP!E66-EXP!E66+STK_CHG!E66-INTMARB!E66-INTAVI!E66</f>
        <v>0</v>
      </c>
      <c r="F66" s="10">
        <f>PPRD!F66+RCV_RCY!F66+IMP!F66-EXP!F66+STK_CHG!F66-INTMARB!F66-INTAVI!F66</f>
        <v>0</v>
      </c>
      <c r="G66" s="10">
        <f>PPRD!G66+RCV_RCY!G66+IMP!G66-EXP!G66+STK_CHG!G66-INTMARB!G66-INTAVI!G66</f>
        <v>0</v>
      </c>
      <c r="H66" s="10">
        <f>PPRD!H66+RCV_RCY!H66+IMP!H66-EXP!H66+STK_CHG!H66-INTMARB!H66-INTAVI!H66</f>
        <v>0</v>
      </c>
      <c r="I66" s="10">
        <f>PPRD!I66+RCV_RCY!I66+IMP!I66-EXP!I66+STK_CHG!I66-INTMARB!I66-INTAVI!I66</f>
        <v>0</v>
      </c>
      <c r="J66" s="10">
        <f>PPRD!J66+RCV_RCY!J66+IMP!J66-EXP!J66+STK_CHG!J66-INTMARB!J66-INTAVI!J66</f>
        <v>0</v>
      </c>
      <c r="K66" s="10">
        <f>PPRD!K66+RCV_RCY!K66+IMP!K66-EXP!K66+STK_CHG!K66-INTMARB!K66-INTAVI!K66</f>
        <v>-74.233276010318136</v>
      </c>
      <c r="L66" s="10">
        <f>PPRD!L66+RCV_RCY!L66+IMP!L66-EXP!L66+STK_CHG!L66-INTMARB!L66-INTAVI!L66</f>
        <v>-54.791229578675832</v>
      </c>
      <c r="M66" s="10">
        <f>PPRD!M66+RCV_RCY!M66+IMP!M66-EXP!M66+STK_CHG!M66-INTMARB!M66-INTAVI!M66</f>
        <v>-1.7674978503869301</v>
      </c>
      <c r="N66" s="10">
        <f>PPRD!N66+RCV_RCY!N66+IMP!N66-EXP!N66+STK_CHG!N66-INTMARB!N66-INTAVI!N66</f>
        <v>-22.09320722269991</v>
      </c>
      <c r="O66" s="10">
        <f>PPRD!O66+RCV_RCY!O66+IMP!O66-EXP!O66+STK_CHG!O66-INTMARB!O66-INTAVI!O66</f>
        <v>-30.930524505588991</v>
      </c>
      <c r="P66" s="10">
        <f>PPRD!P66+RCV_RCY!P66+IMP!P66-EXP!P66+STK_CHG!P66-INTMARB!P66-INTAVI!P66</f>
        <v>-47.721410146173689</v>
      </c>
      <c r="Q66" s="10">
        <f>PPRD!Q66+RCV_RCY!Q66+IMP!Q66-EXP!Q66+STK_CHG!Q66-INTMARB!Q66-INTAVI!Q66</f>
        <v>-38.000343938091142</v>
      </c>
      <c r="R66" s="10">
        <f>PPRD!R66+RCV_RCY!R66+IMP!R66-EXP!R66+STK_CHG!R66-INTMARB!R66-INTAVI!R66</f>
        <v>-42.881255374032669</v>
      </c>
      <c r="S66" s="10">
        <f>PPRD!S66+RCV_RCY!S66+IMP!S66-EXP!S66+STK_CHG!S66-INTMARB!S66-INTAVI!S66</f>
        <v>-25.418744625967321</v>
      </c>
      <c r="T66" s="10">
        <f>PPRD!T66+RCV_RCY!T66+IMP!T66-EXP!T66+STK_CHG!T66-INTMARB!T66-INTAVI!T66</f>
        <v>-53.967583834909718</v>
      </c>
      <c r="U66" s="10">
        <f>PPRD!U66+RCV_RCY!U66+IMP!U66-EXP!U66+STK_CHG!U66-INTMARB!U66-INTAVI!U66</f>
        <v>-61.595098882201192</v>
      </c>
      <c r="V66" s="10">
        <f>PPRD!V66+RCV_RCY!V66+IMP!V66-EXP!V66+STK_CHG!V66-INTMARB!V66-INTAVI!V66</f>
        <v>-135.18615649183147</v>
      </c>
      <c r="W66" s="10">
        <f>PPRD!W66+RCV_RCY!W66+IMP!W66-EXP!W66+STK_CHG!W66-INTMARB!W66-INTAVI!W66</f>
        <v>-379.9916595012898</v>
      </c>
      <c r="X66" s="10">
        <f>PPRD!X66+RCV_RCY!X66+IMP!X66-EXP!X66+STK_CHG!X66-INTMARB!X66-INTAVI!X66</f>
        <v>-223.00773860705073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PPRD!C67+RCV_RCY!C67+IMP!C67-EXP!C67+STK_CHG!C67-INTMARB!C67-INTAVI!C67</f>
        <v>0</v>
      </c>
      <c r="D67" s="10">
        <f>PPRD!D67+RCV_RCY!D67+IMP!D67-EXP!D67+STK_CHG!D67-INTMARB!D67-INTAVI!D67</f>
        <v>0</v>
      </c>
      <c r="E67" s="10">
        <f>PPRD!E67+RCV_RCY!E67+IMP!E67-EXP!E67+STK_CHG!E67-INTMARB!E67-INTAVI!E67</f>
        <v>0</v>
      </c>
      <c r="F67" s="10">
        <f>PPRD!F67+RCV_RCY!F67+IMP!F67-EXP!F67+STK_CHG!F67-INTMARB!F67-INTAVI!F67</f>
        <v>0</v>
      </c>
      <c r="G67" s="10">
        <f>PPRD!G67+RCV_RCY!G67+IMP!G67-EXP!G67+STK_CHG!G67-INTMARB!G67-INTAVI!G67</f>
        <v>0</v>
      </c>
      <c r="H67" s="10">
        <f>PPRD!H67+RCV_RCY!H67+IMP!H67-EXP!H67+STK_CHG!H67-INTMARB!H67-INTAVI!H67</f>
        <v>0</v>
      </c>
      <c r="I67" s="10">
        <f>PPRD!I67+RCV_RCY!I67+IMP!I67-EXP!I67+STK_CHG!I67-INTMARB!I67-INTAVI!I67</f>
        <v>0</v>
      </c>
      <c r="J67" s="10">
        <f>PPRD!J67+RCV_RCY!J67+IMP!J67-EXP!J67+STK_CHG!J67-INTMARB!J67-INTAVI!J67</f>
        <v>0</v>
      </c>
      <c r="K67" s="10">
        <f>PPRD!K67+RCV_RCY!K67+IMP!K67-EXP!K67+STK_CHG!K67-INTMARB!K67-INTAVI!K67</f>
        <v>0</v>
      </c>
      <c r="L67" s="10">
        <f>PPRD!L67+RCV_RCY!L67+IMP!L67-EXP!L67+STK_CHG!L67-INTMARB!L67-INTAVI!L67</f>
        <v>0</v>
      </c>
      <c r="M67" s="10">
        <f>PPRD!M67+RCV_RCY!M67+IMP!M67-EXP!M67+STK_CHG!M67-INTMARB!M67-INTAVI!M67</f>
        <v>0</v>
      </c>
      <c r="N67" s="10">
        <f>PPRD!N67+RCV_RCY!N67+IMP!N67-EXP!N67+STK_CHG!N67-INTMARB!N67-INTAVI!N67</f>
        <v>0</v>
      </c>
      <c r="O67" s="10">
        <f>PPRD!O67+RCV_RCY!O67+IMP!O67-EXP!O67+STK_CHG!O67-INTMARB!O67-INTAVI!O67</f>
        <v>0</v>
      </c>
      <c r="P67" s="10">
        <f>PPRD!P67+RCV_RCY!P67+IMP!P67-EXP!P67+STK_CHG!P67-INTMARB!P67-INTAVI!P67</f>
        <v>0</v>
      </c>
      <c r="Q67" s="10">
        <f>PPRD!Q67+RCV_RCY!Q67+IMP!Q67-EXP!Q67+STK_CHG!Q67-INTMARB!Q67-INTAVI!Q67</f>
        <v>0</v>
      </c>
      <c r="R67" s="10">
        <f>PPRD!R67+RCV_RCY!R67+IMP!R67-EXP!R67+STK_CHG!R67-INTMARB!R67-INTAVI!R67</f>
        <v>0</v>
      </c>
      <c r="S67" s="10">
        <f>PPRD!S67+RCV_RCY!S67+IMP!S67-EXP!S67+STK_CHG!S67-INTMARB!S67-INTAVI!S67</f>
        <v>0</v>
      </c>
      <c r="T67" s="10">
        <f>PPRD!T67+RCV_RCY!T67+IMP!T67-EXP!T67+STK_CHG!T67-INTMARB!T67-INTAVI!T67</f>
        <v>0</v>
      </c>
      <c r="U67" s="10">
        <f>PPRD!U67+RCV_RCY!U67+IMP!U67-EXP!U67+STK_CHG!U67-INTMARB!U67-INTAVI!U67</f>
        <v>0</v>
      </c>
      <c r="V67" s="10">
        <f>PPRD!V67+RCV_RCY!V67+IMP!V67-EXP!V67+STK_CHG!V67-INTMARB!V67-INTAVI!V67</f>
        <v>0</v>
      </c>
      <c r="W67" s="10">
        <f>PPRD!W67+RCV_RCY!W67+IMP!W67-EXP!W67+STK_CHG!W67-INTMARB!W67-INTAVI!W67</f>
        <v>0</v>
      </c>
      <c r="X67" s="10">
        <f>PPRD!X67+RCV_RCY!X67+IMP!X67-EXP!X67+STK_CHG!X67-INTMARB!X67-INTAVI!X67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PPRD!C68+RCV_RCY!C68+IMP!C68-EXP!C68+STK_CHG!C68-INTMARB!C68-INTAVI!C68</f>
        <v>0</v>
      </c>
      <c r="D68" s="10">
        <f>PPRD!D68+RCV_RCY!D68+IMP!D68-EXP!D68+STK_CHG!D68-INTMARB!D68-INTAVI!D68</f>
        <v>0</v>
      </c>
      <c r="E68" s="10">
        <f>PPRD!E68+RCV_RCY!E68+IMP!E68-EXP!E68+STK_CHG!E68-INTMARB!E68-INTAVI!E68</f>
        <v>0</v>
      </c>
      <c r="F68" s="10">
        <f>PPRD!F68+RCV_RCY!F68+IMP!F68-EXP!F68+STK_CHG!F68-INTMARB!F68-INTAVI!F68</f>
        <v>0</v>
      </c>
      <c r="G68" s="10">
        <f>PPRD!G68+RCV_RCY!G68+IMP!G68-EXP!G68+STK_CHG!G68-INTMARB!G68-INTAVI!G68</f>
        <v>0</v>
      </c>
      <c r="H68" s="10">
        <f>PPRD!H68+RCV_RCY!H68+IMP!H68-EXP!H68+STK_CHG!H68-INTMARB!H68-INTAVI!H68</f>
        <v>0</v>
      </c>
      <c r="I68" s="10">
        <f>PPRD!I68+RCV_RCY!I68+IMP!I68-EXP!I68+STK_CHG!I68-INTMARB!I68-INTAVI!I68</f>
        <v>0</v>
      </c>
      <c r="J68" s="10">
        <f>PPRD!J68+RCV_RCY!J68+IMP!J68-EXP!J68+STK_CHG!J68-INTMARB!J68-INTAVI!J68</f>
        <v>0</v>
      </c>
      <c r="K68" s="10">
        <f>PPRD!K68+RCV_RCY!K68+IMP!K68-EXP!K68+STK_CHG!K68-INTMARB!K68-INTAVI!K68</f>
        <v>0</v>
      </c>
      <c r="L68" s="10">
        <f>PPRD!L68+RCV_RCY!L68+IMP!L68-EXP!L68+STK_CHG!L68-INTMARB!L68-INTAVI!L68</f>
        <v>0</v>
      </c>
      <c r="M68" s="10">
        <f>PPRD!M68+RCV_RCY!M68+IMP!M68-EXP!M68+STK_CHG!M68-INTMARB!M68-INTAVI!M68</f>
        <v>0</v>
      </c>
      <c r="N68" s="10">
        <f>PPRD!N68+RCV_RCY!N68+IMP!N68-EXP!N68+STK_CHG!N68-INTMARB!N68-INTAVI!N68</f>
        <v>0</v>
      </c>
      <c r="O68" s="10">
        <f>PPRD!O68+RCV_RCY!O68+IMP!O68-EXP!O68+STK_CHG!O68-INTMARB!O68-INTAVI!O68</f>
        <v>0</v>
      </c>
      <c r="P68" s="10">
        <f>PPRD!P68+RCV_RCY!P68+IMP!P68-EXP!P68+STK_CHG!P68-INTMARB!P68-INTAVI!P68</f>
        <v>0</v>
      </c>
      <c r="Q68" s="10">
        <f>PPRD!Q68+RCV_RCY!Q68+IMP!Q68-EXP!Q68+STK_CHG!Q68-INTMARB!Q68-INTAVI!Q68</f>
        <v>0</v>
      </c>
      <c r="R68" s="10">
        <f>PPRD!R68+RCV_RCY!R68+IMP!R68-EXP!R68+STK_CHG!R68-INTMARB!R68-INTAVI!R68</f>
        <v>0</v>
      </c>
      <c r="S68" s="10">
        <f>PPRD!S68+RCV_RCY!S68+IMP!S68-EXP!S68+STK_CHG!S68-INTMARB!S68-INTAVI!S68</f>
        <v>0</v>
      </c>
      <c r="T68" s="10">
        <f>PPRD!T68+RCV_RCY!T68+IMP!T68-EXP!T68+STK_CHG!T68-INTMARB!T68-INTAVI!T68</f>
        <v>0</v>
      </c>
      <c r="U68" s="10">
        <f>PPRD!U68+RCV_RCY!U68+IMP!U68-EXP!U68+STK_CHG!U68-INTMARB!U68-INTAVI!U68</f>
        <v>0</v>
      </c>
      <c r="V68" s="10">
        <f>PPRD!V68+RCV_RCY!V68+IMP!V68-EXP!V68+STK_CHG!V68-INTMARB!V68-INTAVI!V68</f>
        <v>0</v>
      </c>
      <c r="W68" s="10">
        <f>PPRD!W68+RCV_RCY!W68+IMP!W68-EXP!W68+STK_CHG!W68-INTMARB!W68-INTAVI!W68</f>
        <v>0</v>
      </c>
      <c r="X68" s="10">
        <f>PPRD!X68+RCV_RCY!X68+IMP!X68-EXP!X68+STK_CHG!X68-INTMARB!X68-INTAVI!X68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PPRD!C69+RCV_RCY!C69+IMP!C69-EXP!C69+STK_CHG!C69-INTMARB!C69-INTAVI!C69</f>
        <v>0</v>
      </c>
      <c r="D69" s="10">
        <f>PPRD!D69+RCV_RCY!D69+IMP!D69-EXP!D69+STK_CHG!D69-INTMARB!D69-INTAVI!D69</f>
        <v>0</v>
      </c>
      <c r="E69" s="10">
        <f>PPRD!E69+RCV_RCY!E69+IMP!E69-EXP!E69+STK_CHG!E69-INTMARB!E69-INTAVI!E69</f>
        <v>18.12837489251935</v>
      </c>
      <c r="F69" s="10">
        <f>PPRD!F69+RCV_RCY!F69+IMP!F69-EXP!F69+STK_CHG!F69-INTMARB!F69-INTAVI!F69</f>
        <v>0.86018916595012884</v>
      </c>
      <c r="G69" s="10">
        <f>PPRD!G69+RCV_RCY!G69+IMP!G69-EXP!G69+STK_CHG!G69-INTMARB!G69-INTAVI!G69</f>
        <v>94.846345657781598</v>
      </c>
      <c r="H69" s="10">
        <f>PPRD!H69+RCV_RCY!H69+IMP!H69-EXP!H69+STK_CHG!H69-INTMARB!H69-INTAVI!H69</f>
        <v>338.22218400687876</v>
      </c>
      <c r="I69" s="10">
        <f>PPRD!I69+RCV_RCY!I69+IMP!I69-EXP!I69+STK_CHG!I69-INTMARB!I69-INTAVI!I69</f>
        <v>393.75975924333613</v>
      </c>
      <c r="J69" s="10">
        <f>PPRD!J69+RCV_RCY!J69+IMP!J69-EXP!J69+STK_CHG!J69-INTMARB!J69-INTAVI!J69</f>
        <v>58.73086844368013</v>
      </c>
      <c r="K69" s="10">
        <f>PPRD!K69+RCV_RCY!K69+IMP!K69-EXP!K69+STK_CHG!K69-INTMARB!K69-INTAVI!K69</f>
        <v>123.34049871023214</v>
      </c>
      <c r="L69" s="10">
        <f>PPRD!L69+RCV_RCY!L69+IMP!L69-EXP!L69+STK_CHG!L69-INTMARB!L69-INTAVI!L69</f>
        <v>47.681771281169382</v>
      </c>
      <c r="M69" s="10">
        <f>PPRD!M69+RCV_RCY!M69+IMP!M69-EXP!M69+STK_CHG!M69-INTMARB!M69-INTAVI!M69</f>
        <v>25.59716251074806</v>
      </c>
      <c r="N69" s="10">
        <f>PPRD!N69+RCV_RCY!N69+IMP!N69-EXP!N69+STK_CHG!N69-INTMARB!N69-INTAVI!N69</f>
        <v>3.4343078245915741</v>
      </c>
      <c r="O69" s="10">
        <f>PPRD!O69+RCV_RCY!O69+IMP!O69-EXP!O69+STK_CHG!O69-INTMARB!O69-INTAVI!O69</f>
        <v>0</v>
      </c>
      <c r="P69" s="10">
        <f>PPRD!P69+RCV_RCY!P69+IMP!P69-EXP!P69+STK_CHG!P69-INTMARB!P69-INTAVI!P69</f>
        <v>0</v>
      </c>
      <c r="Q69" s="10">
        <f>PPRD!Q69+RCV_RCY!Q69+IMP!Q69-EXP!Q69+STK_CHG!Q69-INTMARB!Q69-INTAVI!Q69</f>
        <v>0</v>
      </c>
      <c r="R69" s="10">
        <f>PPRD!R69+RCV_RCY!R69+IMP!R69-EXP!R69+STK_CHG!R69-INTMARB!R69-INTAVI!R69</f>
        <v>0</v>
      </c>
      <c r="S69" s="10">
        <f>PPRD!S69+RCV_RCY!S69+IMP!S69-EXP!S69+STK_CHG!S69-INTMARB!S69-INTAVI!S69</f>
        <v>0</v>
      </c>
      <c r="T69" s="10">
        <f>PPRD!T69+RCV_RCY!T69+IMP!T69-EXP!T69+STK_CHG!T69-INTMARB!T69-INTAVI!T69</f>
        <v>0</v>
      </c>
      <c r="U69" s="10">
        <f>PPRD!U69+RCV_RCY!U69+IMP!U69-EXP!U69+STK_CHG!U69-INTMARB!U69-INTAVI!U69</f>
        <v>52.474634565778153</v>
      </c>
      <c r="V69" s="10">
        <f>PPRD!V69+RCV_RCY!V69+IMP!V69-EXP!V69+STK_CHG!V69-INTMARB!V69-INTAVI!V69</f>
        <v>39.959587274290627</v>
      </c>
      <c r="W69" s="10">
        <f>PPRD!W69+RCV_RCY!W69+IMP!W69-EXP!W69+STK_CHG!W69-INTMARB!W69-INTAVI!W69</f>
        <v>27.629406706792771</v>
      </c>
      <c r="X69" s="10">
        <f>PPRD!X69+RCV_RCY!X69+IMP!X69-EXP!X69+STK_CHG!X69-INTMARB!X69-INTAVI!X69</f>
        <v>20.90025795356836</v>
      </c>
    </row>
    <row r="70" spans="1:24" ht="11.25" customHeight="1" x14ac:dyDescent="0.2">
      <c r="A70" s="42" t="s">
        <v>127</v>
      </c>
      <c r="B70" s="9" t="s">
        <v>128</v>
      </c>
      <c r="C70" s="10">
        <f>PPRD!C70+RCV_RCY!C70+IMP!C70-EXP!C70+STK_CHG!C70-INTMARB!C70-INTAVI!C70</f>
        <v>4.2561478933791914</v>
      </c>
      <c r="D70" s="10">
        <f>PPRD!D70+RCV_RCY!D70+IMP!D70-EXP!D70+STK_CHG!D70-INTMARB!D70-INTAVI!D70</f>
        <v>5.137661220980223</v>
      </c>
      <c r="E70" s="10">
        <f>PPRD!E70+RCV_RCY!E70+IMP!E70-EXP!E70+STK_CHG!E70-INTMARB!E70-INTAVI!E70</f>
        <v>6.8766122098022349</v>
      </c>
      <c r="F70" s="10">
        <f>PPRD!F70+RCV_RCY!F70+IMP!F70-EXP!F70+STK_CHG!F70-INTMARB!F70-INTAVI!F70</f>
        <v>8.8521066208082537</v>
      </c>
      <c r="G70" s="10">
        <f>PPRD!G70+RCV_RCY!G70+IMP!G70-EXP!G70+STK_CHG!G70-INTMARB!G70-INTAVI!G70</f>
        <v>12.52932072226999</v>
      </c>
      <c r="H70" s="10">
        <f>PPRD!H70+RCV_RCY!H70+IMP!H70-EXP!H70+STK_CHG!H70-INTMARB!H70-INTAVI!H70</f>
        <v>16.91788478073947</v>
      </c>
      <c r="I70" s="10">
        <f>PPRD!I70+RCV_RCY!I70+IMP!I70-EXP!I70+STK_CHG!I70-INTMARB!I70-INTAVI!I70</f>
        <v>22.203525365434221</v>
      </c>
      <c r="J70" s="10">
        <f>PPRD!J70+RCV_RCY!J70+IMP!J70-EXP!J70+STK_CHG!J70-INTMARB!J70-INTAVI!J70</f>
        <v>29.7810834049871</v>
      </c>
      <c r="K70" s="10">
        <f>PPRD!K70+RCV_RCY!K70+IMP!K70-EXP!K70+STK_CHG!K70-INTMARB!K70-INTAVI!K70</f>
        <v>40.206706792777297</v>
      </c>
      <c r="L70" s="10">
        <f>PPRD!L70+RCV_RCY!L70+IMP!L70-EXP!L70+STK_CHG!L70-INTMARB!L70-INTAVI!L70</f>
        <v>52.353224419604473</v>
      </c>
      <c r="M70" s="10">
        <f>PPRD!M70+RCV_RCY!M70+IMP!M70-EXP!M70+STK_CHG!M70-INTMARB!M70-INTAVI!M70</f>
        <v>64.936715391229583</v>
      </c>
      <c r="N70" s="10">
        <f>PPRD!N70+RCV_RCY!N70+IMP!N70-EXP!N70+STK_CHG!N70-INTMARB!N70-INTAVI!N70</f>
        <v>78.217024935511603</v>
      </c>
      <c r="O70" s="10">
        <f>PPRD!O70+RCV_RCY!O70+IMP!O70-EXP!O70+STK_CHG!O70-INTMARB!O70-INTAVI!O70</f>
        <v>91.064230438521065</v>
      </c>
      <c r="P70" s="10">
        <f>PPRD!P70+RCV_RCY!P70+IMP!P70-EXP!P70+STK_CHG!P70-INTMARB!P70-INTAVI!P70</f>
        <v>104.5311263972485</v>
      </c>
      <c r="Q70" s="10">
        <f>PPRD!Q70+RCV_RCY!Q70+IMP!Q70-EXP!Q70+STK_CHG!Q70-INTMARB!Q70-INTAVI!Q70</f>
        <v>119.3313843508168</v>
      </c>
      <c r="R70" s="10">
        <f>PPRD!R70+RCV_RCY!R70+IMP!R70-EXP!R70+STK_CHG!R70-INTMARB!R70-INTAVI!R70</f>
        <v>135.0263972484953</v>
      </c>
      <c r="S70" s="10">
        <f>PPRD!S70+RCV_RCY!S70+IMP!S70-EXP!S70+STK_CHG!S70-INTMARB!S70-INTAVI!S70</f>
        <v>155.0587274290628</v>
      </c>
      <c r="T70" s="10">
        <f>PPRD!T70+RCV_RCY!T70+IMP!T70-EXP!T70+STK_CHG!T70-INTMARB!T70-INTAVI!T70</f>
        <v>181.75503009458299</v>
      </c>
      <c r="U70" s="10">
        <f>PPRD!U70+RCV_RCY!U70+IMP!U70-EXP!U70+STK_CHG!U70-INTMARB!U70-INTAVI!U70</f>
        <v>216.1841788478074</v>
      </c>
      <c r="V70" s="10">
        <f>PPRD!V70+RCV_RCY!V70+IMP!V70-EXP!V70+STK_CHG!V70-INTMARB!V70-INTAVI!V70</f>
        <v>259.93370593293213</v>
      </c>
      <c r="W70" s="10">
        <f>PPRD!W70+RCV_RCY!W70+IMP!W70-EXP!W70+STK_CHG!W70-INTMARB!W70-INTAVI!W70</f>
        <v>321.36809974204641</v>
      </c>
      <c r="X70" s="10">
        <f>PPRD!X70+RCV_RCY!X70+IMP!X70-EXP!X70+STK_CHG!X70-INTMARB!X70-INTAVI!X70</f>
        <v>386.94763542562339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579.32072226999139</v>
      </c>
      <c r="D71" s="37">
        <f t="shared" si="22"/>
        <v>584.19320722269993</v>
      </c>
      <c r="E71" s="37">
        <f t="shared" si="22"/>
        <v>622.50404127257093</v>
      </c>
      <c r="F71" s="37">
        <f t="shared" si="22"/>
        <v>674.95460017196899</v>
      </c>
      <c r="G71" s="37">
        <f t="shared" si="22"/>
        <v>702.03972484952703</v>
      </c>
      <c r="H71" s="37">
        <f t="shared" si="22"/>
        <v>718.01857265692172</v>
      </c>
      <c r="I71" s="37">
        <f t="shared" si="22"/>
        <v>688.68822012037833</v>
      </c>
      <c r="J71" s="37">
        <f t="shared" si="22"/>
        <v>720.47867583834898</v>
      </c>
      <c r="K71" s="37">
        <f t="shared" si="22"/>
        <v>759.43439380911434</v>
      </c>
      <c r="L71" s="37">
        <f t="shared" si="22"/>
        <v>744.43490971625101</v>
      </c>
      <c r="M71" s="37">
        <f t="shared" si="22"/>
        <v>724.53903697334465</v>
      </c>
      <c r="N71" s="37">
        <f t="shared" si="22"/>
        <v>760.1509888220121</v>
      </c>
      <c r="O71" s="37">
        <f t="shared" si="22"/>
        <v>746.77558039552878</v>
      </c>
      <c r="P71" s="37">
        <f t="shared" si="22"/>
        <v>795.14187446259666</v>
      </c>
      <c r="Q71" s="37">
        <f t="shared" si="22"/>
        <v>819.26534823731708</v>
      </c>
      <c r="R71" s="37">
        <f t="shared" si="22"/>
        <v>883.67790197764407</v>
      </c>
      <c r="S71" s="37">
        <f t="shared" si="22"/>
        <v>934.79982803095436</v>
      </c>
      <c r="T71" s="37">
        <f t="shared" si="22"/>
        <v>934.23112639724854</v>
      </c>
      <c r="U71" s="37">
        <f t="shared" si="22"/>
        <v>937.67652622527942</v>
      </c>
      <c r="V71" s="37">
        <f t="shared" si="22"/>
        <v>892.3848667239896</v>
      </c>
      <c r="W71" s="37">
        <f t="shared" si="22"/>
        <v>860.91934651762688</v>
      </c>
      <c r="X71" s="37">
        <f t="shared" ref="X71" si="23">SUM(X72:X73)</f>
        <v>895.44686156491821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PPRD!C72+RCV_RCY!C72+IMP!C72-EXP!C72+STK_CHG!C72-INTMARB!C72-INTAVI!C72</f>
        <v>0</v>
      </c>
      <c r="D72" s="10">
        <f>PPRD!D72+RCV_RCY!D72+IMP!D72-EXP!D72+STK_CHG!D72-INTMARB!D72-INTAVI!D72</f>
        <v>0</v>
      </c>
      <c r="E72" s="10">
        <f>PPRD!E72+RCV_RCY!E72+IMP!E72-EXP!E72+STK_CHG!E72-INTMARB!E72-INTAVI!E72</f>
        <v>0</v>
      </c>
      <c r="F72" s="10">
        <f>PPRD!F72+RCV_RCY!F72+IMP!F72-EXP!F72+STK_CHG!F72-INTMARB!F72-INTAVI!F72</f>
        <v>0</v>
      </c>
      <c r="G72" s="10">
        <f>PPRD!G72+RCV_RCY!G72+IMP!G72-EXP!G72+STK_CHG!G72-INTMARB!G72-INTAVI!G72</f>
        <v>0</v>
      </c>
      <c r="H72" s="10">
        <f>PPRD!H72+RCV_RCY!H72+IMP!H72-EXP!H72+STK_CHG!H72-INTMARB!H72-INTAVI!H72</f>
        <v>0</v>
      </c>
      <c r="I72" s="10">
        <f>PPRD!I72+RCV_RCY!I72+IMP!I72-EXP!I72+STK_CHG!I72-INTMARB!I72-INTAVI!I72</f>
        <v>0</v>
      </c>
      <c r="J72" s="10">
        <f>PPRD!J72+RCV_RCY!J72+IMP!J72-EXP!J72+STK_CHG!J72-INTMARB!J72-INTAVI!J72</f>
        <v>0</v>
      </c>
      <c r="K72" s="10">
        <f>PPRD!K72+RCV_RCY!K72+IMP!K72-EXP!K72+STK_CHG!K72-INTMARB!K72-INTAVI!K72</f>
        <v>0</v>
      </c>
      <c r="L72" s="10">
        <f>PPRD!L72+RCV_RCY!L72+IMP!L72-EXP!L72+STK_CHG!L72-INTMARB!L72-INTAVI!L72</f>
        <v>0</v>
      </c>
      <c r="M72" s="10">
        <f>PPRD!M72+RCV_RCY!M72+IMP!M72-EXP!M72+STK_CHG!M72-INTMARB!M72-INTAVI!M72</f>
        <v>0</v>
      </c>
      <c r="N72" s="10">
        <f>PPRD!N72+RCV_RCY!N72+IMP!N72-EXP!N72+STK_CHG!N72-INTMARB!N72-INTAVI!N72</f>
        <v>0</v>
      </c>
      <c r="O72" s="10">
        <f>PPRD!O72+RCV_RCY!O72+IMP!O72-EXP!O72+STK_CHG!O72-INTMARB!O72-INTAVI!O72</f>
        <v>0</v>
      </c>
      <c r="P72" s="10">
        <f>PPRD!P72+RCV_RCY!P72+IMP!P72-EXP!P72+STK_CHG!P72-INTMARB!P72-INTAVI!P72</f>
        <v>0</v>
      </c>
      <c r="Q72" s="10">
        <f>PPRD!Q72+RCV_RCY!Q72+IMP!Q72-EXP!Q72+STK_CHG!Q72-INTMARB!Q72-INTAVI!Q72</f>
        <v>0</v>
      </c>
      <c r="R72" s="10">
        <f>PPRD!R72+RCV_RCY!R72+IMP!R72-EXP!R72+STK_CHG!R72-INTMARB!R72-INTAVI!R72</f>
        <v>74.770851246775578</v>
      </c>
      <c r="S72" s="10">
        <f>PPRD!S72+RCV_RCY!S72+IMP!S72-EXP!S72+STK_CHG!S72-INTMARB!S72-INTAVI!S72</f>
        <v>74.524763542562326</v>
      </c>
      <c r="T72" s="10">
        <f>PPRD!T72+RCV_RCY!T72+IMP!T72-EXP!T72+STK_CHG!T72-INTMARB!T72-INTAVI!T72</f>
        <v>78.206190885640581</v>
      </c>
      <c r="U72" s="10">
        <f>PPRD!U72+RCV_RCY!U72+IMP!U72-EXP!U72+STK_CHG!U72-INTMARB!U72-INTAVI!U72</f>
        <v>85.397850386930344</v>
      </c>
      <c r="V72" s="10">
        <f>PPRD!V72+RCV_RCY!V72+IMP!V72-EXP!V72+STK_CHG!V72-INTMARB!V72-INTAVI!V72</f>
        <v>77.345743766122084</v>
      </c>
      <c r="W72" s="10">
        <f>PPRD!W72+RCV_RCY!W72+IMP!W72-EXP!W72+STK_CHG!W72-INTMARB!W72-INTAVI!W72</f>
        <v>70.576698194325019</v>
      </c>
      <c r="X72" s="10">
        <f>PPRD!X72+RCV_RCY!X72+IMP!X72-EXP!X72+STK_CHG!X72-INTMARB!X72-INTAVI!X72</f>
        <v>64.150816852966457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PPRD!C73+RCV_RCY!C73+IMP!C73-EXP!C73+STK_CHG!C73-INTMARB!C73-INTAVI!C73</f>
        <v>579.32072226999139</v>
      </c>
      <c r="D73" s="10">
        <f>PPRD!D73+RCV_RCY!D73+IMP!D73-EXP!D73+STK_CHG!D73-INTMARB!D73-INTAVI!D73</f>
        <v>584.19320722269993</v>
      </c>
      <c r="E73" s="10">
        <f>PPRD!E73+RCV_RCY!E73+IMP!E73-EXP!E73+STK_CHG!E73-INTMARB!E73-INTAVI!E73</f>
        <v>622.50404127257093</v>
      </c>
      <c r="F73" s="10">
        <f>PPRD!F73+RCV_RCY!F73+IMP!F73-EXP!F73+STK_CHG!F73-INTMARB!F73-INTAVI!F73</f>
        <v>674.95460017196899</v>
      </c>
      <c r="G73" s="10">
        <f>PPRD!G73+RCV_RCY!G73+IMP!G73-EXP!G73+STK_CHG!G73-INTMARB!G73-INTAVI!G73</f>
        <v>702.03972484952703</v>
      </c>
      <c r="H73" s="10">
        <f>PPRD!H73+RCV_RCY!H73+IMP!H73-EXP!H73+STK_CHG!H73-INTMARB!H73-INTAVI!H73</f>
        <v>718.01857265692172</v>
      </c>
      <c r="I73" s="10">
        <f>PPRD!I73+RCV_RCY!I73+IMP!I73-EXP!I73+STK_CHG!I73-INTMARB!I73-INTAVI!I73</f>
        <v>688.68822012037833</v>
      </c>
      <c r="J73" s="10">
        <f>PPRD!J73+RCV_RCY!J73+IMP!J73-EXP!J73+STK_CHG!J73-INTMARB!J73-INTAVI!J73</f>
        <v>720.47867583834898</v>
      </c>
      <c r="K73" s="10">
        <f>PPRD!K73+RCV_RCY!K73+IMP!K73-EXP!K73+STK_CHG!K73-INTMARB!K73-INTAVI!K73</f>
        <v>759.43439380911434</v>
      </c>
      <c r="L73" s="10">
        <f>PPRD!L73+RCV_RCY!L73+IMP!L73-EXP!L73+STK_CHG!L73-INTMARB!L73-INTAVI!L73</f>
        <v>744.43490971625101</v>
      </c>
      <c r="M73" s="10">
        <f>PPRD!M73+RCV_RCY!M73+IMP!M73-EXP!M73+STK_CHG!M73-INTMARB!M73-INTAVI!M73</f>
        <v>724.53903697334465</v>
      </c>
      <c r="N73" s="10">
        <f>PPRD!N73+RCV_RCY!N73+IMP!N73-EXP!N73+STK_CHG!N73-INTMARB!N73-INTAVI!N73</f>
        <v>760.1509888220121</v>
      </c>
      <c r="O73" s="10">
        <f>PPRD!O73+RCV_RCY!O73+IMP!O73-EXP!O73+STK_CHG!O73-INTMARB!O73-INTAVI!O73</f>
        <v>746.77558039552878</v>
      </c>
      <c r="P73" s="10">
        <f>PPRD!P73+RCV_RCY!P73+IMP!P73-EXP!P73+STK_CHG!P73-INTMARB!P73-INTAVI!P73</f>
        <v>795.14187446259666</v>
      </c>
      <c r="Q73" s="10">
        <f>PPRD!Q73+RCV_RCY!Q73+IMP!Q73-EXP!Q73+STK_CHG!Q73-INTMARB!Q73-INTAVI!Q73</f>
        <v>819.26534823731708</v>
      </c>
      <c r="R73" s="10">
        <f>PPRD!R73+RCV_RCY!R73+IMP!R73-EXP!R73+STK_CHG!R73-INTMARB!R73-INTAVI!R73</f>
        <v>808.90705073086849</v>
      </c>
      <c r="S73" s="10">
        <f>PPRD!S73+RCV_RCY!S73+IMP!S73-EXP!S73+STK_CHG!S73-INTMARB!S73-INTAVI!S73</f>
        <v>860.27506448839199</v>
      </c>
      <c r="T73" s="10">
        <f>PPRD!T73+RCV_RCY!T73+IMP!T73-EXP!T73+STK_CHG!T73-INTMARB!T73-INTAVI!T73</f>
        <v>856.02493551160796</v>
      </c>
      <c r="U73" s="10">
        <f>PPRD!U73+RCV_RCY!U73+IMP!U73-EXP!U73+STK_CHG!U73-INTMARB!U73-INTAVI!U73</f>
        <v>852.27867583834905</v>
      </c>
      <c r="V73" s="10">
        <f>PPRD!V73+RCV_RCY!V73+IMP!V73-EXP!V73+STK_CHG!V73-INTMARB!V73-INTAVI!V73</f>
        <v>815.03912295786756</v>
      </c>
      <c r="W73" s="10">
        <f>PPRD!W73+RCV_RCY!W73+IMP!W73-EXP!W73+STK_CHG!W73-INTMARB!W73-INTAVI!W73</f>
        <v>790.34264832330189</v>
      </c>
      <c r="X73" s="10">
        <f>PPRD!X73+RCV_RCY!X73+IMP!X73-EXP!X73+STK_CHG!X73-INTMARB!X73-INTAVI!X73</f>
        <v>831.29604471195171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PPRD!C74+RCV_RCY!C74+IMP!C74-EXP!C74+STK_CHG!C74-INTMARB!C74-INTAVI!C74</f>
        <v>1012.725709372313</v>
      </c>
      <c r="D74" s="37">
        <f>PPRD!D74+RCV_RCY!D74+IMP!D74-EXP!D74+STK_CHG!D74-INTMARB!D74-INTAVI!D74</f>
        <v>1025.623387790198</v>
      </c>
      <c r="E74" s="37">
        <f>PPRD!E74+RCV_RCY!E74+IMP!E74-EXP!E74+STK_CHG!E74-INTMARB!E74-INTAVI!E74</f>
        <v>1009.888220120378</v>
      </c>
      <c r="F74" s="37">
        <f>PPRD!F74+RCV_RCY!F74+IMP!F74-EXP!F74+STK_CHG!F74-INTMARB!F74-INTAVI!F74</f>
        <v>1036.4574376612211</v>
      </c>
      <c r="G74" s="37">
        <f>PPRD!G74+RCV_RCY!G74+IMP!G74-EXP!G74+STK_CHG!G74-INTMARB!G74-INTAVI!G74</f>
        <v>985.89853826311253</v>
      </c>
      <c r="H74" s="37">
        <f>PPRD!H74+RCV_RCY!H74+IMP!H74-EXP!H74+STK_CHG!H74-INTMARB!H74-INTAVI!H74</f>
        <v>1031.0404127257091</v>
      </c>
      <c r="I74" s="37">
        <f>PPRD!I74+RCV_RCY!I74+IMP!I74-EXP!I74+STK_CHG!I74-INTMARB!I74-INTAVI!I74</f>
        <v>894.84092863284604</v>
      </c>
      <c r="J74" s="37">
        <f>PPRD!J74+RCV_RCY!J74+IMP!J74-EXP!J74+STK_CHG!J74-INTMARB!J74-INTAVI!J74</f>
        <v>1083.404987102321</v>
      </c>
      <c r="K74" s="37">
        <f>PPRD!K74+RCV_RCY!K74+IMP!K74-EXP!K74+STK_CHG!K74-INTMARB!K74-INTAVI!K74</f>
        <v>1075.4084264832329</v>
      </c>
      <c r="L74" s="37">
        <f>PPRD!L74+RCV_RCY!L74+IMP!L74-EXP!L74+STK_CHG!L74-INTMARB!L74-INTAVI!L74</f>
        <v>979.99999999999989</v>
      </c>
      <c r="M74" s="37">
        <f>PPRD!M74+RCV_RCY!M74+IMP!M74-EXP!M74+STK_CHG!M74-INTMARB!M74-INTAVI!M74</f>
        <v>917.39999999999986</v>
      </c>
      <c r="N74" s="37">
        <f>PPRD!N74+RCV_RCY!N74+IMP!N74-EXP!N74+STK_CHG!N74-INTMARB!N74-INTAVI!N74</f>
        <v>959.19999999999982</v>
      </c>
      <c r="O74" s="37">
        <f>PPRD!O74+RCV_RCY!O74+IMP!O74-EXP!O74+STK_CHG!O74-INTMARB!O74-INTAVI!O74</f>
        <v>920</v>
      </c>
      <c r="P74" s="37">
        <f>PPRD!P74+RCV_RCY!P74+IMP!P74-EXP!P74+STK_CHG!P74-INTMARB!P74-INTAVI!P74</f>
        <v>656.19999999999993</v>
      </c>
      <c r="Q74" s="37">
        <f>PPRD!Q74+RCV_RCY!Q74+IMP!Q74-EXP!Q74+STK_CHG!Q74-INTMARB!Q74-INTAVI!Q74</f>
        <v>941.29999999999984</v>
      </c>
      <c r="R74" s="37">
        <f>PPRD!R74+RCV_RCY!R74+IMP!R74-EXP!R74+STK_CHG!R74-INTMARB!R74-INTAVI!R74</f>
        <v>937.35004299226125</v>
      </c>
      <c r="S74" s="37">
        <f>PPRD!S74+RCV_RCY!S74+IMP!S74-EXP!S74+STK_CHG!S74-INTMARB!S74-INTAVI!S74</f>
        <v>916.13998280309545</v>
      </c>
      <c r="T74" s="37">
        <f>PPRD!T74+RCV_RCY!T74+IMP!T74-EXP!T74+STK_CHG!T74-INTMARB!T74-INTAVI!T74</f>
        <v>789.53998280309543</v>
      </c>
      <c r="U74" s="37">
        <f>PPRD!U74+RCV_RCY!U74+IMP!U74-EXP!U74+STK_CHG!U74-INTMARB!U74-INTAVI!U74</f>
        <v>812.26001719690453</v>
      </c>
      <c r="V74" s="37">
        <f>PPRD!V74+RCV_RCY!V74+IMP!V74-EXP!V74+STK_CHG!V74-INTMARB!V74-INTAVI!V74</f>
        <v>910.30997420464314</v>
      </c>
      <c r="W74" s="37">
        <f>PPRD!W74+RCV_RCY!W74+IMP!W74-EXP!W74+STK_CHG!W74-INTMARB!W74-INTAVI!W74</f>
        <v>955.89002579535679</v>
      </c>
      <c r="X74" s="37">
        <f>PPRD!X74+RCV_RCY!X74+IMP!X74-EXP!X74+STK_CHG!X74-INTMARB!X74-INTAVI!X74</f>
        <v>890.4300085984521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PPRD!C75+RCV_RCY!C75+IMP!C75-EXP!C75+STK_CHG!C75-INTMARB!C75-INTAVI!C75</f>
        <v>0</v>
      </c>
      <c r="D75" s="37">
        <f>PPRD!D75+RCV_RCY!D75+IMP!D75-EXP!D75+STK_CHG!D75-INTMARB!D75-INTAVI!D75</f>
        <v>0</v>
      </c>
      <c r="E75" s="37">
        <f>PPRD!E75+RCV_RCY!E75+IMP!E75-EXP!E75+STK_CHG!E75-INTMARB!E75-INTAVI!E75</f>
        <v>0</v>
      </c>
      <c r="F75" s="37">
        <f>PPRD!F75+RCV_RCY!F75+IMP!F75-EXP!F75+STK_CHG!F75-INTMARB!F75-INTAVI!F75</f>
        <v>0</v>
      </c>
      <c r="G75" s="37">
        <f>PPRD!G75+RCV_RCY!G75+IMP!G75-EXP!G75+STK_CHG!G75-INTMARB!G75-INTAVI!G75</f>
        <v>0</v>
      </c>
      <c r="H75" s="37">
        <f>PPRD!H75+RCV_RCY!H75+IMP!H75-EXP!H75+STK_CHG!H75-INTMARB!H75-INTAVI!H75</f>
        <v>0</v>
      </c>
      <c r="I75" s="37">
        <f>PPRD!I75+RCV_RCY!I75+IMP!I75-EXP!I75+STK_CHG!I75-INTMARB!I75-INTAVI!I75</f>
        <v>0</v>
      </c>
      <c r="J75" s="37">
        <f>PPRD!J75+RCV_RCY!J75+IMP!J75-EXP!J75+STK_CHG!J75-INTMARB!J75-INTAVI!J75</f>
        <v>0</v>
      </c>
      <c r="K75" s="37">
        <f>PPRD!K75+RCV_RCY!K75+IMP!K75-EXP!K75+STK_CHG!K75-INTMARB!K75-INTAVI!K75</f>
        <v>0</v>
      </c>
      <c r="L75" s="37">
        <f>PPRD!L75+RCV_RCY!L75+IMP!L75-EXP!L75+STK_CHG!L75-INTMARB!L75-INTAVI!L75</f>
        <v>0</v>
      </c>
      <c r="M75" s="37">
        <f>PPRD!M75+RCV_RCY!M75+IMP!M75-EXP!M75+STK_CHG!M75-INTMARB!M75-INTAVI!M75</f>
        <v>0</v>
      </c>
      <c r="N75" s="37">
        <f>PPRD!N75+RCV_RCY!N75+IMP!N75-EXP!N75+STK_CHG!N75-INTMARB!N75-INTAVI!N75</f>
        <v>0</v>
      </c>
      <c r="O75" s="37">
        <f>PPRD!O75+RCV_RCY!O75+IMP!O75-EXP!O75+STK_CHG!O75-INTMARB!O75-INTAVI!O75</f>
        <v>0</v>
      </c>
      <c r="P75" s="37">
        <f>PPRD!P75+RCV_RCY!P75+IMP!P75-EXP!P75+STK_CHG!P75-INTMARB!P75-INTAVI!P75</f>
        <v>0</v>
      </c>
      <c r="Q75" s="37">
        <f>PPRD!Q75+RCV_RCY!Q75+IMP!Q75-EXP!Q75+STK_CHG!Q75-INTMARB!Q75-INTAVI!Q75</f>
        <v>0</v>
      </c>
      <c r="R75" s="37">
        <f>PPRD!R75+RCV_RCY!R75+IMP!R75-EXP!R75+STK_CHG!R75-INTMARB!R75-INTAVI!R75</f>
        <v>159.83052450558901</v>
      </c>
      <c r="S75" s="37">
        <f>PPRD!S75+RCV_RCY!S75+IMP!S75-EXP!S75+STK_CHG!S75-INTMARB!S75-INTAVI!S75</f>
        <v>174.97558039552879</v>
      </c>
      <c r="T75" s="37">
        <f>PPRD!T75+RCV_RCY!T75+IMP!T75-EXP!T75+STK_CHG!T75-INTMARB!T75-INTAVI!T75</f>
        <v>197.73843508168531</v>
      </c>
      <c r="U75" s="37">
        <f>PPRD!U75+RCV_RCY!U75+IMP!U75-EXP!U75+STK_CHG!U75-INTMARB!U75-INTAVI!U75</f>
        <v>192.17085124677561</v>
      </c>
      <c r="V75" s="37">
        <f>PPRD!V75+RCV_RCY!V75+IMP!V75-EXP!V75+STK_CHG!V75-INTMARB!V75-INTAVI!V75</f>
        <v>215.70412725709369</v>
      </c>
      <c r="W75" s="37">
        <f>PPRD!W75+RCV_RCY!W75+IMP!W75-EXP!W75+STK_CHG!W75-INTMARB!W75-INTAVI!W75</f>
        <v>296.61263972484949</v>
      </c>
      <c r="X75" s="37">
        <f>PPRD!X75+RCV_RCY!X75+IMP!X75-EXP!X75+STK_CHG!X75-INTMARB!X75-INTAVI!X75</f>
        <v>282.0932072226999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PPRD!C76+RCV_RCY!C76+IMP!C76-EXP!C76+STK_CHG!C76-INTMARB!C76-INTAVI!C76</f>
        <v>1626.397248495271</v>
      </c>
      <c r="D76" s="40">
        <f>PPRD!D76+RCV_RCY!D76+IMP!D76-EXP!D76+STK_CHG!D76-INTMARB!D76-INTAVI!D76</f>
        <v>1486.0705073086842</v>
      </c>
      <c r="E76" s="40">
        <f>PPRD!E76+RCV_RCY!E76+IMP!E76-EXP!E76+STK_CHG!E76-INTMARB!E76-INTAVI!E76</f>
        <v>1408.5984522785893</v>
      </c>
      <c r="F76" s="40">
        <f>PPRD!F76+RCV_RCY!F76+IMP!F76-EXP!F76+STK_CHG!F76-INTMARB!F76-INTAVI!F76</f>
        <v>1461.0490111779875</v>
      </c>
      <c r="G76" s="40">
        <f>PPRD!G76+RCV_RCY!G76+IMP!G76-EXP!G76+STK_CHG!G76-INTMARB!G76-INTAVI!G76</f>
        <v>1394.4110060189164</v>
      </c>
      <c r="H76" s="40">
        <f>PPRD!H76+RCV_RCY!H76+IMP!H76-EXP!H76+STK_CHG!H76-INTMARB!H76-INTAVI!H76</f>
        <v>1572.9148753224417</v>
      </c>
      <c r="I76" s="40">
        <f>PPRD!I76+RCV_RCY!I76+IMP!I76-EXP!I76+STK_CHG!I76-INTMARB!I76-INTAVI!I76</f>
        <v>1845.1418744625962</v>
      </c>
      <c r="J76" s="40">
        <f>PPRD!J76+RCV_RCY!J76+IMP!J76-EXP!J76+STK_CHG!J76-INTMARB!J76-INTAVI!J76</f>
        <v>1514.1014617368871</v>
      </c>
      <c r="K76" s="40">
        <f>PPRD!K76+RCV_RCY!K76+IMP!K76-EXP!K76+STK_CHG!K76-INTMARB!K76-INTAVI!K76</f>
        <v>1362.9406706792779</v>
      </c>
      <c r="L76" s="40">
        <f>PPRD!L76+RCV_RCY!L76+IMP!L76-EXP!L76+STK_CHG!L76-INTMARB!L76-INTAVI!L76</f>
        <v>420.55030094582946</v>
      </c>
      <c r="M76" s="40">
        <f>PPRD!M76+RCV_RCY!M76+IMP!M76-EXP!M76+STK_CHG!M76-INTMARB!M76-INTAVI!M76</f>
        <v>238.60705073086888</v>
      </c>
      <c r="N76" s="40">
        <f>PPRD!N76+RCV_RCY!N76+IMP!N76-EXP!N76+STK_CHG!N76-INTMARB!N76-INTAVI!N76</f>
        <v>781.51332760103196</v>
      </c>
      <c r="O76" s="40">
        <f>PPRD!O76+RCV_RCY!O76+IMP!O76-EXP!O76+STK_CHG!O76-INTMARB!O76-INTAVI!O76</f>
        <v>1471.1832330180559</v>
      </c>
      <c r="P76" s="40">
        <f>PPRD!P76+RCV_RCY!P76+IMP!P76-EXP!P76+STK_CHG!P76-INTMARB!P76-INTAVI!P76</f>
        <v>1568.0997420464321</v>
      </c>
      <c r="Q76" s="40">
        <f>PPRD!Q76+RCV_RCY!Q76+IMP!Q76-EXP!Q76+STK_CHG!Q76-INTMARB!Q76-INTAVI!Q76</f>
        <v>1266.2940670679279</v>
      </c>
      <c r="R76" s="40">
        <f>PPRD!R76+RCV_RCY!R76+IMP!R76-EXP!R76+STK_CHG!R76-INTMARB!R76-INTAVI!R76</f>
        <v>752.20386930352515</v>
      </c>
      <c r="S76" s="40">
        <f>PPRD!S76+RCV_RCY!S76+IMP!S76-EXP!S76+STK_CHG!S76-INTMARB!S76-INTAVI!S76</f>
        <v>422.55993121238203</v>
      </c>
      <c r="T76" s="40">
        <f>PPRD!T76+RCV_RCY!T76+IMP!T76-EXP!T76+STK_CHG!T76-INTMARB!T76-INTAVI!T76</f>
        <v>301.48005159071386</v>
      </c>
      <c r="U76" s="40">
        <f>PPRD!U76+RCV_RCY!U76+IMP!U76-EXP!U76+STK_CHG!U76-INTMARB!U76-INTAVI!U76</f>
        <v>685.29019776440214</v>
      </c>
      <c r="V76" s="40">
        <f>PPRD!V76+RCV_RCY!V76+IMP!V76-EXP!V76+STK_CHG!V76-INTMARB!V76-INTAVI!V76</f>
        <v>73.536973344797843</v>
      </c>
      <c r="W76" s="40">
        <f>PPRD!W76+RCV_RCY!W76+IMP!W76-EXP!W76+STK_CHG!W76-INTMARB!W76-INTAVI!W76</f>
        <v>-228.67996560619099</v>
      </c>
      <c r="X76" s="40">
        <f>PPRD!X76+RCV_RCY!X76+IMP!X76-EXP!X76+STK_CHG!X76-INTMARB!X76-INTAVI!X76</f>
        <v>21.749785038693062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331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78264.39509888216</v>
      </c>
      <c r="D2" s="31">
        <f t="shared" si="0"/>
        <v>80186.92175408428</v>
      </c>
      <c r="E2" s="31">
        <f t="shared" si="0"/>
        <v>81074.763886500426</v>
      </c>
      <c r="F2" s="31">
        <f t="shared" si="0"/>
        <v>83909.946087704229</v>
      </c>
      <c r="G2" s="31">
        <f t="shared" si="0"/>
        <v>84853.503095442808</v>
      </c>
      <c r="H2" s="31">
        <f t="shared" si="0"/>
        <v>83684.999570077372</v>
      </c>
      <c r="I2" s="31">
        <f t="shared" si="0"/>
        <v>83029.219088564045</v>
      </c>
      <c r="J2" s="31">
        <f t="shared" si="0"/>
        <v>82717.037575236493</v>
      </c>
      <c r="K2" s="31">
        <f t="shared" si="0"/>
        <v>82111.965348237311</v>
      </c>
      <c r="L2" s="31">
        <f t="shared" si="0"/>
        <v>80492.991401547712</v>
      </c>
      <c r="M2" s="31">
        <f t="shared" si="0"/>
        <v>86088.77463456578</v>
      </c>
      <c r="N2" s="31">
        <f t="shared" si="0"/>
        <v>80480.478675838342</v>
      </c>
      <c r="O2" s="31">
        <f t="shared" si="0"/>
        <v>80514.907910576076</v>
      </c>
      <c r="P2" s="31">
        <f t="shared" si="0"/>
        <v>78999.19277730005</v>
      </c>
      <c r="Q2" s="31">
        <f t="shared" si="0"/>
        <v>74876.450816852943</v>
      </c>
      <c r="R2" s="31">
        <f t="shared" si="0"/>
        <v>71310.061306964737</v>
      </c>
      <c r="S2" s="31">
        <f t="shared" si="0"/>
        <v>75691.147119518471</v>
      </c>
      <c r="T2" s="31">
        <f t="shared" si="0"/>
        <v>75205.595442820297</v>
      </c>
      <c r="U2" s="31">
        <f t="shared" si="0"/>
        <v>71429.259071367123</v>
      </c>
      <c r="V2" s="31">
        <f t="shared" si="0"/>
        <v>76033.827429062774</v>
      </c>
      <c r="W2" s="31">
        <f t="shared" si="0"/>
        <v>71682.622527944943</v>
      </c>
      <c r="X2" s="31">
        <f t="shared" ref="X2" si="1">SUM(X3,X17,X22,X25,X26,X51,X52,X71,X74,X75,X76)</f>
        <v>73864.954256233876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7771.0333619948406</v>
      </c>
      <c r="D3" s="34">
        <f t="shared" si="2"/>
        <v>8273.8655202063637</v>
      </c>
      <c r="E3" s="34">
        <f t="shared" si="2"/>
        <v>8316.1687016337055</v>
      </c>
      <c r="F3" s="34">
        <f t="shared" si="2"/>
        <v>8586.6255374032662</v>
      </c>
      <c r="G3" s="34">
        <f t="shared" si="2"/>
        <v>8476.1136715391203</v>
      </c>
      <c r="H3" s="34">
        <f t="shared" si="2"/>
        <v>8094.0206362854688</v>
      </c>
      <c r="I3" s="34">
        <f t="shared" si="2"/>
        <v>7883.511349957007</v>
      </c>
      <c r="J3" s="34">
        <f t="shared" si="2"/>
        <v>8409.7890799656052</v>
      </c>
      <c r="K3" s="34">
        <f t="shared" si="2"/>
        <v>7973.8604471195194</v>
      </c>
      <c r="L3" s="34">
        <f t="shared" si="2"/>
        <v>7461.8699914015469</v>
      </c>
      <c r="M3" s="34">
        <f t="shared" si="2"/>
        <v>7541.2166809974206</v>
      </c>
      <c r="N3" s="34">
        <f t="shared" si="2"/>
        <v>7439.356663800515</v>
      </c>
      <c r="O3" s="34">
        <f t="shared" si="2"/>
        <v>8151.504901117798</v>
      </c>
      <c r="P3" s="34">
        <f t="shared" si="2"/>
        <v>8124.1742906276868</v>
      </c>
      <c r="Q3" s="34">
        <f t="shared" si="2"/>
        <v>9006.7917454858107</v>
      </c>
      <c r="R3" s="34">
        <f t="shared" si="2"/>
        <v>11088.803869303523</v>
      </c>
      <c r="S3" s="34">
        <f t="shared" si="2"/>
        <v>10275.90034393809</v>
      </c>
      <c r="T3" s="34">
        <f t="shared" si="2"/>
        <v>9212.7585554600173</v>
      </c>
      <c r="U3" s="34">
        <f t="shared" si="2"/>
        <v>8262.2073086844339</v>
      </c>
      <c r="V3" s="34">
        <f t="shared" si="2"/>
        <v>6423.5693895098884</v>
      </c>
      <c r="W3" s="34">
        <f t="shared" si="2"/>
        <v>4108.7958727429059</v>
      </c>
      <c r="X3" s="34">
        <f t="shared" ref="X3" si="3">SUM(X4,X8,X11)</f>
        <v>5596.9882201203773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7821.4752364574369</v>
      </c>
      <c r="D4" s="29">
        <f t="shared" si="4"/>
        <v>8339.7630266552023</v>
      </c>
      <c r="E4" s="29">
        <f t="shared" si="4"/>
        <v>8322.4742906276879</v>
      </c>
      <c r="F4" s="29">
        <f t="shared" si="4"/>
        <v>8535.9113499570067</v>
      </c>
      <c r="G4" s="29">
        <f t="shared" si="4"/>
        <v>8497.514273430781</v>
      </c>
      <c r="H4" s="29">
        <f t="shared" si="4"/>
        <v>8184.7701633705929</v>
      </c>
      <c r="I4" s="29">
        <f t="shared" si="4"/>
        <v>8050.6963026655194</v>
      </c>
      <c r="J4" s="29">
        <f t="shared" si="4"/>
        <v>8389.1408426483213</v>
      </c>
      <c r="K4" s="29">
        <f t="shared" si="4"/>
        <v>7898.7744625967334</v>
      </c>
      <c r="L4" s="29">
        <f t="shared" si="4"/>
        <v>7345.6380911435936</v>
      </c>
      <c r="M4" s="29">
        <f t="shared" si="4"/>
        <v>7402.0627687016331</v>
      </c>
      <c r="N4" s="29">
        <f t="shared" si="4"/>
        <v>7278.1262252794495</v>
      </c>
      <c r="O4" s="29">
        <f t="shared" si="4"/>
        <v>7936.7417884780734</v>
      </c>
      <c r="P4" s="29">
        <f t="shared" si="4"/>
        <v>8039.9666380051585</v>
      </c>
      <c r="Q4" s="29">
        <f t="shared" si="4"/>
        <v>9025.837403267411</v>
      </c>
      <c r="R4" s="29">
        <f t="shared" si="4"/>
        <v>11115.69045571797</v>
      </c>
      <c r="S4" s="29">
        <f t="shared" si="4"/>
        <v>10279.379105760963</v>
      </c>
      <c r="T4" s="29">
        <f t="shared" si="4"/>
        <v>9160.6852966466031</v>
      </c>
      <c r="U4" s="29">
        <f t="shared" si="4"/>
        <v>8233.760275150471</v>
      </c>
      <c r="V4" s="29">
        <f t="shared" si="4"/>
        <v>6436.9109200343937</v>
      </c>
      <c r="W4" s="29">
        <f t="shared" si="4"/>
        <v>4222.3255374032669</v>
      </c>
      <c r="X4" s="29">
        <f t="shared" ref="X4" si="5">SUM(X5:X7)</f>
        <v>5626.1397248495268</v>
      </c>
    </row>
    <row r="5" spans="1:24" ht="11.25" customHeight="1" x14ac:dyDescent="0.2">
      <c r="A5" s="41" t="s">
        <v>5</v>
      </c>
      <c r="B5" s="9" t="s">
        <v>6</v>
      </c>
      <c r="C5" s="10">
        <f>PPRD!C5+RCV_RCY!C5+IMP!C5-EXP!C5+STK_CHG!C5-INTMARB!C5</f>
        <v>44.088564058469473</v>
      </c>
      <c r="D5" s="10">
        <f>PPRD!D5+RCV_RCY!D5+IMP!D5-EXP!D5+STK_CHG!D5-INTMARB!D5</f>
        <v>39.889681857265693</v>
      </c>
      <c r="E5" s="10">
        <f>PPRD!E5+RCV_RCY!E5+IMP!E5-EXP!E5+STK_CHG!E5-INTMARB!E5</f>
        <v>34.291143594153048</v>
      </c>
      <c r="F5" s="10">
        <f>PPRD!F5+RCV_RCY!F5+IMP!F5-EXP!F5+STK_CHG!F5-INTMARB!F5</f>
        <v>24.493637145313841</v>
      </c>
      <c r="G5" s="10">
        <f>PPRD!G5+RCV_RCY!G5+IMP!G5-EXP!G5+STK_CHG!G5-INTMARB!G5</f>
        <v>17.49544282029235</v>
      </c>
      <c r="H5" s="10">
        <f>PPRD!H5+RCV_RCY!H5+IMP!H5-EXP!H5+STK_CHG!H5-INTMARB!H5</f>
        <v>20.294754944110061</v>
      </c>
      <c r="I5" s="10">
        <f>PPRD!I5+RCV_RCY!I5+IMP!I5-EXP!I5+STK_CHG!I5-INTMARB!I5</f>
        <v>25.193465176268269</v>
      </c>
      <c r="J5" s="10">
        <f>PPRD!J5+RCV_RCY!J5+IMP!J5-EXP!J5+STK_CHG!J5-INTMARB!J5</f>
        <v>42.688907996560623</v>
      </c>
      <c r="K5" s="10">
        <f>PPRD!K5+RCV_RCY!K5+IMP!K5-EXP!K5+STK_CHG!K5-INTMARB!K5</f>
        <v>27.992777300085979</v>
      </c>
      <c r="L5" s="10">
        <f>PPRD!L5+RCV_RCY!L5+IMP!L5-EXP!L5+STK_CHG!L5-INTMARB!L5</f>
        <v>25.193465176268269</v>
      </c>
      <c r="M5" s="10">
        <f>PPRD!M5+RCV_RCY!M5+IMP!M5-EXP!M5+STK_CHG!M5-INTMARB!M5</f>
        <v>25.893293207222701</v>
      </c>
      <c r="N5" s="10">
        <f>PPRD!N5+RCV_RCY!N5+IMP!N5-EXP!N5+STK_CHG!N5-INTMARB!N5</f>
        <v>22.394153052450559</v>
      </c>
      <c r="O5" s="10">
        <f>PPRD!O5+RCV_RCY!O5+IMP!O5-EXP!O5+STK_CHG!O5-INTMARB!O5</f>
        <v>25.893293207222701</v>
      </c>
      <c r="P5" s="10">
        <f>PPRD!P5+RCV_RCY!P5+IMP!P5-EXP!P5+STK_CHG!P5-INTMARB!P5</f>
        <v>19.594926913155629</v>
      </c>
      <c r="Q5" s="10">
        <f>PPRD!Q5+RCV_RCY!Q5+IMP!Q5-EXP!Q5+STK_CHG!Q5-INTMARB!Q5</f>
        <v>24.32914875322442</v>
      </c>
      <c r="R5" s="10">
        <f>PPRD!R5+RCV_RCY!R5+IMP!R5-EXP!R5+STK_CHG!R5-INTMARB!R5</f>
        <v>3.2631986242476358</v>
      </c>
      <c r="S5" s="10">
        <f>PPRD!S5+RCV_RCY!S5+IMP!S5-EXP!S5+STK_CHG!S5-INTMARB!S5</f>
        <v>3.4942390369733443</v>
      </c>
      <c r="T5" s="10">
        <f>PPRD!T5+RCV_RCY!T5+IMP!T5-EXP!T5+STK_CHG!T5-INTMARB!T5</f>
        <v>3.4613069647463459</v>
      </c>
      <c r="U5" s="10">
        <f>PPRD!U5+RCV_RCY!U5+IMP!U5-EXP!U5+STK_CHG!U5-INTMARB!U5</f>
        <v>4.2402407566638001</v>
      </c>
      <c r="V5" s="10">
        <f>PPRD!V5+RCV_RCY!V5+IMP!V5-EXP!V5+STK_CHG!V5-INTMARB!V5</f>
        <v>3.7139294926913151</v>
      </c>
      <c r="W5" s="10">
        <f>PPRD!W5+RCV_RCY!W5+IMP!W5-EXP!W5+STK_CHG!W5-INTMARB!W5</f>
        <v>3.0441960447119518</v>
      </c>
      <c r="X5" s="10">
        <f>PPRD!X5+RCV_RCY!X5+IMP!X5-EXP!X5+STK_CHG!X5-INTMARB!X5</f>
        <v>4.0701633705932929</v>
      </c>
    </row>
    <row r="6" spans="1:24" ht="11.25" customHeight="1" x14ac:dyDescent="0.2">
      <c r="A6" s="41" t="s">
        <v>7</v>
      </c>
      <c r="B6" s="9" t="s">
        <v>8</v>
      </c>
      <c r="C6" s="10">
        <f>PPRD!C6+RCV_RCY!C6+IMP!C6-EXP!C6+STK_CHG!C6-INTMARB!C6</f>
        <v>2776.1592433361993</v>
      </c>
      <c r="D6" s="10">
        <f>PPRD!D6+RCV_RCY!D6+IMP!D6-EXP!D6+STK_CHG!D6-INTMARB!D6</f>
        <v>2950.7819432502151</v>
      </c>
      <c r="E6" s="10">
        <f>PPRD!E6+RCV_RCY!E6+IMP!E6-EXP!E6+STK_CHG!E6-INTMARB!E6</f>
        <v>2893.9439380911435</v>
      </c>
      <c r="F6" s="10">
        <f>PPRD!F6+RCV_RCY!F6+IMP!F6-EXP!F6+STK_CHG!F6-INTMARB!F6</f>
        <v>3004.1959587274282</v>
      </c>
      <c r="G6" s="10">
        <f>PPRD!G6+RCV_RCY!G6+IMP!G6-EXP!G6+STK_CHG!G6-INTMARB!G6</f>
        <v>3163.068443680138</v>
      </c>
      <c r="H6" s="10">
        <f>PPRD!H6+RCV_RCY!H6+IMP!H6-EXP!H6+STK_CHG!H6-INTMARB!H6</f>
        <v>3206.21049011178</v>
      </c>
      <c r="I6" s="10">
        <f>PPRD!I6+RCV_RCY!I6+IMP!I6-EXP!I6+STK_CHG!I6-INTMARB!I6</f>
        <v>2995.2936371453138</v>
      </c>
      <c r="J6" s="10">
        <f>PPRD!J6+RCV_RCY!J6+IMP!J6-EXP!J6+STK_CHG!J6-INTMARB!J6</f>
        <v>3220.5912295786752</v>
      </c>
      <c r="K6" s="10">
        <f>PPRD!K6+RCV_RCY!K6+IMP!K6-EXP!K6+STK_CHG!K6-INTMARB!K6</f>
        <v>3026.109458297507</v>
      </c>
      <c r="L6" s="10">
        <f>PPRD!L6+RCV_RCY!L6+IMP!L6-EXP!L6+STK_CHG!L6-INTMARB!L6</f>
        <v>2344.0534823731728</v>
      </c>
      <c r="M6" s="10">
        <f>PPRD!M6+RCV_RCY!M6+IMP!M6-EXP!M6+STK_CHG!M6-INTMARB!M6</f>
        <v>2706.9949269131557</v>
      </c>
      <c r="N6" s="10">
        <f>PPRD!N6+RCV_RCY!N6+IMP!N6-EXP!N6+STK_CHG!N6-INTMARB!N6</f>
        <v>2906.9551160791057</v>
      </c>
      <c r="O6" s="10">
        <f>PPRD!O6+RCV_RCY!O6+IMP!O6-EXP!O6+STK_CHG!O6-INTMARB!O6</f>
        <v>2861.0737747205503</v>
      </c>
      <c r="P6" s="10">
        <f>PPRD!P6+RCV_RCY!P6+IMP!P6-EXP!P6+STK_CHG!P6-INTMARB!P6</f>
        <v>2813.8229578675837</v>
      </c>
      <c r="Q6" s="10">
        <f>PPRD!Q6+RCV_RCY!Q6+IMP!Q6-EXP!Q6+STK_CHG!Q6-INTMARB!Q6</f>
        <v>2952.1515907136709</v>
      </c>
      <c r="R6" s="10">
        <f>PPRD!R6+RCV_RCY!R6+IMP!R6-EXP!R6+STK_CHG!R6-INTMARB!R6</f>
        <v>3054.2557179707651</v>
      </c>
      <c r="S6" s="10">
        <f>PPRD!S6+RCV_RCY!S6+IMP!S6-EXP!S6+STK_CHG!S6-INTMARB!S6</f>
        <v>2979.2036973344798</v>
      </c>
      <c r="T6" s="10">
        <f>PPRD!T6+RCV_RCY!T6+IMP!T6-EXP!T6+STK_CHG!T6-INTMARB!T6</f>
        <v>3005.9267411865858</v>
      </c>
      <c r="U6" s="10">
        <f>PPRD!U6+RCV_RCY!U6+IMP!U6-EXP!U6+STK_CHG!U6-INTMARB!U6</f>
        <v>2919.4565778159927</v>
      </c>
      <c r="V6" s="10">
        <f>PPRD!V6+RCV_RCY!V6+IMP!V6-EXP!V6+STK_CHG!V6-INTMARB!V6</f>
        <v>2910.2931212381768</v>
      </c>
      <c r="W6" s="10">
        <f>PPRD!W6+RCV_RCY!W6+IMP!W6-EXP!W6+STK_CHG!W6-INTMARB!W6</f>
        <v>2678.8196044711945</v>
      </c>
      <c r="X6" s="10">
        <f>PPRD!X6+RCV_RCY!X6+IMP!X6-EXP!X6+STK_CHG!X6-INTMARB!X6</f>
        <v>2778.8085984522791</v>
      </c>
    </row>
    <row r="7" spans="1:24" ht="11.25" customHeight="1" x14ac:dyDescent="0.2">
      <c r="A7" s="41" t="s">
        <v>9</v>
      </c>
      <c r="B7" s="9" t="s">
        <v>10</v>
      </c>
      <c r="C7" s="10">
        <f>PPRD!C7+RCV_RCY!C7+IMP!C7-EXP!C7+STK_CHG!C7-INTMARB!C7</f>
        <v>5001.2274290627684</v>
      </c>
      <c r="D7" s="10">
        <f>PPRD!D7+RCV_RCY!D7+IMP!D7-EXP!D7+STK_CHG!D7-INTMARB!D7</f>
        <v>5349.091401547721</v>
      </c>
      <c r="E7" s="10">
        <f>PPRD!E7+RCV_RCY!E7+IMP!E7-EXP!E7+STK_CHG!E7-INTMARB!E7</f>
        <v>5394.2392089423902</v>
      </c>
      <c r="F7" s="10">
        <f>PPRD!F7+RCV_RCY!F7+IMP!F7-EXP!F7+STK_CHG!F7-INTMARB!F7</f>
        <v>5507.2217540842648</v>
      </c>
      <c r="G7" s="10">
        <f>PPRD!G7+RCV_RCY!G7+IMP!G7-EXP!G7+STK_CHG!G7-INTMARB!G7</f>
        <v>5316.9503869303517</v>
      </c>
      <c r="H7" s="10">
        <f>PPRD!H7+RCV_RCY!H7+IMP!H7-EXP!H7+STK_CHG!H7-INTMARB!H7</f>
        <v>4958.2649183147032</v>
      </c>
      <c r="I7" s="10">
        <f>PPRD!I7+RCV_RCY!I7+IMP!I7-EXP!I7+STK_CHG!I7-INTMARB!I7</f>
        <v>5030.2092003439375</v>
      </c>
      <c r="J7" s="10">
        <f>PPRD!J7+RCV_RCY!J7+IMP!J7-EXP!J7+STK_CHG!J7-INTMARB!J7</f>
        <v>5125.8607050730861</v>
      </c>
      <c r="K7" s="10">
        <f>PPRD!K7+RCV_RCY!K7+IMP!K7-EXP!K7+STK_CHG!K7-INTMARB!K7</f>
        <v>4844.6722269991405</v>
      </c>
      <c r="L7" s="10">
        <f>PPRD!L7+RCV_RCY!L7+IMP!L7-EXP!L7+STK_CHG!L7-INTMARB!L7</f>
        <v>4976.3911435941527</v>
      </c>
      <c r="M7" s="10">
        <f>PPRD!M7+RCV_RCY!M7+IMP!M7-EXP!M7+STK_CHG!M7-INTMARB!M7</f>
        <v>4669.1745485812553</v>
      </c>
      <c r="N7" s="10">
        <f>PPRD!N7+RCV_RCY!N7+IMP!N7-EXP!N7+STK_CHG!N7-INTMARB!N7</f>
        <v>4348.7769561478935</v>
      </c>
      <c r="O7" s="10">
        <f>PPRD!O7+RCV_RCY!O7+IMP!O7-EXP!O7+STK_CHG!O7-INTMARB!O7</f>
        <v>5049.7747205503001</v>
      </c>
      <c r="P7" s="10">
        <f>PPRD!P7+RCV_RCY!P7+IMP!P7-EXP!P7+STK_CHG!P7-INTMARB!P7</f>
        <v>5206.5487532244197</v>
      </c>
      <c r="Q7" s="10">
        <f>PPRD!Q7+RCV_RCY!Q7+IMP!Q7-EXP!Q7+STK_CHG!Q7-INTMARB!Q7</f>
        <v>6049.3566638005168</v>
      </c>
      <c r="R7" s="10">
        <f>PPRD!R7+RCV_RCY!R7+IMP!R7-EXP!R7+STK_CHG!R7-INTMARB!R7</f>
        <v>8058.1715391229563</v>
      </c>
      <c r="S7" s="10">
        <f>PPRD!S7+RCV_RCY!S7+IMP!S7-EXP!S7+STK_CHG!S7-INTMARB!S7</f>
        <v>7296.6811693895097</v>
      </c>
      <c r="T7" s="10">
        <f>PPRD!T7+RCV_RCY!T7+IMP!T7-EXP!T7+STK_CHG!T7-INTMARB!T7</f>
        <v>6151.2972484952707</v>
      </c>
      <c r="U7" s="10">
        <f>PPRD!U7+RCV_RCY!U7+IMP!U7-EXP!U7+STK_CHG!U7-INTMARB!U7</f>
        <v>5310.0634565778155</v>
      </c>
      <c r="V7" s="10">
        <f>PPRD!V7+RCV_RCY!V7+IMP!V7-EXP!V7+STK_CHG!V7-INTMARB!V7</f>
        <v>3522.9038693035254</v>
      </c>
      <c r="W7" s="10">
        <f>PPRD!W7+RCV_RCY!W7+IMP!W7-EXP!W7+STK_CHG!W7-INTMARB!W7</f>
        <v>1540.4617368873608</v>
      </c>
      <c r="X7" s="10">
        <f>PPRD!X7+RCV_RCY!X7+IMP!X7-EXP!X7+STK_CHG!X7-INTMARB!X7</f>
        <v>2843.2609630266547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14.330782459157348</v>
      </c>
      <c r="D8" s="29">
        <f t="shared" si="6"/>
        <v>19.5853826311264</v>
      </c>
      <c r="E8" s="29">
        <f t="shared" si="6"/>
        <v>17.67463456577816</v>
      </c>
      <c r="F8" s="29">
        <f t="shared" si="6"/>
        <v>12.419948409286331</v>
      </c>
      <c r="G8" s="29">
        <f t="shared" si="6"/>
        <v>10.986930352536541</v>
      </c>
      <c r="H8" s="29">
        <f t="shared" si="6"/>
        <v>13.375408426483229</v>
      </c>
      <c r="I8" s="29">
        <f t="shared" si="6"/>
        <v>6.6877042132416156</v>
      </c>
      <c r="J8" s="29">
        <f t="shared" si="6"/>
        <v>11.464574376612211</v>
      </c>
      <c r="K8" s="29">
        <f t="shared" si="6"/>
        <v>3.3438521066208078</v>
      </c>
      <c r="L8" s="29">
        <f t="shared" si="6"/>
        <v>10.986844368013763</v>
      </c>
      <c r="M8" s="29">
        <f t="shared" si="6"/>
        <v>13.375322441960446</v>
      </c>
      <c r="N8" s="29">
        <f t="shared" si="6"/>
        <v>11.942304385210656</v>
      </c>
      <c r="O8" s="29">
        <f t="shared" si="6"/>
        <v>13.853052450558902</v>
      </c>
      <c r="P8" s="29">
        <f t="shared" si="6"/>
        <v>11.464660361135</v>
      </c>
      <c r="Q8" s="29">
        <f t="shared" si="6"/>
        <v>14.808426483233021</v>
      </c>
      <c r="R8" s="29">
        <f t="shared" si="6"/>
        <v>20.459071367153914</v>
      </c>
      <c r="S8" s="29">
        <f t="shared" si="6"/>
        <v>20.495872742906272</v>
      </c>
      <c r="T8" s="29">
        <f t="shared" si="6"/>
        <v>25.259845227858985</v>
      </c>
      <c r="U8" s="29">
        <f t="shared" si="6"/>
        <v>23.956233877901976</v>
      </c>
      <c r="V8" s="29">
        <f t="shared" si="6"/>
        <v>4.4931212381771273</v>
      </c>
      <c r="W8" s="29">
        <f t="shared" si="6"/>
        <v>6.5085124677558026</v>
      </c>
      <c r="X8" s="29">
        <f t="shared" ref="X8" si="7">SUM(X9:X10)</f>
        <v>3.4427343078245909</v>
      </c>
    </row>
    <row r="9" spans="1:24" ht="11.25" customHeight="1" x14ac:dyDescent="0.2">
      <c r="A9" s="41" t="s">
        <v>11</v>
      </c>
      <c r="B9" s="9" t="s">
        <v>12</v>
      </c>
      <c r="C9" s="10">
        <f>PPRD!C9+RCV_RCY!C9+IMP!C9-EXP!C9+STK_CHG!C9-INTMARB!C9</f>
        <v>0</v>
      </c>
      <c r="D9" s="10">
        <f>PPRD!D9+RCV_RCY!D9+IMP!D9-EXP!D9+STK_CHG!D9-INTMARB!D9</f>
        <v>0</v>
      </c>
      <c r="E9" s="10">
        <f>PPRD!E9+RCV_RCY!E9+IMP!E9-EXP!E9+STK_CHG!E9-INTMARB!E9</f>
        <v>0</v>
      </c>
      <c r="F9" s="10">
        <f>PPRD!F9+RCV_RCY!F9+IMP!F9-EXP!F9+STK_CHG!F9-INTMARB!F9</f>
        <v>0</v>
      </c>
      <c r="G9" s="10">
        <f>PPRD!G9+RCV_RCY!G9+IMP!G9-EXP!G9+STK_CHG!G9-INTMARB!G9</f>
        <v>0</v>
      </c>
      <c r="H9" s="10">
        <f>PPRD!H9+RCV_RCY!H9+IMP!H9-EXP!H9+STK_CHG!H9-INTMARB!H9</f>
        <v>0</v>
      </c>
      <c r="I9" s="10">
        <f>PPRD!I9+RCV_RCY!I9+IMP!I9-EXP!I9+STK_CHG!I9-INTMARB!I9</f>
        <v>0</v>
      </c>
      <c r="J9" s="10">
        <f>PPRD!J9+RCV_RCY!J9+IMP!J9-EXP!J9+STK_CHG!J9-INTMARB!J9</f>
        <v>0</v>
      </c>
      <c r="K9" s="10">
        <f>PPRD!K9+RCV_RCY!K9+IMP!K9-EXP!K9+STK_CHG!K9-INTMARB!K9</f>
        <v>0</v>
      </c>
      <c r="L9" s="10">
        <f>PPRD!L9+RCV_RCY!L9+IMP!L9-EXP!L9+STK_CHG!L9-INTMARB!L9</f>
        <v>0</v>
      </c>
      <c r="M9" s="10">
        <f>PPRD!M9+RCV_RCY!M9+IMP!M9-EXP!M9+STK_CHG!M9-INTMARB!M9</f>
        <v>0</v>
      </c>
      <c r="N9" s="10">
        <f>PPRD!N9+RCV_RCY!N9+IMP!N9-EXP!N9+STK_CHG!N9-INTMARB!N9</f>
        <v>0</v>
      </c>
      <c r="O9" s="10">
        <f>PPRD!O9+RCV_RCY!O9+IMP!O9-EXP!O9+STK_CHG!O9-INTMARB!O9</f>
        <v>0</v>
      </c>
      <c r="P9" s="10">
        <f>PPRD!P9+RCV_RCY!P9+IMP!P9-EXP!P9+STK_CHG!P9-INTMARB!P9</f>
        <v>0</v>
      </c>
      <c r="Q9" s="10">
        <f>PPRD!Q9+RCV_RCY!Q9+IMP!Q9-EXP!Q9+STK_CHG!Q9-INTMARB!Q9</f>
        <v>0</v>
      </c>
      <c r="R9" s="10">
        <f>PPRD!R9+RCV_RCY!R9+IMP!R9-EXP!R9+STK_CHG!R9-INTMARB!R9</f>
        <v>0</v>
      </c>
      <c r="S9" s="10">
        <f>PPRD!S9+RCV_RCY!S9+IMP!S9-EXP!S9+STK_CHG!S9-INTMARB!S9</f>
        <v>0</v>
      </c>
      <c r="T9" s="10">
        <f>PPRD!T9+RCV_RCY!T9+IMP!T9-EXP!T9+STK_CHG!T9-INTMARB!T9</f>
        <v>0</v>
      </c>
      <c r="U9" s="10">
        <f>PPRD!U9+RCV_RCY!U9+IMP!U9-EXP!U9+STK_CHG!U9-INTMARB!U9</f>
        <v>0</v>
      </c>
      <c r="V9" s="10">
        <f>PPRD!V9+RCV_RCY!V9+IMP!V9-EXP!V9+STK_CHG!V9-INTMARB!V9</f>
        <v>0</v>
      </c>
      <c r="W9" s="10">
        <f>PPRD!W9+RCV_RCY!W9+IMP!W9-EXP!W9+STK_CHG!W9-INTMARB!W9</f>
        <v>0</v>
      </c>
      <c r="X9" s="10">
        <f>PPRD!X9+RCV_RCY!X9+IMP!X9-EXP!X9+STK_CHG!X9-INTMARB!X9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PPRD!C10+RCV_RCY!C10+IMP!C10-EXP!C10+STK_CHG!C10-INTMARB!C10</f>
        <v>14.330782459157348</v>
      </c>
      <c r="D10" s="10">
        <f>PPRD!D10+RCV_RCY!D10+IMP!D10-EXP!D10+STK_CHG!D10-INTMARB!D10</f>
        <v>19.5853826311264</v>
      </c>
      <c r="E10" s="10">
        <f>PPRD!E10+RCV_RCY!E10+IMP!E10-EXP!E10+STK_CHG!E10-INTMARB!E10</f>
        <v>17.67463456577816</v>
      </c>
      <c r="F10" s="10">
        <f>PPRD!F10+RCV_RCY!F10+IMP!F10-EXP!F10+STK_CHG!F10-INTMARB!F10</f>
        <v>12.419948409286331</v>
      </c>
      <c r="G10" s="10">
        <f>PPRD!G10+RCV_RCY!G10+IMP!G10-EXP!G10+STK_CHG!G10-INTMARB!G10</f>
        <v>10.986930352536541</v>
      </c>
      <c r="H10" s="10">
        <f>PPRD!H10+RCV_RCY!H10+IMP!H10-EXP!H10+STK_CHG!H10-INTMARB!H10</f>
        <v>13.375408426483229</v>
      </c>
      <c r="I10" s="10">
        <f>PPRD!I10+RCV_RCY!I10+IMP!I10-EXP!I10+STK_CHG!I10-INTMARB!I10</f>
        <v>6.6877042132416156</v>
      </c>
      <c r="J10" s="10">
        <f>PPRD!J10+RCV_RCY!J10+IMP!J10-EXP!J10+STK_CHG!J10-INTMARB!J10</f>
        <v>11.464574376612211</v>
      </c>
      <c r="K10" s="10">
        <f>PPRD!K10+RCV_RCY!K10+IMP!K10-EXP!K10+STK_CHG!K10-INTMARB!K10</f>
        <v>3.3438521066208078</v>
      </c>
      <c r="L10" s="10">
        <f>PPRD!L10+RCV_RCY!L10+IMP!L10-EXP!L10+STK_CHG!L10-INTMARB!L10</f>
        <v>10.986844368013763</v>
      </c>
      <c r="M10" s="10">
        <f>PPRD!M10+RCV_RCY!M10+IMP!M10-EXP!M10+STK_CHG!M10-INTMARB!M10</f>
        <v>13.375322441960446</v>
      </c>
      <c r="N10" s="10">
        <f>PPRD!N10+RCV_RCY!N10+IMP!N10-EXP!N10+STK_CHG!N10-INTMARB!N10</f>
        <v>11.942304385210656</v>
      </c>
      <c r="O10" s="10">
        <f>PPRD!O10+RCV_RCY!O10+IMP!O10-EXP!O10+STK_CHG!O10-INTMARB!O10</f>
        <v>13.853052450558902</v>
      </c>
      <c r="P10" s="10">
        <f>PPRD!P10+RCV_RCY!P10+IMP!P10-EXP!P10+STK_CHG!P10-INTMARB!P10</f>
        <v>11.464660361135</v>
      </c>
      <c r="Q10" s="10">
        <f>PPRD!Q10+RCV_RCY!Q10+IMP!Q10-EXP!Q10+STK_CHG!Q10-INTMARB!Q10</f>
        <v>14.808426483233021</v>
      </c>
      <c r="R10" s="10">
        <f>PPRD!R10+RCV_RCY!R10+IMP!R10-EXP!R10+STK_CHG!R10-INTMARB!R10</f>
        <v>20.459071367153914</v>
      </c>
      <c r="S10" s="10">
        <f>PPRD!S10+RCV_RCY!S10+IMP!S10-EXP!S10+STK_CHG!S10-INTMARB!S10</f>
        <v>20.495872742906272</v>
      </c>
      <c r="T10" s="10">
        <f>PPRD!T10+RCV_RCY!T10+IMP!T10-EXP!T10+STK_CHG!T10-INTMARB!T10</f>
        <v>25.259845227858985</v>
      </c>
      <c r="U10" s="10">
        <f>PPRD!U10+RCV_RCY!U10+IMP!U10-EXP!U10+STK_CHG!U10-INTMARB!U10</f>
        <v>23.956233877901976</v>
      </c>
      <c r="V10" s="10">
        <f>PPRD!V10+RCV_RCY!V10+IMP!V10-EXP!V10+STK_CHG!V10-INTMARB!V10</f>
        <v>4.4931212381771273</v>
      </c>
      <c r="W10" s="10">
        <f>PPRD!W10+RCV_RCY!W10+IMP!W10-EXP!W10+STK_CHG!W10-INTMARB!W10</f>
        <v>6.5085124677558026</v>
      </c>
      <c r="X10" s="10">
        <f>PPRD!X10+RCV_RCY!X10+IMP!X10-EXP!X10+STK_CHG!X10-INTMARB!X10</f>
        <v>3.4427343078245909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-64.772656921754248</v>
      </c>
      <c r="D11" s="29">
        <f t="shared" si="8"/>
        <v>-85.482889079965588</v>
      </c>
      <c r="E11" s="29">
        <f t="shared" si="8"/>
        <v>-23.980223559759324</v>
      </c>
      <c r="F11" s="29">
        <f t="shared" si="8"/>
        <v>38.294239036973423</v>
      </c>
      <c r="G11" s="29">
        <f t="shared" si="8"/>
        <v>-32.387532244196024</v>
      </c>
      <c r="H11" s="29">
        <f t="shared" si="8"/>
        <v>-104.12493551160792</v>
      </c>
      <c r="I11" s="29">
        <f t="shared" si="8"/>
        <v>-173.87265692175404</v>
      </c>
      <c r="J11" s="29">
        <f t="shared" si="8"/>
        <v>9.1836629406707448</v>
      </c>
      <c r="K11" s="29">
        <f t="shared" si="8"/>
        <v>71.742132416165077</v>
      </c>
      <c r="L11" s="29">
        <f t="shared" si="8"/>
        <v>105.24505588993979</v>
      </c>
      <c r="M11" s="29">
        <f t="shared" si="8"/>
        <v>125.77858985382636</v>
      </c>
      <c r="N11" s="29">
        <f t="shared" si="8"/>
        <v>149.28813413585556</v>
      </c>
      <c r="O11" s="29">
        <f t="shared" si="8"/>
        <v>200.91006018916593</v>
      </c>
      <c r="P11" s="29">
        <f t="shared" si="8"/>
        <v>72.742992261392885</v>
      </c>
      <c r="Q11" s="29">
        <f t="shared" si="8"/>
        <v>-33.854084264832281</v>
      </c>
      <c r="R11" s="29">
        <f t="shared" si="8"/>
        <v>-47.3456577815993</v>
      </c>
      <c r="S11" s="29">
        <f t="shared" si="8"/>
        <v>-23.974634565778157</v>
      </c>
      <c r="T11" s="29">
        <f t="shared" si="8"/>
        <v>26.813413585554596</v>
      </c>
      <c r="U11" s="29">
        <f t="shared" si="8"/>
        <v>4.4907996560619079</v>
      </c>
      <c r="V11" s="29">
        <f t="shared" si="8"/>
        <v>-17.834651762682707</v>
      </c>
      <c r="W11" s="29">
        <f t="shared" si="8"/>
        <v>-120.03817712811693</v>
      </c>
      <c r="X11" s="29">
        <f t="shared" ref="X11" si="9">SUM(X12:X16)</f>
        <v>-32.594239036973349</v>
      </c>
    </row>
    <row r="12" spans="1:24" ht="11.25" customHeight="1" x14ac:dyDescent="0.2">
      <c r="A12" s="41" t="s">
        <v>15</v>
      </c>
      <c r="B12" s="9" t="s">
        <v>16</v>
      </c>
      <c r="C12" s="10">
        <f>PPRD!C12+RCV_RCY!C12+IMP!C12-EXP!C12+STK_CHG!C12-INTMARB!C12</f>
        <v>0</v>
      </c>
      <c r="D12" s="10">
        <f>PPRD!D12+RCV_RCY!D12+IMP!D12-EXP!D12+STK_CHG!D12-INTMARB!D12</f>
        <v>0</v>
      </c>
      <c r="E12" s="10">
        <f>PPRD!E12+RCV_RCY!E12+IMP!E12-EXP!E12+STK_CHG!E12-INTMARB!E12</f>
        <v>0</v>
      </c>
      <c r="F12" s="10">
        <f>PPRD!F12+RCV_RCY!F12+IMP!F12-EXP!F12+STK_CHG!F12-INTMARB!F12</f>
        <v>0.69982803095442814</v>
      </c>
      <c r="G12" s="10">
        <f>PPRD!G12+RCV_RCY!G12+IMP!G12-EXP!G12+STK_CHG!G12-INTMARB!G12</f>
        <v>0</v>
      </c>
      <c r="H12" s="10">
        <f>PPRD!H12+RCV_RCY!H12+IMP!H12-EXP!H12+STK_CHG!H12-INTMARB!H12</f>
        <v>0</v>
      </c>
      <c r="I12" s="10">
        <f>PPRD!I12+RCV_RCY!I12+IMP!I12-EXP!I12+STK_CHG!I12-INTMARB!I12</f>
        <v>0</v>
      </c>
      <c r="J12" s="10">
        <f>PPRD!J12+RCV_RCY!J12+IMP!J12-EXP!J12+STK_CHG!J12-INTMARB!J12</f>
        <v>0</v>
      </c>
      <c r="K12" s="10">
        <f>PPRD!K12+RCV_RCY!K12+IMP!K12-EXP!K12+STK_CHG!K12-INTMARB!K12</f>
        <v>4.8987102321582112</v>
      </c>
      <c r="L12" s="10">
        <f>PPRD!L12+RCV_RCY!L12+IMP!L12-EXP!L12+STK_CHG!L12-INTMARB!L12</f>
        <v>0</v>
      </c>
      <c r="M12" s="10">
        <f>PPRD!M12+RCV_RCY!M12+IMP!M12-EXP!M12+STK_CHG!M12-INTMARB!M12</f>
        <v>0</v>
      </c>
      <c r="N12" s="10">
        <f>PPRD!N12+RCV_RCY!N12+IMP!N12-EXP!N12+STK_CHG!N12-INTMARB!N12</f>
        <v>0</v>
      </c>
      <c r="O12" s="10">
        <f>PPRD!O12+RCV_RCY!O12+IMP!O12-EXP!O12+STK_CHG!O12-INTMARB!O12</f>
        <v>0</v>
      </c>
      <c r="P12" s="10">
        <f>PPRD!P12+RCV_RCY!P12+IMP!P12-EXP!P12+STK_CHG!P12-INTMARB!P12</f>
        <v>0</v>
      </c>
      <c r="Q12" s="10">
        <f>PPRD!Q12+RCV_RCY!Q12+IMP!Q12-EXP!Q12+STK_CHG!Q12-INTMARB!Q12</f>
        <v>0</v>
      </c>
      <c r="R12" s="10">
        <f>PPRD!R12+RCV_RCY!R12+IMP!R12-EXP!R12+STK_CHG!R12-INTMARB!R12</f>
        <v>0</v>
      </c>
      <c r="S12" s="10">
        <f>PPRD!S12+RCV_RCY!S12+IMP!S12-EXP!S12+STK_CHG!S12-INTMARB!S12</f>
        <v>0</v>
      </c>
      <c r="T12" s="10">
        <f>PPRD!T12+RCV_RCY!T12+IMP!T12-EXP!T12+STK_CHG!T12-INTMARB!T12</f>
        <v>0</v>
      </c>
      <c r="U12" s="10">
        <f>PPRD!U12+RCV_RCY!U12+IMP!U12-EXP!U12+STK_CHG!U12-INTMARB!U12</f>
        <v>0</v>
      </c>
      <c r="V12" s="10">
        <f>PPRD!V12+RCV_RCY!V12+IMP!V12-EXP!V12+STK_CHG!V12-INTMARB!V12</f>
        <v>0</v>
      </c>
      <c r="W12" s="10">
        <f>PPRD!W12+RCV_RCY!W12+IMP!W12-EXP!W12+STK_CHG!W12-INTMARB!W12</f>
        <v>0</v>
      </c>
      <c r="X12" s="10">
        <f>PPRD!X12+RCV_RCY!X12+IMP!X12-EXP!X12+STK_CHG!X12-INTMARB!X12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PPRD!C13+RCV_RCY!C13+IMP!C13-EXP!C13+STK_CHG!C13-INTMARB!C13</f>
        <v>-68.071109200344111</v>
      </c>
      <c r="D13" s="10">
        <f>PPRD!D13+RCV_RCY!D13+IMP!D13-EXP!D13+STK_CHG!D13-INTMARB!D13</f>
        <v>-91.21521926053309</v>
      </c>
      <c r="E13" s="10">
        <f>PPRD!E13+RCV_RCY!E13+IMP!E13-EXP!E13+STK_CHG!E13-INTMARB!E13</f>
        <v>-25.186328460877128</v>
      </c>
      <c r="F13" s="10">
        <f>PPRD!F13+RCV_RCY!F13+IMP!F13-EXP!F13+STK_CHG!F13-INTMARB!F13</f>
        <v>29.951332760103259</v>
      </c>
      <c r="G13" s="10">
        <f>PPRD!G13+RCV_RCY!G13+IMP!G13-EXP!G13+STK_CHG!G13-INTMARB!G13</f>
        <v>-38.119862424763518</v>
      </c>
      <c r="H13" s="10">
        <f>PPRD!H13+RCV_RCY!H13+IMP!H13-EXP!H13+STK_CHG!H13-INTMARB!H13</f>
        <v>-113.67876182287189</v>
      </c>
      <c r="I13" s="10">
        <f>PPRD!I13+RCV_RCY!I13+IMP!I13-EXP!I13+STK_CHG!I13-INTMARB!I13</f>
        <v>-184.47257093723127</v>
      </c>
      <c r="J13" s="10">
        <f>PPRD!J13+RCV_RCY!J13+IMP!J13-EXP!J13+STK_CHG!J13-INTMARB!J13</f>
        <v>-15.656319862424695</v>
      </c>
      <c r="K13" s="10">
        <f>PPRD!K13+RCV_RCY!K13+IMP!K13-EXP!K13+STK_CHG!K13-INTMARB!K13</f>
        <v>31.312725709372309</v>
      </c>
      <c r="L13" s="10">
        <f>PPRD!L13+RCV_RCY!L13+IMP!L13-EXP!L13+STK_CHG!L13-INTMARB!L13</f>
        <v>46.969045571797061</v>
      </c>
      <c r="M13" s="10">
        <f>PPRD!M13+RCV_RCY!M13+IMP!M13-EXP!M13+STK_CHG!M13-INTMARB!M13</f>
        <v>77.600945829750685</v>
      </c>
      <c r="N13" s="10">
        <f>PPRD!N13+RCV_RCY!N13+IMP!N13-EXP!N13+STK_CHG!N13-INTMARB!N13</f>
        <v>100.06448839208944</v>
      </c>
      <c r="O13" s="10">
        <f>PPRD!O13+RCV_RCY!O13+IMP!O13-EXP!O13+STK_CHG!O13-INTMARB!O13</f>
        <v>151.11779879621668</v>
      </c>
      <c r="P13" s="10">
        <f>PPRD!P13+RCV_RCY!P13+IMP!P13-EXP!P13+STK_CHG!P13-INTMARB!P13</f>
        <v>27.228460877042082</v>
      </c>
      <c r="Q13" s="10">
        <f>PPRD!Q13+RCV_RCY!Q13+IMP!Q13-EXP!Q13+STK_CHG!Q13-INTMARB!Q13</f>
        <v>-4.7650042992260921</v>
      </c>
      <c r="R13" s="10">
        <f>PPRD!R13+RCV_RCY!R13+IMP!R13-EXP!R13+STK_CHG!R13-INTMARB!R13</f>
        <v>-50.433104041272564</v>
      </c>
      <c r="S13" s="10">
        <f>PPRD!S13+RCV_RCY!S13+IMP!S13-EXP!S13+STK_CHG!S13-INTMARB!S13</f>
        <v>-39.246345657781596</v>
      </c>
      <c r="T13" s="10">
        <f>PPRD!T13+RCV_RCY!T13+IMP!T13-EXP!T13+STK_CHG!T13-INTMARB!T13</f>
        <v>9.4741186586414372</v>
      </c>
      <c r="U13" s="10">
        <f>PPRD!U13+RCV_RCY!U13+IMP!U13-EXP!U13+STK_CHG!U13-INTMARB!U13</f>
        <v>-9.7007738607050698</v>
      </c>
      <c r="V13" s="10">
        <f>PPRD!V13+RCV_RCY!V13+IMP!V13-EXP!V13+STK_CHG!V13-INTMARB!V13</f>
        <v>-36.584092863284596</v>
      </c>
      <c r="W13" s="10">
        <f>PPRD!W13+RCV_RCY!W13+IMP!W13-EXP!W13+STK_CHG!W13-INTMARB!W13</f>
        <v>-115.74187446259671</v>
      </c>
      <c r="X13" s="10">
        <f>PPRD!X13+RCV_RCY!X13+IMP!X13-EXP!X13+STK_CHG!X13-INTMARB!X13</f>
        <v>-7.3761822871883069</v>
      </c>
    </row>
    <row r="14" spans="1:24" ht="11.25" customHeight="1" x14ac:dyDescent="0.2">
      <c r="A14" s="41" t="s">
        <v>19</v>
      </c>
      <c r="B14" s="9" t="s">
        <v>20</v>
      </c>
      <c r="C14" s="10">
        <f>PPRD!C14+RCV_RCY!C14+IMP!C14-EXP!C14+STK_CHG!C14-INTMARB!C14</f>
        <v>0</v>
      </c>
      <c r="D14" s="10">
        <f>PPRD!D14+RCV_RCY!D14+IMP!D14-EXP!D14+STK_CHG!D14-INTMARB!D14</f>
        <v>0</v>
      </c>
      <c r="E14" s="10">
        <f>PPRD!E14+RCV_RCY!E14+IMP!E14-EXP!E14+STK_CHG!E14-INTMARB!E14</f>
        <v>0</v>
      </c>
      <c r="F14" s="10">
        <f>PPRD!F14+RCV_RCY!F14+IMP!F14-EXP!F14+STK_CHG!F14-INTMARB!F14</f>
        <v>0</v>
      </c>
      <c r="G14" s="10">
        <f>PPRD!G14+RCV_RCY!G14+IMP!G14-EXP!G14+STK_CHG!G14-INTMARB!G14</f>
        <v>0</v>
      </c>
      <c r="H14" s="10">
        <f>PPRD!H14+RCV_RCY!H14+IMP!H14-EXP!H14+STK_CHG!H14-INTMARB!H14</f>
        <v>0</v>
      </c>
      <c r="I14" s="10">
        <f>PPRD!I14+RCV_RCY!I14+IMP!I14-EXP!I14+STK_CHG!I14-INTMARB!I14</f>
        <v>0</v>
      </c>
      <c r="J14" s="10">
        <f>PPRD!J14+RCV_RCY!J14+IMP!J14-EXP!J14+STK_CHG!J14-INTMARB!J14</f>
        <v>0</v>
      </c>
      <c r="K14" s="10">
        <f>PPRD!K14+RCV_RCY!K14+IMP!K14-EXP!K14+STK_CHG!K14-INTMARB!K14</f>
        <v>0</v>
      </c>
      <c r="L14" s="10">
        <f>PPRD!L14+RCV_RCY!L14+IMP!L14-EXP!L14+STK_CHG!L14-INTMARB!L14</f>
        <v>0</v>
      </c>
      <c r="M14" s="10">
        <f>PPRD!M14+RCV_RCY!M14+IMP!M14-EXP!M14+STK_CHG!M14-INTMARB!M14</f>
        <v>0</v>
      </c>
      <c r="N14" s="10">
        <f>PPRD!N14+RCV_RCY!N14+IMP!N14-EXP!N14+STK_CHG!N14-INTMARB!N14</f>
        <v>0</v>
      </c>
      <c r="O14" s="10">
        <f>PPRD!O14+RCV_RCY!O14+IMP!O14-EXP!O14+STK_CHG!O14-INTMARB!O14</f>
        <v>0</v>
      </c>
      <c r="P14" s="10">
        <f>PPRD!P14+RCV_RCY!P14+IMP!P14-EXP!P14+STK_CHG!P14-INTMARB!P14</f>
        <v>0</v>
      </c>
      <c r="Q14" s="10">
        <f>PPRD!Q14+RCV_RCY!Q14+IMP!Q14-EXP!Q14+STK_CHG!Q14-INTMARB!Q14</f>
        <v>0</v>
      </c>
      <c r="R14" s="10">
        <f>PPRD!R14+RCV_RCY!R14+IMP!R14-EXP!R14+STK_CHG!R14-INTMARB!R14</f>
        <v>0</v>
      </c>
      <c r="S14" s="10">
        <f>PPRD!S14+RCV_RCY!S14+IMP!S14-EXP!S14+STK_CHG!S14-INTMARB!S14</f>
        <v>0</v>
      </c>
      <c r="T14" s="10">
        <f>PPRD!T14+RCV_RCY!T14+IMP!T14-EXP!T14+STK_CHG!T14-INTMARB!T14</f>
        <v>0</v>
      </c>
      <c r="U14" s="10">
        <f>PPRD!U14+RCV_RCY!U14+IMP!U14-EXP!U14+STK_CHG!U14-INTMARB!U14</f>
        <v>0</v>
      </c>
      <c r="V14" s="10">
        <f>PPRD!V14+RCV_RCY!V14+IMP!V14-EXP!V14+STK_CHG!V14-INTMARB!V14</f>
        <v>0</v>
      </c>
      <c r="W14" s="10">
        <f>PPRD!W14+RCV_RCY!W14+IMP!W14-EXP!W14+STK_CHG!W14-INTMARB!W14</f>
        <v>0</v>
      </c>
      <c r="X14" s="10">
        <f>PPRD!X14+RCV_RCY!X14+IMP!X14-EXP!X14+STK_CHG!X14-INTMARB!X14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PPRD!C15+RCV_RCY!C15+IMP!C15-EXP!C15+STK_CHG!C15-INTMARB!C15</f>
        <v>-1.0007738607050729</v>
      </c>
      <c r="D15" s="10">
        <f>PPRD!D15+RCV_RCY!D15+IMP!D15-EXP!D15+STK_CHG!D15-INTMARB!D15</f>
        <v>0</v>
      </c>
      <c r="E15" s="10">
        <f>PPRD!E15+RCV_RCY!E15+IMP!E15-EXP!E15+STK_CHG!E15-INTMARB!E15</f>
        <v>-5.0038693035253594</v>
      </c>
      <c r="F15" s="10">
        <f>PPRD!F15+RCV_RCY!F15+IMP!F15-EXP!F15+STK_CHG!F15-INTMARB!F15</f>
        <v>0</v>
      </c>
      <c r="G15" s="10">
        <f>PPRD!G15+RCV_RCY!G15+IMP!G15-EXP!G15+STK_CHG!G15-INTMARB!G15</f>
        <v>0</v>
      </c>
      <c r="H15" s="10">
        <f>PPRD!H15+RCV_RCY!H15+IMP!H15-EXP!H15+STK_CHG!H15-INTMARB!H15</f>
        <v>0</v>
      </c>
      <c r="I15" s="10">
        <f>PPRD!I15+RCV_RCY!I15+IMP!I15-EXP!I15+STK_CHG!I15-INTMARB!I15</f>
        <v>2.0014617368873715</v>
      </c>
      <c r="J15" s="10">
        <f>PPRD!J15+RCV_RCY!J15+IMP!J15-EXP!J15+STK_CHG!J15-INTMARB!J15</f>
        <v>-1.1102230246251565E-15</v>
      </c>
      <c r="K15" s="10">
        <f>PPRD!K15+RCV_RCY!K15+IMP!K15-EXP!K15+STK_CHG!K15-INTMARB!K15</f>
        <v>4.0030094582975089</v>
      </c>
      <c r="L15" s="10">
        <f>PPRD!L15+RCV_RCY!L15+IMP!L15-EXP!L15+STK_CHG!L15-INTMARB!L15</f>
        <v>21.016079105760962</v>
      </c>
      <c r="M15" s="10">
        <f>PPRD!M15+RCV_RCY!M15+IMP!M15-EXP!M15+STK_CHG!M15-INTMARB!M15</f>
        <v>9.0068787618228718</v>
      </c>
      <c r="N15" s="10">
        <f>PPRD!N15+RCV_RCY!N15+IMP!N15-EXP!N15+STK_CHG!N15-INTMARB!N15</f>
        <v>11.00834049871024</v>
      </c>
      <c r="O15" s="10">
        <f>PPRD!O15+RCV_RCY!O15+IMP!O15-EXP!O15+STK_CHG!O15-INTMARB!O15</f>
        <v>13.009974204643163</v>
      </c>
      <c r="P15" s="10">
        <f>PPRD!P15+RCV_RCY!P15+IMP!P15-EXP!P15+STK_CHG!P15-INTMARB!P15</f>
        <v>24.018400687876181</v>
      </c>
      <c r="Q15" s="10">
        <f>PPRD!Q15+RCV_RCY!Q15+IMP!Q15-EXP!Q15+STK_CHG!Q15-INTMARB!Q15</f>
        <v>-41.03138435081685</v>
      </c>
      <c r="R15" s="10">
        <f>PPRD!R15+RCV_RCY!R15+IMP!R15-EXP!R15+STK_CHG!R15-INTMARB!R15</f>
        <v>-5.0098022355975917</v>
      </c>
      <c r="S15" s="10">
        <f>PPRD!S15+RCV_RCY!S15+IMP!S15-EXP!S15+STK_CHG!S15-INTMARB!S15</f>
        <v>-3.8039552880481513</v>
      </c>
      <c r="T15" s="10">
        <f>PPRD!T15+RCV_RCY!T15+IMP!T15-EXP!T15+STK_CHG!T15-INTMARB!T15</f>
        <v>-2.9582975064488393</v>
      </c>
      <c r="U15" s="10">
        <f>PPRD!U15+RCV_RCY!U15+IMP!U15-EXP!U15+STK_CHG!U15-INTMARB!U15</f>
        <v>-4.0601031814273423</v>
      </c>
      <c r="V15" s="10">
        <f>PPRD!V15+RCV_RCY!V15+IMP!V15-EXP!V15+STK_CHG!V15-INTMARB!V15</f>
        <v>-1.8533963886500433</v>
      </c>
      <c r="W15" s="10">
        <f>PPRD!W15+RCV_RCY!W15+IMP!W15-EXP!W15+STK_CHG!W15-INTMARB!W15</f>
        <v>-9.5742906276870166</v>
      </c>
      <c r="X15" s="10">
        <f>PPRD!X15+RCV_RCY!X15+IMP!X15-EXP!X15+STK_CHG!X15-INTMARB!X15</f>
        <v>-31.333963886500431</v>
      </c>
    </row>
    <row r="16" spans="1:24" ht="11.25" customHeight="1" x14ac:dyDescent="0.2">
      <c r="A16" s="41" t="s">
        <v>23</v>
      </c>
      <c r="B16" s="9" t="s">
        <v>24</v>
      </c>
      <c r="C16" s="10">
        <f>PPRD!C16+RCV_RCY!C16+IMP!C16-EXP!C16+STK_CHG!C16-INTMARB!C16</f>
        <v>4.2992261392949267</v>
      </c>
      <c r="D16" s="10">
        <f>PPRD!D16+RCV_RCY!D16+IMP!D16-EXP!D16+STK_CHG!D16-INTMARB!D16</f>
        <v>5.7323301805674971</v>
      </c>
      <c r="E16" s="10">
        <f>PPRD!E16+RCV_RCY!E16+IMP!E16-EXP!E16+STK_CHG!E16-INTMARB!E16</f>
        <v>6.2099742046431636</v>
      </c>
      <c r="F16" s="10">
        <f>PPRD!F16+RCV_RCY!F16+IMP!F16-EXP!F16+STK_CHG!F16-INTMARB!F16</f>
        <v>7.643078245915734</v>
      </c>
      <c r="G16" s="10">
        <f>PPRD!G16+RCV_RCY!G16+IMP!G16-EXP!G16+STK_CHG!G16-INTMARB!G16</f>
        <v>5.732330180567498</v>
      </c>
      <c r="H16" s="10">
        <f>PPRD!H16+RCV_RCY!H16+IMP!H16-EXP!H16+STK_CHG!H16-INTMARB!H16</f>
        <v>9.5538263112639719</v>
      </c>
      <c r="I16" s="10">
        <f>PPRD!I16+RCV_RCY!I16+IMP!I16-EXP!I16+STK_CHG!I16-INTMARB!I16</f>
        <v>8.5984522785898534</v>
      </c>
      <c r="J16" s="10">
        <f>PPRD!J16+RCV_RCY!J16+IMP!J16-EXP!J16+STK_CHG!J16-INTMARB!J16</f>
        <v>24.839982803095442</v>
      </c>
      <c r="K16" s="10">
        <f>PPRD!K16+RCV_RCY!K16+IMP!K16-EXP!K16+STK_CHG!K16-INTMARB!K16</f>
        <v>31.527687016337051</v>
      </c>
      <c r="L16" s="10">
        <f>PPRD!L16+RCV_RCY!L16+IMP!L16-EXP!L16+STK_CHG!L16-INTMARB!L16</f>
        <v>37.259931212381773</v>
      </c>
      <c r="M16" s="10">
        <f>PPRD!M16+RCV_RCY!M16+IMP!M16-EXP!M16+STK_CHG!M16-INTMARB!M16</f>
        <v>39.170765262252793</v>
      </c>
      <c r="N16" s="10">
        <f>PPRD!N16+RCV_RCY!N16+IMP!N16-EXP!N16+STK_CHG!N16-INTMARB!N16</f>
        <v>38.215305245055887</v>
      </c>
      <c r="O16" s="10">
        <f>PPRD!O16+RCV_RCY!O16+IMP!O16-EXP!O16+STK_CHG!O16-INTMARB!O16</f>
        <v>36.782287188306107</v>
      </c>
      <c r="P16" s="10">
        <f>PPRD!P16+RCV_RCY!P16+IMP!P16-EXP!P16+STK_CHG!P16-INTMARB!P16</f>
        <v>21.49613069647463</v>
      </c>
      <c r="Q16" s="10">
        <f>PPRD!Q16+RCV_RCY!Q16+IMP!Q16-EXP!Q16+STK_CHG!Q16-INTMARB!Q16</f>
        <v>11.94230438521066</v>
      </c>
      <c r="R16" s="10">
        <f>PPRD!R16+RCV_RCY!R16+IMP!R16-EXP!R16+STK_CHG!R16-INTMARB!R16</f>
        <v>8.0972484952708506</v>
      </c>
      <c r="S16" s="10">
        <f>PPRD!S16+RCV_RCY!S16+IMP!S16-EXP!S16+STK_CHG!S16-INTMARB!S16</f>
        <v>19.07566638005159</v>
      </c>
      <c r="T16" s="10">
        <f>PPRD!T16+RCV_RCY!T16+IMP!T16-EXP!T16+STK_CHG!T16-INTMARB!T16</f>
        <v>20.297592433361999</v>
      </c>
      <c r="U16" s="10">
        <f>PPRD!U16+RCV_RCY!U16+IMP!U16-EXP!U16+STK_CHG!U16-INTMARB!U16</f>
        <v>18.25167669819432</v>
      </c>
      <c r="V16" s="10">
        <f>PPRD!V16+RCV_RCY!V16+IMP!V16-EXP!V16+STK_CHG!V16-INTMARB!V16</f>
        <v>20.602837489251929</v>
      </c>
      <c r="W16" s="10">
        <f>PPRD!W16+RCV_RCY!W16+IMP!W16-EXP!W16+STK_CHG!W16-INTMARB!W16</f>
        <v>5.2779879621668098</v>
      </c>
      <c r="X16" s="10">
        <f>PPRD!X16+RCV_RCY!X16+IMP!X16-EXP!X16+STK_CHG!X16-INTMARB!X16</f>
        <v>6.115907136715391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PPRD!C18+RCV_RCY!C18+IMP!C18-EXP!C18+STK_CHG!C18-INTMARB!C18</f>
        <v>0</v>
      </c>
      <c r="D18" s="10">
        <f>PPRD!D18+RCV_RCY!D18+IMP!D18-EXP!D18+STK_CHG!D18-INTMARB!D18</f>
        <v>0</v>
      </c>
      <c r="E18" s="10">
        <f>PPRD!E18+RCV_RCY!E18+IMP!E18-EXP!E18+STK_CHG!E18-INTMARB!E18</f>
        <v>0</v>
      </c>
      <c r="F18" s="10">
        <f>PPRD!F18+RCV_RCY!F18+IMP!F18-EXP!F18+STK_CHG!F18-INTMARB!F18</f>
        <v>0</v>
      </c>
      <c r="G18" s="10">
        <f>PPRD!G18+RCV_RCY!G18+IMP!G18-EXP!G18+STK_CHG!G18-INTMARB!G18</f>
        <v>0</v>
      </c>
      <c r="H18" s="10">
        <f>PPRD!H18+RCV_RCY!H18+IMP!H18-EXP!H18+STK_CHG!H18-INTMARB!H18</f>
        <v>0</v>
      </c>
      <c r="I18" s="10">
        <f>PPRD!I18+RCV_RCY!I18+IMP!I18-EXP!I18+STK_CHG!I18-INTMARB!I18</f>
        <v>0</v>
      </c>
      <c r="J18" s="10">
        <f>PPRD!J18+RCV_RCY!J18+IMP!J18-EXP!J18+STK_CHG!J18-INTMARB!J18</f>
        <v>0</v>
      </c>
      <c r="K18" s="10">
        <f>PPRD!K18+RCV_RCY!K18+IMP!K18-EXP!K18+STK_CHG!K18-INTMARB!K18</f>
        <v>0</v>
      </c>
      <c r="L18" s="10">
        <f>PPRD!L18+RCV_RCY!L18+IMP!L18-EXP!L18+STK_CHG!L18-INTMARB!L18</f>
        <v>0</v>
      </c>
      <c r="M18" s="10">
        <f>PPRD!M18+RCV_RCY!M18+IMP!M18-EXP!M18+STK_CHG!M18-INTMARB!M18</f>
        <v>0</v>
      </c>
      <c r="N18" s="10">
        <f>PPRD!N18+RCV_RCY!N18+IMP!N18-EXP!N18+STK_CHG!N18-INTMARB!N18</f>
        <v>0</v>
      </c>
      <c r="O18" s="10">
        <f>PPRD!O18+RCV_RCY!O18+IMP!O18-EXP!O18+STK_CHG!O18-INTMARB!O18</f>
        <v>0</v>
      </c>
      <c r="P18" s="10">
        <f>PPRD!P18+RCV_RCY!P18+IMP!P18-EXP!P18+STK_CHG!P18-INTMARB!P18</f>
        <v>0</v>
      </c>
      <c r="Q18" s="10">
        <f>PPRD!Q18+RCV_RCY!Q18+IMP!Q18-EXP!Q18+STK_CHG!Q18-INTMARB!Q18</f>
        <v>0</v>
      </c>
      <c r="R18" s="10">
        <f>PPRD!R18+RCV_RCY!R18+IMP!R18-EXP!R18+STK_CHG!R18-INTMARB!R18</f>
        <v>0</v>
      </c>
      <c r="S18" s="10">
        <f>PPRD!S18+RCV_RCY!S18+IMP!S18-EXP!S18+STK_CHG!S18-INTMARB!S18</f>
        <v>0</v>
      </c>
      <c r="T18" s="10">
        <f>PPRD!T18+RCV_RCY!T18+IMP!T18-EXP!T18+STK_CHG!T18-INTMARB!T18</f>
        <v>0</v>
      </c>
      <c r="U18" s="10">
        <f>PPRD!U18+RCV_RCY!U18+IMP!U18-EXP!U18+STK_CHG!U18-INTMARB!U18</f>
        <v>0</v>
      </c>
      <c r="V18" s="10">
        <f>PPRD!V18+RCV_RCY!V18+IMP!V18-EXP!V18+STK_CHG!V18-INTMARB!V18</f>
        <v>0</v>
      </c>
      <c r="W18" s="10">
        <f>PPRD!W18+RCV_RCY!W18+IMP!W18-EXP!W18+STK_CHG!W18-INTMARB!W18</f>
        <v>0</v>
      </c>
      <c r="X18" s="10">
        <f>PPRD!X18+RCV_RCY!X18+IMP!X18-EXP!X18+STK_CHG!X18-INTMARB!X18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PPRD!C19+RCV_RCY!C19+IMP!C19-EXP!C19+STK_CHG!C19-INTMARB!C19</f>
        <v>0</v>
      </c>
      <c r="D19" s="10">
        <f>PPRD!D19+RCV_RCY!D19+IMP!D19-EXP!D19+STK_CHG!D19-INTMARB!D19</f>
        <v>0</v>
      </c>
      <c r="E19" s="10">
        <f>PPRD!E19+RCV_RCY!E19+IMP!E19-EXP!E19+STK_CHG!E19-INTMARB!E19</f>
        <v>0</v>
      </c>
      <c r="F19" s="10">
        <f>PPRD!F19+RCV_RCY!F19+IMP!F19-EXP!F19+STK_CHG!F19-INTMARB!F19</f>
        <v>0</v>
      </c>
      <c r="G19" s="10">
        <f>PPRD!G19+RCV_RCY!G19+IMP!G19-EXP!G19+STK_CHG!G19-INTMARB!G19</f>
        <v>0</v>
      </c>
      <c r="H19" s="10">
        <f>PPRD!H19+RCV_RCY!H19+IMP!H19-EXP!H19+STK_CHG!H19-INTMARB!H19</f>
        <v>0</v>
      </c>
      <c r="I19" s="10">
        <f>PPRD!I19+RCV_RCY!I19+IMP!I19-EXP!I19+STK_CHG!I19-INTMARB!I19</f>
        <v>0</v>
      </c>
      <c r="J19" s="10">
        <f>PPRD!J19+RCV_RCY!J19+IMP!J19-EXP!J19+STK_CHG!J19-INTMARB!J19</f>
        <v>0</v>
      </c>
      <c r="K19" s="10">
        <f>PPRD!K19+RCV_RCY!K19+IMP!K19-EXP!K19+STK_CHG!K19-INTMARB!K19</f>
        <v>0</v>
      </c>
      <c r="L19" s="10">
        <f>PPRD!L19+RCV_RCY!L19+IMP!L19-EXP!L19+STK_CHG!L19-INTMARB!L19</f>
        <v>0</v>
      </c>
      <c r="M19" s="10">
        <f>PPRD!M19+RCV_RCY!M19+IMP!M19-EXP!M19+STK_CHG!M19-INTMARB!M19</f>
        <v>0</v>
      </c>
      <c r="N19" s="10">
        <f>PPRD!N19+RCV_RCY!N19+IMP!N19-EXP!N19+STK_CHG!N19-INTMARB!N19</f>
        <v>0</v>
      </c>
      <c r="O19" s="10">
        <f>PPRD!O19+RCV_RCY!O19+IMP!O19-EXP!O19+STK_CHG!O19-INTMARB!O19</f>
        <v>0</v>
      </c>
      <c r="P19" s="10">
        <f>PPRD!P19+RCV_RCY!P19+IMP!P19-EXP!P19+STK_CHG!P19-INTMARB!P19</f>
        <v>0</v>
      </c>
      <c r="Q19" s="10">
        <f>PPRD!Q19+RCV_RCY!Q19+IMP!Q19-EXP!Q19+STK_CHG!Q19-INTMARB!Q19</f>
        <v>0</v>
      </c>
      <c r="R19" s="10">
        <f>PPRD!R19+RCV_RCY!R19+IMP!R19-EXP!R19+STK_CHG!R19-INTMARB!R19</f>
        <v>0</v>
      </c>
      <c r="S19" s="10">
        <f>PPRD!S19+RCV_RCY!S19+IMP!S19-EXP!S19+STK_CHG!S19-INTMARB!S19</f>
        <v>0</v>
      </c>
      <c r="T19" s="10">
        <f>PPRD!T19+RCV_RCY!T19+IMP!T19-EXP!T19+STK_CHG!T19-INTMARB!T19</f>
        <v>0</v>
      </c>
      <c r="U19" s="10">
        <f>PPRD!U19+RCV_RCY!U19+IMP!U19-EXP!U19+STK_CHG!U19-INTMARB!U19</f>
        <v>0</v>
      </c>
      <c r="V19" s="10">
        <f>PPRD!V19+RCV_RCY!V19+IMP!V19-EXP!V19+STK_CHG!V19-INTMARB!V19</f>
        <v>0</v>
      </c>
      <c r="W19" s="10">
        <f>PPRD!W19+RCV_RCY!W19+IMP!W19-EXP!W19+STK_CHG!W19-INTMARB!W19</f>
        <v>0</v>
      </c>
      <c r="X19" s="10">
        <f>PPRD!X19+RCV_RCY!X19+IMP!X19-EXP!X19+STK_CHG!X19-INTMARB!X19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PPRD!C20+RCV_RCY!C20+IMP!C20-EXP!C20+STK_CHG!C20-INTMARB!C20</f>
        <v>0</v>
      </c>
      <c r="D20" s="10">
        <f>PPRD!D20+RCV_RCY!D20+IMP!D20-EXP!D20+STK_CHG!D20-INTMARB!D20</f>
        <v>0</v>
      </c>
      <c r="E20" s="10">
        <f>PPRD!E20+RCV_RCY!E20+IMP!E20-EXP!E20+STK_CHG!E20-INTMARB!E20</f>
        <v>0</v>
      </c>
      <c r="F20" s="10">
        <f>PPRD!F20+RCV_RCY!F20+IMP!F20-EXP!F20+STK_CHG!F20-INTMARB!F20</f>
        <v>0</v>
      </c>
      <c r="G20" s="10">
        <f>PPRD!G20+RCV_RCY!G20+IMP!G20-EXP!G20+STK_CHG!G20-INTMARB!G20</f>
        <v>0</v>
      </c>
      <c r="H20" s="10">
        <f>PPRD!H20+RCV_RCY!H20+IMP!H20-EXP!H20+STK_CHG!H20-INTMARB!H20</f>
        <v>0</v>
      </c>
      <c r="I20" s="10">
        <f>PPRD!I20+RCV_RCY!I20+IMP!I20-EXP!I20+STK_CHG!I20-INTMARB!I20</f>
        <v>0</v>
      </c>
      <c r="J20" s="10">
        <f>PPRD!J20+RCV_RCY!J20+IMP!J20-EXP!J20+STK_CHG!J20-INTMARB!J20</f>
        <v>0</v>
      </c>
      <c r="K20" s="10">
        <f>PPRD!K20+RCV_RCY!K20+IMP!K20-EXP!K20+STK_CHG!K20-INTMARB!K20</f>
        <v>0</v>
      </c>
      <c r="L20" s="10">
        <f>PPRD!L20+RCV_RCY!L20+IMP!L20-EXP!L20+STK_CHG!L20-INTMARB!L20</f>
        <v>0</v>
      </c>
      <c r="M20" s="10">
        <f>PPRD!M20+RCV_RCY!M20+IMP!M20-EXP!M20+STK_CHG!M20-INTMARB!M20</f>
        <v>0</v>
      </c>
      <c r="N20" s="10">
        <f>PPRD!N20+RCV_RCY!N20+IMP!N20-EXP!N20+STK_CHG!N20-INTMARB!N20</f>
        <v>0</v>
      </c>
      <c r="O20" s="10">
        <f>PPRD!O20+RCV_RCY!O20+IMP!O20-EXP!O20+STK_CHG!O20-INTMARB!O20</f>
        <v>0</v>
      </c>
      <c r="P20" s="10">
        <f>PPRD!P20+RCV_RCY!P20+IMP!P20-EXP!P20+STK_CHG!P20-INTMARB!P20</f>
        <v>0</v>
      </c>
      <c r="Q20" s="10">
        <f>PPRD!Q20+RCV_RCY!Q20+IMP!Q20-EXP!Q20+STK_CHG!Q20-INTMARB!Q20</f>
        <v>0</v>
      </c>
      <c r="R20" s="10">
        <f>PPRD!R20+RCV_RCY!R20+IMP!R20-EXP!R20+STK_CHG!R20-INTMARB!R20</f>
        <v>0</v>
      </c>
      <c r="S20" s="10">
        <f>PPRD!S20+RCV_RCY!S20+IMP!S20-EXP!S20+STK_CHG!S20-INTMARB!S20</f>
        <v>0</v>
      </c>
      <c r="T20" s="10">
        <f>PPRD!T20+RCV_RCY!T20+IMP!T20-EXP!T20+STK_CHG!T20-INTMARB!T20</f>
        <v>0</v>
      </c>
      <c r="U20" s="10">
        <f>PPRD!U20+RCV_RCY!U20+IMP!U20-EXP!U20+STK_CHG!U20-INTMARB!U20</f>
        <v>0</v>
      </c>
      <c r="V20" s="10">
        <f>PPRD!V20+RCV_RCY!V20+IMP!V20-EXP!V20+STK_CHG!V20-INTMARB!V20</f>
        <v>0</v>
      </c>
      <c r="W20" s="10">
        <f>PPRD!W20+RCV_RCY!W20+IMP!W20-EXP!W20+STK_CHG!W20-INTMARB!W20</f>
        <v>0</v>
      </c>
      <c r="X20" s="10">
        <f>PPRD!X20+RCV_RCY!X20+IMP!X20-EXP!X20+STK_CHG!X20-INTMARB!X20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PPRD!C21+RCV_RCY!C21+IMP!C21-EXP!C21+STK_CHG!C21-INTMARB!C21</f>
        <v>0</v>
      </c>
      <c r="D21" s="10">
        <f>PPRD!D21+RCV_RCY!D21+IMP!D21-EXP!D21+STK_CHG!D21-INTMARB!D21</f>
        <v>0</v>
      </c>
      <c r="E21" s="10">
        <f>PPRD!E21+RCV_RCY!E21+IMP!E21-EXP!E21+STK_CHG!E21-INTMARB!E21</f>
        <v>0</v>
      </c>
      <c r="F21" s="10">
        <f>PPRD!F21+RCV_RCY!F21+IMP!F21-EXP!F21+STK_CHG!F21-INTMARB!F21</f>
        <v>0</v>
      </c>
      <c r="G21" s="10">
        <f>PPRD!G21+RCV_RCY!G21+IMP!G21-EXP!G21+STK_CHG!G21-INTMARB!G21</f>
        <v>0</v>
      </c>
      <c r="H21" s="10">
        <f>PPRD!H21+RCV_RCY!H21+IMP!H21-EXP!H21+STK_CHG!H21-INTMARB!H21</f>
        <v>0</v>
      </c>
      <c r="I21" s="10">
        <f>PPRD!I21+RCV_RCY!I21+IMP!I21-EXP!I21+STK_CHG!I21-INTMARB!I21</f>
        <v>0</v>
      </c>
      <c r="J21" s="10">
        <f>PPRD!J21+RCV_RCY!J21+IMP!J21-EXP!J21+STK_CHG!J21-INTMARB!J21</f>
        <v>0</v>
      </c>
      <c r="K21" s="10">
        <f>PPRD!K21+RCV_RCY!K21+IMP!K21-EXP!K21+STK_CHG!K21-INTMARB!K21</f>
        <v>0</v>
      </c>
      <c r="L21" s="10">
        <f>PPRD!L21+RCV_RCY!L21+IMP!L21-EXP!L21+STK_CHG!L21-INTMARB!L21</f>
        <v>0</v>
      </c>
      <c r="M21" s="10">
        <f>PPRD!M21+RCV_RCY!M21+IMP!M21-EXP!M21+STK_CHG!M21-INTMARB!M21</f>
        <v>0</v>
      </c>
      <c r="N21" s="10">
        <f>PPRD!N21+RCV_RCY!N21+IMP!N21-EXP!N21+STK_CHG!N21-INTMARB!N21</f>
        <v>0</v>
      </c>
      <c r="O21" s="10">
        <f>PPRD!O21+RCV_RCY!O21+IMP!O21-EXP!O21+STK_CHG!O21-INTMARB!O21</f>
        <v>0</v>
      </c>
      <c r="P21" s="10">
        <f>PPRD!P21+RCV_RCY!P21+IMP!P21-EXP!P21+STK_CHG!P21-INTMARB!P21</f>
        <v>0</v>
      </c>
      <c r="Q21" s="10">
        <f>PPRD!Q21+RCV_RCY!Q21+IMP!Q21-EXP!Q21+STK_CHG!Q21-INTMARB!Q21</f>
        <v>0</v>
      </c>
      <c r="R21" s="10">
        <f>PPRD!R21+RCV_RCY!R21+IMP!R21-EXP!R21+STK_CHG!R21-INTMARB!R21</f>
        <v>0</v>
      </c>
      <c r="S21" s="10">
        <f>PPRD!S21+RCV_RCY!S21+IMP!S21-EXP!S21+STK_CHG!S21-INTMARB!S21</f>
        <v>0</v>
      </c>
      <c r="T21" s="10">
        <f>PPRD!T21+RCV_RCY!T21+IMP!T21-EXP!T21+STK_CHG!T21-INTMARB!T21</f>
        <v>0</v>
      </c>
      <c r="U21" s="10">
        <f>PPRD!U21+RCV_RCY!U21+IMP!U21-EXP!U21+STK_CHG!U21-INTMARB!U21</f>
        <v>0</v>
      </c>
      <c r="V21" s="10">
        <f>PPRD!V21+RCV_RCY!V21+IMP!V21-EXP!V21+STK_CHG!V21-INTMARB!V21</f>
        <v>0</v>
      </c>
      <c r="W21" s="10">
        <f>PPRD!W21+RCV_RCY!W21+IMP!W21-EXP!W21+STK_CHG!W21-INTMARB!W21</f>
        <v>0</v>
      </c>
      <c r="X21" s="10">
        <f>PPRD!X21+RCV_RCY!X21+IMP!X21-EXP!X21+STK_CHG!X21-INTMARB!X21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PPRD!C23+RCV_RCY!C23+IMP!C23-EXP!C23+STK_CHG!C23-INTMARB!C23</f>
        <v>0</v>
      </c>
      <c r="D23" s="10">
        <f>PPRD!D23+RCV_RCY!D23+IMP!D23-EXP!D23+STK_CHG!D23-INTMARB!D23</f>
        <v>0</v>
      </c>
      <c r="E23" s="10">
        <f>PPRD!E23+RCV_RCY!E23+IMP!E23-EXP!E23+STK_CHG!E23-INTMARB!E23</f>
        <v>0</v>
      </c>
      <c r="F23" s="10">
        <f>PPRD!F23+RCV_RCY!F23+IMP!F23-EXP!F23+STK_CHG!F23-INTMARB!F23</f>
        <v>0</v>
      </c>
      <c r="G23" s="10">
        <f>PPRD!G23+RCV_RCY!G23+IMP!G23-EXP!G23+STK_CHG!G23-INTMARB!G23</f>
        <v>0</v>
      </c>
      <c r="H23" s="10">
        <f>PPRD!H23+RCV_RCY!H23+IMP!H23-EXP!H23+STK_CHG!H23-INTMARB!H23</f>
        <v>0</v>
      </c>
      <c r="I23" s="10">
        <f>PPRD!I23+RCV_RCY!I23+IMP!I23-EXP!I23+STK_CHG!I23-INTMARB!I23</f>
        <v>0</v>
      </c>
      <c r="J23" s="10">
        <f>PPRD!J23+RCV_RCY!J23+IMP!J23-EXP!J23+STK_CHG!J23-INTMARB!J23</f>
        <v>0</v>
      </c>
      <c r="K23" s="10">
        <f>PPRD!K23+RCV_RCY!K23+IMP!K23-EXP!K23+STK_CHG!K23-INTMARB!K23</f>
        <v>0</v>
      </c>
      <c r="L23" s="10">
        <f>PPRD!L23+RCV_RCY!L23+IMP!L23-EXP!L23+STK_CHG!L23-INTMARB!L23</f>
        <v>0</v>
      </c>
      <c r="M23" s="10">
        <f>PPRD!M23+RCV_RCY!M23+IMP!M23-EXP!M23+STK_CHG!M23-INTMARB!M23</f>
        <v>0</v>
      </c>
      <c r="N23" s="10">
        <f>PPRD!N23+RCV_RCY!N23+IMP!N23-EXP!N23+STK_CHG!N23-INTMARB!N23</f>
        <v>0</v>
      </c>
      <c r="O23" s="10">
        <f>PPRD!O23+RCV_RCY!O23+IMP!O23-EXP!O23+STK_CHG!O23-INTMARB!O23</f>
        <v>0</v>
      </c>
      <c r="P23" s="10">
        <f>PPRD!P23+RCV_RCY!P23+IMP!P23-EXP!P23+STK_CHG!P23-INTMARB!P23</f>
        <v>0</v>
      </c>
      <c r="Q23" s="10">
        <f>PPRD!Q23+RCV_RCY!Q23+IMP!Q23-EXP!Q23+STK_CHG!Q23-INTMARB!Q23</f>
        <v>0</v>
      </c>
      <c r="R23" s="10">
        <f>PPRD!R23+RCV_RCY!R23+IMP!R23-EXP!R23+STK_CHG!R23-INTMARB!R23</f>
        <v>0</v>
      </c>
      <c r="S23" s="10">
        <f>PPRD!S23+RCV_RCY!S23+IMP!S23-EXP!S23+STK_CHG!S23-INTMARB!S23</f>
        <v>0</v>
      </c>
      <c r="T23" s="10">
        <f>PPRD!T23+RCV_RCY!T23+IMP!T23-EXP!T23+STK_CHG!T23-INTMARB!T23</f>
        <v>0</v>
      </c>
      <c r="U23" s="10">
        <f>PPRD!U23+RCV_RCY!U23+IMP!U23-EXP!U23+STK_CHG!U23-INTMARB!U23</f>
        <v>0</v>
      </c>
      <c r="V23" s="10">
        <f>PPRD!V23+RCV_RCY!V23+IMP!V23-EXP!V23+STK_CHG!V23-INTMARB!V23</f>
        <v>0</v>
      </c>
      <c r="W23" s="10">
        <f>PPRD!W23+RCV_RCY!W23+IMP!W23-EXP!W23+STK_CHG!W23-INTMARB!W23</f>
        <v>0</v>
      </c>
      <c r="X23" s="10">
        <f>PPRD!X23+RCV_RCY!X23+IMP!X23-EXP!X23+STK_CHG!X23-INTMARB!X23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PPRD!C24+RCV_RCY!C24+IMP!C24-EXP!C24+STK_CHG!C24-INTMARB!C24</f>
        <v>0</v>
      </c>
      <c r="D24" s="10">
        <f>PPRD!D24+RCV_RCY!D24+IMP!D24-EXP!D24+STK_CHG!D24-INTMARB!D24</f>
        <v>0</v>
      </c>
      <c r="E24" s="10">
        <f>PPRD!E24+RCV_RCY!E24+IMP!E24-EXP!E24+STK_CHG!E24-INTMARB!E24</f>
        <v>0</v>
      </c>
      <c r="F24" s="10">
        <f>PPRD!F24+RCV_RCY!F24+IMP!F24-EXP!F24+STK_CHG!F24-INTMARB!F24</f>
        <v>0</v>
      </c>
      <c r="G24" s="10">
        <f>PPRD!G24+RCV_RCY!G24+IMP!G24-EXP!G24+STK_CHG!G24-INTMARB!G24</f>
        <v>0</v>
      </c>
      <c r="H24" s="10">
        <f>PPRD!H24+RCV_RCY!H24+IMP!H24-EXP!H24+STK_CHG!H24-INTMARB!H24</f>
        <v>0</v>
      </c>
      <c r="I24" s="10">
        <f>PPRD!I24+RCV_RCY!I24+IMP!I24-EXP!I24+STK_CHG!I24-INTMARB!I24</f>
        <v>0</v>
      </c>
      <c r="J24" s="10">
        <f>PPRD!J24+RCV_RCY!J24+IMP!J24-EXP!J24+STK_CHG!J24-INTMARB!J24</f>
        <v>0</v>
      </c>
      <c r="K24" s="10">
        <f>PPRD!K24+RCV_RCY!K24+IMP!K24-EXP!K24+STK_CHG!K24-INTMARB!K24</f>
        <v>0</v>
      </c>
      <c r="L24" s="10">
        <f>PPRD!L24+RCV_RCY!L24+IMP!L24-EXP!L24+STK_CHG!L24-INTMARB!L24</f>
        <v>0</v>
      </c>
      <c r="M24" s="10">
        <f>PPRD!M24+RCV_RCY!M24+IMP!M24-EXP!M24+STK_CHG!M24-INTMARB!M24</f>
        <v>0</v>
      </c>
      <c r="N24" s="10">
        <f>PPRD!N24+RCV_RCY!N24+IMP!N24-EXP!N24+STK_CHG!N24-INTMARB!N24</f>
        <v>0</v>
      </c>
      <c r="O24" s="10">
        <f>PPRD!O24+RCV_RCY!O24+IMP!O24-EXP!O24+STK_CHG!O24-INTMARB!O24</f>
        <v>0</v>
      </c>
      <c r="P24" s="10">
        <f>PPRD!P24+RCV_RCY!P24+IMP!P24-EXP!P24+STK_CHG!P24-INTMARB!P24</f>
        <v>0</v>
      </c>
      <c r="Q24" s="10">
        <f>PPRD!Q24+RCV_RCY!Q24+IMP!Q24-EXP!Q24+STK_CHG!Q24-INTMARB!Q24</f>
        <v>0</v>
      </c>
      <c r="R24" s="10">
        <f>PPRD!R24+RCV_RCY!R24+IMP!R24-EXP!R24+STK_CHG!R24-INTMARB!R24</f>
        <v>0</v>
      </c>
      <c r="S24" s="10">
        <f>PPRD!S24+RCV_RCY!S24+IMP!S24-EXP!S24+STK_CHG!S24-INTMARB!S24</f>
        <v>0</v>
      </c>
      <c r="T24" s="10">
        <f>PPRD!T24+RCV_RCY!T24+IMP!T24-EXP!T24+STK_CHG!T24-INTMARB!T24</f>
        <v>0</v>
      </c>
      <c r="U24" s="10">
        <f>PPRD!U24+RCV_RCY!U24+IMP!U24-EXP!U24+STK_CHG!U24-INTMARB!U24</f>
        <v>0</v>
      </c>
      <c r="V24" s="10">
        <f>PPRD!V24+RCV_RCY!V24+IMP!V24-EXP!V24+STK_CHG!V24-INTMARB!V24</f>
        <v>0</v>
      </c>
      <c r="W24" s="10">
        <f>PPRD!W24+RCV_RCY!W24+IMP!W24-EXP!W24+STK_CHG!W24-INTMARB!W24</f>
        <v>0</v>
      </c>
      <c r="X24" s="10">
        <f>PPRD!X24+RCV_RCY!X24+IMP!X24-EXP!X24+STK_CHG!X24-INTMARB!X24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PPRD!C25+RCV_RCY!C25+IMP!C25-EXP!C25+STK_CHG!C25-INTMARB!C25</f>
        <v>0</v>
      </c>
      <c r="D25" s="37">
        <f>PPRD!D25+RCV_RCY!D25+IMP!D25-EXP!D25+STK_CHG!D25-INTMARB!D25</f>
        <v>0</v>
      </c>
      <c r="E25" s="37">
        <f>PPRD!E25+RCV_RCY!E25+IMP!E25-EXP!E25+STK_CHG!E25-INTMARB!E25</f>
        <v>0</v>
      </c>
      <c r="F25" s="37">
        <f>PPRD!F25+RCV_RCY!F25+IMP!F25-EXP!F25+STK_CHG!F25-INTMARB!F25</f>
        <v>0</v>
      </c>
      <c r="G25" s="37">
        <f>PPRD!G25+RCV_RCY!G25+IMP!G25-EXP!G25+STK_CHG!G25-INTMARB!G25</f>
        <v>0</v>
      </c>
      <c r="H25" s="37">
        <f>PPRD!H25+RCV_RCY!H25+IMP!H25-EXP!H25+STK_CHG!H25-INTMARB!H25</f>
        <v>0</v>
      </c>
      <c r="I25" s="37">
        <f>PPRD!I25+RCV_RCY!I25+IMP!I25-EXP!I25+STK_CHG!I25-INTMARB!I25</f>
        <v>0</v>
      </c>
      <c r="J25" s="37">
        <f>PPRD!J25+RCV_RCY!J25+IMP!J25-EXP!J25+STK_CHG!J25-INTMARB!J25</f>
        <v>0</v>
      </c>
      <c r="K25" s="37">
        <f>PPRD!K25+RCV_RCY!K25+IMP!K25-EXP!K25+STK_CHG!K25-INTMARB!K25</f>
        <v>0</v>
      </c>
      <c r="L25" s="37">
        <f>PPRD!L25+RCV_RCY!L25+IMP!L25-EXP!L25+STK_CHG!L25-INTMARB!L25</f>
        <v>0</v>
      </c>
      <c r="M25" s="37">
        <f>PPRD!M25+RCV_RCY!M25+IMP!M25-EXP!M25+STK_CHG!M25-INTMARB!M25</f>
        <v>0</v>
      </c>
      <c r="N25" s="37">
        <f>PPRD!N25+RCV_RCY!N25+IMP!N25-EXP!N25+STK_CHG!N25-INTMARB!N25</f>
        <v>0</v>
      </c>
      <c r="O25" s="37">
        <f>PPRD!O25+RCV_RCY!O25+IMP!O25-EXP!O25+STK_CHG!O25-INTMARB!O25</f>
        <v>0</v>
      </c>
      <c r="P25" s="37">
        <f>PPRD!P25+RCV_RCY!P25+IMP!P25-EXP!P25+STK_CHG!P25-INTMARB!P25</f>
        <v>0</v>
      </c>
      <c r="Q25" s="37">
        <f>PPRD!Q25+RCV_RCY!Q25+IMP!Q25-EXP!Q25+STK_CHG!Q25-INTMARB!Q25</f>
        <v>0</v>
      </c>
      <c r="R25" s="37">
        <f>PPRD!R25+RCV_RCY!R25+IMP!R25-EXP!R25+STK_CHG!R25-INTMARB!R25</f>
        <v>0</v>
      </c>
      <c r="S25" s="37">
        <f>PPRD!S25+RCV_RCY!S25+IMP!S25-EXP!S25+STK_CHG!S25-INTMARB!S25</f>
        <v>0</v>
      </c>
      <c r="T25" s="37">
        <f>PPRD!T25+RCV_RCY!T25+IMP!T25-EXP!T25+STK_CHG!T25-INTMARB!T25</f>
        <v>0</v>
      </c>
      <c r="U25" s="37">
        <f>PPRD!U25+RCV_RCY!U25+IMP!U25-EXP!U25+STK_CHG!U25-INTMARB!U25</f>
        <v>0</v>
      </c>
      <c r="V25" s="37">
        <f>PPRD!V25+RCV_RCY!V25+IMP!V25-EXP!V25+STK_CHG!V25-INTMARB!V25</f>
        <v>0</v>
      </c>
      <c r="W25" s="37">
        <f>PPRD!W25+RCV_RCY!W25+IMP!W25-EXP!W25+STK_CHG!W25-INTMARB!W25</f>
        <v>0</v>
      </c>
      <c r="X25" s="37">
        <f>PPRD!X25+RCV_RCY!X25+IMP!X25-EXP!X25+STK_CHG!X25-INTMARB!X25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30924.900515907113</v>
      </c>
      <c r="D26" s="37">
        <f t="shared" si="14"/>
        <v>31529.889423903707</v>
      </c>
      <c r="E26" s="37">
        <f t="shared" si="14"/>
        <v>32365.613757523646</v>
      </c>
      <c r="F26" s="37">
        <f t="shared" si="14"/>
        <v>34651.41281169391</v>
      </c>
      <c r="G26" s="37">
        <f t="shared" si="14"/>
        <v>34747.720378331891</v>
      </c>
      <c r="H26" s="37">
        <f t="shared" si="14"/>
        <v>34690.263456577799</v>
      </c>
      <c r="I26" s="37">
        <f t="shared" si="14"/>
        <v>35072.540670679271</v>
      </c>
      <c r="J26" s="37">
        <f t="shared" si="14"/>
        <v>35147.861306964784</v>
      </c>
      <c r="K26" s="37">
        <f t="shared" si="14"/>
        <v>33384.86509028374</v>
      </c>
      <c r="L26" s="37">
        <f t="shared" si="14"/>
        <v>32134.141272570938</v>
      </c>
      <c r="M26" s="37">
        <f t="shared" si="14"/>
        <v>33351.027171109206</v>
      </c>
      <c r="N26" s="37">
        <f t="shared" si="14"/>
        <v>32060.234479793638</v>
      </c>
      <c r="O26" s="37">
        <f t="shared" si="14"/>
        <v>32209.770507308673</v>
      </c>
      <c r="P26" s="37">
        <f t="shared" si="14"/>
        <v>31061.975150472899</v>
      </c>
      <c r="Q26" s="37">
        <f t="shared" si="14"/>
        <v>30339.165864144448</v>
      </c>
      <c r="R26" s="37">
        <f t="shared" si="14"/>
        <v>25262.863542562332</v>
      </c>
      <c r="S26" s="37">
        <f t="shared" si="14"/>
        <v>29240.573602751487</v>
      </c>
      <c r="T26" s="37">
        <f t="shared" si="14"/>
        <v>28580.49097162511</v>
      </c>
      <c r="U26" s="37">
        <f t="shared" si="14"/>
        <v>25385.886930352524</v>
      </c>
      <c r="V26" s="37">
        <f t="shared" si="14"/>
        <v>30281.329320722274</v>
      </c>
      <c r="W26" s="37">
        <f t="shared" si="14"/>
        <v>27789.032932072216</v>
      </c>
      <c r="X26" s="37">
        <f t="shared" ref="X26" si="15">SUM(X27,X33)</f>
        <v>28443.216251074798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62987.41547721409</v>
      </c>
      <c r="D27" s="29">
        <f t="shared" si="16"/>
        <v>63176.234393809114</v>
      </c>
      <c r="E27" s="29">
        <f t="shared" si="16"/>
        <v>58548.457265692174</v>
      </c>
      <c r="F27" s="29">
        <f t="shared" si="16"/>
        <v>61411.500343938096</v>
      </c>
      <c r="G27" s="29">
        <f t="shared" si="16"/>
        <v>63420.526827171103</v>
      </c>
      <c r="H27" s="29">
        <f t="shared" si="16"/>
        <v>64135.399656061898</v>
      </c>
      <c r="I27" s="29">
        <f t="shared" si="16"/>
        <v>62644.463714531383</v>
      </c>
      <c r="J27" s="29">
        <f t="shared" si="16"/>
        <v>61314.763456577835</v>
      </c>
      <c r="K27" s="29">
        <f t="shared" si="16"/>
        <v>60819.699742046425</v>
      </c>
      <c r="L27" s="29">
        <f t="shared" si="16"/>
        <v>59553.009630266548</v>
      </c>
      <c r="M27" s="29">
        <f t="shared" si="16"/>
        <v>62188.530352536538</v>
      </c>
      <c r="N27" s="29">
        <f t="shared" si="16"/>
        <v>59992.312037833188</v>
      </c>
      <c r="O27" s="29">
        <f t="shared" si="16"/>
        <v>59696.496646603598</v>
      </c>
      <c r="P27" s="29">
        <f t="shared" si="16"/>
        <v>57314.151246775575</v>
      </c>
      <c r="Q27" s="29">
        <f t="shared" si="16"/>
        <v>58280.101633705934</v>
      </c>
      <c r="R27" s="29">
        <f t="shared" si="16"/>
        <v>56735.921238177114</v>
      </c>
      <c r="S27" s="29">
        <f t="shared" si="16"/>
        <v>60241.180739466879</v>
      </c>
      <c r="T27" s="29">
        <f t="shared" si="16"/>
        <v>58544.740756663807</v>
      </c>
      <c r="U27" s="29">
        <f t="shared" si="16"/>
        <v>56910.071539122961</v>
      </c>
      <c r="V27" s="29">
        <f t="shared" si="16"/>
        <v>64173.289853826318</v>
      </c>
      <c r="W27" s="29">
        <f t="shared" si="16"/>
        <v>58478.13422184006</v>
      </c>
      <c r="X27" s="29">
        <f t="shared" ref="X27" si="17">SUM(X28:X32)</f>
        <v>60784.644368013753</v>
      </c>
    </row>
    <row r="28" spans="1:24" ht="11.25" customHeight="1" x14ac:dyDescent="0.2">
      <c r="A28" s="41" t="s">
        <v>45</v>
      </c>
      <c r="B28" s="9" t="s">
        <v>46</v>
      </c>
      <c r="C28" s="10">
        <f>PPRD!C28+RCV_RCY!C28+IMP!C28-EXP!C28+STK_CHG!C28-INTMARB!C28</f>
        <v>56085.819690455704</v>
      </c>
      <c r="D28" s="10">
        <f>PPRD!D28+RCV_RCY!D28+IMP!D28-EXP!D28+STK_CHG!D28-INTMARB!D28</f>
        <v>55764.560017196905</v>
      </c>
      <c r="E28" s="10">
        <f>PPRD!E28+RCV_RCY!E28+IMP!E28-EXP!E28+STK_CHG!E28-INTMARB!E28</f>
        <v>49243.498624247637</v>
      </c>
      <c r="F28" s="10">
        <f>PPRD!F28+RCV_RCY!F28+IMP!F28-EXP!F28+STK_CHG!F28-INTMARB!F28</f>
        <v>51504.554772141018</v>
      </c>
      <c r="G28" s="10">
        <f>PPRD!G28+RCV_RCY!G28+IMP!G28-EXP!G28+STK_CHG!G28-INTMARB!G28</f>
        <v>53847.200687876182</v>
      </c>
      <c r="H28" s="10">
        <f>PPRD!H28+RCV_RCY!H28+IMP!H28-EXP!H28+STK_CHG!H28-INTMARB!H28</f>
        <v>53591.212897678408</v>
      </c>
      <c r="I28" s="10">
        <f>PPRD!I28+RCV_RCY!I28+IMP!I28-EXP!I28+STK_CHG!I28-INTMARB!I28</f>
        <v>49843.183404987103</v>
      </c>
      <c r="J28" s="10">
        <f>PPRD!J28+RCV_RCY!J28+IMP!J28-EXP!J28+STK_CHG!J28-INTMARB!J28</f>
        <v>50866.114961306979</v>
      </c>
      <c r="K28" s="10">
        <f>PPRD!K28+RCV_RCY!K28+IMP!K28-EXP!K28+STK_CHG!K28-INTMARB!K28</f>
        <v>51295.481083404986</v>
      </c>
      <c r="L28" s="10">
        <f>PPRD!L28+RCV_RCY!L28+IMP!L28-EXP!L28+STK_CHG!L28-INTMARB!L28</f>
        <v>49078.27936371453</v>
      </c>
      <c r="M28" s="10">
        <f>PPRD!M28+RCV_RCY!M28+IMP!M28-EXP!M28+STK_CHG!M28-INTMARB!M28</f>
        <v>52872.203009458288</v>
      </c>
      <c r="N28" s="10">
        <f>PPRD!N28+RCV_RCY!N28+IMP!N28-EXP!N28+STK_CHG!N28-INTMARB!N28</f>
        <v>51261.825279449695</v>
      </c>
      <c r="O28" s="10">
        <f>PPRD!O28+RCV_RCY!O28+IMP!O28-EXP!O28+STK_CHG!O28-INTMARB!O28</f>
        <v>51347.494496990534</v>
      </c>
      <c r="P28" s="10">
        <f>PPRD!P28+RCV_RCY!P28+IMP!P28-EXP!P28+STK_CHG!P28-INTMARB!P28</f>
        <v>48655.032588134127</v>
      </c>
      <c r="Q28" s="10">
        <f>PPRD!Q28+RCV_RCY!Q28+IMP!Q28-EXP!Q28+STK_CHG!Q28-INTMARB!Q28</f>
        <v>50768.207222699915</v>
      </c>
      <c r="R28" s="10">
        <f>PPRD!R28+RCV_RCY!R28+IMP!R28-EXP!R28+STK_CHG!R28-INTMARB!R28</f>
        <v>51395.587704213227</v>
      </c>
      <c r="S28" s="10">
        <f>PPRD!S28+RCV_RCY!S28+IMP!S28-EXP!S28+STK_CHG!S28-INTMARB!S28</f>
        <v>54476.841186586404</v>
      </c>
      <c r="T28" s="10">
        <f>PPRD!T28+RCV_RCY!T28+IMP!T28-EXP!T28+STK_CHG!T28-INTMARB!T28</f>
        <v>52895.944625967328</v>
      </c>
      <c r="U28" s="10">
        <f>PPRD!U28+RCV_RCY!U28+IMP!U28-EXP!U28+STK_CHG!U28-INTMARB!U28</f>
        <v>52129.112123817715</v>
      </c>
      <c r="V28" s="10">
        <f>PPRD!V28+RCV_RCY!V28+IMP!V28-EXP!V28+STK_CHG!V28-INTMARB!V28</f>
        <v>57977.220292347381</v>
      </c>
      <c r="W28" s="10">
        <f>PPRD!W28+RCV_RCY!W28+IMP!W28-EXP!W28+STK_CHG!W28-INTMARB!W28</f>
        <v>51403.824935511606</v>
      </c>
      <c r="X28" s="10">
        <f>PPRD!X28+RCV_RCY!X28+IMP!X28-EXP!X28+STK_CHG!X28-INTMARB!X28</f>
        <v>54857.370077386069</v>
      </c>
    </row>
    <row r="29" spans="1:24" ht="11.25" customHeight="1" x14ac:dyDescent="0.2">
      <c r="A29" s="41" t="s">
        <v>47</v>
      </c>
      <c r="B29" s="9" t="s">
        <v>48</v>
      </c>
      <c r="C29" s="10">
        <f>PPRD!C29+RCV_RCY!C29+IMP!C29-EXP!C29+STK_CHG!C29-INTMARB!C29</f>
        <v>6694.5640584694756</v>
      </c>
      <c r="D29" s="10">
        <f>PPRD!D29+RCV_RCY!D29+IMP!D29-EXP!D29+STK_CHG!D29-INTMARB!D29</f>
        <v>7213.0500429922622</v>
      </c>
      <c r="E29" s="10">
        <f>PPRD!E29+RCV_RCY!E29+IMP!E29-EXP!E29+STK_CHG!E29-INTMARB!E29</f>
        <v>9048.53361994841</v>
      </c>
      <c r="F29" s="10">
        <f>PPRD!F29+RCV_RCY!F29+IMP!F29-EXP!F29+STK_CHG!F29-INTMARB!F29</f>
        <v>9501.2897678417867</v>
      </c>
      <c r="G29" s="10">
        <f>PPRD!G29+RCV_RCY!G29+IMP!G29-EXP!G29+STK_CHG!G29-INTMARB!G29</f>
        <v>8987.9625967325865</v>
      </c>
      <c r="H29" s="10">
        <f>PPRD!H29+RCV_RCY!H29+IMP!H29-EXP!H29+STK_CHG!H29-INTMARB!H29</f>
        <v>9899.9716251074788</v>
      </c>
      <c r="I29" s="10">
        <f>PPRD!I29+RCV_RCY!I29+IMP!I29-EXP!I29+STK_CHG!I29-INTMARB!I29</f>
        <v>12117.130094582972</v>
      </c>
      <c r="J29" s="10">
        <f>PPRD!J29+RCV_RCY!J29+IMP!J29-EXP!J29+STK_CHG!J29-INTMARB!J29</f>
        <v>9990.4466036113499</v>
      </c>
      <c r="K29" s="10">
        <f>PPRD!K29+RCV_RCY!K29+IMP!K29-EXP!K29+STK_CHG!K29-INTMARB!K29</f>
        <v>9057.6092863284593</v>
      </c>
      <c r="L29" s="10">
        <f>PPRD!L29+RCV_RCY!L29+IMP!L29-EXP!L29+STK_CHG!L29-INTMARB!L29</f>
        <v>10220.40713671539</v>
      </c>
      <c r="M29" s="10">
        <f>PPRD!M29+RCV_RCY!M29+IMP!M29-EXP!M29+STK_CHG!M29-INTMARB!M29</f>
        <v>9015.763800515906</v>
      </c>
      <c r="N29" s="10">
        <f>PPRD!N29+RCV_RCY!N29+IMP!N29-EXP!N29+STK_CHG!N29-INTMARB!N29</f>
        <v>8401.5482373172836</v>
      </c>
      <c r="O29" s="10">
        <f>PPRD!O29+RCV_RCY!O29+IMP!O29-EXP!O29+STK_CHG!O29-INTMARB!O29</f>
        <v>8027.4200343938091</v>
      </c>
      <c r="P29" s="10">
        <f>PPRD!P29+RCV_RCY!P29+IMP!P29-EXP!P29+STK_CHG!P29-INTMARB!P29</f>
        <v>8182.0000859845213</v>
      </c>
      <c r="Q29" s="10">
        <f>PPRD!Q29+RCV_RCY!Q29+IMP!Q29-EXP!Q29+STK_CHG!Q29-INTMARB!Q29</f>
        <v>7051.5905417024924</v>
      </c>
      <c r="R29" s="10">
        <f>PPRD!R29+RCV_RCY!R29+IMP!R29-EXP!R29+STK_CHG!R29-INTMARB!R29</f>
        <v>4771.4989681857251</v>
      </c>
      <c r="S29" s="10">
        <f>PPRD!S29+RCV_RCY!S29+IMP!S29-EXP!S29+STK_CHG!S29-INTMARB!S29</f>
        <v>5224.9779879621665</v>
      </c>
      <c r="T29" s="10">
        <f>PPRD!T29+RCV_RCY!T29+IMP!T29-EXP!T29+STK_CHG!T29-INTMARB!T29</f>
        <v>5263.9030094582977</v>
      </c>
      <c r="U29" s="10">
        <f>PPRD!U29+RCV_RCY!U29+IMP!U29-EXP!U29+STK_CHG!U29-INTMARB!U29</f>
        <v>3903.3319002579537</v>
      </c>
      <c r="V29" s="10">
        <f>PPRD!V29+RCV_RCY!V29+IMP!V29-EXP!V29+STK_CHG!V29-INTMARB!V29</f>
        <v>5405.4495270851239</v>
      </c>
      <c r="W29" s="10">
        <f>PPRD!W29+RCV_RCY!W29+IMP!W29-EXP!W29+STK_CHG!W29-INTMARB!W29</f>
        <v>6554.0106620808237</v>
      </c>
      <c r="X29" s="10">
        <f>PPRD!X29+RCV_RCY!X29+IMP!X29-EXP!X29+STK_CHG!X29-INTMARB!X29</f>
        <v>5128.206018916595</v>
      </c>
    </row>
    <row r="30" spans="1:24" ht="11.25" customHeight="1" x14ac:dyDescent="0.2">
      <c r="A30" s="41" t="s">
        <v>49</v>
      </c>
      <c r="B30" s="9" t="s">
        <v>50</v>
      </c>
      <c r="C30" s="10">
        <f>PPRD!C30+RCV_RCY!C30+IMP!C30-EXP!C30+STK_CHG!C30-INTMARB!C30</f>
        <v>0</v>
      </c>
      <c r="D30" s="10">
        <f>PPRD!D30+RCV_RCY!D30+IMP!D30-EXP!D30+STK_CHG!D30-INTMARB!D30</f>
        <v>0</v>
      </c>
      <c r="E30" s="10">
        <f>PPRD!E30+RCV_RCY!E30+IMP!E30-EXP!E30+STK_CHG!E30-INTMARB!E30</f>
        <v>0</v>
      </c>
      <c r="F30" s="10">
        <f>PPRD!F30+RCV_RCY!F30+IMP!F30-EXP!F30+STK_CHG!F30-INTMARB!F30</f>
        <v>0</v>
      </c>
      <c r="G30" s="10">
        <f>PPRD!G30+RCV_RCY!G30+IMP!G30-EXP!G30+STK_CHG!G30-INTMARB!G30</f>
        <v>0</v>
      </c>
      <c r="H30" s="10">
        <f>PPRD!H30+RCV_RCY!H30+IMP!H30-EXP!H30+STK_CHG!H30-INTMARB!H30</f>
        <v>0</v>
      </c>
      <c r="I30" s="10">
        <f>PPRD!I30+RCV_RCY!I30+IMP!I30-EXP!I30+STK_CHG!I30-INTMARB!I30</f>
        <v>0</v>
      </c>
      <c r="J30" s="10">
        <f>PPRD!J30+RCV_RCY!J30+IMP!J30-EXP!J30+STK_CHG!J30-INTMARB!J30</f>
        <v>0</v>
      </c>
      <c r="K30" s="10">
        <f>PPRD!K30+RCV_RCY!K30+IMP!K30-EXP!K30+STK_CHG!K30-INTMARB!K30</f>
        <v>0</v>
      </c>
      <c r="L30" s="10">
        <f>PPRD!L30+RCV_RCY!L30+IMP!L30-EXP!L30+STK_CHG!L30-INTMARB!L30</f>
        <v>0</v>
      </c>
      <c r="M30" s="10">
        <f>PPRD!M30+RCV_RCY!M30+IMP!M30-EXP!M30+STK_CHG!M30-INTMARB!M30</f>
        <v>0</v>
      </c>
      <c r="N30" s="10">
        <f>PPRD!N30+RCV_RCY!N30+IMP!N30-EXP!N30+STK_CHG!N30-INTMARB!N30</f>
        <v>0</v>
      </c>
      <c r="O30" s="10">
        <f>PPRD!O30+RCV_RCY!O30+IMP!O30-EXP!O30+STK_CHG!O30-INTMARB!O30</f>
        <v>0</v>
      </c>
      <c r="P30" s="10">
        <f>PPRD!P30+RCV_RCY!P30+IMP!P30-EXP!P30+STK_CHG!P30-INTMARB!P30</f>
        <v>0</v>
      </c>
      <c r="Q30" s="10">
        <f>PPRD!Q30+RCV_RCY!Q30+IMP!Q30-EXP!Q30+STK_CHG!Q30-INTMARB!Q30</f>
        <v>0</v>
      </c>
      <c r="R30" s="10">
        <f>PPRD!R30+RCV_RCY!R30+IMP!R30-EXP!R30+STK_CHG!R30-INTMARB!R30</f>
        <v>0</v>
      </c>
      <c r="S30" s="10">
        <f>PPRD!S30+RCV_RCY!S30+IMP!S30-EXP!S30+STK_CHG!S30-INTMARB!S30</f>
        <v>0</v>
      </c>
      <c r="T30" s="10">
        <f>PPRD!T30+RCV_RCY!T30+IMP!T30-EXP!T30+STK_CHG!T30-INTMARB!T30</f>
        <v>0</v>
      </c>
      <c r="U30" s="10">
        <f>PPRD!U30+RCV_RCY!U30+IMP!U30-EXP!U30+STK_CHG!U30-INTMARB!U30</f>
        <v>0</v>
      </c>
      <c r="V30" s="10">
        <f>PPRD!V30+RCV_RCY!V30+IMP!V30-EXP!V30+STK_CHG!V30-INTMARB!V30</f>
        <v>0</v>
      </c>
      <c r="W30" s="10">
        <f>PPRD!W30+RCV_RCY!W30+IMP!W30-EXP!W30+STK_CHG!W30-INTMARB!W30</f>
        <v>0</v>
      </c>
      <c r="X30" s="10">
        <f>PPRD!X30+RCV_RCY!X30+IMP!X30-EXP!X30+STK_CHG!X30-INTMARB!X30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PPRD!C31+RCV_RCY!C31+IMP!C31-EXP!C31+STK_CHG!C31-INTMARB!C31</f>
        <v>207.03172828890797</v>
      </c>
      <c r="D31" s="10">
        <f>PPRD!D31+RCV_RCY!D31+IMP!D31-EXP!D31+STK_CHG!D31-INTMARB!D31</f>
        <v>198.62433361994852</v>
      </c>
      <c r="E31" s="10">
        <f>PPRD!E31+RCV_RCY!E31+IMP!E31-EXP!E31+STK_CHG!E31-INTMARB!E31</f>
        <v>256.42502149613068</v>
      </c>
      <c r="F31" s="10">
        <f>PPRD!F31+RCV_RCY!F31+IMP!F31-EXP!F31+STK_CHG!F31-INTMARB!F31</f>
        <v>405.65580395528815</v>
      </c>
      <c r="G31" s="10">
        <f>PPRD!G31+RCV_RCY!G31+IMP!G31-EXP!G31+STK_CHG!G31-INTMARB!G31</f>
        <v>585.36354256233881</v>
      </c>
      <c r="H31" s="10">
        <f>PPRD!H31+RCV_RCY!H31+IMP!H31-EXP!H31+STK_CHG!H31-INTMARB!H31</f>
        <v>644.21513327601019</v>
      </c>
      <c r="I31" s="10">
        <f>PPRD!I31+RCV_RCY!I31+IMP!I31-EXP!I31+STK_CHG!I31-INTMARB!I31</f>
        <v>684.1502149613068</v>
      </c>
      <c r="J31" s="10">
        <f>PPRD!J31+RCV_RCY!J31+IMP!J31-EXP!J31+STK_CHG!J31-INTMARB!J31</f>
        <v>458.20189165950109</v>
      </c>
      <c r="K31" s="10">
        <f>PPRD!K31+RCV_RCY!K31+IMP!K31-EXP!K31+STK_CHG!K31-INTMARB!K31</f>
        <v>466.60937231298368</v>
      </c>
      <c r="L31" s="10">
        <f>PPRD!L31+RCV_RCY!L31+IMP!L31-EXP!L31+STK_CHG!L31-INTMARB!L31</f>
        <v>254.32312983662933</v>
      </c>
      <c r="M31" s="10">
        <f>PPRD!M31+RCV_RCY!M31+IMP!M31-EXP!M31+STK_CHG!M31-INTMARB!M31</f>
        <v>300.56354256233868</v>
      </c>
      <c r="N31" s="10">
        <f>PPRD!N31+RCV_RCY!N31+IMP!N31-EXP!N31+STK_CHG!N31-INTMARB!N31</f>
        <v>328.93852106620795</v>
      </c>
      <c r="O31" s="10">
        <f>PPRD!O31+RCV_RCY!O31+IMP!O31-EXP!O31+STK_CHG!O31-INTMARB!O31</f>
        <v>321.58211521926046</v>
      </c>
      <c r="P31" s="10">
        <f>PPRD!P31+RCV_RCY!P31+IMP!P31-EXP!P31+STK_CHG!P31-INTMARB!P31</f>
        <v>477.11857265692163</v>
      </c>
      <c r="Q31" s="10">
        <f>PPRD!Q31+RCV_RCY!Q31+IMP!Q31-EXP!Q31+STK_CHG!Q31-INTMARB!Q31</f>
        <v>460.30386930352529</v>
      </c>
      <c r="R31" s="10">
        <f>PPRD!R31+RCV_RCY!R31+IMP!R31-EXP!R31+STK_CHG!R31-INTMARB!R31</f>
        <v>568.8345657781598</v>
      </c>
      <c r="S31" s="10">
        <f>PPRD!S31+RCV_RCY!S31+IMP!S31-EXP!S31+STK_CHG!S31-INTMARB!S31</f>
        <v>539.3615649183148</v>
      </c>
      <c r="T31" s="10">
        <f>PPRD!T31+RCV_RCY!T31+IMP!T31-EXP!T31+STK_CHG!T31-INTMARB!T31</f>
        <v>384.89312123817717</v>
      </c>
      <c r="U31" s="10">
        <f>PPRD!U31+RCV_RCY!U31+IMP!U31-EXP!U31+STK_CHG!U31-INTMARB!U31</f>
        <v>877.62751504729101</v>
      </c>
      <c r="V31" s="10">
        <f>PPRD!V31+RCV_RCY!V31+IMP!V31-EXP!V31+STK_CHG!V31-INTMARB!V31</f>
        <v>790.62003439380908</v>
      </c>
      <c r="W31" s="10">
        <f>PPRD!W31+RCV_RCY!W31+IMP!W31-EXP!W31+STK_CHG!W31-INTMARB!W31</f>
        <v>520.29862424763553</v>
      </c>
      <c r="X31" s="10">
        <f>PPRD!X31+RCV_RCY!X31+IMP!X31-EXP!X31+STK_CHG!X31-INTMARB!X31</f>
        <v>799.06827171109217</v>
      </c>
    </row>
    <row r="32" spans="1:24" ht="11.25" customHeight="1" x14ac:dyDescent="0.2">
      <c r="A32" s="41" t="s">
        <v>53</v>
      </c>
      <c r="B32" s="9" t="s">
        <v>54</v>
      </c>
      <c r="C32" s="10">
        <f>PPRD!C32+RCV_RCY!C32+IMP!C32-EXP!C32+STK_CHG!C32-INTMARB!C32</f>
        <v>0</v>
      </c>
      <c r="D32" s="10">
        <f>PPRD!D32+RCV_RCY!D32+IMP!D32-EXP!D32+STK_CHG!D32-INTMARB!D32</f>
        <v>0</v>
      </c>
      <c r="E32" s="10">
        <f>PPRD!E32+RCV_RCY!E32+IMP!E32-EXP!E32+STK_CHG!E32-INTMARB!E32</f>
        <v>0</v>
      </c>
      <c r="F32" s="10">
        <f>PPRD!F32+RCV_RCY!F32+IMP!F32-EXP!F32+STK_CHG!F32-INTMARB!F32</f>
        <v>0</v>
      </c>
      <c r="G32" s="10">
        <f>PPRD!G32+RCV_RCY!G32+IMP!G32-EXP!G32+STK_CHG!G32-INTMARB!G32</f>
        <v>0</v>
      </c>
      <c r="H32" s="10">
        <f>PPRD!H32+RCV_RCY!H32+IMP!H32-EXP!H32+STK_CHG!H32-INTMARB!H32</f>
        <v>0</v>
      </c>
      <c r="I32" s="10">
        <f>PPRD!I32+RCV_RCY!I32+IMP!I32-EXP!I32+STK_CHG!I32-INTMARB!I32</f>
        <v>0</v>
      </c>
      <c r="J32" s="10">
        <f>PPRD!J32+RCV_RCY!J32+IMP!J32-EXP!J32+STK_CHG!J32-INTMARB!J32</f>
        <v>0</v>
      </c>
      <c r="K32" s="10">
        <f>PPRD!K32+RCV_RCY!K32+IMP!K32-EXP!K32+STK_CHG!K32-INTMARB!K32</f>
        <v>0</v>
      </c>
      <c r="L32" s="10">
        <f>PPRD!L32+RCV_RCY!L32+IMP!L32-EXP!L32+STK_CHG!L32-INTMARB!L32</f>
        <v>0</v>
      </c>
      <c r="M32" s="10">
        <f>PPRD!M32+RCV_RCY!M32+IMP!M32-EXP!M32+STK_CHG!M32-INTMARB!M32</f>
        <v>0</v>
      </c>
      <c r="N32" s="10">
        <f>PPRD!N32+RCV_RCY!N32+IMP!N32-EXP!N32+STK_CHG!N32-INTMARB!N32</f>
        <v>0</v>
      </c>
      <c r="O32" s="10">
        <f>PPRD!O32+RCV_RCY!O32+IMP!O32-EXP!O32+STK_CHG!O32-INTMARB!O32</f>
        <v>0</v>
      </c>
      <c r="P32" s="10">
        <f>PPRD!P32+RCV_RCY!P32+IMP!P32-EXP!P32+STK_CHG!P32-INTMARB!P32</f>
        <v>0</v>
      </c>
      <c r="Q32" s="10">
        <f>PPRD!Q32+RCV_RCY!Q32+IMP!Q32-EXP!Q32+STK_CHG!Q32-INTMARB!Q32</f>
        <v>0</v>
      </c>
      <c r="R32" s="10">
        <f>PPRD!R32+RCV_RCY!R32+IMP!R32-EXP!R32+STK_CHG!R32-INTMARB!R32</f>
        <v>0</v>
      </c>
      <c r="S32" s="10">
        <f>PPRD!S32+RCV_RCY!S32+IMP!S32-EXP!S32+STK_CHG!S32-INTMARB!S32</f>
        <v>0</v>
      </c>
      <c r="T32" s="10">
        <f>PPRD!T32+RCV_RCY!T32+IMP!T32-EXP!T32+STK_CHG!T32-INTMARB!T32</f>
        <v>0</v>
      </c>
      <c r="U32" s="10">
        <f>PPRD!U32+RCV_RCY!U32+IMP!U32-EXP!U32+STK_CHG!U32-INTMARB!U32</f>
        <v>0</v>
      </c>
      <c r="V32" s="10">
        <f>PPRD!V32+RCV_RCY!V32+IMP!V32-EXP!V32+STK_CHG!V32-INTMARB!V32</f>
        <v>0</v>
      </c>
      <c r="W32" s="10">
        <f>PPRD!W32+RCV_RCY!W32+IMP!W32-EXP!W32+STK_CHG!W32-INTMARB!W32</f>
        <v>0</v>
      </c>
      <c r="X32" s="10">
        <f>PPRD!X32+RCV_RCY!X32+IMP!X32-EXP!X32+STK_CHG!X32-INTMARB!X32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-32062.514961306977</v>
      </c>
      <c r="D33" s="29">
        <f t="shared" si="18"/>
        <v>-31646.344969905407</v>
      </c>
      <c r="E33" s="29">
        <f t="shared" si="18"/>
        <v>-26182.843508168527</v>
      </c>
      <c r="F33" s="29">
        <f t="shared" si="18"/>
        <v>-26760.087532244186</v>
      </c>
      <c r="G33" s="29">
        <f t="shared" si="18"/>
        <v>-28672.806448839212</v>
      </c>
      <c r="H33" s="29">
        <f t="shared" si="18"/>
        <v>-29445.136199484099</v>
      </c>
      <c r="I33" s="29">
        <f t="shared" si="18"/>
        <v>-27571.923043852108</v>
      </c>
      <c r="J33" s="29">
        <f t="shared" si="18"/>
        <v>-26166.902149613055</v>
      </c>
      <c r="K33" s="29">
        <f t="shared" si="18"/>
        <v>-27434.834651762689</v>
      </c>
      <c r="L33" s="29">
        <f t="shared" si="18"/>
        <v>-27418.86835769561</v>
      </c>
      <c r="M33" s="29">
        <f t="shared" si="18"/>
        <v>-28837.503181427332</v>
      </c>
      <c r="N33" s="29">
        <f t="shared" si="18"/>
        <v>-27932.077558039549</v>
      </c>
      <c r="O33" s="29">
        <f t="shared" si="18"/>
        <v>-27486.726139294926</v>
      </c>
      <c r="P33" s="29">
        <f t="shared" si="18"/>
        <v>-26252.176096302675</v>
      </c>
      <c r="Q33" s="29">
        <f t="shared" si="18"/>
        <v>-27940.935769561485</v>
      </c>
      <c r="R33" s="29">
        <f t="shared" si="18"/>
        <v>-31473.057695614782</v>
      </c>
      <c r="S33" s="29">
        <f t="shared" si="18"/>
        <v>-31000.607136715393</v>
      </c>
      <c r="T33" s="29">
        <f t="shared" si="18"/>
        <v>-29964.249785038697</v>
      </c>
      <c r="U33" s="29">
        <f t="shared" si="18"/>
        <v>-31524.184608770436</v>
      </c>
      <c r="V33" s="29">
        <f t="shared" si="18"/>
        <v>-33891.960533104044</v>
      </c>
      <c r="W33" s="29">
        <f t="shared" si="18"/>
        <v>-30689.101289767845</v>
      </c>
      <c r="X33" s="29">
        <f t="shared" ref="X33" si="19">SUM(X34:X50)</f>
        <v>-32341.428116938954</v>
      </c>
    </row>
    <row r="34" spans="1:24" ht="11.25" customHeight="1" x14ac:dyDescent="0.2">
      <c r="A34" s="41" t="s">
        <v>55</v>
      </c>
      <c r="B34" s="9" t="s">
        <v>56</v>
      </c>
      <c r="C34" s="10">
        <f>PPRD!C34+RCV_RCY!C34+IMP!C34-EXP!C34+STK_CHG!C34-INTMARB!C34</f>
        <v>301.17712811693889</v>
      </c>
      <c r="D34" s="10">
        <f>PPRD!D34+RCV_RCY!D34+IMP!D34-EXP!D34+STK_CHG!D34-INTMARB!D34</f>
        <v>289.30275150472909</v>
      </c>
      <c r="E34" s="10">
        <f>PPRD!E34+RCV_RCY!E34+IMP!E34-EXP!E34+STK_CHG!E34-INTMARB!E34</f>
        <v>270.95150472914872</v>
      </c>
      <c r="F34" s="10">
        <f>PPRD!F34+RCV_RCY!F34+IMP!F34-EXP!F34+STK_CHG!F34-INTMARB!F34</f>
        <v>250.4411865864144</v>
      </c>
      <c r="G34" s="10">
        <f>PPRD!G34+RCV_RCY!G34+IMP!G34-EXP!G34+STK_CHG!G34-INTMARB!G34</f>
        <v>261.23611349957008</v>
      </c>
      <c r="H34" s="10">
        <f>PPRD!H34+RCV_RCY!H34+IMP!H34-EXP!H34+STK_CHG!H34-INTMARB!H34</f>
        <v>262.3155631986242</v>
      </c>
      <c r="I34" s="10">
        <f>PPRD!I34+RCV_RCY!I34+IMP!I34-EXP!I34+STK_CHG!I34-INTMARB!I34</f>
        <v>290.38228718830612</v>
      </c>
      <c r="J34" s="10">
        <f>PPRD!J34+RCV_RCY!J34+IMP!J34-EXP!J34+STK_CHG!J34-INTMARB!J34</f>
        <v>367.02588134135863</v>
      </c>
      <c r="K34" s="10">
        <f>PPRD!K34+RCV_RCY!K34+IMP!K34-EXP!K34+STK_CHG!K34-INTMARB!K34</f>
        <v>367.02588134135863</v>
      </c>
      <c r="L34" s="10">
        <f>PPRD!L34+RCV_RCY!L34+IMP!L34-EXP!L34+STK_CHG!L34-INTMARB!L34</f>
        <v>255.83860705073079</v>
      </c>
      <c r="M34" s="10">
        <f>PPRD!M34+RCV_RCY!M34+IMP!M34-EXP!M34+STK_CHG!M34-INTMARB!M34</f>
        <v>322.76689595872739</v>
      </c>
      <c r="N34" s="10">
        <f>PPRD!N34+RCV_RCY!N34+IMP!N34-EXP!N34+STK_CHG!N34-INTMARB!N34</f>
        <v>357.31049011177981</v>
      </c>
      <c r="O34" s="10">
        <f>PPRD!O34+RCV_RCY!O34+IMP!O34-EXP!O34+STK_CHG!O34-INTMARB!O34</f>
        <v>425.28366294067058</v>
      </c>
      <c r="P34" s="10">
        <f>PPRD!P34+RCV_RCY!P34+IMP!P34-EXP!P34+STK_CHG!P34-INTMARB!P34</f>
        <v>395.77153912295779</v>
      </c>
      <c r="Q34" s="10">
        <f>PPRD!Q34+RCV_RCY!Q34+IMP!Q34-EXP!Q34+STK_CHG!Q34-INTMARB!Q34</f>
        <v>544.71496130696471</v>
      </c>
      <c r="R34" s="10">
        <f>PPRD!R34+RCV_RCY!R34+IMP!R34-EXP!R34+STK_CHG!R34-INTMARB!R34</f>
        <v>389.59647463456571</v>
      </c>
      <c r="S34" s="10">
        <f>PPRD!S34+RCV_RCY!S34+IMP!S34-EXP!S34+STK_CHG!S34-INTMARB!S34</f>
        <v>335.00653482373173</v>
      </c>
      <c r="T34" s="10">
        <f>PPRD!T34+RCV_RCY!T34+IMP!T34-EXP!T34+STK_CHG!T34-INTMARB!T34</f>
        <v>354.12003439380908</v>
      </c>
      <c r="U34" s="10">
        <f>PPRD!U34+RCV_RCY!U34+IMP!U34-EXP!U34+STK_CHG!U34-INTMARB!U34</f>
        <v>291.5931212381771</v>
      </c>
      <c r="V34" s="10">
        <f>PPRD!V34+RCV_RCY!V34+IMP!V34-EXP!V34+STK_CHG!V34-INTMARB!V34</f>
        <v>329.76638005159072</v>
      </c>
      <c r="W34" s="10">
        <f>PPRD!W34+RCV_RCY!W34+IMP!W34-EXP!W34+STK_CHG!W34-INTMARB!W34</f>
        <v>300.28865004299217</v>
      </c>
      <c r="X34" s="10">
        <f>PPRD!X34+RCV_RCY!X34+IMP!X34-EXP!X34+STK_CHG!X34-INTMARB!X34</f>
        <v>273.66569217540842</v>
      </c>
    </row>
    <row r="35" spans="1:24" ht="11.25" customHeight="1" x14ac:dyDescent="0.2">
      <c r="A35" s="41" t="s">
        <v>57</v>
      </c>
      <c r="B35" s="9" t="s">
        <v>58</v>
      </c>
      <c r="C35" s="10">
        <f>PPRD!C35+RCV_RCY!C35+IMP!C35-EXP!C35+STK_CHG!C35-INTMARB!C35</f>
        <v>0</v>
      </c>
      <c r="D35" s="10">
        <f>PPRD!D35+RCV_RCY!D35+IMP!D35-EXP!D35+STK_CHG!D35-INTMARB!D35</f>
        <v>0</v>
      </c>
      <c r="E35" s="10">
        <f>PPRD!E35+RCV_RCY!E35+IMP!E35-EXP!E35+STK_CHG!E35-INTMARB!E35</f>
        <v>0</v>
      </c>
      <c r="F35" s="10">
        <f>PPRD!F35+RCV_RCY!F35+IMP!F35-EXP!F35+STK_CHG!F35-INTMARB!F35</f>
        <v>0</v>
      </c>
      <c r="G35" s="10">
        <f>PPRD!G35+RCV_RCY!G35+IMP!G35-EXP!G35+STK_CHG!G35-INTMARB!G35</f>
        <v>0</v>
      </c>
      <c r="H35" s="10">
        <f>PPRD!H35+RCV_RCY!H35+IMP!H35-EXP!H35+STK_CHG!H35-INTMARB!H35</f>
        <v>0</v>
      </c>
      <c r="I35" s="10">
        <f>PPRD!I35+RCV_RCY!I35+IMP!I35-EXP!I35+STK_CHG!I35-INTMARB!I35</f>
        <v>0</v>
      </c>
      <c r="J35" s="10">
        <f>PPRD!J35+RCV_RCY!J35+IMP!J35-EXP!J35+STK_CHG!J35-INTMARB!J35</f>
        <v>0</v>
      </c>
      <c r="K35" s="10">
        <f>PPRD!K35+RCV_RCY!K35+IMP!K35-EXP!K35+STK_CHG!K35-INTMARB!K35</f>
        <v>0</v>
      </c>
      <c r="L35" s="10">
        <f>PPRD!L35+RCV_RCY!L35+IMP!L35-EXP!L35+STK_CHG!L35-INTMARB!L35</f>
        <v>0</v>
      </c>
      <c r="M35" s="10">
        <f>PPRD!M35+RCV_RCY!M35+IMP!M35-EXP!M35+STK_CHG!M35-INTMARB!M35</f>
        <v>0</v>
      </c>
      <c r="N35" s="10">
        <f>PPRD!N35+RCV_RCY!N35+IMP!N35-EXP!N35+STK_CHG!N35-INTMARB!N35</f>
        <v>0</v>
      </c>
      <c r="O35" s="10">
        <f>PPRD!O35+RCV_RCY!O35+IMP!O35-EXP!O35+STK_CHG!O35-INTMARB!O35</f>
        <v>0</v>
      </c>
      <c r="P35" s="10">
        <f>PPRD!P35+RCV_RCY!P35+IMP!P35-EXP!P35+STK_CHG!P35-INTMARB!P35</f>
        <v>0</v>
      </c>
      <c r="Q35" s="10">
        <f>PPRD!Q35+RCV_RCY!Q35+IMP!Q35-EXP!Q35+STK_CHG!Q35-INTMARB!Q35</f>
        <v>0</v>
      </c>
      <c r="R35" s="10">
        <f>PPRD!R35+RCV_RCY!R35+IMP!R35-EXP!R35+STK_CHG!R35-INTMARB!R35</f>
        <v>0</v>
      </c>
      <c r="S35" s="10">
        <f>PPRD!S35+RCV_RCY!S35+IMP!S35-EXP!S35+STK_CHG!S35-INTMARB!S35</f>
        <v>0</v>
      </c>
      <c r="T35" s="10">
        <f>PPRD!T35+RCV_RCY!T35+IMP!T35-EXP!T35+STK_CHG!T35-INTMARB!T35</f>
        <v>0</v>
      </c>
      <c r="U35" s="10">
        <f>PPRD!U35+RCV_RCY!U35+IMP!U35-EXP!U35+STK_CHG!U35-INTMARB!U35</f>
        <v>0</v>
      </c>
      <c r="V35" s="10">
        <f>PPRD!V35+RCV_RCY!V35+IMP!V35-EXP!V35+STK_CHG!V35-INTMARB!V35</f>
        <v>0</v>
      </c>
      <c r="W35" s="10">
        <f>PPRD!W35+RCV_RCY!W35+IMP!W35-EXP!W35+STK_CHG!W35-INTMARB!W35</f>
        <v>0</v>
      </c>
      <c r="X35" s="10">
        <f>PPRD!X35+RCV_RCY!X35+IMP!X35-EXP!X35+STK_CHG!X35-INTMARB!X35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PPRD!C36+RCV_RCY!C36+IMP!C36-EXP!C36+STK_CHG!C36-INTMARB!C36</f>
        <v>410.87687016336997</v>
      </c>
      <c r="D36" s="10">
        <f>PPRD!D36+RCV_RCY!D36+IMP!D36-EXP!D36+STK_CHG!D36-INTMARB!D36</f>
        <v>500.22923473774682</v>
      </c>
      <c r="E36" s="10">
        <f>PPRD!E36+RCV_RCY!E36+IMP!E36-EXP!E36+STK_CHG!E36-INTMARB!E36</f>
        <v>556.4295786758388</v>
      </c>
      <c r="F36" s="10">
        <f>PPRD!F36+RCV_RCY!F36+IMP!F36-EXP!F36+STK_CHG!F36-INTMARB!F36</f>
        <v>292.98383490971565</v>
      </c>
      <c r="G36" s="10">
        <f>PPRD!G36+RCV_RCY!G36+IMP!G36-EXP!G36+STK_CHG!G36-INTMARB!G36</f>
        <v>461.69045571797153</v>
      </c>
      <c r="H36" s="10">
        <f>PPRD!H36+RCV_RCY!H36+IMP!H36-EXP!H36+STK_CHG!H36-INTMARB!H36</f>
        <v>754.30834049870975</v>
      </c>
      <c r="I36" s="10">
        <f>PPRD!I36+RCV_RCY!I36+IMP!I36-EXP!I36+STK_CHG!I36-INTMARB!I36</f>
        <v>874.87205503009466</v>
      </c>
      <c r="J36" s="10">
        <f>PPRD!J36+RCV_RCY!J36+IMP!J36-EXP!J36+STK_CHG!J36-INTMARB!J36</f>
        <v>611.2211521926049</v>
      </c>
      <c r="K36" s="10">
        <f>PPRD!K36+RCV_RCY!K36+IMP!K36-EXP!K36+STK_CHG!K36-INTMARB!K36</f>
        <v>673.07472055030132</v>
      </c>
      <c r="L36" s="10">
        <f>PPRD!L36+RCV_RCY!L36+IMP!L36-EXP!L36+STK_CHG!L36-INTMARB!L36</f>
        <v>429.68039552880418</v>
      </c>
      <c r="M36" s="10">
        <f>PPRD!M36+RCV_RCY!M36+IMP!M36-EXP!M36+STK_CHG!M36-INTMARB!M36</f>
        <v>366.15253654342246</v>
      </c>
      <c r="N36" s="10">
        <f>PPRD!N36+RCV_RCY!N36+IMP!N36-EXP!N36+STK_CHG!N36-INTMARB!N36</f>
        <v>544.38684436801361</v>
      </c>
      <c r="O36" s="10">
        <f>PPRD!O36+RCV_RCY!O36+IMP!O36-EXP!O36+STK_CHG!O36-INTMARB!O36</f>
        <v>-8.9662940670685956</v>
      </c>
      <c r="P36" s="10">
        <f>PPRD!P36+RCV_RCY!P36+IMP!P36-EXP!P36+STK_CHG!P36-INTMARB!P36</f>
        <v>1227.6735167669822</v>
      </c>
      <c r="Q36" s="10">
        <f>PPRD!Q36+RCV_RCY!Q36+IMP!Q36-EXP!Q36+STK_CHG!Q36-INTMARB!Q36</f>
        <v>1897.3576096302659</v>
      </c>
      <c r="R36" s="10">
        <f>PPRD!R36+RCV_RCY!R36+IMP!R36-EXP!R36+STK_CHG!R36-INTMARB!R36</f>
        <v>2062.9837489251936</v>
      </c>
      <c r="S36" s="10">
        <f>PPRD!S36+RCV_RCY!S36+IMP!S36-EXP!S36+STK_CHG!S36-INTMARB!S36</f>
        <v>1481.7273430782454</v>
      </c>
      <c r="T36" s="10">
        <f>PPRD!T36+RCV_RCY!T36+IMP!T36-EXP!T36+STK_CHG!T36-INTMARB!T36</f>
        <v>1277.6014617368876</v>
      </c>
      <c r="U36" s="10">
        <f>PPRD!U36+RCV_RCY!U36+IMP!U36-EXP!U36+STK_CHG!U36-INTMARB!U36</f>
        <v>1895.1278589853832</v>
      </c>
      <c r="V36" s="10">
        <f>PPRD!V36+RCV_RCY!V36+IMP!V36-EXP!V36+STK_CHG!V36-INTMARB!V36</f>
        <v>1360.9067067927776</v>
      </c>
      <c r="W36" s="10">
        <f>PPRD!W36+RCV_RCY!W36+IMP!W36-EXP!W36+STK_CHG!W36-INTMARB!W36</f>
        <v>1573.3691315563196</v>
      </c>
      <c r="X36" s="10">
        <f>PPRD!X36+RCV_RCY!X36+IMP!X36-EXP!X36+STK_CHG!X36-INTMARB!X36</f>
        <v>929.93929492691439</v>
      </c>
    </row>
    <row r="37" spans="1:24" ht="11.25" customHeight="1" x14ac:dyDescent="0.2">
      <c r="A37" s="41" t="s">
        <v>61</v>
      </c>
      <c r="B37" s="9" t="s">
        <v>62</v>
      </c>
      <c r="C37" s="10">
        <f>PPRD!C37+RCV_RCY!C37+IMP!C37-EXP!C37+STK_CHG!C37-INTMARB!C37</f>
        <v>-5329.5882201203776</v>
      </c>
      <c r="D37" s="10">
        <f>PPRD!D37+RCV_RCY!D37+IMP!D37-EXP!D37+STK_CHG!D37-INTMARB!D37</f>
        <v>-5793.0734307824578</v>
      </c>
      <c r="E37" s="10">
        <f>PPRD!E37+RCV_RCY!E37+IMP!E37-EXP!E37+STK_CHG!E37-INTMARB!E37</f>
        <v>-4229.4258813413589</v>
      </c>
      <c r="F37" s="10">
        <f>PPRD!F37+RCV_RCY!F37+IMP!F37-EXP!F37+STK_CHG!F37-INTMARB!F37</f>
        <v>-4931.0500429922604</v>
      </c>
      <c r="G37" s="10">
        <f>PPRD!G37+RCV_RCY!G37+IMP!G37-EXP!G37+STK_CHG!G37-INTMARB!G37</f>
        <v>-5153.444196044712</v>
      </c>
      <c r="H37" s="10">
        <f>PPRD!H37+RCV_RCY!H37+IMP!H37-EXP!H37+STK_CHG!H37-INTMARB!H37</f>
        <v>-5819.6427343078249</v>
      </c>
      <c r="I37" s="10">
        <f>PPRD!I37+RCV_RCY!I37+IMP!I37-EXP!I37+STK_CHG!I37-INTMARB!I37</f>
        <v>-6154.4282029234746</v>
      </c>
      <c r="J37" s="10">
        <f>PPRD!J37+RCV_RCY!J37+IMP!J37-EXP!J37+STK_CHG!J37-INTMARB!J37</f>
        <v>-5209.9885640584707</v>
      </c>
      <c r="K37" s="10">
        <f>PPRD!K37+RCV_RCY!K37+IMP!K37-EXP!K37+STK_CHG!K37-INTMARB!K37</f>
        <v>-5542.5432502149606</v>
      </c>
      <c r="L37" s="10">
        <f>PPRD!L37+RCV_RCY!L37+IMP!L37-EXP!L37+STK_CHG!L37-INTMARB!L37</f>
        <v>-5798.2613069647487</v>
      </c>
      <c r="M37" s="10">
        <f>PPRD!M37+RCV_RCY!M37+IMP!M37-EXP!M37+STK_CHG!M37-INTMARB!M37</f>
        <v>-6821.5438521066226</v>
      </c>
      <c r="N37" s="10">
        <f>PPRD!N37+RCV_RCY!N37+IMP!N37-EXP!N37+STK_CHG!N37-INTMARB!N37</f>
        <v>-4923.437919174552</v>
      </c>
      <c r="O37" s="10">
        <f>PPRD!O37+RCV_RCY!O37+IMP!O37-EXP!O37+STK_CHG!O37-INTMARB!O37</f>
        <v>-7653.1193465176184</v>
      </c>
      <c r="P37" s="10">
        <f>PPRD!P37+RCV_RCY!P37+IMP!P37-EXP!P37+STK_CHG!P37-INTMARB!P37</f>
        <v>-7971.5868443680092</v>
      </c>
      <c r="Q37" s="10">
        <f>PPRD!Q37+RCV_RCY!Q37+IMP!Q37-EXP!Q37+STK_CHG!Q37-INTMARB!Q37</f>
        <v>-9545.6291487532271</v>
      </c>
      <c r="R37" s="10">
        <f>PPRD!R37+RCV_RCY!R37+IMP!R37-EXP!R37+STK_CHG!R37-INTMARB!R37</f>
        <v>-11279.835339638859</v>
      </c>
      <c r="S37" s="10">
        <f>PPRD!S37+RCV_RCY!S37+IMP!S37-EXP!S37+STK_CHG!S37-INTMARB!S37</f>
        <v>-9931.6651762682723</v>
      </c>
      <c r="T37" s="10">
        <f>PPRD!T37+RCV_RCY!T37+IMP!T37-EXP!T37+STK_CHG!T37-INTMARB!T37</f>
        <v>-9653.6822012037846</v>
      </c>
      <c r="U37" s="10">
        <f>PPRD!U37+RCV_RCY!U37+IMP!U37-EXP!U37+STK_CHG!U37-INTMARB!U37</f>
        <v>-15719.112295786761</v>
      </c>
      <c r="V37" s="10">
        <f>PPRD!V37+RCV_RCY!V37+IMP!V37-EXP!V37+STK_CHG!V37-INTMARB!V37</f>
        <v>-18977.035425623384</v>
      </c>
      <c r="W37" s="10">
        <f>PPRD!W37+RCV_RCY!W37+IMP!W37-EXP!W37+STK_CHG!W37-INTMARB!W37</f>
        <v>-13462.71711092003</v>
      </c>
      <c r="X37" s="10">
        <f>PPRD!X37+RCV_RCY!X37+IMP!X37-EXP!X37+STK_CHG!X37-INTMARB!X37</f>
        <v>-16316.742992261396</v>
      </c>
    </row>
    <row r="38" spans="1:24" ht="11.25" customHeight="1" x14ac:dyDescent="0.2">
      <c r="A38" s="41" t="s">
        <v>63</v>
      </c>
      <c r="B38" s="9" t="s">
        <v>64</v>
      </c>
      <c r="C38" s="10">
        <f>PPRD!C38+RCV_RCY!C38+IMP!C38-EXP!C38+STK_CHG!C38-INTMARB!C38</f>
        <v>-46.240498710232153</v>
      </c>
      <c r="D38" s="10">
        <f>PPRD!D38+RCV_RCY!D38+IMP!D38-EXP!D38+STK_CHG!D38-INTMARB!D38</f>
        <v>-49.393379191745474</v>
      </c>
      <c r="E38" s="10">
        <f>PPRD!E38+RCV_RCY!E38+IMP!E38-EXP!E38+STK_CHG!E38-INTMARB!E38</f>
        <v>-34.680481513327599</v>
      </c>
      <c r="F38" s="10">
        <f>PPRD!F38+RCV_RCY!F38+IMP!F38-EXP!F38+STK_CHG!F38-INTMARB!F38</f>
        <v>-55.698796216680989</v>
      </c>
      <c r="G38" s="10">
        <f>PPRD!G38+RCV_RCY!G38+IMP!G38-EXP!G38+STK_CHG!G38-INTMARB!G38</f>
        <v>-54.647979363714526</v>
      </c>
      <c r="H38" s="10">
        <f>PPRD!H38+RCV_RCY!H38+IMP!H38-EXP!H38+STK_CHG!H38-INTMARB!H38</f>
        <v>-37.833190025795361</v>
      </c>
      <c r="I38" s="10">
        <f>PPRD!I38+RCV_RCY!I38+IMP!I38-EXP!I38+STK_CHG!I38-INTMARB!I38</f>
        <v>-32.578503869303525</v>
      </c>
      <c r="J38" s="10">
        <f>PPRD!J38+RCV_RCY!J38+IMP!J38-EXP!J38+STK_CHG!J38-INTMARB!J38</f>
        <v>-81.971883061048999</v>
      </c>
      <c r="K38" s="10">
        <f>PPRD!K38+RCV_RCY!K38+IMP!K38-EXP!K38+STK_CHG!K38-INTMARB!K38</f>
        <v>-67.258985382631124</v>
      </c>
      <c r="L38" s="10">
        <f>PPRD!L38+RCV_RCY!L38+IMP!L38-EXP!L38+STK_CHG!L38-INTMARB!L38</f>
        <v>-54.647893379191743</v>
      </c>
      <c r="M38" s="10">
        <f>PPRD!M38+RCV_RCY!M38+IMP!M38-EXP!M38+STK_CHG!M38-INTMARB!M38</f>
        <v>-46.240584694754943</v>
      </c>
      <c r="N38" s="10">
        <f>PPRD!N38+RCV_RCY!N38+IMP!N38-EXP!N38+STK_CHG!N38-INTMARB!N38</f>
        <v>-34.680395528804809</v>
      </c>
      <c r="O38" s="10">
        <f>PPRD!O38+RCV_RCY!O38+IMP!O38-EXP!O38+STK_CHG!O38-INTMARB!O38</f>
        <v>-50.444282029234735</v>
      </c>
      <c r="P38" s="10">
        <f>PPRD!P38+RCV_RCY!P38+IMP!P38-EXP!P38+STK_CHG!P38-INTMARB!P38</f>
        <v>-45.18968185726569</v>
      </c>
      <c r="Q38" s="10">
        <f>PPRD!Q38+RCV_RCY!Q38+IMP!Q38-EXP!Q38+STK_CHG!Q38-INTMARB!Q38</f>
        <v>-60.953482373172832</v>
      </c>
      <c r="R38" s="10">
        <f>PPRD!R38+RCV_RCY!R38+IMP!R38-EXP!R38+STK_CHG!R38-INTMARB!R38</f>
        <v>-93.117970765262243</v>
      </c>
      <c r="S38" s="10">
        <f>PPRD!S38+RCV_RCY!S38+IMP!S38-EXP!S38+STK_CHG!S38-INTMARB!S38</f>
        <v>-67.632072226999142</v>
      </c>
      <c r="T38" s="10">
        <f>PPRD!T38+RCV_RCY!T38+IMP!T38-EXP!T38+STK_CHG!T38-INTMARB!T38</f>
        <v>-66.308942390369737</v>
      </c>
      <c r="U38" s="10">
        <f>PPRD!U38+RCV_RCY!U38+IMP!U38-EXP!U38+STK_CHG!U38-INTMARB!U38</f>
        <v>-41.724763542562336</v>
      </c>
      <c r="V38" s="10">
        <f>PPRD!V38+RCV_RCY!V38+IMP!V38-EXP!V38+STK_CHG!V38-INTMARB!V38</f>
        <v>-52.829922613929483</v>
      </c>
      <c r="W38" s="10">
        <f>PPRD!W38+RCV_RCY!W38+IMP!W38-EXP!W38+STK_CHG!W38-INTMARB!W38</f>
        <v>-63.301289767841773</v>
      </c>
      <c r="X38" s="10">
        <f>PPRD!X38+RCV_RCY!X38+IMP!X38-EXP!X38+STK_CHG!X38-INTMARB!X38</f>
        <v>-65.4231298366294</v>
      </c>
    </row>
    <row r="39" spans="1:24" ht="11.25" customHeight="1" x14ac:dyDescent="0.2">
      <c r="A39" s="41" t="s">
        <v>65</v>
      </c>
      <c r="B39" s="9" t="s">
        <v>66</v>
      </c>
      <c r="C39" s="10">
        <f>PPRD!C39+RCV_RCY!C39+IMP!C39-EXP!C39+STK_CHG!C39-INTMARB!C39</f>
        <v>0</v>
      </c>
      <c r="D39" s="10">
        <f>PPRD!D39+RCV_RCY!D39+IMP!D39-EXP!D39+STK_CHG!D39-INTMARB!D39</f>
        <v>0</v>
      </c>
      <c r="E39" s="10">
        <f>PPRD!E39+RCV_RCY!E39+IMP!E39-EXP!E39+STK_CHG!E39-INTMARB!E39</f>
        <v>0</v>
      </c>
      <c r="F39" s="10">
        <f>PPRD!F39+RCV_RCY!F39+IMP!F39-EXP!F39+STK_CHG!F39-INTMARB!F39</f>
        <v>0</v>
      </c>
      <c r="G39" s="10">
        <f>PPRD!G39+RCV_RCY!G39+IMP!G39-EXP!G39+STK_CHG!G39-INTMARB!G39</f>
        <v>0</v>
      </c>
      <c r="H39" s="10">
        <f>PPRD!H39+RCV_RCY!H39+IMP!H39-EXP!H39+STK_CHG!H39-INTMARB!H39</f>
        <v>0</v>
      </c>
      <c r="I39" s="10">
        <f>PPRD!I39+RCV_RCY!I39+IMP!I39-EXP!I39+STK_CHG!I39-INTMARB!I39</f>
        <v>0</v>
      </c>
      <c r="J39" s="10">
        <f>PPRD!J39+RCV_RCY!J39+IMP!J39-EXP!J39+STK_CHG!J39-INTMARB!J39</f>
        <v>0</v>
      </c>
      <c r="K39" s="10">
        <f>PPRD!K39+RCV_RCY!K39+IMP!K39-EXP!K39+STK_CHG!K39-INTMARB!K39</f>
        <v>0</v>
      </c>
      <c r="L39" s="10">
        <f>PPRD!L39+RCV_RCY!L39+IMP!L39-EXP!L39+STK_CHG!L39-INTMARB!L39</f>
        <v>0</v>
      </c>
      <c r="M39" s="10">
        <f>PPRD!M39+RCV_RCY!M39+IMP!M39-EXP!M39+STK_CHG!M39-INTMARB!M39</f>
        <v>0</v>
      </c>
      <c r="N39" s="10">
        <f>PPRD!N39+RCV_RCY!N39+IMP!N39-EXP!N39+STK_CHG!N39-INTMARB!N39</f>
        <v>0</v>
      </c>
      <c r="O39" s="10">
        <f>PPRD!O39+RCV_RCY!O39+IMP!O39-EXP!O39+STK_CHG!O39-INTMARB!O39</f>
        <v>0</v>
      </c>
      <c r="P39" s="10">
        <f>PPRD!P39+RCV_RCY!P39+IMP!P39-EXP!P39+STK_CHG!P39-INTMARB!P39</f>
        <v>0</v>
      </c>
      <c r="Q39" s="10">
        <f>PPRD!Q39+RCV_RCY!Q39+IMP!Q39-EXP!Q39+STK_CHG!Q39-INTMARB!Q39</f>
        <v>0</v>
      </c>
      <c r="R39" s="10">
        <f>PPRD!R39+RCV_RCY!R39+IMP!R39-EXP!R39+STK_CHG!R39-INTMARB!R39</f>
        <v>0</v>
      </c>
      <c r="S39" s="10">
        <f>PPRD!S39+RCV_RCY!S39+IMP!S39-EXP!S39+STK_CHG!S39-INTMARB!S39</f>
        <v>0</v>
      </c>
      <c r="T39" s="10">
        <f>PPRD!T39+RCV_RCY!T39+IMP!T39-EXP!T39+STK_CHG!T39-INTMARB!T39</f>
        <v>0</v>
      </c>
      <c r="U39" s="10">
        <f>PPRD!U39+RCV_RCY!U39+IMP!U39-EXP!U39+STK_CHG!U39-INTMARB!U39</f>
        <v>0</v>
      </c>
      <c r="V39" s="10">
        <f>PPRD!V39+RCV_RCY!V39+IMP!V39-EXP!V39+STK_CHG!V39-INTMARB!V39</f>
        <v>0</v>
      </c>
      <c r="W39" s="10">
        <f>PPRD!W39+RCV_RCY!W39+IMP!W39-EXP!W39+STK_CHG!W39-INTMARB!W39</f>
        <v>0</v>
      </c>
      <c r="X39" s="10">
        <f>PPRD!X39+RCV_RCY!X39+IMP!X39-EXP!X39+STK_CHG!X39-INTMARB!X39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PPRD!C40+RCV_RCY!C40+IMP!C40-EXP!C40+STK_CHG!C40-INTMARB!C40</f>
        <v>-3791.2367153912296</v>
      </c>
      <c r="D40" s="10">
        <f>PPRD!D40+RCV_RCY!D40+IMP!D40-EXP!D40+STK_CHG!D40-INTMARB!D40</f>
        <v>-3026.5477214101456</v>
      </c>
      <c r="E40" s="10">
        <f>PPRD!E40+RCV_RCY!E40+IMP!E40-EXP!E40+STK_CHG!E40-INTMARB!E40</f>
        <v>-2594.3321582115218</v>
      </c>
      <c r="F40" s="10">
        <f>PPRD!F40+RCV_RCY!F40+IMP!F40-EXP!F40+STK_CHG!F40-INTMARB!F40</f>
        <v>-3156.4202063628541</v>
      </c>
      <c r="G40" s="10">
        <f>PPRD!G40+RCV_RCY!G40+IMP!G40-EXP!G40+STK_CHG!G40-INTMARB!G40</f>
        <v>-3240.5774720550307</v>
      </c>
      <c r="H40" s="10">
        <f>PPRD!H40+RCV_RCY!H40+IMP!H40-EXP!H40+STK_CHG!H40-INTMARB!H40</f>
        <v>-3389.1515907136718</v>
      </c>
      <c r="I40" s="10">
        <f>PPRD!I40+RCV_RCY!I40+IMP!I40-EXP!I40+STK_CHG!I40-INTMARB!I40</f>
        <v>-3382.9177128116939</v>
      </c>
      <c r="J40" s="10">
        <f>PPRD!J40+RCV_RCY!J40+IMP!J40-EXP!J40+STK_CHG!J40-INTMARB!J40</f>
        <v>-3024.4697334479793</v>
      </c>
      <c r="K40" s="10">
        <f>PPRD!K40+RCV_RCY!K40+IMP!K40-EXP!K40+STK_CHG!K40-INTMARB!K40</f>
        <v>-2521.6036113499576</v>
      </c>
      <c r="L40" s="10">
        <f>PPRD!L40+RCV_RCY!L40+IMP!L40-EXP!L40+STK_CHG!L40-INTMARB!L40</f>
        <v>-2140.2980223559766</v>
      </c>
      <c r="M40" s="10">
        <f>PPRD!M40+RCV_RCY!M40+IMP!M40-EXP!M40+STK_CHG!M40-INTMARB!M40</f>
        <v>-3040.0544282029232</v>
      </c>
      <c r="N40" s="10">
        <f>PPRD!N40+RCV_RCY!N40+IMP!N40-EXP!N40+STK_CHG!N40-INTMARB!N40</f>
        <v>-3690.4557179707649</v>
      </c>
      <c r="O40" s="10">
        <f>PPRD!O40+RCV_RCY!O40+IMP!O40-EXP!O40+STK_CHG!O40-INTMARB!O40</f>
        <v>-3270.7079105760954</v>
      </c>
      <c r="P40" s="10">
        <f>PPRD!P40+RCV_RCY!P40+IMP!P40-EXP!P40+STK_CHG!P40-INTMARB!P40</f>
        <v>-3138.7576096302673</v>
      </c>
      <c r="Q40" s="10">
        <f>PPRD!Q40+RCV_RCY!Q40+IMP!Q40-EXP!Q40+STK_CHG!Q40-INTMARB!Q40</f>
        <v>-3525.2579535683576</v>
      </c>
      <c r="R40" s="10">
        <f>PPRD!R40+RCV_RCY!R40+IMP!R40-EXP!R40+STK_CHG!R40-INTMARB!R40</f>
        <v>-3887.7693895098882</v>
      </c>
      <c r="S40" s="10">
        <f>PPRD!S40+RCV_RCY!S40+IMP!S40-EXP!S40+STK_CHG!S40-INTMARB!S40</f>
        <v>-3783.2043852106613</v>
      </c>
      <c r="T40" s="10">
        <f>PPRD!T40+RCV_RCY!T40+IMP!T40-EXP!T40+STK_CHG!T40-INTMARB!T40</f>
        <v>-3792.8398968185725</v>
      </c>
      <c r="U40" s="10">
        <f>PPRD!U40+RCV_RCY!U40+IMP!U40-EXP!U40+STK_CHG!U40-INTMARB!U40</f>
        <v>-5038.3842648323298</v>
      </c>
      <c r="V40" s="10">
        <f>PPRD!V40+RCV_RCY!V40+IMP!V40-EXP!V40+STK_CHG!V40-INTMARB!V40</f>
        <v>-5049.6737747205507</v>
      </c>
      <c r="W40" s="10">
        <f>PPRD!W40+RCV_RCY!W40+IMP!W40-EXP!W40+STK_CHG!W40-INTMARB!W40</f>
        <v>-1978.7190025795362</v>
      </c>
      <c r="X40" s="10">
        <f>PPRD!X40+RCV_RCY!X40+IMP!X40-EXP!X40+STK_CHG!X40-INTMARB!X40</f>
        <v>-817.47953568357548</v>
      </c>
    </row>
    <row r="41" spans="1:24" ht="11.25" customHeight="1" x14ac:dyDescent="0.2">
      <c r="A41" s="41" t="s">
        <v>69</v>
      </c>
      <c r="B41" s="9" t="s">
        <v>70</v>
      </c>
      <c r="C41" s="10">
        <f>PPRD!C41+RCV_RCY!C41+IMP!C41-EXP!C41+STK_CHG!C41-INTMARB!C41</f>
        <v>389.12295786758375</v>
      </c>
      <c r="D41" s="10">
        <f>PPRD!D41+RCV_RCY!D41+IMP!D41-EXP!D41+STK_CHG!D41-INTMARB!D41</f>
        <v>423.09398108340503</v>
      </c>
      <c r="E41" s="10">
        <f>PPRD!E41+RCV_RCY!E41+IMP!E41-EXP!E41+STK_CHG!E41-INTMARB!E41</f>
        <v>302.65116079105758</v>
      </c>
      <c r="F41" s="10">
        <f>PPRD!F41+RCV_RCY!F41+IMP!F41-EXP!F41+STK_CHG!F41-INTMARB!F41</f>
        <v>289.26870163370597</v>
      </c>
      <c r="G41" s="10">
        <f>PPRD!G41+RCV_RCY!G41+IMP!G41-EXP!G41+STK_CHG!G41-INTMARB!G41</f>
        <v>305.73938091143589</v>
      </c>
      <c r="H41" s="10">
        <f>PPRD!H41+RCV_RCY!H41+IMP!H41-EXP!H41+STK_CHG!H41-INTMARB!H41</f>
        <v>271.76844368013758</v>
      </c>
      <c r="I41" s="10">
        <f>PPRD!I41+RCV_RCY!I41+IMP!I41-EXP!I41+STK_CHG!I41-INTMARB!I41</f>
        <v>493.09492691315563</v>
      </c>
      <c r="J41" s="10">
        <f>PPRD!J41+RCV_RCY!J41+IMP!J41-EXP!J41+STK_CHG!J41-INTMARB!J41</f>
        <v>268.68013757523642</v>
      </c>
      <c r="K41" s="10">
        <f>PPRD!K41+RCV_RCY!K41+IMP!K41-EXP!K41+STK_CHG!K41-INTMARB!K41</f>
        <v>72.059759243336217</v>
      </c>
      <c r="L41" s="10">
        <f>PPRD!L41+RCV_RCY!L41+IMP!L41-EXP!L41+STK_CHG!L41-INTMARB!L41</f>
        <v>80.295270851246755</v>
      </c>
      <c r="M41" s="10">
        <f>PPRD!M41+RCV_RCY!M41+IMP!M41-EXP!M41+STK_CHG!M41-INTMARB!M41</f>
        <v>448.82966466036112</v>
      </c>
      <c r="N41" s="10">
        <f>PPRD!N41+RCV_RCY!N41+IMP!N41-EXP!N41+STK_CHG!N41-INTMARB!N41</f>
        <v>-79.265778159931216</v>
      </c>
      <c r="O41" s="10">
        <f>PPRD!O41+RCV_RCY!O41+IMP!O41-EXP!O41+STK_CHG!O41-INTMARB!O41</f>
        <v>-186.32605331040418</v>
      </c>
      <c r="P41" s="10">
        <f>PPRD!P41+RCV_RCY!P41+IMP!P41-EXP!P41+STK_CHG!P41-INTMARB!P41</f>
        <v>-90.589423903697394</v>
      </c>
      <c r="Q41" s="10">
        <f>PPRD!Q41+RCV_RCY!Q41+IMP!Q41-EXP!Q41+STK_CHG!Q41-INTMARB!Q41</f>
        <v>-172.94350816852969</v>
      </c>
      <c r="R41" s="10">
        <f>PPRD!R41+RCV_RCY!R41+IMP!R41-EXP!R41+STK_CHG!R41-INTMARB!R41</f>
        <v>-337.83129836629394</v>
      </c>
      <c r="S41" s="10">
        <f>PPRD!S41+RCV_RCY!S41+IMP!S41-EXP!S41+STK_CHG!S41-INTMARB!S41</f>
        <v>-494.03430782459151</v>
      </c>
      <c r="T41" s="10">
        <f>PPRD!T41+RCV_RCY!T41+IMP!T41-EXP!T41+STK_CHG!T41-INTMARB!T41</f>
        <v>-160.48529664660356</v>
      </c>
      <c r="U41" s="10">
        <f>PPRD!U41+RCV_RCY!U41+IMP!U41-EXP!U41+STK_CHG!U41-INTMARB!U41</f>
        <v>198.23843508168517</v>
      </c>
      <c r="V41" s="10">
        <f>PPRD!V41+RCV_RCY!V41+IMP!V41-EXP!V41+STK_CHG!V41-INTMARB!V41</f>
        <v>1.8035253654344228</v>
      </c>
      <c r="W41" s="10">
        <f>PPRD!W41+RCV_RCY!W41+IMP!W41-EXP!W41+STK_CHG!W41-INTMARB!W41</f>
        <v>5.9141014617368626</v>
      </c>
      <c r="X41" s="10">
        <f>PPRD!X41+RCV_RCY!X41+IMP!X41-EXP!X41+STK_CHG!X41-INTMARB!X41</f>
        <v>-41.201805674978523</v>
      </c>
    </row>
    <row r="42" spans="1:24" ht="11.25" customHeight="1" x14ac:dyDescent="0.2">
      <c r="A42" s="41" t="s">
        <v>71</v>
      </c>
      <c r="B42" s="9" t="s">
        <v>72</v>
      </c>
      <c r="C42" s="10">
        <f>PPRD!C42+RCV_RCY!C42+IMP!C42-EXP!C42+STK_CHG!C42-INTMARB!C42</f>
        <v>-993.21573516766694</v>
      </c>
      <c r="D42" s="10">
        <f>PPRD!D42+RCV_RCY!D42+IMP!D42-EXP!D42+STK_CHG!D42-INTMARB!D42</f>
        <v>-426.76990541702469</v>
      </c>
      <c r="E42" s="10">
        <f>PPRD!E42+RCV_RCY!E42+IMP!E42-EXP!E42+STK_CHG!E42-INTMARB!E42</f>
        <v>214.77067927772211</v>
      </c>
      <c r="F42" s="10">
        <f>PPRD!F42+RCV_RCY!F42+IMP!F42-EXP!F42+STK_CHG!F42-INTMARB!F42</f>
        <v>2727.0478073946697</v>
      </c>
      <c r="G42" s="10">
        <f>PPRD!G42+RCV_RCY!G42+IMP!G42-EXP!G42+STK_CHG!G42-INTMARB!G42</f>
        <v>1508.4545141874457</v>
      </c>
      <c r="H42" s="10">
        <f>PPRD!H42+RCV_RCY!H42+IMP!H42-EXP!H42+STK_CHG!H42-INTMARB!H42</f>
        <v>1161.0774720550376</v>
      </c>
      <c r="I42" s="10">
        <f>PPRD!I42+RCV_RCY!I42+IMP!I42-EXP!I42+STK_CHG!I42-INTMARB!I42</f>
        <v>1771.1860705073125</v>
      </c>
      <c r="J42" s="10">
        <f>PPRD!J42+RCV_RCY!J42+IMP!J42-EXP!J42+STK_CHG!J42-INTMARB!J42</f>
        <v>1731.2509888220109</v>
      </c>
      <c r="K42" s="10">
        <f>PPRD!K42+RCV_RCY!K42+IMP!K42-EXP!K42+STK_CHG!K42-INTMARB!K42</f>
        <v>423.23456577815114</v>
      </c>
      <c r="L42" s="10">
        <f>PPRD!L42+RCV_RCY!L42+IMP!L42-EXP!L42+STK_CHG!L42-INTMARB!L42</f>
        <v>1488.5836629406685</v>
      </c>
      <c r="M42" s="10">
        <f>PPRD!M42+RCV_RCY!M42+IMP!M42-EXP!M42+STK_CHG!M42-INTMARB!M42</f>
        <v>3087.6086844368033</v>
      </c>
      <c r="N42" s="10">
        <f>PPRD!N42+RCV_RCY!N42+IMP!N42-EXP!N42+STK_CHG!N42-INTMARB!N42</f>
        <v>646.69853826311783</v>
      </c>
      <c r="O42" s="10">
        <f>PPRD!O42+RCV_RCY!O42+IMP!O42-EXP!O42+STK_CHG!O42-INTMARB!O42</f>
        <v>4790.9619088564041</v>
      </c>
      <c r="P42" s="10">
        <f>PPRD!P42+RCV_RCY!P42+IMP!P42-EXP!P42+STK_CHG!P42-INTMARB!P42</f>
        <v>3137.8616509028329</v>
      </c>
      <c r="Q42" s="10">
        <f>PPRD!Q42+RCV_RCY!Q42+IMP!Q42-EXP!Q42+STK_CHG!Q42-INTMARB!Q42</f>
        <v>3703.8304385210645</v>
      </c>
      <c r="R42" s="10">
        <f>PPRD!R42+RCV_RCY!R42+IMP!R42-EXP!R42+STK_CHG!R42-INTMARB!R42</f>
        <v>4046.6305245055955</v>
      </c>
      <c r="S42" s="10">
        <f>PPRD!S42+RCV_RCY!S42+IMP!S42-EXP!S42+STK_CHG!S42-INTMARB!S42</f>
        <v>3294.5022355975884</v>
      </c>
      <c r="T42" s="10">
        <f>PPRD!T42+RCV_RCY!T42+IMP!T42-EXP!T42+STK_CHG!T42-INTMARB!T42</f>
        <v>4218.6302665520225</v>
      </c>
      <c r="U42" s="10">
        <f>PPRD!U42+RCV_RCY!U42+IMP!U42-EXP!U42+STK_CHG!U42-INTMARB!U42</f>
        <v>8583.1562338778949</v>
      </c>
      <c r="V42" s="10">
        <f>PPRD!V42+RCV_RCY!V42+IMP!V42-EXP!V42+STK_CHG!V42-INTMARB!V42</f>
        <v>11456.884694754948</v>
      </c>
      <c r="W42" s="10">
        <f>PPRD!W42+RCV_RCY!W42+IMP!W42-EXP!W42+STK_CHG!W42-INTMARB!W42</f>
        <v>7700.7819432502183</v>
      </c>
      <c r="X42" s="10">
        <f>PPRD!X42+RCV_RCY!X42+IMP!X42-EXP!X42+STK_CHG!X42-INTMARB!X42</f>
        <v>10511.649699054175</v>
      </c>
    </row>
    <row r="43" spans="1:24" ht="11.25" customHeight="1" x14ac:dyDescent="0.2">
      <c r="A43" s="41" t="s">
        <v>73</v>
      </c>
      <c r="B43" s="9" t="s">
        <v>74</v>
      </c>
      <c r="C43" s="10">
        <f>PPRD!C43+RCV_RCY!C43+IMP!C43-EXP!C43+STK_CHG!C43-INTMARB!C43</f>
        <v>-13650.186242476355</v>
      </c>
      <c r="D43" s="10">
        <f>PPRD!D43+RCV_RCY!D43+IMP!D43-EXP!D43+STK_CHG!D43-INTMARB!D43</f>
        <v>-15098.588392089419</v>
      </c>
      <c r="E43" s="10">
        <f>PPRD!E43+RCV_RCY!E43+IMP!E43-EXP!E43+STK_CHG!E43-INTMARB!E43</f>
        <v>-11302.065950128968</v>
      </c>
      <c r="F43" s="10">
        <f>PPRD!F43+RCV_RCY!F43+IMP!F43-EXP!F43+STK_CHG!F43-INTMARB!F43</f>
        <v>-12677.378933791912</v>
      </c>
      <c r="G43" s="10">
        <f>PPRD!G43+RCV_RCY!G43+IMP!G43-EXP!G43+STK_CHG!G43-INTMARB!G43</f>
        <v>-12414.87532244196</v>
      </c>
      <c r="H43" s="10">
        <f>PPRD!H43+RCV_RCY!H43+IMP!H43-EXP!H43+STK_CHG!H43-INTMARB!H43</f>
        <v>-14097.986586414445</v>
      </c>
      <c r="I43" s="10">
        <f>PPRD!I43+RCV_RCY!I43+IMP!I43-EXP!I43+STK_CHG!I43-INTMARB!I43</f>
        <v>-12814.292519346511</v>
      </c>
      <c r="J43" s="10">
        <f>PPRD!J43+RCV_RCY!J43+IMP!J43-EXP!J43+STK_CHG!J43-INTMARB!J43</f>
        <v>-12462.228976784176</v>
      </c>
      <c r="K43" s="10">
        <f>PPRD!K43+RCV_RCY!K43+IMP!K43-EXP!K43+STK_CHG!K43-INTMARB!K43</f>
        <v>-13002.923473774717</v>
      </c>
      <c r="L43" s="10">
        <f>PPRD!L43+RCV_RCY!L43+IMP!L43-EXP!L43+STK_CHG!L43-INTMARB!L43</f>
        <v>-13293.8950988822</v>
      </c>
      <c r="M43" s="10">
        <f>PPRD!M43+RCV_RCY!M43+IMP!M43-EXP!M43+STK_CHG!M43-INTMARB!M43</f>
        <v>-14276.182287188301</v>
      </c>
      <c r="N43" s="10">
        <f>PPRD!N43+RCV_RCY!N43+IMP!N43-EXP!N43+STK_CHG!N43-INTMARB!N43</f>
        <v>-13411.521926053305</v>
      </c>
      <c r="O43" s="10">
        <f>PPRD!O43+RCV_RCY!O43+IMP!O43-EXP!O43+STK_CHG!O43-INTMARB!O43</f>
        <v>-13296.990541702495</v>
      </c>
      <c r="P43" s="10">
        <f>PPRD!P43+RCV_RCY!P43+IMP!P43-EXP!P43+STK_CHG!P43-INTMARB!P43</f>
        <v>-13246.431642304384</v>
      </c>
      <c r="Q43" s="10">
        <f>PPRD!Q43+RCV_RCY!Q43+IMP!Q43-EXP!Q43+STK_CHG!Q43-INTMARB!Q43</f>
        <v>-13980.051590713678</v>
      </c>
      <c r="R43" s="10">
        <f>PPRD!R43+RCV_RCY!R43+IMP!R43-EXP!R43+STK_CHG!R43-INTMARB!R43</f>
        <v>-14922.583920894238</v>
      </c>
      <c r="S43" s="10">
        <f>PPRD!S43+RCV_RCY!S43+IMP!S43-EXP!S43+STK_CHG!S43-INTMARB!S43</f>
        <v>-13204.812983662947</v>
      </c>
      <c r="T43" s="10">
        <f>PPRD!T43+RCV_RCY!T43+IMP!T43-EXP!T43+STK_CHG!T43-INTMARB!T43</f>
        <v>-13458.203181427347</v>
      </c>
      <c r="U43" s="10">
        <f>PPRD!U43+RCV_RCY!U43+IMP!U43-EXP!U43+STK_CHG!U43-INTMARB!U43</f>
        <v>-12898.129148753229</v>
      </c>
      <c r="V43" s="10">
        <f>PPRD!V43+RCV_RCY!V43+IMP!V43-EXP!V43+STK_CHG!V43-INTMARB!V43</f>
        <v>-14790.266809974204</v>
      </c>
      <c r="W43" s="10">
        <f>PPRD!W43+RCV_RCY!W43+IMP!W43-EXP!W43+STK_CHG!W43-INTMARB!W43</f>
        <v>-15075.792261392951</v>
      </c>
      <c r="X43" s="10">
        <f>PPRD!X43+RCV_RCY!X43+IMP!X43-EXP!X43+STK_CHG!X43-INTMARB!X43</f>
        <v>-19179.776268271715</v>
      </c>
    </row>
    <row r="44" spans="1:24" ht="11.25" customHeight="1" x14ac:dyDescent="0.2">
      <c r="A44" s="41" t="s">
        <v>75</v>
      </c>
      <c r="B44" s="9" t="s">
        <v>76</v>
      </c>
      <c r="C44" s="10">
        <f>PPRD!C44+RCV_RCY!C44+IMP!C44-EXP!C44+STK_CHG!C44-INTMARB!C44</f>
        <v>-8918.1953568357749</v>
      </c>
      <c r="D44" s="10">
        <f>PPRD!D44+RCV_RCY!D44+IMP!D44-EXP!D44+STK_CHG!D44-INTMARB!D44</f>
        <v>-8193.5368013757507</v>
      </c>
      <c r="E44" s="10">
        <f>PPRD!E44+RCV_RCY!E44+IMP!E44-EXP!E44+STK_CHG!E44-INTMARB!E44</f>
        <v>-8912.3196044711967</v>
      </c>
      <c r="F44" s="10">
        <f>PPRD!F44+RCV_RCY!F44+IMP!F44-EXP!F44+STK_CHG!F44-INTMARB!F44</f>
        <v>-9325.5708512467718</v>
      </c>
      <c r="G44" s="10">
        <f>PPRD!G44+RCV_RCY!G44+IMP!G44-EXP!G44+STK_CHG!G44-INTMARB!G44</f>
        <v>-10759.21943250215</v>
      </c>
      <c r="H44" s="10">
        <f>PPRD!H44+RCV_RCY!H44+IMP!H44-EXP!H44+STK_CHG!H44-INTMARB!H44</f>
        <v>-10039.457351676709</v>
      </c>
      <c r="I44" s="10">
        <f>PPRD!I44+RCV_RCY!I44+IMP!I44-EXP!I44+STK_CHG!I44-INTMARB!I44</f>
        <v>-9866.1269131556401</v>
      </c>
      <c r="J44" s="10">
        <f>PPRD!J44+RCV_RCY!J44+IMP!J44-EXP!J44+STK_CHG!J44-INTMARB!J44</f>
        <v>-8402.1209802235499</v>
      </c>
      <c r="K44" s="10">
        <f>PPRD!K44+RCV_RCY!K44+IMP!K44-EXP!K44+STK_CHG!K44-INTMARB!K44</f>
        <v>-7692.151504729155</v>
      </c>
      <c r="L44" s="10">
        <f>PPRD!L44+RCV_RCY!L44+IMP!L44-EXP!L44+STK_CHG!L44-INTMARB!L44</f>
        <v>-7634.3746345657728</v>
      </c>
      <c r="M44" s="10">
        <f>PPRD!M44+RCV_RCY!M44+IMP!M44-EXP!M44+STK_CHG!M44-INTMARB!M44</f>
        <v>-8583.2856405846906</v>
      </c>
      <c r="N44" s="10">
        <f>PPRD!N44+RCV_RCY!N44+IMP!N44-EXP!N44+STK_CHG!N44-INTMARB!N44</f>
        <v>-6451.4187446259684</v>
      </c>
      <c r="O44" s="10">
        <f>PPRD!O44+RCV_RCY!O44+IMP!O44-EXP!O44+STK_CHG!O44-INTMARB!O44</f>
        <v>-7588.2201203783334</v>
      </c>
      <c r="P44" s="10">
        <f>PPRD!P44+RCV_RCY!P44+IMP!P44-EXP!P44+STK_CHG!P44-INTMARB!P44</f>
        <v>-6167.4309544282105</v>
      </c>
      <c r="Q44" s="10">
        <f>PPRD!Q44+RCV_RCY!Q44+IMP!Q44-EXP!Q44+STK_CHG!Q44-INTMARB!Q44</f>
        <v>-6153.7212381771224</v>
      </c>
      <c r="R44" s="10">
        <f>PPRD!R44+RCV_RCY!R44+IMP!R44-EXP!R44+STK_CHG!R44-INTMARB!R44</f>
        <v>-7910.1049871023233</v>
      </c>
      <c r="S44" s="10">
        <f>PPRD!S44+RCV_RCY!S44+IMP!S44-EXP!S44+STK_CHG!S44-INTMARB!S44</f>
        <v>-9524.2211521926001</v>
      </c>
      <c r="T44" s="10">
        <f>PPRD!T44+RCV_RCY!T44+IMP!T44-EXP!T44+STK_CHG!T44-INTMARB!T44</f>
        <v>-7372.7049871023191</v>
      </c>
      <c r="U44" s="10">
        <f>PPRD!U44+RCV_RCY!U44+IMP!U44-EXP!U44+STK_CHG!U44-INTMARB!U44</f>
        <v>-7316.0024075666361</v>
      </c>
      <c r="V44" s="10">
        <f>PPRD!V44+RCV_RCY!V44+IMP!V44-EXP!V44+STK_CHG!V44-INTMARB!V44</f>
        <v>-7300.1497850386913</v>
      </c>
      <c r="W44" s="10">
        <f>PPRD!W44+RCV_RCY!W44+IMP!W44-EXP!W44+STK_CHG!W44-INTMARB!W44</f>
        <v>-9065.0701633706012</v>
      </c>
      <c r="X44" s="10">
        <f>PPRD!X44+RCV_RCY!X44+IMP!X44-EXP!X44+STK_CHG!X44-INTMARB!X44</f>
        <v>-5628.8302665520223</v>
      </c>
    </row>
    <row r="45" spans="1:24" ht="11.25" customHeight="1" x14ac:dyDescent="0.2">
      <c r="A45" s="41" t="s">
        <v>77</v>
      </c>
      <c r="B45" s="9" t="s">
        <v>78</v>
      </c>
      <c r="C45" s="10">
        <f>PPRD!C45+RCV_RCY!C45+IMP!C45-EXP!C45+STK_CHG!C45-INTMARB!C45</f>
        <v>203.0668099742046</v>
      </c>
      <c r="D45" s="10">
        <f>PPRD!D45+RCV_RCY!D45+IMP!D45-EXP!D45+STK_CHG!D45-INTMARB!D45</f>
        <v>246.80429922613934</v>
      </c>
      <c r="E45" s="10">
        <f>PPRD!E45+RCV_RCY!E45+IMP!E45-EXP!E45+STK_CHG!E45-INTMARB!E45</f>
        <v>249.92837489251929</v>
      </c>
      <c r="F45" s="10">
        <f>PPRD!F45+RCV_RCY!F45+IMP!F45-EXP!F45+STK_CHG!F45-INTMARB!F45</f>
        <v>375.93387790197761</v>
      </c>
      <c r="G45" s="10">
        <f>PPRD!G45+RCV_RCY!G45+IMP!G45-EXP!G45+STK_CHG!G45-INTMARB!G45</f>
        <v>519.64273430782453</v>
      </c>
      <c r="H45" s="10">
        <f>PPRD!H45+RCV_RCY!H45+IMP!H45-EXP!H45+STK_CHG!H45-INTMARB!H45</f>
        <v>595.66259673258821</v>
      </c>
      <c r="I45" s="10">
        <f>PPRD!I45+RCV_RCY!I45+IMP!I45-EXP!I45+STK_CHG!I45-INTMARB!I45</f>
        <v>448.82966466036117</v>
      </c>
      <c r="J45" s="10">
        <f>PPRD!J45+RCV_RCY!J45+IMP!J45-EXP!J45+STK_CHG!J45-INTMARB!J45</f>
        <v>535.26328460877039</v>
      </c>
      <c r="K45" s="10">
        <f>PPRD!K45+RCV_RCY!K45+IMP!K45-EXP!K45+STK_CHG!K45-INTMARB!K45</f>
        <v>422.79544282029229</v>
      </c>
      <c r="L45" s="10">
        <f>PPRD!L45+RCV_RCY!L45+IMP!L45-EXP!L45+STK_CHG!L45-INTMARB!L45</f>
        <v>391.55434221840062</v>
      </c>
      <c r="M45" s="10">
        <f>PPRD!M45+RCV_RCY!M45+IMP!M45-EXP!M45+STK_CHG!M45-INTMARB!M45</f>
        <v>278.04531384350821</v>
      </c>
      <c r="N45" s="10">
        <f>PPRD!N45+RCV_RCY!N45+IMP!N45-EXP!N45+STK_CHG!N45-INTMARB!N45</f>
        <v>-112.46775580395527</v>
      </c>
      <c r="O45" s="10">
        <f>PPRD!O45+RCV_RCY!O45+IMP!O45-EXP!O45+STK_CHG!O45-INTMARB!O45</f>
        <v>225.97687016337056</v>
      </c>
      <c r="P45" s="10">
        <f>PPRD!P45+RCV_RCY!P45+IMP!P45-EXP!P45+STK_CHG!P45-INTMARB!P45</f>
        <v>468.61564918314707</v>
      </c>
      <c r="Q45" s="10">
        <f>PPRD!Q45+RCV_RCY!Q45+IMP!Q45-EXP!Q45+STK_CHG!Q45-INTMARB!Q45</f>
        <v>505.06345657781588</v>
      </c>
      <c r="R45" s="10">
        <f>PPRD!R45+RCV_RCY!R45+IMP!R45-EXP!R45+STK_CHG!R45-INTMARB!R45</f>
        <v>671.57188306104831</v>
      </c>
      <c r="S45" s="10">
        <f>PPRD!S45+RCV_RCY!S45+IMP!S45-EXP!S45+STK_CHG!S45-INTMARB!S45</f>
        <v>1110.9610490111791</v>
      </c>
      <c r="T45" s="10">
        <f>PPRD!T45+RCV_RCY!T45+IMP!T45-EXP!T45+STK_CHG!T45-INTMARB!T45</f>
        <v>1351.9812553740328</v>
      </c>
      <c r="U45" s="10">
        <f>PPRD!U45+RCV_RCY!U45+IMP!U45-EXP!U45+STK_CHG!U45-INTMARB!U45</f>
        <v>814.93920894239068</v>
      </c>
      <c r="V45" s="10">
        <f>PPRD!V45+RCV_RCY!V45+IMP!V45-EXP!V45+STK_CHG!V45-INTMARB!V45</f>
        <v>529.53783319002514</v>
      </c>
      <c r="W45" s="10">
        <f>PPRD!W45+RCV_RCY!W45+IMP!W45-EXP!W45+STK_CHG!W45-INTMARB!W45</f>
        <v>-186.08822012037774</v>
      </c>
      <c r="X45" s="10">
        <f>PPRD!X45+RCV_RCY!X45+IMP!X45-EXP!X45+STK_CHG!X45-INTMARB!X45</f>
        <v>441.71822871883097</v>
      </c>
    </row>
    <row r="46" spans="1:24" ht="11.25" customHeight="1" x14ac:dyDescent="0.2">
      <c r="A46" s="41" t="s">
        <v>79</v>
      </c>
      <c r="B46" s="9" t="s">
        <v>80</v>
      </c>
      <c r="C46" s="10">
        <f>PPRD!C46+RCV_RCY!C46+IMP!C46-EXP!C46+STK_CHG!C46-INTMARB!C46</f>
        <v>-447.93637145313835</v>
      </c>
      <c r="D46" s="10">
        <f>PPRD!D46+RCV_RCY!D46+IMP!D46-EXP!D46+STK_CHG!D46-INTMARB!D46</f>
        <v>-372.78589853826304</v>
      </c>
      <c r="E46" s="10">
        <f>PPRD!E46+RCV_RCY!E46+IMP!E46-EXP!E46+STK_CHG!E46-INTMARB!E46</f>
        <v>-412.33877901977627</v>
      </c>
      <c r="F46" s="10">
        <f>PPRD!F46+RCV_RCY!F46+IMP!F46-EXP!F46+STK_CHG!F46-INTMARB!F46</f>
        <v>-392.56233877901968</v>
      </c>
      <c r="G46" s="10">
        <f>PPRD!G46+RCV_RCY!G46+IMP!G46-EXP!G46+STK_CHG!G46-INTMARB!G46</f>
        <v>-448.92519346517622</v>
      </c>
      <c r="H46" s="10">
        <f>PPRD!H46+RCV_RCY!H46+IMP!H46-EXP!H46+STK_CHG!H46-INTMARB!H46</f>
        <v>-352.02063628546858</v>
      </c>
      <c r="I46" s="10">
        <f>PPRD!I46+RCV_RCY!I46+IMP!I46-EXP!I46+STK_CHG!I46-INTMARB!I46</f>
        <v>643.7231298366296</v>
      </c>
      <c r="J46" s="10">
        <f>PPRD!J46+RCV_RCY!J46+IMP!J46-EXP!J46+STK_CHG!J46-INTMARB!J46</f>
        <v>-436.07050730868434</v>
      </c>
      <c r="K46" s="10">
        <f>PPRD!K46+RCV_RCY!K46+IMP!K46-EXP!K46+STK_CHG!K46-INTMARB!K46</f>
        <v>-591.3155631986242</v>
      </c>
      <c r="L46" s="10">
        <f>PPRD!L46+RCV_RCY!L46+IMP!L46-EXP!L46+STK_CHG!L46-INTMARB!L46</f>
        <v>-836.54342218400689</v>
      </c>
      <c r="M46" s="10">
        <f>PPRD!M46+RCV_RCY!M46+IMP!M46-EXP!M46+STK_CHG!M46-INTMARB!M46</f>
        <v>-738.65004299226109</v>
      </c>
      <c r="N46" s="10">
        <f>PPRD!N46+RCV_RCY!N46+IMP!N46-EXP!N46+STK_CHG!N46-INTMARB!N46</f>
        <v>-447.93637145313835</v>
      </c>
      <c r="O46" s="10">
        <f>PPRD!O46+RCV_RCY!O46+IMP!O46-EXP!O46+STK_CHG!O46-INTMARB!O46</f>
        <v>-463.75752364574362</v>
      </c>
      <c r="P46" s="10">
        <f>PPRD!P46+RCV_RCY!P46+IMP!P46-EXP!P46+STK_CHG!P46-INTMARB!P46</f>
        <v>-359.9312123817711</v>
      </c>
      <c r="Q46" s="10">
        <f>PPRD!Q46+RCV_RCY!Q46+IMP!Q46-EXP!Q46+STK_CHG!Q46-INTMARB!Q46</f>
        <v>-388.60705073086893</v>
      </c>
      <c r="R46" s="10">
        <f>PPRD!R46+RCV_RCY!R46+IMP!R46-EXP!R46+STK_CHG!R46-INTMARB!R46</f>
        <v>-421.7493551160793</v>
      </c>
      <c r="S46" s="10">
        <f>PPRD!S46+RCV_RCY!S46+IMP!S46-EXP!S46+STK_CHG!S46-INTMARB!S46</f>
        <v>115.1403267411871</v>
      </c>
      <c r="T46" s="10">
        <f>PPRD!T46+RCV_RCY!T46+IMP!T46-EXP!T46+STK_CHG!T46-INTMARB!T46</f>
        <v>116.33886500429939</v>
      </c>
      <c r="U46" s="10">
        <f>PPRD!U46+RCV_RCY!U46+IMP!U46-EXP!U46+STK_CHG!U46-INTMARB!U46</f>
        <v>220.19200343938064</v>
      </c>
      <c r="V46" s="10">
        <f>PPRD!V46+RCV_RCY!V46+IMP!V46-EXP!V46+STK_CHG!V46-INTMARB!V46</f>
        <v>-323.48426483233095</v>
      </c>
      <c r="W46" s="10">
        <f>PPRD!W46+RCV_RCY!W46+IMP!W46-EXP!W46+STK_CHG!W46-INTMARB!W46</f>
        <v>-264.19931212381726</v>
      </c>
      <c r="X46" s="10">
        <f>PPRD!X46+RCV_RCY!X46+IMP!X46-EXP!X46+STK_CHG!X46-INTMARB!X46</f>
        <v>-913.54806534823729</v>
      </c>
    </row>
    <row r="47" spans="1:24" ht="11.25" customHeight="1" x14ac:dyDescent="0.2">
      <c r="A47" s="41" t="s">
        <v>81</v>
      </c>
      <c r="B47" s="9" t="s">
        <v>82</v>
      </c>
      <c r="C47" s="10">
        <f>PPRD!C47+RCV_RCY!C47+IMP!C47-EXP!C47+STK_CHG!C47-INTMARB!C47</f>
        <v>-273.20868443680126</v>
      </c>
      <c r="D47" s="10">
        <f>PPRD!D47+RCV_RCY!D47+IMP!D47-EXP!D47+STK_CHG!D47-INTMARB!D47</f>
        <v>-202.15434221840064</v>
      </c>
      <c r="E47" s="10">
        <f>PPRD!E47+RCV_RCY!E47+IMP!E47-EXP!E47+STK_CHG!E47-INTMARB!E47</f>
        <v>-142.10859845227861</v>
      </c>
      <c r="F47" s="10">
        <f>PPRD!F47+RCV_RCY!F47+IMP!F47-EXP!F47+STK_CHG!F47-INTMARB!F47</f>
        <v>-4.003009458297516</v>
      </c>
      <c r="G47" s="10">
        <f>PPRD!G47+RCV_RCY!G47+IMP!G47-EXP!G47+STK_CHG!G47-INTMARB!G47</f>
        <v>-32.024505588993968</v>
      </c>
      <c r="H47" s="10">
        <f>PPRD!H47+RCV_RCY!H47+IMP!H47-EXP!H47+STK_CHG!H47-INTMARB!H47</f>
        <v>79.060361134995674</v>
      </c>
      <c r="I47" s="10">
        <f>PPRD!I47+RCV_RCY!I47+IMP!I47-EXP!I47+STK_CHG!I47-INTMARB!I47</f>
        <v>60.045829750644842</v>
      </c>
      <c r="J47" s="10">
        <f>PPRD!J47+RCV_RCY!J47+IMP!J47-EXP!J47+STK_CHG!J47-INTMARB!J47</f>
        <v>-27.020722269991293</v>
      </c>
      <c r="K47" s="10">
        <f>PPRD!K47+RCV_RCY!K47+IMP!K47-EXP!K47+STK_CHG!K47-INTMARB!K47</f>
        <v>43.032932072227048</v>
      </c>
      <c r="L47" s="10">
        <f>PPRD!L47+RCV_RCY!L47+IMP!L47-EXP!L47+STK_CHG!L47-INTMARB!L47</f>
        <v>-44.033533963886484</v>
      </c>
      <c r="M47" s="10">
        <f>PPRD!M47+RCV_RCY!M47+IMP!M47-EXP!M47+STK_CHG!M47-INTMARB!M47</f>
        <v>41.031298366294209</v>
      </c>
      <c r="N47" s="10">
        <f>PPRD!N47+RCV_RCY!N47+IMP!N47-EXP!N47+STK_CHG!N47-INTMARB!N47</f>
        <v>-43.03293207222702</v>
      </c>
      <c r="O47" s="10">
        <f>PPRD!O47+RCV_RCY!O47+IMP!O47-EXP!O47+STK_CHG!O47-INTMARB!O47</f>
        <v>-115.08787618228723</v>
      </c>
      <c r="P47" s="10">
        <f>PPRD!P47+RCV_RCY!P47+IMP!P47-EXP!P47+STK_CHG!P47-INTMARB!P47</f>
        <v>-237.18116938950988</v>
      </c>
      <c r="Q47" s="10">
        <f>PPRD!Q47+RCV_RCY!Q47+IMP!Q47-EXP!Q47+STK_CHG!Q47-INTMARB!Q47</f>
        <v>-309.23619948409288</v>
      </c>
      <c r="R47" s="10">
        <f>PPRD!R47+RCV_RCY!R47+IMP!R47-EXP!R47+STK_CHG!R47-INTMARB!R47</f>
        <v>-299.19148753224414</v>
      </c>
      <c r="S47" s="10">
        <f>PPRD!S47+RCV_RCY!S47+IMP!S47-EXP!S47+STK_CHG!S47-INTMARB!S47</f>
        <v>-85.178073946689622</v>
      </c>
      <c r="T47" s="10">
        <f>PPRD!T47+RCV_RCY!T47+IMP!T47-EXP!T47+STK_CHG!T47-INTMARB!T47</f>
        <v>-93.933791917454911</v>
      </c>
      <c r="U47" s="10">
        <f>PPRD!U47+RCV_RCY!U47+IMP!U47-EXP!U47+STK_CHG!U47-INTMARB!U47</f>
        <v>-236.66775580395526</v>
      </c>
      <c r="V47" s="10">
        <f>PPRD!V47+RCV_RCY!V47+IMP!V47-EXP!V47+STK_CHG!V47-INTMARB!V47</f>
        <v>-157.88667239896816</v>
      </c>
      <c r="W47" s="10">
        <f>PPRD!W47+RCV_RCY!W47+IMP!W47-EXP!W47+STK_CHG!W47-INTMARB!W47</f>
        <v>-541.96190885640578</v>
      </c>
      <c r="X47" s="10">
        <f>PPRD!X47+RCV_RCY!X47+IMP!X47-EXP!X47+STK_CHG!X47-INTMARB!X47</f>
        <v>-646.8901117798797</v>
      </c>
    </row>
    <row r="48" spans="1:24" ht="11.25" customHeight="1" x14ac:dyDescent="0.2">
      <c r="A48" s="41" t="s">
        <v>83</v>
      </c>
      <c r="B48" s="9" t="s">
        <v>84</v>
      </c>
      <c r="C48" s="10">
        <f>PPRD!C48+RCV_RCY!C48+IMP!C48-EXP!C48+STK_CHG!C48-INTMARB!C48</f>
        <v>353.95047291487526</v>
      </c>
      <c r="D48" s="10">
        <f>PPRD!D48+RCV_RCY!D48+IMP!D48-EXP!D48+STK_CHG!D48-INTMARB!D48</f>
        <v>381.69492691315571</v>
      </c>
      <c r="E48" s="10">
        <f>PPRD!E48+RCV_RCY!E48+IMP!E48-EXP!E48+STK_CHG!E48-INTMARB!E48</f>
        <v>404.39475494410988</v>
      </c>
      <c r="F48" s="10">
        <f>PPRD!F48+RCV_RCY!F48+IMP!F48-EXP!F48+STK_CHG!F48-INTMARB!F48</f>
        <v>355.63198624247661</v>
      </c>
      <c r="G48" s="10">
        <f>PPRD!G48+RCV_RCY!G48+IMP!G48-EXP!G48+STK_CHG!G48-INTMARB!G48</f>
        <v>447.27239896818605</v>
      </c>
      <c r="H48" s="10">
        <f>PPRD!H48+RCV_RCY!H48+IMP!H48-EXP!H48+STK_CHG!H48-INTMARB!H48</f>
        <v>460.72416165090317</v>
      </c>
      <c r="I48" s="10">
        <f>PPRD!I48+RCV_RCY!I48+IMP!I48-EXP!I48+STK_CHG!I48-INTMARB!I48</f>
        <v>419.52803095442903</v>
      </c>
      <c r="J48" s="10">
        <f>PPRD!J48+RCV_RCY!J48+IMP!J48-EXP!J48+STK_CHG!J48-INTMARB!J48</f>
        <v>401.03181427343077</v>
      </c>
      <c r="K48" s="10">
        <f>PPRD!K48+RCV_RCY!K48+IMP!K48-EXP!K48+STK_CHG!K48-INTMARB!K48</f>
        <v>355.63207222699936</v>
      </c>
      <c r="L48" s="10">
        <f>PPRD!L48+RCV_RCY!L48+IMP!L48-EXP!L48+STK_CHG!L48-INTMARB!L48</f>
        <v>289.21375752364571</v>
      </c>
      <c r="M48" s="10">
        <f>PPRD!M48+RCV_RCY!M48+IMP!M48-EXP!M48+STK_CHG!M48-INTMARB!M48</f>
        <v>391.78366294067098</v>
      </c>
      <c r="N48" s="10">
        <f>PPRD!N48+RCV_RCY!N48+IMP!N48-EXP!N48+STK_CHG!N48-INTMARB!N48</f>
        <v>272.39896818572652</v>
      </c>
      <c r="O48" s="10">
        <f>PPRD!O48+RCV_RCY!O48+IMP!O48-EXP!O48+STK_CHG!O48-INTMARB!O48</f>
        <v>202.61771281169382</v>
      </c>
      <c r="P48" s="10">
        <f>PPRD!P48+RCV_RCY!P48+IMP!P48-EXP!P48+STK_CHG!P48-INTMARB!P48</f>
        <v>198.41410146173712</v>
      </c>
      <c r="Q48" s="10">
        <f>PPRD!Q48+RCV_RCY!Q48+IMP!Q48-EXP!Q48+STK_CHG!Q48-INTMARB!Q48</f>
        <v>-57.170163370593265</v>
      </c>
      <c r="R48" s="10">
        <f>PPRD!R48+RCV_RCY!R48+IMP!R48-EXP!R48+STK_CHG!R48-INTMARB!R48</f>
        <v>379.26560619088519</v>
      </c>
      <c r="S48" s="10">
        <f>PPRD!S48+RCV_RCY!S48+IMP!S48-EXP!S48+STK_CHG!S48-INTMARB!S48</f>
        <v>393.24239036973341</v>
      </c>
      <c r="T48" s="10">
        <f>PPRD!T48+RCV_RCY!T48+IMP!T48-EXP!T48+STK_CHG!T48-INTMARB!T48</f>
        <v>451.51315563198608</v>
      </c>
      <c r="U48" s="10">
        <f>PPRD!U48+RCV_RCY!U48+IMP!U48-EXP!U48+STK_CHG!U48-INTMARB!U48</f>
        <v>463.28882201203794</v>
      </c>
      <c r="V48" s="10">
        <f>PPRD!V48+RCV_RCY!V48+IMP!V48-EXP!V48+STK_CHG!V48-INTMARB!V48</f>
        <v>341.70687876182251</v>
      </c>
      <c r="W48" s="10">
        <f>PPRD!W48+RCV_RCY!W48+IMP!W48-EXP!W48+STK_CHG!W48-INTMARB!W48</f>
        <v>357.78177128116914</v>
      </c>
      <c r="X48" s="10">
        <f>PPRD!X48+RCV_RCY!X48+IMP!X48-EXP!X48+STK_CHG!X48-INTMARB!X48</f>
        <v>347.93585554600139</v>
      </c>
    </row>
    <row r="49" spans="1:24" ht="11.25" customHeight="1" x14ac:dyDescent="0.2">
      <c r="A49" s="41" t="s">
        <v>85</v>
      </c>
      <c r="B49" s="9" t="s">
        <v>86</v>
      </c>
      <c r="C49" s="10">
        <f>PPRD!C49+RCV_RCY!C49+IMP!C49-EXP!C49+STK_CHG!C49-INTMARB!C49</f>
        <v>-23.457007738607093</v>
      </c>
      <c r="D49" s="10">
        <f>PPRD!D49+RCV_RCY!D49+IMP!D49-EXP!D49+STK_CHG!D49-INTMARB!D49</f>
        <v>-57.11289767841788</v>
      </c>
      <c r="E49" s="10">
        <f>PPRD!E49+RCV_RCY!E49+IMP!E49-EXP!E49+STK_CHG!E49-INTMARB!E49</f>
        <v>-84.649355116079093</v>
      </c>
      <c r="F49" s="10">
        <f>PPRD!F49+RCV_RCY!F49+IMP!F49-EXP!F49+STK_CHG!F49-INTMARB!F49</f>
        <v>-82.609630266551932</v>
      </c>
      <c r="G49" s="10">
        <f>PPRD!G49+RCV_RCY!G49+IMP!G49-EXP!G49+STK_CHG!G49-INTMARB!G49</f>
        <v>-16.317970765262263</v>
      </c>
      <c r="H49" s="10">
        <f>PPRD!H49+RCV_RCY!H49+IMP!H49-EXP!H49+STK_CHG!H49-INTMARB!H49</f>
        <v>-32.635941530524519</v>
      </c>
      <c r="I49" s="10">
        <f>PPRD!I49+RCV_RCY!I49+IMP!I49-EXP!I49+STK_CHG!I49-INTMARB!I49</f>
        <v>25.496732588134119</v>
      </c>
      <c r="J49" s="10">
        <f>PPRD!J49+RCV_RCY!J49+IMP!J49-EXP!J49+STK_CHG!J49-INTMARB!J49</f>
        <v>-64.251934651762667</v>
      </c>
      <c r="K49" s="10">
        <f>PPRD!K49+RCV_RCY!K49+IMP!K49-EXP!K49+STK_CHG!K49-INTMARB!K49</f>
        <v>-45.89423903697331</v>
      </c>
      <c r="L49" s="10">
        <f>PPRD!L49+RCV_RCY!L49+IMP!L49-EXP!L49+STK_CHG!L49-INTMARB!L49</f>
        <v>-34.675580395528833</v>
      </c>
      <c r="M49" s="10">
        <f>PPRD!M49+RCV_RCY!M49+IMP!M49-EXP!M49+STK_CHG!M49-INTMARB!M49</f>
        <v>114.22562338779024</v>
      </c>
      <c r="N49" s="10">
        <f>PPRD!N49+RCV_RCY!N49+IMP!N49-EXP!N49+STK_CHG!N49-INTMARB!N49</f>
        <v>28.556405846947587</v>
      </c>
      <c r="O49" s="10">
        <f>PPRD!O49+RCV_RCY!O49+IMP!O49-EXP!O49+STK_CHG!O49-INTMARB!O49</f>
        <v>1.0199484092863194</v>
      </c>
      <c r="P49" s="10">
        <f>PPRD!P49+RCV_RCY!P49+IMP!P49-EXP!P49+STK_CHG!P49-INTMARB!P49</f>
        <v>3.0596732588134454</v>
      </c>
      <c r="Q49" s="10">
        <f>PPRD!Q49+RCV_RCY!Q49+IMP!Q49-EXP!Q49+STK_CHG!Q49-INTMARB!Q49</f>
        <v>-46.914101461736884</v>
      </c>
      <c r="R49" s="10">
        <f>PPRD!R49+RCV_RCY!R49+IMP!R49-EXP!R49+STK_CHG!R49-INTMARB!R49</f>
        <v>-39.251762682717107</v>
      </c>
      <c r="S49" s="10">
        <f>PPRD!S49+RCV_RCY!S49+IMP!S49-EXP!S49+STK_CHG!S49-INTMARB!S49</f>
        <v>58.460103181427343</v>
      </c>
      <c r="T49" s="10">
        <f>PPRD!T49+RCV_RCY!T49+IMP!T49-EXP!T49+STK_CHG!T49-INTMARB!T49</f>
        <v>41.814789337919208</v>
      </c>
      <c r="U49" s="10">
        <f>PPRD!U49+RCV_RCY!U49+IMP!U49-EXP!U49+STK_CHG!U49-INTMARB!U49</f>
        <v>36.403267411865919</v>
      </c>
      <c r="V49" s="10">
        <f>PPRD!V49+RCV_RCY!V49+IMP!V49-EXP!V49+STK_CHG!V49-INTMARB!V49</f>
        <v>21.00937231298369</v>
      </c>
      <c r="W49" s="10">
        <f>PPRD!W49+RCV_RCY!W49+IMP!W49-EXP!W49+STK_CHG!W49-INTMARB!W49</f>
        <v>19.262424763542562</v>
      </c>
      <c r="X49" s="10">
        <f>PPRD!X49+RCV_RCY!X49+IMP!X49-EXP!X49+STK_CHG!X49-INTMARB!X49</f>
        <v>20.923731728288864</v>
      </c>
    </row>
    <row r="50" spans="1:24" ht="11.25" customHeight="1" x14ac:dyDescent="0.2">
      <c r="A50" s="41" t="s">
        <v>87</v>
      </c>
      <c r="B50" s="9" t="s">
        <v>88</v>
      </c>
      <c r="C50" s="10">
        <f>PPRD!C50+RCV_RCY!C50+IMP!C50-EXP!C50+STK_CHG!C50-INTMARB!C50</f>
        <v>-247.44436801375747</v>
      </c>
      <c r="D50" s="10">
        <f>PPRD!D50+RCV_RCY!D50+IMP!D50-EXP!D50+STK_CHG!D50-INTMARB!D50</f>
        <v>-267.50739466895965</v>
      </c>
      <c r="E50" s="10">
        <f>PPRD!E50+RCV_RCY!E50+IMP!E50-EXP!E50+STK_CHG!E50-INTMARB!E50</f>
        <v>-470.04875322441944</v>
      </c>
      <c r="F50" s="10">
        <f>PPRD!F50+RCV_RCY!F50+IMP!F50-EXP!F50+STK_CHG!F50-INTMARB!F50</f>
        <v>-426.10111779879611</v>
      </c>
      <c r="G50" s="10">
        <f>PPRD!G50+RCV_RCY!G50+IMP!G50-EXP!G50+STK_CHG!G50-INTMARB!G50</f>
        <v>-56.809974204643083</v>
      </c>
      <c r="H50" s="10">
        <f>PPRD!H50+RCV_RCY!H50+IMP!H50-EXP!H50+STK_CHG!H50-INTMARB!H50</f>
        <v>738.67489251934694</v>
      </c>
      <c r="I50" s="10">
        <f>PPRD!I50+RCV_RCY!I50+IMP!I50-EXP!I50+STK_CHG!I50-INTMARB!I50</f>
        <v>-348.73791917454855</v>
      </c>
      <c r="J50" s="10">
        <f>PPRD!J50+RCV_RCY!J50+IMP!J50-EXP!J50+STK_CHG!J50-INTMARB!J50</f>
        <v>-373.25210662080838</v>
      </c>
      <c r="K50" s="10">
        <f>PPRD!K50+RCV_RCY!K50+IMP!K50-EXP!K50+STK_CHG!K50-INTMARB!K50</f>
        <v>-327.99939810834053</v>
      </c>
      <c r="L50" s="10">
        <f>PPRD!L50+RCV_RCY!L50+IMP!L50-EXP!L50+STK_CHG!L50-INTMARB!L50</f>
        <v>-517.30490111779886</v>
      </c>
      <c r="M50" s="10">
        <f>PPRD!M50+RCV_RCY!M50+IMP!M50-EXP!M50+STK_CHG!M50-INTMARB!M50</f>
        <v>-381.9900257953563</v>
      </c>
      <c r="N50" s="10">
        <f>PPRD!N50+RCV_RCY!N50+IMP!N50-EXP!N50+STK_CHG!N50-INTMARB!N50</f>
        <v>-587.21126397248554</v>
      </c>
      <c r="O50" s="10">
        <f>PPRD!O50+RCV_RCY!O50+IMP!O50-EXP!O50+STK_CHG!O50-INTMARB!O50</f>
        <v>-498.96629406706796</v>
      </c>
      <c r="P50" s="10">
        <f>PPRD!P50+RCV_RCY!P50+IMP!P50-EXP!P50+STK_CHG!P50-INTMARB!P50</f>
        <v>-426.47368873602744</v>
      </c>
      <c r="Q50" s="10">
        <f>PPRD!Q50+RCV_RCY!Q50+IMP!Q50-EXP!Q50+STK_CHG!Q50-INTMARB!Q50</f>
        <v>-351.4177987962168</v>
      </c>
      <c r="R50" s="10">
        <f>PPRD!R50+RCV_RCY!R50+IMP!R50-EXP!R50+STK_CHG!R50-INTMARB!R50</f>
        <v>168.32957867583849</v>
      </c>
      <c r="S50" s="10">
        <f>PPRD!S50+RCV_RCY!S50+IMP!S50-EXP!S50+STK_CHG!S50-INTMARB!S50</f>
        <v>-698.89896818572583</v>
      </c>
      <c r="T50" s="10">
        <f>PPRD!T50+RCV_RCY!T50+IMP!T50-EXP!T50+STK_CHG!T50-INTMARB!T50</f>
        <v>-3178.0913155632034</v>
      </c>
      <c r="U50" s="10">
        <f>PPRD!U50+RCV_RCY!U50+IMP!U50-EXP!U50+STK_CHG!U50-INTMARB!U50</f>
        <v>-2777.1029234737725</v>
      </c>
      <c r="V50" s="10">
        <f>PPRD!V50+RCV_RCY!V50+IMP!V50-EXP!V50+STK_CHG!V50-INTMARB!V50</f>
        <v>-1282.2492691315665</v>
      </c>
      <c r="W50" s="10">
        <f>PPRD!W50+RCV_RCY!W50+IMP!W50-EXP!W50+STK_CHG!W50-INTMARB!W50</f>
        <v>-8.6500429922608646</v>
      </c>
      <c r="X50" s="10">
        <f>PPRD!X50+RCV_RCY!X50+IMP!X50-EXP!X50+STK_CHG!X50-INTMARB!X50</f>
        <v>-1257.3684436801375</v>
      </c>
    </row>
    <row r="51" spans="1:24" ht="11.25" customHeight="1" x14ac:dyDescent="0.2">
      <c r="A51" s="35" t="s">
        <v>89</v>
      </c>
      <c r="B51" s="36" t="s">
        <v>90</v>
      </c>
      <c r="C51" s="37">
        <f>PPRD!C51+RCV_RCY!C51+IMP!C51-EXP!C51+STK_CHG!C51-INTMARB!C51</f>
        <v>35007.514445399822</v>
      </c>
      <c r="D51" s="37">
        <f>PPRD!D51+RCV_RCY!D51+IMP!D51-EXP!D51+STK_CHG!D51-INTMARB!D51</f>
        <v>35872.150386930334</v>
      </c>
      <c r="E51" s="37">
        <f>PPRD!E51+RCV_RCY!E51+IMP!E51-EXP!E51+STK_CHG!E51-INTMARB!E51</f>
        <v>35798.11797076527</v>
      </c>
      <c r="F51" s="37">
        <f>PPRD!F51+RCV_RCY!F51+IMP!F51-EXP!F51+STK_CHG!F51-INTMARB!F51</f>
        <v>35982.016766981949</v>
      </c>
      <c r="G51" s="37">
        <f>PPRD!G51+RCV_RCY!G51+IMP!G51-EXP!G51+STK_CHG!G51-INTMARB!G51</f>
        <v>36751.102837489248</v>
      </c>
      <c r="H51" s="37">
        <f>PPRD!H51+RCV_RCY!H51+IMP!H51-EXP!H51+STK_CHG!H51-INTMARB!H51</f>
        <v>35325.183319002586</v>
      </c>
      <c r="I51" s="37">
        <f>PPRD!I51+RCV_RCY!I51+IMP!I51-EXP!I51+STK_CHG!I51-INTMARB!I51</f>
        <v>34243.22209802235</v>
      </c>
      <c r="J51" s="37">
        <f>PPRD!J51+RCV_RCY!J51+IMP!J51-EXP!J51+STK_CHG!J51-INTMARB!J51</f>
        <v>33335.615477214094</v>
      </c>
      <c r="K51" s="37">
        <f>PPRD!K51+RCV_RCY!K51+IMP!K51-EXP!K51+STK_CHG!K51-INTMARB!K51</f>
        <v>34656.419346517621</v>
      </c>
      <c r="L51" s="37">
        <f>PPRD!L51+RCV_RCY!L51+IMP!L51-EXP!L51+STK_CHG!L51-INTMARB!L51</f>
        <v>35492.3796216681</v>
      </c>
      <c r="M51" s="37">
        <f>PPRD!M51+RCV_RCY!M51+IMP!M51-EXP!M51+STK_CHG!M51-INTMARB!M51</f>
        <v>40066.268099742032</v>
      </c>
      <c r="N51" s="37">
        <f>PPRD!N51+RCV_RCY!N51+IMP!N51-EXP!N51+STK_CHG!N51-INTMARB!N51</f>
        <v>35043.348409286329</v>
      </c>
      <c r="O51" s="37">
        <f>PPRD!O51+RCV_RCY!O51+IMP!O51-EXP!O51+STK_CHG!O51-INTMARB!O51</f>
        <v>33486.08787618229</v>
      </c>
      <c r="P51" s="37">
        <f>PPRD!P51+RCV_RCY!P51+IMP!P51-EXP!P51+STK_CHG!P51-INTMARB!P51</f>
        <v>33380.679105760959</v>
      </c>
      <c r="Q51" s="37">
        <f>PPRD!Q51+RCV_RCY!Q51+IMP!Q51-EXP!Q51+STK_CHG!Q51-INTMARB!Q51</f>
        <v>29102.733276010305</v>
      </c>
      <c r="R51" s="37">
        <f>PPRD!R51+RCV_RCY!R51+IMP!R51-EXP!R51+STK_CHG!R51-INTMARB!R51</f>
        <v>28631.912725709364</v>
      </c>
      <c r="S51" s="37">
        <f>PPRD!S51+RCV_RCY!S51+IMP!S51-EXP!S51+STK_CHG!S51-INTMARB!S51</f>
        <v>30037.267411865851</v>
      </c>
      <c r="T51" s="37">
        <f>PPRD!T51+RCV_RCY!T51+IMP!T51-EXP!T51+STK_CHG!T51-INTMARB!T51</f>
        <v>31163.716337059326</v>
      </c>
      <c r="U51" s="37">
        <f>PPRD!U51+RCV_RCY!U51+IMP!U51-EXP!U51+STK_CHG!U51-INTMARB!U51</f>
        <v>30741.797334479779</v>
      </c>
      <c r="V51" s="37">
        <f>PPRD!V51+RCV_RCY!V51+IMP!V51-EXP!V51+STK_CHG!V51-INTMARB!V51</f>
        <v>32058.887016337056</v>
      </c>
      <c r="W51" s="37">
        <f>PPRD!W51+RCV_RCY!W51+IMP!W51-EXP!W51+STK_CHG!W51-INTMARB!W51</f>
        <v>31448.528374892521</v>
      </c>
      <c r="X51" s="37">
        <f>PPRD!X51+RCV_RCY!X51+IMP!X51-EXP!X51+STK_CHG!X51-INTMARB!X51</f>
        <v>30154.840842648329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1342.5030954428203</v>
      </c>
      <c r="D52" s="37">
        <f t="shared" si="20"/>
        <v>1415.1293207222698</v>
      </c>
      <c r="E52" s="37">
        <f t="shared" si="20"/>
        <v>1553.8727429062767</v>
      </c>
      <c r="F52" s="37">
        <f t="shared" si="20"/>
        <v>1517.4299226139292</v>
      </c>
      <c r="G52" s="37">
        <f t="shared" si="20"/>
        <v>1796.2169389509886</v>
      </c>
      <c r="H52" s="37">
        <f t="shared" si="20"/>
        <v>2253.558297506449</v>
      </c>
      <c r="I52" s="37">
        <f t="shared" si="20"/>
        <v>2401.273946689596</v>
      </c>
      <c r="J52" s="37">
        <f t="shared" si="20"/>
        <v>2505.7865864144455</v>
      </c>
      <c r="K52" s="37">
        <f t="shared" si="20"/>
        <v>2899.0369733447983</v>
      </c>
      <c r="L52" s="37">
        <f t="shared" si="20"/>
        <v>3259.6153052450554</v>
      </c>
      <c r="M52" s="37">
        <f t="shared" si="20"/>
        <v>3249.7165950128988</v>
      </c>
      <c r="N52" s="37">
        <f t="shared" si="20"/>
        <v>3436.6748065348229</v>
      </c>
      <c r="O52" s="37">
        <f t="shared" si="20"/>
        <v>3529.5858125537407</v>
      </c>
      <c r="P52" s="37">
        <f t="shared" si="20"/>
        <v>3412.9226139294924</v>
      </c>
      <c r="Q52" s="37">
        <f t="shared" si="20"/>
        <v>3400.9005159071371</v>
      </c>
      <c r="R52" s="37">
        <f t="shared" si="20"/>
        <v>3593.4188306104897</v>
      </c>
      <c r="S52" s="37">
        <f t="shared" si="20"/>
        <v>3688.9304385210662</v>
      </c>
      <c r="T52" s="37">
        <f t="shared" si="20"/>
        <v>4025.6399828030949</v>
      </c>
      <c r="U52" s="37">
        <f t="shared" si="20"/>
        <v>4411.9699054170233</v>
      </c>
      <c r="V52" s="37">
        <f t="shared" si="20"/>
        <v>5178.105760963027</v>
      </c>
      <c r="W52" s="37">
        <f t="shared" si="20"/>
        <v>6451.5233018056742</v>
      </c>
      <c r="X52" s="37">
        <f t="shared" ref="X52" si="21">SUM(X53:X70)</f>
        <v>7580.1890799656057</v>
      </c>
    </row>
    <row r="53" spans="1:24" ht="11.25" customHeight="1" x14ac:dyDescent="0.2">
      <c r="A53" s="42" t="s">
        <v>93</v>
      </c>
      <c r="B53" s="9" t="s">
        <v>94</v>
      </c>
      <c r="C53" s="10">
        <f>PPRD!C53+RCV_RCY!C53+IMP!C53-EXP!C53+STK_CHG!C53-INTMARB!C53</f>
        <v>12.24677558039553</v>
      </c>
      <c r="D53" s="10">
        <f>PPRD!D53+RCV_RCY!D53+IMP!D53-EXP!D53+STK_CHG!D53-INTMARB!D53</f>
        <v>10.08417884780739</v>
      </c>
      <c r="E53" s="10">
        <f>PPRD!E53+RCV_RCY!E53+IMP!E53-EXP!E53+STK_CHG!E53-INTMARB!E53</f>
        <v>9.4582975064488384</v>
      </c>
      <c r="F53" s="10">
        <f>PPRD!F53+RCV_RCY!F53+IMP!F53-EXP!F53+STK_CHG!F53-INTMARB!F53</f>
        <v>6.1908856405846944</v>
      </c>
      <c r="G53" s="10">
        <f>PPRD!G53+RCV_RCY!G53+IMP!G53-EXP!G53+STK_CHG!G53-INTMARB!G53</f>
        <v>8.16852966466036</v>
      </c>
      <c r="H53" s="10">
        <f>PPRD!H53+RCV_RCY!H53+IMP!H53-EXP!H53+STK_CHG!H53-INTMARB!H53</f>
        <v>7.5666380051590707</v>
      </c>
      <c r="I53" s="10">
        <f>PPRD!I53+RCV_RCY!I53+IMP!I53-EXP!I53+STK_CHG!I53-INTMARB!I53</f>
        <v>9.1143594153052447</v>
      </c>
      <c r="J53" s="10">
        <f>PPRD!J53+RCV_RCY!J53+IMP!J53-EXP!J53+STK_CHG!J53-INTMARB!J53</f>
        <v>9.2003439380911427</v>
      </c>
      <c r="K53" s="10">
        <f>PPRD!K53+RCV_RCY!K53+IMP!K53-EXP!K53+STK_CHG!K53-INTMARB!K53</f>
        <v>8.7704213241616511</v>
      </c>
      <c r="L53" s="10">
        <f>PPRD!L53+RCV_RCY!L53+IMP!L53-EXP!L53+STK_CHG!L53-INTMARB!L53</f>
        <v>8.4264832330180557</v>
      </c>
      <c r="M53" s="10">
        <f>PPRD!M53+RCV_RCY!M53+IMP!M53-EXP!M53+STK_CHG!M53-INTMARB!M53</f>
        <v>9.0283748925193468</v>
      </c>
      <c r="N53" s="10">
        <f>PPRD!N53+RCV_RCY!N53+IMP!N53-EXP!N53+STK_CHG!N53-INTMARB!N53</f>
        <v>4.901117798796216</v>
      </c>
      <c r="O53" s="10">
        <f>PPRD!O53+RCV_RCY!O53+IMP!O53-EXP!O53+STK_CHG!O53-INTMARB!O53</f>
        <v>8.975752364574376</v>
      </c>
      <c r="P53" s="10">
        <f>PPRD!P53+RCV_RCY!P53+IMP!P53-EXP!P53+STK_CHG!P53-INTMARB!P53</f>
        <v>9.8290627687016325</v>
      </c>
      <c r="Q53" s="10">
        <f>PPRD!Q53+RCV_RCY!Q53+IMP!Q53-EXP!Q53+STK_CHG!Q53-INTMARB!Q53</f>
        <v>9.6474634565778157</v>
      </c>
      <c r="R53" s="10">
        <f>PPRD!R53+RCV_RCY!R53+IMP!R53-EXP!R53+STK_CHG!R53-INTMARB!R53</f>
        <v>7.9707652622527938</v>
      </c>
      <c r="S53" s="10">
        <f>PPRD!S53+RCV_RCY!S53+IMP!S53-EXP!S53+STK_CHG!S53-INTMARB!S53</f>
        <v>8.605245055889938</v>
      </c>
      <c r="T53" s="10">
        <f>PPRD!T53+RCV_RCY!T53+IMP!T53-EXP!T53+STK_CHG!T53-INTMARB!T53</f>
        <v>5.224161650902837</v>
      </c>
      <c r="U53" s="10">
        <f>PPRD!U53+RCV_RCY!U53+IMP!U53-EXP!U53+STK_CHG!U53-INTMARB!U53</f>
        <v>6.2208082545141874</v>
      </c>
      <c r="V53" s="10">
        <f>PPRD!V53+RCV_RCY!V53+IMP!V53-EXP!V53+STK_CHG!V53-INTMARB!V53</f>
        <v>6.3785038693035254</v>
      </c>
      <c r="W53" s="10">
        <f>PPRD!W53+RCV_RCY!W53+IMP!W53-EXP!W53+STK_CHG!W53-INTMARB!W53</f>
        <v>3.9609630266552021</v>
      </c>
      <c r="X53" s="10">
        <f>PPRD!X53+RCV_RCY!X53+IMP!X53-EXP!X53+STK_CHG!X53-INTMARB!X53</f>
        <v>7.5872742906276862</v>
      </c>
    </row>
    <row r="54" spans="1:24" ht="11.25" customHeight="1" x14ac:dyDescent="0.2">
      <c r="A54" s="42" t="s">
        <v>95</v>
      </c>
      <c r="B54" s="9" t="s">
        <v>96</v>
      </c>
      <c r="C54" s="10">
        <f>PPRD!C54+RCV_RCY!C54+IMP!C54-EXP!C54+STK_CHG!C54-INTMARB!C54</f>
        <v>0</v>
      </c>
      <c r="D54" s="10">
        <f>PPRD!D54+RCV_RCY!D54+IMP!D54-EXP!D54+STK_CHG!D54-INTMARB!D54</f>
        <v>0</v>
      </c>
      <c r="E54" s="10">
        <f>PPRD!E54+RCV_RCY!E54+IMP!E54-EXP!E54+STK_CHG!E54-INTMARB!E54</f>
        <v>0</v>
      </c>
      <c r="F54" s="10">
        <f>PPRD!F54+RCV_RCY!F54+IMP!F54-EXP!F54+STK_CHG!F54-INTMARB!F54</f>
        <v>0</v>
      </c>
      <c r="G54" s="10">
        <f>PPRD!G54+RCV_RCY!G54+IMP!G54-EXP!G54+STK_CHG!G54-INTMARB!G54</f>
        <v>0</v>
      </c>
      <c r="H54" s="10">
        <f>PPRD!H54+RCV_RCY!H54+IMP!H54-EXP!H54+STK_CHG!H54-INTMARB!H54</f>
        <v>0</v>
      </c>
      <c r="I54" s="10">
        <f>PPRD!I54+RCV_RCY!I54+IMP!I54-EXP!I54+STK_CHG!I54-INTMARB!I54</f>
        <v>0</v>
      </c>
      <c r="J54" s="10">
        <f>PPRD!J54+RCV_RCY!J54+IMP!J54-EXP!J54+STK_CHG!J54-INTMARB!J54</f>
        <v>0</v>
      </c>
      <c r="K54" s="10">
        <f>PPRD!K54+RCV_RCY!K54+IMP!K54-EXP!K54+STK_CHG!K54-INTMARB!K54</f>
        <v>0</v>
      </c>
      <c r="L54" s="10">
        <f>PPRD!L54+RCV_RCY!L54+IMP!L54-EXP!L54+STK_CHG!L54-INTMARB!L54</f>
        <v>0</v>
      </c>
      <c r="M54" s="10">
        <f>PPRD!M54+RCV_RCY!M54+IMP!M54-EXP!M54+STK_CHG!M54-INTMARB!M54</f>
        <v>0</v>
      </c>
      <c r="N54" s="10">
        <f>PPRD!N54+RCV_RCY!N54+IMP!N54-EXP!N54+STK_CHG!N54-INTMARB!N54</f>
        <v>0</v>
      </c>
      <c r="O54" s="10">
        <f>PPRD!O54+RCV_RCY!O54+IMP!O54-EXP!O54+STK_CHG!O54-INTMARB!O54</f>
        <v>0</v>
      </c>
      <c r="P54" s="10">
        <f>PPRD!P54+RCV_RCY!P54+IMP!P54-EXP!P54+STK_CHG!P54-INTMARB!P54</f>
        <v>0</v>
      </c>
      <c r="Q54" s="10">
        <f>PPRD!Q54+RCV_RCY!Q54+IMP!Q54-EXP!Q54+STK_CHG!Q54-INTMARB!Q54</f>
        <v>0</v>
      </c>
      <c r="R54" s="10">
        <f>PPRD!R54+RCV_RCY!R54+IMP!R54-EXP!R54+STK_CHG!R54-INTMARB!R54</f>
        <v>0</v>
      </c>
      <c r="S54" s="10">
        <f>PPRD!S54+RCV_RCY!S54+IMP!S54-EXP!S54+STK_CHG!S54-INTMARB!S54</f>
        <v>0</v>
      </c>
      <c r="T54" s="10">
        <f>PPRD!T54+RCV_RCY!T54+IMP!T54-EXP!T54+STK_CHG!T54-INTMARB!T54</f>
        <v>0</v>
      </c>
      <c r="U54" s="10">
        <f>PPRD!U54+RCV_RCY!U54+IMP!U54-EXP!U54+STK_CHG!U54-INTMARB!U54</f>
        <v>0</v>
      </c>
      <c r="V54" s="10">
        <f>PPRD!V54+RCV_RCY!V54+IMP!V54-EXP!V54+STK_CHG!V54-INTMARB!V54</f>
        <v>0</v>
      </c>
      <c r="W54" s="10">
        <f>PPRD!W54+RCV_RCY!W54+IMP!W54-EXP!W54+STK_CHG!W54-INTMARB!W54</f>
        <v>0</v>
      </c>
      <c r="X54" s="10">
        <f>PPRD!X54+RCV_RCY!X54+IMP!X54-EXP!X54+STK_CHG!X54-INTMARB!X54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PPRD!C55+RCV_RCY!C55+IMP!C55-EXP!C55+STK_CHG!C55-INTMARB!C55</f>
        <v>71.283748925193464</v>
      </c>
      <c r="D55" s="10">
        <f>PPRD!D55+RCV_RCY!D55+IMP!D55-EXP!D55+STK_CHG!D55-INTMARB!D55</f>
        <v>70.973344797936363</v>
      </c>
      <c r="E55" s="10">
        <f>PPRD!E55+RCV_RCY!E55+IMP!E55-EXP!E55+STK_CHG!E55-INTMARB!E55</f>
        <v>81.459243336199478</v>
      </c>
      <c r="F55" s="10">
        <f>PPRD!F55+RCV_RCY!F55+IMP!F55-EXP!F55+STK_CHG!F55-INTMARB!F55</f>
        <v>113.4804815133276</v>
      </c>
      <c r="G55" s="10">
        <f>PPRD!G55+RCV_RCY!G55+IMP!G55-EXP!G55+STK_CHG!G55-INTMARB!G55</f>
        <v>160.84101461736881</v>
      </c>
      <c r="H55" s="10">
        <f>PPRD!H55+RCV_RCY!H55+IMP!H55-EXP!H55+STK_CHG!H55-INTMARB!H55</f>
        <v>177.70034393809121</v>
      </c>
      <c r="I55" s="10">
        <f>PPRD!I55+RCV_RCY!I55+IMP!I55-EXP!I55+STK_CHG!I55-INTMARB!I55</f>
        <v>235.10670679277729</v>
      </c>
      <c r="J55" s="10">
        <f>PPRD!J55+RCV_RCY!J55+IMP!J55-EXP!J55+STK_CHG!J55-INTMARB!J55</f>
        <v>295.61702493551161</v>
      </c>
      <c r="K55" s="10">
        <f>PPRD!K55+RCV_RCY!K55+IMP!K55-EXP!K55+STK_CHG!K55-INTMARB!K55</f>
        <v>366.26921754084259</v>
      </c>
      <c r="L55" s="10">
        <f>PPRD!L55+RCV_RCY!L55+IMP!L55-EXP!L55+STK_CHG!L55-INTMARB!L55</f>
        <v>393.86268271711089</v>
      </c>
      <c r="M55" s="10">
        <f>PPRD!M55+RCV_RCY!M55+IMP!M55-EXP!M55+STK_CHG!M55-INTMARB!M55</f>
        <v>343.3479793637145</v>
      </c>
      <c r="N55" s="10">
        <f>PPRD!N55+RCV_RCY!N55+IMP!N55-EXP!N55+STK_CHG!N55-INTMARB!N55</f>
        <v>438.5357695614789</v>
      </c>
      <c r="O55" s="10">
        <f>PPRD!O55+RCV_RCY!O55+IMP!O55-EXP!O55+STK_CHG!O55-INTMARB!O55</f>
        <v>428.36018916595009</v>
      </c>
      <c r="P55" s="10">
        <f>PPRD!P55+RCV_RCY!P55+IMP!P55-EXP!P55+STK_CHG!P55-INTMARB!P55</f>
        <v>483.84754944110063</v>
      </c>
      <c r="Q55" s="10">
        <f>PPRD!Q55+RCV_RCY!Q55+IMP!Q55-EXP!Q55+STK_CHG!Q55-INTMARB!Q55</f>
        <v>498.48108340498709</v>
      </c>
      <c r="R55" s="10">
        <f>PPRD!R55+RCV_RCY!R55+IMP!R55-EXP!R55+STK_CHG!R55-INTMARB!R55</f>
        <v>649.1719690455717</v>
      </c>
      <c r="S55" s="10">
        <f>PPRD!S55+RCV_RCY!S55+IMP!S55-EXP!S55+STK_CHG!S55-INTMARB!S55</f>
        <v>702.53293207222691</v>
      </c>
      <c r="T55" s="10">
        <f>PPRD!T55+RCV_RCY!T55+IMP!T55-EXP!T55+STK_CHG!T55-INTMARB!T55</f>
        <v>908.75434221840067</v>
      </c>
      <c r="U55" s="10">
        <f>PPRD!U55+RCV_RCY!U55+IMP!U55-EXP!U55+STK_CHG!U55-INTMARB!U55</f>
        <v>907.00868443680133</v>
      </c>
      <c r="V55" s="10">
        <f>PPRD!V55+RCV_RCY!V55+IMP!V55-EXP!V55+STK_CHG!V55-INTMARB!V55</f>
        <v>989.50361134995694</v>
      </c>
      <c r="W55" s="10">
        <f>PPRD!W55+RCV_RCY!W55+IMP!W55-EXP!W55+STK_CHG!W55-INTMARB!W55</f>
        <v>1313.647979363715</v>
      </c>
      <c r="X55" s="10">
        <f>PPRD!X55+RCV_RCY!X55+IMP!X55-EXP!X55+STK_CHG!X55-INTMARB!X55</f>
        <v>1551.6783319002579</v>
      </c>
    </row>
    <row r="56" spans="1:24" ht="11.25" customHeight="1" x14ac:dyDescent="0.2">
      <c r="A56" s="42" t="s">
        <v>99</v>
      </c>
      <c r="B56" s="9" t="s">
        <v>100</v>
      </c>
      <c r="C56" s="10">
        <f>PPRD!C56+RCV_RCY!C56+IMP!C56-EXP!C56+STK_CHG!C56-INTMARB!C56</f>
        <v>0.66070507308684434</v>
      </c>
      <c r="D56" s="10">
        <f>PPRD!D56+RCV_RCY!D56+IMP!D56-EXP!D56+STK_CHG!D56-INTMARB!D56</f>
        <v>1.0012037833190031</v>
      </c>
      <c r="E56" s="10">
        <f>PPRD!E56+RCV_RCY!E56+IMP!E56-EXP!E56+STK_CHG!E56-INTMARB!E56</f>
        <v>1.4093723129836631</v>
      </c>
      <c r="F56" s="10">
        <f>PPRD!F56+RCV_RCY!F56+IMP!F56-EXP!F56+STK_CHG!F56-INTMARB!F56</f>
        <v>2.1815993121238182</v>
      </c>
      <c r="G56" s="10">
        <f>PPRD!G56+RCV_RCY!G56+IMP!G56-EXP!G56+STK_CHG!G56-INTMARB!G56</f>
        <v>2.8874462596732591</v>
      </c>
      <c r="H56" s="10">
        <f>PPRD!H56+RCV_RCY!H56+IMP!H56-EXP!H56+STK_CHG!H56-INTMARB!H56</f>
        <v>3.046087704213241</v>
      </c>
      <c r="I56" s="10">
        <f>PPRD!I56+RCV_RCY!I56+IMP!I56-EXP!I56+STK_CHG!I56-INTMARB!I56</f>
        <v>3.1421324161650901</v>
      </c>
      <c r="J56" s="10">
        <f>PPRD!J56+RCV_RCY!J56+IMP!J56-EXP!J56+STK_CHG!J56-INTMARB!J56</f>
        <v>3.2300085984522782</v>
      </c>
      <c r="K56" s="10">
        <f>PPRD!K56+RCV_RCY!K56+IMP!K56-EXP!K56+STK_CHG!K56-INTMARB!K56</f>
        <v>3.4058469475494411</v>
      </c>
      <c r="L56" s="10">
        <f>PPRD!L56+RCV_RCY!L56+IMP!L56-EXP!L56+STK_CHG!L56-INTMARB!L56</f>
        <v>3.860705073086844</v>
      </c>
      <c r="M56" s="10">
        <f>PPRD!M56+RCV_RCY!M56+IMP!M56-EXP!M56+STK_CHG!M56-INTMARB!M56</f>
        <v>4.8041272570937226</v>
      </c>
      <c r="N56" s="10">
        <f>PPRD!N56+RCV_RCY!N56+IMP!N56-EXP!N56+STK_CHG!N56-INTMARB!N56</f>
        <v>8.9828890799656058</v>
      </c>
      <c r="O56" s="10">
        <f>PPRD!O56+RCV_RCY!O56+IMP!O56-EXP!O56+STK_CHG!O56-INTMARB!O56</f>
        <v>16.39243336199484</v>
      </c>
      <c r="P56" s="10">
        <f>PPRD!P56+RCV_RCY!P56+IMP!P56-EXP!P56+STK_CHG!P56-INTMARB!P56</f>
        <v>35.253482373172822</v>
      </c>
      <c r="Q56" s="10">
        <f>PPRD!Q56+RCV_RCY!Q56+IMP!Q56-EXP!Q56+STK_CHG!Q56-INTMARB!Q56</f>
        <v>62.352622527944959</v>
      </c>
      <c r="R56" s="10">
        <f>PPRD!R56+RCV_RCY!R56+IMP!R56-EXP!R56+STK_CHG!R56-INTMARB!R56</f>
        <v>95.315563198624233</v>
      </c>
      <c r="S56" s="10">
        <f>PPRD!S56+RCV_RCY!S56+IMP!S56-EXP!S56+STK_CHG!S56-INTMARB!S56</f>
        <v>137.73069647463461</v>
      </c>
      <c r="T56" s="10">
        <f>PPRD!T56+RCV_RCY!T56+IMP!T56-EXP!T56+STK_CHG!T56-INTMARB!T56</f>
        <v>189.53963886500429</v>
      </c>
      <c r="U56" s="10">
        <f>PPRD!U56+RCV_RCY!U56+IMP!U56-EXP!U56+STK_CHG!U56-INTMARB!U56</f>
        <v>318.81272570937227</v>
      </c>
      <c r="V56" s="10">
        <f>PPRD!V56+RCV_RCY!V56+IMP!V56-EXP!V56+STK_CHG!V56-INTMARB!V56</f>
        <v>464.26526225279451</v>
      </c>
      <c r="W56" s="10">
        <f>PPRD!W56+RCV_RCY!W56+IMP!W56-EXP!W56+STK_CHG!W56-INTMARB!W56</f>
        <v>736.74204643164217</v>
      </c>
      <c r="X56" s="10">
        <f>PPRD!X56+RCV_RCY!X56+IMP!X56-EXP!X56+STK_CHG!X56-INTMARB!X56</f>
        <v>971.95812553740313</v>
      </c>
    </row>
    <row r="57" spans="1:24" ht="11.25" customHeight="1" x14ac:dyDescent="0.2">
      <c r="A57" s="42" t="s">
        <v>101</v>
      </c>
      <c r="B57" s="9" t="s">
        <v>102</v>
      </c>
      <c r="C57" s="10">
        <f>PPRD!C57+RCV_RCY!C57+IMP!C57-EXP!C57+STK_CHG!C57-INTMARB!C57</f>
        <v>10.84359415305245</v>
      </c>
      <c r="D57" s="10">
        <f>PPRD!D57+RCV_RCY!D57+IMP!D57-EXP!D57+STK_CHG!D57-INTMARB!D57</f>
        <v>12.20498710232158</v>
      </c>
      <c r="E57" s="10">
        <f>PPRD!E57+RCV_RCY!E57+IMP!E57-EXP!E57+STK_CHG!E57-INTMARB!E57</f>
        <v>13.73361994840929</v>
      </c>
      <c r="F57" s="10">
        <f>PPRD!F57+RCV_RCY!F57+IMP!F57-EXP!F57+STK_CHG!F57-INTMARB!F57</f>
        <v>14.903955288048151</v>
      </c>
      <c r="G57" s="10">
        <f>PPRD!G57+RCV_RCY!G57+IMP!G57-EXP!G57+STK_CHG!G57-INTMARB!G57</f>
        <v>16.098194325021499</v>
      </c>
      <c r="H57" s="10">
        <f>PPRD!H57+RCV_RCY!H57+IMP!H57-EXP!H57+STK_CHG!H57-INTMARB!H57</f>
        <v>17.173000859845232</v>
      </c>
      <c r="I57" s="10">
        <f>PPRD!I57+RCV_RCY!I57+IMP!I57-EXP!I57+STK_CHG!I57-INTMARB!I57</f>
        <v>18.032846087704211</v>
      </c>
      <c r="J57" s="10">
        <f>PPRD!J57+RCV_RCY!J57+IMP!J57-EXP!J57+STK_CHG!J57-INTMARB!J57</f>
        <v>19.05993121238177</v>
      </c>
      <c r="K57" s="10">
        <f>PPRD!K57+RCV_RCY!K57+IMP!K57-EXP!K57+STK_CHG!K57-INTMARB!K57</f>
        <v>20.206362854686159</v>
      </c>
      <c r="L57" s="10">
        <f>PPRD!L57+RCV_RCY!L57+IMP!L57-EXP!L57+STK_CHG!L57-INTMARB!L57</f>
        <v>22.117110920034388</v>
      </c>
      <c r="M57" s="10">
        <f>PPRD!M57+RCV_RCY!M57+IMP!M57-EXP!M57+STK_CHG!M57-INTMARB!M57</f>
        <v>23.74127257093723</v>
      </c>
      <c r="N57" s="10">
        <f>PPRD!N57+RCV_RCY!N57+IMP!N57-EXP!N57+STK_CHG!N57-INTMARB!N57</f>
        <v>24.839982803095442</v>
      </c>
      <c r="O57" s="10">
        <f>PPRD!O57+RCV_RCY!O57+IMP!O57-EXP!O57+STK_CHG!O57-INTMARB!O57</f>
        <v>25.556491831470328</v>
      </c>
      <c r="P57" s="10">
        <f>PPRD!P57+RCV_RCY!P57+IMP!P57-EXP!P57+STK_CHG!P57-INTMARB!P57</f>
        <v>26.416337059329319</v>
      </c>
      <c r="Q57" s="10">
        <f>PPRD!Q57+RCV_RCY!Q57+IMP!Q57-EXP!Q57+STK_CHG!Q57-INTMARB!Q57</f>
        <v>26.941788478073949</v>
      </c>
      <c r="R57" s="10">
        <f>PPRD!R57+RCV_RCY!R57+IMP!R57-EXP!R57+STK_CHG!R57-INTMARB!R57</f>
        <v>27.156749785038691</v>
      </c>
      <c r="S57" s="10">
        <f>PPRD!S57+RCV_RCY!S57+IMP!S57-EXP!S57+STK_CHG!S57-INTMARB!S57</f>
        <v>27.39561478933792</v>
      </c>
      <c r="T57" s="10">
        <f>PPRD!T57+RCV_RCY!T57+IMP!T57-EXP!T57+STK_CHG!T57-INTMARB!T57</f>
        <v>27.204557179707649</v>
      </c>
      <c r="U57" s="10">
        <f>PPRD!U57+RCV_RCY!U57+IMP!U57-EXP!U57+STK_CHG!U57-INTMARB!U57</f>
        <v>27.610576096302658</v>
      </c>
      <c r="V57" s="10">
        <f>PPRD!V57+RCV_RCY!V57+IMP!V57-EXP!V57+STK_CHG!V57-INTMARB!V57</f>
        <v>28.18383490971625</v>
      </c>
      <c r="W57" s="10">
        <f>PPRD!W57+RCV_RCY!W57+IMP!W57-EXP!W57+STK_CHG!W57-INTMARB!W57</f>
        <v>28.088306104901111</v>
      </c>
      <c r="X57" s="10">
        <f>PPRD!X57+RCV_RCY!X57+IMP!X57-EXP!X57+STK_CHG!X57-INTMARB!X57</f>
        <v>27.801633705932929</v>
      </c>
    </row>
    <row r="58" spans="1:24" ht="11.25" customHeight="1" x14ac:dyDescent="0.2">
      <c r="A58" s="42" t="s">
        <v>103</v>
      </c>
      <c r="B58" s="9" t="s">
        <v>104</v>
      </c>
      <c r="C58" s="10">
        <f>PPRD!C58+RCV_RCY!C58+IMP!C58-EXP!C58+STK_CHG!C58-INTMARB!C58</f>
        <v>0</v>
      </c>
      <c r="D58" s="10">
        <f>PPRD!D58+RCV_RCY!D58+IMP!D58-EXP!D58+STK_CHG!D58-INTMARB!D58</f>
        <v>0</v>
      </c>
      <c r="E58" s="10">
        <f>PPRD!E58+RCV_RCY!E58+IMP!E58-EXP!E58+STK_CHG!E58-INTMARB!E58</f>
        <v>0</v>
      </c>
      <c r="F58" s="10">
        <f>PPRD!F58+RCV_RCY!F58+IMP!F58-EXP!F58+STK_CHG!F58-INTMARB!F58</f>
        <v>0</v>
      </c>
      <c r="G58" s="10">
        <f>PPRD!G58+RCV_RCY!G58+IMP!G58-EXP!G58+STK_CHG!G58-INTMARB!G58</f>
        <v>0</v>
      </c>
      <c r="H58" s="10">
        <f>PPRD!H58+RCV_RCY!H58+IMP!H58-EXP!H58+STK_CHG!H58-INTMARB!H58</f>
        <v>0</v>
      </c>
      <c r="I58" s="10">
        <f>PPRD!I58+RCV_RCY!I58+IMP!I58-EXP!I58+STK_CHG!I58-INTMARB!I58</f>
        <v>0</v>
      </c>
      <c r="J58" s="10">
        <f>PPRD!J58+RCV_RCY!J58+IMP!J58-EXP!J58+STK_CHG!J58-INTMARB!J58</f>
        <v>0</v>
      </c>
      <c r="K58" s="10">
        <f>PPRD!K58+RCV_RCY!K58+IMP!K58-EXP!K58+STK_CHG!K58-INTMARB!K58</f>
        <v>2.2929492691315558</v>
      </c>
      <c r="L58" s="10">
        <f>PPRD!L58+RCV_RCY!L58+IMP!L58-EXP!L58+STK_CHG!L58-INTMARB!L58</f>
        <v>3.3915735167669818</v>
      </c>
      <c r="M58" s="10">
        <f>PPRD!M58+RCV_RCY!M58+IMP!M58-EXP!M58+STK_CHG!M58-INTMARB!M58</f>
        <v>7.5952708512467746</v>
      </c>
      <c r="N58" s="10">
        <f>PPRD!N58+RCV_RCY!N58+IMP!N58-EXP!N58+STK_CHG!N58-INTMARB!N58</f>
        <v>7.5475494411006014</v>
      </c>
      <c r="O58" s="10">
        <f>PPRD!O58+RCV_RCY!O58+IMP!O58-EXP!O58+STK_CHG!O58-INTMARB!O58</f>
        <v>11.822871883061049</v>
      </c>
      <c r="P58" s="10">
        <f>PPRD!P58+RCV_RCY!P58+IMP!P58-EXP!P58+STK_CHG!P58-INTMARB!P58</f>
        <v>23.717368873602751</v>
      </c>
      <c r="Q58" s="10">
        <f>PPRD!Q58+RCV_RCY!Q58+IMP!Q58-EXP!Q58+STK_CHG!Q58-INTMARB!Q58</f>
        <v>35.874634565778159</v>
      </c>
      <c r="R58" s="10">
        <f>PPRD!R58+RCV_RCY!R58+IMP!R58-EXP!R58+STK_CHG!R58-INTMARB!R58</f>
        <v>58.477558039552882</v>
      </c>
      <c r="S58" s="10">
        <f>PPRD!S58+RCV_RCY!S58+IMP!S58-EXP!S58+STK_CHG!S58-INTMARB!S58</f>
        <v>67.916423043852106</v>
      </c>
      <c r="T58" s="10">
        <f>PPRD!T58+RCV_RCY!T58+IMP!T58-EXP!T58+STK_CHG!T58-INTMARB!T58</f>
        <v>72.765520206362851</v>
      </c>
      <c r="U58" s="10">
        <f>PPRD!U58+RCV_RCY!U58+IMP!U58-EXP!U58+STK_CHG!U58-INTMARB!U58</f>
        <v>89.102837489251939</v>
      </c>
      <c r="V58" s="10">
        <f>PPRD!V58+RCV_RCY!V58+IMP!V58-EXP!V58+STK_CHG!V58-INTMARB!V58</f>
        <v>132.89183147033529</v>
      </c>
      <c r="W58" s="10">
        <f>PPRD!W58+RCV_RCY!W58+IMP!W58-EXP!W58+STK_CHG!W58-INTMARB!W58</f>
        <v>147.73284608770419</v>
      </c>
      <c r="X58" s="10">
        <f>PPRD!X58+RCV_RCY!X58+IMP!X58-EXP!X58+STK_CHG!X58-INTMARB!X58</f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f>PPRD!C59+RCV_RCY!C59+IMP!C59-EXP!C59+STK_CHG!C59-INTMARB!C59</f>
        <v>511.51238177128118</v>
      </c>
      <c r="D59" s="10">
        <f>PPRD!D59+RCV_RCY!D59+IMP!D59-EXP!D59+STK_CHG!D59-INTMARB!D59</f>
        <v>602.24995700773854</v>
      </c>
      <c r="E59" s="10">
        <f>PPRD!E59+RCV_RCY!E59+IMP!E59-EXP!E59+STK_CHG!E59-INTMARB!E59</f>
        <v>685.39226139294919</v>
      </c>
      <c r="F59" s="10">
        <f>PPRD!F59+RCV_RCY!F59+IMP!F59-EXP!F59+STK_CHG!F59-INTMARB!F59</f>
        <v>650.35356835769562</v>
      </c>
      <c r="G59" s="10">
        <f>PPRD!G59+RCV_RCY!G59+IMP!G59-EXP!G59+STK_CHG!G59-INTMARB!G59</f>
        <v>762.41994840928623</v>
      </c>
      <c r="H59" s="10">
        <f>PPRD!H59+RCV_RCY!H59+IMP!H59-EXP!H59+STK_CHG!H59-INTMARB!H59</f>
        <v>949.26913155631973</v>
      </c>
      <c r="I59" s="10">
        <f>PPRD!I59+RCV_RCY!I59+IMP!I59-EXP!I59+STK_CHG!I59-INTMARB!I59</f>
        <v>922.42287188306113</v>
      </c>
      <c r="J59" s="10">
        <f>PPRD!J59+RCV_RCY!J59+IMP!J59-EXP!J59+STK_CHG!J59-INTMARB!J59</f>
        <v>951.46655202063607</v>
      </c>
      <c r="K59" s="10">
        <f>PPRD!K59+RCV_RCY!K59+IMP!K59-EXP!K59+STK_CHG!K59-INTMARB!K59</f>
        <v>1134.5896818572655</v>
      </c>
      <c r="L59" s="10">
        <f>PPRD!L59+RCV_RCY!L59+IMP!L59-EXP!L59+STK_CHG!L59-INTMARB!L59</f>
        <v>1368.8019776440242</v>
      </c>
      <c r="M59" s="10">
        <f>PPRD!M59+RCV_RCY!M59+IMP!M59-EXP!M59+STK_CHG!M59-INTMARB!M59</f>
        <v>1501.4808254514189</v>
      </c>
      <c r="N59" s="10">
        <f>PPRD!N59+RCV_RCY!N59+IMP!N59-EXP!N59+STK_CHG!N59-INTMARB!N59</f>
        <v>1446.8090283748923</v>
      </c>
      <c r="O59" s="10">
        <f>PPRD!O59+RCV_RCY!O59+IMP!O59-EXP!O59+STK_CHG!O59-INTMARB!O59</f>
        <v>1460.5187446259672</v>
      </c>
      <c r="P59" s="10">
        <f>PPRD!P59+RCV_RCY!P59+IMP!P59-EXP!P59+STK_CHG!P59-INTMARB!P59</f>
        <v>1235.1676698194321</v>
      </c>
      <c r="Q59" s="10">
        <f>PPRD!Q59+RCV_RCY!Q59+IMP!Q59-EXP!Q59+STK_CHG!Q59-INTMARB!Q59</f>
        <v>1111.8037833190026</v>
      </c>
      <c r="R59" s="10">
        <f>PPRD!R59+RCV_RCY!R59+IMP!R59-EXP!R59+STK_CHG!R59-INTMARB!R59</f>
        <v>1113.0067067927771</v>
      </c>
      <c r="S59" s="10">
        <f>PPRD!S59+RCV_RCY!S59+IMP!S59-EXP!S59+STK_CHG!S59-INTMARB!S59</f>
        <v>1150.1883920894243</v>
      </c>
      <c r="T59" s="10">
        <f>PPRD!T59+RCV_RCY!T59+IMP!T59-EXP!T59+STK_CHG!T59-INTMARB!T59</f>
        <v>1192.7138435081683</v>
      </c>
      <c r="U59" s="10">
        <f>PPRD!U59+RCV_RCY!U59+IMP!U59-EXP!U59+STK_CHG!U59-INTMARB!U59</f>
        <v>1199.347205503009</v>
      </c>
      <c r="V59" s="10">
        <f>PPRD!V59+RCV_RCY!V59+IMP!V59-EXP!V59+STK_CHG!V59-INTMARB!V59</f>
        <v>1553.2530524505592</v>
      </c>
      <c r="W59" s="10">
        <f>PPRD!W59+RCV_RCY!W59+IMP!W59-EXP!W59+STK_CHG!W59-INTMARB!W59</f>
        <v>2258.0730008598448</v>
      </c>
      <c r="X59" s="10">
        <f>PPRD!X59+RCV_RCY!X59+IMP!X59-EXP!X59+STK_CHG!X59-INTMARB!X59</f>
        <v>2760.1902837489247</v>
      </c>
    </row>
    <row r="60" spans="1:24" ht="11.25" customHeight="1" x14ac:dyDescent="0.2">
      <c r="A60" s="42" t="s">
        <v>107</v>
      </c>
      <c r="B60" s="9" t="s">
        <v>108</v>
      </c>
      <c r="C60" s="10">
        <f>PPRD!C60+RCV_RCY!C60+IMP!C60-EXP!C60+STK_CHG!C60-INTMARB!C60</f>
        <v>2.1496130696474598</v>
      </c>
      <c r="D60" s="10">
        <f>PPRD!D60+RCV_RCY!D60+IMP!D60-EXP!D60+STK_CHG!D60-INTMARB!D60</f>
        <v>2.1496130696474651</v>
      </c>
      <c r="E60" s="10">
        <f>PPRD!E60+RCV_RCY!E60+IMP!E60-EXP!E60+STK_CHG!E60-INTMARB!E60</f>
        <v>2.1496130696474598</v>
      </c>
      <c r="F60" s="10">
        <f>PPRD!F60+RCV_RCY!F60+IMP!F60-EXP!F60+STK_CHG!F60-INTMARB!F60</f>
        <v>2.1496130696474598</v>
      </c>
      <c r="G60" s="10">
        <f>PPRD!G60+RCV_RCY!G60+IMP!G60-EXP!G60+STK_CHG!G60-INTMARB!G60</f>
        <v>2.149613069647458</v>
      </c>
      <c r="H60" s="10">
        <f>PPRD!H60+RCV_RCY!H60+IMP!H60-EXP!H60+STK_CHG!H60-INTMARB!H60</f>
        <v>2.1496130696474651</v>
      </c>
      <c r="I60" s="10">
        <f>PPRD!I60+RCV_RCY!I60+IMP!I60-EXP!I60+STK_CHG!I60-INTMARB!I60</f>
        <v>2.1496130696474651</v>
      </c>
      <c r="J60" s="10">
        <f>PPRD!J60+RCV_RCY!J60+IMP!J60-EXP!J60+STK_CHG!J60-INTMARB!J60</f>
        <v>2.1496130696474651</v>
      </c>
      <c r="K60" s="10">
        <f>PPRD!K60+RCV_RCY!K60+IMP!K60-EXP!K60+STK_CHG!K60-INTMARB!K60</f>
        <v>2.1496130696474687</v>
      </c>
      <c r="L60" s="10">
        <f>PPRD!L60+RCV_RCY!L60+IMP!L60-EXP!L60+STK_CHG!L60-INTMARB!L60</f>
        <v>2.1496130696474616</v>
      </c>
      <c r="M60" s="10">
        <f>PPRD!M60+RCV_RCY!M60+IMP!M60-EXP!M60+STK_CHG!M60-INTMARB!M60</f>
        <v>2.1496130696474687</v>
      </c>
      <c r="N60" s="10">
        <f>PPRD!N60+RCV_RCY!N60+IMP!N60-EXP!N60+STK_CHG!N60-INTMARB!N60</f>
        <v>2.1496130696474616</v>
      </c>
      <c r="O60" s="10">
        <f>PPRD!O60+RCV_RCY!O60+IMP!O60-EXP!O60+STK_CHG!O60-INTMARB!O60</f>
        <v>2.149613069647458</v>
      </c>
      <c r="P60" s="10">
        <f>PPRD!P60+RCV_RCY!P60+IMP!P60-EXP!P60+STK_CHG!P60-INTMARB!P60</f>
        <v>2.1496130696474651</v>
      </c>
      <c r="Q60" s="10">
        <f>PPRD!Q60+RCV_RCY!Q60+IMP!Q60-EXP!Q60+STK_CHG!Q60-INTMARB!Q60</f>
        <v>6.4488392089423883</v>
      </c>
      <c r="R60" s="10">
        <f>PPRD!R60+RCV_RCY!R60+IMP!R60-EXP!R60+STK_CHG!R60-INTMARB!R60</f>
        <v>6.44883920894239</v>
      </c>
      <c r="S60" s="10">
        <f>PPRD!S60+RCV_RCY!S60+IMP!S60-EXP!S60+STK_CHG!S60-INTMARB!S60</f>
        <v>6.44883920894239</v>
      </c>
      <c r="T60" s="10">
        <f>PPRD!T60+RCV_RCY!T60+IMP!T60-EXP!T60+STK_CHG!T60-INTMARB!T60</f>
        <v>6.44883920894239</v>
      </c>
      <c r="U60" s="10">
        <f>PPRD!U60+RCV_RCY!U60+IMP!U60-EXP!U60+STK_CHG!U60-INTMARB!U60</f>
        <v>6.44883920894239</v>
      </c>
      <c r="V60" s="10">
        <f>PPRD!V60+RCV_RCY!V60+IMP!V60-EXP!V60+STK_CHG!V60-INTMARB!V60</f>
        <v>6.44883920894239</v>
      </c>
      <c r="W60" s="10">
        <f>PPRD!W60+RCV_RCY!W60+IMP!W60-EXP!W60+STK_CHG!W60-INTMARB!W60</f>
        <v>6.44883920894239</v>
      </c>
      <c r="X60" s="10">
        <f>PPRD!X60+RCV_RCY!X60+IMP!X60-EXP!X60+STK_CHG!X60-INTMARB!X60</f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f>PPRD!C61+RCV_RCY!C61+IMP!C61-EXP!C61+STK_CHG!C61-INTMARB!C61</f>
        <v>124.4625967325881</v>
      </c>
      <c r="D61" s="10">
        <f>PPRD!D61+RCV_RCY!D61+IMP!D61-EXP!D61+STK_CHG!D61-INTMARB!D61</f>
        <v>128.02141014617371</v>
      </c>
      <c r="E61" s="10">
        <f>PPRD!E61+RCV_RCY!E61+IMP!E61-EXP!E61+STK_CHG!E61-INTMARB!E61</f>
        <v>132.8460877042132</v>
      </c>
      <c r="F61" s="10">
        <f>PPRD!F61+RCV_RCY!F61+IMP!F61-EXP!F61+STK_CHG!F61-INTMARB!F61</f>
        <v>128.7857265692175</v>
      </c>
      <c r="G61" s="10">
        <f>PPRD!G61+RCV_RCY!G61+IMP!G61-EXP!G61+STK_CHG!G61-INTMARB!G61</f>
        <v>126.2300945829751</v>
      </c>
      <c r="H61" s="10">
        <f>PPRD!H61+RCV_RCY!H61+IMP!H61-EXP!H61+STK_CHG!H61-INTMARB!H61</f>
        <v>121.6920034393809</v>
      </c>
      <c r="I61" s="10">
        <f>PPRD!I61+RCV_RCY!I61+IMP!I61-EXP!I61+STK_CHG!I61-INTMARB!I61</f>
        <v>140.41754084264829</v>
      </c>
      <c r="J61" s="10">
        <f>PPRD!J61+RCV_RCY!J61+IMP!J61-EXP!J61+STK_CHG!J61-INTMARB!J61</f>
        <v>170.8464316423044</v>
      </c>
      <c r="K61" s="10">
        <f>PPRD!K61+RCV_RCY!K61+IMP!K61-EXP!K61+STK_CHG!K61-INTMARB!K61</f>
        <v>221.12355975924331</v>
      </c>
      <c r="L61" s="10">
        <f>PPRD!L61+RCV_RCY!L61+IMP!L61-EXP!L61+STK_CHG!L61-INTMARB!L61</f>
        <v>261.27351676698191</v>
      </c>
      <c r="M61" s="10">
        <f>PPRD!M61+RCV_RCY!M61+IMP!M61-EXP!M61+STK_CHG!M61-INTMARB!M61</f>
        <v>286.23293207222702</v>
      </c>
      <c r="N61" s="10">
        <f>PPRD!N61+RCV_RCY!N61+IMP!N61-EXP!N61+STK_CHG!N61-INTMARB!N61</f>
        <v>285.85073086844358</v>
      </c>
      <c r="O61" s="10">
        <f>PPRD!O61+RCV_RCY!O61+IMP!O61-EXP!O61+STK_CHG!O61-INTMARB!O61</f>
        <v>290.55606190885641</v>
      </c>
      <c r="P61" s="10">
        <f>PPRD!P61+RCV_RCY!P61+IMP!P61-EXP!P61+STK_CHG!P61-INTMARB!P61</f>
        <v>305.17343078245909</v>
      </c>
      <c r="Q61" s="10">
        <f>PPRD!Q61+RCV_RCY!Q61+IMP!Q61-EXP!Q61+STK_CHG!Q61-INTMARB!Q61</f>
        <v>312.74479793637153</v>
      </c>
      <c r="R61" s="10">
        <f>PPRD!R61+RCV_RCY!R61+IMP!R61-EXP!R61+STK_CHG!R61-INTMARB!R61</f>
        <v>328.00851246775579</v>
      </c>
      <c r="S61" s="10">
        <f>PPRD!S61+RCV_RCY!S61+IMP!S61-EXP!S61+STK_CHG!S61-INTMARB!S61</f>
        <v>319.51410146173691</v>
      </c>
      <c r="T61" s="10">
        <f>PPRD!T61+RCV_RCY!T61+IMP!T61-EXP!T61+STK_CHG!T61-INTMARB!T61</f>
        <v>322.64892519346517</v>
      </c>
      <c r="U61" s="10">
        <f>PPRD!U61+RCV_RCY!U61+IMP!U61-EXP!U61+STK_CHG!U61-INTMARB!U61</f>
        <v>327.09776440240762</v>
      </c>
      <c r="V61" s="10">
        <f>PPRD!V61+RCV_RCY!V61+IMP!V61-EXP!V61+STK_CHG!V61-INTMARB!V61</f>
        <v>356.19871023215819</v>
      </c>
      <c r="W61" s="10">
        <f>PPRD!W61+RCV_RCY!W61+IMP!W61-EXP!W61+STK_CHG!W61-INTMARB!W61</f>
        <v>415.71788478073938</v>
      </c>
      <c r="X61" s="10">
        <f>PPRD!X61+RCV_RCY!X61+IMP!X61-EXP!X61+STK_CHG!X61-INTMARB!X61</f>
        <v>433.95795356835771</v>
      </c>
    </row>
    <row r="62" spans="1:24" ht="11.25" customHeight="1" x14ac:dyDescent="0.2">
      <c r="A62" s="42" t="s">
        <v>111</v>
      </c>
      <c r="B62" s="9" t="s">
        <v>112</v>
      </c>
      <c r="C62" s="10">
        <f>PPRD!C62+RCV_RCY!C62+IMP!C62-EXP!C62+STK_CHG!C62-INTMARB!C62</f>
        <v>609.34368013757523</v>
      </c>
      <c r="D62" s="10">
        <f>PPRD!D62+RCV_RCY!D62+IMP!D62-EXP!D62+STK_CHG!D62-INTMARB!D62</f>
        <v>588.44462596732581</v>
      </c>
      <c r="E62" s="10">
        <f>PPRD!E62+RCV_RCY!E62+IMP!E62-EXP!E62+STK_CHG!E62-INTMARB!E62</f>
        <v>609.29587274290623</v>
      </c>
      <c r="F62" s="10">
        <f>PPRD!F62+RCV_RCY!F62+IMP!F62-EXP!F62+STK_CHG!F62-INTMARB!F62</f>
        <v>598.52390369733439</v>
      </c>
      <c r="G62" s="10">
        <f>PPRD!G62+RCV_RCY!G62+IMP!G62-EXP!G62+STK_CHG!G62-INTMARB!G62</f>
        <v>622.57575236457433</v>
      </c>
      <c r="H62" s="10">
        <f>PPRD!H62+RCV_RCY!H62+IMP!H62-EXP!H62+STK_CHG!H62-INTMARB!H62</f>
        <v>636.73929492691309</v>
      </c>
      <c r="I62" s="10">
        <f>PPRD!I62+RCV_RCY!I62+IMP!I62-EXP!I62+STK_CHG!I62-INTMARB!I62</f>
        <v>635.71220980223552</v>
      </c>
      <c r="J62" s="10">
        <f>PPRD!J62+RCV_RCY!J62+IMP!J62-EXP!J62+STK_CHG!J62-INTMARB!J62</f>
        <v>665.06638005159061</v>
      </c>
      <c r="K62" s="10">
        <f>PPRD!K62+RCV_RCY!K62+IMP!K62-EXP!K62+STK_CHG!K62-INTMARB!K62</f>
        <v>729.65030094582971</v>
      </c>
      <c r="L62" s="10">
        <f>PPRD!L62+RCV_RCY!L62+IMP!L62-EXP!L62+STK_CHG!L62-INTMARB!L62</f>
        <v>774.83998280309527</v>
      </c>
      <c r="M62" s="10">
        <f>PPRD!M62+RCV_RCY!M62+IMP!M62-EXP!M62+STK_CHG!M62-INTMARB!M62</f>
        <v>817.04402407566636</v>
      </c>
      <c r="N62" s="10">
        <f>PPRD!N62+RCV_RCY!N62+IMP!N62-EXP!N62+STK_CHG!N62-INTMARB!N62</f>
        <v>892.32828890799658</v>
      </c>
      <c r="O62" s="10">
        <f>PPRD!O62+RCV_RCY!O62+IMP!O62-EXP!O62+STK_CHG!O62-INTMARB!O62</f>
        <v>950.46337059329323</v>
      </c>
      <c r="P62" s="10">
        <f>PPRD!P62+RCV_RCY!P62+IMP!P62-EXP!P62+STK_CHG!P62-INTMARB!P62</f>
        <v>971.84006878761818</v>
      </c>
      <c r="Q62" s="10">
        <f>PPRD!Q62+RCV_RCY!Q62+IMP!Q62-EXP!Q62+STK_CHG!Q62-INTMARB!Q62</f>
        <v>961.71298366294047</v>
      </c>
      <c r="R62" s="10">
        <f>PPRD!R62+RCV_RCY!R62+IMP!R62-EXP!R62+STK_CHG!R62-INTMARB!R62</f>
        <v>985.956577815993</v>
      </c>
      <c r="S62" s="10">
        <f>PPRD!S62+RCV_RCY!S62+IMP!S62-EXP!S62+STK_CHG!S62-INTMARB!S62</f>
        <v>1009.8883061049011</v>
      </c>
      <c r="T62" s="10">
        <f>PPRD!T62+RCV_RCY!T62+IMP!T62-EXP!T62+STK_CHG!T62-INTMARB!T62</f>
        <v>965.30464316423036</v>
      </c>
      <c r="U62" s="10">
        <f>PPRD!U62+RCV_RCY!U62+IMP!U62-EXP!U62+STK_CHG!U62-INTMARB!U62</f>
        <v>923.30189165950128</v>
      </c>
      <c r="V62" s="10">
        <f>PPRD!V62+RCV_RCY!V62+IMP!V62-EXP!V62+STK_CHG!V62-INTMARB!V62</f>
        <v>919.08667239896806</v>
      </c>
      <c r="W62" s="10">
        <f>PPRD!W62+RCV_RCY!W62+IMP!W62-EXP!W62+STK_CHG!W62-INTMARB!W62</f>
        <v>927.79355116079091</v>
      </c>
      <c r="X62" s="10">
        <f>PPRD!X62+RCV_RCY!X62+IMP!X62-EXP!X62+STK_CHG!X62-INTMARB!X62</f>
        <v>975.86930352536535</v>
      </c>
    </row>
    <row r="63" spans="1:24" ht="11.25" customHeight="1" x14ac:dyDescent="0.2">
      <c r="A63" s="42" t="s">
        <v>113</v>
      </c>
      <c r="B63" s="9" t="s">
        <v>114</v>
      </c>
      <c r="C63" s="10">
        <f>PPRD!C63+RCV_RCY!C63+IMP!C63-EXP!C63+STK_CHG!C63-INTMARB!C63</f>
        <v>0</v>
      </c>
      <c r="D63" s="10">
        <f>PPRD!D63+RCV_RCY!D63+IMP!D63-EXP!D63+STK_CHG!D63-INTMARB!D63</f>
        <v>0</v>
      </c>
      <c r="E63" s="10">
        <f>PPRD!E63+RCV_RCY!E63+IMP!E63-EXP!E63+STK_CHG!E63-INTMARB!E63</f>
        <v>0</v>
      </c>
      <c r="F63" s="10">
        <f>PPRD!F63+RCV_RCY!F63+IMP!F63-EXP!F63+STK_CHG!F63-INTMARB!F63</f>
        <v>0</v>
      </c>
      <c r="G63" s="10">
        <f>PPRD!G63+RCV_RCY!G63+IMP!G63-EXP!G63+STK_CHG!G63-INTMARB!G63</f>
        <v>0</v>
      </c>
      <c r="H63" s="10">
        <f>PPRD!H63+RCV_RCY!H63+IMP!H63-EXP!H63+STK_CHG!H63-INTMARB!H63</f>
        <v>0</v>
      </c>
      <c r="I63" s="10">
        <f>PPRD!I63+RCV_RCY!I63+IMP!I63-EXP!I63+STK_CHG!I63-INTMARB!I63</f>
        <v>18.72553740326741</v>
      </c>
      <c r="J63" s="10">
        <f>PPRD!J63+RCV_RCY!J63+IMP!J63-EXP!J63+STK_CHG!J63-INTMARB!J63</f>
        <v>88.277472055030074</v>
      </c>
      <c r="K63" s="10">
        <f>PPRD!K63+RCV_RCY!K63+IMP!K63-EXP!K63+STK_CHG!K63-INTMARB!K63</f>
        <v>125.70464316423046</v>
      </c>
      <c r="L63" s="10">
        <f>PPRD!L63+RCV_RCY!L63+IMP!L63-EXP!L63+STK_CHG!L63-INTMARB!L63</f>
        <v>130.34178847807394</v>
      </c>
      <c r="M63" s="10">
        <f>PPRD!M63+RCV_RCY!M63+IMP!M63-EXP!M63+STK_CHG!M63-INTMARB!M63</f>
        <v>110.2752364574377</v>
      </c>
      <c r="N63" s="10">
        <f>PPRD!N63+RCV_RCY!N63+IMP!N63-EXP!N63+STK_CHG!N63-INTMARB!N63</f>
        <v>45.786758383490969</v>
      </c>
      <c r="O63" s="10">
        <f>PPRD!O63+RCV_RCY!O63+IMP!O63-EXP!O63+STK_CHG!O63-INTMARB!O63</f>
        <v>89.63886500429922</v>
      </c>
      <c r="P63" s="10">
        <f>PPRD!P63+RCV_RCY!P63+IMP!P63-EXP!P63+STK_CHG!P63-INTMARB!P63</f>
        <v>130.91143594153056</v>
      </c>
      <c r="Q63" s="10">
        <f>PPRD!Q63+RCV_RCY!Q63+IMP!Q63-EXP!Q63+STK_CHG!Q63-INTMARB!Q63</f>
        <v>125.10748065348236</v>
      </c>
      <c r="R63" s="10">
        <f>PPRD!R63+RCV_RCY!R63+IMP!R63-EXP!R63+STK_CHG!R63-INTMARB!R63</f>
        <v>149.32484952708515</v>
      </c>
      <c r="S63" s="10">
        <f>PPRD!S63+RCV_RCY!S63+IMP!S63-EXP!S63+STK_CHG!S63-INTMARB!S63</f>
        <v>132.8085984522786</v>
      </c>
      <c r="T63" s="10">
        <f>PPRD!T63+RCV_RCY!T63+IMP!T63-EXP!T63+STK_CHG!T63-INTMARB!T63</f>
        <v>147.49114359415307</v>
      </c>
      <c r="U63" s="10">
        <f>PPRD!U63+RCV_RCY!U63+IMP!U63-EXP!U63+STK_CHG!U63-INTMARB!U63</f>
        <v>196.04101461736883</v>
      </c>
      <c r="V63" s="10">
        <f>PPRD!V63+RCV_RCY!V63+IMP!V63-EXP!V63+STK_CHG!V63-INTMARB!V63</f>
        <v>220.29157351676693</v>
      </c>
      <c r="W63" s="10">
        <f>PPRD!W63+RCV_RCY!W63+IMP!W63-EXP!W63+STK_CHG!W63-INTMARB!W63</f>
        <v>296.0357695614789</v>
      </c>
      <c r="X63" s="10">
        <f>PPRD!X63+RCV_RCY!X63+IMP!X63-EXP!X63+STK_CHG!X63-INTMARB!X63</f>
        <v>294.19398108340499</v>
      </c>
    </row>
    <row r="64" spans="1:24" ht="11.25" customHeight="1" x14ac:dyDescent="0.2">
      <c r="A64" s="42" t="s">
        <v>115</v>
      </c>
      <c r="B64" s="9" t="s">
        <v>116</v>
      </c>
      <c r="C64" s="10">
        <f>PPRD!C64+RCV_RCY!C64+IMP!C64-EXP!C64+STK_CHG!C64-INTMARB!C64</f>
        <v>0</v>
      </c>
      <c r="D64" s="10">
        <f>PPRD!D64+RCV_RCY!D64+IMP!D64-EXP!D64+STK_CHG!D64-INTMARB!D64</f>
        <v>0</v>
      </c>
      <c r="E64" s="10">
        <f>PPRD!E64+RCV_RCY!E64+IMP!E64-EXP!E64+STK_CHG!E64-INTMARB!E64</f>
        <v>0</v>
      </c>
      <c r="F64" s="10">
        <f>PPRD!F64+RCV_RCY!F64+IMP!F64-EXP!F64+STK_CHG!F64-INTMARB!F64</f>
        <v>0</v>
      </c>
      <c r="G64" s="10">
        <f>PPRD!G64+RCV_RCY!G64+IMP!G64-EXP!G64+STK_CHG!G64-INTMARB!G64</f>
        <v>0</v>
      </c>
      <c r="H64" s="10">
        <f>PPRD!H64+RCV_RCY!H64+IMP!H64-EXP!H64+STK_CHG!H64-INTMARB!H64</f>
        <v>0</v>
      </c>
      <c r="I64" s="10">
        <f>PPRD!I64+RCV_RCY!I64+IMP!I64-EXP!I64+STK_CHG!I64-INTMARB!I64</f>
        <v>0</v>
      </c>
      <c r="J64" s="10">
        <f>PPRD!J64+RCV_RCY!J64+IMP!J64-EXP!J64+STK_CHG!J64-INTMARB!J64</f>
        <v>0</v>
      </c>
      <c r="K64" s="10">
        <f>PPRD!K64+RCV_RCY!K64+IMP!K64-EXP!K64+STK_CHG!K64-INTMARB!K64</f>
        <v>-17.863284608770421</v>
      </c>
      <c r="L64" s="10">
        <f>PPRD!L64+RCV_RCY!L64+IMP!L64-EXP!L64+STK_CHG!L64-INTMARB!L64</f>
        <v>7.7959587274290616</v>
      </c>
      <c r="M64" s="10">
        <f>PPRD!M64+RCV_RCY!M64+IMP!M64-EXP!M64+STK_CHG!M64-INTMARB!M64</f>
        <v>23.860705073086841</v>
      </c>
      <c r="N64" s="10">
        <f>PPRD!N64+RCV_RCY!N64+IMP!N64-EXP!N64+STK_CHG!N64-INTMARB!N64</f>
        <v>103.1814273430782</v>
      </c>
      <c r="O64" s="10">
        <f>PPRD!O64+RCV_RCY!O64+IMP!O64-EXP!O64+STK_CHG!O64-INTMARB!O64</f>
        <v>34.823731728288912</v>
      </c>
      <c r="P64" s="10">
        <f>PPRD!P64+RCV_RCY!P64+IMP!P64-EXP!P64+STK_CHG!P64-INTMARB!P64</f>
        <v>-5.8039552880481509</v>
      </c>
      <c r="Q64" s="10">
        <f>PPRD!Q64+RCV_RCY!Q64+IMP!Q64-EXP!Q64+STK_CHG!Q64-INTMARB!Q64</f>
        <v>3.224419604471195</v>
      </c>
      <c r="R64" s="10">
        <f>PPRD!R64+RCV_RCY!R64+IMP!R64-EXP!R64+STK_CHG!R64-INTMARB!R64</f>
        <v>-6.277300085984522</v>
      </c>
      <c r="S64" s="10">
        <f>PPRD!S64+RCV_RCY!S64+IMP!S64-EXP!S64+STK_CHG!S64-INTMARB!S64</f>
        <v>-10.19303525365434</v>
      </c>
      <c r="T64" s="10">
        <f>PPRD!T64+RCV_RCY!T64+IMP!T64-EXP!T64+STK_CHG!T64-INTMARB!T64</f>
        <v>-15.30438521066208</v>
      </c>
      <c r="U64" s="10">
        <f>PPRD!U64+RCV_RCY!U64+IMP!U64-EXP!U64+STK_CHG!U64-INTMARB!U64</f>
        <v>-19.992261392949271</v>
      </c>
      <c r="V64" s="10">
        <f>PPRD!V64+RCV_RCY!V64+IMP!V64-EXP!V64+STK_CHG!V64-INTMARB!V64</f>
        <v>-18.785898538263108</v>
      </c>
      <c r="W64" s="10">
        <f>PPRD!W64+RCV_RCY!W64+IMP!W64-EXP!W64+STK_CHG!W64-INTMARB!W64</f>
        <v>-64.73215821152192</v>
      </c>
      <c r="X64" s="10">
        <f>PPRD!X64+RCV_RCY!X64+IMP!X64-EXP!X64+STK_CHG!X64-INTMARB!X64</f>
        <v>-50.583576956147887</v>
      </c>
    </row>
    <row r="65" spans="1:24" ht="11.25" customHeight="1" x14ac:dyDescent="0.2">
      <c r="A65" s="42" t="s">
        <v>117</v>
      </c>
      <c r="B65" s="9" t="s">
        <v>118</v>
      </c>
      <c r="C65" s="10">
        <f>PPRD!C65+RCV_RCY!C65+IMP!C65-EXP!C65+STK_CHG!C65-INTMARB!C65</f>
        <v>0</v>
      </c>
      <c r="D65" s="10">
        <f>PPRD!D65+RCV_RCY!D65+IMP!D65-EXP!D65+STK_CHG!D65-INTMARB!D65</f>
        <v>0</v>
      </c>
      <c r="E65" s="10">
        <f>PPRD!E65+RCV_RCY!E65+IMP!E65-EXP!E65+STK_CHG!E65-INTMARB!E65</f>
        <v>0</v>
      </c>
      <c r="F65" s="10">
        <f>PPRD!F65+RCV_RCY!F65+IMP!F65-EXP!F65+STK_CHG!F65-INTMARB!F65</f>
        <v>0</v>
      </c>
      <c r="G65" s="10">
        <f>PPRD!G65+RCV_RCY!G65+IMP!G65-EXP!G65+STK_CHG!G65-INTMARB!G65</f>
        <v>0</v>
      </c>
      <c r="H65" s="10">
        <f>PPRD!H65+RCV_RCY!H65+IMP!H65-EXP!H65+STK_CHG!H65-INTMARB!H65</f>
        <v>0</v>
      </c>
      <c r="I65" s="10">
        <f>PPRD!I65+RCV_RCY!I65+IMP!I65-EXP!I65+STK_CHG!I65-INTMARB!I65</f>
        <v>22.690369733447977</v>
      </c>
      <c r="J65" s="10">
        <f>PPRD!J65+RCV_RCY!J65+IMP!J65-EXP!J65+STK_CHG!J65-INTMARB!J65</f>
        <v>242.14196044711949</v>
      </c>
      <c r="K65" s="10">
        <f>PPRD!K65+RCV_RCY!K65+IMP!K65-EXP!K65+STK_CHG!K65-INTMARB!K65</f>
        <v>253.63043852106631</v>
      </c>
      <c r="L65" s="10">
        <f>PPRD!L65+RCV_RCY!L65+IMP!L65-EXP!L65+STK_CHG!L65-INTMARB!L65</f>
        <v>289.86337059329321</v>
      </c>
      <c r="M65" s="10">
        <f>PPRD!M65+RCV_RCY!M65+IMP!M65-EXP!M65+STK_CHG!M65-INTMARB!M65</f>
        <v>96.32656921754085</v>
      </c>
      <c r="N65" s="10">
        <f>PPRD!N65+RCV_RCY!N65+IMP!N65-EXP!N65+STK_CHG!N65-INTMARB!N65</f>
        <v>194.42055030094582</v>
      </c>
      <c r="O65" s="10">
        <f>PPRD!O65+RCV_RCY!O65+IMP!O65-EXP!O65+STK_CHG!O65-INTMARB!O65</f>
        <v>241.2582115219264</v>
      </c>
      <c r="P65" s="10">
        <f>PPRD!P65+RCV_RCY!P65+IMP!P65-EXP!P65+STK_CHG!P65-INTMARB!P65</f>
        <v>242.14196044711943</v>
      </c>
      <c r="Q65" s="10">
        <f>PPRD!Q65+RCV_RCY!Q65+IMP!Q65-EXP!Q65+STK_CHG!Q65-INTMARB!Q65</f>
        <v>284.56096302665537</v>
      </c>
      <c r="R65" s="10">
        <f>PPRD!R65+RCV_RCY!R65+IMP!R65-EXP!R65+STK_CHG!R65-INTMARB!R65</f>
        <v>221.73929492691346</v>
      </c>
      <c r="S65" s="10">
        <f>PPRD!S65+RCV_RCY!S65+IMP!S65-EXP!S65+STK_CHG!S65-INTMARB!S65</f>
        <v>161.51306964746345</v>
      </c>
      <c r="T65" s="10">
        <f>PPRD!T65+RCV_RCY!T65+IMP!T65-EXP!T65+STK_CHG!T65-INTMARB!T65</f>
        <v>256.8163370593295</v>
      </c>
      <c r="U65" s="10">
        <f>PPRD!U65+RCV_RCY!U65+IMP!U65-EXP!U65+STK_CHG!U65-INTMARB!U65</f>
        <v>440.09028374892495</v>
      </c>
      <c r="V65" s="10">
        <f>PPRD!V65+RCV_RCY!V65+IMP!V65-EXP!V65+STK_CHG!V65-INTMARB!V65</f>
        <v>615.61633705932968</v>
      </c>
      <c r="W65" s="10">
        <f>PPRD!W65+RCV_RCY!W65+IMP!W65-EXP!W65+STK_CHG!W65-INTMARB!W65</f>
        <v>734.37652622527935</v>
      </c>
      <c r="X65" s="10">
        <f>PPRD!X65+RCV_RCY!X65+IMP!X65-EXP!X65+STK_CHG!X65-INTMARB!X65</f>
        <v>652.07196904557168</v>
      </c>
    </row>
    <row r="66" spans="1:24" ht="11.25" customHeight="1" x14ac:dyDescent="0.2">
      <c r="A66" s="42" t="s">
        <v>119</v>
      </c>
      <c r="B66" s="9" t="s">
        <v>120</v>
      </c>
      <c r="C66" s="10">
        <f>PPRD!C66+RCV_RCY!C66+IMP!C66-EXP!C66+STK_CHG!C66-INTMARB!C66</f>
        <v>0</v>
      </c>
      <c r="D66" s="10">
        <f>PPRD!D66+RCV_RCY!D66+IMP!D66-EXP!D66+STK_CHG!D66-INTMARB!D66</f>
        <v>0</v>
      </c>
      <c r="E66" s="10">
        <f>PPRD!E66+RCV_RCY!E66+IMP!E66-EXP!E66+STK_CHG!E66-INTMARB!E66</f>
        <v>0</v>
      </c>
      <c r="F66" s="10">
        <f>PPRD!F66+RCV_RCY!F66+IMP!F66-EXP!F66+STK_CHG!F66-INTMARB!F66</f>
        <v>0</v>
      </c>
      <c r="G66" s="10">
        <f>PPRD!G66+RCV_RCY!G66+IMP!G66-EXP!G66+STK_CHG!G66-INTMARB!G66</f>
        <v>0</v>
      </c>
      <c r="H66" s="10">
        <f>PPRD!H66+RCV_RCY!H66+IMP!H66-EXP!H66+STK_CHG!H66-INTMARB!H66</f>
        <v>0</v>
      </c>
      <c r="I66" s="10">
        <f>PPRD!I66+RCV_RCY!I66+IMP!I66-EXP!I66+STK_CHG!I66-INTMARB!I66</f>
        <v>0</v>
      </c>
      <c r="J66" s="10">
        <f>PPRD!J66+RCV_RCY!J66+IMP!J66-EXP!J66+STK_CHG!J66-INTMARB!J66</f>
        <v>0</v>
      </c>
      <c r="K66" s="10">
        <f>PPRD!K66+RCV_RCY!K66+IMP!K66-EXP!K66+STK_CHG!K66-INTMARB!K66</f>
        <v>-74.233276010318136</v>
      </c>
      <c r="L66" s="10">
        <f>PPRD!L66+RCV_RCY!L66+IMP!L66-EXP!L66+STK_CHG!L66-INTMARB!L66</f>
        <v>-54.791229578675832</v>
      </c>
      <c r="M66" s="10">
        <f>PPRD!M66+RCV_RCY!M66+IMP!M66-EXP!M66+STK_CHG!M66-INTMARB!M66</f>
        <v>-1.7674978503869301</v>
      </c>
      <c r="N66" s="10">
        <f>PPRD!N66+RCV_RCY!N66+IMP!N66-EXP!N66+STK_CHG!N66-INTMARB!N66</f>
        <v>-22.09320722269991</v>
      </c>
      <c r="O66" s="10">
        <f>PPRD!O66+RCV_RCY!O66+IMP!O66-EXP!O66+STK_CHG!O66-INTMARB!O66</f>
        <v>-30.930524505588991</v>
      </c>
      <c r="P66" s="10">
        <f>PPRD!P66+RCV_RCY!P66+IMP!P66-EXP!P66+STK_CHG!P66-INTMARB!P66</f>
        <v>-47.721410146173689</v>
      </c>
      <c r="Q66" s="10">
        <f>PPRD!Q66+RCV_RCY!Q66+IMP!Q66-EXP!Q66+STK_CHG!Q66-INTMARB!Q66</f>
        <v>-38.000343938091142</v>
      </c>
      <c r="R66" s="10">
        <f>PPRD!R66+RCV_RCY!R66+IMP!R66-EXP!R66+STK_CHG!R66-INTMARB!R66</f>
        <v>-42.881255374032669</v>
      </c>
      <c r="S66" s="10">
        <f>PPRD!S66+RCV_RCY!S66+IMP!S66-EXP!S66+STK_CHG!S66-INTMARB!S66</f>
        <v>-25.418744625967321</v>
      </c>
      <c r="T66" s="10">
        <f>PPRD!T66+RCV_RCY!T66+IMP!T66-EXP!T66+STK_CHG!T66-INTMARB!T66</f>
        <v>-53.967583834909718</v>
      </c>
      <c r="U66" s="10">
        <f>PPRD!U66+RCV_RCY!U66+IMP!U66-EXP!U66+STK_CHG!U66-INTMARB!U66</f>
        <v>-61.595098882201192</v>
      </c>
      <c r="V66" s="10">
        <f>PPRD!V66+RCV_RCY!V66+IMP!V66-EXP!V66+STK_CHG!V66-INTMARB!V66</f>
        <v>-135.18615649183147</v>
      </c>
      <c r="W66" s="10">
        <f>PPRD!W66+RCV_RCY!W66+IMP!W66-EXP!W66+STK_CHG!W66-INTMARB!W66</f>
        <v>-379.9916595012898</v>
      </c>
      <c r="X66" s="10">
        <f>PPRD!X66+RCV_RCY!X66+IMP!X66-EXP!X66+STK_CHG!X66-INTMARB!X66</f>
        <v>-223.00773860705073</v>
      </c>
    </row>
    <row r="67" spans="1:24" ht="11.25" customHeight="1" x14ac:dyDescent="0.2">
      <c r="A67" s="42" t="s">
        <v>121</v>
      </c>
      <c r="B67" s="9" t="s">
        <v>122</v>
      </c>
      <c r="C67" s="10">
        <f>PPRD!C67+RCV_RCY!C67+IMP!C67-EXP!C67+STK_CHG!C67-INTMARB!C67</f>
        <v>0</v>
      </c>
      <c r="D67" s="10">
        <f>PPRD!D67+RCV_RCY!D67+IMP!D67-EXP!D67+STK_CHG!D67-INTMARB!D67</f>
        <v>0</v>
      </c>
      <c r="E67" s="10">
        <f>PPRD!E67+RCV_RCY!E67+IMP!E67-EXP!E67+STK_CHG!E67-INTMARB!E67</f>
        <v>0</v>
      </c>
      <c r="F67" s="10">
        <f>PPRD!F67+RCV_RCY!F67+IMP!F67-EXP!F67+STK_CHG!F67-INTMARB!F67</f>
        <v>0</v>
      </c>
      <c r="G67" s="10">
        <f>PPRD!G67+RCV_RCY!G67+IMP!G67-EXP!G67+STK_CHG!G67-INTMARB!G67</f>
        <v>0</v>
      </c>
      <c r="H67" s="10">
        <f>PPRD!H67+RCV_RCY!H67+IMP!H67-EXP!H67+STK_CHG!H67-INTMARB!H67</f>
        <v>0</v>
      </c>
      <c r="I67" s="10">
        <f>PPRD!I67+RCV_RCY!I67+IMP!I67-EXP!I67+STK_CHG!I67-INTMARB!I67</f>
        <v>0</v>
      </c>
      <c r="J67" s="10">
        <f>PPRD!J67+RCV_RCY!J67+IMP!J67-EXP!J67+STK_CHG!J67-INTMARB!J67</f>
        <v>0</v>
      </c>
      <c r="K67" s="10">
        <f>PPRD!K67+RCV_RCY!K67+IMP!K67-EXP!K67+STK_CHG!K67-INTMARB!K67</f>
        <v>0</v>
      </c>
      <c r="L67" s="10">
        <f>PPRD!L67+RCV_RCY!L67+IMP!L67-EXP!L67+STK_CHG!L67-INTMARB!L67</f>
        <v>0</v>
      </c>
      <c r="M67" s="10">
        <f>PPRD!M67+RCV_RCY!M67+IMP!M67-EXP!M67+STK_CHG!M67-INTMARB!M67</f>
        <v>0</v>
      </c>
      <c r="N67" s="10">
        <f>PPRD!N67+RCV_RCY!N67+IMP!N67-EXP!N67+STK_CHG!N67-INTMARB!N67</f>
        <v>0</v>
      </c>
      <c r="O67" s="10">
        <f>PPRD!O67+RCV_RCY!O67+IMP!O67-EXP!O67+STK_CHG!O67-INTMARB!O67</f>
        <v>0</v>
      </c>
      <c r="P67" s="10">
        <f>PPRD!P67+RCV_RCY!P67+IMP!P67-EXP!P67+STK_CHG!P67-INTMARB!P67</f>
        <v>0</v>
      </c>
      <c r="Q67" s="10">
        <f>PPRD!Q67+RCV_RCY!Q67+IMP!Q67-EXP!Q67+STK_CHG!Q67-INTMARB!Q67</f>
        <v>0</v>
      </c>
      <c r="R67" s="10">
        <f>PPRD!R67+RCV_RCY!R67+IMP!R67-EXP!R67+STK_CHG!R67-INTMARB!R67</f>
        <v>0</v>
      </c>
      <c r="S67" s="10">
        <f>PPRD!S67+RCV_RCY!S67+IMP!S67-EXP!S67+STK_CHG!S67-INTMARB!S67</f>
        <v>0</v>
      </c>
      <c r="T67" s="10">
        <f>PPRD!T67+RCV_RCY!T67+IMP!T67-EXP!T67+STK_CHG!T67-INTMARB!T67</f>
        <v>0</v>
      </c>
      <c r="U67" s="10">
        <f>PPRD!U67+RCV_RCY!U67+IMP!U67-EXP!U67+STK_CHG!U67-INTMARB!U67</f>
        <v>0</v>
      </c>
      <c r="V67" s="10">
        <f>PPRD!V67+RCV_RCY!V67+IMP!V67-EXP!V67+STK_CHG!V67-INTMARB!V67</f>
        <v>0</v>
      </c>
      <c r="W67" s="10">
        <f>PPRD!W67+RCV_RCY!W67+IMP!W67-EXP!W67+STK_CHG!W67-INTMARB!W67</f>
        <v>0</v>
      </c>
      <c r="X67" s="10">
        <f>PPRD!X67+RCV_RCY!X67+IMP!X67-EXP!X67+STK_CHG!X67-INTMARB!X67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PPRD!C68+RCV_RCY!C68+IMP!C68-EXP!C68+STK_CHG!C68-INTMARB!C68</f>
        <v>0</v>
      </c>
      <c r="D68" s="10">
        <f>PPRD!D68+RCV_RCY!D68+IMP!D68-EXP!D68+STK_CHG!D68-INTMARB!D68</f>
        <v>0</v>
      </c>
      <c r="E68" s="10">
        <f>PPRD!E68+RCV_RCY!E68+IMP!E68-EXP!E68+STK_CHG!E68-INTMARB!E68</f>
        <v>0</v>
      </c>
      <c r="F68" s="10">
        <f>PPRD!F68+RCV_RCY!F68+IMP!F68-EXP!F68+STK_CHG!F68-INTMARB!F68</f>
        <v>0</v>
      </c>
      <c r="G68" s="10">
        <f>PPRD!G68+RCV_RCY!G68+IMP!G68-EXP!G68+STK_CHG!G68-INTMARB!G68</f>
        <v>0</v>
      </c>
      <c r="H68" s="10">
        <f>PPRD!H68+RCV_RCY!H68+IMP!H68-EXP!H68+STK_CHG!H68-INTMARB!H68</f>
        <v>0</v>
      </c>
      <c r="I68" s="10">
        <f>PPRD!I68+RCV_RCY!I68+IMP!I68-EXP!I68+STK_CHG!I68-INTMARB!I68</f>
        <v>0</v>
      </c>
      <c r="J68" s="10">
        <f>PPRD!J68+RCV_RCY!J68+IMP!J68-EXP!J68+STK_CHG!J68-INTMARB!J68</f>
        <v>0</v>
      </c>
      <c r="K68" s="10">
        <f>PPRD!K68+RCV_RCY!K68+IMP!K68-EXP!K68+STK_CHG!K68-INTMARB!K68</f>
        <v>0</v>
      </c>
      <c r="L68" s="10">
        <f>PPRD!L68+RCV_RCY!L68+IMP!L68-EXP!L68+STK_CHG!L68-INTMARB!L68</f>
        <v>0</v>
      </c>
      <c r="M68" s="10">
        <f>PPRD!M68+RCV_RCY!M68+IMP!M68-EXP!M68+STK_CHG!M68-INTMARB!M68</f>
        <v>0</v>
      </c>
      <c r="N68" s="10">
        <f>PPRD!N68+RCV_RCY!N68+IMP!N68-EXP!N68+STK_CHG!N68-INTMARB!N68</f>
        <v>0</v>
      </c>
      <c r="O68" s="10">
        <f>PPRD!O68+RCV_RCY!O68+IMP!O68-EXP!O68+STK_CHG!O68-INTMARB!O68</f>
        <v>0</v>
      </c>
      <c r="P68" s="10">
        <f>PPRD!P68+RCV_RCY!P68+IMP!P68-EXP!P68+STK_CHG!P68-INTMARB!P68</f>
        <v>0</v>
      </c>
      <c r="Q68" s="10">
        <f>PPRD!Q68+RCV_RCY!Q68+IMP!Q68-EXP!Q68+STK_CHG!Q68-INTMARB!Q68</f>
        <v>0</v>
      </c>
      <c r="R68" s="10">
        <f>PPRD!R68+RCV_RCY!R68+IMP!R68-EXP!R68+STK_CHG!R68-INTMARB!R68</f>
        <v>0</v>
      </c>
      <c r="S68" s="10">
        <f>PPRD!S68+RCV_RCY!S68+IMP!S68-EXP!S68+STK_CHG!S68-INTMARB!S68</f>
        <v>0</v>
      </c>
      <c r="T68" s="10">
        <f>PPRD!T68+RCV_RCY!T68+IMP!T68-EXP!T68+STK_CHG!T68-INTMARB!T68</f>
        <v>0</v>
      </c>
      <c r="U68" s="10">
        <f>PPRD!U68+RCV_RCY!U68+IMP!U68-EXP!U68+STK_CHG!U68-INTMARB!U68</f>
        <v>0</v>
      </c>
      <c r="V68" s="10">
        <f>PPRD!V68+RCV_RCY!V68+IMP!V68-EXP!V68+STK_CHG!V68-INTMARB!V68</f>
        <v>0</v>
      </c>
      <c r="W68" s="10">
        <f>PPRD!W68+RCV_RCY!W68+IMP!W68-EXP!W68+STK_CHG!W68-INTMARB!W68</f>
        <v>0</v>
      </c>
      <c r="X68" s="10">
        <f>PPRD!X68+RCV_RCY!X68+IMP!X68-EXP!X68+STK_CHG!X68-INTMARB!X68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PPRD!C69+RCV_RCY!C69+IMP!C69-EXP!C69+STK_CHG!C69-INTMARB!C69</f>
        <v>0</v>
      </c>
      <c r="D69" s="10">
        <f>PPRD!D69+RCV_RCY!D69+IMP!D69-EXP!D69+STK_CHG!D69-INTMARB!D69</f>
        <v>0</v>
      </c>
      <c r="E69" s="10">
        <f>PPRD!E69+RCV_RCY!E69+IMP!E69-EXP!E69+STK_CHG!E69-INTMARB!E69</f>
        <v>18.12837489251935</v>
      </c>
      <c r="F69" s="10">
        <f>PPRD!F69+RCV_RCY!F69+IMP!F69-EXP!F69+STK_CHG!F69-INTMARB!F69</f>
        <v>0.86018916595012884</v>
      </c>
      <c r="G69" s="10">
        <f>PPRD!G69+RCV_RCY!G69+IMP!G69-EXP!G69+STK_CHG!G69-INTMARB!G69</f>
        <v>94.846345657781598</v>
      </c>
      <c r="H69" s="10">
        <f>PPRD!H69+RCV_RCY!H69+IMP!H69-EXP!H69+STK_CHG!H69-INTMARB!H69</f>
        <v>338.22218400687876</v>
      </c>
      <c r="I69" s="10">
        <f>PPRD!I69+RCV_RCY!I69+IMP!I69-EXP!I69+STK_CHG!I69-INTMARB!I69</f>
        <v>393.75975924333613</v>
      </c>
      <c r="J69" s="10">
        <f>PPRD!J69+RCV_RCY!J69+IMP!J69-EXP!J69+STK_CHG!J69-INTMARB!J69</f>
        <v>58.73086844368013</v>
      </c>
      <c r="K69" s="10">
        <f>PPRD!K69+RCV_RCY!K69+IMP!K69-EXP!K69+STK_CHG!K69-INTMARB!K69</f>
        <v>123.34049871023214</v>
      </c>
      <c r="L69" s="10">
        <f>PPRD!L69+RCV_RCY!L69+IMP!L69-EXP!L69+STK_CHG!L69-INTMARB!L69</f>
        <v>47.681771281169382</v>
      </c>
      <c r="M69" s="10">
        <f>PPRD!M69+RCV_RCY!M69+IMP!M69-EXP!M69+STK_CHG!M69-INTMARB!M69</f>
        <v>25.59716251074806</v>
      </c>
      <c r="N69" s="10">
        <f>PPRD!N69+RCV_RCY!N69+IMP!N69-EXP!N69+STK_CHG!N69-INTMARB!N69</f>
        <v>3.4343078245915741</v>
      </c>
      <c r="O69" s="10">
        <f>PPRD!O69+RCV_RCY!O69+IMP!O69-EXP!O69+STK_CHG!O69-INTMARB!O69</f>
        <v>0</v>
      </c>
      <c r="P69" s="10">
        <f>PPRD!P69+RCV_RCY!P69+IMP!P69-EXP!P69+STK_CHG!P69-INTMARB!P69</f>
        <v>0</v>
      </c>
      <c r="Q69" s="10">
        <f>PPRD!Q69+RCV_RCY!Q69+IMP!Q69-EXP!Q69+STK_CHG!Q69-INTMARB!Q69</f>
        <v>0</v>
      </c>
      <c r="R69" s="10">
        <f>PPRD!R69+RCV_RCY!R69+IMP!R69-EXP!R69+STK_CHG!R69-INTMARB!R69</f>
        <v>0</v>
      </c>
      <c r="S69" s="10">
        <f>PPRD!S69+RCV_RCY!S69+IMP!S69-EXP!S69+STK_CHG!S69-INTMARB!S69</f>
        <v>0</v>
      </c>
      <c r="T69" s="10">
        <f>PPRD!T69+RCV_RCY!T69+IMP!T69-EXP!T69+STK_CHG!T69-INTMARB!T69</f>
        <v>0</v>
      </c>
      <c r="U69" s="10">
        <f>PPRD!U69+RCV_RCY!U69+IMP!U69-EXP!U69+STK_CHG!U69-INTMARB!U69</f>
        <v>52.474634565778153</v>
      </c>
      <c r="V69" s="10">
        <f>PPRD!V69+RCV_RCY!V69+IMP!V69-EXP!V69+STK_CHG!V69-INTMARB!V69</f>
        <v>39.959587274290627</v>
      </c>
      <c r="W69" s="10">
        <f>PPRD!W69+RCV_RCY!W69+IMP!W69-EXP!W69+STK_CHG!W69-INTMARB!W69</f>
        <v>27.629406706792771</v>
      </c>
      <c r="X69" s="10">
        <f>PPRD!X69+RCV_RCY!X69+IMP!X69-EXP!X69+STK_CHG!X69-INTMARB!X69</f>
        <v>20.90025795356836</v>
      </c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579.32072226999139</v>
      </c>
      <c r="D71" s="37">
        <f t="shared" si="22"/>
        <v>584.19320722269993</v>
      </c>
      <c r="E71" s="37">
        <f t="shared" si="22"/>
        <v>622.50404127257093</v>
      </c>
      <c r="F71" s="37">
        <f t="shared" si="22"/>
        <v>674.95460017196899</v>
      </c>
      <c r="G71" s="37">
        <f t="shared" si="22"/>
        <v>702.03972484952703</v>
      </c>
      <c r="H71" s="37">
        <f t="shared" si="22"/>
        <v>718.01857265692172</v>
      </c>
      <c r="I71" s="37">
        <f t="shared" si="22"/>
        <v>688.68822012037833</v>
      </c>
      <c r="J71" s="37">
        <f t="shared" si="22"/>
        <v>720.47867583834898</v>
      </c>
      <c r="K71" s="37">
        <f t="shared" si="22"/>
        <v>759.43439380911434</v>
      </c>
      <c r="L71" s="37">
        <f t="shared" si="22"/>
        <v>744.43490971625101</v>
      </c>
      <c r="M71" s="37">
        <f t="shared" si="22"/>
        <v>724.53903697334465</v>
      </c>
      <c r="N71" s="37">
        <f t="shared" si="22"/>
        <v>760.1509888220121</v>
      </c>
      <c r="O71" s="37">
        <f t="shared" si="22"/>
        <v>746.77558039552878</v>
      </c>
      <c r="P71" s="37">
        <f t="shared" si="22"/>
        <v>795.14187446259666</v>
      </c>
      <c r="Q71" s="37">
        <f t="shared" si="22"/>
        <v>819.26534823731708</v>
      </c>
      <c r="R71" s="37">
        <f t="shared" si="22"/>
        <v>883.67790197764407</v>
      </c>
      <c r="S71" s="37">
        <f t="shared" si="22"/>
        <v>934.79982803095436</v>
      </c>
      <c r="T71" s="37">
        <f t="shared" si="22"/>
        <v>934.23112639724854</v>
      </c>
      <c r="U71" s="37">
        <f t="shared" si="22"/>
        <v>937.67652622527942</v>
      </c>
      <c r="V71" s="37">
        <f t="shared" si="22"/>
        <v>892.3848667239896</v>
      </c>
      <c r="W71" s="37">
        <f t="shared" si="22"/>
        <v>860.91934651762688</v>
      </c>
      <c r="X71" s="37">
        <f t="shared" ref="X71" si="23">SUM(X72:X73)</f>
        <v>895.44686156491821</v>
      </c>
    </row>
    <row r="72" spans="1:24" ht="11.25" customHeight="1" x14ac:dyDescent="0.2">
      <c r="A72" s="42" t="s">
        <v>131</v>
      </c>
      <c r="B72" s="9" t="s">
        <v>132</v>
      </c>
      <c r="C72" s="10">
        <f>PPRD!C72+RCV_RCY!C72+IMP!C72-EXP!C72+STK_CHG!C72-INTMARB!C72</f>
        <v>0</v>
      </c>
      <c r="D72" s="10">
        <f>PPRD!D72+RCV_RCY!D72+IMP!D72-EXP!D72+STK_CHG!D72-INTMARB!D72</f>
        <v>0</v>
      </c>
      <c r="E72" s="10">
        <f>PPRD!E72+RCV_RCY!E72+IMP!E72-EXP!E72+STK_CHG!E72-INTMARB!E72</f>
        <v>0</v>
      </c>
      <c r="F72" s="10">
        <f>PPRD!F72+RCV_RCY!F72+IMP!F72-EXP!F72+STK_CHG!F72-INTMARB!F72</f>
        <v>0</v>
      </c>
      <c r="G72" s="10">
        <f>PPRD!G72+RCV_RCY!G72+IMP!G72-EXP!G72+STK_CHG!G72-INTMARB!G72</f>
        <v>0</v>
      </c>
      <c r="H72" s="10">
        <f>PPRD!H72+RCV_RCY!H72+IMP!H72-EXP!H72+STK_CHG!H72-INTMARB!H72</f>
        <v>0</v>
      </c>
      <c r="I72" s="10">
        <f>PPRD!I72+RCV_RCY!I72+IMP!I72-EXP!I72+STK_CHG!I72-INTMARB!I72</f>
        <v>0</v>
      </c>
      <c r="J72" s="10">
        <f>PPRD!J72+RCV_RCY!J72+IMP!J72-EXP!J72+STK_CHG!J72-INTMARB!J72</f>
        <v>0</v>
      </c>
      <c r="K72" s="10">
        <f>PPRD!K72+RCV_RCY!K72+IMP!K72-EXP!K72+STK_CHG!K72-INTMARB!K72</f>
        <v>0</v>
      </c>
      <c r="L72" s="10">
        <f>PPRD!L72+RCV_RCY!L72+IMP!L72-EXP!L72+STK_CHG!L72-INTMARB!L72</f>
        <v>0</v>
      </c>
      <c r="M72" s="10">
        <f>PPRD!M72+RCV_RCY!M72+IMP!M72-EXP!M72+STK_CHG!M72-INTMARB!M72</f>
        <v>0</v>
      </c>
      <c r="N72" s="10">
        <f>PPRD!N72+RCV_RCY!N72+IMP!N72-EXP!N72+STK_CHG!N72-INTMARB!N72</f>
        <v>0</v>
      </c>
      <c r="O72" s="10">
        <f>PPRD!O72+RCV_RCY!O72+IMP!O72-EXP!O72+STK_CHG!O72-INTMARB!O72</f>
        <v>0</v>
      </c>
      <c r="P72" s="10">
        <f>PPRD!P72+RCV_RCY!P72+IMP!P72-EXP!P72+STK_CHG!P72-INTMARB!P72</f>
        <v>0</v>
      </c>
      <c r="Q72" s="10">
        <f>PPRD!Q72+RCV_RCY!Q72+IMP!Q72-EXP!Q72+STK_CHG!Q72-INTMARB!Q72</f>
        <v>0</v>
      </c>
      <c r="R72" s="10">
        <f>PPRD!R72+RCV_RCY!R72+IMP!R72-EXP!R72+STK_CHG!R72-INTMARB!R72</f>
        <v>74.770851246775578</v>
      </c>
      <c r="S72" s="10">
        <f>PPRD!S72+RCV_RCY!S72+IMP!S72-EXP!S72+STK_CHG!S72-INTMARB!S72</f>
        <v>74.524763542562326</v>
      </c>
      <c r="T72" s="10">
        <f>PPRD!T72+RCV_RCY!T72+IMP!T72-EXP!T72+STK_CHG!T72-INTMARB!T72</f>
        <v>78.206190885640581</v>
      </c>
      <c r="U72" s="10">
        <f>PPRD!U72+RCV_RCY!U72+IMP!U72-EXP!U72+STK_CHG!U72-INTMARB!U72</f>
        <v>85.397850386930344</v>
      </c>
      <c r="V72" s="10">
        <f>PPRD!V72+RCV_RCY!V72+IMP!V72-EXP!V72+STK_CHG!V72-INTMARB!V72</f>
        <v>77.345743766122084</v>
      </c>
      <c r="W72" s="10">
        <f>PPRD!W72+RCV_RCY!W72+IMP!W72-EXP!W72+STK_CHG!W72-INTMARB!W72</f>
        <v>70.576698194325019</v>
      </c>
      <c r="X72" s="10">
        <f>PPRD!X72+RCV_RCY!X72+IMP!X72-EXP!X72+STK_CHG!X72-INTMARB!X72</f>
        <v>64.150816852966457</v>
      </c>
    </row>
    <row r="73" spans="1:24" ht="11.25" customHeight="1" x14ac:dyDescent="0.2">
      <c r="A73" s="42" t="s">
        <v>133</v>
      </c>
      <c r="B73" s="9" t="s">
        <v>134</v>
      </c>
      <c r="C73" s="10">
        <f>PPRD!C73+RCV_RCY!C73+IMP!C73-EXP!C73+STK_CHG!C73-INTMARB!C73</f>
        <v>579.32072226999139</v>
      </c>
      <c r="D73" s="10">
        <f>PPRD!D73+RCV_RCY!D73+IMP!D73-EXP!D73+STK_CHG!D73-INTMARB!D73</f>
        <v>584.19320722269993</v>
      </c>
      <c r="E73" s="10">
        <f>PPRD!E73+RCV_RCY!E73+IMP!E73-EXP!E73+STK_CHG!E73-INTMARB!E73</f>
        <v>622.50404127257093</v>
      </c>
      <c r="F73" s="10">
        <f>PPRD!F73+RCV_RCY!F73+IMP!F73-EXP!F73+STK_CHG!F73-INTMARB!F73</f>
        <v>674.95460017196899</v>
      </c>
      <c r="G73" s="10">
        <f>PPRD!G73+RCV_RCY!G73+IMP!G73-EXP!G73+STK_CHG!G73-INTMARB!G73</f>
        <v>702.03972484952703</v>
      </c>
      <c r="H73" s="10">
        <f>PPRD!H73+RCV_RCY!H73+IMP!H73-EXP!H73+STK_CHG!H73-INTMARB!H73</f>
        <v>718.01857265692172</v>
      </c>
      <c r="I73" s="10">
        <f>PPRD!I73+RCV_RCY!I73+IMP!I73-EXP!I73+STK_CHG!I73-INTMARB!I73</f>
        <v>688.68822012037833</v>
      </c>
      <c r="J73" s="10">
        <f>PPRD!J73+RCV_RCY!J73+IMP!J73-EXP!J73+STK_CHG!J73-INTMARB!J73</f>
        <v>720.47867583834898</v>
      </c>
      <c r="K73" s="10">
        <f>PPRD!K73+RCV_RCY!K73+IMP!K73-EXP!K73+STK_CHG!K73-INTMARB!K73</f>
        <v>759.43439380911434</v>
      </c>
      <c r="L73" s="10">
        <f>PPRD!L73+RCV_RCY!L73+IMP!L73-EXP!L73+STK_CHG!L73-INTMARB!L73</f>
        <v>744.43490971625101</v>
      </c>
      <c r="M73" s="10">
        <f>PPRD!M73+RCV_RCY!M73+IMP!M73-EXP!M73+STK_CHG!M73-INTMARB!M73</f>
        <v>724.53903697334465</v>
      </c>
      <c r="N73" s="10">
        <f>PPRD!N73+RCV_RCY!N73+IMP!N73-EXP!N73+STK_CHG!N73-INTMARB!N73</f>
        <v>760.1509888220121</v>
      </c>
      <c r="O73" s="10">
        <f>PPRD!O73+RCV_RCY!O73+IMP!O73-EXP!O73+STK_CHG!O73-INTMARB!O73</f>
        <v>746.77558039552878</v>
      </c>
      <c r="P73" s="10">
        <f>PPRD!P73+RCV_RCY!P73+IMP!P73-EXP!P73+STK_CHG!P73-INTMARB!P73</f>
        <v>795.14187446259666</v>
      </c>
      <c r="Q73" s="10">
        <f>PPRD!Q73+RCV_RCY!Q73+IMP!Q73-EXP!Q73+STK_CHG!Q73-INTMARB!Q73</f>
        <v>819.26534823731708</v>
      </c>
      <c r="R73" s="10">
        <f>PPRD!R73+RCV_RCY!R73+IMP!R73-EXP!R73+STK_CHG!R73-INTMARB!R73</f>
        <v>808.90705073086849</v>
      </c>
      <c r="S73" s="10">
        <f>PPRD!S73+RCV_RCY!S73+IMP!S73-EXP!S73+STK_CHG!S73-INTMARB!S73</f>
        <v>860.27506448839199</v>
      </c>
      <c r="T73" s="10">
        <f>PPRD!T73+RCV_RCY!T73+IMP!T73-EXP!T73+STK_CHG!T73-INTMARB!T73</f>
        <v>856.02493551160796</v>
      </c>
      <c r="U73" s="10">
        <f>PPRD!U73+RCV_RCY!U73+IMP!U73-EXP!U73+STK_CHG!U73-INTMARB!U73</f>
        <v>852.27867583834905</v>
      </c>
      <c r="V73" s="10">
        <f>PPRD!V73+RCV_RCY!V73+IMP!V73-EXP!V73+STK_CHG!V73-INTMARB!V73</f>
        <v>815.03912295786756</v>
      </c>
      <c r="W73" s="10">
        <f>PPRD!W73+RCV_RCY!W73+IMP!W73-EXP!W73+STK_CHG!W73-INTMARB!W73</f>
        <v>790.34264832330189</v>
      </c>
      <c r="X73" s="10">
        <f>PPRD!X73+RCV_RCY!X73+IMP!X73-EXP!X73+STK_CHG!X73-INTMARB!X73</f>
        <v>831.29604471195171</v>
      </c>
    </row>
    <row r="74" spans="1:24" ht="11.25" customHeight="1" x14ac:dyDescent="0.2">
      <c r="A74" s="35" t="s">
        <v>135</v>
      </c>
      <c r="B74" s="36" t="s">
        <v>136</v>
      </c>
      <c r="C74" s="37">
        <f>PPRD!C74+RCV_RCY!C74+IMP!C74-EXP!C74+STK_CHG!C74-INTMARB!C74</f>
        <v>1012.725709372313</v>
      </c>
      <c r="D74" s="37">
        <f>PPRD!D74+RCV_RCY!D74+IMP!D74-EXP!D74+STK_CHG!D74-INTMARB!D74</f>
        <v>1025.623387790198</v>
      </c>
      <c r="E74" s="37">
        <f>PPRD!E74+RCV_RCY!E74+IMP!E74-EXP!E74+STK_CHG!E74-INTMARB!E74</f>
        <v>1009.888220120378</v>
      </c>
      <c r="F74" s="37">
        <f>PPRD!F74+RCV_RCY!F74+IMP!F74-EXP!F74+STK_CHG!F74-INTMARB!F74</f>
        <v>1036.4574376612211</v>
      </c>
      <c r="G74" s="37">
        <f>PPRD!G74+RCV_RCY!G74+IMP!G74-EXP!G74+STK_CHG!G74-INTMARB!G74</f>
        <v>985.89853826311253</v>
      </c>
      <c r="H74" s="37">
        <f>PPRD!H74+RCV_RCY!H74+IMP!H74-EXP!H74+STK_CHG!H74-INTMARB!H74</f>
        <v>1031.0404127257091</v>
      </c>
      <c r="I74" s="37">
        <f>PPRD!I74+RCV_RCY!I74+IMP!I74-EXP!I74+STK_CHG!I74-INTMARB!I74</f>
        <v>894.84092863284604</v>
      </c>
      <c r="J74" s="37">
        <f>PPRD!J74+RCV_RCY!J74+IMP!J74-EXP!J74+STK_CHG!J74-INTMARB!J74</f>
        <v>1083.404987102321</v>
      </c>
      <c r="K74" s="37">
        <f>PPRD!K74+RCV_RCY!K74+IMP!K74-EXP!K74+STK_CHG!K74-INTMARB!K74</f>
        <v>1075.4084264832329</v>
      </c>
      <c r="L74" s="37">
        <f>PPRD!L74+RCV_RCY!L74+IMP!L74-EXP!L74+STK_CHG!L74-INTMARB!L74</f>
        <v>979.99999999999989</v>
      </c>
      <c r="M74" s="37">
        <f>PPRD!M74+RCV_RCY!M74+IMP!M74-EXP!M74+STK_CHG!M74-INTMARB!M74</f>
        <v>917.39999999999986</v>
      </c>
      <c r="N74" s="37">
        <f>PPRD!N74+RCV_RCY!N74+IMP!N74-EXP!N74+STK_CHG!N74-INTMARB!N74</f>
        <v>959.19999999999982</v>
      </c>
      <c r="O74" s="37">
        <f>PPRD!O74+RCV_RCY!O74+IMP!O74-EXP!O74+STK_CHG!O74-INTMARB!O74</f>
        <v>920</v>
      </c>
      <c r="P74" s="37">
        <f>PPRD!P74+RCV_RCY!P74+IMP!P74-EXP!P74+STK_CHG!P74-INTMARB!P74</f>
        <v>656.19999999999993</v>
      </c>
      <c r="Q74" s="37">
        <f>PPRD!Q74+RCV_RCY!Q74+IMP!Q74-EXP!Q74+STK_CHG!Q74-INTMARB!Q74</f>
        <v>941.29999999999984</v>
      </c>
      <c r="R74" s="37">
        <f>PPRD!R74+RCV_RCY!R74+IMP!R74-EXP!R74+STK_CHG!R74-INTMARB!R74</f>
        <v>937.35004299226125</v>
      </c>
      <c r="S74" s="37">
        <f>PPRD!S74+RCV_RCY!S74+IMP!S74-EXP!S74+STK_CHG!S74-INTMARB!S74</f>
        <v>916.13998280309545</v>
      </c>
      <c r="T74" s="37">
        <f>PPRD!T74+RCV_RCY!T74+IMP!T74-EXP!T74+STK_CHG!T74-INTMARB!T74</f>
        <v>789.53998280309543</v>
      </c>
      <c r="U74" s="37">
        <f>PPRD!U74+RCV_RCY!U74+IMP!U74-EXP!U74+STK_CHG!U74-INTMARB!U74</f>
        <v>812.26001719690453</v>
      </c>
      <c r="V74" s="37">
        <f>PPRD!V74+RCV_RCY!V74+IMP!V74-EXP!V74+STK_CHG!V74-INTMARB!V74</f>
        <v>910.30997420464314</v>
      </c>
      <c r="W74" s="37">
        <f>PPRD!W74+RCV_RCY!W74+IMP!W74-EXP!W74+STK_CHG!W74-INTMARB!W74</f>
        <v>955.89002579535679</v>
      </c>
      <c r="X74" s="37">
        <f>PPRD!X74+RCV_RCY!X74+IMP!X74-EXP!X74+STK_CHG!X74-INTMARB!X74</f>
        <v>890.4300085984521</v>
      </c>
    </row>
    <row r="75" spans="1:24" ht="11.25" customHeight="1" x14ac:dyDescent="0.2">
      <c r="A75" s="35" t="s">
        <v>137</v>
      </c>
      <c r="B75" s="36" t="s">
        <v>138</v>
      </c>
      <c r="C75" s="37">
        <f>PPRD!C75+RCV_RCY!C75+IMP!C75-EXP!C75+STK_CHG!C75-INTMARB!C75</f>
        <v>0</v>
      </c>
      <c r="D75" s="37">
        <f>PPRD!D75+RCV_RCY!D75+IMP!D75-EXP!D75+STK_CHG!D75-INTMARB!D75</f>
        <v>0</v>
      </c>
      <c r="E75" s="37">
        <f>PPRD!E75+RCV_RCY!E75+IMP!E75-EXP!E75+STK_CHG!E75-INTMARB!E75</f>
        <v>0</v>
      </c>
      <c r="F75" s="37">
        <f>PPRD!F75+RCV_RCY!F75+IMP!F75-EXP!F75+STK_CHG!F75-INTMARB!F75</f>
        <v>0</v>
      </c>
      <c r="G75" s="37">
        <f>PPRD!G75+RCV_RCY!G75+IMP!G75-EXP!G75+STK_CHG!G75-INTMARB!G75</f>
        <v>0</v>
      </c>
      <c r="H75" s="37">
        <f>PPRD!H75+RCV_RCY!H75+IMP!H75-EXP!H75+STK_CHG!H75-INTMARB!H75</f>
        <v>0</v>
      </c>
      <c r="I75" s="37">
        <f>PPRD!I75+RCV_RCY!I75+IMP!I75-EXP!I75+STK_CHG!I75-INTMARB!I75</f>
        <v>0</v>
      </c>
      <c r="J75" s="37">
        <f>PPRD!J75+RCV_RCY!J75+IMP!J75-EXP!J75+STK_CHG!J75-INTMARB!J75</f>
        <v>0</v>
      </c>
      <c r="K75" s="37">
        <f>PPRD!K75+RCV_RCY!K75+IMP!K75-EXP!K75+STK_CHG!K75-INTMARB!K75</f>
        <v>0</v>
      </c>
      <c r="L75" s="37">
        <f>PPRD!L75+RCV_RCY!L75+IMP!L75-EXP!L75+STK_CHG!L75-INTMARB!L75</f>
        <v>0</v>
      </c>
      <c r="M75" s="37">
        <f>PPRD!M75+RCV_RCY!M75+IMP!M75-EXP!M75+STK_CHG!M75-INTMARB!M75</f>
        <v>0</v>
      </c>
      <c r="N75" s="37">
        <f>PPRD!N75+RCV_RCY!N75+IMP!N75-EXP!N75+STK_CHG!N75-INTMARB!N75</f>
        <v>0</v>
      </c>
      <c r="O75" s="37">
        <f>PPRD!O75+RCV_RCY!O75+IMP!O75-EXP!O75+STK_CHG!O75-INTMARB!O75</f>
        <v>0</v>
      </c>
      <c r="P75" s="37">
        <f>PPRD!P75+RCV_RCY!P75+IMP!P75-EXP!P75+STK_CHG!P75-INTMARB!P75</f>
        <v>0</v>
      </c>
      <c r="Q75" s="37">
        <f>PPRD!Q75+RCV_RCY!Q75+IMP!Q75-EXP!Q75+STK_CHG!Q75-INTMARB!Q75</f>
        <v>0</v>
      </c>
      <c r="R75" s="37">
        <f>PPRD!R75+RCV_RCY!R75+IMP!R75-EXP!R75+STK_CHG!R75-INTMARB!R75</f>
        <v>159.83052450558901</v>
      </c>
      <c r="S75" s="37">
        <f>PPRD!S75+RCV_RCY!S75+IMP!S75-EXP!S75+STK_CHG!S75-INTMARB!S75</f>
        <v>174.97558039552879</v>
      </c>
      <c r="T75" s="37">
        <f>PPRD!T75+RCV_RCY!T75+IMP!T75-EXP!T75+STK_CHG!T75-INTMARB!T75</f>
        <v>197.73843508168531</v>
      </c>
      <c r="U75" s="37">
        <f>PPRD!U75+RCV_RCY!U75+IMP!U75-EXP!U75+STK_CHG!U75-INTMARB!U75</f>
        <v>192.17085124677561</v>
      </c>
      <c r="V75" s="37">
        <f>PPRD!V75+RCV_RCY!V75+IMP!V75-EXP!V75+STK_CHG!V75-INTMARB!V75</f>
        <v>215.70412725709369</v>
      </c>
      <c r="W75" s="37">
        <f>PPRD!W75+RCV_RCY!W75+IMP!W75-EXP!W75+STK_CHG!W75-INTMARB!W75</f>
        <v>296.61263972484949</v>
      </c>
      <c r="X75" s="37">
        <f>PPRD!X75+RCV_RCY!X75+IMP!X75-EXP!X75+STK_CHG!X75-INTMARB!X75</f>
        <v>282.0932072226999</v>
      </c>
    </row>
    <row r="76" spans="1:24" ht="11.25" customHeight="1" x14ac:dyDescent="0.2">
      <c r="A76" s="38" t="s">
        <v>139</v>
      </c>
      <c r="B76" s="39" t="s">
        <v>140</v>
      </c>
      <c r="C76" s="40">
        <f>PPRD!C76+RCV_RCY!C76+IMP!C76-EXP!C76+STK_CHG!C76-INTMARB!C76</f>
        <v>1626.397248495271</v>
      </c>
      <c r="D76" s="40">
        <f>PPRD!D76+RCV_RCY!D76+IMP!D76-EXP!D76+STK_CHG!D76-INTMARB!D76</f>
        <v>1486.0705073086842</v>
      </c>
      <c r="E76" s="40">
        <f>PPRD!E76+RCV_RCY!E76+IMP!E76-EXP!E76+STK_CHG!E76-INTMARB!E76</f>
        <v>1408.5984522785893</v>
      </c>
      <c r="F76" s="40">
        <f>PPRD!F76+RCV_RCY!F76+IMP!F76-EXP!F76+STK_CHG!F76-INTMARB!F76</f>
        <v>1461.0490111779875</v>
      </c>
      <c r="G76" s="40">
        <f>PPRD!G76+RCV_RCY!G76+IMP!G76-EXP!G76+STK_CHG!G76-INTMARB!G76</f>
        <v>1394.4110060189164</v>
      </c>
      <c r="H76" s="40">
        <f>PPRD!H76+RCV_RCY!H76+IMP!H76-EXP!H76+STK_CHG!H76-INTMARB!H76</f>
        <v>1572.9148753224417</v>
      </c>
      <c r="I76" s="40">
        <f>PPRD!I76+RCV_RCY!I76+IMP!I76-EXP!I76+STK_CHG!I76-INTMARB!I76</f>
        <v>1845.1418744625962</v>
      </c>
      <c r="J76" s="40">
        <f>PPRD!J76+RCV_RCY!J76+IMP!J76-EXP!J76+STK_CHG!J76-INTMARB!J76</f>
        <v>1514.1014617368871</v>
      </c>
      <c r="K76" s="40">
        <f>PPRD!K76+RCV_RCY!K76+IMP!K76-EXP!K76+STK_CHG!K76-INTMARB!K76</f>
        <v>1362.9406706792779</v>
      </c>
      <c r="L76" s="40">
        <f>PPRD!L76+RCV_RCY!L76+IMP!L76-EXP!L76+STK_CHG!L76-INTMARB!L76</f>
        <v>420.55030094582946</v>
      </c>
      <c r="M76" s="40">
        <f>PPRD!M76+RCV_RCY!M76+IMP!M76-EXP!M76+STK_CHG!M76-INTMARB!M76</f>
        <v>238.60705073086888</v>
      </c>
      <c r="N76" s="40">
        <f>PPRD!N76+RCV_RCY!N76+IMP!N76-EXP!N76+STK_CHG!N76-INTMARB!N76</f>
        <v>781.51332760103196</v>
      </c>
      <c r="O76" s="40">
        <f>PPRD!O76+RCV_RCY!O76+IMP!O76-EXP!O76+STK_CHG!O76-INTMARB!O76</f>
        <v>1471.1832330180559</v>
      </c>
      <c r="P76" s="40">
        <f>PPRD!P76+RCV_RCY!P76+IMP!P76-EXP!P76+STK_CHG!P76-INTMARB!P76</f>
        <v>1568.0997420464321</v>
      </c>
      <c r="Q76" s="40">
        <f>PPRD!Q76+RCV_RCY!Q76+IMP!Q76-EXP!Q76+STK_CHG!Q76-INTMARB!Q76</f>
        <v>1266.2940670679279</v>
      </c>
      <c r="R76" s="40">
        <f>PPRD!R76+RCV_RCY!R76+IMP!R76-EXP!R76+STK_CHG!R76-INTMARB!R76</f>
        <v>752.20386930352515</v>
      </c>
      <c r="S76" s="40">
        <f>PPRD!S76+RCV_RCY!S76+IMP!S76-EXP!S76+STK_CHG!S76-INTMARB!S76</f>
        <v>422.55993121238203</v>
      </c>
      <c r="T76" s="40">
        <f>PPRD!T76+RCV_RCY!T76+IMP!T76-EXP!T76+STK_CHG!T76-INTMARB!T76</f>
        <v>301.48005159071386</v>
      </c>
      <c r="U76" s="40">
        <f>PPRD!U76+RCV_RCY!U76+IMP!U76-EXP!U76+STK_CHG!U76-INTMARB!U76</f>
        <v>685.29019776440214</v>
      </c>
      <c r="V76" s="40">
        <f>PPRD!V76+RCV_RCY!V76+IMP!V76-EXP!V76+STK_CHG!V76-INTMARB!V76</f>
        <v>73.536973344797843</v>
      </c>
      <c r="W76" s="40">
        <f>PPRD!W76+RCV_RCY!W76+IMP!W76-EXP!W76+STK_CHG!W76-INTMARB!W76</f>
        <v>-228.67996560619099</v>
      </c>
      <c r="X76" s="40">
        <f>PPRD!X76+RCV_RCY!X76+IMP!X76-EXP!X76+STK_CHG!X76-INTMARB!X76</f>
        <v>21.749785038693062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330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'GIC2020-2030'!C2-FC_NE!C2</f>
        <v>66937.181771281132</v>
      </c>
      <c r="D2" s="31">
        <f>'GIC2020-2030'!D2-FC_NE!D2</f>
        <v>68995.160791057628</v>
      </c>
      <c r="E2" s="31">
        <f>'GIC2020-2030'!E2-FC_NE!E2</f>
        <v>69111.420550300943</v>
      </c>
      <c r="F2" s="31">
        <f>'GIC2020-2030'!F2-FC_NE!F2</f>
        <v>70454.873430782478</v>
      </c>
      <c r="G2" s="31">
        <f>'GIC2020-2030'!G2-FC_NE!G2</f>
        <v>71430.876096302643</v>
      </c>
      <c r="H2" s="31">
        <f>'GIC2020-2030'!H2-FC_NE!H2</f>
        <v>70105.547721410141</v>
      </c>
      <c r="I2" s="31">
        <f>'GIC2020-2030'!I2-FC_NE!I2</f>
        <v>69519.136801375746</v>
      </c>
      <c r="J2" s="31">
        <f>'GIC2020-2030'!J2-FC_NE!J2</f>
        <v>69368.196646603639</v>
      </c>
      <c r="K2" s="31">
        <f>'GIC2020-2030'!K2-FC_NE!K2</f>
        <v>69882.692519346514</v>
      </c>
      <c r="L2" s="31">
        <f>'GIC2020-2030'!L2-FC_NE!L2</f>
        <v>67625.80576096302</v>
      </c>
      <c r="M2" s="31">
        <f>'GIC2020-2030'!M2-FC_NE!M2</f>
        <v>71718.992089423904</v>
      </c>
      <c r="N2" s="31">
        <f>'GIC2020-2030'!N2-FC_NE!N2</f>
        <v>67052.703267411853</v>
      </c>
      <c r="O2" s="31">
        <f>'GIC2020-2030'!O2-FC_NE!O2</f>
        <v>66746.001461736872</v>
      </c>
      <c r="P2" s="31">
        <f>'GIC2020-2030'!P2-FC_NE!P2</f>
        <v>66209.558813413547</v>
      </c>
      <c r="Q2" s="31">
        <f>'GIC2020-2030'!Q2-FC_NE!Q2</f>
        <v>62316.376956147869</v>
      </c>
      <c r="R2" s="31">
        <f>'GIC2020-2030'!R2-FC_NE!R2</f>
        <v>59166.786586414441</v>
      </c>
      <c r="S2" s="31">
        <f>'GIC2020-2030'!S2-FC_NE!S2</f>
        <v>62912.034049871014</v>
      </c>
      <c r="T2" s="31">
        <f>'GIC2020-2030'!T2-FC_NE!T2</f>
        <v>61467.924075666386</v>
      </c>
      <c r="U2" s="31">
        <f>'GIC2020-2030'!U2-FC_NE!U2</f>
        <v>58608.083404987075</v>
      </c>
      <c r="V2" s="31">
        <f>'GIC2020-2030'!V2-FC_NE!V2</f>
        <v>64005.652966466048</v>
      </c>
      <c r="W2" s="31">
        <f>'GIC2020-2030'!W2-FC_NE!W2</f>
        <v>58808.44333619946</v>
      </c>
      <c r="X2" s="31">
        <f>'GIC2020-2030'!X2-FC_NE!X2</f>
        <v>61031.954686156489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>FC_E!C2-FC_E!C70+INTAVI!C2+TI_BF_E!C2-TO_BF!C2+(NRG_BF_E!C3+NRG_BF_E!C17+NRG_BF_E!C22+NRG_BF_E!C25+NRG_BF_E!C26+NRG_BF_E!C51)</f>
        <v>52430.679449699048</v>
      </c>
      <c r="D2" s="31">
        <f>FC_E!D2-FC_E!D70+INTAVI!D2+TI_BF_E!D2-TO_BF!D2+(NRG_BF_E!D3+NRG_BF_E!D17+NRG_BF_E!D22+NRG_BF_E!D25+NRG_BF_E!D26+NRG_BF_E!D51)</f>
        <v>53289.700687876182</v>
      </c>
      <c r="E2" s="31">
        <f>FC_E!E2-FC_E!E70+INTAVI!E2+TI_BF_E!E2-TO_BF!E2+(NRG_BF_E!E3+NRG_BF_E!E17+NRG_BF_E!E22+NRG_BF_E!E25+NRG_BF_E!E26+NRG_BF_E!E51)</f>
        <v>53338.312381771269</v>
      </c>
      <c r="F2" s="31">
        <f>FC_E!F2-FC_E!F70+INTAVI!F2+TI_BF_E!F2-TO_BF!F2+(NRG_BF_E!F3+NRG_BF_E!F17+NRG_BF_E!F22+NRG_BF_E!F25+NRG_BF_E!F26+NRG_BF_E!F51)</f>
        <v>54144.762596732602</v>
      </c>
      <c r="G2" s="31">
        <f>FC_E!G2-FC_E!G70+INTAVI!G2+TI_BF_E!G2-TO_BF!G2+(NRG_BF_E!G3+NRG_BF_E!G17+NRG_BF_E!G22+NRG_BF_E!G25+NRG_BF_E!G26+NRG_BF_E!G51)</f>
        <v>54911.599484092876</v>
      </c>
      <c r="H2" s="31">
        <f>FC_E!H2-FC_E!H70+INTAVI!H2+TI_BF_E!H2-TO_BF!H2+(NRG_BF_E!H3+NRG_BF_E!H17+NRG_BF_E!H22+NRG_BF_E!H25+NRG_BF_E!H26+NRG_BF_E!H51)</f>
        <v>54407.232072226987</v>
      </c>
      <c r="I2" s="31">
        <f>FC_E!I2-FC_E!I70+INTAVI!I2+TI_BF_E!I2-TO_BF!I2+(NRG_BF_E!I3+NRG_BF_E!I17+NRG_BF_E!I22+NRG_BF_E!I25+NRG_BF_E!I26+NRG_BF_E!I51)</f>
        <v>54080.221840068785</v>
      </c>
      <c r="J2" s="31">
        <f>FC_E!J2-FC_E!J70+INTAVI!J2+TI_BF_E!J2-TO_BF!J2+(NRG_BF_E!J3+NRG_BF_E!J17+NRG_BF_E!J22+NRG_BF_E!J25+NRG_BF_E!J26+NRG_BF_E!J51)</f>
        <v>53355.125967325876</v>
      </c>
      <c r="K2" s="31">
        <f>FC_E!K2-FC_E!K70+INTAVI!K2+TI_BF_E!K2-TO_BF!K2+(NRG_BF_E!K3+NRG_BF_E!K17+NRG_BF_E!K22+NRG_BF_E!K25+NRG_BF_E!K26+NRG_BF_E!K51)</f>
        <v>54189.48727429063</v>
      </c>
      <c r="L2" s="31">
        <f>FC_E!L2-FC_E!L70+INTAVI!L2+TI_BF_E!L2-TO_BF!L2+(NRG_BF_E!L3+NRG_BF_E!L17+NRG_BF_E!L22+NRG_BF_E!L25+NRG_BF_E!L26+NRG_BF_E!L51)</f>
        <v>51987.142390369736</v>
      </c>
      <c r="M2" s="31">
        <f>FC_E!M2-FC_E!M70+INTAVI!M2+TI_BF_E!M2-TO_BF!M2+(NRG_BF_E!M3+NRG_BF_E!M17+NRG_BF_E!M22+NRG_BF_E!M25+NRG_BF_E!M26+NRG_BF_E!M51)</f>
        <v>55634.457781599311</v>
      </c>
      <c r="N2" s="31">
        <f>FC_E!N2-FC_E!N70+INTAVI!N2+TI_BF_E!N2-TO_BF!N2+(NRG_BF_E!N3+NRG_BF_E!N17+NRG_BF_E!N22+NRG_BF_E!N25+NRG_BF_E!N26+NRG_BF_E!N51)</f>
        <v>51983.604815133258</v>
      </c>
      <c r="O2" s="31">
        <f>FC_E!O2-FC_E!O70+INTAVI!O2+TI_BF_E!O2-TO_BF!O2+(NRG_BF_E!O3+NRG_BF_E!O17+NRG_BF_E!O22+NRG_BF_E!O25+NRG_BF_E!O26+NRG_BF_E!O51)</f>
        <v>52092.592605331047</v>
      </c>
      <c r="P2" s="31">
        <f>FC_E!P2-FC_E!P70+INTAVI!P2+TI_BF_E!P2-TO_BF!P2+(NRG_BF_E!P3+NRG_BF_E!P17+NRG_BF_E!P22+NRG_BF_E!P25+NRG_BF_E!P26+NRG_BF_E!P51)</f>
        <v>51915.81092003439</v>
      </c>
      <c r="Q2" s="31">
        <f>FC_E!Q2-FC_E!Q70+INTAVI!Q2+TI_BF_E!Q2-TO_BF!Q2+(NRG_BF_E!Q3+NRG_BF_E!Q17+NRG_BF_E!Q22+NRG_BF_E!Q25+NRG_BF_E!Q26+NRG_BF_E!Q51)</f>
        <v>47523.794582975068</v>
      </c>
      <c r="R2" s="31">
        <f>FC_E!R2-FC_E!R70+INTAVI!R2+TI_BF_E!R2-TO_BF!R2+(NRG_BF_E!R3+NRG_BF_E!R17+NRG_BF_E!R22+NRG_BF_E!R25+NRG_BF_E!R26+NRG_BF_E!R51)</f>
        <v>48625.085296646605</v>
      </c>
      <c r="S2" s="31">
        <f>FC_E!S2-FC_E!S70+INTAVI!S2+TI_BF_E!S2-TO_BF!S2+(NRG_BF_E!S3+NRG_BF_E!S17+NRG_BF_E!S22+NRG_BF_E!S25+NRG_BF_E!S26+NRG_BF_E!S51)</f>
        <v>49664.890541702502</v>
      </c>
      <c r="T2" s="31">
        <f>FC_E!T2-FC_E!T70+INTAVI!T2+TI_BF_E!T2-TO_BF!T2+(NRG_BF_E!T3+NRG_BF_E!T17+NRG_BF_E!T22+NRG_BF_E!T25+NRG_BF_E!T26+NRG_BF_E!T51)</f>
        <v>50033.002493551161</v>
      </c>
      <c r="U2" s="31">
        <f>FC_E!U2-FC_E!U70+INTAVI!U2+TI_BF_E!U2-TO_BF!U2+(NRG_BF_E!U3+NRG_BF_E!U17+NRG_BF_E!U22+NRG_BF_E!U25+NRG_BF_E!U26+NRG_BF_E!U51)</f>
        <v>50385.741960447107</v>
      </c>
      <c r="V2" s="31">
        <f>FC_E!V2-FC_E!V70+INTAVI!V2+TI_BF_E!V2-TO_BF!V2+(NRG_BF_E!V3+NRG_BF_E!V17+NRG_BF_E!V22+NRG_BF_E!V25+NRG_BF_E!V26+NRG_BF_E!V51)</f>
        <v>49480.321152192606</v>
      </c>
      <c r="W2" s="31">
        <f>FC_E!W2-FC_E!W70+INTAVI!W2+TI_BF_E!W2-TO_BF!W2+(NRG_BF_E!W3+NRG_BF_E!W17+NRG_BF_E!W22+NRG_BF_E!W25+NRG_BF_E!W26+NRG_BF_E!W51)</f>
        <v>45139.295442820294</v>
      </c>
      <c r="X2" s="31">
        <f>FC_E!X2-FC_E!X70+INTAVI!X2+TI_BF_E!X2-TO_BF!X2+(NRG_BF_E!X3+NRG_BF_E!X17+NRG_BF_E!X22+NRG_BF_E!X25+NRG_BF_E!X26+NRG_BF_E!X51)</f>
        <v>46784.706878761826</v>
      </c>
    </row>
    <row r="3" spans="1:24" ht="11.25" customHeight="1" x14ac:dyDescent="0.2">
      <c r="A3" s="32" t="s">
        <v>3</v>
      </c>
      <c r="B3" s="33" t="s">
        <v>4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1.25" customHeight="1" x14ac:dyDescent="0.2">
      <c r="A4" s="27" t="s">
        <v>341</v>
      </c>
      <c r="B4" s="28" t="s">
        <v>342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1.25" customHeight="1" x14ac:dyDescent="0.2">
      <c r="A5" s="41" t="s">
        <v>5</v>
      </c>
      <c r="B5" s="9" t="s">
        <v>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</row>
    <row r="6" spans="1:24" ht="11.25" customHeight="1" x14ac:dyDescent="0.2">
      <c r="A6" s="41" t="s">
        <v>7</v>
      </c>
      <c r="B6" s="9" t="s">
        <v>8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</row>
    <row r="7" spans="1:24" ht="11.25" customHeight="1" x14ac:dyDescent="0.2">
      <c r="A7" s="41" t="s">
        <v>9</v>
      </c>
      <c r="B7" s="9" t="s">
        <v>10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  <row r="8" spans="1:24" ht="11.25" customHeight="1" x14ac:dyDescent="0.2">
      <c r="A8" s="27" t="s">
        <v>343</v>
      </c>
      <c r="B8" s="28" t="s">
        <v>344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1.25" customHeight="1" x14ac:dyDescent="0.2">
      <c r="A9" s="41" t="s">
        <v>11</v>
      </c>
      <c r="B9" s="9" t="s">
        <v>12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</row>
    <row r="10" spans="1:24" ht="11.25" customHeight="1" x14ac:dyDescent="0.2">
      <c r="A10" s="41" t="s">
        <v>13</v>
      </c>
      <c r="B10" s="9" t="s">
        <v>14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</row>
    <row r="11" spans="1:24" ht="11.25" customHeight="1" x14ac:dyDescent="0.2">
      <c r="A11" s="27" t="s">
        <v>345</v>
      </c>
      <c r="B11" s="28" t="s">
        <v>346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1.25" customHeight="1" x14ac:dyDescent="0.2">
      <c r="A12" s="41" t="s">
        <v>15</v>
      </c>
      <c r="B12" s="9" t="s">
        <v>16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  <row r="13" spans="1:24" ht="11.25" customHeight="1" x14ac:dyDescent="0.2">
      <c r="A13" s="41" t="s">
        <v>17</v>
      </c>
      <c r="B13" s="9" t="s">
        <v>18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24" ht="11.25" customHeight="1" x14ac:dyDescent="0.2">
      <c r="A14" s="41" t="s">
        <v>19</v>
      </c>
      <c r="B14" s="9" t="s">
        <v>20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24" ht="11.25" customHeight="1" x14ac:dyDescent="0.2">
      <c r="A15" s="41" t="s">
        <v>21</v>
      </c>
      <c r="B15" s="9" t="s">
        <v>22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24" ht="11.25" customHeight="1" x14ac:dyDescent="0.2">
      <c r="A16" s="41" t="s">
        <v>23</v>
      </c>
      <c r="B16" s="9" t="s">
        <v>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1.25" customHeight="1" x14ac:dyDescent="0.2">
      <c r="A17" s="35" t="s">
        <v>25</v>
      </c>
      <c r="B17" s="36" t="s">
        <v>26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</row>
    <row r="18" spans="1:24" ht="11.25" customHeight="1" x14ac:dyDescent="0.2">
      <c r="A18" s="42" t="s">
        <v>27</v>
      </c>
      <c r="B18" s="9" t="s">
        <v>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1.25" customHeight="1" x14ac:dyDescent="0.2">
      <c r="A19" s="42" t="s">
        <v>29</v>
      </c>
      <c r="B19" s="9" t="s">
        <v>30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1.25" customHeight="1" x14ac:dyDescent="0.2">
      <c r="A20" s="42" t="s">
        <v>31</v>
      </c>
      <c r="B20" s="9" t="s">
        <v>32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1.25" customHeight="1" x14ac:dyDescent="0.2">
      <c r="A21" s="42" t="s">
        <v>33</v>
      </c>
      <c r="B21" s="9" t="s">
        <v>34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1.25" customHeight="1" x14ac:dyDescent="0.2">
      <c r="A22" s="35" t="s">
        <v>35</v>
      </c>
      <c r="B22" s="36" t="s">
        <v>36</v>
      </c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</row>
    <row r="23" spans="1:24" ht="11.25" customHeight="1" x14ac:dyDescent="0.2">
      <c r="A23" s="42" t="s">
        <v>37</v>
      </c>
      <c r="B23" s="9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1.25" customHeight="1" x14ac:dyDescent="0.2">
      <c r="A24" s="42" t="s">
        <v>39</v>
      </c>
      <c r="B24" s="9" t="s">
        <v>40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1.25" customHeight="1" x14ac:dyDescent="0.2">
      <c r="A25" s="35" t="s">
        <v>41</v>
      </c>
      <c r="B25" s="36" t="s">
        <v>42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</row>
    <row r="26" spans="1:24" ht="11.25" customHeight="1" x14ac:dyDescent="0.2">
      <c r="A26" s="35" t="s">
        <v>43</v>
      </c>
      <c r="B26" s="36" t="s">
        <v>44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</row>
    <row r="27" spans="1:24" ht="11.25" customHeight="1" x14ac:dyDescent="0.2">
      <c r="A27" s="27" t="s">
        <v>347</v>
      </c>
      <c r="B27" s="28" t="s">
        <v>348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1.25" customHeight="1" x14ac:dyDescent="0.2">
      <c r="A28" s="41" t="s">
        <v>45</v>
      </c>
      <c r="B28" s="9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1:24" ht="11.25" customHeight="1" x14ac:dyDescent="0.2">
      <c r="A29" s="41" t="s">
        <v>47</v>
      </c>
      <c r="B29" s="9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1:24" ht="11.25" customHeight="1" x14ac:dyDescent="0.2">
      <c r="A30" s="41" t="s">
        <v>49</v>
      </c>
      <c r="B30" s="9" t="s">
        <v>50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</row>
    <row r="31" spans="1:24" ht="11.25" customHeight="1" x14ac:dyDescent="0.2">
      <c r="A31" s="41" t="s">
        <v>51</v>
      </c>
      <c r="B31" s="9" t="s">
        <v>52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  <row r="32" spans="1:24" ht="11.25" customHeight="1" x14ac:dyDescent="0.2">
      <c r="A32" s="41" t="s">
        <v>53</v>
      </c>
      <c r="B32" s="9" t="s">
        <v>54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</row>
    <row r="33" spans="1:24" ht="11.25" customHeight="1" x14ac:dyDescent="0.2">
      <c r="A33" s="27" t="s">
        <v>349</v>
      </c>
      <c r="B33" s="28" t="s">
        <v>350</v>
      </c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1.25" customHeight="1" x14ac:dyDescent="0.2">
      <c r="A34" s="41" t="s">
        <v>55</v>
      </c>
      <c r="B34" s="9" t="s">
        <v>56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  <row r="35" spans="1:24" ht="11.25" customHeight="1" x14ac:dyDescent="0.2">
      <c r="A35" s="41" t="s">
        <v>57</v>
      </c>
      <c r="B35" s="9" t="s">
        <v>58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</row>
    <row r="36" spans="1:24" ht="11.25" customHeight="1" x14ac:dyDescent="0.2">
      <c r="A36" s="41" t="s">
        <v>59</v>
      </c>
      <c r="B36" s="9" t="s">
        <v>60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</row>
    <row r="37" spans="1:24" ht="11.25" customHeight="1" x14ac:dyDescent="0.2">
      <c r="A37" s="41" t="s">
        <v>61</v>
      </c>
      <c r="B37" s="9" t="s">
        <v>62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  <row r="38" spans="1:24" ht="11.25" customHeight="1" x14ac:dyDescent="0.2">
      <c r="A38" s="41" t="s">
        <v>63</v>
      </c>
      <c r="B38" s="9" t="s">
        <v>64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</row>
    <row r="39" spans="1:24" ht="11.25" customHeight="1" x14ac:dyDescent="0.2">
      <c r="A39" s="41" t="s">
        <v>65</v>
      </c>
      <c r="B39" s="9" t="s">
        <v>66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  <row r="40" spans="1:24" ht="11.25" customHeight="1" x14ac:dyDescent="0.2">
      <c r="A40" s="41" t="s">
        <v>67</v>
      </c>
      <c r="B40" s="9" t="s">
        <v>68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</row>
    <row r="41" spans="1:24" ht="11.25" customHeight="1" x14ac:dyDescent="0.2">
      <c r="A41" s="41" t="s">
        <v>69</v>
      </c>
      <c r="B41" s="9" t="s">
        <v>70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</row>
    <row r="42" spans="1:24" ht="11.25" customHeight="1" x14ac:dyDescent="0.2">
      <c r="A42" s="41" t="s">
        <v>71</v>
      </c>
      <c r="B42" s="9" t="s">
        <v>72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  <row r="43" spans="1:24" ht="11.25" customHeight="1" x14ac:dyDescent="0.2">
      <c r="A43" s="41" t="s">
        <v>73</v>
      </c>
      <c r="B43" s="9" t="s">
        <v>74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  <row r="44" spans="1:24" ht="11.25" customHeight="1" x14ac:dyDescent="0.2">
      <c r="A44" s="41" t="s">
        <v>75</v>
      </c>
      <c r="B44" s="9" t="s">
        <v>76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</row>
    <row r="45" spans="1:24" ht="11.25" customHeight="1" x14ac:dyDescent="0.2">
      <c r="A45" s="41" t="s">
        <v>77</v>
      </c>
      <c r="B45" s="9" t="s">
        <v>78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  <row r="46" spans="1:24" ht="11.25" customHeight="1" x14ac:dyDescent="0.2">
      <c r="A46" s="41" t="s">
        <v>79</v>
      </c>
      <c r="B46" s="9" t="s">
        <v>80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  <row r="47" spans="1:24" ht="11.25" customHeight="1" x14ac:dyDescent="0.2">
      <c r="A47" s="41" t="s">
        <v>81</v>
      </c>
      <c r="B47" s="9" t="s">
        <v>82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</row>
    <row r="48" spans="1:24" ht="11.25" customHeight="1" x14ac:dyDescent="0.2">
      <c r="A48" s="41" t="s">
        <v>83</v>
      </c>
      <c r="B48" s="9" t="s">
        <v>84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  <row r="49" spans="1:24" ht="11.25" customHeight="1" x14ac:dyDescent="0.2">
      <c r="A49" s="41" t="s">
        <v>85</v>
      </c>
      <c r="B49" s="9" t="s">
        <v>86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</row>
    <row r="50" spans="1:24" ht="11.25" customHeight="1" x14ac:dyDescent="0.2">
      <c r="A50" s="41" t="s">
        <v>87</v>
      </c>
      <c r="B50" s="9" t="s">
        <v>88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</row>
    <row r="51" spans="1:24" ht="11.25" customHeight="1" x14ac:dyDescent="0.2">
      <c r="A51" s="35" t="s">
        <v>89</v>
      </c>
      <c r="B51" s="36" t="s">
        <v>90</v>
      </c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</row>
    <row r="52" spans="1:24" ht="11.25" customHeight="1" x14ac:dyDescent="0.2">
      <c r="A52" s="35" t="s">
        <v>91</v>
      </c>
      <c r="B52" s="36" t="s">
        <v>92</v>
      </c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</row>
    <row r="53" spans="1:24" ht="11.25" customHeight="1" x14ac:dyDescent="0.2">
      <c r="A53" s="42" t="s">
        <v>93</v>
      </c>
      <c r="B53" s="9" t="s">
        <v>94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</row>
    <row r="54" spans="1:24" ht="11.25" customHeight="1" x14ac:dyDescent="0.2">
      <c r="A54" s="42" t="s">
        <v>95</v>
      </c>
      <c r="B54" s="9" t="s">
        <v>96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</row>
    <row r="55" spans="1:24" ht="11.25" customHeight="1" x14ac:dyDescent="0.2">
      <c r="A55" s="42" t="s">
        <v>97</v>
      </c>
      <c r="B55" s="9" t="s">
        <v>98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</row>
    <row r="56" spans="1:24" ht="11.25" customHeight="1" x14ac:dyDescent="0.2">
      <c r="A56" s="42" t="s">
        <v>99</v>
      </c>
      <c r="B56" s="9" t="s">
        <v>100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</row>
    <row r="57" spans="1:24" ht="11.25" customHeight="1" x14ac:dyDescent="0.2">
      <c r="A57" s="42" t="s">
        <v>101</v>
      </c>
      <c r="B57" s="9" t="s">
        <v>102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</row>
    <row r="58" spans="1:24" ht="11.25" customHeight="1" x14ac:dyDescent="0.2">
      <c r="A58" s="42" t="s">
        <v>103</v>
      </c>
      <c r="B58" s="9" t="s">
        <v>104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</row>
    <row r="59" spans="1:24" ht="11.25" customHeight="1" x14ac:dyDescent="0.2">
      <c r="A59" s="42" t="s">
        <v>105</v>
      </c>
      <c r="B59" s="9" t="s">
        <v>106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</row>
    <row r="60" spans="1:24" ht="11.25" customHeight="1" x14ac:dyDescent="0.2">
      <c r="A60" s="42" t="s">
        <v>107</v>
      </c>
      <c r="B60" s="9" t="s">
        <v>108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</row>
    <row r="61" spans="1:24" ht="11.25" customHeight="1" x14ac:dyDescent="0.2">
      <c r="A61" s="42" t="s">
        <v>109</v>
      </c>
      <c r="B61" s="9" t="s">
        <v>110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</row>
    <row r="62" spans="1:24" ht="11.25" customHeight="1" x14ac:dyDescent="0.2">
      <c r="A62" s="42" t="s">
        <v>111</v>
      </c>
      <c r="B62" s="9" t="s">
        <v>112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</row>
    <row r="63" spans="1:24" ht="11.25" customHeight="1" x14ac:dyDescent="0.2">
      <c r="A63" s="42" t="s">
        <v>113</v>
      </c>
      <c r="B63" s="9" t="s">
        <v>114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</row>
    <row r="64" spans="1:24" ht="11.25" customHeight="1" x14ac:dyDescent="0.2">
      <c r="A64" s="42" t="s">
        <v>115</v>
      </c>
      <c r="B64" s="9" t="s">
        <v>116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</row>
    <row r="65" spans="1:24" ht="11.25" customHeight="1" x14ac:dyDescent="0.2">
      <c r="A65" s="42" t="s">
        <v>117</v>
      </c>
      <c r="B65" s="9" t="s">
        <v>118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</row>
    <row r="66" spans="1:24" ht="11.25" customHeight="1" x14ac:dyDescent="0.2">
      <c r="A66" s="42" t="s">
        <v>119</v>
      </c>
      <c r="B66" s="9" t="s">
        <v>120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</row>
    <row r="67" spans="1:24" ht="11.25" customHeight="1" x14ac:dyDescent="0.2">
      <c r="A67" s="42" t="s">
        <v>121</v>
      </c>
      <c r="B67" s="9" t="s">
        <v>122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</row>
    <row r="68" spans="1:24" ht="11.25" customHeight="1" x14ac:dyDescent="0.2">
      <c r="A68" s="42" t="s">
        <v>123</v>
      </c>
      <c r="B68" s="9" t="s">
        <v>124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</row>
    <row r="69" spans="1:24" ht="11.25" customHeight="1" x14ac:dyDescent="0.2">
      <c r="A69" s="42" t="s">
        <v>125</v>
      </c>
      <c r="B69" s="9" t="s">
        <v>126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</row>
    <row r="70" spans="1:24" ht="11.25" customHeight="1" x14ac:dyDescent="0.2">
      <c r="A70" s="42" t="s">
        <v>127</v>
      </c>
      <c r="B70" s="9" t="s">
        <v>128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</row>
    <row r="71" spans="1:24" ht="11.25" customHeight="1" x14ac:dyDescent="0.2">
      <c r="A71" s="35" t="s">
        <v>129</v>
      </c>
      <c r="B71" s="36" t="s">
        <v>130</v>
      </c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</row>
    <row r="72" spans="1:24" ht="11.25" customHeight="1" x14ac:dyDescent="0.2">
      <c r="A72" s="42" t="s">
        <v>131</v>
      </c>
      <c r="B72" s="9" t="s">
        <v>132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4" ht="11.25" customHeight="1" x14ac:dyDescent="0.2">
      <c r="A73" s="42" t="s">
        <v>133</v>
      </c>
      <c r="B73" s="9" t="s">
        <v>134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</row>
    <row r="74" spans="1:24" ht="11.25" customHeight="1" x14ac:dyDescent="0.2">
      <c r="A74" s="35" t="s">
        <v>135</v>
      </c>
      <c r="B74" s="36" t="s">
        <v>136</v>
      </c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</row>
    <row r="75" spans="1:24" ht="11.25" customHeight="1" x14ac:dyDescent="0.2">
      <c r="A75" s="35" t="s">
        <v>137</v>
      </c>
      <c r="B75" s="36" t="s">
        <v>138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</row>
    <row r="76" spans="1:24" ht="11.25" customHeight="1" x14ac:dyDescent="0.2">
      <c r="A76" s="38" t="s">
        <v>139</v>
      </c>
      <c r="B76" s="39" t="s">
        <v>140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328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104428.32089423902</v>
      </c>
      <c r="D2" s="31">
        <f t="shared" si="0"/>
        <v>105529.65468615646</v>
      </c>
      <c r="E2" s="31">
        <f t="shared" si="0"/>
        <v>104249.88916595012</v>
      </c>
      <c r="F2" s="31">
        <f t="shared" si="0"/>
        <v>107499.005760963</v>
      </c>
      <c r="G2" s="31">
        <f t="shared" si="0"/>
        <v>111143.46887360273</v>
      </c>
      <c r="H2" s="31">
        <f t="shared" si="0"/>
        <v>111739.74316423041</v>
      </c>
      <c r="I2" s="31">
        <f t="shared" si="0"/>
        <v>108844.37730008597</v>
      </c>
      <c r="J2" s="31">
        <f t="shared" si="0"/>
        <v>108074.42510748065</v>
      </c>
      <c r="K2" s="31">
        <f t="shared" si="0"/>
        <v>107056.78383490971</v>
      </c>
      <c r="L2" s="31">
        <f t="shared" si="0"/>
        <v>106085.06096302666</v>
      </c>
      <c r="M2" s="31">
        <f t="shared" si="0"/>
        <v>113013.66818572655</v>
      </c>
      <c r="N2" s="31">
        <f t="shared" si="0"/>
        <v>108077.66431642305</v>
      </c>
      <c r="O2" s="31">
        <f t="shared" si="0"/>
        <v>108803.91616509028</v>
      </c>
      <c r="P2" s="31">
        <f t="shared" si="0"/>
        <v>108098.42725709372</v>
      </c>
      <c r="Q2" s="31">
        <f t="shared" si="0"/>
        <v>111844.50920034392</v>
      </c>
      <c r="R2" s="31">
        <f t="shared" si="0"/>
        <v>117107.12871883062</v>
      </c>
      <c r="S2" s="31">
        <f t="shared" si="0"/>
        <v>118924.30000000002</v>
      </c>
      <c r="T2" s="31">
        <f t="shared" si="0"/>
        <v>119967.23740326738</v>
      </c>
      <c r="U2" s="31">
        <f t="shared" si="0"/>
        <v>125104.96741186589</v>
      </c>
      <c r="V2" s="31">
        <f t="shared" si="0"/>
        <v>129702.97257093721</v>
      </c>
      <c r="W2" s="31">
        <f t="shared" si="0"/>
        <v>116261.21779879619</v>
      </c>
      <c r="X2" s="31">
        <f t="shared" ref="X2" si="1">SUM(X3,X17,X22,X25,X26,X51,X52,X71,X74,X75,X76)</f>
        <v>128407.57575236459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9061.6687016337055</v>
      </c>
      <c r="D3" s="34">
        <f t="shared" si="2"/>
        <v>9628.5964746345653</v>
      </c>
      <c r="E3" s="34">
        <f t="shared" si="2"/>
        <v>9618.26766981943</v>
      </c>
      <c r="F3" s="34">
        <f t="shared" si="2"/>
        <v>9924.5529664660353</v>
      </c>
      <c r="G3" s="34">
        <f t="shared" si="2"/>
        <v>9864.5723989681846</v>
      </c>
      <c r="H3" s="34">
        <f t="shared" si="2"/>
        <v>9503.421324161649</v>
      </c>
      <c r="I3" s="34">
        <f t="shared" si="2"/>
        <v>9230.3527944969901</v>
      </c>
      <c r="J3" s="34">
        <f t="shared" si="2"/>
        <v>9710.5841788478065</v>
      </c>
      <c r="K3" s="34">
        <f t="shared" si="2"/>
        <v>9230.8295786758372</v>
      </c>
      <c r="L3" s="34">
        <f t="shared" si="2"/>
        <v>8457.9084264832309</v>
      </c>
      <c r="M3" s="34">
        <f t="shared" si="2"/>
        <v>8775.0179707652624</v>
      </c>
      <c r="N3" s="34">
        <f t="shared" si="2"/>
        <v>8664.7950988822013</v>
      </c>
      <c r="O3" s="34">
        <f t="shared" si="2"/>
        <v>9290.6411865864138</v>
      </c>
      <c r="P3" s="34">
        <f t="shared" si="2"/>
        <v>9360.6749785038683</v>
      </c>
      <c r="Q3" s="34">
        <f t="shared" si="2"/>
        <v>10326.827687016335</v>
      </c>
      <c r="R3" s="34">
        <f t="shared" si="2"/>
        <v>12280.220120378332</v>
      </c>
      <c r="S3" s="34">
        <f t="shared" si="2"/>
        <v>11419.523903697333</v>
      </c>
      <c r="T3" s="34">
        <f t="shared" si="2"/>
        <v>10293.798194325022</v>
      </c>
      <c r="U3" s="34">
        <f t="shared" si="2"/>
        <v>9374.9832330180561</v>
      </c>
      <c r="V3" s="34">
        <f t="shared" si="2"/>
        <v>7558.114101461736</v>
      </c>
      <c r="W3" s="34">
        <f t="shared" si="2"/>
        <v>5218.8832330180558</v>
      </c>
      <c r="X3" s="34">
        <f t="shared" ref="X3" si="3">SUM(X4,X8,X11)</f>
        <v>6763.953568357696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7768.9988822012037</v>
      </c>
      <c r="D4" s="29">
        <f t="shared" si="4"/>
        <v>8295.7647463456578</v>
      </c>
      <c r="E4" s="29">
        <f t="shared" si="4"/>
        <v>8284.0744625967309</v>
      </c>
      <c r="F4" s="29">
        <f t="shared" si="4"/>
        <v>8507.9938091143576</v>
      </c>
      <c r="G4" s="29">
        <f t="shared" si="4"/>
        <v>8477.9644883920882</v>
      </c>
      <c r="H4" s="29">
        <f t="shared" si="4"/>
        <v>8162.4210662080814</v>
      </c>
      <c r="I4" s="29">
        <f t="shared" si="4"/>
        <v>8024.1332760103178</v>
      </c>
      <c r="J4" s="29">
        <f t="shared" si="4"/>
        <v>8344.3975924333608</v>
      </c>
      <c r="K4" s="29">
        <f t="shared" si="4"/>
        <v>7868.7272570937221</v>
      </c>
      <c r="L4" s="29">
        <f t="shared" si="4"/>
        <v>7319.7599312123803</v>
      </c>
      <c r="M4" s="29">
        <f t="shared" si="4"/>
        <v>7374.1151332760101</v>
      </c>
      <c r="N4" s="29">
        <f t="shared" si="4"/>
        <v>7254.3623387790194</v>
      </c>
      <c r="O4" s="29">
        <f t="shared" si="4"/>
        <v>7909.4789337919174</v>
      </c>
      <c r="P4" s="29">
        <f t="shared" si="4"/>
        <v>8017.6325881341345</v>
      </c>
      <c r="Q4" s="29">
        <f t="shared" si="4"/>
        <v>8997.3994840928608</v>
      </c>
      <c r="R4" s="29">
        <f t="shared" si="4"/>
        <v>11092.950902837489</v>
      </c>
      <c r="S4" s="29">
        <f t="shared" si="4"/>
        <v>10247.983834909715</v>
      </c>
      <c r="T4" s="29">
        <f t="shared" si="4"/>
        <v>9117.8662080825452</v>
      </c>
      <c r="U4" s="29">
        <f t="shared" si="4"/>
        <v>8190.4497850386924</v>
      </c>
      <c r="V4" s="29">
        <f t="shared" si="4"/>
        <v>6405.2302665520201</v>
      </c>
      <c r="W4" s="29">
        <f t="shared" si="4"/>
        <v>4196.5978503869301</v>
      </c>
      <c r="X4" s="29">
        <f t="shared" ref="X4" si="5">SUM(X5:X7)</f>
        <v>5598.1042132416169</v>
      </c>
    </row>
    <row r="5" spans="1:24" ht="11.25" customHeight="1" x14ac:dyDescent="0.2">
      <c r="A5" s="41" t="s">
        <v>5</v>
      </c>
      <c r="B5" s="9" t="s">
        <v>6</v>
      </c>
      <c r="C5" s="10">
        <f>TI_EHG_E!C5+TI_CO_E!C5+TI_BF_E!C5+TI_GW_E!C5+TI_RPI_E!C5+TI_PF_E!C5+TI_BKBPB_E!C5+TI_CL_E!C5+TI_BNG_E!C5+TI_LBB_E!C5+TI_CPP_E!C5+TI_GTL_E!C5+TI_NSP_E!C5</f>
        <v>0</v>
      </c>
      <c r="D5" s="10">
        <f>TI_EHG_E!D5+TI_CO_E!D5+TI_BF_E!D5+TI_GW_E!D5+TI_RPI_E!D5+TI_PF_E!D5+TI_BKBPB_E!D5+TI_CL_E!D5+TI_BNG_E!D5+TI_LBB_E!D5+TI_CPP_E!D5+TI_GTL_E!D5+TI_NSP_E!D5</f>
        <v>0</v>
      </c>
      <c r="E5" s="10">
        <f>TI_EHG_E!E5+TI_CO_E!E5+TI_BF_E!E5+TI_GW_E!E5+TI_RPI_E!E5+TI_PF_E!E5+TI_BKBPB_E!E5+TI_CL_E!E5+TI_BNG_E!E5+TI_LBB_E!E5+TI_CPP_E!E5+TI_GTL_E!E5+TI_NSP_E!E5</f>
        <v>0</v>
      </c>
      <c r="F5" s="10">
        <f>TI_EHG_E!F5+TI_CO_E!F5+TI_BF_E!F5+TI_GW_E!F5+TI_RPI_E!F5+TI_PF_E!F5+TI_BKBPB_E!F5+TI_CL_E!F5+TI_BNG_E!F5+TI_LBB_E!F5+TI_CPP_E!F5+TI_GTL_E!F5+TI_NSP_E!F5</f>
        <v>0</v>
      </c>
      <c r="G5" s="10">
        <f>TI_EHG_E!G5+TI_CO_E!G5+TI_BF_E!G5+TI_GW_E!G5+TI_RPI_E!G5+TI_PF_E!G5+TI_BKBPB_E!G5+TI_CL_E!G5+TI_BNG_E!G5+TI_LBB_E!G5+TI_CPP_E!G5+TI_GTL_E!G5+TI_NSP_E!G5</f>
        <v>0</v>
      </c>
      <c r="H5" s="10">
        <f>TI_EHG_E!H5+TI_CO_E!H5+TI_BF_E!H5+TI_GW_E!H5+TI_RPI_E!H5+TI_PF_E!H5+TI_BKBPB_E!H5+TI_CL_E!H5+TI_BNG_E!H5+TI_LBB_E!H5+TI_CPP_E!H5+TI_GTL_E!H5+TI_NSP_E!H5</f>
        <v>0</v>
      </c>
      <c r="I5" s="10">
        <f>TI_EHG_E!I5+TI_CO_E!I5+TI_BF_E!I5+TI_GW_E!I5+TI_RPI_E!I5+TI_PF_E!I5+TI_BKBPB_E!I5+TI_CL_E!I5+TI_BNG_E!I5+TI_LBB_E!I5+TI_CPP_E!I5+TI_GTL_E!I5+TI_NSP_E!I5</f>
        <v>0</v>
      </c>
      <c r="J5" s="10">
        <f>TI_EHG_E!J5+TI_CO_E!J5+TI_BF_E!J5+TI_GW_E!J5+TI_RPI_E!J5+TI_PF_E!J5+TI_BKBPB_E!J5+TI_CL_E!J5+TI_BNG_E!J5+TI_LBB_E!J5+TI_CPP_E!J5+TI_GTL_E!J5+TI_NSP_E!J5</f>
        <v>0</v>
      </c>
      <c r="K5" s="10">
        <f>TI_EHG_E!K5+TI_CO_E!K5+TI_BF_E!K5+TI_GW_E!K5+TI_RPI_E!K5+TI_PF_E!K5+TI_BKBPB_E!K5+TI_CL_E!K5+TI_BNG_E!K5+TI_LBB_E!K5+TI_CPP_E!K5+TI_GTL_E!K5+TI_NSP_E!K5</f>
        <v>0</v>
      </c>
      <c r="L5" s="10">
        <f>TI_EHG_E!L5+TI_CO_E!L5+TI_BF_E!L5+TI_GW_E!L5+TI_RPI_E!L5+TI_PF_E!L5+TI_BKBPB_E!L5+TI_CL_E!L5+TI_BNG_E!L5+TI_LBB_E!L5+TI_CPP_E!L5+TI_GTL_E!L5+TI_NSP_E!L5</f>
        <v>0</v>
      </c>
      <c r="M5" s="10">
        <f>TI_EHG_E!M5+TI_CO_E!M5+TI_BF_E!M5+TI_GW_E!M5+TI_RPI_E!M5+TI_PF_E!M5+TI_BKBPB_E!M5+TI_CL_E!M5+TI_BNG_E!M5+TI_LBB_E!M5+TI_CPP_E!M5+TI_GTL_E!M5+TI_NSP_E!M5</f>
        <v>0</v>
      </c>
      <c r="N5" s="10">
        <f>TI_EHG_E!N5+TI_CO_E!N5+TI_BF_E!N5+TI_GW_E!N5+TI_RPI_E!N5+TI_PF_E!N5+TI_BKBPB_E!N5+TI_CL_E!N5+TI_BNG_E!N5+TI_LBB_E!N5+TI_CPP_E!N5+TI_GTL_E!N5+TI_NSP_E!N5</f>
        <v>0</v>
      </c>
      <c r="O5" s="10">
        <f>TI_EHG_E!O5+TI_CO_E!O5+TI_BF_E!O5+TI_GW_E!O5+TI_RPI_E!O5+TI_PF_E!O5+TI_BKBPB_E!O5+TI_CL_E!O5+TI_BNG_E!O5+TI_LBB_E!O5+TI_CPP_E!O5+TI_GTL_E!O5+TI_NSP_E!O5</f>
        <v>0</v>
      </c>
      <c r="P5" s="10">
        <f>TI_EHG_E!P5+TI_CO_E!P5+TI_BF_E!P5+TI_GW_E!P5+TI_RPI_E!P5+TI_PF_E!P5+TI_BKBPB_E!P5+TI_CL_E!P5+TI_BNG_E!P5+TI_LBB_E!P5+TI_CPP_E!P5+TI_GTL_E!P5+TI_NSP_E!P5</f>
        <v>0</v>
      </c>
      <c r="Q5" s="10">
        <f>TI_EHG_E!Q5+TI_CO_E!Q5+TI_BF_E!Q5+TI_GW_E!Q5+TI_RPI_E!Q5+TI_PF_E!Q5+TI_BKBPB_E!Q5+TI_CL_E!Q5+TI_BNG_E!Q5+TI_LBB_E!Q5+TI_CPP_E!Q5+TI_GTL_E!Q5+TI_NSP_E!Q5</f>
        <v>0</v>
      </c>
      <c r="R5" s="10">
        <f>TI_EHG_E!R5+TI_CO_E!R5+TI_BF_E!R5+TI_GW_E!R5+TI_RPI_E!R5+TI_PF_E!R5+TI_BKBPB_E!R5+TI_CL_E!R5+TI_BNG_E!R5+TI_LBB_E!R5+TI_CPP_E!R5+TI_GTL_E!R5+TI_NSP_E!R5</f>
        <v>0</v>
      </c>
      <c r="S5" s="10">
        <f>TI_EHG_E!S5+TI_CO_E!S5+TI_BF_E!S5+TI_GW_E!S5+TI_RPI_E!S5+TI_PF_E!S5+TI_BKBPB_E!S5+TI_CL_E!S5+TI_BNG_E!S5+TI_LBB_E!S5+TI_CPP_E!S5+TI_GTL_E!S5+TI_NSP_E!S5</f>
        <v>0</v>
      </c>
      <c r="T5" s="10">
        <f>TI_EHG_E!T5+TI_CO_E!T5+TI_BF_E!T5+TI_GW_E!T5+TI_RPI_E!T5+TI_PF_E!T5+TI_BKBPB_E!T5+TI_CL_E!T5+TI_BNG_E!T5+TI_LBB_E!T5+TI_CPP_E!T5+TI_GTL_E!T5+TI_NSP_E!T5</f>
        <v>0</v>
      </c>
      <c r="U5" s="10">
        <f>TI_EHG_E!U5+TI_CO_E!U5+TI_BF_E!U5+TI_GW_E!U5+TI_RPI_E!U5+TI_PF_E!U5+TI_BKBPB_E!U5+TI_CL_E!U5+TI_BNG_E!U5+TI_LBB_E!U5+TI_CPP_E!U5+TI_GTL_E!U5+TI_NSP_E!U5</f>
        <v>0</v>
      </c>
      <c r="V5" s="10">
        <f>TI_EHG_E!V5+TI_CO_E!V5+TI_BF_E!V5+TI_GW_E!V5+TI_RPI_E!V5+TI_PF_E!V5+TI_BKBPB_E!V5+TI_CL_E!V5+TI_BNG_E!V5+TI_LBB_E!V5+TI_CPP_E!V5+TI_GTL_E!V5+TI_NSP_E!V5</f>
        <v>0</v>
      </c>
      <c r="W5" s="10">
        <f>TI_EHG_E!W5+TI_CO_E!W5+TI_BF_E!W5+TI_GW_E!W5+TI_RPI_E!W5+TI_PF_E!W5+TI_BKBPB_E!W5+TI_CL_E!W5+TI_BNG_E!W5+TI_LBB_E!W5+TI_CPP_E!W5+TI_GTL_E!W5+TI_NSP_E!W5</f>
        <v>0</v>
      </c>
      <c r="X5" s="10">
        <f>TI_EHG_E!X5+TI_CO_E!X5+TI_BF_E!X5+TI_GW_E!X5+TI_RPI_E!X5+TI_PF_E!X5+TI_BKBPB_E!X5+TI_CL_E!X5+TI_BNG_E!X5+TI_LBB_E!X5+TI_CPP_E!X5+TI_GTL_E!X5+TI_NSP_E!X5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TI_EHG_E!C6+TI_CO_E!C6+TI_BF_E!C6+TI_GW_E!C6+TI_RPI_E!C6+TI_PF_E!C6+TI_BKBPB_E!C6+TI_CL_E!C6+TI_BNG_E!C6+TI_LBB_E!C6+TI_CPP_E!C6+TI_GTL_E!C6+TI_NSP_E!C6</f>
        <v>2770.6808254514185</v>
      </c>
      <c r="D6" s="10">
        <f>TI_EHG_E!D6+TI_CO_E!D6+TI_BF_E!D6+TI_GW_E!D6+TI_RPI_E!D6+TI_PF_E!D6+TI_BKBPB_E!D6+TI_CL_E!D6+TI_BNG_E!D6+TI_LBB_E!D6+TI_CPP_E!D6+TI_GTL_E!D6+TI_NSP_E!D6</f>
        <v>2946.6732588134141</v>
      </c>
      <c r="E6" s="10">
        <f>TI_EHG_E!E6+TI_CO_E!E6+TI_BF_E!E6+TI_GW_E!E6+TI_RPI_E!E6+TI_PF_E!E6+TI_BKBPB_E!E6+TI_CL_E!E6+TI_BNG_E!E6+TI_LBB_E!E6+TI_CPP_E!E6+TI_GTL_E!E6+TI_NSP_E!E6</f>
        <v>2889.8352536543416</v>
      </c>
      <c r="F6" s="10">
        <f>TI_EHG_E!F6+TI_CO_E!F6+TI_BF_E!F6+TI_GW_E!F6+TI_RPI_E!F6+TI_PF_E!F6+TI_BKBPB_E!F6+TI_CL_E!F6+TI_BNG_E!F6+TI_LBB_E!F6+TI_CPP_E!F6+TI_GTL_E!F6+TI_NSP_E!F6</f>
        <v>3000.7720550300942</v>
      </c>
      <c r="G6" s="10">
        <f>TI_EHG_E!G6+TI_CO_E!G6+TI_BF_E!G6+TI_GW_E!G6+TI_RPI_E!G6+TI_PF_E!G6+TI_BKBPB_E!G6+TI_CL_E!G6+TI_BNG_E!G6+TI_LBB_E!G6+TI_CPP_E!G6+TI_GTL_E!G6+TI_NSP_E!G6</f>
        <v>3161.014101461737</v>
      </c>
      <c r="H6" s="10">
        <f>TI_EHG_E!H6+TI_CO_E!H6+TI_BF_E!H6+TI_GW_E!H6+TI_RPI_E!H6+TI_PF_E!H6+TI_BKBPB_E!H6+TI_CL_E!H6+TI_BNG_E!H6+TI_LBB_E!H6+TI_CPP_E!H6+TI_GTL_E!H6+TI_NSP_E!H6</f>
        <v>3204.1561478933791</v>
      </c>
      <c r="I6" s="10">
        <f>TI_EHG_E!I6+TI_CO_E!I6+TI_BF_E!I6+TI_GW_E!I6+TI_RPI_E!I6+TI_PF_E!I6+TI_BKBPB_E!I6+TI_CL_E!I6+TI_BNG_E!I6+TI_LBB_E!I6+TI_CPP_E!I6+TI_GTL_E!I6+TI_NSP_E!I6</f>
        <v>2993.9240756663798</v>
      </c>
      <c r="J6" s="10">
        <f>TI_EHG_E!J6+TI_CO_E!J6+TI_BF_E!J6+TI_GW_E!J6+TI_RPI_E!J6+TI_PF_E!J6+TI_BKBPB_E!J6+TI_CL_E!J6+TI_BNG_E!J6+TI_LBB_E!J6+TI_CPP_E!J6+TI_GTL_E!J6+TI_NSP_E!J6</f>
        <v>3218.5368873602747</v>
      </c>
      <c r="K6" s="10">
        <f>TI_EHG_E!K6+TI_CO_E!K6+TI_BF_E!K6+TI_GW_E!K6+TI_RPI_E!K6+TI_PF_E!K6+TI_BKBPB_E!K6+TI_CL_E!K6+TI_BNG_E!K6+TI_LBB_E!K6+TI_CPP_E!K6+TI_GTL_E!K6+TI_NSP_E!K6</f>
        <v>3024.0551160791056</v>
      </c>
      <c r="L6" s="10">
        <f>TI_EHG_E!L6+TI_CO_E!L6+TI_BF_E!L6+TI_GW_E!L6+TI_RPI_E!L6+TI_PF_E!L6+TI_BKBPB_E!L6+TI_CL_E!L6+TI_BNG_E!L6+TI_LBB_E!L6+TI_CPP_E!L6+TI_GTL_E!L6+TI_NSP_E!L6</f>
        <v>2343.3687016337058</v>
      </c>
      <c r="M6" s="10">
        <f>TI_EHG_E!M6+TI_CO_E!M6+TI_BF_E!M6+TI_GW_E!M6+TI_RPI_E!M6+TI_PF_E!M6+TI_BKBPB_E!M6+TI_CL_E!M6+TI_BNG_E!M6+TI_LBB_E!M6+TI_CPP_E!M6+TI_GTL_E!M6+TI_NSP_E!M6</f>
        <v>2704.9405846947548</v>
      </c>
      <c r="N6" s="10">
        <f>TI_EHG_E!N6+TI_CO_E!N6+TI_BF_E!N6+TI_GW_E!N6+TI_RPI_E!N6+TI_PF_E!N6+TI_BKBPB_E!N6+TI_CL_E!N6+TI_BNG_E!N6+TI_LBB_E!N6+TI_CPP_E!N6+TI_GTL_E!N6+TI_NSP_E!N6</f>
        <v>2905.5854686156495</v>
      </c>
      <c r="O6" s="10">
        <f>TI_EHG_E!O6+TI_CO_E!O6+TI_BF_E!O6+TI_GW_E!O6+TI_RPI_E!O6+TI_PF_E!O6+TI_BKBPB_E!O6+TI_CL_E!O6+TI_BNG_E!O6+TI_LBB_E!O6+TI_CPP_E!O6+TI_GTL_E!O6+TI_NSP_E!O6</f>
        <v>2859.7042132416163</v>
      </c>
      <c r="P6" s="10">
        <f>TI_EHG_E!P6+TI_CO_E!P6+TI_BF_E!P6+TI_GW_E!P6+TI_RPI_E!P6+TI_PF_E!P6+TI_BKBPB_E!P6+TI_CL_E!P6+TI_BNG_E!P6+TI_LBB_E!P6+TI_CPP_E!P6+TI_GTL_E!P6+TI_NSP_E!P6</f>
        <v>2811.0838349097162</v>
      </c>
      <c r="Q6" s="10">
        <f>TI_EHG_E!Q6+TI_CO_E!Q6+TI_BF_E!Q6+TI_GW_E!Q6+TI_RPI_E!Q6+TI_PF_E!Q6+TI_BKBPB_E!Q6+TI_CL_E!Q6+TI_BNG_E!Q6+TI_LBB_E!Q6+TI_CPP_E!Q6+TI_GTL_E!Q6+TI_NSP_E!Q6</f>
        <v>2948.0428202923467</v>
      </c>
      <c r="R6" s="10">
        <f>TI_EHG_E!R6+TI_CO_E!R6+TI_BF_E!R6+TI_GW_E!R6+TI_RPI_E!R6+TI_PF_E!R6+TI_BKBPB_E!R6+TI_CL_E!R6+TI_BNG_E!R6+TI_LBB_E!R6+TI_CPP_E!R6+TI_GTL_E!R6+TI_NSP_E!R6</f>
        <v>3052.6453138435081</v>
      </c>
      <c r="S6" s="10">
        <f>TI_EHG_E!S6+TI_CO_E!S6+TI_BF_E!S6+TI_GW_E!S6+TI_RPI_E!S6+TI_PF_E!S6+TI_BKBPB_E!S6+TI_CL_E!S6+TI_BNG_E!S6+TI_LBB_E!S6+TI_CPP_E!S6+TI_GTL_E!S6+TI_NSP_E!S6</f>
        <v>2971.2478073946686</v>
      </c>
      <c r="T6" s="10">
        <f>TI_EHG_E!T6+TI_CO_E!T6+TI_BF_E!T6+TI_GW_E!T6+TI_RPI_E!T6+TI_PF_E!T6+TI_BKBPB_E!T6+TI_CL_E!T6+TI_BNG_E!T6+TI_LBB_E!T6+TI_CPP_E!T6+TI_GTL_E!T6+TI_NSP_E!T6</f>
        <v>2991.5641444539979</v>
      </c>
      <c r="U6" s="10">
        <f>TI_EHG_E!U6+TI_CO_E!U6+TI_BF_E!U6+TI_GW_E!U6+TI_RPI_E!U6+TI_PF_E!U6+TI_BKBPB_E!U6+TI_CL_E!U6+TI_BNG_E!U6+TI_LBB_E!U6+TI_CPP_E!U6+TI_GTL_E!U6+TI_NSP_E!U6</f>
        <v>2900.8575236457436</v>
      </c>
      <c r="V6" s="10">
        <f>TI_EHG_E!V6+TI_CO_E!V6+TI_BF_E!V6+TI_GW_E!V6+TI_RPI_E!V6+TI_PF_E!V6+TI_BKBPB_E!V6+TI_CL_E!V6+TI_BNG_E!V6+TI_LBB_E!V6+TI_CPP_E!V6+TI_GTL_E!V6+TI_NSP_E!V6</f>
        <v>2903.0020636285462</v>
      </c>
      <c r="W6" s="10">
        <f>TI_EHG_E!W6+TI_CO_E!W6+TI_BF_E!W6+TI_GW_E!W6+TI_RPI_E!W6+TI_PF_E!W6+TI_BKBPB_E!W6+TI_CL_E!W6+TI_BNG_E!W6+TI_LBB_E!W6+TI_CPP_E!W6+TI_GTL_E!W6+TI_NSP_E!W6</f>
        <v>2671.2877901977645</v>
      </c>
      <c r="X6" s="10">
        <f>TI_EHG_E!X6+TI_CO_E!X6+TI_BF_E!X6+TI_GW_E!X6+TI_RPI_E!X6+TI_PF_E!X6+TI_BKBPB_E!X6+TI_CL_E!X6+TI_BNG_E!X6+TI_LBB_E!X6+TI_CPP_E!X6+TI_GTL_E!X6+TI_NSP_E!X6</f>
        <v>2768.6440240756665</v>
      </c>
    </row>
    <row r="7" spans="1:24" ht="11.25" customHeight="1" x14ac:dyDescent="0.2">
      <c r="A7" s="41" t="s">
        <v>9</v>
      </c>
      <c r="B7" s="9" t="s">
        <v>10</v>
      </c>
      <c r="C7" s="10">
        <f>TI_EHG_E!C7+TI_CO_E!C7+TI_BF_E!C7+TI_GW_E!C7+TI_RPI_E!C7+TI_PF_E!C7+TI_BKBPB_E!C7+TI_CL_E!C7+TI_BNG_E!C7+TI_LBB_E!C7+TI_CPP_E!C7+TI_GTL_E!C7+TI_NSP_E!C7</f>
        <v>4998.3180567497857</v>
      </c>
      <c r="D7" s="10">
        <f>TI_EHG_E!D7+TI_CO_E!D7+TI_BF_E!D7+TI_GW_E!D7+TI_RPI_E!D7+TI_PF_E!D7+TI_BKBPB_E!D7+TI_CL_E!D7+TI_BNG_E!D7+TI_LBB_E!D7+TI_CPP_E!D7+TI_GTL_E!D7+TI_NSP_E!D7</f>
        <v>5349.0914875322442</v>
      </c>
      <c r="E7" s="10">
        <f>TI_EHG_E!E7+TI_CO_E!E7+TI_BF_E!E7+TI_GW_E!E7+TI_RPI_E!E7+TI_PF_E!E7+TI_BKBPB_E!E7+TI_CL_E!E7+TI_BNG_E!E7+TI_LBB_E!E7+TI_CPP_E!E7+TI_GTL_E!E7+TI_NSP_E!E7</f>
        <v>5394.2392089423884</v>
      </c>
      <c r="F7" s="10">
        <f>TI_EHG_E!F7+TI_CO_E!F7+TI_BF_E!F7+TI_GW_E!F7+TI_RPI_E!F7+TI_PF_E!F7+TI_BKBPB_E!F7+TI_CL_E!F7+TI_BNG_E!F7+TI_LBB_E!F7+TI_CPP_E!F7+TI_GTL_E!F7+TI_NSP_E!F7</f>
        <v>5507.2217540842639</v>
      </c>
      <c r="G7" s="10">
        <f>TI_EHG_E!G7+TI_CO_E!G7+TI_BF_E!G7+TI_GW_E!G7+TI_RPI_E!G7+TI_PF_E!G7+TI_BKBPB_E!G7+TI_CL_E!G7+TI_BNG_E!G7+TI_LBB_E!G7+TI_CPP_E!G7+TI_GTL_E!G7+TI_NSP_E!G7</f>
        <v>5316.9503869303517</v>
      </c>
      <c r="H7" s="10">
        <f>TI_EHG_E!H7+TI_CO_E!H7+TI_BF_E!H7+TI_GW_E!H7+TI_RPI_E!H7+TI_PF_E!H7+TI_BKBPB_E!H7+TI_CL_E!H7+TI_BNG_E!H7+TI_LBB_E!H7+TI_CPP_E!H7+TI_GTL_E!H7+TI_NSP_E!H7</f>
        <v>4958.2649183147023</v>
      </c>
      <c r="I7" s="10">
        <f>TI_EHG_E!I7+TI_CO_E!I7+TI_BF_E!I7+TI_GW_E!I7+TI_RPI_E!I7+TI_PF_E!I7+TI_BKBPB_E!I7+TI_CL_E!I7+TI_BNG_E!I7+TI_LBB_E!I7+TI_CPP_E!I7+TI_GTL_E!I7+TI_NSP_E!I7</f>
        <v>5030.2092003439375</v>
      </c>
      <c r="J7" s="10">
        <f>TI_EHG_E!J7+TI_CO_E!J7+TI_BF_E!J7+TI_GW_E!J7+TI_RPI_E!J7+TI_PF_E!J7+TI_BKBPB_E!J7+TI_CL_E!J7+TI_BNG_E!J7+TI_LBB_E!J7+TI_CPP_E!J7+TI_GTL_E!J7+TI_NSP_E!J7</f>
        <v>5125.8607050730861</v>
      </c>
      <c r="K7" s="10">
        <f>TI_EHG_E!K7+TI_CO_E!K7+TI_BF_E!K7+TI_GW_E!K7+TI_RPI_E!K7+TI_PF_E!K7+TI_BKBPB_E!K7+TI_CL_E!K7+TI_BNG_E!K7+TI_LBB_E!K7+TI_CPP_E!K7+TI_GTL_E!K7+TI_NSP_E!K7</f>
        <v>4844.6721410146165</v>
      </c>
      <c r="L7" s="10">
        <f>TI_EHG_E!L7+TI_CO_E!L7+TI_BF_E!L7+TI_GW_E!L7+TI_RPI_E!L7+TI_PF_E!L7+TI_BKBPB_E!L7+TI_CL_E!L7+TI_BNG_E!L7+TI_LBB_E!L7+TI_CPP_E!L7+TI_GTL_E!L7+TI_NSP_E!L7</f>
        <v>4976.3912295786749</v>
      </c>
      <c r="M7" s="10">
        <f>TI_EHG_E!M7+TI_CO_E!M7+TI_BF_E!M7+TI_GW_E!M7+TI_RPI_E!M7+TI_PF_E!M7+TI_BKBPB_E!M7+TI_CL_E!M7+TI_BNG_E!M7+TI_LBB_E!M7+TI_CPP_E!M7+TI_GTL_E!M7+TI_NSP_E!M7</f>
        <v>4669.1745485812553</v>
      </c>
      <c r="N7" s="10">
        <f>TI_EHG_E!N7+TI_CO_E!N7+TI_BF_E!N7+TI_GW_E!N7+TI_RPI_E!N7+TI_PF_E!N7+TI_BKBPB_E!N7+TI_CL_E!N7+TI_BNG_E!N7+TI_LBB_E!N7+TI_CPP_E!N7+TI_GTL_E!N7+TI_NSP_E!N7</f>
        <v>4348.7768701633704</v>
      </c>
      <c r="O7" s="10">
        <f>TI_EHG_E!O7+TI_CO_E!O7+TI_BF_E!O7+TI_GW_E!O7+TI_RPI_E!O7+TI_PF_E!O7+TI_BKBPB_E!O7+TI_CL_E!O7+TI_BNG_E!O7+TI_LBB_E!O7+TI_CPP_E!O7+TI_GTL_E!O7+TI_NSP_E!O7</f>
        <v>5049.774720550301</v>
      </c>
      <c r="P7" s="10">
        <f>TI_EHG_E!P7+TI_CO_E!P7+TI_BF_E!P7+TI_GW_E!P7+TI_RPI_E!P7+TI_PF_E!P7+TI_BKBPB_E!P7+TI_CL_E!P7+TI_BNG_E!P7+TI_LBB_E!P7+TI_CPP_E!P7+TI_GTL_E!P7+TI_NSP_E!P7</f>
        <v>5206.5487532244188</v>
      </c>
      <c r="Q7" s="10">
        <f>TI_EHG_E!Q7+TI_CO_E!Q7+TI_BF_E!Q7+TI_GW_E!Q7+TI_RPI_E!Q7+TI_PF_E!Q7+TI_BKBPB_E!Q7+TI_CL_E!Q7+TI_BNG_E!Q7+TI_LBB_E!Q7+TI_CPP_E!Q7+TI_GTL_E!Q7+TI_NSP_E!Q7</f>
        <v>6049.356663800515</v>
      </c>
      <c r="R7" s="10">
        <f>TI_EHG_E!R7+TI_CO_E!R7+TI_BF_E!R7+TI_GW_E!R7+TI_RPI_E!R7+TI_PF_E!R7+TI_BKBPB_E!R7+TI_CL_E!R7+TI_BNG_E!R7+TI_LBB_E!R7+TI_CPP_E!R7+TI_GTL_E!R7+TI_NSP_E!R7</f>
        <v>8040.3055889939806</v>
      </c>
      <c r="S7" s="10">
        <f>TI_EHG_E!S7+TI_CO_E!S7+TI_BF_E!S7+TI_GW_E!S7+TI_RPI_E!S7+TI_PF_E!S7+TI_BKBPB_E!S7+TI_CL_E!S7+TI_BNG_E!S7+TI_LBB_E!S7+TI_CPP_E!S7+TI_GTL_E!S7+TI_NSP_E!S7</f>
        <v>7276.7360275150468</v>
      </c>
      <c r="T7" s="10">
        <f>TI_EHG_E!T7+TI_CO_E!T7+TI_BF_E!T7+TI_GW_E!T7+TI_RPI_E!T7+TI_PF_E!T7+TI_BKBPB_E!T7+TI_CL_E!T7+TI_BNG_E!T7+TI_LBB_E!T7+TI_CPP_E!T7+TI_GTL_E!T7+TI_NSP_E!T7</f>
        <v>6126.3020636285473</v>
      </c>
      <c r="U7" s="10">
        <f>TI_EHG_E!U7+TI_CO_E!U7+TI_BF_E!U7+TI_GW_E!U7+TI_RPI_E!U7+TI_PF_E!U7+TI_BKBPB_E!U7+TI_CL_E!U7+TI_BNG_E!U7+TI_LBB_E!U7+TI_CPP_E!U7+TI_GTL_E!U7+TI_NSP_E!U7</f>
        <v>5289.5922613929488</v>
      </c>
      <c r="V7" s="10">
        <f>TI_EHG_E!V7+TI_CO_E!V7+TI_BF_E!V7+TI_GW_E!V7+TI_RPI_E!V7+TI_PF_E!V7+TI_BKBPB_E!V7+TI_CL_E!V7+TI_BNG_E!V7+TI_LBB_E!V7+TI_CPP_E!V7+TI_GTL_E!V7+TI_NSP_E!V7</f>
        <v>3502.2282029234739</v>
      </c>
      <c r="W7" s="10">
        <f>TI_EHG_E!W7+TI_CO_E!W7+TI_BF_E!W7+TI_GW_E!W7+TI_RPI_E!W7+TI_PF_E!W7+TI_BKBPB_E!W7+TI_CL_E!W7+TI_BNG_E!W7+TI_LBB_E!W7+TI_CPP_E!W7+TI_GTL_E!W7+TI_NSP_E!W7</f>
        <v>1525.3100601891658</v>
      </c>
      <c r="X7" s="10">
        <f>TI_EHG_E!X7+TI_CO_E!X7+TI_BF_E!X7+TI_GW_E!X7+TI_RPI_E!X7+TI_PF_E!X7+TI_BKBPB_E!X7+TI_CL_E!X7+TI_BNG_E!X7+TI_LBB_E!X7+TI_CPP_E!X7+TI_GTL_E!X7+TI_NSP_E!X7</f>
        <v>2829.4601891659499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TI_EHG_E!C9+TI_CO_E!C9+TI_BF_E!C9+TI_GW_E!C9+TI_RPI_E!C9+TI_PF_E!C9+TI_BKBPB_E!C9+TI_CL_E!C9+TI_BNG_E!C9+TI_LBB_E!C9+TI_CPP_E!C9+TI_GTL_E!C9+TI_NSP_E!C9</f>
        <v>0</v>
      </c>
      <c r="D9" s="10">
        <f>TI_EHG_E!D9+TI_CO_E!D9+TI_BF_E!D9+TI_GW_E!D9+TI_RPI_E!D9+TI_PF_E!D9+TI_BKBPB_E!D9+TI_CL_E!D9+TI_BNG_E!D9+TI_LBB_E!D9+TI_CPP_E!D9+TI_GTL_E!D9+TI_NSP_E!D9</f>
        <v>0</v>
      </c>
      <c r="E9" s="10">
        <f>TI_EHG_E!E9+TI_CO_E!E9+TI_BF_E!E9+TI_GW_E!E9+TI_RPI_E!E9+TI_PF_E!E9+TI_BKBPB_E!E9+TI_CL_E!E9+TI_BNG_E!E9+TI_LBB_E!E9+TI_CPP_E!E9+TI_GTL_E!E9+TI_NSP_E!E9</f>
        <v>0</v>
      </c>
      <c r="F9" s="10">
        <f>TI_EHG_E!F9+TI_CO_E!F9+TI_BF_E!F9+TI_GW_E!F9+TI_RPI_E!F9+TI_PF_E!F9+TI_BKBPB_E!F9+TI_CL_E!F9+TI_BNG_E!F9+TI_LBB_E!F9+TI_CPP_E!F9+TI_GTL_E!F9+TI_NSP_E!F9</f>
        <v>0</v>
      </c>
      <c r="G9" s="10">
        <f>TI_EHG_E!G9+TI_CO_E!G9+TI_BF_E!G9+TI_GW_E!G9+TI_RPI_E!G9+TI_PF_E!G9+TI_BKBPB_E!G9+TI_CL_E!G9+TI_BNG_E!G9+TI_LBB_E!G9+TI_CPP_E!G9+TI_GTL_E!G9+TI_NSP_E!G9</f>
        <v>0</v>
      </c>
      <c r="H9" s="10">
        <f>TI_EHG_E!H9+TI_CO_E!H9+TI_BF_E!H9+TI_GW_E!H9+TI_RPI_E!H9+TI_PF_E!H9+TI_BKBPB_E!H9+TI_CL_E!H9+TI_BNG_E!H9+TI_LBB_E!H9+TI_CPP_E!H9+TI_GTL_E!H9+TI_NSP_E!H9</f>
        <v>0</v>
      </c>
      <c r="I9" s="10">
        <f>TI_EHG_E!I9+TI_CO_E!I9+TI_BF_E!I9+TI_GW_E!I9+TI_RPI_E!I9+TI_PF_E!I9+TI_BKBPB_E!I9+TI_CL_E!I9+TI_BNG_E!I9+TI_LBB_E!I9+TI_CPP_E!I9+TI_GTL_E!I9+TI_NSP_E!I9</f>
        <v>0</v>
      </c>
      <c r="J9" s="10">
        <f>TI_EHG_E!J9+TI_CO_E!J9+TI_BF_E!J9+TI_GW_E!J9+TI_RPI_E!J9+TI_PF_E!J9+TI_BKBPB_E!J9+TI_CL_E!J9+TI_BNG_E!J9+TI_LBB_E!J9+TI_CPP_E!J9+TI_GTL_E!J9+TI_NSP_E!J9</f>
        <v>0</v>
      </c>
      <c r="K9" s="10">
        <f>TI_EHG_E!K9+TI_CO_E!K9+TI_BF_E!K9+TI_GW_E!K9+TI_RPI_E!K9+TI_PF_E!K9+TI_BKBPB_E!K9+TI_CL_E!K9+TI_BNG_E!K9+TI_LBB_E!K9+TI_CPP_E!K9+TI_GTL_E!K9+TI_NSP_E!K9</f>
        <v>0</v>
      </c>
      <c r="L9" s="10">
        <f>TI_EHG_E!L9+TI_CO_E!L9+TI_BF_E!L9+TI_GW_E!L9+TI_RPI_E!L9+TI_PF_E!L9+TI_BKBPB_E!L9+TI_CL_E!L9+TI_BNG_E!L9+TI_LBB_E!L9+TI_CPP_E!L9+TI_GTL_E!L9+TI_NSP_E!L9</f>
        <v>0</v>
      </c>
      <c r="M9" s="10">
        <f>TI_EHG_E!M9+TI_CO_E!M9+TI_BF_E!M9+TI_GW_E!M9+TI_RPI_E!M9+TI_PF_E!M9+TI_BKBPB_E!M9+TI_CL_E!M9+TI_BNG_E!M9+TI_LBB_E!M9+TI_CPP_E!M9+TI_GTL_E!M9+TI_NSP_E!M9</f>
        <v>0</v>
      </c>
      <c r="N9" s="10">
        <f>TI_EHG_E!N9+TI_CO_E!N9+TI_BF_E!N9+TI_GW_E!N9+TI_RPI_E!N9+TI_PF_E!N9+TI_BKBPB_E!N9+TI_CL_E!N9+TI_BNG_E!N9+TI_LBB_E!N9+TI_CPP_E!N9+TI_GTL_E!N9+TI_NSP_E!N9</f>
        <v>0</v>
      </c>
      <c r="O9" s="10">
        <f>TI_EHG_E!O9+TI_CO_E!O9+TI_BF_E!O9+TI_GW_E!O9+TI_RPI_E!O9+TI_PF_E!O9+TI_BKBPB_E!O9+TI_CL_E!O9+TI_BNG_E!O9+TI_LBB_E!O9+TI_CPP_E!O9+TI_GTL_E!O9+TI_NSP_E!O9</f>
        <v>0</v>
      </c>
      <c r="P9" s="10">
        <f>TI_EHG_E!P9+TI_CO_E!P9+TI_BF_E!P9+TI_GW_E!P9+TI_RPI_E!P9+TI_PF_E!P9+TI_BKBPB_E!P9+TI_CL_E!P9+TI_BNG_E!P9+TI_LBB_E!P9+TI_CPP_E!P9+TI_GTL_E!P9+TI_NSP_E!P9</f>
        <v>0</v>
      </c>
      <c r="Q9" s="10">
        <f>TI_EHG_E!Q9+TI_CO_E!Q9+TI_BF_E!Q9+TI_GW_E!Q9+TI_RPI_E!Q9+TI_PF_E!Q9+TI_BKBPB_E!Q9+TI_CL_E!Q9+TI_BNG_E!Q9+TI_LBB_E!Q9+TI_CPP_E!Q9+TI_GTL_E!Q9+TI_NSP_E!Q9</f>
        <v>0</v>
      </c>
      <c r="R9" s="10">
        <f>TI_EHG_E!R9+TI_CO_E!R9+TI_BF_E!R9+TI_GW_E!R9+TI_RPI_E!R9+TI_PF_E!R9+TI_BKBPB_E!R9+TI_CL_E!R9+TI_BNG_E!R9+TI_LBB_E!R9+TI_CPP_E!R9+TI_GTL_E!R9+TI_NSP_E!R9</f>
        <v>0</v>
      </c>
      <c r="S9" s="10">
        <f>TI_EHG_E!S9+TI_CO_E!S9+TI_BF_E!S9+TI_GW_E!S9+TI_RPI_E!S9+TI_PF_E!S9+TI_BKBPB_E!S9+TI_CL_E!S9+TI_BNG_E!S9+TI_LBB_E!S9+TI_CPP_E!S9+TI_GTL_E!S9+TI_NSP_E!S9</f>
        <v>0</v>
      </c>
      <c r="T9" s="10">
        <f>TI_EHG_E!T9+TI_CO_E!T9+TI_BF_E!T9+TI_GW_E!T9+TI_RPI_E!T9+TI_PF_E!T9+TI_BKBPB_E!T9+TI_CL_E!T9+TI_BNG_E!T9+TI_LBB_E!T9+TI_CPP_E!T9+TI_GTL_E!T9+TI_NSP_E!T9</f>
        <v>0</v>
      </c>
      <c r="U9" s="10">
        <f>TI_EHG_E!U9+TI_CO_E!U9+TI_BF_E!U9+TI_GW_E!U9+TI_RPI_E!U9+TI_PF_E!U9+TI_BKBPB_E!U9+TI_CL_E!U9+TI_BNG_E!U9+TI_LBB_E!U9+TI_CPP_E!U9+TI_GTL_E!U9+TI_NSP_E!U9</f>
        <v>0</v>
      </c>
      <c r="V9" s="10">
        <f>TI_EHG_E!V9+TI_CO_E!V9+TI_BF_E!V9+TI_GW_E!V9+TI_RPI_E!V9+TI_PF_E!V9+TI_BKBPB_E!V9+TI_CL_E!V9+TI_BNG_E!V9+TI_LBB_E!V9+TI_CPP_E!V9+TI_GTL_E!V9+TI_NSP_E!V9</f>
        <v>0</v>
      </c>
      <c r="W9" s="10">
        <f>TI_EHG_E!W9+TI_CO_E!W9+TI_BF_E!W9+TI_GW_E!W9+TI_RPI_E!W9+TI_PF_E!W9+TI_BKBPB_E!W9+TI_CL_E!W9+TI_BNG_E!W9+TI_LBB_E!W9+TI_CPP_E!W9+TI_GTL_E!W9+TI_NSP_E!W9</f>
        <v>0</v>
      </c>
      <c r="X9" s="10">
        <f>TI_EHG_E!X9+TI_CO_E!X9+TI_BF_E!X9+TI_GW_E!X9+TI_RPI_E!X9+TI_PF_E!X9+TI_BKBPB_E!X9+TI_CL_E!X9+TI_BNG_E!X9+TI_LBB_E!X9+TI_CPP_E!X9+TI_GTL_E!X9+TI_NSP_E!X9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TI_EHG_E!C10+TI_CO_E!C10+TI_BF_E!C10+TI_GW_E!C10+TI_RPI_E!C10+TI_PF_E!C10+TI_BKBPB_E!C10+TI_CL_E!C10+TI_BNG_E!C10+TI_LBB_E!C10+TI_CPP_E!C10+TI_GTL_E!C10+TI_NSP_E!C10</f>
        <v>0</v>
      </c>
      <c r="D10" s="10">
        <f>TI_EHG_E!D10+TI_CO_E!D10+TI_BF_E!D10+TI_GW_E!D10+TI_RPI_E!D10+TI_PF_E!D10+TI_BKBPB_E!D10+TI_CL_E!D10+TI_BNG_E!D10+TI_LBB_E!D10+TI_CPP_E!D10+TI_GTL_E!D10+TI_NSP_E!D10</f>
        <v>0</v>
      </c>
      <c r="E10" s="10">
        <f>TI_EHG_E!E10+TI_CO_E!E10+TI_BF_E!E10+TI_GW_E!E10+TI_RPI_E!E10+TI_PF_E!E10+TI_BKBPB_E!E10+TI_CL_E!E10+TI_BNG_E!E10+TI_LBB_E!E10+TI_CPP_E!E10+TI_GTL_E!E10+TI_NSP_E!E10</f>
        <v>0</v>
      </c>
      <c r="F10" s="10">
        <f>TI_EHG_E!F10+TI_CO_E!F10+TI_BF_E!F10+TI_GW_E!F10+TI_RPI_E!F10+TI_PF_E!F10+TI_BKBPB_E!F10+TI_CL_E!F10+TI_BNG_E!F10+TI_LBB_E!F10+TI_CPP_E!F10+TI_GTL_E!F10+TI_NSP_E!F10</f>
        <v>0</v>
      </c>
      <c r="G10" s="10">
        <f>TI_EHG_E!G10+TI_CO_E!G10+TI_BF_E!G10+TI_GW_E!G10+TI_RPI_E!G10+TI_PF_E!G10+TI_BKBPB_E!G10+TI_CL_E!G10+TI_BNG_E!G10+TI_LBB_E!G10+TI_CPP_E!G10+TI_GTL_E!G10+TI_NSP_E!G10</f>
        <v>0</v>
      </c>
      <c r="H10" s="10">
        <f>TI_EHG_E!H10+TI_CO_E!H10+TI_BF_E!H10+TI_GW_E!H10+TI_RPI_E!H10+TI_PF_E!H10+TI_BKBPB_E!H10+TI_CL_E!H10+TI_BNG_E!H10+TI_LBB_E!H10+TI_CPP_E!H10+TI_GTL_E!H10+TI_NSP_E!H10</f>
        <v>0</v>
      </c>
      <c r="I10" s="10">
        <f>TI_EHG_E!I10+TI_CO_E!I10+TI_BF_E!I10+TI_GW_E!I10+TI_RPI_E!I10+TI_PF_E!I10+TI_BKBPB_E!I10+TI_CL_E!I10+TI_BNG_E!I10+TI_LBB_E!I10+TI_CPP_E!I10+TI_GTL_E!I10+TI_NSP_E!I10</f>
        <v>0</v>
      </c>
      <c r="J10" s="10">
        <f>TI_EHG_E!J10+TI_CO_E!J10+TI_BF_E!J10+TI_GW_E!J10+TI_RPI_E!J10+TI_PF_E!J10+TI_BKBPB_E!J10+TI_CL_E!J10+TI_BNG_E!J10+TI_LBB_E!J10+TI_CPP_E!J10+TI_GTL_E!J10+TI_NSP_E!J10</f>
        <v>0</v>
      </c>
      <c r="K10" s="10">
        <f>TI_EHG_E!K10+TI_CO_E!K10+TI_BF_E!K10+TI_GW_E!K10+TI_RPI_E!K10+TI_PF_E!K10+TI_BKBPB_E!K10+TI_CL_E!K10+TI_BNG_E!K10+TI_LBB_E!K10+TI_CPP_E!K10+TI_GTL_E!K10+TI_NSP_E!K10</f>
        <v>0</v>
      </c>
      <c r="L10" s="10">
        <f>TI_EHG_E!L10+TI_CO_E!L10+TI_BF_E!L10+TI_GW_E!L10+TI_RPI_E!L10+TI_PF_E!L10+TI_BKBPB_E!L10+TI_CL_E!L10+TI_BNG_E!L10+TI_LBB_E!L10+TI_CPP_E!L10+TI_GTL_E!L10+TI_NSP_E!L10</f>
        <v>0</v>
      </c>
      <c r="M10" s="10">
        <f>TI_EHG_E!M10+TI_CO_E!M10+TI_BF_E!M10+TI_GW_E!M10+TI_RPI_E!M10+TI_PF_E!M10+TI_BKBPB_E!M10+TI_CL_E!M10+TI_BNG_E!M10+TI_LBB_E!M10+TI_CPP_E!M10+TI_GTL_E!M10+TI_NSP_E!M10</f>
        <v>0</v>
      </c>
      <c r="N10" s="10">
        <f>TI_EHG_E!N10+TI_CO_E!N10+TI_BF_E!N10+TI_GW_E!N10+TI_RPI_E!N10+TI_PF_E!N10+TI_BKBPB_E!N10+TI_CL_E!N10+TI_BNG_E!N10+TI_LBB_E!N10+TI_CPP_E!N10+TI_GTL_E!N10+TI_NSP_E!N10</f>
        <v>0</v>
      </c>
      <c r="O10" s="10">
        <f>TI_EHG_E!O10+TI_CO_E!O10+TI_BF_E!O10+TI_GW_E!O10+TI_RPI_E!O10+TI_PF_E!O10+TI_BKBPB_E!O10+TI_CL_E!O10+TI_BNG_E!O10+TI_LBB_E!O10+TI_CPP_E!O10+TI_GTL_E!O10+TI_NSP_E!O10</f>
        <v>0</v>
      </c>
      <c r="P10" s="10">
        <f>TI_EHG_E!P10+TI_CO_E!P10+TI_BF_E!P10+TI_GW_E!P10+TI_RPI_E!P10+TI_PF_E!P10+TI_BKBPB_E!P10+TI_CL_E!P10+TI_BNG_E!P10+TI_LBB_E!P10+TI_CPP_E!P10+TI_GTL_E!P10+TI_NSP_E!P10</f>
        <v>0</v>
      </c>
      <c r="Q10" s="10">
        <f>TI_EHG_E!Q10+TI_CO_E!Q10+TI_BF_E!Q10+TI_GW_E!Q10+TI_RPI_E!Q10+TI_PF_E!Q10+TI_BKBPB_E!Q10+TI_CL_E!Q10+TI_BNG_E!Q10+TI_LBB_E!Q10+TI_CPP_E!Q10+TI_GTL_E!Q10+TI_NSP_E!Q10</f>
        <v>0</v>
      </c>
      <c r="R10" s="10">
        <f>TI_EHG_E!R10+TI_CO_E!R10+TI_BF_E!R10+TI_GW_E!R10+TI_RPI_E!R10+TI_PF_E!R10+TI_BKBPB_E!R10+TI_CL_E!R10+TI_BNG_E!R10+TI_LBB_E!R10+TI_CPP_E!R10+TI_GTL_E!R10+TI_NSP_E!R10</f>
        <v>0</v>
      </c>
      <c r="S10" s="10">
        <f>TI_EHG_E!S10+TI_CO_E!S10+TI_BF_E!S10+TI_GW_E!S10+TI_RPI_E!S10+TI_PF_E!S10+TI_BKBPB_E!S10+TI_CL_E!S10+TI_BNG_E!S10+TI_LBB_E!S10+TI_CPP_E!S10+TI_GTL_E!S10+TI_NSP_E!S10</f>
        <v>0</v>
      </c>
      <c r="T10" s="10">
        <f>TI_EHG_E!T10+TI_CO_E!T10+TI_BF_E!T10+TI_GW_E!T10+TI_RPI_E!T10+TI_PF_E!T10+TI_BKBPB_E!T10+TI_CL_E!T10+TI_BNG_E!T10+TI_LBB_E!T10+TI_CPP_E!T10+TI_GTL_E!T10+TI_NSP_E!T10</f>
        <v>0</v>
      </c>
      <c r="U10" s="10">
        <f>TI_EHG_E!U10+TI_CO_E!U10+TI_BF_E!U10+TI_GW_E!U10+TI_RPI_E!U10+TI_PF_E!U10+TI_BKBPB_E!U10+TI_CL_E!U10+TI_BNG_E!U10+TI_LBB_E!U10+TI_CPP_E!U10+TI_GTL_E!U10+TI_NSP_E!U10</f>
        <v>0</v>
      </c>
      <c r="V10" s="10">
        <f>TI_EHG_E!V10+TI_CO_E!V10+TI_BF_E!V10+TI_GW_E!V10+TI_RPI_E!V10+TI_PF_E!V10+TI_BKBPB_E!V10+TI_CL_E!V10+TI_BNG_E!V10+TI_LBB_E!V10+TI_CPP_E!V10+TI_GTL_E!V10+TI_NSP_E!V10</f>
        <v>0</v>
      </c>
      <c r="W10" s="10">
        <f>TI_EHG_E!W10+TI_CO_E!W10+TI_BF_E!W10+TI_GW_E!W10+TI_RPI_E!W10+TI_PF_E!W10+TI_BKBPB_E!W10+TI_CL_E!W10+TI_BNG_E!W10+TI_LBB_E!W10+TI_CPP_E!W10+TI_GTL_E!W10+TI_NSP_E!W10</f>
        <v>0</v>
      </c>
      <c r="X10" s="10">
        <f>TI_EHG_E!X10+TI_CO_E!X10+TI_BF_E!X10+TI_GW_E!X10+TI_RPI_E!X10+TI_PF_E!X10+TI_BKBPB_E!X10+TI_CL_E!X10+TI_BNG_E!X10+TI_LBB_E!X10+TI_CPP_E!X10+TI_GTL_E!X10+TI_NSP_E!X10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1292.669819432502</v>
      </c>
      <c r="D11" s="29">
        <f t="shared" si="8"/>
        <v>1332.8317282889079</v>
      </c>
      <c r="E11" s="29">
        <f t="shared" si="8"/>
        <v>1334.1932072227</v>
      </c>
      <c r="F11" s="29">
        <f t="shared" si="8"/>
        <v>1416.559157351677</v>
      </c>
      <c r="G11" s="29">
        <f t="shared" si="8"/>
        <v>1386.6079105760959</v>
      </c>
      <c r="H11" s="29">
        <f t="shared" si="8"/>
        <v>1341.0002579535681</v>
      </c>
      <c r="I11" s="29">
        <f t="shared" si="8"/>
        <v>1206.2195184866721</v>
      </c>
      <c r="J11" s="29">
        <f t="shared" si="8"/>
        <v>1366.1865864144449</v>
      </c>
      <c r="K11" s="29">
        <f t="shared" si="8"/>
        <v>1362.1023215821151</v>
      </c>
      <c r="L11" s="29">
        <f t="shared" si="8"/>
        <v>1138.1484952708511</v>
      </c>
      <c r="M11" s="29">
        <f t="shared" si="8"/>
        <v>1400.9028374892521</v>
      </c>
      <c r="N11" s="29">
        <f t="shared" si="8"/>
        <v>1410.432760103181</v>
      </c>
      <c r="O11" s="29">
        <f t="shared" si="8"/>
        <v>1381.1622527944969</v>
      </c>
      <c r="P11" s="29">
        <f t="shared" si="8"/>
        <v>1343.0423903697331</v>
      </c>
      <c r="Q11" s="29">
        <f t="shared" si="8"/>
        <v>1329.4282029234739</v>
      </c>
      <c r="R11" s="29">
        <f t="shared" si="8"/>
        <v>1187.2692175408431</v>
      </c>
      <c r="S11" s="29">
        <f t="shared" si="8"/>
        <v>1171.5400687876181</v>
      </c>
      <c r="T11" s="29">
        <f t="shared" si="8"/>
        <v>1175.9319862424759</v>
      </c>
      <c r="U11" s="29">
        <f t="shared" si="8"/>
        <v>1184.5334479793639</v>
      </c>
      <c r="V11" s="29">
        <f t="shared" si="8"/>
        <v>1152.8838349097159</v>
      </c>
      <c r="W11" s="29">
        <f t="shared" si="8"/>
        <v>1022.285382631126</v>
      </c>
      <c r="X11" s="29">
        <f t="shared" ref="X11" si="9">SUM(X12:X16)</f>
        <v>1165.8493551160791</v>
      </c>
    </row>
    <row r="12" spans="1:24" ht="11.25" customHeight="1" x14ac:dyDescent="0.2">
      <c r="A12" s="41" t="s">
        <v>15</v>
      </c>
      <c r="B12" s="9" t="s">
        <v>16</v>
      </c>
      <c r="C12" s="10">
        <f>TI_EHG_E!C12+TI_CO_E!C12+TI_BF_E!C12+TI_GW_E!C12+TI_RPI_E!C12+TI_PF_E!C12+TI_BKBPB_E!C12+TI_CL_E!C12+TI_BNG_E!C12+TI_LBB_E!C12+TI_CPP_E!C12+TI_GTL_E!C12+TI_NSP_E!C12</f>
        <v>0</v>
      </c>
      <c r="D12" s="10">
        <f>TI_EHG_E!D12+TI_CO_E!D12+TI_BF_E!D12+TI_GW_E!D12+TI_RPI_E!D12+TI_PF_E!D12+TI_BKBPB_E!D12+TI_CL_E!D12+TI_BNG_E!D12+TI_LBB_E!D12+TI_CPP_E!D12+TI_GTL_E!D12+TI_NSP_E!D12</f>
        <v>0</v>
      </c>
      <c r="E12" s="10">
        <f>TI_EHG_E!E12+TI_CO_E!E12+TI_BF_E!E12+TI_GW_E!E12+TI_RPI_E!E12+TI_PF_E!E12+TI_BKBPB_E!E12+TI_CL_E!E12+TI_BNG_E!E12+TI_LBB_E!E12+TI_CPP_E!E12+TI_GTL_E!E12+TI_NSP_E!E12</f>
        <v>0</v>
      </c>
      <c r="F12" s="10">
        <f>TI_EHG_E!F12+TI_CO_E!F12+TI_BF_E!F12+TI_GW_E!F12+TI_RPI_E!F12+TI_PF_E!F12+TI_BKBPB_E!F12+TI_CL_E!F12+TI_BNG_E!F12+TI_LBB_E!F12+TI_CPP_E!F12+TI_GTL_E!F12+TI_NSP_E!F12</f>
        <v>0</v>
      </c>
      <c r="G12" s="10">
        <f>TI_EHG_E!G12+TI_CO_E!G12+TI_BF_E!G12+TI_GW_E!G12+TI_RPI_E!G12+TI_PF_E!G12+TI_BKBPB_E!G12+TI_CL_E!G12+TI_BNG_E!G12+TI_LBB_E!G12+TI_CPP_E!G12+TI_GTL_E!G12+TI_NSP_E!G12</f>
        <v>0</v>
      </c>
      <c r="H12" s="10">
        <f>TI_EHG_E!H12+TI_CO_E!H12+TI_BF_E!H12+TI_GW_E!H12+TI_RPI_E!H12+TI_PF_E!H12+TI_BKBPB_E!H12+TI_CL_E!H12+TI_BNG_E!H12+TI_LBB_E!H12+TI_CPP_E!H12+TI_GTL_E!H12+TI_NSP_E!H12</f>
        <v>0</v>
      </c>
      <c r="I12" s="10">
        <f>TI_EHG_E!I12+TI_CO_E!I12+TI_BF_E!I12+TI_GW_E!I12+TI_RPI_E!I12+TI_PF_E!I12+TI_BKBPB_E!I12+TI_CL_E!I12+TI_BNG_E!I12+TI_LBB_E!I12+TI_CPP_E!I12+TI_GTL_E!I12+TI_NSP_E!I12</f>
        <v>0</v>
      </c>
      <c r="J12" s="10">
        <f>TI_EHG_E!J12+TI_CO_E!J12+TI_BF_E!J12+TI_GW_E!J12+TI_RPI_E!J12+TI_PF_E!J12+TI_BKBPB_E!J12+TI_CL_E!J12+TI_BNG_E!J12+TI_LBB_E!J12+TI_CPP_E!J12+TI_GTL_E!J12+TI_NSP_E!J12</f>
        <v>0</v>
      </c>
      <c r="K12" s="10">
        <f>TI_EHG_E!K12+TI_CO_E!K12+TI_BF_E!K12+TI_GW_E!K12+TI_RPI_E!K12+TI_PF_E!K12+TI_BKBPB_E!K12+TI_CL_E!K12+TI_BNG_E!K12+TI_LBB_E!K12+TI_CPP_E!K12+TI_GTL_E!K12+TI_NSP_E!K12</f>
        <v>0</v>
      </c>
      <c r="L12" s="10">
        <f>TI_EHG_E!L12+TI_CO_E!L12+TI_BF_E!L12+TI_GW_E!L12+TI_RPI_E!L12+TI_PF_E!L12+TI_BKBPB_E!L12+TI_CL_E!L12+TI_BNG_E!L12+TI_LBB_E!L12+TI_CPP_E!L12+TI_GTL_E!L12+TI_NSP_E!L12</f>
        <v>0</v>
      </c>
      <c r="M12" s="10">
        <f>TI_EHG_E!M12+TI_CO_E!M12+TI_BF_E!M12+TI_GW_E!M12+TI_RPI_E!M12+TI_PF_E!M12+TI_BKBPB_E!M12+TI_CL_E!M12+TI_BNG_E!M12+TI_LBB_E!M12+TI_CPP_E!M12+TI_GTL_E!M12+TI_NSP_E!M12</f>
        <v>0</v>
      </c>
      <c r="N12" s="10">
        <f>TI_EHG_E!N12+TI_CO_E!N12+TI_BF_E!N12+TI_GW_E!N12+TI_RPI_E!N12+TI_PF_E!N12+TI_BKBPB_E!N12+TI_CL_E!N12+TI_BNG_E!N12+TI_LBB_E!N12+TI_CPP_E!N12+TI_GTL_E!N12+TI_NSP_E!N12</f>
        <v>0</v>
      </c>
      <c r="O12" s="10">
        <f>TI_EHG_E!O12+TI_CO_E!O12+TI_BF_E!O12+TI_GW_E!O12+TI_RPI_E!O12+TI_PF_E!O12+TI_BKBPB_E!O12+TI_CL_E!O12+TI_BNG_E!O12+TI_LBB_E!O12+TI_CPP_E!O12+TI_GTL_E!O12+TI_NSP_E!O12</f>
        <v>0</v>
      </c>
      <c r="P12" s="10">
        <f>TI_EHG_E!P12+TI_CO_E!P12+TI_BF_E!P12+TI_GW_E!P12+TI_RPI_E!P12+TI_PF_E!P12+TI_BKBPB_E!P12+TI_CL_E!P12+TI_BNG_E!P12+TI_LBB_E!P12+TI_CPP_E!P12+TI_GTL_E!P12+TI_NSP_E!P12</f>
        <v>0</v>
      </c>
      <c r="Q12" s="10">
        <f>TI_EHG_E!Q12+TI_CO_E!Q12+TI_BF_E!Q12+TI_GW_E!Q12+TI_RPI_E!Q12+TI_PF_E!Q12+TI_BKBPB_E!Q12+TI_CL_E!Q12+TI_BNG_E!Q12+TI_LBB_E!Q12+TI_CPP_E!Q12+TI_GTL_E!Q12+TI_NSP_E!Q12</f>
        <v>0</v>
      </c>
      <c r="R12" s="10">
        <f>TI_EHG_E!R12+TI_CO_E!R12+TI_BF_E!R12+TI_GW_E!R12+TI_RPI_E!R12+TI_PF_E!R12+TI_BKBPB_E!R12+TI_CL_E!R12+TI_BNG_E!R12+TI_LBB_E!R12+TI_CPP_E!R12+TI_GTL_E!R12+TI_NSP_E!R12</f>
        <v>0</v>
      </c>
      <c r="S12" s="10">
        <f>TI_EHG_E!S12+TI_CO_E!S12+TI_BF_E!S12+TI_GW_E!S12+TI_RPI_E!S12+TI_PF_E!S12+TI_BKBPB_E!S12+TI_CL_E!S12+TI_BNG_E!S12+TI_LBB_E!S12+TI_CPP_E!S12+TI_GTL_E!S12+TI_NSP_E!S12</f>
        <v>0</v>
      </c>
      <c r="T12" s="10">
        <f>TI_EHG_E!T12+TI_CO_E!T12+TI_BF_E!T12+TI_GW_E!T12+TI_RPI_E!T12+TI_PF_E!T12+TI_BKBPB_E!T12+TI_CL_E!T12+TI_BNG_E!T12+TI_LBB_E!T12+TI_CPP_E!T12+TI_GTL_E!T12+TI_NSP_E!T12</f>
        <v>0</v>
      </c>
      <c r="U12" s="10">
        <f>TI_EHG_E!U12+TI_CO_E!U12+TI_BF_E!U12+TI_GW_E!U12+TI_RPI_E!U12+TI_PF_E!U12+TI_BKBPB_E!U12+TI_CL_E!U12+TI_BNG_E!U12+TI_LBB_E!U12+TI_CPP_E!U12+TI_GTL_E!U12+TI_NSP_E!U12</f>
        <v>0</v>
      </c>
      <c r="V12" s="10">
        <f>TI_EHG_E!V12+TI_CO_E!V12+TI_BF_E!V12+TI_GW_E!V12+TI_RPI_E!V12+TI_PF_E!V12+TI_BKBPB_E!V12+TI_CL_E!V12+TI_BNG_E!V12+TI_LBB_E!V12+TI_CPP_E!V12+TI_GTL_E!V12+TI_NSP_E!V12</f>
        <v>0</v>
      </c>
      <c r="W12" s="10">
        <f>TI_EHG_E!W12+TI_CO_E!W12+TI_BF_E!W12+TI_GW_E!W12+TI_RPI_E!W12+TI_PF_E!W12+TI_BKBPB_E!W12+TI_CL_E!W12+TI_BNG_E!W12+TI_LBB_E!W12+TI_CPP_E!W12+TI_GTL_E!W12+TI_NSP_E!W12</f>
        <v>0</v>
      </c>
      <c r="X12" s="10">
        <f>TI_EHG_E!X12+TI_CO_E!X12+TI_BF_E!X12+TI_GW_E!X12+TI_RPI_E!X12+TI_PF_E!X12+TI_BKBPB_E!X12+TI_CL_E!X12+TI_BNG_E!X12+TI_LBB_E!X12+TI_CPP_E!X12+TI_GTL_E!X12+TI_NSP_E!X12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TI_EHG_E!C13+TI_CO_E!C13+TI_BF_E!C13+TI_GW_E!C13+TI_RPI_E!C13+TI_PF_E!C13+TI_BKBPB_E!C13+TI_CL_E!C13+TI_BNG_E!C13+TI_LBB_E!C13+TI_CPP_E!C13+TI_GTL_E!C13+TI_NSP_E!C13</f>
        <v>1292.669819432502</v>
      </c>
      <c r="D13" s="10">
        <f>TI_EHG_E!D13+TI_CO_E!D13+TI_BF_E!D13+TI_GW_E!D13+TI_RPI_E!D13+TI_PF_E!D13+TI_BKBPB_E!D13+TI_CL_E!D13+TI_BNG_E!D13+TI_LBB_E!D13+TI_CPP_E!D13+TI_GTL_E!D13+TI_NSP_E!D13</f>
        <v>1332.8317282889079</v>
      </c>
      <c r="E13" s="10">
        <f>TI_EHG_E!E13+TI_CO_E!E13+TI_BF_E!E13+TI_GW_E!E13+TI_RPI_E!E13+TI_PF_E!E13+TI_BKBPB_E!E13+TI_CL_E!E13+TI_BNG_E!E13+TI_LBB_E!E13+TI_CPP_E!E13+TI_GTL_E!E13+TI_NSP_E!E13</f>
        <v>1334.1932072227</v>
      </c>
      <c r="F13" s="10">
        <f>TI_EHG_E!F13+TI_CO_E!F13+TI_BF_E!F13+TI_GW_E!F13+TI_RPI_E!F13+TI_PF_E!F13+TI_BKBPB_E!F13+TI_CL_E!F13+TI_BNG_E!F13+TI_LBB_E!F13+TI_CPP_E!F13+TI_GTL_E!F13+TI_NSP_E!F13</f>
        <v>1416.559157351677</v>
      </c>
      <c r="G13" s="10">
        <f>TI_EHG_E!G13+TI_CO_E!G13+TI_BF_E!G13+TI_GW_E!G13+TI_RPI_E!G13+TI_PF_E!G13+TI_BKBPB_E!G13+TI_CL_E!G13+TI_BNG_E!G13+TI_LBB_E!G13+TI_CPP_E!G13+TI_GTL_E!G13+TI_NSP_E!G13</f>
        <v>1386.6079105760959</v>
      </c>
      <c r="H13" s="10">
        <f>TI_EHG_E!H13+TI_CO_E!H13+TI_BF_E!H13+TI_GW_E!H13+TI_RPI_E!H13+TI_PF_E!H13+TI_BKBPB_E!H13+TI_CL_E!H13+TI_BNG_E!H13+TI_LBB_E!H13+TI_CPP_E!H13+TI_GTL_E!H13+TI_NSP_E!H13</f>
        <v>1341.0002579535681</v>
      </c>
      <c r="I13" s="10">
        <f>TI_EHG_E!I13+TI_CO_E!I13+TI_BF_E!I13+TI_GW_E!I13+TI_RPI_E!I13+TI_PF_E!I13+TI_BKBPB_E!I13+TI_CL_E!I13+TI_BNG_E!I13+TI_LBB_E!I13+TI_CPP_E!I13+TI_GTL_E!I13+TI_NSP_E!I13</f>
        <v>1206.2195184866721</v>
      </c>
      <c r="J13" s="10">
        <f>TI_EHG_E!J13+TI_CO_E!J13+TI_BF_E!J13+TI_GW_E!J13+TI_RPI_E!J13+TI_PF_E!J13+TI_BKBPB_E!J13+TI_CL_E!J13+TI_BNG_E!J13+TI_LBB_E!J13+TI_CPP_E!J13+TI_GTL_E!J13+TI_NSP_E!J13</f>
        <v>1366.1865864144449</v>
      </c>
      <c r="K13" s="10">
        <f>TI_EHG_E!K13+TI_CO_E!K13+TI_BF_E!K13+TI_GW_E!K13+TI_RPI_E!K13+TI_PF_E!K13+TI_BKBPB_E!K13+TI_CL_E!K13+TI_BNG_E!K13+TI_LBB_E!K13+TI_CPP_E!K13+TI_GTL_E!K13+TI_NSP_E!K13</f>
        <v>1362.1023215821151</v>
      </c>
      <c r="L13" s="10">
        <f>TI_EHG_E!L13+TI_CO_E!L13+TI_BF_E!L13+TI_GW_E!L13+TI_RPI_E!L13+TI_PF_E!L13+TI_BKBPB_E!L13+TI_CL_E!L13+TI_BNG_E!L13+TI_LBB_E!L13+TI_CPP_E!L13+TI_GTL_E!L13+TI_NSP_E!L13</f>
        <v>1138.1484952708511</v>
      </c>
      <c r="M13" s="10">
        <f>TI_EHG_E!M13+TI_CO_E!M13+TI_BF_E!M13+TI_GW_E!M13+TI_RPI_E!M13+TI_PF_E!M13+TI_BKBPB_E!M13+TI_CL_E!M13+TI_BNG_E!M13+TI_LBB_E!M13+TI_CPP_E!M13+TI_GTL_E!M13+TI_NSP_E!M13</f>
        <v>1400.9028374892521</v>
      </c>
      <c r="N13" s="10">
        <f>TI_EHG_E!N13+TI_CO_E!N13+TI_BF_E!N13+TI_GW_E!N13+TI_RPI_E!N13+TI_PF_E!N13+TI_BKBPB_E!N13+TI_CL_E!N13+TI_BNG_E!N13+TI_LBB_E!N13+TI_CPP_E!N13+TI_GTL_E!N13+TI_NSP_E!N13</f>
        <v>1410.432760103181</v>
      </c>
      <c r="O13" s="10">
        <f>TI_EHG_E!O13+TI_CO_E!O13+TI_BF_E!O13+TI_GW_E!O13+TI_RPI_E!O13+TI_PF_E!O13+TI_BKBPB_E!O13+TI_CL_E!O13+TI_BNG_E!O13+TI_LBB_E!O13+TI_CPP_E!O13+TI_GTL_E!O13+TI_NSP_E!O13</f>
        <v>1381.1622527944969</v>
      </c>
      <c r="P13" s="10">
        <f>TI_EHG_E!P13+TI_CO_E!P13+TI_BF_E!P13+TI_GW_E!P13+TI_RPI_E!P13+TI_PF_E!P13+TI_BKBPB_E!P13+TI_CL_E!P13+TI_BNG_E!P13+TI_LBB_E!P13+TI_CPP_E!P13+TI_GTL_E!P13+TI_NSP_E!P13</f>
        <v>1343.0423903697331</v>
      </c>
      <c r="Q13" s="10">
        <f>TI_EHG_E!Q13+TI_CO_E!Q13+TI_BF_E!Q13+TI_GW_E!Q13+TI_RPI_E!Q13+TI_PF_E!Q13+TI_BKBPB_E!Q13+TI_CL_E!Q13+TI_BNG_E!Q13+TI_LBB_E!Q13+TI_CPP_E!Q13+TI_GTL_E!Q13+TI_NSP_E!Q13</f>
        <v>1329.4282029234739</v>
      </c>
      <c r="R13" s="10">
        <f>TI_EHG_E!R13+TI_CO_E!R13+TI_BF_E!R13+TI_GW_E!R13+TI_RPI_E!R13+TI_PF_E!R13+TI_BKBPB_E!R13+TI_CL_E!R13+TI_BNG_E!R13+TI_LBB_E!R13+TI_CPP_E!R13+TI_GTL_E!R13+TI_NSP_E!R13</f>
        <v>1187.2692175408431</v>
      </c>
      <c r="S13" s="10">
        <f>TI_EHG_E!S13+TI_CO_E!S13+TI_BF_E!S13+TI_GW_E!S13+TI_RPI_E!S13+TI_PF_E!S13+TI_BKBPB_E!S13+TI_CL_E!S13+TI_BNG_E!S13+TI_LBB_E!S13+TI_CPP_E!S13+TI_GTL_E!S13+TI_NSP_E!S13</f>
        <v>1171.5400687876181</v>
      </c>
      <c r="T13" s="10">
        <f>TI_EHG_E!T13+TI_CO_E!T13+TI_BF_E!T13+TI_GW_E!T13+TI_RPI_E!T13+TI_PF_E!T13+TI_BKBPB_E!T13+TI_CL_E!T13+TI_BNG_E!T13+TI_LBB_E!T13+TI_CPP_E!T13+TI_GTL_E!T13+TI_NSP_E!T13</f>
        <v>1175.9319862424759</v>
      </c>
      <c r="U13" s="10">
        <f>TI_EHG_E!U13+TI_CO_E!U13+TI_BF_E!U13+TI_GW_E!U13+TI_RPI_E!U13+TI_PF_E!U13+TI_BKBPB_E!U13+TI_CL_E!U13+TI_BNG_E!U13+TI_LBB_E!U13+TI_CPP_E!U13+TI_GTL_E!U13+TI_NSP_E!U13</f>
        <v>1184.5334479793639</v>
      </c>
      <c r="V13" s="10">
        <f>TI_EHG_E!V13+TI_CO_E!V13+TI_BF_E!V13+TI_GW_E!V13+TI_RPI_E!V13+TI_PF_E!V13+TI_BKBPB_E!V13+TI_CL_E!V13+TI_BNG_E!V13+TI_LBB_E!V13+TI_CPP_E!V13+TI_GTL_E!V13+TI_NSP_E!V13</f>
        <v>1152.8838349097159</v>
      </c>
      <c r="W13" s="10">
        <f>TI_EHG_E!W13+TI_CO_E!W13+TI_BF_E!W13+TI_GW_E!W13+TI_RPI_E!W13+TI_PF_E!W13+TI_BKBPB_E!W13+TI_CL_E!W13+TI_BNG_E!W13+TI_LBB_E!W13+TI_CPP_E!W13+TI_GTL_E!W13+TI_NSP_E!W13</f>
        <v>1022.285382631126</v>
      </c>
      <c r="X13" s="10">
        <f>TI_EHG_E!X13+TI_CO_E!X13+TI_BF_E!X13+TI_GW_E!X13+TI_RPI_E!X13+TI_PF_E!X13+TI_BKBPB_E!X13+TI_CL_E!X13+TI_BNG_E!X13+TI_LBB_E!X13+TI_CPP_E!X13+TI_GTL_E!X13+TI_NSP_E!X13</f>
        <v>1165.8493551160791</v>
      </c>
    </row>
    <row r="14" spans="1:24" ht="11.25" customHeight="1" x14ac:dyDescent="0.2">
      <c r="A14" s="41" t="s">
        <v>19</v>
      </c>
      <c r="B14" s="9" t="s">
        <v>20</v>
      </c>
      <c r="C14" s="10">
        <f>TI_EHG_E!C14+TI_CO_E!C14+TI_BF_E!C14+TI_GW_E!C14+TI_RPI_E!C14+TI_PF_E!C14+TI_BKBPB_E!C14+TI_CL_E!C14+TI_BNG_E!C14+TI_LBB_E!C14+TI_CPP_E!C14+TI_GTL_E!C14+TI_NSP_E!C14</f>
        <v>0</v>
      </c>
      <c r="D14" s="10">
        <f>TI_EHG_E!D14+TI_CO_E!D14+TI_BF_E!D14+TI_GW_E!D14+TI_RPI_E!D14+TI_PF_E!D14+TI_BKBPB_E!D14+TI_CL_E!D14+TI_BNG_E!D14+TI_LBB_E!D14+TI_CPP_E!D14+TI_GTL_E!D14+TI_NSP_E!D14</f>
        <v>0</v>
      </c>
      <c r="E14" s="10">
        <f>TI_EHG_E!E14+TI_CO_E!E14+TI_BF_E!E14+TI_GW_E!E14+TI_RPI_E!E14+TI_PF_E!E14+TI_BKBPB_E!E14+TI_CL_E!E14+TI_BNG_E!E14+TI_LBB_E!E14+TI_CPP_E!E14+TI_GTL_E!E14+TI_NSP_E!E14</f>
        <v>0</v>
      </c>
      <c r="F14" s="10">
        <f>TI_EHG_E!F14+TI_CO_E!F14+TI_BF_E!F14+TI_GW_E!F14+TI_RPI_E!F14+TI_PF_E!F14+TI_BKBPB_E!F14+TI_CL_E!F14+TI_BNG_E!F14+TI_LBB_E!F14+TI_CPP_E!F14+TI_GTL_E!F14+TI_NSP_E!F14</f>
        <v>0</v>
      </c>
      <c r="G14" s="10">
        <f>TI_EHG_E!G14+TI_CO_E!G14+TI_BF_E!G14+TI_GW_E!G14+TI_RPI_E!G14+TI_PF_E!G14+TI_BKBPB_E!G14+TI_CL_E!G14+TI_BNG_E!G14+TI_LBB_E!G14+TI_CPP_E!G14+TI_GTL_E!G14+TI_NSP_E!G14</f>
        <v>0</v>
      </c>
      <c r="H14" s="10">
        <f>TI_EHG_E!H14+TI_CO_E!H14+TI_BF_E!H14+TI_GW_E!H14+TI_RPI_E!H14+TI_PF_E!H14+TI_BKBPB_E!H14+TI_CL_E!H14+TI_BNG_E!H14+TI_LBB_E!H14+TI_CPP_E!H14+TI_GTL_E!H14+TI_NSP_E!H14</f>
        <v>0</v>
      </c>
      <c r="I14" s="10">
        <f>TI_EHG_E!I14+TI_CO_E!I14+TI_BF_E!I14+TI_GW_E!I14+TI_RPI_E!I14+TI_PF_E!I14+TI_BKBPB_E!I14+TI_CL_E!I14+TI_BNG_E!I14+TI_LBB_E!I14+TI_CPP_E!I14+TI_GTL_E!I14+TI_NSP_E!I14</f>
        <v>0</v>
      </c>
      <c r="J14" s="10">
        <f>TI_EHG_E!J14+TI_CO_E!J14+TI_BF_E!J14+TI_GW_E!J14+TI_RPI_E!J14+TI_PF_E!J14+TI_BKBPB_E!J14+TI_CL_E!J14+TI_BNG_E!J14+TI_LBB_E!J14+TI_CPP_E!J14+TI_GTL_E!J14+TI_NSP_E!J14</f>
        <v>0</v>
      </c>
      <c r="K14" s="10">
        <f>TI_EHG_E!K14+TI_CO_E!K14+TI_BF_E!K14+TI_GW_E!K14+TI_RPI_E!K14+TI_PF_E!K14+TI_BKBPB_E!K14+TI_CL_E!K14+TI_BNG_E!K14+TI_LBB_E!K14+TI_CPP_E!K14+TI_GTL_E!K14+TI_NSP_E!K14</f>
        <v>0</v>
      </c>
      <c r="L14" s="10">
        <f>TI_EHG_E!L14+TI_CO_E!L14+TI_BF_E!L14+TI_GW_E!L14+TI_RPI_E!L14+TI_PF_E!L14+TI_BKBPB_E!L14+TI_CL_E!L14+TI_BNG_E!L14+TI_LBB_E!L14+TI_CPP_E!L14+TI_GTL_E!L14+TI_NSP_E!L14</f>
        <v>0</v>
      </c>
      <c r="M14" s="10">
        <f>TI_EHG_E!M14+TI_CO_E!M14+TI_BF_E!M14+TI_GW_E!M14+TI_RPI_E!M14+TI_PF_E!M14+TI_BKBPB_E!M14+TI_CL_E!M14+TI_BNG_E!M14+TI_LBB_E!M14+TI_CPP_E!M14+TI_GTL_E!M14+TI_NSP_E!M14</f>
        <v>0</v>
      </c>
      <c r="N14" s="10">
        <f>TI_EHG_E!N14+TI_CO_E!N14+TI_BF_E!N14+TI_GW_E!N14+TI_RPI_E!N14+TI_PF_E!N14+TI_BKBPB_E!N14+TI_CL_E!N14+TI_BNG_E!N14+TI_LBB_E!N14+TI_CPP_E!N14+TI_GTL_E!N14+TI_NSP_E!N14</f>
        <v>0</v>
      </c>
      <c r="O14" s="10">
        <f>TI_EHG_E!O14+TI_CO_E!O14+TI_BF_E!O14+TI_GW_E!O14+TI_RPI_E!O14+TI_PF_E!O14+TI_BKBPB_E!O14+TI_CL_E!O14+TI_BNG_E!O14+TI_LBB_E!O14+TI_CPP_E!O14+TI_GTL_E!O14+TI_NSP_E!O14</f>
        <v>0</v>
      </c>
      <c r="P14" s="10">
        <f>TI_EHG_E!P14+TI_CO_E!P14+TI_BF_E!P14+TI_GW_E!P14+TI_RPI_E!P14+TI_PF_E!P14+TI_BKBPB_E!P14+TI_CL_E!P14+TI_BNG_E!P14+TI_LBB_E!P14+TI_CPP_E!P14+TI_GTL_E!P14+TI_NSP_E!P14</f>
        <v>0</v>
      </c>
      <c r="Q14" s="10">
        <f>TI_EHG_E!Q14+TI_CO_E!Q14+TI_BF_E!Q14+TI_GW_E!Q14+TI_RPI_E!Q14+TI_PF_E!Q14+TI_BKBPB_E!Q14+TI_CL_E!Q14+TI_BNG_E!Q14+TI_LBB_E!Q14+TI_CPP_E!Q14+TI_GTL_E!Q14+TI_NSP_E!Q14</f>
        <v>0</v>
      </c>
      <c r="R14" s="10">
        <f>TI_EHG_E!R14+TI_CO_E!R14+TI_BF_E!R14+TI_GW_E!R14+TI_RPI_E!R14+TI_PF_E!R14+TI_BKBPB_E!R14+TI_CL_E!R14+TI_BNG_E!R14+TI_LBB_E!R14+TI_CPP_E!R14+TI_GTL_E!R14+TI_NSP_E!R14</f>
        <v>0</v>
      </c>
      <c r="S14" s="10">
        <f>TI_EHG_E!S14+TI_CO_E!S14+TI_BF_E!S14+TI_GW_E!S14+TI_RPI_E!S14+TI_PF_E!S14+TI_BKBPB_E!S14+TI_CL_E!S14+TI_BNG_E!S14+TI_LBB_E!S14+TI_CPP_E!S14+TI_GTL_E!S14+TI_NSP_E!S14</f>
        <v>0</v>
      </c>
      <c r="T14" s="10">
        <f>TI_EHG_E!T14+TI_CO_E!T14+TI_BF_E!T14+TI_GW_E!T14+TI_RPI_E!T14+TI_PF_E!T14+TI_BKBPB_E!T14+TI_CL_E!T14+TI_BNG_E!T14+TI_LBB_E!T14+TI_CPP_E!T14+TI_GTL_E!T14+TI_NSP_E!T14</f>
        <v>0</v>
      </c>
      <c r="U14" s="10">
        <f>TI_EHG_E!U14+TI_CO_E!U14+TI_BF_E!U14+TI_GW_E!U14+TI_RPI_E!U14+TI_PF_E!U14+TI_BKBPB_E!U14+TI_CL_E!U14+TI_BNG_E!U14+TI_LBB_E!U14+TI_CPP_E!U14+TI_GTL_E!U14+TI_NSP_E!U14</f>
        <v>0</v>
      </c>
      <c r="V14" s="10">
        <f>TI_EHG_E!V14+TI_CO_E!V14+TI_BF_E!V14+TI_GW_E!V14+TI_RPI_E!V14+TI_PF_E!V14+TI_BKBPB_E!V14+TI_CL_E!V14+TI_BNG_E!V14+TI_LBB_E!V14+TI_CPP_E!V14+TI_GTL_E!V14+TI_NSP_E!V14</f>
        <v>0</v>
      </c>
      <c r="W14" s="10">
        <f>TI_EHG_E!W14+TI_CO_E!W14+TI_BF_E!W14+TI_GW_E!W14+TI_RPI_E!W14+TI_PF_E!W14+TI_BKBPB_E!W14+TI_CL_E!W14+TI_BNG_E!W14+TI_LBB_E!W14+TI_CPP_E!W14+TI_GTL_E!W14+TI_NSP_E!W14</f>
        <v>0</v>
      </c>
      <c r="X14" s="10">
        <f>TI_EHG_E!X14+TI_CO_E!X14+TI_BF_E!X14+TI_GW_E!X14+TI_RPI_E!X14+TI_PF_E!X14+TI_BKBPB_E!X14+TI_CL_E!X14+TI_BNG_E!X14+TI_LBB_E!X14+TI_CPP_E!X14+TI_GTL_E!X14+TI_NSP_E!X14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TI_EHG_E!C15+TI_CO_E!C15+TI_BF_E!C15+TI_GW_E!C15+TI_RPI_E!C15+TI_PF_E!C15+TI_BKBPB_E!C15+TI_CL_E!C15+TI_BNG_E!C15+TI_LBB_E!C15+TI_CPP_E!C15+TI_GTL_E!C15+TI_NSP_E!C15</f>
        <v>0</v>
      </c>
      <c r="D15" s="10">
        <f>TI_EHG_E!D15+TI_CO_E!D15+TI_BF_E!D15+TI_GW_E!D15+TI_RPI_E!D15+TI_PF_E!D15+TI_BKBPB_E!D15+TI_CL_E!D15+TI_BNG_E!D15+TI_LBB_E!D15+TI_CPP_E!D15+TI_GTL_E!D15+TI_NSP_E!D15</f>
        <v>0</v>
      </c>
      <c r="E15" s="10">
        <f>TI_EHG_E!E15+TI_CO_E!E15+TI_BF_E!E15+TI_GW_E!E15+TI_RPI_E!E15+TI_PF_E!E15+TI_BKBPB_E!E15+TI_CL_E!E15+TI_BNG_E!E15+TI_LBB_E!E15+TI_CPP_E!E15+TI_GTL_E!E15+TI_NSP_E!E15</f>
        <v>0</v>
      </c>
      <c r="F15" s="10">
        <f>TI_EHG_E!F15+TI_CO_E!F15+TI_BF_E!F15+TI_GW_E!F15+TI_RPI_E!F15+TI_PF_E!F15+TI_BKBPB_E!F15+TI_CL_E!F15+TI_BNG_E!F15+TI_LBB_E!F15+TI_CPP_E!F15+TI_GTL_E!F15+TI_NSP_E!F15</f>
        <v>0</v>
      </c>
      <c r="G15" s="10">
        <f>TI_EHG_E!G15+TI_CO_E!G15+TI_BF_E!G15+TI_GW_E!G15+TI_RPI_E!G15+TI_PF_E!G15+TI_BKBPB_E!G15+TI_CL_E!G15+TI_BNG_E!G15+TI_LBB_E!G15+TI_CPP_E!G15+TI_GTL_E!G15+TI_NSP_E!G15</f>
        <v>0</v>
      </c>
      <c r="H15" s="10">
        <f>TI_EHG_E!H15+TI_CO_E!H15+TI_BF_E!H15+TI_GW_E!H15+TI_RPI_E!H15+TI_PF_E!H15+TI_BKBPB_E!H15+TI_CL_E!H15+TI_BNG_E!H15+TI_LBB_E!H15+TI_CPP_E!H15+TI_GTL_E!H15+TI_NSP_E!H15</f>
        <v>0</v>
      </c>
      <c r="I15" s="10">
        <f>TI_EHG_E!I15+TI_CO_E!I15+TI_BF_E!I15+TI_GW_E!I15+TI_RPI_E!I15+TI_PF_E!I15+TI_BKBPB_E!I15+TI_CL_E!I15+TI_BNG_E!I15+TI_LBB_E!I15+TI_CPP_E!I15+TI_GTL_E!I15+TI_NSP_E!I15</f>
        <v>0</v>
      </c>
      <c r="J15" s="10">
        <f>TI_EHG_E!J15+TI_CO_E!J15+TI_BF_E!J15+TI_GW_E!J15+TI_RPI_E!J15+TI_PF_E!J15+TI_BKBPB_E!J15+TI_CL_E!J15+TI_BNG_E!J15+TI_LBB_E!J15+TI_CPP_E!J15+TI_GTL_E!J15+TI_NSP_E!J15</f>
        <v>0</v>
      </c>
      <c r="K15" s="10">
        <f>TI_EHG_E!K15+TI_CO_E!K15+TI_BF_E!K15+TI_GW_E!K15+TI_RPI_E!K15+TI_PF_E!K15+TI_BKBPB_E!K15+TI_CL_E!K15+TI_BNG_E!K15+TI_LBB_E!K15+TI_CPP_E!K15+TI_GTL_E!K15+TI_NSP_E!K15</f>
        <v>0</v>
      </c>
      <c r="L15" s="10">
        <f>TI_EHG_E!L15+TI_CO_E!L15+TI_BF_E!L15+TI_GW_E!L15+TI_RPI_E!L15+TI_PF_E!L15+TI_BKBPB_E!L15+TI_CL_E!L15+TI_BNG_E!L15+TI_LBB_E!L15+TI_CPP_E!L15+TI_GTL_E!L15+TI_NSP_E!L15</f>
        <v>0</v>
      </c>
      <c r="M15" s="10">
        <f>TI_EHG_E!M15+TI_CO_E!M15+TI_BF_E!M15+TI_GW_E!M15+TI_RPI_E!M15+TI_PF_E!M15+TI_BKBPB_E!M15+TI_CL_E!M15+TI_BNG_E!M15+TI_LBB_E!M15+TI_CPP_E!M15+TI_GTL_E!M15+TI_NSP_E!M15</f>
        <v>0</v>
      </c>
      <c r="N15" s="10">
        <f>TI_EHG_E!N15+TI_CO_E!N15+TI_BF_E!N15+TI_GW_E!N15+TI_RPI_E!N15+TI_PF_E!N15+TI_BKBPB_E!N15+TI_CL_E!N15+TI_BNG_E!N15+TI_LBB_E!N15+TI_CPP_E!N15+TI_GTL_E!N15+TI_NSP_E!N15</f>
        <v>0</v>
      </c>
      <c r="O15" s="10">
        <f>TI_EHG_E!O15+TI_CO_E!O15+TI_BF_E!O15+TI_GW_E!O15+TI_RPI_E!O15+TI_PF_E!O15+TI_BKBPB_E!O15+TI_CL_E!O15+TI_BNG_E!O15+TI_LBB_E!O15+TI_CPP_E!O15+TI_GTL_E!O15+TI_NSP_E!O15</f>
        <v>0</v>
      </c>
      <c r="P15" s="10">
        <f>TI_EHG_E!P15+TI_CO_E!P15+TI_BF_E!P15+TI_GW_E!P15+TI_RPI_E!P15+TI_PF_E!P15+TI_BKBPB_E!P15+TI_CL_E!P15+TI_BNG_E!P15+TI_LBB_E!P15+TI_CPP_E!P15+TI_GTL_E!P15+TI_NSP_E!P15</f>
        <v>0</v>
      </c>
      <c r="Q15" s="10">
        <f>TI_EHG_E!Q15+TI_CO_E!Q15+TI_BF_E!Q15+TI_GW_E!Q15+TI_RPI_E!Q15+TI_PF_E!Q15+TI_BKBPB_E!Q15+TI_CL_E!Q15+TI_BNG_E!Q15+TI_LBB_E!Q15+TI_CPP_E!Q15+TI_GTL_E!Q15+TI_NSP_E!Q15</f>
        <v>0</v>
      </c>
      <c r="R15" s="10">
        <f>TI_EHG_E!R15+TI_CO_E!R15+TI_BF_E!R15+TI_GW_E!R15+TI_RPI_E!R15+TI_PF_E!R15+TI_BKBPB_E!R15+TI_CL_E!R15+TI_BNG_E!R15+TI_LBB_E!R15+TI_CPP_E!R15+TI_GTL_E!R15+TI_NSP_E!R15</f>
        <v>0</v>
      </c>
      <c r="S15" s="10">
        <f>TI_EHG_E!S15+TI_CO_E!S15+TI_BF_E!S15+TI_GW_E!S15+TI_RPI_E!S15+TI_PF_E!S15+TI_BKBPB_E!S15+TI_CL_E!S15+TI_BNG_E!S15+TI_LBB_E!S15+TI_CPP_E!S15+TI_GTL_E!S15+TI_NSP_E!S15</f>
        <v>0</v>
      </c>
      <c r="T15" s="10">
        <f>TI_EHG_E!T15+TI_CO_E!T15+TI_BF_E!T15+TI_GW_E!T15+TI_RPI_E!T15+TI_PF_E!T15+TI_BKBPB_E!T15+TI_CL_E!T15+TI_BNG_E!T15+TI_LBB_E!T15+TI_CPP_E!T15+TI_GTL_E!T15+TI_NSP_E!T15</f>
        <v>0</v>
      </c>
      <c r="U15" s="10">
        <f>TI_EHG_E!U15+TI_CO_E!U15+TI_BF_E!U15+TI_GW_E!U15+TI_RPI_E!U15+TI_PF_E!U15+TI_BKBPB_E!U15+TI_CL_E!U15+TI_BNG_E!U15+TI_LBB_E!U15+TI_CPP_E!U15+TI_GTL_E!U15+TI_NSP_E!U15</f>
        <v>0</v>
      </c>
      <c r="V15" s="10">
        <f>TI_EHG_E!V15+TI_CO_E!V15+TI_BF_E!V15+TI_GW_E!V15+TI_RPI_E!V15+TI_PF_E!V15+TI_BKBPB_E!V15+TI_CL_E!V15+TI_BNG_E!V15+TI_LBB_E!V15+TI_CPP_E!V15+TI_GTL_E!V15+TI_NSP_E!V15</f>
        <v>0</v>
      </c>
      <c r="W15" s="10">
        <f>TI_EHG_E!W15+TI_CO_E!W15+TI_BF_E!W15+TI_GW_E!W15+TI_RPI_E!W15+TI_PF_E!W15+TI_BKBPB_E!W15+TI_CL_E!W15+TI_BNG_E!W15+TI_LBB_E!W15+TI_CPP_E!W15+TI_GTL_E!W15+TI_NSP_E!W15</f>
        <v>0</v>
      </c>
      <c r="X15" s="10">
        <f>TI_EHG_E!X15+TI_CO_E!X15+TI_BF_E!X15+TI_GW_E!X15+TI_RPI_E!X15+TI_PF_E!X15+TI_BKBPB_E!X15+TI_CL_E!X15+TI_BNG_E!X15+TI_LBB_E!X15+TI_CPP_E!X15+TI_GTL_E!X15+TI_NSP_E!X15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TI_EHG_E!C16+TI_CO_E!C16+TI_BF_E!C16+TI_GW_E!C16+TI_RPI_E!C16+TI_PF_E!C16+TI_BKBPB_E!C16+TI_CL_E!C16+TI_BNG_E!C16+TI_LBB_E!C16+TI_CPP_E!C16+TI_GTL_E!C16+TI_NSP_E!C16</f>
        <v>0</v>
      </c>
      <c r="D16" s="10">
        <f>TI_EHG_E!D16+TI_CO_E!D16+TI_BF_E!D16+TI_GW_E!D16+TI_RPI_E!D16+TI_PF_E!D16+TI_BKBPB_E!D16+TI_CL_E!D16+TI_BNG_E!D16+TI_LBB_E!D16+TI_CPP_E!D16+TI_GTL_E!D16+TI_NSP_E!D16</f>
        <v>0</v>
      </c>
      <c r="E16" s="10">
        <f>TI_EHG_E!E16+TI_CO_E!E16+TI_BF_E!E16+TI_GW_E!E16+TI_RPI_E!E16+TI_PF_E!E16+TI_BKBPB_E!E16+TI_CL_E!E16+TI_BNG_E!E16+TI_LBB_E!E16+TI_CPP_E!E16+TI_GTL_E!E16+TI_NSP_E!E16</f>
        <v>0</v>
      </c>
      <c r="F16" s="10">
        <f>TI_EHG_E!F16+TI_CO_E!F16+TI_BF_E!F16+TI_GW_E!F16+TI_RPI_E!F16+TI_PF_E!F16+TI_BKBPB_E!F16+TI_CL_E!F16+TI_BNG_E!F16+TI_LBB_E!F16+TI_CPP_E!F16+TI_GTL_E!F16+TI_NSP_E!F16</f>
        <v>0</v>
      </c>
      <c r="G16" s="10">
        <f>TI_EHG_E!G16+TI_CO_E!G16+TI_BF_E!G16+TI_GW_E!G16+TI_RPI_E!G16+TI_PF_E!G16+TI_BKBPB_E!G16+TI_CL_E!G16+TI_BNG_E!G16+TI_LBB_E!G16+TI_CPP_E!G16+TI_GTL_E!G16+TI_NSP_E!G16</f>
        <v>0</v>
      </c>
      <c r="H16" s="10">
        <f>TI_EHG_E!H16+TI_CO_E!H16+TI_BF_E!H16+TI_GW_E!H16+TI_RPI_E!H16+TI_PF_E!H16+TI_BKBPB_E!H16+TI_CL_E!H16+TI_BNG_E!H16+TI_LBB_E!H16+TI_CPP_E!H16+TI_GTL_E!H16+TI_NSP_E!H16</f>
        <v>0</v>
      </c>
      <c r="I16" s="10">
        <f>TI_EHG_E!I16+TI_CO_E!I16+TI_BF_E!I16+TI_GW_E!I16+TI_RPI_E!I16+TI_PF_E!I16+TI_BKBPB_E!I16+TI_CL_E!I16+TI_BNG_E!I16+TI_LBB_E!I16+TI_CPP_E!I16+TI_GTL_E!I16+TI_NSP_E!I16</f>
        <v>0</v>
      </c>
      <c r="J16" s="10">
        <f>TI_EHG_E!J16+TI_CO_E!J16+TI_BF_E!J16+TI_GW_E!J16+TI_RPI_E!J16+TI_PF_E!J16+TI_BKBPB_E!J16+TI_CL_E!J16+TI_BNG_E!J16+TI_LBB_E!J16+TI_CPP_E!J16+TI_GTL_E!J16+TI_NSP_E!J16</f>
        <v>0</v>
      </c>
      <c r="K16" s="10">
        <f>TI_EHG_E!K16+TI_CO_E!K16+TI_BF_E!K16+TI_GW_E!K16+TI_RPI_E!K16+TI_PF_E!K16+TI_BKBPB_E!K16+TI_CL_E!K16+TI_BNG_E!K16+TI_LBB_E!K16+TI_CPP_E!K16+TI_GTL_E!K16+TI_NSP_E!K16</f>
        <v>0</v>
      </c>
      <c r="L16" s="10">
        <f>TI_EHG_E!L16+TI_CO_E!L16+TI_BF_E!L16+TI_GW_E!L16+TI_RPI_E!L16+TI_PF_E!L16+TI_BKBPB_E!L16+TI_CL_E!L16+TI_BNG_E!L16+TI_LBB_E!L16+TI_CPP_E!L16+TI_GTL_E!L16+TI_NSP_E!L16</f>
        <v>0</v>
      </c>
      <c r="M16" s="10">
        <f>TI_EHG_E!M16+TI_CO_E!M16+TI_BF_E!M16+TI_GW_E!M16+TI_RPI_E!M16+TI_PF_E!M16+TI_BKBPB_E!M16+TI_CL_E!M16+TI_BNG_E!M16+TI_LBB_E!M16+TI_CPP_E!M16+TI_GTL_E!M16+TI_NSP_E!M16</f>
        <v>0</v>
      </c>
      <c r="N16" s="10">
        <f>TI_EHG_E!N16+TI_CO_E!N16+TI_BF_E!N16+TI_GW_E!N16+TI_RPI_E!N16+TI_PF_E!N16+TI_BKBPB_E!N16+TI_CL_E!N16+TI_BNG_E!N16+TI_LBB_E!N16+TI_CPP_E!N16+TI_GTL_E!N16+TI_NSP_E!N16</f>
        <v>0</v>
      </c>
      <c r="O16" s="10">
        <f>TI_EHG_E!O16+TI_CO_E!O16+TI_BF_E!O16+TI_GW_E!O16+TI_RPI_E!O16+TI_PF_E!O16+TI_BKBPB_E!O16+TI_CL_E!O16+TI_BNG_E!O16+TI_LBB_E!O16+TI_CPP_E!O16+TI_GTL_E!O16+TI_NSP_E!O16</f>
        <v>0</v>
      </c>
      <c r="P16" s="10">
        <f>TI_EHG_E!P16+TI_CO_E!P16+TI_BF_E!P16+TI_GW_E!P16+TI_RPI_E!P16+TI_PF_E!P16+TI_BKBPB_E!P16+TI_CL_E!P16+TI_BNG_E!P16+TI_LBB_E!P16+TI_CPP_E!P16+TI_GTL_E!P16+TI_NSP_E!P16</f>
        <v>0</v>
      </c>
      <c r="Q16" s="10">
        <f>TI_EHG_E!Q16+TI_CO_E!Q16+TI_BF_E!Q16+TI_GW_E!Q16+TI_RPI_E!Q16+TI_PF_E!Q16+TI_BKBPB_E!Q16+TI_CL_E!Q16+TI_BNG_E!Q16+TI_LBB_E!Q16+TI_CPP_E!Q16+TI_GTL_E!Q16+TI_NSP_E!Q16</f>
        <v>0</v>
      </c>
      <c r="R16" s="10">
        <f>TI_EHG_E!R16+TI_CO_E!R16+TI_BF_E!R16+TI_GW_E!R16+TI_RPI_E!R16+TI_PF_E!R16+TI_BKBPB_E!R16+TI_CL_E!R16+TI_BNG_E!R16+TI_LBB_E!R16+TI_CPP_E!R16+TI_GTL_E!R16+TI_NSP_E!R16</f>
        <v>0</v>
      </c>
      <c r="S16" s="10">
        <f>TI_EHG_E!S16+TI_CO_E!S16+TI_BF_E!S16+TI_GW_E!S16+TI_RPI_E!S16+TI_PF_E!S16+TI_BKBPB_E!S16+TI_CL_E!S16+TI_BNG_E!S16+TI_LBB_E!S16+TI_CPP_E!S16+TI_GTL_E!S16+TI_NSP_E!S16</f>
        <v>0</v>
      </c>
      <c r="T16" s="10">
        <f>TI_EHG_E!T16+TI_CO_E!T16+TI_BF_E!T16+TI_GW_E!T16+TI_RPI_E!T16+TI_PF_E!T16+TI_BKBPB_E!T16+TI_CL_E!T16+TI_BNG_E!T16+TI_LBB_E!T16+TI_CPP_E!T16+TI_GTL_E!T16+TI_NSP_E!T16</f>
        <v>0</v>
      </c>
      <c r="U16" s="10">
        <f>TI_EHG_E!U16+TI_CO_E!U16+TI_BF_E!U16+TI_GW_E!U16+TI_RPI_E!U16+TI_PF_E!U16+TI_BKBPB_E!U16+TI_CL_E!U16+TI_BNG_E!U16+TI_LBB_E!U16+TI_CPP_E!U16+TI_GTL_E!U16+TI_NSP_E!U16</f>
        <v>0</v>
      </c>
      <c r="V16" s="10">
        <f>TI_EHG_E!V16+TI_CO_E!V16+TI_BF_E!V16+TI_GW_E!V16+TI_RPI_E!V16+TI_PF_E!V16+TI_BKBPB_E!V16+TI_CL_E!V16+TI_BNG_E!V16+TI_LBB_E!V16+TI_CPP_E!V16+TI_GTL_E!V16+TI_NSP_E!V16</f>
        <v>0</v>
      </c>
      <c r="W16" s="10">
        <f>TI_EHG_E!W16+TI_CO_E!W16+TI_BF_E!W16+TI_GW_E!W16+TI_RPI_E!W16+TI_PF_E!W16+TI_BKBPB_E!W16+TI_CL_E!W16+TI_BNG_E!W16+TI_LBB_E!W16+TI_CPP_E!W16+TI_GTL_E!W16+TI_NSP_E!W16</f>
        <v>0</v>
      </c>
      <c r="X16" s="10">
        <f>TI_EHG_E!X16+TI_CO_E!X16+TI_BF_E!X16+TI_GW_E!X16+TI_RPI_E!X16+TI_PF_E!X16+TI_BKBPB_E!X16+TI_CL_E!X16+TI_BNG_E!X16+TI_LBB_E!X16+TI_CPP_E!X16+TI_GTL_E!X16+TI_NSP_E!X16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561.95417024935512</v>
      </c>
      <c r="D17" s="37">
        <f t="shared" si="10"/>
        <v>597.95546001719686</v>
      </c>
      <c r="E17" s="37">
        <f t="shared" si="10"/>
        <v>587.03551160791051</v>
      </c>
      <c r="F17" s="37">
        <f t="shared" si="10"/>
        <v>629.24428202923468</v>
      </c>
      <c r="G17" s="37">
        <f t="shared" si="10"/>
        <v>623.25640584694747</v>
      </c>
      <c r="H17" s="37">
        <f t="shared" si="10"/>
        <v>643.48185726569204</v>
      </c>
      <c r="I17" s="37">
        <f t="shared" si="10"/>
        <v>524.10438521066203</v>
      </c>
      <c r="J17" s="37">
        <f t="shared" si="10"/>
        <v>675.39415305245063</v>
      </c>
      <c r="K17" s="37">
        <f t="shared" si="10"/>
        <v>637.38417884780733</v>
      </c>
      <c r="L17" s="37">
        <f t="shared" si="10"/>
        <v>438.94625967325879</v>
      </c>
      <c r="M17" s="37">
        <f t="shared" si="10"/>
        <v>615.43671539122954</v>
      </c>
      <c r="N17" s="37">
        <f t="shared" si="10"/>
        <v>645.48572656921749</v>
      </c>
      <c r="O17" s="37">
        <f t="shared" si="10"/>
        <v>646.70627687016326</v>
      </c>
      <c r="P17" s="37">
        <f t="shared" si="10"/>
        <v>611.64376612209799</v>
      </c>
      <c r="Q17" s="37">
        <f t="shared" si="10"/>
        <v>631.63998280309545</v>
      </c>
      <c r="R17" s="37">
        <f t="shared" si="10"/>
        <v>630.73276010318148</v>
      </c>
      <c r="S17" s="37">
        <f t="shared" si="10"/>
        <v>581.65167669819425</v>
      </c>
      <c r="T17" s="37">
        <f t="shared" si="10"/>
        <v>614.90980223559745</v>
      </c>
      <c r="U17" s="37">
        <f t="shared" si="10"/>
        <v>587.6555460017197</v>
      </c>
      <c r="V17" s="37">
        <f t="shared" si="10"/>
        <v>563.84754944110057</v>
      </c>
      <c r="W17" s="37">
        <f t="shared" si="10"/>
        <v>540.49148753224415</v>
      </c>
      <c r="X17" s="37">
        <f t="shared" ref="X17" si="11">SUM(X18:X21)</f>
        <v>577.99165950128975</v>
      </c>
    </row>
    <row r="18" spans="1:24" ht="11.25" customHeight="1" x14ac:dyDescent="0.2">
      <c r="A18" s="42" t="s">
        <v>27</v>
      </c>
      <c r="B18" s="9" t="s">
        <v>28</v>
      </c>
      <c r="C18" s="10">
        <f>TI_EHG_E!C18+TI_CO_E!C18+TI_BF_E!C18+TI_GW_E!C18+TI_RPI_E!C18+TI_PF_E!C18+TI_BKBPB_E!C18+TI_CL_E!C18+TI_BNG_E!C18+TI_LBB_E!C18+TI_CPP_E!C18+TI_GTL_E!C18+TI_NSP_E!C18</f>
        <v>0</v>
      </c>
      <c r="D18" s="10">
        <f>TI_EHG_E!D18+TI_CO_E!D18+TI_BF_E!D18+TI_GW_E!D18+TI_RPI_E!D18+TI_PF_E!D18+TI_BKBPB_E!D18+TI_CL_E!D18+TI_BNG_E!D18+TI_LBB_E!D18+TI_CPP_E!D18+TI_GTL_E!D18+TI_NSP_E!D18</f>
        <v>0</v>
      </c>
      <c r="E18" s="10">
        <f>TI_EHG_E!E18+TI_CO_E!E18+TI_BF_E!E18+TI_GW_E!E18+TI_RPI_E!E18+TI_PF_E!E18+TI_BKBPB_E!E18+TI_CL_E!E18+TI_BNG_E!E18+TI_LBB_E!E18+TI_CPP_E!E18+TI_GTL_E!E18+TI_NSP_E!E18</f>
        <v>0</v>
      </c>
      <c r="F18" s="10">
        <f>TI_EHG_E!F18+TI_CO_E!F18+TI_BF_E!F18+TI_GW_E!F18+TI_RPI_E!F18+TI_PF_E!F18+TI_BKBPB_E!F18+TI_CL_E!F18+TI_BNG_E!F18+TI_LBB_E!F18+TI_CPP_E!F18+TI_GTL_E!F18+TI_NSP_E!F18</f>
        <v>0</v>
      </c>
      <c r="G18" s="10">
        <f>TI_EHG_E!G18+TI_CO_E!G18+TI_BF_E!G18+TI_GW_E!G18+TI_RPI_E!G18+TI_PF_E!G18+TI_BKBPB_E!G18+TI_CL_E!G18+TI_BNG_E!G18+TI_LBB_E!G18+TI_CPP_E!G18+TI_GTL_E!G18+TI_NSP_E!G18</f>
        <v>0</v>
      </c>
      <c r="H18" s="10">
        <f>TI_EHG_E!H18+TI_CO_E!H18+TI_BF_E!H18+TI_GW_E!H18+TI_RPI_E!H18+TI_PF_E!H18+TI_BKBPB_E!H18+TI_CL_E!H18+TI_BNG_E!H18+TI_LBB_E!H18+TI_CPP_E!H18+TI_GTL_E!H18+TI_NSP_E!H18</f>
        <v>0</v>
      </c>
      <c r="I18" s="10">
        <f>TI_EHG_E!I18+TI_CO_E!I18+TI_BF_E!I18+TI_GW_E!I18+TI_RPI_E!I18+TI_PF_E!I18+TI_BKBPB_E!I18+TI_CL_E!I18+TI_BNG_E!I18+TI_LBB_E!I18+TI_CPP_E!I18+TI_GTL_E!I18+TI_NSP_E!I18</f>
        <v>0</v>
      </c>
      <c r="J18" s="10">
        <f>TI_EHG_E!J18+TI_CO_E!J18+TI_BF_E!J18+TI_GW_E!J18+TI_RPI_E!J18+TI_PF_E!J18+TI_BKBPB_E!J18+TI_CL_E!J18+TI_BNG_E!J18+TI_LBB_E!J18+TI_CPP_E!J18+TI_GTL_E!J18+TI_NSP_E!J18</f>
        <v>0</v>
      </c>
      <c r="K18" s="10">
        <f>TI_EHG_E!K18+TI_CO_E!K18+TI_BF_E!K18+TI_GW_E!K18+TI_RPI_E!K18+TI_PF_E!K18+TI_BKBPB_E!K18+TI_CL_E!K18+TI_BNG_E!K18+TI_LBB_E!K18+TI_CPP_E!K18+TI_GTL_E!K18+TI_NSP_E!K18</f>
        <v>0</v>
      </c>
      <c r="L18" s="10">
        <f>TI_EHG_E!L18+TI_CO_E!L18+TI_BF_E!L18+TI_GW_E!L18+TI_RPI_E!L18+TI_PF_E!L18+TI_BKBPB_E!L18+TI_CL_E!L18+TI_BNG_E!L18+TI_LBB_E!L18+TI_CPP_E!L18+TI_GTL_E!L18+TI_NSP_E!L18</f>
        <v>0</v>
      </c>
      <c r="M18" s="10">
        <f>TI_EHG_E!M18+TI_CO_E!M18+TI_BF_E!M18+TI_GW_E!M18+TI_RPI_E!M18+TI_PF_E!M18+TI_BKBPB_E!M18+TI_CL_E!M18+TI_BNG_E!M18+TI_LBB_E!M18+TI_CPP_E!M18+TI_GTL_E!M18+TI_NSP_E!M18</f>
        <v>0</v>
      </c>
      <c r="N18" s="10">
        <f>TI_EHG_E!N18+TI_CO_E!N18+TI_BF_E!N18+TI_GW_E!N18+TI_RPI_E!N18+TI_PF_E!N18+TI_BKBPB_E!N18+TI_CL_E!N18+TI_BNG_E!N18+TI_LBB_E!N18+TI_CPP_E!N18+TI_GTL_E!N18+TI_NSP_E!N18</f>
        <v>0</v>
      </c>
      <c r="O18" s="10">
        <f>TI_EHG_E!O18+TI_CO_E!O18+TI_BF_E!O18+TI_GW_E!O18+TI_RPI_E!O18+TI_PF_E!O18+TI_BKBPB_E!O18+TI_CL_E!O18+TI_BNG_E!O18+TI_LBB_E!O18+TI_CPP_E!O18+TI_GTL_E!O18+TI_NSP_E!O18</f>
        <v>0</v>
      </c>
      <c r="P18" s="10">
        <f>TI_EHG_E!P18+TI_CO_E!P18+TI_BF_E!P18+TI_GW_E!P18+TI_RPI_E!P18+TI_PF_E!P18+TI_BKBPB_E!P18+TI_CL_E!P18+TI_BNG_E!P18+TI_LBB_E!P18+TI_CPP_E!P18+TI_GTL_E!P18+TI_NSP_E!P18</f>
        <v>0</v>
      </c>
      <c r="Q18" s="10">
        <f>TI_EHG_E!Q18+TI_CO_E!Q18+TI_BF_E!Q18+TI_GW_E!Q18+TI_RPI_E!Q18+TI_PF_E!Q18+TI_BKBPB_E!Q18+TI_CL_E!Q18+TI_BNG_E!Q18+TI_LBB_E!Q18+TI_CPP_E!Q18+TI_GTL_E!Q18+TI_NSP_E!Q18</f>
        <v>0</v>
      </c>
      <c r="R18" s="10">
        <f>TI_EHG_E!R18+TI_CO_E!R18+TI_BF_E!R18+TI_GW_E!R18+TI_RPI_E!R18+TI_PF_E!R18+TI_BKBPB_E!R18+TI_CL_E!R18+TI_BNG_E!R18+TI_LBB_E!R18+TI_CPP_E!R18+TI_GTL_E!R18+TI_NSP_E!R18</f>
        <v>0</v>
      </c>
      <c r="S18" s="10">
        <f>TI_EHG_E!S18+TI_CO_E!S18+TI_BF_E!S18+TI_GW_E!S18+TI_RPI_E!S18+TI_PF_E!S18+TI_BKBPB_E!S18+TI_CL_E!S18+TI_BNG_E!S18+TI_LBB_E!S18+TI_CPP_E!S18+TI_GTL_E!S18+TI_NSP_E!S18</f>
        <v>0</v>
      </c>
      <c r="T18" s="10">
        <f>TI_EHG_E!T18+TI_CO_E!T18+TI_BF_E!T18+TI_GW_E!T18+TI_RPI_E!T18+TI_PF_E!T18+TI_BKBPB_E!T18+TI_CL_E!T18+TI_BNG_E!T18+TI_LBB_E!T18+TI_CPP_E!T18+TI_GTL_E!T18+TI_NSP_E!T18</f>
        <v>0</v>
      </c>
      <c r="U18" s="10">
        <f>TI_EHG_E!U18+TI_CO_E!U18+TI_BF_E!U18+TI_GW_E!U18+TI_RPI_E!U18+TI_PF_E!U18+TI_BKBPB_E!U18+TI_CL_E!U18+TI_BNG_E!U18+TI_LBB_E!U18+TI_CPP_E!U18+TI_GTL_E!U18+TI_NSP_E!U18</f>
        <v>0</v>
      </c>
      <c r="V18" s="10">
        <f>TI_EHG_E!V18+TI_CO_E!V18+TI_BF_E!V18+TI_GW_E!V18+TI_RPI_E!V18+TI_PF_E!V18+TI_BKBPB_E!V18+TI_CL_E!V18+TI_BNG_E!V18+TI_LBB_E!V18+TI_CPP_E!V18+TI_GTL_E!V18+TI_NSP_E!V18</f>
        <v>0</v>
      </c>
      <c r="W18" s="10">
        <f>TI_EHG_E!W18+TI_CO_E!W18+TI_BF_E!W18+TI_GW_E!W18+TI_RPI_E!W18+TI_PF_E!W18+TI_BKBPB_E!W18+TI_CL_E!W18+TI_BNG_E!W18+TI_LBB_E!W18+TI_CPP_E!W18+TI_GTL_E!W18+TI_NSP_E!W18</f>
        <v>0</v>
      </c>
      <c r="X18" s="10">
        <f>TI_EHG_E!X18+TI_CO_E!X18+TI_BF_E!X18+TI_GW_E!X18+TI_RPI_E!X18+TI_PF_E!X18+TI_BKBPB_E!X18+TI_CL_E!X18+TI_BNG_E!X18+TI_LBB_E!X18+TI_CPP_E!X18+TI_GTL_E!X18+TI_NSP_E!X18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TI_EHG_E!C19+TI_CO_E!C19+TI_BF_E!C19+TI_GW_E!C19+TI_RPI_E!C19+TI_PF_E!C19+TI_BKBPB_E!C19+TI_CL_E!C19+TI_BNG_E!C19+TI_LBB_E!C19+TI_CPP_E!C19+TI_GTL_E!C19+TI_NSP_E!C19</f>
        <v>68.594153052450551</v>
      </c>
      <c r="D19" s="10">
        <f>TI_EHG_E!D19+TI_CO_E!D19+TI_BF_E!D19+TI_GW_E!D19+TI_RPI_E!D19+TI_PF_E!D19+TI_BKBPB_E!D19+TI_CL_E!D19+TI_BNG_E!D19+TI_LBB_E!D19+TI_CPP_E!D19+TI_GTL_E!D19+TI_NSP_E!D19</f>
        <v>59.931212381771275</v>
      </c>
      <c r="E19" s="10">
        <f>TI_EHG_E!E19+TI_CO_E!E19+TI_BF_E!E19+TI_GW_E!E19+TI_RPI_E!E19+TI_PF_E!E19+TI_BKBPB_E!E19+TI_CL_E!E19+TI_BNG_E!E19+TI_LBB_E!E19+TI_CPP_E!E19+TI_GTL_E!E19+TI_NSP_E!E19</f>
        <v>52.020636285468605</v>
      </c>
      <c r="F19" s="10">
        <f>TI_EHG_E!F19+TI_CO_E!F19+TI_BF_E!F19+TI_GW_E!F19+TI_RPI_E!F19+TI_PF_E!F19+TI_BKBPB_E!F19+TI_CL_E!F19+TI_BNG_E!F19+TI_LBB_E!F19+TI_CPP_E!F19+TI_GTL_E!F19+TI_NSP_E!F19</f>
        <v>64.875322441960435</v>
      </c>
      <c r="G19" s="10">
        <f>TI_EHG_E!G19+TI_CO_E!G19+TI_BF_E!G19+TI_GW_E!G19+TI_RPI_E!G19+TI_PF_E!G19+TI_BKBPB_E!G19+TI_CL_E!G19+TI_BNG_E!G19+TI_LBB_E!G19+TI_CPP_E!G19+TI_GTL_E!G19+TI_NSP_E!G19</f>
        <v>45.6792777300086</v>
      </c>
      <c r="H19" s="10">
        <f>TI_EHG_E!H19+TI_CO_E!H19+TI_BF_E!H19+TI_GW_E!H19+TI_RPI_E!H19+TI_PF_E!H19+TI_BKBPB_E!H19+TI_CL_E!H19+TI_BNG_E!H19+TI_LBB_E!H19+TI_CPP_E!H19+TI_GTL_E!H19+TI_NSP_E!H19</f>
        <v>40.133276010318141</v>
      </c>
      <c r="I19" s="10">
        <f>TI_EHG_E!I19+TI_CO_E!I19+TI_BF_E!I19+TI_GW_E!I19+TI_RPI_E!I19+TI_PF_E!I19+TI_BKBPB_E!I19+TI_CL_E!I19+TI_BNG_E!I19+TI_LBB_E!I19+TI_CPP_E!I19+TI_GTL_E!I19+TI_NSP_E!I19</f>
        <v>36.285468615649172</v>
      </c>
      <c r="J19" s="10">
        <f>TI_EHG_E!J19+TI_CO_E!J19+TI_BF_E!J19+TI_GW_E!J19+TI_RPI_E!J19+TI_PF_E!J19+TI_BKBPB_E!J19+TI_CL_E!J19+TI_BNG_E!J19+TI_LBB_E!J19+TI_CPP_E!J19+TI_GTL_E!J19+TI_NSP_E!J19</f>
        <v>59.243336199484091</v>
      </c>
      <c r="K19" s="10">
        <f>TI_EHG_E!K19+TI_CO_E!K19+TI_BF_E!K19+TI_GW_E!K19+TI_RPI_E!K19+TI_PF_E!K19+TI_BKBPB_E!K19+TI_CL_E!K19+TI_BNG_E!K19+TI_LBB_E!K19+TI_CPP_E!K19+TI_GTL_E!K19+TI_NSP_E!K19</f>
        <v>57.824591573516763</v>
      </c>
      <c r="L19" s="10">
        <f>TI_EHG_E!L19+TI_CO_E!L19+TI_BF_E!L19+TI_GW_E!L19+TI_RPI_E!L19+TI_PF_E!L19+TI_BKBPB_E!L19+TI_CL_E!L19+TI_BNG_E!L19+TI_LBB_E!L19+TI_CPP_E!L19+TI_GTL_E!L19+TI_NSP_E!L19</f>
        <v>40.670679277730017</v>
      </c>
      <c r="M19" s="10">
        <f>TI_EHG_E!M19+TI_CO_E!M19+TI_BF_E!M19+TI_GW_E!M19+TI_RPI_E!M19+TI_PF_E!M19+TI_BKBPB_E!M19+TI_CL_E!M19+TI_BNG_E!M19+TI_LBB_E!M19+TI_CPP_E!M19+TI_GTL_E!M19+TI_NSP_E!M19</f>
        <v>45.980223559759239</v>
      </c>
      <c r="N19" s="10">
        <f>TI_EHG_E!N19+TI_CO_E!N19+TI_BF_E!N19+TI_GW_E!N19+TI_RPI_E!N19+TI_PF_E!N19+TI_BKBPB_E!N19+TI_CL_E!N19+TI_BNG_E!N19+TI_LBB_E!N19+TI_CPP_E!N19+TI_GTL_E!N19+TI_NSP_E!N19</f>
        <v>41.659501289767846</v>
      </c>
      <c r="O19" s="10">
        <f>TI_EHG_E!O19+TI_CO_E!O19+TI_BF_E!O19+TI_GW_E!O19+TI_RPI_E!O19+TI_PF_E!O19+TI_BKBPB_E!O19+TI_CL_E!O19+TI_BNG_E!O19+TI_LBB_E!O19+TI_CPP_E!O19+TI_GTL_E!O19+TI_NSP_E!O19</f>
        <v>48.086844368013757</v>
      </c>
      <c r="P19" s="10">
        <f>TI_EHG_E!P19+TI_CO_E!P19+TI_BF_E!P19+TI_GW_E!P19+TI_RPI_E!P19+TI_PF_E!P19+TI_BKBPB_E!P19+TI_CL_E!P19+TI_BNG_E!P19+TI_LBB_E!P19+TI_CPP_E!P19+TI_GTL_E!P19+TI_NSP_E!P19</f>
        <v>49.591573516766971</v>
      </c>
      <c r="Q19" s="10">
        <f>TI_EHG_E!Q19+TI_CO_E!Q19+TI_BF_E!Q19+TI_GW_E!Q19+TI_RPI_E!Q19+TI_PF_E!Q19+TI_BKBPB_E!Q19+TI_CL_E!Q19+TI_BNG_E!Q19+TI_LBB_E!Q19+TI_CPP_E!Q19+TI_GTL_E!Q19+TI_NSP_E!Q19</f>
        <v>42.239896818572653</v>
      </c>
      <c r="R19" s="10">
        <f>TI_EHG_E!R19+TI_CO_E!R19+TI_BF_E!R19+TI_GW_E!R19+TI_RPI_E!R19+TI_PF_E!R19+TI_BKBPB_E!R19+TI_CL_E!R19+TI_BNG_E!R19+TI_LBB_E!R19+TI_CPP_E!R19+TI_GTL_E!R19+TI_NSP_E!R19</f>
        <v>42.237403267411871</v>
      </c>
      <c r="S19" s="10">
        <f>TI_EHG_E!S19+TI_CO_E!S19+TI_BF_E!S19+TI_GW_E!S19+TI_RPI_E!S19+TI_PF_E!S19+TI_BKBPB_E!S19+TI_CL_E!S19+TI_BNG_E!S19+TI_LBB_E!S19+TI_CPP_E!S19+TI_GTL_E!S19+TI_NSP_E!S19</f>
        <v>33.210404127257092</v>
      </c>
      <c r="T19" s="10">
        <f>TI_EHG_E!T19+TI_CO_E!T19+TI_BF_E!T19+TI_GW_E!T19+TI_RPI_E!T19+TI_PF_E!T19+TI_BKBPB_E!T19+TI_CL_E!T19+TI_BNG_E!T19+TI_LBB_E!T19+TI_CPP_E!T19+TI_GTL_E!T19+TI_NSP_E!T19</f>
        <v>44.788564058469468</v>
      </c>
      <c r="U19" s="10">
        <f>TI_EHG_E!U19+TI_CO_E!U19+TI_BF_E!U19+TI_GW_E!U19+TI_RPI_E!U19+TI_PF_E!U19+TI_BKBPB_E!U19+TI_CL_E!U19+TI_BNG_E!U19+TI_LBB_E!U19+TI_CPP_E!U19+TI_GTL_E!U19+TI_NSP_E!U19</f>
        <v>43.019518486672396</v>
      </c>
      <c r="V19" s="10">
        <f>TI_EHG_E!V19+TI_CO_E!V19+TI_BF_E!V19+TI_GW_E!V19+TI_RPI_E!V19+TI_PF_E!V19+TI_BKBPB_E!V19+TI_CL_E!V19+TI_BNG_E!V19+TI_LBB_E!V19+TI_CPP_E!V19+TI_GTL_E!V19+TI_NSP_E!V19</f>
        <v>44.558297506448831</v>
      </c>
      <c r="W19" s="10">
        <f>TI_EHG_E!W19+TI_CO_E!W19+TI_BF_E!W19+TI_GW_E!W19+TI_RPI_E!W19+TI_PF_E!W19+TI_BKBPB_E!W19+TI_CL_E!W19+TI_BNG_E!W19+TI_LBB_E!W19+TI_CPP_E!W19+TI_GTL_E!W19+TI_NSP_E!W19</f>
        <v>36.440068787618223</v>
      </c>
      <c r="X19" s="10">
        <f>TI_EHG_E!X19+TI_CO_E!X19+TI_BF_E!X19+TI_GW_E!X19+TI_RPI_E!X19+TI_PF_E!X19+TI_BKBPB_E!X19+TI_CL_E!X19+TI_BNG_E!X19+TI_LBB_E!X19+TI_CPP_E!X19+TI_GTL_E!X19+TI_NSP_E!X19</f>
        <v>35.091573516766978</v>
      </c>
    </row>
    <row r="20" spans="1:24" ht="11.25" customHeight="1" x14ac:dyDescent="0.2">
      <c r="A20" s="42" t="s">
        <v>31</v>
      </c>
      <c r="B20" s="9" t="s">
        <v>32</v>
      </c>
      <c r="C20" s="10">
        <f>TI_EHG_E!C20+TI_CO_E!C20+TI_BF_E!C20+TI_GW_E!C20+TI_RPI_E!C20+TI_PF_E!C20+TI_BKBPB_E!C20+TI_CL_E!C20+TI_BNG_E!C20+TI_LBB_E!C20+TI_CPP_E!C20+TI_GTL_E!C20+TI_NSP_E!C20</f>
        <v>493.36001719690455</v>
      </c>
      <c r="D20" s="10">
        <f>TI_EHG_E!D20+TI_CO_E!D20+TI_BF_E!D20+TI_GW_E!D20+TI_RPI_E!D20+TI_PF_E!D20+TI_BKBPB_E!D20+TI_CL_E!D20+TI_BNG_E!D20+TI_LBB_E!D20+TI_CPP_E!D20+TI_GTL_E!D20+TI_NSP_E!D20</f>
        <v>538.02424763542558</v>
      </c>
      <c r="E20" s="10">
        <f>TI_EHG_E!E20+TI_CO_E!E20+TI_BF_E!E20+TI_GW_E!E20+TI_RPI_E!E20+TI_PF_E!E20+TI_BKBPB_E!E20+TI_CL_E!E20+TI_BNG_E!E20+TI_LBB_E!E20+TI_CPP_E!E20+TI_GTL_E!E20+TI_NSP_E!E20</f>
        <v>535.01487532244187</v>
      </c>
      <c r="F20" s="10">
        <f>TI_EHG_E!F20+TI_CO_E!F20+TI_BF_E!F20+TI_GW_E!F20+TI_RPI_E!F20+TI_PF_E!F20+TI_BKBPB_E!F20+TI_CL_E!F20+TI_BNG_E!F20+TI_LBB_E!F20+TI_CPP_E!F20+TI_GTL_E!F20+TI_NSP_E!F20</f>
        <v>564.36895958727428</v>
      </c>
      <c r="G20" s="10">
        <f>TI_EHG_E!G20+TI_CO_E!G20+TI_BF_E!G20+TI_GW_E!G20+TI_RPI_E!G20+TI_PF_E!G20+TI_BKBPB_E!G20+TI_CL_E!G20+TI_BNG_E!G20+TI_LBB_E!G20+TI_CPP_E!G20+TI_GTL_E!G20+TI_NSP_E!G20</f>
        <v>577.57712811693887</v>
      </c>
      <c r="H20" s="10">
        <f>TI_EHG_E!H20+TI_CO_E!H20+TI_BF_E!H20+TI_GW_E!H20+TI_RPI_E!H20+TI_PF_E!H20+TI_BKBPB_E!H20+TI_CL_E!H20+TI_BNG_E!H20+TI_LBB_E!H20+TI_CPP_E!H20+TI_GTL_E!H20+TI_NSP_E!H20</f>
        <v>603.34858125537392</v>
      </c>
      <c r="I20" s="10">
        <f>TI_EHG_E!I20+TI_CO_E!I20+TI_BF_E!I20+TI_GW_E!I20+TI_RPI_E!I20+TI_PF_E!I20+TI_BKBPB_E!I20+TI_CL_E!I20+TI_BNG_E!I20+TI_LBB_E!I20+TI_CPP_E!I20+TI_GTL_E!I20+TI_NSP_E!I20</f>
        <v>487.81891659501287</v>
      </c>
      <c r="J20" s="10">
        <f>TI_EHG_E!J20+TI_CO_E!J20+TI_BF_E!J20+TI_GW_E!J20+TI_RPI_E!J20+TI_PF_E!J20+TI_BKBPB_E!J20+TI_CL_E!J20+TI_BNG_E!J20+TI_LBB_E!J20+TI_CPP_E!J20+TI_GTL_E!J20+TI_NSP_E!J20</f>
        <v>616.1508168529665</v>
      </c>
      <c r="K20" s="10">
        <f>TI_EHG_E!K20+TI_CO_E!K20+TI_BF_E!K20+TI_GW_E!K20+TI_RPI_E!K20+TI_PF_E!K20+TI_BKBPB_E!K20+TI_CL_E!K20+TI_BNG_E!K20+TI_LBB_E!K20+TI_CPP_E!K20+TI_GTL_E!K20+TI_NSP_E!K20</f>
        <v>579.55958727429061</v>
      </c>
      <c r="L20" s="10">
        <f>TI_EHG_E!L20+TI_CO_E!L20+TI_BF_E!L20+TI_GW_E!L20+TI_RPI_E!L20+TI_PF_E!L20+TI_BKBPB_E!L20+TI_CL_E!L20+TI_BNG_E!L20+TI_LBB_E!L20+TI_CPP_E!L20+TI_GTL_E!L20+TI_NSP_E!L20</f>
        <v>398.27558039552878</v>
      </c>
      <c r="M20" s="10">
        <f>TI_EHG_E!M20+TI_CO_E!M20+TI_BF_E!M20+TI_GW_E!M20+TI_RPI_E!M20+TI_PF_E!M20+TI_BKBPB_E!M20+TI_CL_E!M20+TI_BNG_E!M20+TI_LBB_E!M20+TI_CPP_E!M20+TI_GTL_E!M20+TI_NSP_E!M20</f>
        <v>569.45649183147032</v>
      </c>
      <c r="N20" s="10">
        <f>TI_EHG_E!N20+TI_CO_E!N20+TI_BF_E!N20+TI_GW_E!N20+TI_RPI_E!N20+TI_PF_E!N20+TI_BKBPB_E!N20+TI_CL_E!N20+TI_BNG_E!N20+TI_LBB_E!N20+TI_CPP_E!N20+TI_GTL_E!N20+TI_NSP_E!N20</f>
        <v>603.82622527944966</v>
      </c>
      <c r="O20" s="10">
        <f>TI_EHG_E!O20+TI_CO_E!O20+TI_BF_E!O20+TI_GW_E!O20+TI_RPI_E!O20+TI_PF_E!O20+TI_BKBPB_E!O20+TI_CL_E!O20+TI_BNG_E!O20+TI_LBB_E!O20+TI_CPP_E!O20+TI_GTL_E!O20+TI_NSP_E!O20</f>
        <v>598.61943250214949</v>
      </c>
      <c r="P20" s="10">
        <f>TI_EHG_E!P20+TI_CO_E!P20+TI_BF_E!P20+TI_GW_E!P20+TI_RPI_E!P20+TI_PF_E!P20+TI_BKBPB_E!P20+TI_CL_E!P20+TI_BNG_E!P20+TI_LBB_E!P20+TI_CPP_E!P20+TI_GTL_E!P20+TI_NSP_E!P20</f>
        <v>562.05219260533102</v>
      </c>
      <c r="Q20" s="10">
        <f>TI_EHG_E!Q20+TI_CO_E!Q20+TI_BF_E!Q20+TI_GW_E!Q20+TI_RPI_E!Q20+TI_PF_E!Q20+TI_BKBPB_E!Q20+TI_CL_E!Q20+TI_BNG_E!Q20+TI_LBB_E!Q20+TI_CPP_E!Q20+TI_GTL_E!Q20+TI_NSP_E!Q20</f>
        <v>589.40008598452278</v>
      </c>
      <c r="R20" s="10">
        <f>TI_EHG_E!R20+TI_CO_E!R20+TI_BF_E!R20+TI_GW_E!R20+TI_RPI_E!R20+TI_PF_E!R20+TI_BKBPB_E!R20+TI_CL_E!R20+TI_BNG_E!R20+TI_LBB_E!R20+TI_CPP_E!R20+TI_GTL_E!R20+TI_NSP_E!R20</f>
        <v>588.4953568357696</v>
      </c>
      <c r="S20" s="10">
        <f>TI_EHG_E!S20+TI_CO_E!S20+TI_BF_E!S20+TI_GW_E!S20+TI_RPI_E!S20+TI_PF_E!S20+TI_BKBPB_E!S20+TI_CL_E!S20+TI_BNG_E!S20+TI_LBB_E!S20+TI_CPP_E!S20+TI_GTL_E!S20+TI_NSP_E!S20</f>
        <v>548.44127257093714</v>
      </c>
      <c r="T20" s="10">
        <f>TI_EHG_E!T20+TI_CO_E!T20+TI_BF_E!T20+TI_GW_E!T20+TI_RPI_E!T20+TI_PF_E!T20+TI_BKBPB_E!T20+TI_CL_E!T20+TI_BNG_E!T20+TI_LBB_E!T20+TI_CPP_E!T20+TI_GTL_E!T20+TI_NSP_E!T20</f>
        <v>570.12123817712802</v>
      </c>
      <c r="U20" s="10">
        <f>TI_EHG_E!U20+TI_CO_E!U20+TI_BF_E!U20+TI_GW_E!U20+TI_RPI_E!U20+TI_PF_E!U20+TI_BKBPB_E!U20+TI_CL_E!U20+TI_BNG_E!U20+TI_LBB_E!U20+TI_CPP_E!U20+TI_GTL_E!U20+TI_NSP_E!U20</f>
        <v>544.63602751504732</v>
      </c>
      <c r="V20" s="10">
        <f>TI_EHG_E!V20+TI_CO_E!V20+TI_BF_E!V20+TI_GW_E!V20+TI_RPI_E!V20+TI_PF_E!V20+TI_BKBPB_E!V20+TI_CL_E!V20+TI_BNG_E!V20+TI_LBB_E!V20+TI_CPP_E!V20+TI_GTL_E!V20+TI_NSP_E!V20</f>
        <v>519.2892519346517</v>
      </c>
      <c r="W20" s="10">
        <f>TI_EHG_E!W20+TI_CO_E!W20+TI_BF_E!W20+TI_GW_E!W20+TI_RPI_E!W20+TI_PF_E!W20+TI_BKBPB_E!W20+TI_CL_E!W20+TI_BNG_E!W20+TI_LBB_E!W20+TI_CPP_E!W20+TI_GTL_E!W20+TI_NSP_E!W20</f>
        <v>504.05141874462589</v>
      </c>
      <c r="X20" s="10">
        <f>TI_EHG_E!X20+TI_CO_E!X20+TI_BF_E!X20+TI_GW_E!X20+TI_RPI_E!X20+TI_PF_E!X20+TI_BKBPB_E!X20+TI_CL_E!X20+TI_BNG_E!X20+TI_LBB_E!X20+TI_CPP_E!X20+TI_GTL_E!X20+TI_NSP_E!X20</f>
        <v>542.90008598452278</v>
      </c>
    </row>
    <row r="21" spans="1:24" ht="11.25" customHeight="1" x14ac:dyDescent="0.2">
      <c r="A21" s="42" t="s">
        <v>33</v>
      </c>
      <c r="B21" s="9" t="s">
        <v>34</v>
      </c>
      <c r="C21" s="10">
        <f>TI_EHG_E!C21+TI_CO_E!C21+TI_BF_E!C21+TI_GW_E!C21+TI_RPI_E!C21+TI_PF_E!C21+TI_BKBPB_E!C21+TI_CL_E!C21+TI_BNG_E!C21+TI_LBB_E!C21+TI_CPP_E!C21+TI_GTL_E!C21+TI_NSP_E!C21</f>
        <v>0</v>
      </c>
      <c r="D21" s="10">
        <f>TI_EHG_E!D21+TI_CO_E!D21+TI_BF_E!D21+TI_GW_E!D21+TI_RPI_E!D21+TI_PF_E!D21+TI_BKBPB_E!D21+TI_CL_E!D21+TI_BNG_E!D21+TI_LBB_E!D21+TI_CPP_E!D21+TI_GTL_E!D21+TI_NSP_E!D21</f>
        <v>0</v>
      </c>
      <c r="E21" s="10">
        <f>TI_EHG_E!E21+TI_CO_E!E21+TI_BF_E!E21+TI_GW_E!E21+TI_RPI_E!E21+TI_PF_E!E21+TI_BKBPB_E!E21+TI_CL_E!E21+TI_BNG_E!E21+TI_LBB_E!E21+TI_CPP_E!E21+TI_GTL_E!E21+TI_NSP_E!E21</f>
        <v>0</v>
      </c>
      <c r="F21" s="10">
        <f>TI_EHG_E!F21+TI_CO_E!F21+TI_BF_E!F21+TI_GW_E!F21+TI_RPI_E!F21+TI_PF_E!F21+TI_BKBPB_E!F21+TI_CL_E!F21+TI_BNG_E!F21+TI_LBB_E!F21+TI_CPP_E!F21+TI_GTL_E!F21+TI_NSP_E!F21</f>
        <v>0</v>
      </c>
      <c r="G21" s="10">
        <f>TI_EHG_E!G21+TI_CO_E!G21+TI_BF_E!G21+TI_GW_E!G21+TI_RPI_E!G21+TI_PF_E!G21+TI_BKBPB_E!G21+TI_CL_E!G21+TI_BNG_E!G21+TI_LBB_E!G21+TI_CPP_E!G21+TI_GTL_E!G21+TI_NSP_E!G21</f>
        <v>0</v>
      </c>
      <c r="H21" s="10">
        <f>TI_EHG_E!H21+TI_CO_E!H21+TI_BF_E!H21+TI_GW_E!H21+TI_RPI_E!H21+TI_PF_E!H21+TI_BKBPB_E!H21+TI_CL_E!H21+TI_BNG_E!H21+TI_LBB_E!H21+TI_CPP_E!H21+TI_GTL_E!H21+TI_NSP_E!H21</f>
        <v>0</v>
      </c>
      <c r="I21" s="10">
        <f>TI_EHG_E!I21+TI_CO_E!I21+TI_BF_E!I21+TI_GW_E!I21+TI_RPI_E!I21+TI_PF_E!I21+TI_BKBPB_E!I21+TI_CL_E!I21+TI_BNG_E!I21+TI_LBB_E!I21+TI_CPP_E!I21+TI_GTL_E!I21+TI_NSP_E!I21</f>
        <v>0</v>
      </c>
      <c r="J21" s="10">
        <f>TI_EHG_E!J21+TI_CO_E!J21+TI_BF_E!J21+TI_GW_E!J21+TI_RPI_E!J21+TI_PF_E!J21+TI_BKBPB_E!J21+TI_CL_E!J21+TI_BNG_E!J21+TI_LBB_E!J21+TI_CPP_E!J21+TI_GTL_E!J21+TI_NSP_E!J21</f>
        <v>0</v>
      </c>
      <c r="K21" s="10">
        <f>TI_EHG_E!K21+TI_CO_E!K21+TI_BF_E!K21+TI_GW_E!K21+TI_RPI_E!K21+TI_PF_E!K21+TI_BKBPB_E!K21+TI_CL_E!K21+TI_BNG_E!K21+TI_LBB_E!K21+TI_CPP_E!K21+TI_GTL_E!K21+TI_NSP_E!K21</f>
        <v>0</v>
      </c>
      <c r="L21" s="10">
        <f>TI_EHG_E!L21+TI_CO_E!L21+TI_BF_E!L21+TI_GW_E!L21+TI_RPI_E!L21+TI_PF_E!L21+TI_BKBPB_E!L21+TI_CL_E!L21+TI_BNG_E!L21+TI_LBB_E!L21+TI_CPP_E!L21+TI_GTL_E!L21+TI_NSP_E!L21</f>
        <v>0</v>
      </c>
      <c r="M21" s="10">
        <f>TI_EHG_E!M21+TI_CO_E!M21+TI_BF_E!M21+TI_GW_E!M21+TI_RPI_E!M21+TI_PF_E!M21+TI_BKBPB_E!M21+TI_CL_E!M21+TI_BNG_E!M21+TI_LBB_E!M21+TI_CPP_E!M21+TI_GTL_E!M21+TI_NSP_E!M21</f>
        <v>0</v>
      </c>
      <c r="N21" s="10">
        <f>TI_EHG_E!N21+TI_CO_E!N21+TI_BF_E!N21+TI_GW_E!N21+TI_RPI_E!N21+TI_PF_E!N21+TI_BKBPB_E!N21+TI_CL_E!N21+TI_BNG_E!N21+TI_LBB_E!N21+TI_CPP_E!N21+TI_GTL_E!N21+TI_NSP_E!N21</f>
        <v>0</v>
      </c>
      <c r="O21" s="10">
        <f>TI_EHG_E!O21+TI_CO_E!O21+TI_BF_E!O21+TI_GW_E!O21+TI_RPI_E!O21+TI_PF_E!O21+TI_BKBPB_E!O21+TI_CL_E!O21+TI_BNG_E!O21+TI_LBB_E!O21+TI_CPP_E!O21+TI_GTL_E!O21+TI_NSP_E!O21</f>
        <v>0</v>
      </c>
      <c r="P21" s="10">
        <f>TI_EHG_E!P21+TI_CO_E!P21+TI_BF_E!P21+TI_GW_E!P21+TI_RPI_E!P21+TI_PF_E!P21+TI_BKBPB_E!P21+TI_CL_E!P21+TI_BNG_E!P21+TI_LBB_E!P21+TI_CPP_E!P21+TI_GTL_E!P21+TI_NSP_E!P21</f>
        <v>0</v>
      </c>
      <c r="Q21" s="10">
        <f>TI_EHG_E!Q21+TI_CO_E!Q21+TI_BF_E!Q21+TI_GW_E!Q21+TI_RPI_E!Q21+TI_PF_E!Q21+TI_BKBPB_E!Q21+TI_CL_E!Q21+TI_BNG_E!Q21+TI_LBB_E!Q21+TI_CPP_E!Q21+TI_GTL_E!Q21+TI_NSP_E!Q21</f>
        <v>0</v>
      </c>
      <c r="R21" s="10">
        <f>TI_EHG_E!R21+TI_CO_E!R21+TI_BF_E!R21+TI_GW_E!R21+TI_RPI_E!R21+TI_PF_E!R21+TI_BKBPB_E!R21+TI_CL_E!R21+TI_BNG_E!R21+TI_LBB_E!R21+TI_CPP_E!R21+TI_GTL_E!R21+TI_NSP_E!R21</f>
        <v>0</v>
      </c>
      <c r="S21" s="10">
        <f>TI_EHG_E!S21+TI_CO_E!S21+TI_BF_E!S21+TI_GW_E!S21+TI_RPI_E!S21+TI_PF_E!S21+TI_BKBPB_E!S21+TI_CL_E!S21+TI_BNG_E!S21+TI_LBB_E!S21+TI_CPP_E!S21+TI_GTL_E!S21+TI_NSP_E!S21</f>
        <v>0</v>
      </c>
      <c r="T21" s="10">
        <f>TI_EHG_E!T21+TI_CO_E!T21+TI_BF_E!T21+TI_GW_E!T21+TI_RPI_E!T21+TI_PF_E!T21+TI_BKBPB_E!T21+TI_CL_E!T21+TI_BNG_E!T21+TI_LBB_E!T21+TI_CPP_E!T21+TI_GTL_E!T21+TI_NSP_E!T21</f>
        <v>0</v>
      </c>
      <c r="U21" s="10">
        <f>TI_EHG_E!U21+TI_CO_E!U21+TI_BF_E!U21+TI_GW_E!U21+TI_RPI_E!U21+TI_PF_E!U21+TI_BKBPB_E!U21+TI_CL_E!U21+TI_BNG_E!U21+TI_LBB_E!U21+TI_CPP_E!U21+TI_GTL_E!U21+TI_NSP_E!U21</f>
        <v>0</v>
      </c>
      <c r="V21" s="10">
        <f>TI_EHG_E!V21+TI_CO_E!V21+TI_BF_E!V21+TI_GW_E!V21+TI_RPI_E!V21+TI_PF_E!V21+TI_BKBPB_E!V21+TI_CL_E!V21+TI_BNG_E!V21+TI_LBB_E!V21+TI_CPP_E!V21+TI_GTL_E!V21+TI_NSP_E!V21</f>
        <v>0</v>
      </c>
      <c r="W21" s="10">
        <f>TI_EHG_E!W21+TI_CO_E!W21+TI_BF_E!W21+TI_GW_E!W21+TI_RPI_E!W21+TI_PF_E!W21+TI_BKBPB_E!W21+TI_CL_E!W21+TI_BNG_E!W21+TI_LBB_E!W21+TI_CPP_E!W21+TI_GTL_E!W21+TI_NSP_E!W21</f>
        <v>0</v>
      </c>
      <c r="X21" s="10">
        <f>TI_EHG_E!X21+TI_CO_E!X21+TI_BF_E!X21+TI_GW_E!X21+TI_RPI_E!X21+TI_PF_E!X21+TI_BKBPB_E!X21+TI_CL_E!X21+TI_BNG_E!X21+TI_LBB_E!X21+TI_CPP_E!X21+TI_GTL_E!X21+TI_NSP_E!X21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TI_EHG_E!C23+TI_CO_E!C23+TI_BF_E!C23+TI_GW_E!C23+TI_RPI_E!C23+TI_PF_E!C23+TI_BKBPB_E!C23+TI_CL_E!C23+TI_BNG_E!C23+TI_LBB_E!C23+TI_CPP_E!C23+TI_GTL_E!C23+TI_NSP_E!C23</f>
        <v>0</v>
      </c>
      <c r="D23" s="10">
        <f>TI_EHG_E!D23+TI_CO_E!D23+TI_BF_E!D23+TI_GW_E!D23+TI_RPI_E!D23+TI_PF_E!D23+TI_BKBPB_E!D23+TI_CL_E!D23+TI_BNG_E!D23+TI_LBB_E!D23+TI_CPP_E!D23+TI_GTL_E!D23+TI_NSP_E!D23</f>
        <v>0</v>
      </c>
      <c r="E23" s="10">
        <f>TI_EHG_E!E23+TI_CO_E!E23+TI_BF_E!E23+TI_GW_E!E23+TI_RPI_E!E23+TI_PF_E!E23+TI_BKBPB_E!E23+TI_CL_E!E23+TI_BNG_E!E23+TI_LBB_E!E23+TI_CPP_E!E23+TI_GTL_E!E23+TI_NSP_E!E23</f>
        <v>0</v>
      </c>
      <c r="F23" s="10">
        <f>TI_EHG_E!F23+TI_CO_E!F23+TI_BF_E!F23+TI_GW_E!F23+TI_RPI_E!F23+TI_PF_E!F23+TI_BKBPB_E!F23+TI_CL_E!F23+TI_BNG_E!F23+TI_LBB_E!F23+TI_CPP_E!F23+TI_GTL_E!F23+TI_NSP_E!F23</f>
        <v>0</v>
      </c>
      <c r="G23" s="10">
        <f>TI_EHG_E!G23+TI_CO_E!G23+TI_BF_E!G23+TI_GW_E!G23+TI_RPI_E!G23+TI_PF_E!G23+TI_BKBPB_E!G23+TI_CL_E!G23+TI_BNG_E!G23+TI_LBB_E!G23+TI_CPP_E!G23+TI_GTL_E!G23+TI_NSP_E!G23</f>
        <v>0</v>
      </c>
      <c r="H23" s="10">
        <f>TI_EHG_E!H23+TI_CO_E!H23+TI_BF_E!H23+TI_GW_E!H23+TI_RPI_E!H23+TI_PF_E!H23+TI_BKBPB_E!H23+TI_CL_E!H23+TI_BNG_E!H23+TI_LBB_E!H23+TI_CPP_E!H23+TI_GTL_E!H23+TI_NSP_E!H23</f>
        <v>0</v>
      </c>
      <c r="I23" s="10">
        <f>TI_EHG_E!I23+TI_CO_E!I23+TI_BF_E!I23+TI_GW_E!I23+TI_RPI_E!I23+TI_PF_E!I23+TI_BKBPB_E!I23+TI_CL_E!I23+TI_BNG_E!I23+TI_LBB_E!I23+TI_CPP_E!I23+TI_GTL_E!I23+TI_NSP_E!I23</f>
        <v>0</v>
      </c>
      <c r="J23" s="10">
        <f>TI_EHG_E!J23+TI_CO_E!J23+TI_BF_E!J23+TI_GW_E!J23+TI_RPI_E!J23+TI_PF_E!J23+TI_BKBPB_E!J23+TI_CL_E!J23+TI_BNG_E!J23+TI_LBB_E!J23+TI_CPP_E!J23+TI_GTL_E!J23+TI_NSP_E!J23</f>
        <v>0</v>
      </c>
      <c r="K23" s="10">
        <f>TI_EHG_E!K23+TI_CO_E!K23+TI_BF_E!K23+TI_GW_E!K23+TI_RPI_E!K23+TI_PF_E!K23+TI_BKBPB_E!K23+TI_CL_E!K23+TI_BNG_E!K23+TI_LBB_E!K23+TI_CPP_E!K23+TI_GTL_E!K23+TI_NSP_E!K23</f>
        <v>0</v>
      </c>
      <c r="L23" s="10">
        <f>TI_EHG_E!L23+TI_CO_E!L23+TI_BF_E!L23+TI_GW_E!L23+TI_RPI_E!L23+TI_PF_E!L23+TI_BKBPB_E!L23+TI_CL_E!L23+TI_BNG_E!L23+TI_LBB_E!L23+TI_CPP_E!L23+TI_GTL_E!L23+TI_NSP_E!L23</f>
        <v>0</v>
      </c>
      <c r="M23" s="10">
        <f>TI_EHG_E!M23+TI_CO_E!M23+TI_BF_E!M23+TI_GW_E!M23+TI_RPI_E!M23+TI_PF_E!M23+TI_BKBPB_E!M23+TI_CL_E!M23+TI_BNG_E!M23+TI_LBB_E!M23+TI_CPP_E!M23+TI_GTL_E!M23+TI_NSP_E!M23</f>
        <v>0</v>
      </c>
      <c r="N23" s="10">
        <f>TI_EHG_E!N23+TI_CO_E!N23+TI_BF_E!N23+TI_GW_E!N23+TI_RPI_E!N23+TI_PF_E!N23+TI_BKBPB_E!N23+TI_CL_E!N23+TI_BNG_E!N23+TI_LBB_E!N23+TI_CPP_E!N23+TI_GTL_E!N23+TI_NSP_E!N23</f>
        <v>0</v>
      </c>
      <c r="O23" s="10">
        <f>TI_EHG_E!O23+TI_CO_E!O23+TI_BF_E!O23+TI_GW_E!O23+TI_RPI_E!O23+TI_PF_E!O23+TI_BKBPB_E!O23+TI_CL_E!O23+TI_BNG_E!O23+TI_LBB_E!O23+TI_CPP_E!O23+TI_GTL_E!O23+TI_NSP_E!O23</f>
        <v>0</v>
      </c>
      <c r="P23" s="10">
        <f>TI_EHG_E!P23+TI_CO_E!P23+TI_BF_E!P23+TI_GW_E!P23+TI_RPI_E!P23+TI_PF_E!P23+TI_BKBPB_E!P23+TI_CL_E!P23+TI_BNG_E!P23+TI_LBB_E!P23+TI_CPP_E!P23+TI_GTL_E!P23+TI_NSP_E!P23</f>
        <v>0</v>
      </c>
      <c r="Q23" s="10">
        <f>TI_EHG_E!Q23+TI_CO_E!Q23+TI_BF_E!Q23+TI_GW_E!Q23+TI_RPI_E!Q23+TI_PF_E!Q23+TI_BKBPB_E!Q23+TI_CL_E!Q23+TI_BNG_E!Q23+TI_LBB_E!Q23+TI_CPP_E!Q23+TI_GTL_E!Q23+TI_NSP_E!Q23</f>
        <v>0</v>
      </c>
      <c r="R23" s="10">
        <f>TI_EHG_E!R23+TI_CO_E!R23+TI_BF_E!R23+TI_GW_E!R23+TI_RPI_E!R23+TI_PF_E!R23+TI_BKBPB_E!R23+TI_CL_E!R23+TI_BNG_E!R23+TI_LBB_E!R23+TI_CPP_E!R23+TI_GTL_E!R23+TI_NSP_E!R23</f>
        <v>0</v>
      </c>
      <c r="S23" s="10">
        <f>TI_EHG_E!S23+TI_CO_E!S23+TI_BF_E!S23+TI_GW_E!S23+TI_RPI_E!S23+TI_PF_E!S23+TI_BKBPB_E!S23+TI_CL_E!S23+TI_BNG_E!S23+TI_LBB_E!S23+TI_CPP_E!S23+TI_GTL_E!S23+TI_NSP_E!S23</f>
        <v>0</v>
      </c>
      <c r="T23" s="10">
        <f>TI_EHG_E!T23+TI_CO_E!T23+TI_BF_E!T23+TI_GW_E!T23+TI_RPI_E!T23+TI_PF_E!T23+TI_BKBPB_E!T23+TI_CL_E!T23+TI_BNG_E!T23+TI_LBB_E!T23+TI_CPP_E!T23+TI_GTL_E!T23+TI_NSP_E!T23</f>
        <v>0</v>
      </c>
      <c r="U23" s="10">
        <f>TI_EHG_E!U23+TI_CO_E!U23+TI_BF_E!U23+TI_GW_E!U23+TI_RPI_E!U23+TI_PF_E!U23+TI_BKBPB_E!U23+TI_CL_E!U23+TI_BNG_E!U23+TI_LBB_E!U23+TI_CPP_E!U23+TI_GTL_E!U23+TI_NSP_E!U23</f>
        <v>0</v>
      </c>
      <c r="V23" s="10">
        <f>TI_EHG_E!V23+TI_CO_E!V23+TI_BF_E!V23+TI_GW_E!V23+TI_RPI_E!V23+TI_PF_E!V23+TI_BKBPB_E!V23+TI_CL_E!V23+TI_BNG_E!V23+TI_LBB_E!V23+TI_CPP_E!V23+TI_GTL_E!V23+TI_NSP_E!V23</f>
        <v>0</v>
      </c>
      <c r="W23" s="10">
        <f>TI_EHG_E!W23+TI_CO_E!W23+TI_BF_E!W23+TI_GW_E!W23+TI_RPI_E!W23+TI_PF_E!W23+TI_BKBPB_E!W23+TI_CL_E!W23+TI_BNG_E!W23+TI_LBB_E!W23+TI_CPP_E!W23+TI_GTL_E!W23+TI_NSP_E!W23</f>
        <v>0</v>
      </c>
      <c r="X23" s="10">
        <f>TI_EHG_E!X23+TI_CO_E!X23+TI_BF_E!X23+TI_GW_E!X23+TI_RPI_E!X23+TI_PF_E!X23+TI_BKBPB_E!X23+TI_CL_E!X23+TI_BNG_E!X23+TI_LBB_E!X23+TI_CPP_E!X23+TI_GTL_E!X23+TI_NSP_E!X23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TI_EHG_E!C24+TI_CO_E!C24+TI_BF_E!C24+TI_GW_E!C24+TI_RPI_E!C24+TI_PF_E!C24+TI_BKBPB_E!C24+TI_CL_E!C24+TI_BNG_E!C24+TI_LBB_E!C24+TI_CPP_E!C24+TI_GTL_E!C24+TI_NSP_E!C24</f>
        <v>0</v>
      </c>
      <c r="D24" s="10">
        <f>TI_EHG_E!D24+TI_CO_E!D24+TI_BF_E!D24+TI_GW_E!D24+TI_RPI_E!D24+TI_PF_E!D24+TI_BKBPB_E!D24+TI_CL_E!D24+TI_BNG_E!D24+TI_LBB_E!D24+TI_CPP_E!D24+TI_GTL_E!D24+TI_NSP_E!D24</f>
        <v>0</v>
      </c>
      <c r="E24" s="10">
        <f>TI_EHG_E!E24+TI_CO_E!E24+TI_BF_E!E24+TI_GW_E!E24+TI_RPI_E!E24+TI_PF_E!E24+TI_BKBPB_E!E24+TI_CL_E!E24+TI_BNG_E!E24+TI_LBB_E!E24+TI_CPP_E!E24+TI_GTL_E!E24+TI_NSP_E!E24</f>
        <v>0</v>
      </c>
      <c r="F24" s="10">
        <f>TI_EHG_E!F24+TI_CO_E!F24+TI_BF_E!F24+TI_GW_E!F24+TI_RPI_E!F24+TI_PF_E!F24+TI_BKBPB_E!F24+TI_CL_E!F24+TI_BNG_E!F24+TI_LBB_E!F24+TI_CPP_E!F24+TI_GTL_E!F24+TI_NSP_E!F24</f>
        <v>0</v>
      </c>
      <c r="G24" s="10">
        <f>TI_EHG_E!G24+TI_CO_E!G24+TI_BF_E!G24+TI_GW_E!G24+TI_RPI_E!G24+TI_PF_E!G24+TI_BKBPB_E!G24+TI_CL_E!G24+TI_BNG_E!G24+TI_LBB_E!G24+TI_CPP_E!G24+TI_GTL_E!G24+TI_NSP_E!G24</f>
        <v>0</v>
      </c>
      <c r="H24" s="10">
        <f>TI_EHG_E!H24+TI_CO_E!H24+TI_BF_E!H24+TI_GW_E!H24+TI_RPI_E!H24+TI_PF_E!H24+TI_BKBPB_E!H24+TI_CL_E!H24+TI_BNG_E!H24+TI_LBB_E!H24+TI_CPP_E!H24+TI_GTL_E!H24+TI_NSP_E!H24</f>
        <v>0</v>
      </c>
      <c r="I24" s="10">
        <f>TI_EHG_E!I24+TI_CO_E!I24+TI_BF_E!I24+TI_GW_E!I24+TI_RPI_E!I24+TI_PF_E!I24+TI_BKBPB_E!I24+TI_CL_E!I24+TI_BNG_E!I24+TI_LBB_E!I24+TI_CPP_E!I24+TI_GTL_E!I24+TI_NSP_E!I24</f>
        <v>0</v>
      </c>
      <c r="J24" s="10">
        <f>TI_EHG_E!J24+TI_CO_E!J24+TI_BF_E!J24+TI_GW_E!J24+TI_RPI_E!J24+TI_PF_E!J24+TI_BKBPB_E!J24+TI_CL_E!J24+TI_BNG_E!J24+TI_LBB_E!J24+TI_CPP_E!J24+TI_GTL_E!J24+TI_NSP_E!J24</f>
        <v>0</v>
      </c>
      <c r="K24" s="10">
        <f>TI_EHG_E!K24+TI_CO_E!K24+TI_BF_E!K24+TI_GW_E!K24+TI_RPI_E!K24+TI_PF_E!K24+TI_BKBPB_E!K24+TI_CL_E!K24+TI_BNG_E!K24+TI_LBB_E!K24+TI_CPP_E!K24+TI_GTL_E!K24+TI_NSP_E!K24</f>
        <v>0</v>
      </c>
      <c r="L24" s="10">
        <f>TI_EHG_E!L24+TI_CO_E!L24+TI_BF_E!L24+TI_GW_E!L24+TI_RPI_E!L24+TI_PF_E!L24+TI_BKBPB_E!L24+TI_CL_E!L24+TI_BNG_E!L24+TI_LBB_E!L24+TI_CPP_E!L24+TI_GTL_E!L24+TI_NSP_E!L24</f>
        <v>0</v>
      </c>
      <c r="M24" s="10">
        <f>TI_EHG_E!M24+TI_CO_E!M24+TI_BF_E!M24+TI_GW_E!M24+TI_RPI_E!M24+TI_PF_E!M24+TI_BKBPB_E!M24+TI_CL_E!M24+TI_BNG_E!M24+TI_LBB_E!M24+TI_CPP_E!M24+TI_GTL_E!M24+TI_NSP_E!M24</f>
        <v>0</v>
      </c>
      <c r="N24" s="10">
        <f>TI_EHG_E!N24+TI_CO_E!N24+TI_BF_E!N24+TI_GW_E!N24+TI_RPI_E!N24+TI_PF_E!N24+TI_BKBPB_E!N24+TI_CL_E!N24+TI_BNG_E!N24+TI_LBB_E!N24+TI_CPP_E!N24+TI_GTL_E!N24+TI_NSP_E!N24</f>
        <v>0</v>
      </c>
      <c r="O24" s="10">
        <f>TI_EHG_E!O24+TI_CO_E!O24+TI_BF_E!O24+TI_GW_E!O24+TI_RPI_E!O24+TI_PF_E!O24+TI_BKBPB_E!O24+TI_CL_E!O24+TI_BNG_E!O24+TI_LBB_E!O24+TI_CPP_E!O24+TI_GTL_E!O24+TI_NSP_E!O24</f>
        <v>0</v>
      </c>
      <c r="P24" s="10">
        <f>TI_EHG_E!P24+TI_CO_E!P24+TI_BF_E!P24+TI_GW_E!P24+TI_RPI_E!P24+TI_PF_E!P24+TI_BKBPB_E!P24+TI_CL_E!P24+TI_BNG_E!P24+TI_LBB_E!P24+TI_CPP_E!P24+TI_GTL_E!P24+TI_NSP_E!P24</f>
        <v>0</v>
      </c>
      <c r="Q24" s="10">
        <f>TI_EHG_E!Q24+TI_CO_E!Q24+TI_BF_E!Q24+TI_GW_E!Q24+TI_RPI_E!Q24+TI_PF_E!Q24+TI_BKBPB_E!Q24+TI_CL_E!Q24+TI_BNG_E!Q24+TI_LBB_E!Q24+TI_CPP_E!Q24+TI_GTL_E!Q24+TI_NSP_E!Q24</f>
        <v>0</v>
      </c>
      <c r="R24" s="10">
        <f>TI_EHG_E!R24+TI_CO_E!R24+TI_BF_E!R24+TI_GW_E!R24+TI_RPI_E!R24+TI_PF_E!R24+TI_BKBPB_E!R24+TI_CL_E!R24+TI_BNG_E!R24+TI_LBB_E!R24+TI_CPP_E!R24+TI_GTL_E!R24+TI_NSP_E!R24</f>
        <v>0</v>
      </c>
      <c r="S24" s="10">
        <f>TI_EHG_E!S24+TI_CO_E!S24+TI_BF_E!S24+TI_GW_E!S24+TI_RPI_E!S24+TI_PF_E!S24+TI_BKBPB_E!S24+TI_CL_E!S24+TI_BNG_E!S24+TI_LBB_E!S24+TI_CPP_E!S24+TI_GTL_E!S24+TI_NSP_E!S24</f>
        <v>0</v>
      </c>
      <c r="T24" s="10">
        <f>TI_EHG_E!T24+TI_CO_E!T24+TI_BF_E!T24+TI_GW_E!T24+TI_RPI_E!T24+TI_PF_E!T24+TI_BKBPB_E!T24+TI_CL_E!T24+TI_BNG_E!T24+TI_LBB_E!T24+TI_CPP_E!T24+TI_GTL_E!T24+TI_NSP_E!T24</f>
        <v>0</v>
      </c>
      <c r="U24" s="10">
        <f>TI_EHG_E!U24+TI_CO_E!U24+TI_BF_E!U24+TI_GW_E!U24+TI_RPI_E!U24+TI_PF_E!U24+TI_BKBPB_E!U24+TI_CL_E!U24+TI_BNG_E!U24+TI_LBB_E!U24+TI_CPP_E!U24+TI_GTL_E!U24+TI_NSP_E!U24</f>
        <v>0</v>
      </c>
      <c r="V24" s="10">
        <f>TI_EHG_E!V24+TI_CO_E!V24+TI_BF_E!V24+TI_GW_E!V24+TI_RPI_E!V24+TI_PF_E!V24+TI_BKBPB_E!V24+TI_CL_E!V24+TI_BNG_E!V24+TI_LBB_E!V24+TI_CPP_E!V24+TI_GTL_E!V24+TI_NSP_E!V24</f>
        <v>0</v>
      </c>
      <c r="W24" s="10">
        <f>TI_EHG_E!W24+TI_CO_E!W24+TI_BF_E!W24+TI_GW_E!W24+TI_RPI_E!W24+TI_PF_E!W24+TI_BKBPB_E!W24+TI_CL_E!W24+TI_BNG_E!W24+TI_LBB_E!W24+TI_CPP_E!W24+TI_GTL_E!W24+TI_NSP_E!W24</f>
        <v>0</v>
      </c>
      <c r="X24" s="10">
        <f>TI_EHG_E!X24+TI_CO_E!X24+TI_BF_E!X24+TI_GW_E!X24+TI_RPI_E!X24+TI_PF_E!X24+TI_BKBPB_E!X24+TI_CL_E!X24+TI_BNG_E!X24+TI_LBB_E!X24+TI_CPP_E!X24+TI_GTL_E!X24+TI_NSP_E!X24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TI_EHG_E!C25+TI_CO_E!C25+TI_BF_E!C25+TI_GW_E!C25+TI_RPI_E!C25+TI_PF_E!C25+TI_BKBPB_E!C25+TI_CL_E!C25+TI_BNG_E!C25+TI_LBB_E!C25+TI_CPP_E!C25+TI_GTL_E!C25+TI_NSP_E!C25</f>
        <v>0</v>
      </c>
      <c r="D25" s="37">
        <f>TI_EHG_E!D25+TI_CO_E!D25+TI_BF_E!D25+TI_GW_E!D25+TI_RPI_E!D25+TI_PF_E!D25+TI_BKBPB_E!D25+TI_CL_E!D25+TI_BNG_E!D25+TI_LBB_E!D25+TI_CPP_E!D25+TI_GTL_E!D25+TI_NSP_E!D25</f>
        <v>0</v>
      </c>
      <c r="E25" s="37">
        <f>TI_EHG_E!E25+TI_CO_E!E25+TI_BF_E!E25+TI_GW_E!E25+TI_RPI_E!E25+TI_PF_E!E25+TI_BKBPB_E!E25+TI_CL_E!E25+TI_BNG_E!E25+TI_LBB_E!E25+TI_CPP_E!E25+TI_GTL_E!E25+TI_NSP_E!E25</f>
        <v>0</v>
      </c>
      <c r="F25" s="37">
        <f>TI_EHG_E!F25+TI_CO_E!F25+TI_BF_E!F25+TI_GW_E!F25+TI_RPI_E!F25+TI_PF_E!F25+TI_BKBPB_E!F25+TI_CL_E!F25+TI_BNG_E!F25+TI_LBB_E!F25+TI_CPP_E!F25+TI_GTL_E!F25+TI_NSP_E!F25</f>
        <v>0</v>
      </c>
      <c r="G25" s="37">
        <f>TI_EHG_E!G25+TI_CO_E!G25+TI_BF_E!G25+TI_GW_E!G25+TI_RPI_E!G25+TI_PF_E!G25+TI_BKBPB_E!G25+TI_CL_E!G25+TI_BNG_E!G25+TI_LBB_E!G25+TI_CPP_E!G25+TI_GTL_E!G25+TI_NSP_E!G25</f>
        <v>0</v>
      </c>
      <c r="H25" s="37">
        <f>TI_EHG_E!H25+TI_CO_E!H25+TI_BF_E!H25+TI_GW_E!H25+TI_RPI_E!H25+TI_PF_E!H25+TI_BKBPB_E!H25+TI_CL_E!H25+TI_BNG_E!H25+TI_LBB_E!H25+TI_CPP_E!H25+TI_GTL_E!H25+TI_NSP_E!H25</f>
        <v>0</v>
      </c>
      <c r="I25" s="37">
        <f>TI_EHG_E!I25+TI_CO_E!I25+TI_BF_E!I25+TI_GW_E!I25+TI_RPI_E!I25+TI_PF_E!I25+TI_BKBPB_E!I25+TI_CL_E!I25+TI_BNG_E!I25+TI_LBB_E!I25+TI_CPP_E!I25+TI_GTL_E!I25+TI_NSP_E!I25</f>
        <v>0</v>
      </c>
      <c r="J25" s="37">
        <f>TI_EHG_E!J25+TI_CO_E!J25+TI_BF_E!J25+TI_GW_E!J25+TI_RPI_E!J25+TI_PF_E!J25+TI_BKBPB_E!J25+TI_CL_E!J25+TI_BNG_E!J25+TI_LBB_E!J25+TI_CPP_E!J25+TI_GTL_E!J25+TI_NSP_E!J25</f>
        <v>0</v>
      </c>
      <c r="K25" s="37">
        <f>TI_EHG_E!K25+TI_CO_E!K25+TI_BF_E!K25+TI_GW_E!K25+TI_RPI_E!K25+TI_PF_E!K25+TI_BKBPB_E!K25+TI_CL_E!K25+TI_BNG_E!K25+TI_LBB_E!K25+TI_CPP_E!K25+TI_GTL_E!K25+TI_NSP_E!K25</f>
        <v>0</v>
      </c>
      <c r="L25" s="37">
        <f>TI_EHG_E!L25+TI_CO_E!L25+TI_BF_E!L25+TI_GW_E!L25+TI_RPI_E!L25+TI_PF_E!L25+TI_BKBPB_E!L25+TI_CL_E!L25+TI_BNG_E!L25+TI_LBB_E!L25+TI_CPP_E!L25+TI_GTL_E!L25+TI_NSP_E!L25</f>
        <v>0</v>
      </c>
      <c r="M25" s="37">
        <f>TI_EHG_E!M25+TI_CO_E!M25+TI_BF_E!M25+TI_GW_E!M25+TI_RPI_E!M25+TI_PF_E!M25+TI_BKBPB_E!M25+TI_CL_E!M25+TI_BNG_E!M25+TI_LBB_E!M25+TI_CPP_E!M25+TI_GTL_E!M25+TI_NSP_E!M25</f>
        <v>0</v>
      </c>
      <c r="N25" s="37">
        <f>TI_EHG_E!N25+TI_CO_E!N25+TI_BF_E!N25+TI_GW_E!N25+TI_RPI_E!N25+TI_PF_E!N25+TI_BKBPB_E!N25+TI_CL_E!N25+TI_BNG_E!N25+TI_LBB_E!N25+TI_CPP_E!N25+TI_GTL_E!N25+TI_NSP_E!N25</f>
        <v>0</v>
      </c>
      <c r="O25" s="37">
        <f>TI_EHG_E!O25+TI_CO_E!O25+TI_BF_E!O25+TI_GW_E!O25+TI_RPI_E!O25+TI_PF_E!O25+TI_BKBPB_E!O25+TI_CL_E!O25+TI_BNG_E!O25+TI_LBB_E!O25+TI_CPP_E!O25+TI_GTL_E!O25+TI_NSP_E!O25</f>
        <v>0</v>
      </c>
      <c r="P25" s="37">
        <f>TI_EHG_E!P25+TI_CO_E!P25+TI_BF_E!P25+TI_GW_E!P25+TI_RPI_E!P25+TI_PF_E!P25+TI_BKBPB_E!P25+TI_CL_E!P25+TI_BNG_E!P25+TI_LBB_E!P25+TI_CPP_E!P25+TI_GTL_E!P25+TI_NSP_E!P25</f>
        <v>0</v>
      </c>
      <c r="Q25" s="37">
        <f>TI_EHG_E!Q25+TI_CO_E!Q25+TI_BF_E!Q25+TI_GW_E!Q25+TI_RPI_E!Q25+TI_PF_E!Q25+TI_BKBPB_E!Q25+TI_CL_E!Q25+TI_BNG_E!Q25+TI_LBB_E!Q25+TI_CPP_E!Q25+TI_GTL_E!Q25+TI_NSP_E!Q25</f>
        <v>0</v>
      </c>
      <c r="R25" s="37">
        <f>TI_EHG_E!R25+TI_CO_E!R25+TI_BF_E!R25+TI_GW_E!R25+TI_RPI_E!R25+TI_PF_E!R25+TI_BKBPB_E!R25+TI_CL_E!R25+TI_BNG_E!R25+TI_LBB_E!R25+TI_CPP_E!R25+TI_GTL_E!R25+TI_NSP_E!R25</f>
        <v>0</v>
      </c>
      <c r="S25" s="37">
        <f>TI_EHG_E!S25+TI_CO_E!S25+TI_BF_E!S25+TI_GW_E!S25+TI_RPI_E!S25+TI_PF_E!S25+TI_BKBPB_E!S25+TI_CL_E!S25+TI_BNG_E!S25+TI_LBB_E!S25+TI_CPP_E!S25+TI_GTL_E!S25+TI_NSP_E!S25</f>
        <v>0</v>
      </c>
      <c r="T25" s="37">
        <f>TI_EHG_E!T25+TI_CO_E!T25+TI_BF_E!T25+TI_GW_E!T25+TI_RPI_E!T25+TI_PF_E!T25+TI_BKBPB_E!T25+TI_CL_E!T25+TI_BNG_E!T25+TI_LBB_E!T25+TI_CPP_E!T25+TI_GTL_E!T25+TI_NSP_E!T25</f>
        <v>0</v>
      </c>
      <c r="U25" s="37">
        <f>TI_EHG_E!U25+TI_CO_E!U25+TI_BF_E!U25+TI_GW_E!U25+TI_RPI_E!U25+TI_PF_E!U25+TI_BKBPB_E!U25+TI_CL_E!U25+TI_BNG_E!U25+TI_LBB_E!U25+TI_CPP_E!U25+TI_GTL_E!U25+TI_NSP_E!U25</f>
        <v>0</v>
      </c>
      <c r="V25" s="37">
        <f>TI_EHG_E!V25+TI_CO_E!V25+TI_BF_E!V25+TI_GW_E!V25+TI_RPI_E!V25+TI_PF_E!V25+TI_BKBPB_E!V25+TI_CL_E!V25+TI_BNG_E!V25+TI_LBB_E!V25+TI_CPP_E!V25+TI_GTL_E!V25+TI_NSP_E!V25</f>
        <v>0</v>
      </c>
      <c r="W25" s="37">
        <f>TI_EHG_E!W25+TI_CO_E!W25+TI_BF_E!W25+TI_GW_E!W25+TI_RPI_E!W25+TI_PF_E!W25+TI_BKBPB_E!W25+TI_CL_E!W25+TI_BNG_E!W25+TI_LBB_E!W25+TI_CPP_E!W25+TI_GTL_E!W25+TI_NSP_E!W25</f>
        <v>0</v>
      </c>
      <c r="X25" s="37">
        <f>TI_EHG_E!X25+TI_CO_E!X25+TI_BF_E!X25+TI_GW_E!X25+TI_RPI_E!X25+TI_PF_E!X25+TI_BKBPB_E!X25+TI_CL_E!X25+TI_BNG_E!X25+TI_LBB_E!X25+TI_CPP_E!X25+TI_GTL_E!X25+TI_NSP_E!X25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81333.662424763534</v>
      </c>
      <c r="D26" s="37">
        <f t="shared" si="14"/>
        <v>81177.241788478059</v>
      </c>
      <c r="E26" s="37">
        <f t="shared" si="14"/>
        <v>79397.64325021494</v>
      </c>
      <c r="F26" s="37">
        <f t="shared" si="14"/>
        <v>82283.774548581234</v>
      </c>
      <c r="G26" s="37">
        <f t="shared" si="14"/>
        <v>85071.347291487531</v>
      </c>
      <c r="H26" s="37">
        <f t="shared" si="14"/>
        <v>86182.076440240751</v>
      </c>
      <c r="I26" s="37">
        <f t="shared" si="14"/>
        <v>84248.973172828875</v>
      </c>
      <c r="J26" s="37">
        <f t="shared" si="14"/>
        <v>82083.802923473777</v>
      </c>
      <c r="K26" s="37">
        <f t="shared" si="14"/>
        <v>80735.809630266551</v>
      </c>
      <c r="L26" s="37">
        <f t="shared" si="14"/>
        <v>79686.213671539124</v>
      </c>
      <c r="M26" s="37">
        <f t="shared" si="14"/>
        <v>85406.918142734299</v>
      </c>
      <c r="N26" s="37">
        <f t="shared" si="14"/>
        <v>81866.196818572658</v>
      </c>
      <c r="O26" s="37">
        <f t="shared" si="14"/>
        <v>83894.268787618232</v>
      </c>
      <c r="P26" s="37">
        <f t="shared" si="14"/>
        <v>83665.870593293206</v>
      </c>
      <c r="Q26" s="37">
        <f t="shared" si="14"/>
        <v>86794.689251934644</v>
      </c>
      <c r="R26" s="37">
        <f t="shared" si="14"/>
        <v>90868.359071367158</v>
      </c>
      <c r="S26" s="37">
        <f t="shared" si="14"/>
        <v>92587.572484952703</v>
      </c>
      <c r="T26" s="37">
        <f t="shared" si="14"/>
        <v>93790.792949269118</v>
      </c>
      <c r="U26" s="37">
        <f t="shared" si="14"/>
        <v>100082.30309544284</v>
      </c>
      <c r="V26" s="37">
        <f t="shared" si="14"/>
        <v>103900.35795356834</v>
      </c>
      <c r="W26" s="37">
        <f t="shared" si="14"/>
        <v>91152.871195184853</v>
      </c>
      <c r="X26" s="37">
        <f t="shared" ref="X26" si="15">SUM(X27,X33)</f>
        <v>103134.3324161651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70853.566122098011</v>
      </c>
      <c r="D27" s="29">
        <f t="shared" si="16"/>
        <v>70770.196216680983</v>
      </c>
      <c r="E27" s="29">
        <f t="shared" si="16"/>
        <v>67616.098624247621</v>
      </c>
      <c r="F27" s="29">
        <f t="shared" si="16"/>
        <v>69873.810748065327</v>
      </c>
      <c r="G27" s="29">
        <f t="shared" si="16"/>
        <v>71793.898882201203</v>
      </c>
      <c r="H27" s="29">
        <f t="shared" si="16"/>
        <v>72257.820894239034</v>
      </c>
      <c r="I27" s="29">
        <f t="shared" si="16"/>
        <v>71076.448581255361</v>
      </c>
      <c r="J27" s="29">
        <f t="shared" si="16"/>
        <v>68981.324247635421</v>
      </c>
      <c r="K27" s="29">
        <f t="shared" si="16"/>
        <v>68348.897592433364</v>
      </c>
      <c r="L27" s="29">
        <f t="shared" si="16"/>
        <v>67149.686242476353</v>
      </c>
      <c r="M27" s="29">
        <f t="shared" si="16"/>
        <v>70770.054428202915</v>
      </c>
      <c r="N27" s="29">
        <f t="shared" si="16"/>
        <v>68604.202407566641</v>
      </c>
      <c r="O27" s="29">
        <f t="shared" si="16"/>
        <v>68017.085898538266</v>
      </c>
      <c r="P27" s="29">
        <f t="shared" si="16"/>
        <v>66844.515649183144</v>
      </c>
      <c r="Q27" s="29">
        <f t="shared" si="16"/>
        <v>67676.458813413585</v>
      </c>
      <c r="R27" s="29">
        <f t="shared" si="16"/>
        <v>70327.007824591579</v>
      </c>
      <c r="S27" s="29">
        <f t="shared" si="16"/>
        <v>71712.373946689593</v>
      </c>
      <c r="T27" s="29">
        <f t="shared" si="16"/>
        <v>71143.534135855545</v>
      </c>
      <c r="U27" s="29">
        <f t="shared" si="16"/>
        <v>72766.078159931232</v>
      </c>
      <c r="V27" s="29">
        <f t="shared" si="16"/>
        <v>73715.593723129816</v>
      </c>
      <c r="W27" s="29">
        <f t="shared" si="16"/>
        <v>67501.694153052435</v>
      </c>
      <c r="X27" s="29">
        <f t="shared" ref="X27" si="17">SUM(X28:X32)</f>
        <v>73558.984178847808</v>
      </c>
    </row>
    <row r="28" spans="1:24" ht="11.25" customHeight="1" x14ac:dyDescent="0.2">
      <c r="A28" s="41" t="s">
        <v>45</v>
      </c>
      <c r="B28" s="9" t="s">
        <v>46</v>
      </c>
      <c r="C28" s="10">
        <f>TI_EHG_E!C28+TI_CO_E!C28+TI_BF_E!C28+TI_GW_E!C28+TI_RPI_E!C28+TI_PF_E!C28+TI_BKBPB_E!C28+TI_CL_E!C28+TI_BNG_E!C28+TI_LBB_E!C28+TI_CPP_E!C28+TI_GTL_E!C28+TI_NSP_E!C28</f>
        <v>56085.819690455712</v>
      </c>
      <c r="D28" s="10">
        <f>TI_EHG_E!D28+TI_CO_E!D28+TI_BF_E!D28+TI_GW_E!D28+TI_RPI_E!D28+TI_PF_E!D28+TI_BKBPB_E!D28+TI_CL_E!D28+TI_BNG_E!D28+TI_LBB_E!D28+TI_CPP_E!D28+TI_GTL_E!D28+TI_NSP_E!D28</f>
        <v>55764.560017196898</v>
      </c>
      <c r="E28" s="10">
        <f>TI_EHG_E!E28+TI_CO_E!E28+TI_BF_E!E28+TI_GW_E!E28+TI_RPI_E!E28+TI_PF_E!E28+TI_BKBPB_E!E28+TI_CL_E!E28+TI_BNG_E!E28+TI_LBB_E!E28+TI_CPP_E!E28+TI_GTL_E!E28+TI_NSP_E!E28</f>
        <v>49243.49862424763</v>
      </c>
      <c r="F28" s="10">
        <f>TI_EHG_E!F28+TI_CO_E!F28+TI_BF_E!F28+TI_GW_E!F28+TI_RPI_E!F28+TI_PF_E!F28+TI_BKBPB_E!F28+TI_CL_E!F28+TI_BNG_E!F28+TI_LBB_E!F28+TI_CPP_E!F28+TI_GTL_E!F28+TI_NSP_E!F28</f>
        <v>51504.554772140997</v>
      </c>
      <c r="G28" s="10">
        <f>TI_EHG_E!G28+TI_CO_E!G28+TI_BF_E!G28+TI_GW_E!G28+TI_RPI_E!G28+TI_PF_E!G28+TI_BKBPB_E!G28+TI_CL_E!G28+TI_BNG_E!G28+TI_LBB_E!G28+TI_CPP_E!G28+TI_GTL_E!G28+TI_NSP_E!G28</f>
        <v>53847.200687876182</v>
      </c>
      <c r="H28" s="10">
        <f>TI_EHG_E!H28+TI_CO_E!H28+TI_BF_E!H28+TI_GW_E!H28+TI_RPI_E!H28+TI_PF_E!H28+TI_BKBPB_E!H28+TI_CL_E!H28+TI_BNG_E!H28+TI_LBB_E!H28+TI_CPP_E!H28+TI_GTL_E!H28+TI_NSP_E!H28</f>
        <v>53591.212897678422</v>
      </c>
      <c r="I28" s="10">
        <f>TI_EHG_E!I28+TI_CO_E!I28+TI_BF_E!I28+TI_GW_E!I28+TI_RPI_E!I28+TI_PF_E!I28+TI_BKBPB_E!I28+TI_CL_E!I28+TI_BNG_E!I28+TI_LBB_E!I28+TI_CPP_E!I28+TI_GTL_E!I28+TI_NSP_E!I28</f>
        <v>49843.183319002572</v>
      </c>
      <c r="J28" s="10">
        <f>TI_EHG_E!J28+TI_CO_E!J28+TI_BF_E!J28+TI_GW_E!J28+TI_RPI_E!J28+TI_PF_E!J28+TI_BKBPB_E!J28+TI_CL_E!J28+TI_BNG_E!J28+TI_LBB_E!J28+TI_CPP_E!J28+TI_GTL_E!J28+TI_NSP_E!J28</f>
        <v>50866.114961306957</v>
      </c>
      <c r="K28" s="10">
        <f>TI_EHG_E!K28+TI_CO_E!K28+TI_BF_E!K28+TI_GW_E!K28+TI_RPI_E!K28+TI_PF_E!K28+TI_BKBPB_E!K28+TI_CL_E!K28+TI_BNG_E!K28+TI_LBB_E!K28+TI_CPP_E!K28+TI_GTL_E!K28+TI_NSP_E!K28</f>
        <v>51295.480997420462</v>
      </c>
      <c r="L28" s="10">
        <f>TI_EHG_E!L28+TI_CO_E!L28+TI_BF_E!L28+TI_GW_E!L28+TI_RPI_E!L28+TI_PF_E!L28+TI_BKBPB_E!L28+TI_CL_E!L28+TI_BNG_E!L28+TI_LBB_E!L28+TI_CPP_E!L28+TI_GTL_E!L28+TI_NSP_E!L28</f>
        <v>49078.279363714522</v>
      </c>
      <c r="M28" s="10">
        <f>TI_EHG_E!M28+TI_CO_E!M28+TI_BF_E!M28+TI_GW_E!M28+TI_RPI_E!M28+TI_PF_E!M28+TI_BKBPB_E!M28+TI_CL_E!M28+TI_BNG_E!M28+TI_LBB_E!M28+TI_CPP_E!M28+TI_GTL_E!M28+TI_NSP_E!M28</f>
        <v>52872.203095442812</v>
      </c>
      <c r="N28" s="10">
        <f>TI_EHG_E!N28+TI_CO_E!N28+TI_BF_E!N28+TI_GW_E!N28+TI_RPI_E!N28+TI_PF_E!N28+TI_BKBPB_E!N28+TI_CL_E!N28+TI_BNG_E!N28+TI_LBB_E!N28+TI_CPP_E!N28+TI_GTL_E!N28+TI_NSP_E!N28</f>
        <v>51261.825279449702</v>
      </c>
      <c r="O28" s="10">
        <f>TI_EHG_E!O28+TI_CO_E!O28+TI_BF_E!O28+TI_GW_E!O28+TI_RPI_E!O28+TI_PF_E!O28+TI_BKBPB_E!O28+TI_CL_E!O28+TI_BNG_E!O28+TI_LBB_E!O28+TI_CPP_E!O28+TI_GTL_E!O28+TI_NSP_E!O28</f>
        <v>51347.494496990541</v>
      </c>
      <c r="P28" s="10">
        <f>TI_EHG_E!P28+TI_CO_E!P28+TI_BF_E!P28+TI_GW_E!P28+TI_RPI_E!P28+TI_PF_E!P28+TI_BKBPB_E!P28+TI_CL_E!P28+TI_BNG_E!P28+TI_LBB_E!P28+TI_CPP_E!P28+TI_GTL_E!P28+TI_NSP_E!P28</f>
        <v>48655.032502149617</v>
      </c>
      <c r="Q28" s="10">
        <f>TI_EHG_E!Q28+TI_CO_E!Q28+TI_BF_E!Q28+TI_GW_E!Q28+TI_RPI_E!Q28+TI_PF_E!Q28+TI_BKBPB_E!Q28+TI_CL_E!Q28+TI_BNG_E!Q28+TI_LBB_E!Q28+TI_CPP_E!Q28+TI_GTL_E!Q28+TI_NSP_E!Q28</f>
        <v>50768.207222699908</v>
      </c>
      <c r="R28" s="10">
        <f>TI_EHG_E!R28+TI_CO_E!R28+TI_BF_E!R28+TI_GW_E!R28+TI_RPI_E!R28+TI_PF_E!R28+TI_BKBPB_E!R28+TI_CL_E!R28+TI_BNG_E!R28+TI_LBB_E!R28+TI_CPP_E!R28+TI_GTL_E!R28+TI_NSP_E!R28</f>
        <v>54071.613585554602</v>
      </c>
      <c r="S28" s="10">
        <f>TI_EHG_E!S28+TI_CO_E!S28+TI_BF_E!S28+TI_GW_E!S28+TI_RPI_E!S28+TI_PF_E!S28+TI_BKBPB_E!S28+TI_CL_E!S28+TI_BNG_E!S28+TI_LBB_E!S28+TI_CPP_E!S28+TI_GTL_E!S28+TI_NSP_E!S28</f>
        <v>55957.200687876175</v>
      </c>
      <c r="T28" s="10">
        <f>TI_EHG_E!T28+TI_CO_E!T28+TI_BF_E!T28+TI_GW_E!T28+TI_RPI_E!T28+TI_PF_E!T28+TI_BKBPB_E!T28+TI_CL_E!T28+TI_BNG_E!T28+TI_LBB_E!T28+TI_CPP_E!T28+TI_GTL_E!T28+TI_NSP_E!T28</f>
        <v>55364.524505588997</v>
      </c>
      <c r="U28" s="10">
        <f>TI_EHG_E!U28+TI_CO_E!U28+TI_BF_E!U28+TI_GW_E!U28+TI_RPI_E!U28+TI_PF_E!U28+TI_BKBPB_E!U28+TI_CL_E!U28+TI_BNG_E!U28+TI_LBB_E!U28+TI_CPP_E!U28+TI_GTL_E!U28+TI_NSP_E!U28</f>
        <v>56940.945657781609</v>
      </c>
      <c r="V28" s="10">
        <f>TI_EHG_E!V28+TI_CO_E!V28+TI_BF_E!V28+TI_GW_E!V28+TI_RPI_E!V28+TI_PF_E!V28+TI_BKBPB_E!V28+TI_CL_E!V28+TI_BNG_E!V28+TI_LBB_E!V28+TI_CPP_E!V28+TI_GTL_E!V28+TI_NSP_E!V28</f>
        <v>58874.392433361987</v>
      </c>
      <c r="W28" s="10">
        <f>TI_EHG_E!W28+TI_CO_E!W28+TI_BF_E!W28+TI_GW_E!W28+TI_RPI_E!W28+TI_PF_E!W28+TI_BKBPB_E!W28+TI_CL_E!W28+TI_BNG_E!W28+TI_LBB_E!W28+TI_CPP_E!W28+TI_GTL_E!W28+TI_NSP_E!W28</f>
        <v>52742.613929492683</v>
      </c>
      <c r="X28" s="10">
        <f>TI_EHG_E!X28+TI_CO_E!X28+TI_BF_E!X28+TI_GW_E!X28+TI_RPI_E!X28+TI_PF_E!X28+TI_BKBPB_E!X28+TI_CL_E!X28+TI_BNG_E!X28+TI_LBB_E!X28+TI_CPP_E!X28+TI_GTL_E!X28+TI_NSP_E!X28</f>
        <v>56928.652020636284</v>
      </c>
    </row>
    <row r="29" spans="1:24" ht="11.25" customHeight="1" x14ac:dyDescent="0.2">
      <c r="A29" s="41" t="s">
        <v>47</v>
      </c>
      <c r="B29" s="9" t="s">
        <v>48</v>
      </c>
      <c r="C29" s="10">
        <f>TI_EHG_E!C29+TI_CO_E!C29+TI_BF_E!C29+TI_GW_E!C29+TI_RPI_E!C29+TI_PF_E!C29+TI_BKBPB_E!C29+TI_CL_E!C29+TI_BNG_E!C29+TI_LBB_E!C29+TI_CPP_E!C29+TI_GTL_E!C29+TI_NSP_E!C29</f>
        <v>8479.0294926913157</v>
      </c>
      <c r="D29" s="10">
        <f>TI_EHG_E!D29+TI_CO_E!D29+TI_BF_E!D29+TI_GW_E!D29+TI_RPI_E!D29+TI_PF_E!D29+TI_BKBPB_E!D29+TI_CL_E!D29+TI_BNG_E!D29+TI_LBB_E!D29+TI_CPP_E!D29+TI_GTL_E!D29+TI_NSP_E!D29</f>
        <v>9006.9737747205509</v>
      </c>
      <c r="E29" s="10">
        <f>TI_EHG_E!E29+TI_CO_E!E29+TI_BF_E!E29+TI_GW_E!E29+TI_RPI_E!E29+TI_PF_E!E29+TI_BKBPB_E!E29+TI_CL_E!E29+TI_BNG_E!E29+TI_LBB_E!E29+TI_CPP_E!E29+TI_GTL_E!E29+TI_NSP_E!E29</f>
        <v>11162.224505588993</v>
      </c>
      <c r="F29" s="10">
        <f>TI_EHG_E!F29+TI_CO_E!F29+TI_BF_E!F29+TI_GW_E!F29+TI_RPI_E!F29+TI_PF_E!F29+TI_BKBPB_E!F29+TI_CL_E!F29+TI_BNG_E!F29+TI_LBB_E!F29+TI_CPP_E!F29+TI_GTL_E!F29+TI_NSP_E!F29</f>
        <v>11313.366036113501</v>
      </c>
      <c r="G29" s="10">
        <f>TI_EHG_E!G29+TI_CO_E!G29+TI_BF_E!G29+TI_GW_E!G29+TI_RPI_E!G29+TI_PF_E!G29+TI_BKBPB_E!G29+TI_CL_E!G29+TI_BNG_E!G29+TI_LBB_E!G29+TI_CPP_E!G29+TI_GTL_E!G29+TI_NSP_E!G29</f>
        <v>10751.599914015478</v>
      </c>
      <c r="H29" s="10">
        <f>TI_EHG_E!H29+TI_CO_E!H29+TI_BF_E!H29+TI_GW_E!H29+TI_RPI_E!H29+TI_PF_E!H29+TI_BKBPB_E!H29+TI_CL_E!H29+TI_BNG_E!H29+TI_LBB_E!H29+TI_CPP_E!H29+TI_GTL_E!H29+TI_NSP_E!H29</f>
        <v>11641.540584694752</v>
      </c>
      <c r="I29" s="10">
        <f>TI_EHG_E!I29+TI_CO_E!I29+TI_BF_E!I29+TI_GW_E!I29+TI_RPI_E!I29+TI_PF_E!I29+TI_BKBPB_E!I29+TI_CL_E!I29+TI_BNG_E!I29+TI_LBB_E!I29+TI_CPP_E!I29+TI_GTL_E!I29+TI_NSP_E!I29</f>
        <v>13879.526139294927</v>
      </c>
      <c r="J29" s="10">
        <f>TI_EHG_E!J29+TI_CO_E!J29+TI_BF_E!J29+TI_GW_E!J29+TI_RPI_E!J29+TI_PF_E!J29+TI_BKBPB_E!J29+TI_CL_E!J29+TI_BNG_E!J29+TI_LBB_E!J29+TI_CPP_E!J29+TI_GTL_E!J29+TI_NSP_E!J29</f>
        <v>11532.626139294927</v>
      </c>
      <c r="K29" s="10">
        <f>TI_EHG_E!K29+TI_CO_E!K29+TI_BF_E!K29+TI_GW_E!K29+TI_RPI_E!K29+TI_PF_E!K29+TI_BKBPB_E!K29+TI_CL_E!K29+TI_BNG_E!K29+TI_LBB_E!K29+TI_CPP_E!K29+TI_GTL_E!K29+TI_NSP_E!K29</f>
        <v>10574.85374032674</v>
      </c>
      <c r="L29" s="10">
        <f>TI_EHG_E!L29+TI_CO_E!L29+TI_BF_E!L29+TI_GW_E!L29+TI_RPI_E!L29+TI_PF_E!L29+TI_BKBPB_E!L29+TI_CL_E!L29+TI_BNG_E!L29+TI_LBB_E!L29+TI_CPP_E!L29+TI_GTL_E!L29+TI_NSP_E!L29</f>
        <v>11706.123903697333</v>
      </c>
      <c r="M29" s="10">
        <f>TI_EHG_E!M29+TI_CO_E!M29+TI_BF_E!M29+TI_GW_E!M29+TI_RPI_E!M29+TI_PF_E!M29+TI_BKBPB_E!M29+TI_CL_E!M29+TI_BNG_E!M29+TI_LBB_E!M29+TI_CPP_E!M29+TI_GTL_E!M29+TI_NSP_E!M29</f>
        <v>10530.715047291485</v>
      </c>
      <c r="N29" s="10">
        <f>TI_EHG_E!N29+TI_CO_E!N29+TI_BF_E!N29+TI_GW_E!N29+TI_RPI_E!N29+TI_PF_E!N29+TI_BKBPB_E!N29+TI_CL_E!N29+TI_BNG_E!N29+TI_LBB_E!N29+TI_CPP_E!N29+TI_GTL_E!N29+TI_NSP_E!N29</f>
        <v>9759.4350816852966</v>
      </c>
      <c r="O29" s="10">
        <f>TI_EHG_E!O29+TI_CO_E!O29+TI_BF_E!O29+TI_GW_E!O29+TI_RPI_E!O29+TI_PF_E!O29+TI_BKBPB_E!O29+TI_CL_E!O29+TI_BNG_E!O29+TI_LBB_E!O29+TI_CPP_E!O29+TI_GTL_E!O29+TI_NSP_E!O29</f>
        <v>9196.6178847807405</v>
      </c>
      <c r="P29" s="10">
        <f>TI_EHG_E!P29+TI_CO_E!P29+TI_BF_E!P29+TI_GW_E!P29+TI_RPI_E!P29+TI_PF_E!P29+TI_BKBPB_E!P29+TI_CL_E!P29+TI_BNG_E!P29+TI_LBB_E!P29+TI_CPP_E!P29+TI_GTL_E!P29+TI_NSP_E!P29</f>
        <v>9640.7753224419594</v>
      </c>
      <c r="Q29" s="10">
        <f>TI_EHG_E!Q29+TI_CO_E!Q29+TI_BF_E!Q29+TI_GW_E!Q29+TI_RPI_E!Q29+TI_PF_E!Q29+TI_BKBPB_E!Q29+TI_CL_E!Q29+TI_BNG_E!Q29+TI_LBB_E!Q29+TI_CPP_E!Q29+TI_GTL_E!Q29+TI_NSP_E!Q29</f>
        <v>8277.0612209802239</v>
      </c>
      <c r="R29" s="10">
        <f>TI_EHG_E!R29+TI_CO_E!R29+TI_BF_E!R29+TI_GW_E!R29+TI_RPI_E!R29+TI_PF_E!R29+TI_BKBPB_E!R29+TI_CL_E!R29+TI_BNG_E!R29+TI_LBB_E!R29+TI_CPP_E!R29+TI_GTL_E!R29+TI_NSP_E!R29</f>
        <v>8674.0957007738598</v>
      </c>
      <c r="S29" s="10">
        <f>TI_EHG_E!S29+TI_CO_E!S29+TI_BF_E!S29+TI_GW_E!S29+TI_RPI_E!S29+TI_PF_E!S29+TI_BKBPB_E!S29+TI_CL_E!S29+TI_BNG_E!S29+TI_LBB_E!S29+TI_CPP_E!S29+TI_GTL_E!S29+TI_NSP_E!S29</f>
        <v>7975.9512467755794</v>
      </c>
      <c r="T29" s="10">
        <f>TI_EHG_E!T29+TI_CO_E!T29+TI_BF_E!T29+TI_GW_E!T29+TI_RPI_E!T29+TI_PF_E!T29+TI_BKBPB_E!T29+TI_CL_E!T29+TI_BNG_E!T29+TI_LBB_E!T29+TI_CPP_E!T29+TI_GTL_E!T29+TI_NSP_E!T29</f>
        <v>8782.2320722269978</v>
      </c>
      <c r="U29" s="10">
        <f>TI_EHG_E!U29+TI_CO_E!U29+TI_BF_E!U29+TI_GW_E!U29+TI_RPI_E!U29+TI_PF_E!U29+TI_BKBPB_E!U29+TI_CL_E!U29+TI_BNG_E!U29+TI_LBB_E!U29+TI_CPP_E!U29+TI_GTL_E!U29+TI_NSP_E!U29</f>
        <v>7658.7146173688734</v>
      </c>
      <c r="V29" s="10">
        <f>TI_EHG_E!V29+TI_CO_E!V29+TI_BF_E!V29+TI_GW_E!V29+TI_RPI_E!V29+TI_PF_E!V29+TI_BKBPB_E!V29+TI_CL_E!V29+TI_BNG_E!V29+TI_LBB_E!V29+TI_CPP_E!V29+TI_GTL_E!V29+TI_NSP_E!V29</f>
        <v>6856.6562338779013</v>
      </c>
      <c r="W29" s="10">
        <f>TI_EHG_E!W29+TI_CO_E!W29+TI_BF_E!W29+TI_GW_E!W29+TI_RPI_E!W29+TI_PF_E!W29+TI_BKBPB_E!W29+TI_CL_E!W29+TI_BNG_E!W29+TI_LBB_E!W29+TI_CPP_E!W29+TI_GTL_E!W29+TI_NSP_E!W29</f>
        <v>7692.4598452278578</v>
      </c>
      <c r="X29" s="10">
        <f>TI_EHG_E!X29+TI_CO_E!X29+TI_BF_E!X29+TI_GW_E!X29+TI_RPI_E!X29+TI_PF_E!X29+TI_BKBPB_E!X29+TI_CL_E!X29+TI_BNG_E!X29+TI_LBB_E!X29+TI_CPP_E!X29+TI_GTL_E!X29+TI_NSP_E!X29</f>
        <v>6698.9217540842656</v>
      </c>
    </row>
    <row r="30" spans="1:24" ht="11.25" customHeight="1" x14ac:dyDescent="0.2">
      <c r="A30" s="41" t="s">
        <v>49</v>
      </c>
      <c r="B30" s="9" t="s">
        <v>50</v>
      </c>
      <c r="C30" s="10">
        <f>TI_EHG_E!C30+TI_CO_E!C30+TI_BF_E!C30+TI_GW_E!C30+TI_RPI_E!C30+TI_PF_E!C30+TI_BKBPB_E!C30+TI_CL_E!C30+TI_BNG_E!C30+TI_LBB_E!C30+TI_CPP_E!C30+TI_GTL_E!C30+TI_NSP_E!C30</f>
        <v>6081.6852966466031</v>
      </c>
      <c r="D30" s="10">
        <f>TI_EHG_E!D30+TI_CO_E!D30+TI_BF_E!D30+TI_GW_E!D30+TI_RPI_E!D30+TI_PF_E!D30+TI_BKBPB_E!D30+TI_CL_E!D30+TI_BNG_E!D30+TI_LBB_E!D30+TI_CPP_E!D30+TI_GTL_E!D30+TI_NSP_E!D30</f>
        <v>5800.0381771281154</v>
      </c>
      <c r="E30" s="10">
        <f>TI_EHG_E!E30+TI_CO_E!E30+TI_BF_E!E30+TI_GW_E!E30+TI_RPI_E!E30+TI_PF_E!E30+TI_BKBPB_E!E30+TI_CL_E!E30+TI_BNG_E!E30+TI_LBB_E!E30+TI_CPP_E!E30+TI_GTL_E!E30+TI_NSP_E!E30</f>
        <v>6953.9505588993979</v>
      </c>
      <c r="F30" s="10">
        <f>TI_EHG_E!F30+TI_CO_E!F30+TI_BF_E!F30+TI_GW_E!F30+TI_RPI_E!F30+TI_PF_E!F30+TI_BKBPB_E!F30+TI_CL_E!F30+TI_BNG_E!F30+TI_LBB_E!F30+TI_CPP_E!F30+TI_GTL_E!F30+TI_NSP_E!F30</f>
        <v>6650.2340498710228</v>
      </c>
      <c r="G30" s="10">
        <f>TI_EHG_E!G30+TI_CO_E!G30+TI_BF_E!G30+TI_GW_E!G30+TI_RPI_E!G30+TI_PF_E!G30+TI_BKBPB_E!G30+TI_CL_E!G30+TI_BNG_E!G30+TI_LBB_E!G30+TI_CPP_E!G30+TI_GTL_E!G30+TI_NSP_E!G30</f>
        <v>6609.7347377472061</v>
      </c>
      <c r="H30" s="10">
        <f>TI_EHG_E!H30+TI_CO_E!H30+TI_BF_E!H30+TI_GW_E!H30+TI_RPI_E!H30+TI_PF_E!H30+TI_BKBPB_E!H30+TI_CL_E!H30+TI_BNG_E!H30+TI_LBB_E!H30+TI_CPP_E!H30+TI_GTL_E!H30+TI_NSP_E!H30</f>
        <v>6380.8522785898531</v>
      </c>
      <c r="I30" s="10">
        <f>TI_EHG_E!I30+TI_CO_E!I30+TI_BF_E!I30+TI_GW_E!I30+TI_RPI_E!I30+TI_PF_E!I30+TI_BKBPB_E!I30+TI_CL_E!I30+TI_BNG_E!I30+TI_LBB_E!I30+TI_CPP_E!I30+TI_GTL_E!I30+TI_NSP_E!I30</f>
        <v>6669.58890799656</v>
      </c>
      <c r="J30" s="10">
        <f>TI_EHG_E!J30+TI_CO_E!J30+TI_BF_E!J30+TI_GW_E!J30+TI_RPI_E!J30+TI_PF_E!J30+TI_BKBPB_E!J30+TI_CL_E!J30+TI_BNG_E!J30+TI_LBB_E!J30+TI_CPP_E!J30+TI_GTL_E!J30+TI_NSP_E!J30</f>
        <v>6124.3811693895095</v>
      </c>
      <c r="K30" s="10">
        <f>TI_EHG_E!K30+TI_CO_E!K30+TI_BF_E!K30+TI_GW_E!K30+TI_RPI_E!K30+TI_PF_E!K30+TI_BKBPB_E!K30+TI_CL_E!K30+TI_BNG_E!K30+TI_LBB_E!K30+TI_CPP_E!K30+TI_GTL_E!K30+TI_NSP_E!K30</f>
        <v>6011.9534823731728</v>
      </c>
      <c r="L30" s="10">
        <f>TI_EHG_E!L30+TI_CO_E!L30+TI_BF_E!L30+TI_GW_E!L30+TI_RPI_E!L30+TI_PF_E!L30+TI_BKBPB_E!L30+TI_CL_E!L30+TI_BNG_E!L30+TI_LBB_E!L30+TI_CPP_E!L30+TI_GTL_E!L30+TI_NSP_E!L30</f>
        <v>6110.9598452278588</v>
      </c>
      <c r="M30" s="10">
        <f>TI_EHG_E!M30+TI_CO_E!M30+TI_BF_E!M30+TI_GW_E!M30+TI_RPI_E!M30+TI_PF_E!M30+TI_BKBPB_E!M30+TI_CL_E!M30+TI_BNG_E!M30+TI_LBB_E!M30+TI_CPP_E!M30+TI_GTL_E!M30+TI_NSP_E!M30</f>
        <v>7066.5725709372309</v>
      </c>
      <c r="N30" s="10">
        <f>TI_EHG_E!N30+TI_CO_E!N30+TI_BF_E!N30+TI_GW_E!N30+TI_RPI_E!N30+TI_PF_E!N30+TI_BKBPB_E!N30+TI_CL_E!N30+TI_BNG_E!N30+TI_LBB_E!N30+TI_CPP_E!N30+TI_GTL_E!N30+TI_NSP_E!N30</f>
        <v>7254.0034393809128</v>
      </c>
      <c r="O30" s="10">
        <f>TI_EHG_E!O30+TI_CO_E!O30+TI_BF_E!O30+TI_GW_E!O30+TI_RPI_E!O30+TI_PF_E!O30+TI_BKBPB_E!O30+TI_CL_E!O30+TI_BNG_E!O30+TI_LBB_E!O30+TI_CPP_E!O30+TI_GTL_E!O30+TI_NSP_E!O30</f>
        <v>7151.3914015477212</v>
      </c>
      <c r="P30" s="10">
        <f>TI_EHG_E!P30+TI_CO_E!P30+TI_BF_E!P30+TI_GW_E!P30+TI_RPI_E!P30+TI_PF_E!P30+TI_BKBPB_E!P30+TI_CL_E!P30+TI_BNG_E!P30+TI_LBB_E!P30+TI_CPP_E!P30+TI_GTL_E!P30+TI_NSP_E!P30</f>
        <v>8071.5892519346517</v>
      </c>
      <c r="Q30" s="10">
        <f>TI_EHG_E!Q30+TI_CO_E!Q30+TI_BF_E!Q30+TI_GW_E!Q30+TI_RPI_E!Q30+TI_PF_E!Q30+TI_BKBPB_E!Q30+TI_CL_E!Q30+TI_BNG_E!Q30+TI_LBB_E!Q30+TI_CPP_E!Q30+TI_GTL_E!Q30+TI_NSP_E!Q30</f>
        <v>8170.8865864144445</v>
      </c>
      <c r="R30" s="10">
        <f>TI_EHG_E!R30+TI_CO_E!R30+TI_BF_E!R30+TI_GW_E!R30+TI_RPI_E!R30+TI_PF_E!R30+TI_BKBPB_E!R30+TI_CL_E!R30+TI_BNG_E!R30+TI_LBB_E!R30+TI_CPP_E!R30+TI_GTL_E!R30+TI_NSP_E!R30</f>
        <v>7092.8461736887348</v>
      </c>
      <c r="S30" s="10">
        <f>TI_EHG_E!S30+TI_CO_E!S30+TI_BF_E!S30+TI_GW_E!S30+TI_RPI_E!S30+TI_PF_E!S30+TI_BKBPB_E!S30+TI_CL_E!S30+TI_BNG_E!S30+TI_LBB_E!S30+TI_CPP_E!S30+TI_GTL_E!S30+TI_NSP_E!S30</f>
        <v>7313.4579535683588</v>
      </c>
      <c r="T30" s="10">
        <f>TI_EHG_E!T30+TI_CO_E!T30+TI_BF_E!T30+TI_GW_E!T30+TI_RPI_E!T30+TI_PF_E!T30+TI_BKBPB_E!T30+TI_CL_E!T30+TI_BNG_E!T30+TI_LBB_E!T30+TI_CPP_E!T30+TI_GTL_E!T30+TI_NSP_E!T30</f>
        <v>6666.7822012037832</v>
      </c>
      <c r="U30" s="10">
        <f>TI_EHG_E!U30+TI_CO_E!U30+TI_BF_E!U30+TI_GW_E!U30+TI_RPI_E!U30+TI_PF_E!U30+TI_BKBPB_E!U30+TI_CL_E!U30+TI_BNG_E!U30+TI_LBB_E!U30+TI_CPP_E!U30+TI_GTL_E!U30+TI_NSP_E!U30</f>
        <v>7408.6828030954421</v>
      </c>
      <c r="V30" s="10">
        <f>TI_EHG_E!V30+TI_CO_E!V30+TI_BF_E!V30+TI_GW_E!V30+TI_RPI_E!V30+TI_PF_E!V30+TI_BKBPB_E!V30+TI_CL_E!V30+TI_BNG_E!V30+TI_LBB_E!V30+TI_CPP_E!V30+TI_GTL_E!V30+TI_NSP_E!V30</f>
        <v>7273.1230438521061</v>
      </c>
      <c r="W30" s="10">
        <f>TI_EHG_E!W30+TI_CO_E!W30+TI_BF_E!W30+TI_GW_E!W30+TI_RPI_E!W30+TI_PF_E!W30+TI_BKBPB_E!W30+TI_CL_E!W30+TI_BNG_E!W30+TI_LBB_E!W30+TI_CPP_E!W30+TI_GTL_E!W30+TI_NSP_E!W30</f>
        <v>6582.5036113499573</v>
      </c>
      <c r="X30" s="10">
        <f>TI_EHG_E!X30+TI_CO_E!X30+TI_BF_E!X30+TI_GW_E!X30+TI_RPI_E!X30+TI_PF_E!X30+TI_BKBPB_E!X30+TI_CL_E!X30+TI_BNG_E!X30+TI_LBB_E!X30+TI_CPP_E!X30+TI_GTL_E!X30+TI_NSP_E!X30</f>
        <v>9241.8344797936352</v>
      </c>
    </row>
    <row r="31" spans="1:24" ht="11.25" customHeight="1" x14ac:dyDescent="0.2">
      <c r="A31" s="41" t="s">
        <v>51</v>
      </c>
      <c r="B31" s="9" t="s">
        <v>52</v>
      </c>
      <c r="C31" s="10">
        <f>TI_EHG_E!C31+TI_CO_E!C31+TI_BF_E!C31+TI_GW_E!C31+TI_RPI_E!C31+TI_PF_E!C31+TI_BKBPB_E!C31+TI_CL_E!C31+TI_BNG_E!C31+TI_LBB_E!C31+TI_CPP_E!C31+TI_GTL_E!C31+TI_NSP_E!C31</f>
        <v>207.0316423043852</v>
      </c>
      <c r="D31" s="10">
        <f>TI_EHG_E!D31+TI_CO_E!D31+TI_BF_E!D31+TI_GW_E!D31+TI_RPI_E!D31+TI_PF_E!D31+TI_BKBPB_E!D31+TI_CL_E!D31+TI_BNG_E!D31+TI_LBB_E!D31+TI_CPP_E!D31+TI_GTL_E!D31+TI_NSP_E!D31</f>
        <v>198.6242476354256</v>
      </c>
      <c r="E31" s="10">
        <f>TI_EHG_E!E31+TI_CO_E!E31+TI_BF_E!E31+TI_GW_E!E31+TI_RPI_E!E31+TI_PF_E!E31+TI_BKBPB_E!E31+TI_CL_E!E31+TI_BNG_E!E31+TI_LBB_E!E31+TI_CPP_E!E31+TI_GTL_E!E31+TI_NSP_E!E31</f>
        <v>256.42493551160788</v>
      </c>
      <c r="F31" s="10">
        <f>TI_EHG_E!F31+TI_CO_E!F31+TI_BF_E!F31+TI_GW_E!F31+TI_RPI_E!F31+TI_PF_E!F31+TI_BKBPB_E!F31+TI_CL_E!F31+TI_BNG_E!F31+TI_LBB_E!F31+TI_CPP_E!F31+TI_GTL_E!F31+TI_NSP_E!F31</f>
        <v>405.65588993981078</v>
      </c>
      <c r="G31" s="10">
        <f>TI_EHG_E!G31+TI_CO_E!G31+TI_BF_E!G31+TI_GW_E!G31+TI_RPI_E!G31+TI_PF_E!G31+TI_BKBPB_E!G31+TI_CL_E!G31+TI_BNG_E!G31+TI_LBB_E!G31+TI_CPP_E!G31+TI_GTL_E!G31+TI_NSP_E!G31</f>
        <v>585.36354256233881</v>
      </c>
      <c r="H31" s="10">
        <f>TI_EHG_E!H31+TI_CO_E!H31+TI_BF_E!H31+TI_GW_E!H31+TI_RPI_E!H31+TI_PF_E!H31+TI_BKBPB_E!H31+TI_CL_E!H31+TI_BNG_E!H31+TI_LBB_E!H31+TI_CPP_E!H31+TI_GTL_E!H31+TI_NSP_E!H31</f>
        <v>644.21513327601031</v>
      </c>
      <c r="I31" s="10">
        <f>TI_EHG_E!I31+TI_CO_E!I31+TI_BF_E!I31+TI_GW_E!I31+TI_RPI_E!I31+TI_PF_E!I31+TI_BKBPB_E!I31+TI_CL_E!I31+TI_BNG_E!I31+TI_LBB_E!I31+TI_CPP_E!I31+TI_GTL_E!I31+TI_NSP_E!I31</f>
        <v>684.15021496130692</v>
      </c>
      <c r="J31" s="10">
        <f>TI_EHG_E!J31+TI_CO_E!J31+TI_BF_E!J31+TI_GW_E!J31+TI_RPI_E!J31+TI_PF_E!J31+TI_BKBPB_E!J31+TI_CL_E!J31+TI_BNG_E!J31+TI_LBB_E!J31+TI_CPP_E!J31+TI_GTL_E!J31+TI_NSP_E!J31</f>
        <v>458.20197764402411</v>
      </c>
      <c r="K31" s="10">
        <f>TI_EHG_E!K31+TI_CO_E!K31+TI_BF_E!K31+TI_GW_E!K31+TI_RPI_E!K31+TI_PF_E!K31+TI_BKBPB_E!K31+TI_CL_E!K31+TI_BNG_E!K31+TI_LBB_E!K31+TI_CPP_E!K31+TI_GTL_E!K31+TI_NSP_E!K31</f>
        <v>466.60937231298368</v>
      </c>
      <c r="L31" s="10">
        <f>TI_EHG_E!L31+TI_CO_E!L31+TI_BF_E!L31+TI_GW_E!L31+TI_RPI_E!L31+TI_PF_E!L31+TI_BKBPB_E!L31+TI_CL_E!L31+TI_BNG_E!L31+TI_LBB_E!L31+TI_CPP_E!L31+TI_GTL_E!L31+TI_NSP_E!L31</f>
        <v>254.32312983662939</v>
      </c>
      <c r="M31" s="10">
        <f>TI_EHG_E!M31+TI_CO_E!M31+TI_BF_E!M31+TI_GW_E!M31+TI_RPI_E!M31+TI_PF_E!M31+TI_BKBPB_E!M31+TI_CL_E!M31+TI_BNG_E!M31+TI_LBB_E!M31+TI_CPP_E!M31+TI_GTL_E!M31+TI_NSP_E!M31</f>
        <v>300.56371453138428</v>
      </c>
      <c r="N31" s="10">
        <f>TI_EHG_E!N31+TI_CO_E!N31+TI_BF_E!N31+TI_GW_E!N31+TI_RPI_E!N31+TI_PF_E!N31+TI_BKBPB_E!N31+TI_CL_E!N31+TI_BNG_E!N31+TI_LBB_E!N31+TI_CPP_E!N31+TI_GTL_E!N31+TI_NSP_E!N31</f>
        <v>328.93860705073092</v>
      </c>
      <c r="O31" s="10">
        <f>TI_EHG_E!O31+TI_CO_E!O31+TI_BF_E!O31+TI_GW_E!O31+TI_RPI_E!O31+TI_PF_E!O31+TI_BKBPB_E!O31+TI_CL_E!O31+TI_BNG_E!O31+TI_LBB_E!O31+TI_CPP_E!O31+TI_GTL_E!O31+TI_NSP_E!O31</f>
        <v>321.58211521926052</v>
      </c>
      <c r="P31" s="10">
        <f>TI_EHG_E!P31+TI_CO_E!P31+TI_BF_E!P31+TI_GW_E!P31+TI_RPI_E!P31+TI_PF_E!P31+TI_BKBPB_E!P31+TI_CL_E!P31+TI_BNG_E!P31+TI_LBB_E!P31+TI_CPP_E!P31+TI_GTL_E!P31+TI_NSP_E!P31</f>
        <v>477.11857265692169</v>
      </c>
      <c r="Q31" s="10">
        <f>TI_EHG_E!Q31+TI_CO_E!Q31+TI_BF_E!Q31+TI_GW_E!Q31+TI_RPI_E!Q31+TI_PF_E!Q31+TI_BKBPB_E!Q31+TI_CL_E!Q31+TI_BNG_E!Q31+TI_LBB_E!Q31+TI_CPP_E!Q31+TI_GTL_E!Q31+TI_NSP_E!Q31</f>
        <v>460.30378331900249</v>
      </c>
      <c r="R31" s="10">
        <f>TI_EHG_E!R31+TI_CO_E!R31+TI_BF_E!R31+TI_GW_E!R31+TI_RPI_E!R31+TI_PF_E!R31+TI_BKBPB_E!R31+TI_CL_E!R31+TI_BNG_E!R31+TI_LBB_E!R31+TI_CPP_E!R31+TI_GTL_E!R31+TI_NSP_E!R31</f>
        <v>488.45236457437647</v>
      </c>
      <c r="S31" s="10">
        <f>TI_EHG_E!S31+TI_CO_E!S31+TI_BF_E!S31+TI_GW_E!S31+TI_RPI_E!S31+TI_PF_E!S31+TI_BKBPB_E!S31+TI_CL_E!S31+TI_BNG_E!S31+TI_LBB_E!S31+TI_CPP_E!S31+TI_GTL_E!S31+TI_NSP_E!S31</f>
        <v>465.76405846947534</v>
      </c>
      <c r="T31" s="10">
        <f>TI_EHG_E!T31+TI_CO_E!T31+TI_BF_E!T31+TI_GW_E!T31+TI_RPI_E!T31+TI_PF_E!T31+TI_BKBPB_E!T31+TI_CL_E!T31+TI_BNG_E!T31+TI_LBB_E!T31+TI_CPP_E!T31+TI_GTL_E!T31+TI_NSP_E!T31</f>
        <v>329.99535683576954</v>
      </c>
      <c r="U31" s="10">
        <f>TI_EHG_E!U31+TI_CO_E!U31+TI_BF_E!U31+TI_GW_E!U31+TI_RPI_E!U31+TI_PF_E!U31+TI_BKBPB_E!U31+TI_CL_E!U31+TI_BNG_E!U31+TI_LBB_E!U31+TI_CPP_E!U31+TI_GTL_E!U31+TI_NSP_E!U31</f>
        <v>757.73508168529656</v>
      </c>
      <c r="V31" s="10">
        <f>TI_EHG_E!V31+TI_CO_E!V31+TI_BF_E!V31+TI_GW_E!V31+TI_RPI_E!V31+TI_PF_E!V31+TI_BKBPB_E!V31+TI_CL_E!V31+TI_BNG_E!V31+TI_LBB_E!V31+TI_CPP_E!V31+TI_GTL_E!V31+TI_NSP_E!V31</f>
        <v>711.42201203783316</v>
      </c>
      <c r="W31" s="10">
        <f>TI_EHG_E!W31+TI_CO_E!W31+TI_BF_E!W31+TI_GW_E!W31+TI_RPI_E!W31+TI_PF_E!W31+TI_BKBPB_E!W31+TI_CL_E!W31+TI_BNG_E!W31+TI_LBB_E!W31+TI_CPP_E!W31+TI_GTL_E!W31+TI_NSP_E!W31</f>
        <v>484.11676698194316</v>
      </c>
      <c r="X31" s="10">
        <f>TI_EHG_E!X31+TI_CO_E!X31+TI_BF_E!X31+TI_GW_E!X31+TI_RPI_E!X31+TI_PF_E!X31+TI_BKBPB_E!X31+TI_CL_E!X31+TI_BNG_E!X31+TI_LBB_E!X31+TI_CPP_E!X31+TI_GTL_E!X31+TI_NSP_E!X31</f>
        <v>689.57592433361981</v>
      </c>
    </row>
    <row r="32" spans="1:24" ht="11.25" customHeight="1" x14ac:dyDescent="0.2">
      <c r="A32" s="41" t="s">
        <v>53</v>
      </c>
      <c r="B32" s="9" t="s">
        <v>54</v>
      </c>
      <c r="C32" s="10">
        <f>TI_EHG_E!C32+TI_CO_E!C32+TI_BF_E!C32+TI_GW_E!C32+TI_RPI_E!C32+TI_PF_E!C32+TI_BKBPB_E!C32+TI_CL_E!C32+TI_BNG_E!C32+TI_LBB_E!C32+TI_CPP_E!C32+TI_GTL_E!C32+TI_NSP_E!C32</f>
        <v>0</v>
      </c>
      <c r="D32" s="10">
        <f>TI_EHG_E!D32+TI_CO_E!D32+TI_BF_E!D32+TI_GW_E!D32+TI_RPI_E!D32+TI_PF_E!D32+TI_BKBPB_E!D32+TI_CL_E!D32+TI_BNG_E!D32+TI_LBB_E!D32+TI_CPP_E!D32+TI_GTL_E!D32+TI_NSP_E!D32</f>
        <v>0</v>
      </c>
      <c r="E32" s="10">
        <f>TI_EHG_E!E32+TI_CO_E!E32+TI_BF_E!E32+TI_GW_E!E32+TI_RPI_E!E32+TI_PF_E!E32+TI_BKBPB_E!E32+TI_CL_E!E32+TI_BNG_E!E32+TI_LBB_E!E32+TI_CPP_E!E32+TI_GTL_E!E32+TI_NSP_E!E32</f>
        <v>0</v>
      </c>
      <c r="F32" s="10">
        <f>TI_EHG_E!F32+TI_CO_E!F32+TI_BF_E!F32+TI_GW_E!F32+TI_RPI_E!F32+TI_PF_E!F32+TI_BKBPB_E!F32+TI_CL_E!F32+TI_BNG_E!F32+TI_LBB_E!F32+TI_CPP_E!F32+TI_GTL_E!F32+TI_NSP_E!F32</f>
        <v>0</v>
      </c>
      <c r="G32" s="10">
        <f>TI_EHG_E!G32+TI_CO_E!G32+TI_BF_E!G32+TI_GW_E!G32+TI_RPI_E!G32+TI_PF_E!G32+TI_BKBPB_E!G32+TI_CL_E!G32+TI_BNG_E!G32+TI_LBB_E!G32+TI_CPP_E!G32+TI_GTL_E!G32+TI_NSP_E!G32</f>
        <v>0</v>
      </c>
      <c r="H32" s="10">
        <f>TI_EHG_E!H32+TI_CO_E!H32+TI_BF_E!H32+TI_GW_E!H32+TI_RPI_E!H32+TI_PF_E!H32+TI_BKBPB_E!H32+TI_CL_E!H32+TI_BNG_E!H32+TI_LBB_E!H32+TI_CPP_E!H32+TI_GTL_E!H32+TI_NSP_E!H32</f>
        <v>0</v>
      </c>
      <c r="I32" s="10">
        <f>TI_EHG_E!I32+TI_CO_E!I32+TI_BF_E!I32+TI_GW_E!I32+TI_RPI_E!I32+TI_PF_E!I32+TI_BKBPB_E!I32+TI_CL_E!I32+TI_BNG_E!I32+TI_LBB_E!I32+TI_CPP_E!I32+TI_GTL_E!I32+TI_NSP_E!I32</f>
        <v>0</v>
      </c>
      <c r="J32" s="10">
        <f>TI_EHG_E!J32+TI_CO_E!J32+TI_BF_E!J32+TI_GW_E!J32+TI_RPI_E!J32+TI_PF_E!J32+TI_BKBPB_E!J32+TI_CL_E!J32+TI_BNG_E!J32+TI_LBB_E!J32+TI_CPP_E!J32+TI_GTL_E!J32+TI_NSP_E!J32</f>
        <v>0</v>
      </c>
      <c r="K32" s="10">
        <f>TI_EHG_E!K32+TI_CO_E!K32+TI_BF_E!K32+TI_GW_E!K32+TI_RPI_E!K32+TI_PF_E!K32+TI_BKBPB_E!K32+TI_CL_E!K32+TI_BNG_E!K32+TI_LBB_E!K32+TI_CPP_E!K32+TI_GTL_E!K32+TI_NSP_E!K32</f>
        <v>0</v>
      </c>
      <c r="L32" s="10">
        <f>TI_EHG_E!L32+TI_CO_E!L32+TI_BF_E!L32+TI_GW_E!L32+TI_RPI_E!L32+TI_PF_E!L32+TI_BKBPB_E!L32+TI_CL_E!L32+TI_BNG_E!L32+TI_LBB_E!L32+TI_CPP_E!L32+TI_GTL_E!L32+TI_NSP_E!L32</f>
        <v>0</v>
      </c>
      <c r="M32" s="10">
        <f>TI_EHG_E!M32+TI_CO_E!M32+TI_BF_E!M32+TI_GW_E!M32+TI_RPI_E!M32+TI_PF_E!M32+TI_BKBPB_E!M32+TI_CL_E!M32+TI_BNG_E!M32+TI_LBB_E!M32+TI_CPP_E!M32+TI_GTL_E!M32+TI_NSP_E!M32</f>
        <v>0</v>
      </c>
      <c r="N32" s="10">
        <f>TI_EHG_E!N32+TI_CO_E!N32+TI_BF_E!N32+TI_GW_E!N32+TI_RPI_E!N32+TI_PF_E!N32+TI_BKBPB_E!N32+TI_CL_E!N32+TI_BNG_E!N32+TI_LBB_E!N32+TI_CPP_E!N32+TI_GTL_E!N32+TI_NSP_E!N32</f>
        <v>0</v>
      </c>
      <c r="O32" s="10">
        <f>TI_EHG_E!O32+TI_CO_E!O32+TI_BF_E!O32+TI_GW_E!O32+TI_RPI_E!O32+TI_PF_E!O32+TI_BKBPB_E!O32+TI_CL_E!O32+TI_BNG_E!O32+TI_LBB_E!O32+TI_CPP_E!O32+TI_GTL_E!O32+TI_NSP_E!O32</f>
        <v>0</v>
      </c>
      <c r="P32" s="10">
        <f>TI_EHG_E!P32+TI_CO_E!P32+TI_BF_E!P32+TI_GW_E!P32+TI_RPI_E!P32+TI_PF_E!P32+TI_BKBPB_E!P32+TI_CL_E!P32+TI_BNG_E!P32+TI_LBB_E!P32+TI_CPP_E!P32+TI_GTL_E!P32+TI_NSP_E!P32</f>
        <v>0</v>
      </c>
      <c r="Q32" s="10">
        <f>TI_EHG_E!Q32+TI_CO_E!Q32+TI_BF_E!Q32+TI_GW_E!Q32+TI_RPI_E!Q32+TI_PF_E!Q32+TI_BKBPB_E!Q32+TI_CL_E!Q32+TI_BNG_E!Q32+TI_LBB_E!Q32+TI_CPP_E!Q32+TI_GTL_E!Q32+TI_NSP_E!Q32</f>
        <v>0</v>
      </c>
      <c r="R32" s="10">
        <f>TI_EHG_E!R32+TI_CO_E!R32+TI_BF_E!R32+TI_GW_E!R32+TI_RPI_E!R32+TI_PF_E!R32+TI_BKBPB_E!R32+TI_CL_E!R32+TI_BNG_E!R32+TI_LBB_E!R32+TI_CPP_E!R32+TI_GTL_E!R32+TI_NSP_E!R32</f>
        <v>0</v>
      </c>
      <c r="S32" s="10">
        <f>TI_EHG_E!S32+TI_CO_E!S32+TI_BF_E!S32+TI_GW_E!S32+TI_RPI_E!S32+TI_PF_E!S32+TI_BKBPB_E!S32+TI_CL_E!S32+TI_BNG_E!S32+TI_LBB_E!S32+TI_CPP_E!S32+TI_GTL_E!S32+TI_NSP_E!S32</f>
        <v>0</v>
      </c>
      <c r="T32" s="10">
        <f>TI_EHG_E!T32+TI_CO_E!T32+TI_BF_E!T32+TI_GW_E!T32+TI_RPI_E!T32+TI_PF_E!T32+TI_BKBPB_E!T32+TI_CL_E!T32+TI_BNG_E!T32+TI_LBB_E!T32+TI_CPP_E!T32+TI_GTL_E!T32+TI_NSP_E!T32</f>
        <v>0</v>
      </c>
      <c r="U32" s="10">
        <f>TI_EHG_E!U32+TI_CO_E!U32+TI_BF_E!U32+TI_GW_E!U32+TI_RPI_E!U32+TI_PF_E!U32+TI_BKBPB_E!U32+TI_CL_E!U32+TI_BNG_E!U32+TI_LBB_E!U32+TI_CPP_E!U32+TI_GTL_E!U32+TI_NSP_E!U32</f>
        <v>0</v>
      </c>
      <c r="V32" s="10">
        <f>TI_EHG_E!V32+TI_CO_E!V32+TI_BF_E!V32+TI_GW_E!V32+TI_RPI_E!V32+TI_PF_E!V32+TI_BKBPB_E!V32+TI_CL_E!V32+TI_BNG_E!V32+TI_LBB_E!V32+TI_CPP_E!V32+TI_GTL_E!V32+TI_NSP_E!V32</f>
        <v>0</v>
      </c>
      <c r="W32" s="10">
        <f>TI_EHG_E!W32+TI_CO_E!W32+TI_BF_E!W32+TI_GW_E!W32+TI_RPI_E!W32+TI_PF_E!W32+TI_BKBPB_E!W32+TI_CL_E!W32+TI_BNG_E!W32+TI_LBB_E!W32+TI_CPP_E!W32+TI_GTL_E!W32+TI_NSP_E!W32</f>
        <v>0</v>
      </c>
      <c r="X32" s="10">
        <f>TI_EHG_E!X32+TI_CO_E!X32+TI_BF_E!X32+TI_GW_E!X32+TI_RPI_E!X32+TI_PF_E!X32+TI_BKBPB_E!X32+TI_CL_E!X32+TI_BNG_E!X32+TI_LBB_E!X32+TI_CPP_E!X32+TI_GTL_E!X32+TI_NSP_E!X32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10480.096302665521</v>
      </c>
      <c r="D33" s="29">
        <f t="shared" si="18"/>
        <v>10407.045571797076</v>
      </c>
      <c r="E33" s="29">
        <f t="shared" si="18"/>
        <v>11781.544625967324</v>
      </c>
      <c r="F33" s="29">
        <f t="shared" si="18"/>
        <v>12409.963800515905</v>
      </c>
      <c r="G33" s="29">
        <f t="shared" si="18"/>
        <v>13277.448409286324</v>
      </c>
      <c r="H33" s="29">
        <f t="shared" si="18"/>
        <v>13924.255546001717</v>
      </c>
      <c r="I33" s="29">
        <f t="shared" si="18"/>
        <v>13172.524591573518</v>
      </c>
      <c r="J33" s="29">
        <f t="shared" si="18"/>
        <v>13102.478675838351</v>
      </c>
      <c r="K33" s="29">
        <f t="shared" si="18"/>
        <v>12386.91203783319</v>
      </c>
      <c r="L33" s="29">
        <f t="shared" si="18"/>
        <v>12536.527429062768</v>
      </c>
      <c r="M33" s="29">
        <f t="shared" si="18"/>
        <v>14636.863714531382</v>
      </c>
      <c r="N33" s="29">
        <f t="shared" si="18"/>
        <v>13261.994411006015</v>
      </c>
      <c r="O33" s="29">
        <f t="shared" si="18"/>
        <v>15877.182889079966</v>
      </c>
      <c r="P33" s="29">
        <f t="shared" si="18"/>
        <v>16821.354944110059</v>
      </c>
      <c r="Q33" s="29">
        <f t="shared" si="18"/>
        <v>19118.230438521066</v>
      </c>
      <c r="R33" s="29">
        <f t="shared" si="18"/>
        <v>20541.351246775579</v>
      </c>
      <c r="S33" s="29">
        <f t="shared" si="18"/>
        <v>20875.19853826311</v>
      </c>
      <c r="T33" s="29">
        <f t="shared" si="18"/>
        <v>22647.25881341358</v>
      </c>
      <c r="U33" s="29">
        <f t="shared" si="18"/>
        <v>27316.224935511607</v>
      </c>
      <c r="V33" s="29">
        <f t="shared" si="18"/>
        <v>30184.764230438523</v>
      </c>
      <c r="W33" s="29">
        <f t="shared" si="18"/>
        <v>23651.177042132414</v>
      </c>
      <c r="X33" s="29">
        <f t="shared" ref="X33" si="19">SUM(X34:X50)</f>
        <v>29575.348237317281</v>
      </c>
    </row>
    <row r="34" spans="1:24" ht="11.25" customHeight="1" x14ac:dyDescent="0.2">
      <c r="A34" s="41" t="s">
        <v>55</v>
      </c>
      <c r="B34" s="9" t="s">
        <v>56</v>
      </c>
      <c r="C34" s="10">
        <f>TI_EHG_E!C34+TI_CO_E!C34+TI_BF_E!C34+TI_GW_E!C34+TI_RPI_E!C34+TI_PF_E!C34+TI_BKBPB_E!C34+TI_CL_E!C34+TI_BNG_E!C34+TI_LBB_E!C34+TI_CPP_E!C34+TI_GTL_E!C34+TI_NSP_E!C34</f>
        <v>3474.8716251074811</v>
      </c>
      <c r="D34" s="10">
        <f>TI_EHG_E!D34+TI_CO_E!D34+TI_BF_E!D34+TI_GW_E!D34+TI_RPI_E!D34+TI_PF_E!D34+TI_BKBPB_E!D34+TI_CL_E!D34+TI_BNG_E!D34+TI_LBB_E!D34+TI_CPP_E!D34+TI_GTL_E!D34+TI_NSP_E!D34</f>
        <v>3651.9075666380049</v>
      </c>
      <c r="E34" s="10">
        <f>TI_EHG_E!E34+TI_CO_E!E34+TI_BF_E!E34+TI_GW_E!E34+TI_RPI_E!E34+TI_PF_E!E34+TI_BKBPB_E!E34+TI_CL_E!E34+TI_BNG_E!E34+TI_LBB_E!E34+TI_CPP_E!E34+TI_GTL_E!E34+TI_NSP_E!E34</f>
        <v>4154.9490111779869</v>
      </c>
      <c r="F34" s="10">
        <f>TI_EHG_E!F34+TI_CO_E!F34+TI_BF_E!F34+TI_GW_E!F34+TI_RPI_E!F34+TI_PF_E!F34+TI_BKBPB_E!F34+TI_CL_E!F34+TI_BNG_E!F34+TI_LBB_E!F34+TI_CPP_E!F34+TI_GTL_E!F34+TI_NSP_E!F34</f>
        <v>4365.44909716251</v>
      </c>
      <c r="G34" s="10">
        <f>TI_EHG_E!G34+TI_CO_E!G34+TI_BF_E!G34+TI_GW_E!G34+TI_RPI_E!G34+TI_PF_E!G34+TI_BKBPB_E!G34+TI_CL_E!G34+TI_BNG_E!G34+TI_LBB_E!G34+TI_CPP_E!G34+TI_GTL_E!G34+TI_NSP_E!G34</f>
        <v>4252.1028374892512</v>
      </c>
      <c r="H34" s="10">
        <f>TI_EHG_E!H34+TI_CO_E!H34+TI_BF_E!H34+TI_GW_E!H34+TI_RPI_E!H34+TI_PF_E!H34+TI_BKBPB_E!H34+TI_CL_E!H34+TI_BNG_E!H34+TI_LBB_E!H34+TI_CPP_E!H34+TI_GTL_E!H34+TI_NSP_E!H34</f>
        <v>4090.0091143594145</v>
      </c>
      <c r="I34" s="10">
        <f>TI_EHG_E!I34+TI_CO_E!I34+TI_BF_E!I34+TI_GW_E!I34+TI_RPI_E!I34+TI_PF_E!I34+TI_BKBPB_E!I34+TI_CL_E!I34+TI_BNG_E!I34+TI_LBB_E!I34+TI_CPP_E!I34+TI_GTL_E!I34+TI_NSP_E!I34</f>
        <v>3355.4727429062768</v>
      </c>
      <c r="J34" s="10">
        <f>TI_EHG_E!J34+TI_CO_E!J34+TI_BF_E!J34+TI_GW_E!J34+TI_RPI_E!J34+TI_PF_E!J34+TI_BKBPB_E!J34+TI_CL_E!J34+TI_BNG_E!J34+TI_LBB_E!J34+TI_CPP_E!J34+TI_GTL_E!J34+TI_NSP_E!J34</f>
        <v>3652.9266552020636</v>
      </c>
      <c r="K34" s="10">
        <f>TI_EHG_E!K34+TI_CO_E!K34+TI_BF_E!K34+TI_GW_E!K34+TI_RPI_E!K34+TI_PF_E!K34+TI_BKBPB_E!K34+TI_CL_E!K34+TI_BNG_E!K34+TI_LBB_E!K34+TI_CPP_E!K34+TI_GTL_E!K34+TI_NSP_E!K34</f>
        <v>3277.6814273430782</v>
      </c>
      <c r="L34" s="10">
        <f>TI_EHG_E!L34+TI_CO_E!L34+TI_BF_E!L34+TI_GW_E!L34+TI_RPI_E!L34+TI_PF_E!L34+TI_BKBPB_E!L34+TI_CL_E!L34+TI_BNG_E!L34+TI_LBB_E!L34+TI_CPP_E!L34+TI_GTL_E!L34+TI_NSP_E!L34</f>
        <v>3119.0647463456576</v>
      </c>
      <c r="M34" s="10">
        <f>TI_EHG_E!M34+TI_CO_E!M34+TI_BF_E!M34+TI_GW_E!M34+TI_RPI_E!M34+TI_PF_E!M34+TI_BKBPB_E!M34+TI_CL_E!M34+TI_BNG_E!M34+TI_LBB_E!M34+TI_CPP_E!M34+TI_GTL_E!M34+TI_NSP_E!M34</f>
        <v>3361.4130696474635</v>
      </c>
      <c r="N34" s="10">
        <f>TI_EHG_E!N34+TI_CO_E!N34+TI_BF_E!N34+TI_GW_E!N34+TI_RPI_E!N34+TI_PF_E!N34+TI_BKBPB_E!N34+TI_CL_E!N34+TI_BNG_E!N34+TI_LBB_E!N34+TI_CPP_E!N34+TI_GTL_E!N34+TI_NSP_E!N34</f>
        <v>3194.6797936371458</v>
      </c>
      <c r="O34" s="10">
        <f>TI_EHG_E!O34+TI_CO_E!O34+TI_BF_E!O34+TI_GW_E!O34+TI_RPI_E!O34+TI_PF_E!O34+TI_BKBPB_E!O34+TI_CL_E!O34+TI_BNG_E!O34+TI_LBB_E!O34+TI_CPP_E!O34+TI_GTL_E!O34+TI_NSP_E!O34</f>
        <v>3388.0862424763545</v>
      </c>
      <c r="P34" s="10">
        <f>TI_EHG_E!P34+TI_CO_E!P34+TI_BF_E!P34+TI_GW_E!P34+TI_RPI_E!P34+TI_PF_E!P34+TI_BKBPB_E!P34+TI_CL_E!P34+TI_BNG_E!P34+TI_LBB_E!P34+TI_CPP_E!P34+TI_GTL_E!P34+TI_NSP_E!P34</f>
        <v>3200.7832330180568</v>
      </c>
      <c r="Q34" s="10">
        <f>TI_EHG_E!Q34+TI_CO_E!Q34+TI_BF_E!Q34+TI_GW_E!Q34+TI_RPI_E!Q34+TI_PF_E!Q34+TI_BKBPB_E!Q34+TI_CL_E!Q34+TI_BNG_E!Q34+TI_LBB_E!Q34+TI_CPP_E!Q34+TI_GTL_E!Q34+TI_NSP_E!Q34</f>
        <v>3502.0109200343941</v>
      </c>
      <c r="R34" s="10">
        <f>TI_EHG_E!R34+TI_CO_E!R34+TI_BF_E!R34+TI_GW_E!R34+TI_RPI_E!R34+TI_PF_E!R34+TI_BKBPB_E!R34+TI_CL_E!R34+TI_BNG_E!R34+TI_LBB_E!R34+TI_CPP_E!R34+TI_GTL_E!R34+TI_NSP_E!R34</f>
        <v>2902.8087704213244</v>
      </c>
      <c r="S34" s="10">
        <f>TI_EHG_E!S34+TI_CO_E!S34+TI_BF_E!S34+TI_GW_E!S34+TI_RPI_E!S34+TI_PF_E!S34+TI_BKBPB_E!S34+TI_CL_E!S34+TI_BNG_E!S34+TI_LBB_E!S34+TI_CPP_E!S34+TI_GTL_E!S34+TI_NSP_E!S34</f>
        <v>3277.754170249355</v>
      </c>
      <c r="T34" s="10">
        <f>TI_EHG_E!T34+TI_CO_E!T34+TI_BF_E!T34+TI_GW_E!T34+TI_RPI_E!T34+TI_PF_E!T34+TI_BKBPB_E!T34+TI_CL_E!T34+TI_BNG_E!T34+TI_LBB_E!T34+TI_CPP_E!T34+TI_GTL_E!T34+TI_NSP_E!T34</f>
        <v>3054.5508168529664</v>
      </c>
      <c r="U34" s="10">
        <f>TI_EHG_E!U34+TI_CO_E!U34+TI_BF_E!U34+TI_GW_E!U34+TI_RPI_E!U34+TI_PF_E!U34+TI_BKBPB_E!U34+TI_CL_E!U34+TI_BNG_E!U34+TI_LBB_E!U34+TI_CPP_E!U34+TI_GTL_E!U34+TI_NSP_E!U34</f>
        <v>3261.7048151332756</v>
      </c>
      <c r="V34" s="10">
        <f>TI_EHG_E!V34+TI_CO_E!V34+TI_BF_E!V34+TI_GW_E!V34+TI_RPI_E!V34+TI_PF_E!V34+TI_BKBPB_E!V34+TI_CL_E!V34+TI_BNG_E!V34+TI_LBB_E!V34+TI_CPP_E!V34+TI_GTL_E!V34+TI_NSP_E!V34</f>
        <v>2880.0972484952704</v>
      </c>
      <c r="W34" s="10">
        <f>TI_EHG_E!W34+TI_CO_E!W34+TI_BF_E!W34+TI_GW_E!W34+TI_RPI_E!W34+TI_PF_E!W34+TI_BKBPB_E!W34+TI_CL_E!W34+TI_BNG_E!W34+TI_LBB_E!W34+TI_CPP_E!W34+TI_GTL_E!W34+TI_NSP_E!W34</f>
        <v>3048.4091143594155</v>
      </c>
      <c r="X34" s="10">
        <f>TI_EHG_E!X34+TI_CO_E!X34+TI_BF_E!X34+TI_GW_E!X34+TI_RPI_E!X34+TI_PF_E!X34+TI_BKBPB_E!X34+TI_CL_E!X34+TI_BNG_E!X34+TI_LBB_E!X34+TI_CPP_E!X34+TI_GTL_E!X34+TI_NSP_E!X34</f>
        <v>2936.6238177128116</v>
      </c>
    </row>
    <row r="35" spans="1:24" ht="11.25" customHeight="1" x14ac:dyDescent="0.2">
      <c r="A35" s="41" t="s">
        <v>57</v>
      </c>
      <c r="B35" s="9" t="s">
        <v>58</v>
      </c>
      <c r="C35" s="10">
        <f>TI_EHG_E!C35+TI_CO_E!C35+TI_BF_E!C35+TI_GW_E!C35+TI_RPI_E!C35+TI_PF_E!C35+TI_BKBPB_E!C35+TI_CL_E!C35+TI_BNG_E!C35+TI_LBB_E!C35+TI_CPP_E!C35+TI_GTL_E!C35+TI_NSP_E!C35</f>
        <v>0</v>
      </c>
      <c r="D35" s="10">
        <f>TI_EHG_E!D35+TI_CO_E!D35+TI_BF_E!D35+TI_GW_E!D35+TI_RPI_E!D35+TI_PF_E!D35+TI_BKBPB_E!D35+TI_CL_E!D35+TI_BNG_E!D35+TI_LBB_E!D35+TI_CPP_E!D35+TI_GTL_E!D35+TI_NSP_E!D35</f>
        <v>0</v>
      </c>
      <c r="E35" s="10">
        <f>TI_EHG_E!E35+TI_CO_E!E35+TI_BF_E!E35+TI_GW_E!E35+TI_RPI_E!E35+TI_PF_E!E35+TI_BKBPB_E!E35+TI_CL_E!E35+TI_BNG_E!E35+TI_LBB_E!E35+TI_CPP_E!E35+TI_GTL_E!E35+TI_NSP_E!E35</f>
        <v>0</v>
      </c>
      <c r="F35" s="10">
        <f>TI_EHG_E!F35+TI_CO_E!F35+TI_BF_E!F35+TI_GW_E!F35+TI_RPI_E!F35+TI_PF_E!F35+TI_BKBPB_E!F35+TI_CL_E!F35+TI_BNG_E!F35+TI_LBB_E!F35+TI_CPP_E!F35+TI_GTL_E!F35+TI_NSP_E!F35</f>
        <v>0</v>
      </c>
      <c r="G35" s="10">
        <f>TI_EHG_E!G35+TI_CO_E!G35+TI_BF_E!G35+TI_GW_E!G35+TI_RPI_E!G35+TI_PF_E!G35+TI_BKBPB_E!G35+TI_CL_E!G35+TI_BNG_E!G35+TI_LBB_E!G35+TI_CPP_E!G35+TI_GTL_E!G35+TI_NSP_E!G35</f>
        <v>0</v>
      </c>
      <c r="H35" s="10">
        <f>TI_EHG_E!H35+TI_CO_E!H35+TI_BF_E!H35+TI_GW_E!H35+TI_RPI_E!H35+TI_PF_E!H35+TI_BKBPB_E!H35+TI_CL_E!H35+TI_BNG_E!H35+TI_LBB_E!H35+TI_CPP_E!H35+TI_GTL_E!H35+TI_NSP_E!H35</f>
        <v>0</v>
      </c>
      <c r="I35" s="10">
        <f>TI_EHG_E!I35+TI_CO_E!I35+TI_BF_E!I35+TI_GW_E!I35+TI_RPI_E!I35+TI_PF_E!I35+TI_BKBPB_E!I35+TI_CL_E!I35+TI_BNG_E!I35+TI_LBB_E!I35+TI_CPP_E!I35+TI_GTL_E!I35+TI_NSP_E!I35</f>
        <v>0</v>
      </c>
      <c r="J35" s="10">
        <f>TI_EHG_E!J35+TI_CO_E!J35+TI_BF_E!J35+TI_GW_E!J35+TI_RPI_E!J35+TI_PF_E!J35+TI_BKBPB_E!J35+TI_CL_E!J35+TI_BNG_E!J35+TI_LBB_E!J35+TI_CPP_E!J35+TI_GTL_E!J35+TI_NSP_E!J35</f>
        <v>0</v>
      </c>
      <c r="K35" s="10">
        <f>TI_EHG_E!K35+TI_CO_E!K35+TI_BF_E!K35+TI_GW_E!K35+TI_RPI_E!K35+TI_PF_E!K35+TI_BKBPB_E!K35+TI_CL_E!K35+TI_BNG_E!K35+TI_LBB_E!K35+TI_CPP_E!K35+TI_GTL_E!K35+TI_NSP_E!K35</f>
        <v>0</v>
      </c>
      <c r="L35" s="10">
        <f>TI_EHG_E!L35+TI_CO_E!L35+TI_BF_E!L35+TI_GW_E!L35+TI_RPI_E!L35+TI_PF_E!L35+TI_BKBPB_E!L35+TI_CL_E!L35+TI_BNG_E!L35+TI_LBB_E!L35+TI_CPP_E!L35+TI_GTL_E!L35+TI_NSP_E!L35</f>
        <v>0</v>
      </c>
      <c r="M35" s="10">
        <f>TI_EHG_E!M35+TI_CO_E!M35+TI_BF_E!M35+TI_GW_E!M35+TI_RPI_E!M35+TI_PF_E!M35+TI_BKBPB_E!M35+TI_CL_E!M35+TI_BNG_E!M35+TI_LBB_E!M35+TI_CPP_E!M35+TI_GTL_E!M35+TI_NSP_E!M35</f>
        <v>0</v>
      </c>
      <c r="N35" s="10">
        <f>TI_EHG_E!N35+TI_CO_E!N35+TI_BF_E!N35+TI_GW_E!N35+TI_RPI_E!N35+TI_PF_E!N35+TI_BKBPB_E!N35+TI_CL_E!N35+TI_BNG_E!N35+TI_LBB_E!N35+TI_CPP_E!N35+TI_GTL_E!N35+TI_NSP_E!N35</f>
        <v>0</v>
      </c>
      <c r="O35" s="10">
        <f>TI_EHG_E!O35+TI_CO_E!O35+TI_BF_E!O35+TI_GW_E!O35+TI_RPI_E!O35+TI_PF_E!O35+TI_BKBPB_E!O35+TI_CL_E!O35+TI_BNG_E!O35+TI_LBB_E!O35+TI_CPP_E!O35+TI_GTL_E!O35+TI_NSP_E!O35</f>
        <v>0</v>
      </c>
      <c r="P35" s="10">
        <f>TI_EHG_E!P35+TI_CO_E!P35+TI_BF_E!P35+TI_GW_E!P35+TI_RPI_E!P35+TI_PF_E!P35+TI_BKBPB_E!P35+TI_CL_E!P35+TI_BNG_E!P35+TI_LBB_E!P35+TI_CPP_E!P35+TI_GTL_E!P35+TI_NSP_E!P35</f>
        <v>0</v>
      </c>
      <c r="Q35" s="10">
        <f>TI_EHG_E!Q35+TI_CO_E!Q35+TI_BF_E!Q35+TI_GW_E!Q35+TI_RPI_E!Q35+TI_PF_E!Q35+TI_BKBPB_E!Q35+TI_CL_E!Q35+TI_BNG_E!Q35+TI_LBB_E!Q35+TI_CPP_E!Q35+TI_GTL_E!Q35+TI_NSP_E!Q35</f>
        <v>0</v>
      </c>
      <c r="R35" s="10">
        <f>TI_EHG_E!R35+TI_CO_E!R35+TI_BF_E!R35+TI_GW_E!R35+TI_RPI_E!R35+TI_PF_E!R35+TI_BKBPB_E!R35+TI_CL_E!R35+TI_BNG_E!R35+TI_LBB_E!R35+TI_CPP_E!R35+TI_GTL_E!R35+TI_NSP_E!R35</f>
        <v>0</v>
      </c>
      <c r="S35" s="10">
        <f>TI_EHG_E!S35+TI_CO_E!S35+TI_BF_E!S35+TI_GW_E!S35+TI_RPI_E!S35+TI_PF_E!S35+TI_BKBPB_E!S35+TI_CL_E!S35+TI_BNG_E!S35+TI_LBB_E!S35+TI_CPP_E!S35+TI_GTL_E!S35+TI_NSP_E!S35</f>
        <v>0</v>
      </c>
      <c r="T35" s="10">
        <f>TI_EHG_E!T35+TI_CO_E!T35+TI_BF_E!T35+TI_GW_E!T35+TI_RPI_E!T35+TI_PF_E!T35+TI_BKBPB_E!T35+TI_CL_E!T35+TI_BNG_E!T35+TI_LBB_E!T35+TI_CPP_E!T35+TI_GTL_E!T35+TI_NSP_E!T35</f>
        <v>0</v>
      </c>
      <c r="U35" s="10">
        <f>TI_EHG_E!U35+TI_CO_E!U35+TI_BF_E!U35+TI_GW_E!U35+TI_RPI_E!U35+TI_PF_E!U35+TI_BKBPB_E!U35+TI_CL_E!U35+TI_BNG_E!U35+TI_LBB_E!U35+TI_CPP_E!U35+TI_GTL_E!U35+TI_NSP_E!U35</f>
        <v>0</v>
      </c>
      <c r="V35" s="10">
        <f>TI_EHG_E!V35+TI_CO_E!V35+TI_BF_E!V35+TI_GW_E!V35+TI_RPI_E!V35+TI_PF_E!V35+TI_BKBPB_E!V35+TI_CL_E!V35+TI_BNG_E!V35+TI_LBB_E!V35+TI_CPP_E!V35+TI_GTL_E!V35+TI_NSP_E!V35</f>
        <v>0</v>
      </c>
      <c r="W35" s="10">
        <f>TI_EHG_E!W35+TI_CO_E!W35+TI_BF_E!W35+TI_GW_E!W35+TI_RPI_E!W35+TI_PF_E!W35+TI_BKBPB_E!W35+TI_CL_E!W35+TI_BNG_E!W35+TI_LBB_E!W35+TI_CPP_E!W35+TI_GTL_E!W35+TI_NSP_E!W35</f>
        <v>0</v>
      </c>
      <c r="X35" s="10">
        <f>TI_EHG_E!X35+TI_CO_E!X35+TI_BF_E!X35+TI_GW_E!X35+TI_RPI_E!X35+TI_PF_E!X35+TI_BKBPB_E!X35+TI_CL_E!X35+TI_BNG_E!X35+TI_LBB_E!X35+TI_CPP_E!X35+TI_GTL_E!X35+TI_NSP_E!X35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TI_EHG_E!C36+TI_CO_E!C36+TI_BF_E!C36+TI_GW_E!C36+TI_RPI_E!C36+TI_PF_E!C36+TI_BKBPB_E!C36+TI_CL_E!C36+TI_BNG_E!C36+TI_LBB_E!C36+TI_CPP_E!C36+TI_GTL_E!C36+TI_NSP_E!C36</f>
        <v>314.13104041272572</v>
      </c>
      <c r="D36" s="10">
        <f>TI_EHG_E!D36+TI_CO_E!D36+TI_BF_E!D36+TI_GW_E!D36+TI_RPI_E!D36+TI_PF_E!D36+TI_BKBPB_E!D36+TI_CL_E!D36+TI_BNG_E!D36+TI_LBB_E!D36+TI_CPP_E!D36+TI_GTL_E!D36+TI_NSP_E!D36</f>
        <v>343.27712811693891</v>
      </c>
      <c r="E36" s="10">
        <f>TI_EHG_E!E36+TI_CO_E!E36+TI_BF_E!E36+TI_GW_E!E36+TI_RPI_E!E36+TI_PF_E!E36+TI_BKBPB_E!E36+TI_CL_E!E36+TI_BNG_E!E36+TI_LBB_E!E36+TI_CPP_E!E36+TI_GTL_E!E36+TI_NSP_E!E36</f>
        <v>427.47721410146175</v>
      </c>
      <c r="F36" s="10">
        <f>TI_EHG_E!F36+TI_CO_E!F36+TI_BF_E!F36+TI_GW_E!F36+TI_RPI_E!F36+TI_PF_E!F36+TI_BKBPB_E!F36+TI_CL_E!F36+TI_BNG_E!F36+TI_LBB_E!F36+TI_CPP_E!F36+TI_GTL_E!F36+TI_NSP_E!F36</f>
        <v>337.87962166809967</v>
      </c>
      <c r="G36" s="10">
        <f>TI_EHG_E!G36+TI_CO_E!G36+TI_BF_E!G36+TI_GW_E!G36+TI_RPI_E!G36+TI_PF_E!G36+TI_BKBPB_E!G36+TI_CL_E!G36+TI_BNG_E!G36+TI_LBB_E!G36+TI_CPP_E!G36+TI_GTL_E!G36+TI_NSP_E!G36</f>
        <v>577.20326741186568</v>
      </c>
      <c r="H36" s="10">
        <f>TI_EHG_E!H36+TI_CO_E!H36+TI_BF_E!H36+TI_GW_E!H36+TI_RPI_E!H36+TI_PF_E!H36+TI_BKBPB_E!H36+TI_CL_E!H36+TI_BNG_E!H36+TI_LBB_E!H36+TI_CPP_E!H36+TI_GTL_E!H36+TI_NSP_E!H36</f>
        <v>624.30894239036979</v>
      </c>
      <c r="I36" s="10">
        <f>TI_EHG_E!I36+TI_CO_E!I36+TI_BF_E!I36+TI_GW_E!I36+TI_RPI_E!I36+TI_PF_E!I36+TI_BKBPB_E!I36+TI_CL_E!I36+TI_BNG_E!I36+TI_LBB_E!I36+TI_CPP_E!I36+TI_GTL_E!I36+TI_NSP_E!I36</f>
        <v>723.91977644024075</v>
      </c>
      <c r="J36" s="10">
        <f>TI_EHG_E!J36+TI_CO_E!J36+TI_BF_E!J36+TI_GW_E!J36+TI_RPI_E!J36+TI_PF_E!J36+TI_BKBPB_E!J36+TI_CL_E!J36+TI_BNG_E!J36+TI_LBB_E!J36+TI_CPP_E!J36+TI_GTL_E!J36+TI_NSP_E!J36</f>
        <v>661.30945829750635</v>
      </c>
      <c r="K36" s="10">
        <f>TI_EHG_E!K36+TI_CO_E!K36+TI_BF_E!K36+TI_GW_E!K36+TI_RPI_E!K36+TI_PF_E!K36+TI_BKBPB_E!K36+TI_CL_E!K36+TI_BNG_E!K36+TI_LBB_E!K36+TI_CPP_E!K36+TI_GTL_E!K36+TI_NSP_E!K36</f>
        <v>639.55769561478951</v>
      </c>
      <c r="L36" s="10">
        <f>TI_EHG_E!L36+TI_CO_E!L36+TI_BF_E!L36+TI_GW_E!L36+TI_RPI_E!L36+TI_PF_E!L36+TI_BKBPB_E!L36+TI_CL_E!L36+TI_BNG_E!L36+TI_LBB_E!L36+TI_CPP_E!L36+TI_GTL_E!L36+TI_NSP_E!L36</f>
        <v>536.02080825451424</v>
      </c>
      <c r="M36" s="10">
        <f>TI_EHG_E!M36+TI_CO_E!M36+TI_BF_E!M36+TI_GW_E!M36+TI_RPI_E!M36+TI_PF_E!M36+TI_BKBPB_E!M36+TI_CL_E!M36+TI_BNG_E!M36+TI_LBB_E!M36+TI_CPP_E!M36+TI_GTL_E!M36+TI_NSP_E!M36</f>
        <v>596.54006878761811</v>
      </c>
      <c r="N36" s="10">
        <f>TI_EHG_E!N36+TI_CO_E!N36+TI_BF_E!N36+TI_GW_E!N36+TI_RPI_E!N36+TI_PF_E!N36+TI_BKBPB_E!N36+TI_CL_E!N36+TI_BNG_E!N36+TI_LBB_E!N36+TI_CPP_E!N36+TI_GTL_E!N36+TI_NSP_E!N36</f>
        <v>721.62467755803948</v>
      </c>
      <c r="O36" s="10">
        <f>TI_EHG_E!O36+TI_CO_E!O36+TI_BF_E!O36+TI_GW_E!O36+TI_RPI_E!O36+TI_PF_E!O36+TI_BKBPB_E!O36+TI_CL_E!O36+TI_BNG_E!O36+TI_LBB_E!O36+TI_CPP_E!O36+TI_GTL_E!O36+TI_NSP_E!O36</f>
        <v>616.91427343078249</v>
      </c>
      <c r="P36" s="10">
        <f>TI_EHG_E!P36+TI_CO_E!P36+TI_BF_E!P36+TI_GW_E!P36+TI_RPI_E!P36+TI_PF_E!P36+TI_BKBPB_E!P36+TI_CL_E!P36+TI_BNG_E!P36+TI_LBB_E!P36+TI_CPP_E!P36+TI_GTL_E!P36+TI_NSP_E!P36</f>
        <v>941.1266552020636</v>
      </c>
      <c r="Q36" s="10">
        <f>TI_EHG_E!Q36+TI_CO_E!Q36+TI_BF_E!Q36+TI_GW_E!Q36+TI_RPI_E!Q36+TI_PF_E!Q36+TI_BKBPB_E!Q36+TI_CL_E!Q36+TI_BNG_E!Q36+TI_LBB_E!Q36+TI_CPP_E!Q36+TI_GTL_E!Q36+TI_NSP_E!Q36</f>
        <v>1341.0220120378331</v>
      </c>
      <c r="R36" s="10">
        <f>TI_EHG_E!R36+TI_CO_E!R36+TI_BF_E!R36+TI_GW_E!R36+TI_RPI_E!R36+TI_PF_E!R36+TI_BKBPB_E!R36+TI_CL_E!R36+TI_BNG_E!R36+TI_LBB_E!R36+TI_CPP_E!R36+TI_GTL_E!R36+TI_NSP_E!R36</f>
        <v>1385.2928632846081</v>
      </c>
      <c r="S36" s="10">
        <f>TI_EHG_E!S36+TI_CO_E!S36+TI_BF_E!S36+TI_GW_E!S36+TI_RPI_E!S36+TI_PF_E!S36+TI_BKBPB_E!S36+TI_CL_E!S36+TI_BNG_E!S36+TI_LBB_E!S36+TI_CPP_E!S36+TI_GTL_E!S36+TI_NSP_E!S36</f>
        <v>1267.0962166809973</v>
      </c>
      <c r="T36" s="10">
        <f>TI_EHG_E!T36+TI_CO_E!T36+TI_BF_E!T36+TI_GW_E!T36+TI_RPI_E!T36+TI_PF_E!T36+TI_BKBPB_E!T36+TI_CL_E!T36+TI_BNG_E!T36+TI_LBB_E!T36+TI_CPP_E!T36+TI_GTL_E!T36+TI_NSP_E!T36</f>
        <v>1217.6195184866724</v>
      </c>
      <c r="U36" s="10">
        <f>TI_EHG_E!U36+TI_CO_E!U36+TI_BF_E!U36+TI_GW_E!U36+TI_RPI_E!U36+TI_PF_E!U36+TI_BKBPB_E!U36+TI_CL_E!U36+TI_BNG_E!U36+TI_LBB_E!U36+TI_CPP_E!U36+TI_GTL_E!U36+TI_NSP_E!U36</f>
        <v>1445.6034393809114</v>
      </c>
      <c r="V36" s="10">
        <f>TI_EHG_E!V36+TI_CO_E!V36+TI_BF_E!V36+TI_GW_E!V36+TI_RPI_E!V36+TI_PF_E!V36+TI_BKBPB_E!V36+TI_CL_E!V36+TI_BNG_E!V36+TI_LBB_E!V36+TI_CPP_E!V36+TI_GTL_E!V36+TI_NSP_E!V36</f>
        <v>1285.5041272570936</v>
      </c>
      <c r="W36" s="10">
        <f>TI_EHG_E!W36+TI_CO_E!W36+TI_BF_E!W36+TI_GW_E!W36+TI_RPI_E!W36+TI_PF_E!W36+TI_BKBPB_E!W36+TI_CL_E!W36+TI_BNG_E!W36+TI_LBB_E!W36+TI_CPP_E!W36+TI_GTL_E!W36+TI_NSP_E!W36</f>
        <v>1227.8656061908855</v>
      </c>
      <c r="X36" s="10">
        <f>TI_EHG_E!X36+TI_CO_E!X36+TI_BF_E!X36+TI_GW_E!X36+TI_RPI_E!X36+TI_PF_E!X36+TI_BKBPB_E!X36+TI_CL_E!X36+TI_BNG_E!X36+TI_LBB_E!X36+TI_CPP_E!X36+TI_GTL_E!X36+TI_NSP_E!X36</f>
        <v>1210.2381771281171</v>
      </c>
    </row>
    <row r="37" spans="1:24" ht="11.25" customHeight="1" x14ac:dyDescent="0.2">
      <c r="A37" s="41" t="s">
        <v>61</v>
      </c>
      <c r="B37" s="9" t="s">
        <v>62</v>
      </c>
      <c r="C37" s="10">
        <f>TI_EHG_E!C37+TI_CO_E!C37+TI_BF_E!C37+TI_GW_E!C37+TI_RPI_E!C37+TI_PF_E!C37+TI_BKBPB_E!C37+TI_CL_E!C37+TI_BNG_E!C37+TI_LBB_E!C37+TI_CPP_E!C37+TI_GTL_E!C37+TI_NSP_E!C37</f>
        <v>0</v>
      </c>
      <c r="D37" s="10">
        <f>TI_EHG_E!D37+TI_CO_E!D37+TI_BF_E!D37+TI_GW_E!D37+TI_RPI_E!D37+TI_PF_E!D37+TI_BKBPB_E!D37+TI_CL_E!D37+TI_BNG_E!D37+TI_LBB_E!D37+TI_CPP_E!D37+TI_GTL_E!D37+TI_NSP_E!D37</f>
        <v>0</v>
      </c>
      <c r="E37" s="10">
        <f>TI_EHG_E!E37+TI_CO_E!E37+TI_BF_E!E37+TI_GW_E!E37+TI_RPI_E!E37+TI_PF_E!E37+TI_BKBPB_E!E37+TI_CL_E!E37+TI_BNG_E!E37+TI_LBB_E!E37+TI_CPP_E!E37+TI_GTL_E!E37+TI_NSP_E!E37</f>
        <v>4.9202063628546862</v>
      </c>
      <c r="F37" s="10">
        <f>TI_EHG_E!F37+TI_CO_E!F37+TI_BF_E!F37+TI_GW_E!F37+TI_RPI_E!F37+TI_PF_E!F37+TI_BKBPB_E!F37+TI_CL_E!F37+TI_BNG_E!F37+TI_LBB_E!F37+TI_CPP_E!F37+TI_GTL_E!F37+TI_NSP_E!F37</f>
        <v>0</v>
      </c>
      <c r="G37" s="10">
        <f>TI_EHG_E!G37+TI_CO_E!G37+TI_BF_E!G37+TI_GW_E!G37+TI_RPI_E!G37+TI_PF_E!G37+TI_BKBPB_E!G37+TI_CL_E!G37+TI_BNG_E!G37+TI_LBB_E!G37+TI_CPP_E!G37+TI_GTL_E!G37+TI_NSP_E!G37</f>
        <v>0</v>
      </c>
      <c r="H37" s="10">
        <f>TI_EHG_E!H37+TI_CO_E!H37+TI_BF_E!H37+TI_GW_E!H37+TI_RPI_E!H37+TI_PF_E!H37+TI_BKBPB_E!H37+TI_CL_E!H37+TI_BNG_E!H37+TI_LBB_E!H37+TI_CPP_E!H37+TI_GTL_E!H37+TI_NSP_E!H37</f>
        <v>0</v>
      </c>
      <c r="I37" s="10">
        <f>TI_EHG_E!I37+TI_CO_E!I37+TI_BF_E!I37+TI_GW_E!I37+TI_RPI_E!I37+TI_PF_E!I37+TI_BKBPB_E!I37+TI_CL_E!I37+TI_BNG_E!I37+TI_LBB_E!I37+TI_CPP_E!I37+TI_GTL_E!I37+TI_NSP_E!I37</f>
        <v>0</v>
      </c>
      <c r="J37" s="10">
        <f>TI_EHG_E!J37+TI_CO_E!J37+TI_BF_E!J37+TI_GW_E!J37+TI_RPI_E!J37+TI_PF_E!J37+TI_BKBPB_E!J37+TI_CL_E!J37+TI_BNG_E!J37+TI_LBB_E!J37+TI_CPP_E!J37+TI_GTL_E!J37+TI_NSP_E!J37</f>
        <v>0</v>
      </c>
      <c r="K37" s="10">
        <f>TI_EHG_E!K37+TI_CO_E!K37+TI_BF_E!K37+TI_GW_E!K37+TI_RPI_E!K37+TI_PF_E!K37+TI_BKBPB_E!K37+TI_CL_E!K37+TI_BNG_E!K37+TI_LBB_E!K37+TI_CPP_E!K37+TI_GTL_E!K37+TI_NSP_E!K37</f>
        <v>1.012725709372313</v>
      </c>
      <c r="L37" s="10">
        <f>TI_EHG_E!L37+TI_CO_E!L37+TI_BF_E!L37+TI_GW_E!L37+TI_RPI_E!L37+TI_PF_E!L37+TI_BKBPB_E!L37+TI_CL_E!L37+TI_BNG_E!L37+TI_LBB_E!L37+TI_CPP_E!L37+TI_GTL_E!L37+TI_NSP_E!L37</f>
        <v>0</v>
      </c>
      <c r="M37" s="10">
        <f>TI_EHG_E!M37+TI_CO_E!M37+TI_BF_E!M37+TI_GW_E!M37+TI_RPI_E!M37+TI_PF_E!M37+TI_BKBPB_E!M37+TI_CL_E!M37+TI_BNG_E!M37+TI_LBB_E!M37+TI_CPP_E!M37+TI_GTL_E!M37+TI_NSP_E!M37</f>
        <v>0</v>
      </c>
      <c r="N37" s="10">
        <f>TI_EHG_E!N37+TI_CO_E!N37+TI_BF_E!N37+TI_GW_E!N37+TI_RPI_E!N37+TI_PF_E!N37+TI_BKBPB_E!N37+TI_CL_E!N37+TI_BNG_E!N37+TI_LBB_E!N37+TI_CPP_E!N37+TI_GTL_E!N37+TI_NSP_E!N37</f>
        <v>0</v>
      </c>
      <c r="O37" s="10">
        <f>TI_EHG_E!O37+TI_CO_E!O37+TI_BF_E!O37+TI_GW_E!O37+TI_RPI_E!O37+TI_PF_E!O37+TI_BKBPB_E!O37+TI_CL_E!O37+TI_BNG_E!O37+TI_LBB_E!O37+TI_CPP_E!O37+TI_GTL_E!O37+TI_NSP_E!O37</f>
        <v>2.0397248495270852</v>
      </c>
      <c r="P37" s="10">
        <f>TI_EHG_E!P37+TI_CO_E!P37+TI_BF_E!P37+TI_GW_E!P37+TI_RPI_E!P37+TI_PF_E!P37+TI_BKBPB_E!P37+TI_CL_E!P37+TI_BNG_E!P37+TI_LBB_E!P37+TI_CPP_E!P37+TI_GTL_E!P37+TI_NSP_E!P37</f>
        <v>0</v>
      </c>
      <c r="Q37" s="10">
        <f>TI_EHG_E!Q37+TI_CO_E!Q37+TI_BF_E!Q37+TI_GW_E!Q37+TI_RPI_E!Q37+TI_PF_E!Q37+TI_BKBPB_E!Q37+TI_CL_E!Q37+TI_BNG_E!Q37+TI_LBB_E!Q37+TI_CPP_E!Q37+TI_GTL_E!Q37+TI_NSP_E!Q37</f>
        <v>0</v>
      </c>
      <c r="R37" s="10">
        <f>TI_EHG_E!R37+TI_CO_E!R37+TI_BF_E!R37+TI_GW_E!R37+TI_RPI_E!R37+TI_PF_E!R37+TI_BKBPB_E!R37+TI_CL_E!R37+TI_BNG_E!R37+TI_LBB_E!R37+TI_CPP_E!R37+TI_GTL_E!R37+TI_NSP_E!R37</f>
        <v>9.5346517626827172</v>
      </c>
      <c r="S37" s="10">
        <f>TI_EHG_E!S37+TI_CO_E!S37+TI_BF_E!S37+TI_GW_E!S37+TI_RPI_E!S37+TI_PF_E!S37+TI_BKBPB_E!S37+TI_CL_E!S37+TI_BNG_E!S37+TI_LBB_E!S37+TI_CPP_E!S37+TI_GTL_E!S37+TI_NSP_E!S37</f>
        <v>13.255717970765261</v>
      </c>
      <c r="T37" s="10">
        <f>TI_EHG_E!T37+TI_CO_E!T37+TI_BF_E!T37+TI_GW_E!T37+TI_RPI_E!T37+TI_PF_E!T37+TI_BKBPB_E!T37+TI_CL_E!T37+TI_BNG_E!T37+TI_LBB_E!T37+TI_CPP_E!T37+TI_GTL_E!T37+TI_NSP_E!T37</f>
        <v>2.0404987102321579</v>
      </c>
      <c r="U37" s="10">
        <f>TI_EHG_E!U37+TI_CO_E!U37+TI_BF_E!U37+TI_GW_E!U37+TI_RPI_E!U37+TI_PF_E!U37+TI_BKBPB_E!U37+TI_CL_E!U37+TI_BNG_E!U37+TI_LBB_E!U37+TI_CPP_E!U37+TI_GTL_E!U37+TI_NSP_E!U37</f>
        <v>1.53688736027515</v>
      </c>
      <c r="V37" s="10">
        <f>TI_EHG_E!V37+TI_CO_E!V37+TI_BF_E!V37+TI_GW_E!V37+TI_RPI_E!V37+TI_PF_E!V37+TI_BKBPB_E!V37+TI_CL_E!V37+TI_BNG_E!V37+TI_LBB_E!V37+TI_CPP_E!V37+TI_GTL_E!V37+TI_NSP_E!V37</f>
        <v>14.508340498710229</v>
      </c>
      <c r="W37" s="10">
        <f>TI_EHG_E!W37+TI_CO_E!W37+TI_BF_E!W37+TI_GW_E!W37+TI_RPI_E!W37+TI_PF_E!W37+TI_BKBPB_E!W37+TI_CL_E!W37+TI_BNG_E!W37+TI_LBB_E!W37+TI_CPP_E!W37+TI_GTL_E!W37+TI_NSP_E!W37</f>
        <v>7.7256233877901979</v>
      </c>
      <c r="X37" s="10">
        <f>TI_EHG_E!X37+TI_CO_E!X37+TI_BF_E!X37+TI_GW_E!X37+TI_RPI_E!X37+TI_PF_E!X37+TI_BKBPB_E!X37+TI_CL_E!X37+TI_BNG_E!X37+TI_LBB_E!X37+TI_CPP_E!X37+TI_GTL_E!X37+TI_NSP_E!X37</f>
        <v>5.4351676698194318</v>
      </c>
    </row>
    <row r="38" spans="1:24" ht="11.25" customHeight="1" x14ac:dyDescent="0.2">
      <c r="A38" s="41" t="s">
        <v>63</v>
      </c>
      <c r="B38" s="9" t="s">
        <v>64</v>
      </c>
      <c r="C38" s="10">
        <f>TI_EHG_E!C38+TI_CO_E!C38+TI_BF_E!C38+TI_GW_E!C38+TI_RPI_E!C38+TI_PF_E!C38+TI_BKBPB_E!C38+TI_CL_E!C38+TI_BNG_E!C38+TI_LBB_E!C38+TI_CPP_E!C38+TI_GTL_E!C38+TI_NSP_E!C38</f>
        <v>1.050902837489252</v>
      </c>
      <c r="D38" s="10">
        <f>TI_EHG_E!D38+TI_CO_E!D38+TI_BF_E!D38+TI_GW_E!D38+TI_RPI_E!D38+TI_PF_E!D38+TI_BKBPB_E!D38+TI_CL_E!D38+TI_BNG_E!D38+TI_LBB_E!D38+TI_CPP_E!D38+TI_GTL_E!D38+TI_NSP_E!D38</f>
        <v>1.050902837489252</v>
      </c>
      <c r="E38" s="10">
        <f>TI_EHG_E!E38+TI_CO_E!E38+TI_BF_E!E38+TI_GW_E!E38+TI_RPI_E!E38+TI_PF_E!E38+TI_BKBPB_E!E38+TI_CL_E!E38+TI_BNG_E!E38+TI_LBB_E!E38+TI_CPP_E!E38+TI_GTL_E!E38+TI_NSP_E!E38</f>
        <v>3.1527944969905422</v>
      </c>
      <c r="F38" s="10">
        <f>TI_EHG_E!F38+TI_CO_E!F38+TI_BF_E!F38+TI_GW_E!F38+TI_RPI_E!F38+TI_PF_E!F38+TI_BKBPB_E!F38+TI_CL_E!F38+TI_BNG_E!F38+TI_LBB_E!F38+TI_CPP_E!F38+TI_GTL_E!F38+TI_NSP_E!F38</f>
        <v>0</v>
      </c>
      <c r="G38" s="10">
        <f>TI_EHG_E!G38+TI_CO_E!G38+TI_BF_E!G38+TI_GW_E!G38+TI_RPI_E!G38+TI_PF_E!G38+TI_BKBPB_E!G38+TI_CL_E!G38+TI_BNG_E!G38+TI_LBB_E!G38+TI_CPP_E!G38+TI_GTL_E!G38+TI_NSP_E!G38</f>
        <v>0</v>
      </c>
      <c r="H38" s="10">
        <f>TI_EHG_E!H38+TI_CO_E!H38+TI_BF_E!H38+TI_GW_E!H38+TI_RPI_E!H38+TI_PF_E!H38+TI_BKBPB_E!H38+TI_CL_E!H38+TI_BNG_E!H38+TI_LBB_E!H38+TI_CPP_E!H38+TI_GTL_E!H38+TI_NSP_E!H38</f>
        <v>12.61109200343938</v>
      </c>
      <c r="I38" s="10">
        <f>TI_EHG_E!I38+TI_CO_E!I38+TI_BF_E!I38+TI_GW_E!I38+TI_RPI_E!I38+TI_PF_E!I38+TI_BKBPB_E!I38+TI_CL_E!I38+TI_BNG_E!I38+TI_LBB_E!I38+TI_CPP_E!I38+TI_GTL_E!I38+TI_NSP_E!I38</f>
        <v>3.1527944969905422</v>
      </c>
      <c r="J38" s="10">
        <f>TI_EHG_E!J38+TI_CO_E!J38+TI_BF_E!J38+TI_GW_E!J38+TI_RPI_E!J38+TI_PF_E!J38+TI_BKBPB_E!J38+TI_CL_E!J38+TI_BNG_E!J38+TI_LBB_E!J38+TI_CPP_E!J38+TI_GTL_E!J38+TI_NSP_E!J38</f>
        <v>0</v>
      </c>
      <c r="K38" s="10">
        <f>TI_EHG_E!K38+TI_CO_E!K38+TI_BF_E!K38+TI_GW_E!K38+TI_RPI_E!K38+TI_PF_E!K38+TI_BKBPB_E!K38+TI_CL_E!K38+TI_BNG_E!K38+TI_LBB_E!K38+TI_CPP_E!K38+TI_GTL_E!K38+TI_NSP_E!K38</f>
        <v>0</v>
      </c>
      <c r="L38" s="10">
        <f>TI_EHG_E!L38+TI_CO_E!L38+TI_BF_E!L38+TI_GW_E!L38+TI_RPI_E!L38+TI_PF_E!L38+TI_BKBPB_E!L38+TI_CL_E!L38+TI_BNG_E!L38+TI_LBB_E!L38+TI_CPP_E!L38+TI_GTL_E!L38+TI_NSP_E!L38</f>
        <v>0</v>
      </c>
      <c r="M38" s="10">
        <f>TI_EHG_E!M38+TI_CO_E!M38+TI_BF_E!M38+TI_GW_E!M38+TI_RPI_E!M38+TI_PF_E!M38+TI_BKBPB_E!M38+TI_CL_E!M38+TI_BNG_E!M38+TI_LBB_E!M38+TI_CPP_E!M38+TI_GTL_E!M38+TI_NSP_E!M38</f>
        <v>0</v>
      </c>
      <c r="N38" s="10">
        <f>TI_EHG_E!N38+TI_CO_E!N38+TI_BF_E!N38+TI_GW_E!N38+TI_RPI_E!N38+TI_PF_E!N38+TI_BKBPB_E!N38+TI_CL_E!N38+TI_BNG_E!N38+TI_LBB_E!N38+TI_CPP_E!N38+TI_GTL_E!N38+TI_NSP_E!N38</f>
        <v>3.1527944969905422</v>
      </c>
      <c r="O38" s="10">
        <f>TI_EHG_E!O38+TI_CO_E!O38+TI_BF_E!O38+TI_GW_E!O38+TI_RPI_E!O38+TI_PF_E!O38+TI_BKBPB_E!O38+TI_CL_E!O38+TI_BNG_E!O38+TI_LBB_E!O38+TI_CPP_E!O38+TI_GTL_E!O38+TI_NSP_E!O38</f>
        <v>0</v>
      </c>
      <c r="P38" s="10">
        <f>TI_EHG_E!P38+TI_CO_E!P38+TI_BF_E!P38+TI_GW_E!P38+TI_RPI_E!P38+TI_PF_E!P38+TI_BKBPB_E!P38+TI_CL_E!P38+TI_BNG_E!P38+TI_LBB_E!P38+TI_CPP_E!P38+TI_GTL_E!P38+TI_NSP_E!P38</f>
        <v>0</v>
      </c>
      <c r="Q38" s="10">
        <f>TI_EHG_E!Q38+TI_CO_E!Q38+TI_BF_E!Q38+TI_GW_E!Q38+TI_RPI_E!Q38+TI_PF_E!Q38+TI_BKBPB_E!Q38+TI_CL_E!Q38+TI_BNG_E!Q38+TI_LBB_E!Q38+TI_CPP_E!Q38+TI_GTL_E!Q38+TI_NSP_E!Q38</f>
        <v>0</v>
      </c>
      <c r="R38" s="10">
        <f>TI_EHG_E!R38+TI_CO_E!R38+TI_BF_E!R38+TI_GW_E!R38+TI_RPI_E!R38+TI_PF_E!R38+TI_BKBPB_E!R38+TI_CL_E!R38+TI_BNG_E!R38+TI_LBB_E!R38+TI_CPP_E!R38+TI_GTL_E!R38+TI_NSP_E!R38</f>
        <v>5.2450558899398104E-3</v>
      </c>
      <c r="S38" s="10">
        <f>TI_EHG_E!S38+TI_CO_E!S38+TI_BF_E!S38+TI_GW_E!S38+TI_RPI_E!S38+TI_PF_E!S38+TI_BKBPB_E!S38+TI_CL_E!S38+TI_BNG_E!S38+TI_LBB_E!S38+TI_CPP_E!S38+TI_GTL_E!S38+TI_NSP_E!S38</f>
        <v>0</v>
      </c>
      <c r="T38" s="10">
        <f>TI_EHG_E!T38+TI_CO_E!T38+TI_BF_E!T38+TI_GW_E!T38+TI_RPI_E!T38+TI_PF_E!T38+TI_BKBPB_E!T38+TI_CL_E!T38+TI_BNG_E!T38+TI_LBB_E!T38+TI_CPP_E!T38+TI_GTL_E!T38+TI_NSP_E!T38</f>
        <v>1.031814273430782E-3</v>
      </c>
      <c r="U38" s="10">
        <f>TI_EHG_E!U38+TI_CO_E!U38+TI_BF_E!U38+TI_GW_E!U38+TI_RPI_E!U38+TI_PF_E!U38+TI_BKBPB_E!U38+TI_CL_E!U38+TI_BNG_E!U38+TI_LBB_E!U38+TI_CPP_E!U38+TI_GTL_E!U38+TI_NSP_E!U38</f>
        <v>9.4582975064488387E-3</v>
      </c>
      <c r="V38" s="10">
        <f>TI_EHG_E!V38+TI_CO_E!V38+TI_BF_E!V38+TI_GW_E!V38+TI_RPI_E!V38+TI_PF_E!V38+TI_BKBPB_E!V38+TI_CL_E!V38+TI_BNG_E!V38+TI_LBB_E!V38+TI_CPP_E!V38+TI_GTL_E!V38+TI_NSP_E!V38</f>
        <v>4.8323301805674977E-2</v>
      </c>
      <c r="W38" s="10">
        <f>TI_EHG_E!W38+TI_CO_E!W38+TI_BF_E!W38+TI_GW_E!W38+TI_RPI_E!W38+TI_PF_E!W38+TI_BKBPB_E!W38+TI_CL_E!W38+TI_BNG_E!W38+TI_LBB_E!W38+TI_CPP_E!W38+TI_GTL_E!W38+TI_NSP_E!W38</f>
        <v>2.2098022355975928E-2</v>
      </c>
      <c r="X38" s="10">
        <f>TI_EHG_E!X38+TI_CO_E!X38+TI_BF_E!X38+TI_GW_E!X38+TI_RPI_E!X38+TI_PF_E!X38+TI_BKBPB_E!X38+TI_CL_E!X38+TI_BNG_E!X38+TI_LBB_E!X38+TI_CPP_E!X38+TI_GTL_E!X38+TI_NSP_E!X38</f>
        <v>6.2768701633705935E-3</v>
      </c>
    </row>
    <row r="39" spans="1:24" ht="11.25" customHeight="1" x14ac:dyDescent="0.2">
      <c r="A39" s="41" t="s">
        <v>65</v>
      </c>
      <c r="B39" s="9" t="s">
        <v>66</v>
      </c>
      <c r="C39" s="10">
        <f>TI_EHG_E!C39+TI_CO_E!C39+TI_BF_E!C39+TI_GW_E!C39+TI_RPI_E!C39+TI_PF_E!C39+TI_BKBPB_E!C39+TI_CL_E!C39+TI_BNG_E!C39+TI_LBB_E!C39+TI_CPP_E!C39+TI_GTL_E!C39+TI_NSP_E!C39</f>
        <v>0</v>
      </c>
      <c r="D39" s="10">
        <f>TI_EHG_E!D39+TI_CO_E!D39+TI_BF_E!D39+TI_GW_E!D39+TI_RPI_E!D39+TI_PF_E!D39+TI_BKBPB_E!D39+TI_CL_E!D39+TI_BNG_E!D39+TI_LBB_E!D39+TI_CPP_E!D39+TI_GTL_E!D39+TI_NSP_E!D39</f>
        <v>0</v>
      </c>
      <c r="E39" s="10">
        <f>TI_EHG_E!E39+TI_CO_E!E39+TI_BF_E!E39+TI_GW_E!E39+TI_RPI_E!E39+TI_PF_E!E39+TI_BKBPB_E!E39+TI_CL_E!E39+TI_BNG_E!E39+TI_LBB_E!E39+TI_CPP_E!E39+TI_GTL_E!E39+TI_NSP_E!E39</f>
        <v>0</v>
      </c>
      <c r="F39" s="10">
        <f>TI_EHG_E!F39+TI_CO_E!F39+TI_BF_E!F39+TI_GW_E!F39+TI_RPI_E!F39+TI_PF_E!F39+TI_BKBPB_E!F39+TI_CL_E!F39+TI_BNG_E!F39+TI_LBB_E!F39+TI_CPP_E!F39+TI_GTL_E!F39+TI_NSP_E!F39</f>
        <v>0</v>
      </c>
      <c r="G39" s="10">
        <f>TI_EHG_E!G39+TI_CO_E!G39+TI_BF_E!G39+TI_GW_E!G39+TI_RPI_E!G39+TI_PF_E!G39+TI_BKBPB_E!G39+TI_CL_E!G39+TI_BNG_E!G39+TI_LBB_E!G39+TI_CPP_E!G39+TI_GTL_E!G39+TI_NSP_E!G39</f>
        <v>0</v>
      </c>
      <c r="H39" s="10">
        <f>TI_EHG_E!H39+TI_CO_E!H39+TI_BF_E!H39+TI_GW_E!H39+TI_RPI_E!H39+TI_PF_E!H39+TI_BKBPB_E!H39+TI_CL_E!H39+TI_BNG_E!H39+TI_LBB_E!H39+TI_CPP_E!H39+TI_GTL_E!H39+TI_NSP_E!H39</f>
        <v>0</v>
      </c>
      <c r="I39" s="10">
        <f>TI_EHG_E!I39+TI_CO_E!I39+TI_BF_E!I39+TI_GW_E!I39+TI_RPI_E!I39+TI_PF_E!I39+TI_BKBPB_E!I39+TI_CL_E!I39+TI_BNG_E!I39+TI_LBB_E!I39+TI_CPP_E!I39+TI_GTL_E!I39+TI_NSP_E!I39</f>
        <v>0</v>
      </c>
      <c r="J39" s="10">
        <f>TI_EHG_E!J39+TI_CO_E!J39+TI_BF_E!J39+TI_GW_E!J39+TI_RPI_E!J39+TI_PF_E!J39+TI_BKBPB_E!J39+TI_CL_E!J39+TI_BNG_E!J39+TI_LBB_E!J39+TI_CPP_E!J39+TI_GTL_E!J39+TI_NSP_E!J39</f>
        <v>0</v>
      </c>
      <c r="K39" s="10">
        <f>TI_EHG_E!K39+TI_CO_E!K39+TI_BF_E!K39+TI_GW_E!K39+TI_RPI_E!K39+TI_PF_E!K39+TI_BKBPB_E!K39+TI_CL_E!K39+TI_BNG_E!K39+TI_LBB_E!K39+TI_CPP_E!K39+TI_GTL_E!K39+TI_NSP_E!K39</f>
        <v>0</v>
      </c>
      <c r="L39" s="10">
        <f>TI_EHG_E!L39+TI_CO_E!L39+TI_BF_E!L39+TI_GW_E!L39+TI_RPI_E!L39+TI_PF_E!L39+TI_BKBPB_E!L39+TI_CL_E!L39+TI_BNG_E!L39+TI_LBB_E!L39+TI_CPP_E!L39+TI_GTL_E!L39+TI_NSP_E!L39</f>
        <v>0</v>
      </c>
      <c r="M39" s="10">
        <f>TI_EHG_E!M39+TI_CO_E!M39+TI_BF_E!M39+TI_GW_E!M39+TI_RPI_E!M39+TI_PF_E!M39+TI_BKBPB_E!M39+TI_CL_E!M39+TI_BNG_E!M39+TI_LBB_E!M39+TI_CPP_E!M39+TI_GTL_E!M39+TI_NSP_E!M39</f>
        <v>0</v>
      </c>
      <c r="N39" s="10">
        <f>TI_EHG_E!N39+TI_CO_E!N39+TI_BF_E!N39+TI_GW_E!N39+TI_RPI_E!N39+TI_PF_E!N39+TI_BKBPB_E!N39+TI_CL_E!N39+TI_BNG_E!N39+TI_LBB_E!N39+TI_CPP_E!N39+TI_GTL_E!N39+TI_NSP_E!N39</f>
        <v>0</v>
      </c>
      <c r="O39" s="10">
        <f>TI_EHG_E!O39+TI_CO_E!O39+TI_BF_E!O39+TI_GW_E!O39+TI_RPI_E!O39+TI_PF_E!O39+TI_BKBPB_E!O39+TI_CL_E!O39+TI_BNG_E!O39+TI_LBB_E!O39+TI_CPP_E!O39+TI_GTL_E!O39+TI_NSP_E!O39</f>
        <v>0</v>
      </c>
      <c r="P39" s="10">
        <f>TI_EHG_E!P39+TI_CO_E!P39+TI_BF_E!P39+TI_GW_E!P39+TI_RPI_E!P39+TI_PF_E!P39+TI_BKBPB_E!P39+TI_CL_E!P39+TI_BNG_E!P39+TI_LBB_E!P39+TI_CPP_E!P39+TI_GTL_E!P39+TI_NSP_E!P39</f>
        <v>0</v>
      </c>
      <c r="Q39" s="10">
        <f>TI_EHG_E!Q39+TI_CO_E!Q39+TI_BF_E!Q39+TI_GW_E!Q39+TI_RPI_E!Q39+TI_PF_E!Q39+TI_BKBPB_E!Q39+TI_CL_E!Q39+TI_BNG_E!Q39+TI_LBB_E!Q39+TI_CPP_E!Q39+TI_GTL_E!Q39+TI_NSP_E!Q39</f>
        <v>0</v>
      </c>
      <c r="R39" s="10">
        <f>TI_EHG_E!R39+TI_CO_E!R39+TI_BF_E!R39+TI_GW_E!R39+TI_RPI_E!R39+TI_PF_E!R39+TI_BKBPB_E!R39+TI_CL_E!R39+TI_BNG_E!R39+TI_LBB_E!R39+TI_CPP_E!R39+TI_GTL_E!R39+TI_NSP_E!R39</f>
        <v>0</v>
      </c>
      <c r="S39" s="10">
        <f>TI_EHG_E!S39+TI_CO_E!S39+TI_BF_E!S39+TI_GW_E!S39+TI_RPI_E!S39+TI_PF_E!S39+TI_BKBPB_E!S39+TI_CL_E!S39+TI_BNG_E!S39+TI_LBB_E!S39+TI_CPP_E!S39+TI_GTL_E!S39+TI_NSP_E!S39</f>
        <v>0</v>
      </c>
      <c r="T39" s="10">
        <f>TI_EHG_E!T39+TI_CO_E!T39+TI_BF_E!T39+TI_GW_E!T39+TI_RPI_E!T39+TI_PF_E!T39+TI_BKBPB_E!T39+TI_CL_E!T39+TI_BNG_E!T39+TI_LBB_E!T39+TI_CPP_E!T39+TI_GTL_E!T39+TI_NSP_E!T39</f>
        <v>0</v>
      </c>
      <c r="U39" s="10">
        <f>TI_EHG_E!U39+TI_CO_E!U39+TI_BF_E!U39+TI_GW_E!U39+TI_RPI_E!U39+TI_PF_E!U39+TI_BKBPB_E!U39+TI_CL_E!U39+TI_BNG_E!U39+TI_LBB_E!U39+TI_CPP_E!U39+TI_GTL_E!U39+TI_NSP_E!U39</f>
        <v>0</v>
      </c>
      <c r="V39" s="10">
        <f>TI_EHG_E!V39+TI_CO_E!V39+TI_BF_E!V39+TI_GW_E!V39+TI_RPI_E!V39+TI_PF_E!V39+TI_BKBPB_E!V39+TI_CL_E!V39+TI_BNG_E!V39+TI_LBB_E!V39+TI_CPP_E!V39+TI_GTL_E!V39+TI_NSP_E!V39</f>
        <v>0</v>
      </c>
      <c r="W39" s="10">
        <f>TI_EHG_E!W39+TI_CO_E!W39+TI_BF_E!W39+TI_GW_E!W39+TI_RPI_E!W39+TI_PF_E!W39+TI_BKBPB_E!W39+TI_CL_E!W39+TI_BNG_E!W39+TI_LBB_E!W39+TI_CPP_E!W39+TI_GTL_E!W39+TI_NSP_E!W39</f>
        <v>0</v>
      </c>
      <c r="X39" s="10">
        <f>TI_EHG_E!X39+TI_CO_E!X39+TI_BF_E!X39+TI_GW_E!X39+TI_RPI_E!X39+TI_PF_E!X39+TI_BKBPB_E!X39+TI_CL_E!X39+TI_BNG_E!X39+TI_LBB_E!X39+TI_CPP_E!X39+TI_GTL_E!X39+TI_NSP_E!X39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TI_EHG_E!C40+TI_CO_E!C40+TI_BF_E!C40+TI_GW_E!C40+TI_RPI_E!C40+TI_PF_E!C40+TI_BKBPB_E!C40+TI_CL_E!C40+TI_BNG_E!C40+TI_LBB_E!C40+TI_CPP_E!C40+TI_GTL_E!C40+TI_NSP_E!C40</f>
        <v>86.235339638865</v>
      </c>
      <c r="D40" s="10">
        <f>TI_EHG_E!D40+TI_CO_E!D40+TI_BF_E!D40+TI_GW_E!D40+TI_RPI_E!D40+TI_PF_E!D40+TI_BKBPB_E!D40+TI_CL_E!D40+TI_BNG_E!D40+TI_LBB_E!D40+TI_CPP_E!D40+TI_GTL_E!D40+TI_NSP_E!D40</f>
        <v>125.71650902837486</v>
      </c>
      <c r="E40" s="10">
        <f>TI_EHG_E!E40+TI_CO_E!E40+TI_BF_E!E40+TI_GW_E!E40+TI_RPI_E!E40+TI_PF_E!E40+TI_BKBPB_E!E40+TI_CL_E!E40+TI_BNG_E!E40+TI_LBB_E!E40+TI_CPP_E!E40+TI_GTL_E!E40+TI_NSP_E!E40</f>
        <v>123.63852106620811</v>
      </c>
      <c r="F40" s="10">
        <f>TI_EHG_E!F40+TI_CO_E!F40+TI_BF_E!F40+TI_GW_E!F40+TI_RPI_E!F40+TI_PF_E!F40+TI_BKBPB_E!F40+TI_CL_E!F40+TI_BNG_E!F40+TI_LBB_E!F40+TI_CPP_E!F40+TI_GTL_E!F40+TI_NSP_E!F40</f>
        <v>83.118400687876175</v>
      </c>
      <c r="G40" s="10">
        <f>TI_EHG_E!G40+TI_CO_E!G40+TI_BF_E!G40+TI_GW_E!G40+TI_RPI_E!G40+TI_PF_E!G40+TI_BKBPB_E!G40+TI_CL_E!G40+TI_BNG_E!G40+TI_LBB_E!G40+TI_CPP_E!G40+TI_GTL_E!G40+TI_NSP_E!G40</f>
        <v>22.857523645743768</v>
      </c>
      <c r="H40" s="10">
        <f>TI_EHG_E!H40+TI_CO_E!H40+TI_BF_E!H40+TI_GW_E!H40+TI_RPI_E!H40+TI_PF_E!H40+TI_BKBPB_E!H40+TI_CL_E!H40+TI_BNG_E!H40+TI_LBB_E!H40+TI_CPP_E!H40+TI_GTL_E!H40+TI_NSP_E!H40</f>
        <v>96.625107480653469</v>
      </c>
      <c r="I40" s="10">
        <f>TI_EHG_E!I40+TI_CO_E!I40+TI_BF_E!I40+TI_GW_E!I40+TI_RPI_E!I40+TI_PF_E!I40+TI_BKBPB_E!I40+TI_CL_E!I40+TI_BNG_E!I40+TI_LBB_E!I40+TI_CPP_E!I40+TI_GTL_E!I40+TI_NSP_E!I40</f>
        <v>57.143938091143589</v>
      </c>
      <c r="J40" s="10">
        <f>TI_EHG_E!J40+TI_CO_E!J40+TI_BF_E!J40+TI_GW_E!J40+TI_RPI_E!J40+TI_PF_E!J40+TI_BKBPB_E!J40+TI_CL_E!J40+TI_BNG_E!J40+TI_LBB_E!J40+TI_CPP_E!J40+TI_GTL_E!J40+TI_NSP_E!J40</f>
        <v>39.481255374032671</v>
      </c>
      <c r="K40" s="10">
        <f>TI_EHG_E!K40+TI_CO_E!K40+TI_BF_E!K40+TI_GW_E!K40+TI_RPI_E!K40+TI_PF_E!K40+TI_BKBPB_E!K40+TI_CL_E!K40+TI_BNG_E!K40+TI_LBB_E!K40+TI_CPP_E!K40+TI_GTL_E!K40+TI_NSP_E!K40</f>
        <v>24.93551160791057</v>
      </c>
      <c r="L40" s="10">
        <f>TI_EHG_E!L40+TI_CO_E!L40+TI_BF_E!L40+TI_GW_E!L40+TI_RPI_E!L40+TI_PF_E!L40+TI_BKBPB_E!L40+TI_CL_E!L40+TI_BNG_E!L40+TI_LBB_E!L40+TI_CPP_E!L40+TI_GTL_E!L40+TI_NSP_E!L40</f>
        <v>50.90997420464317</v>
      </c>
      <c r="M40" s="10">
        <f>TI_EHG_E!M40+TI_CO_E!M40+TI_BF_E!M40+TI_GW_E!M40+TI_RPI_E!M40+TI_PF_E!M40+TI_BKBPB_E!M40+TI_CL_E!M40+TI_BNG_E!M40+TI_LBB_E!M40+TI_CPP_E!M40+TI_GTL_E!M40+TI_NSP_E!M40</f>
        <v>27.013413585554602</v>
      </c>
      <c r="N40" s="10">
        <f>TI_EHG_E!N40+TI_CO_E!N40+TI_BF_E!N40+TI_GW_E!N40+TI_RPI_E!N40+TI_PF_E!N40+TI_BKBPB_E!N40+TI_CL_E!N40+TI_BNG_E!N40+TI_LBB_E!N40+TI_CPP_E!N40+TI_GTL_E!N40+TI_NSP_E!N40</f>
        <v>13.506706792777299</v>
      </c>
      <c r="O40" s="10">
        <f>TI_EHG_E!O40+TI_CO_E!O40+TI_BF_E!O40+TI_GW_E!O40+TI_RPI_E!O40+TI_PF_E!O40+TI_BKBPB_E!O40+TI_CL_E!O40+TI_BNG_E!O40+TI_LBB_E!O40+TI_CPP_E!O40+TI_GTL_E!O40+TI_NSP_E!O40</f>
        <v>70.65064488392089</v>
      </c>
      <c r="P40" s="10">
        <f>TI_EHG_E!P40+TI_CO_E!P40+TI_BF_E!P40+TI_GW_E!P40+TI_RPI_E!P40+TI_PF_E!P40+TI_BKBPB_E!P40+TI_CL_E!P40+TI_BNG_E!P40+TI_LBB_E!P40+TI_CPP_E!P40+TI_GTL_E!P40+TI_NSP_E!P40</f>
        <v>15.58469475494411</v>
      </c>
      <c r="Q40" s="10">
        <f>TI_EHG_E!Q40+TI_CO_E!Q40+TI_BF_E!Q40+TI_GW_E!Q40+TI_RPI_E!Q40+TI_PF_E!Q40+TI_BKBPB_E!Q40+TI_CL_E!Q40+TI_BNG_E!Q40+TI_LBB_E!Q40+TI_CPP_E!Q40+TI_GTL_E!Q40+TI_NSP_E!Q40</f>
        <v>24.935511607910581</v>
      </c>
      <c r="R40" s="10">
        <f>TI_EHG_E!R40+TI_CO_E!R40+TI_BF_E!R40+TI_GW_E!R40+TI_RPI_E!R40+TI_PF_E!R40+TI_BKBPB_E!R40+TI_CL_E!R40+TI_BNG_E!R40+TI_LBB_E!R40+TI_CPP_E!R40+TI_GTL_E!R40+TI_NSP_E!R40</f>
        <v>6.3190885640584691</v>
      </c>
      <c r="S40" s="10">
        <f>TI_EHG_E!S40+TI_CO_E!S40+TI_BF_E!S40+TI_GW_E!S40+TI_RPI_E!S40+TI_PF_E!S40+TI_BKBPB_E!S40+TI_CL_E!S40+TI_BNG_E!S40+TI_LBB_E!S40+TI_CPP_E!S40+TI_GTL_E!S40+TI_NSP_E!S40</f>
        <v>62.600601891659494</v>
      </c>
      <c r="T40" s="10">
        <f>TI_EHG_E!T40+TI_CO_E!T40+TI_BF_E!T40+TI_GW_E!T40+TI_RPI_E!T40+TI_PF_E!T40+TI_BKBPB_E!T40+TI_CL_E!T40+TI_BNG_E!T40+TI_LBB_E!T40+TI_CPP_E!T40+TI_GTL_E!T40+TI_NSP_E!T40</f>
        <v>46.518228718830613</v>
      </c>
      <c r="U40" s="10">
        <f>TI_EHG_E!U40+TI_CO_E!U40+TI_BF_E!U40+TI_GW_E!U40+TI_RPI_E!U40+TI_PF_E!U40+TI_BKBPB_E!U40+TI_CL_E!U40+TI_BNG_E!U40+TI_LBB_E!U40+TI_CPP_E!U40+TI_GTL_E!U40+TI_NSP_E!U40</f>
        <v>100.61685296646601</v>
      </c>
      <c r="V40" s="10">
        <f>TI_EHG_E!V40+TI_CO_E!V40+TI_BF_E!V40+TI_GW_E!V40+TI_RPI_E!V40+TI_PF_E!V40+TI_BKBPB_E!V40+TI_CL_E!V40+TI_BNG_E!V40+TI_LBB_E!V40+TI_CPP_E!V40+TI_GTL_E!V40+TI_NSP_E!V40</f>
        <v>42.089079965606182</v>
      </c>
      <c r="W40" s="10">
        <f>TI_EHG_E!W40+TI_CO_E!W40+TI_BF_E!W40+TI_GW_E!W40+TI_RPI_E!W40+TI_PF_E!W40+TI_BKBPB_E!W40+TI_CL_E!W40+TI_BNG_E!W40+TI_LBB_E!W40+TI_CPP_E!W40+TI_GTL_E!W40+TI_NSP_E!W40</f>
        <v>405.41392949269124</v>
      </c>
      <c r="X40" s="10">
        <f>TI_EHG_E!X40+TI_CO_E!X40+TI_BF_E!X40+TI_GW_E!X40+TI_RPI_E!X40+TI_PF_E!X40+TI_BKBPB_E!X40+TI_CL_E!X40+TI_BNG_E!X40+TI_LBB_E!X40+TI_CPP_E!X40+TI_GTL_E!X40+TI_NSP_E!X40</f>
        <v>1195.241100601892</v>
      </c>
    </row>
    <row r="41" spans="1:24" ht="11.25" customHeight="1" x14ac:dyDescent="0.2">
      <c r="A41" s="41" t="s">
        <v>69</v>
      </c>
      <c r="B41" s="9" t="s">
        <v>70</v>
      </c>
      <c r="C41" s="10">
        <f>TI_EHG_E!C41+TI_CO_E!C41+TI_BF_E!C41+TI_GW_E!C41+TI_RPI_E!C41+TI_PF_E!C41+TI_BKBPB_E!C41+TI_CL_E!C41+TI_BNG_E!C41+TI_LBB_E!C41+TI_CPP_E!C41+TI_GTL_E!C41+TI_NSP_E!C41</f>
        <v>576.4784178847807</v>
      </c>
      <c r="D41" s="10">
        <f>TI_EHG_E!D41+TI_CO_E!D41+TI_BF_E!D41+TI_GW_E!D41+TI_RPI_E!D41+TI_PF_E!D41+TI_BKBPB_E!D41+TI_CL_E!D41+TI_BNG_E!D41+TI_LBB_E!D41+TI_CPP_E!D41+TI_GTL_E!D41+TI_NSP_E!D41</f>
        <v>738.09828030954418</v>
      </c>
      <c r="E41" s="10">
        <f>TI_EHG_E!E41+TI_CO_E!E41+TI_BF_E!E41+TI_GW_E!E41+TI_RPI_E!E41+TI_PF_E!E41+TI_BKBPB_E!E41+TI_CL_E!E41+TI_BNG_E!E41+TI_LBB_E!E41+TI_CPP_E!E41+TI_GTL_E!E41+TI_NSP_E!E41</f>
        <v>521.91883061048998</v>
      </c>
      <c r="F41" s="10">
        <f>TI_EHG_E!F41+TI_CO_E!F41+TI_BF_E!F41+TI_GW_E!F41+TI_RPI_E!F41+TI_PF_E!F41+TI_BKBPB_E!F41+TI_CL_E!F41+TI_BNG_E!F41+TI_LBB_E!F41+TI_CPP_E!F41+TI_GTL_E!F41+TI_NSP_E!F41</f>
        <v>490.00670679277727</v>
      </c>
      <c r="G41" s="10">
        <f>TI_EHG_E!G41+TI_CO_E!G41+TI_BF_E!G41+TI_GW_E!G41+TI_RPI_E!G41+TI_PF_E!G41+TI_BKBPB_E!G41+TI_CL_E!G41+TI_BNG_E!G41+TI_LBB_E!G41+TI_CPP_E!G41+TI_GTL_E!G41+TI_NSP_E!G41</f>
        <v>514.71298366294059</v>
      </c>
      <c r="H41" s="10">
        <f>TI_EHG_E!H41+TI_CO_E!H41+TI_BF_E!H41+TI_GW_E!H41+TI_RPI_E!H41+TI_PF_E!H41+TI_BKBPB_E!H41+TI_CL_E!H41+TI_BNG_E!H41+TI_LBB_E!H41+TI_CPP_E!H41+TI_GTL_E!H41+TI_NSP_E!H41</f>
        <v>477.65356835769558</v>
      </c>
      <c r="I41" s="10">
        <f>TI_EHG_E!I41+TI_CO_E!I41+TI_BF_E!I41+TI_GW_E!I41+TI_RPI_E!I41+TI_PF_E!I41+TI_BKBPB_E!I41+TI_CL_E!I41+TI_BNG_E!I41+TI_LBB_E!I41+TI_CPP_E!I41+TI_GTL_E!I41+TI_NSP_E!I41</f>
        <v>668.09733447979363</v>
      </c>
      <c r="J41" s="10">
        <f>TI_EHG_E!J41+TI_CO_E!J41+TI_BF_E!J41+TI_GW_E!J41+TI_RPI_E!J41+TI_PF_E!J41+TI_BKBPB_E!J41+TI_CL_E!J41+TI_BNG_E!J41+TI_LBB_E!J41+TI_CPP_E!J41+TI_GTL_E!J41+TI_NSP_E!J41</f>
        <v>646.47944969905404</v>
      </c>
      <c r="K41" s="10">
        <f>TI_EHG_E!K41+TI_CO_E!K41+TI_BF_E!K41+TI_GW_E!K41+TI_RPI_E!K41+TI_PF_E!K41+TI_BKBPB_E!K41+TI_CL_E!K41+TI_BNG_E!K41+TI_LBB_E!K41+TI_CPP_E!K41+TI_GTL_E!K41+TI_NSP_E!K41</f>
        <v>367.50498710232148</v>
      </c>
      <c r="L41" s="10">
        <f>TI_EHG_E!L41+TI_CO_E!L41+TI_BF_E!L41+TI_GW_E!L41+TI_RPI_E!L41+TI_PF_E!L41+TI_BKBPB_E!L41+TI_CL_E!L41+TI_BNG_E!L41+TI_LBB_E!L41+TI_CPP_E!L41+TI_GTL_E!L41+TI_NSP_E!L41</f>
        <v>370.5933791917455</v>
      </c>
      <c r="M41" s="10">
        <f>TI_EHG_E!M41+TI_CO_E!M41+TI_BF_E!M41+TI_GW_E!M41+TI_RPI_E!M41+TI_PF_E!M41+TI_BKBPB_E!M41+TI_CL_E!M41+TI_BNG_E!M41+TI_LBB_E!M41+TI_CPP_E!M41+TI_GTL_E!M41+TI_NSP_E!M41</f>
        <v>686.62699914015468</v>
      </c>
      <c r="N41" s="10">
        <f>TI_EHG_E!N41+TI_CO_E!N41+TI_BF_E!N41+TI_GW_E!N41+TI_RPI_E!N41+TI_PF_E!N41+TI_BKBPB_E!N41+TI_CL_E!N41+TI_BNG_E!N41+TI_LBB_E!N41+TI_CPP_E!N41+TI_GTL_E!N41+TI_NSP_E!N41</f>
        <v>309.85717970765262</v>
      </c>
      <c r="O41" s="10">
        <f>TI_EHG_E!O41+TI_CO_E!O41+TI_BF_E!O41+TI_GW_E!O41+TI_RPI_E!O41+TI_PF_E!O41+TI_BKBPB_E!O41+TI_CL_E!O41+TI_BNG_E!O41+TI_LBB_E!O41+TI_CPP_E!O41+TI_GTL_E!O41+TI_NSP_E!O41</f>
        <v>368.53447979363705</v>
      </c>
      <c r="P41" s="10">
        <f>TI_EHG_E!P41+TI_CO_E!P41+TI_BF_E!P41+TI_GW_E!P41+TI_RPI_E!P41+TI_PF_E!P41+TI_BKBPB_E!P41+TI_CL_E!P41+TI_BNG_E!P41+TI_LBB_E!P41+TI_CPP_E!P41+TI_GTL_E!P41+TI_NSP_E!P41</f>
        <v>252.20928632846085</v>
      </c>
      <c r="Q41" s="10">
        <f>TI_EHG_E!Q41+TI_CO_E!Q41+TI_BF_E!Q41+TI_GW_E!Q41+TI_RPI_E!Q41+TI_PF_E!Q41+TI_BKBPB_E!Q41+TI_CL_E!Q41+TI_BNG_E!Q41+TI_LBB_E!Q41+TI_CPP_E!Q41+TI_GTL_E!Q41+TI_NSP_E!Q41</f>
        <v>132.79587274290625</v>
      </c>
      <c r="R41" s="10">
        <f>TI_EHG_E!R41+TI_CO_E!R41+TI_BF_E!R41+TI_GW_E!R41+TI_RPI_E!R41+TI_PF_E!R41+TI_BKBPB_E!R41+TI_CL_E!R41+TI_BNG_E!R41+TI_LBB_E!R41+TI_CPP_E!R41+TI_GTL_E!R41+TI_NSP_E!R41</f>
        <v>146.92777300085987</v>
      </c>
      <c r="S41" s="10">
        <f>TI_EHG_E!S41+TI_CO_E!S41+TI_BF_E!S41+TI_GW_E!S41+TI_RPI_E!S41+TI_PF_E!S41+TI_BKBPB_E!S41+TI_CL_E!S41+TI_BNG_E!S41+TI_LBB_E!S41+TI_CPP_E!S41+TI_GTL_E!S41+TI_NSP_E!S41</f>
        <v>202.52734307824585</v>
      </c>
      <c r="T41" s="10">
        <f>TI_EHG_E!T41+TI_CO_E!T41+TI_BF_E!T41+TI_GW_E!T41+TI_RPI_E!T41+TI_PF_E!T41+TI_BKBPB_E!T41+TI_CL_E!T41+TI_BNG_E!T41+TI_LBB_E!T41+TI_CPP_E!T41+TI_GTL_E!T41+TI_NSP_E!T41</f>
        <v>188.82846087704206</v>
      </c>
      <c r="U41" s="10">
        <f>TI_EHG_E!U41+TI_CO_E!U41+TI_BF_E!U41+TI_GW_E!U41+TI_RPI_E!U41+TI_PF_E!U41+TI_BKBPB_E!U41+TI_CL_E!U41+TI_BNG_E!U41+TI_LBB_E!U41+TI_CPP_E!U41+TI_GTL_E!U41+TI_NSP_E!U41</f>
        <v>359.96113499570072</v>
      </c>
      <c r="V41" s="10">
        <f>TI_EHG_E!V41+TI_CO_E!V41+TI_BF_E!V41+TI_GW_E!V41+TI_RPI_E!V41+TI_PF_E!V41+TI_BKBPB_E!V41+TI_CL_E!V41+TI_BNG_E!V41+TI_LBB_E!V41+TI_CPP_E!V41+TI_GTL_E!V41+TI_NSP_E!V41</f>
        <v>256.94832330180566</v>
      </c>
      <c r="W41" s="10">
        <f>TI_EHG_E!W41+TI_CO_E!W41+TI_BF_E!W41+TI_GW_E!W41+TI_RPI_E!W41+TI_PF_E!W41+TI_BKBPB_E!W41+TI_CL_E!W41+TI_BNG_E!W41+TI_LBB_E!W41+TI_CPP_E!W41+TI_GTL_E!W41+TI_NSP_E!W41</f>
        <v>222.87515047291481</v>
      </c>
      <c r="X41" s="10">
        <f>TI_EHG_E!X41+TI_CO_E!X41+TI_BF_E!X41+TI_GW_E!X41+TI_RPI_E!X41+TI_PF_E!X41+TI_BKBPB_E!X41+TI_CL_E!X41+TI_BNG_E!X41+TI_LBB_E!X41+TI_CPP_E!X41+TI_GTL_E!X41+TI_NSP_E!X41</f>
        <v>478.8609630266551</v>
      </c>
    </row>
    <row r="42" spans="1:24" ht="11.25" customHeight="1" x14ac:dyDescent="0.2">
      <c r="A42" s="41" t="s">
        <v>71</v>
      </c>
      <c r="B42" s="9" t="s">
        <v>72</v>
      </c>
      <c r="C42" s="10">
        <f>TI_EHG_E!C42+TI_CO_E!C42+TI_BF_E!C42+TI_GW_E!C42+TI_RPI_E!C42+TI_PF_E!C42+TI_BKBPB_E!C42+TI_CL_E!C42+TI_BNG_E!C42+TI_LBB_E!C42+TI_CPP_E!C42+TI_GTL_E!C42+TI_NSP_E!C42</f>
        <v>3817.9994840928625</v>
      </c>
      <c r="D42" s="10">
        <f>TI_EHG_E!D42+TI_CO_E!D42+TI_BF_E!D42+TI_GW_E!D42+TI_RPI_E!D42+TI_PF_E!D42+TI_BKBPB_E!D42+TI_CL_E!D42+TI_BNG_E!D42+TI_LBB_E!D42+TI_CPP_E!D42+TI_GTL_E!D42+TI_NSP_E!D42</f>
        <v>3891.5639724849525</v>
      </c>
      <c r="E42" s="10">
        <f>TI_EHG_E!E42+TI_CO_E!E42+TI_BF_E!E42+TI_GW_E!E42+TI_RPI_E!E42+TI_PF_E!E42+TI_BKBPB_E!E42+TI_CL_E!E42+TI_BNG_E!E42+TI_LBB_E!E42+TI_CPP_E!E42+TI_GTL_E!E42+TI_NSP_E!E42</f>
        <v>4329.7984522785891</v>
      </c>
      <c r="F42" s="10">
        <f>TI_EHG_E!F42+TI_CO_E!F42+TI_BF_E!F42+TI_GW_E!F42+TI_RPI_E!F42+TI_PF_E!F42+TI_BKBPB_E!F42+TI_CL_E!F42+TI_BNG_E!F42+TI_LBB_E!F42+TI_CPP_E!F42+TI_GTL_E!F42+TI_NSP_E!F42</f>
        <v>5533.1040412725706</v>
      </c>
      <c r="G42" s="10">
        <f>TI_EHG_E!G42+TI_CO_E!G42+TI_BF_E!G42+TI_GW_E!G42+TI_RPI_E!G42+TI_PF_E!G42+TI_BKBPB_E!G42+TI_CL_E!G42+TI_BNG_E!G42+TI_LBB_E!G42+TI_CPP_E!G42+TI_GTL_E!G42+TI_NSP_E!G42</f>
        <v>5451.9917454858114</v>
      </c>
      <c r="H42" s="10">
        <f>TI_EHG_E!H42+TI_CO_E!H42+TI_BF_E!H42+TI_GW_E!H42+TI_RPI_E!H42+TI_PF_E!H42+TI_BKBPB_E!H42+TI_CL_E!H42+TI_BNG_E!H42+TI_LBB_E!H42+TI_CPP_E!H42+TI_GTL_E!H42+TI_NSP_E!H42</f>
        <v>5294.5447979363707</v>
      </c>
      <c r="I42" s="10">
        <f>TI_EHG_E!I42+TI_CO_E!I42+TI_BF_E!I42+TI_GW_E!I42+TI_RPI_E!I42+TI_PF_E!I42+TI_BKBPB_E!I42+TI_CL_E!I42+TI_BNG_E!I42+TI_LBB_E!I42+TI_CPP_E!I42+TI_GTL_E!I42+TI_NSP_E!I42</f>
        <v>5496.2261392949276</v>
      </c>
      <c r="J42" s="10">
        <f>TI_EHG_E!J42+TI_CO_E!J42+TI_BF_E!J42+TI_GW_E!J42+TI_RPI_E!J42+TI_PF_E!J42+TI_BKBPB_E!J42+TI_CL_E!J42+TI_BNG_E!J42+TI_LBB_E!J42+TI_CPP_E!J42+TI_GTL_E!J42+TI_NSP_E!J42</f>
        <v>5802.4269131556321</v>
      </c>
      <c r="K42" s="10">
        <f>TI_EHG_E!K42+TI_CO_E!K42+TI_BF_E!K42+TI_GW_E!K42+TI_RPI_E!K42+TI_PF_E!K42+TI_BKBPB_E!K42+TI_CL_E!K42+TI_BNG_E!K42+TI_LBB_E!K42+TI_CPP_E!K42+TI_GTL_E!K42+TI_NSP_E!K42</f>
        <v>5750.26233877902</v>
      </c>
      <c r="L42" s="10">
        <f>TI_EHG_E!L42+TI_CO_E!L42+TI_BF_E!L42+TI_GW_E!L42+TI_RPI_E!L42+TI_PF_E!L42+TI_BKBPB_E!L42+TI_CL_E!L42+TI_BNG_E!L42+TI_LBB_E!L42+TI_CPP_E!L42+TI_GTL_E!L42+TI_NSP_E!L42</f>
        <v>6548.1033533963891</v>
      </c>
      <c r="M42" s="10">
        <f>TI_EHG_E!M42+TI_CO_E!M42+TI_BF_E!M42+TI_GW_E!M42+TI_RPI_E!M42+TI_PF_E!M42+TI_BKBPB_E!M42+TI_CL_E!M42+TI_BNG_E!M42+TI_LBB_E!M42+TI_CPP_E!M42+TI_GTL_E!M42+TI_NSP_E!M42</f>
        <v>7376.6123817712814</v>
      </c>
      <c r="N42" s="10">
        <f>TI_EHG_E!N42+TI_CO_E!N42+TI_BF_E!N42+TI_GW_E!N42+TI_RPI_E!N42+TI_PF_E!N42+TI_BKBPB_E!N42+TI_CL_E!N42+TI_BNG_E!N42+TI_LBB_E!N42+TI_CPP_E!N42+TI_GTL_E!N42+TI_NSP_E!N42</f>
        <v>4823.1589853826299</v>
      </c>
      <c r="O42" s="10">
        <f>TI_EHG_E!O42+TI_CO_E!O42+TI_BF_E!O42+TI_GW_E!O42+TI_RPI_E!O42+TI_PF_E!O42+TI_BKBPB_E!O42+TI_CL_E!O42+TI_BNG_E!O42+TI_LBB_E!O42+TI_CPP_E!O42+TI_GTL_E!O42+TI_NSP_E!O42</f>
        <v>7524.8879621668093</v>
      </c>
      <c r="P42" s="10">
        <f>TI_EHG_E!P42+TI_CO_E!P42+TI_BF_E!P42+TI_GW_E!P42+TI_RPI_E!P42+TI_PF_E!P42+TI_BKBPB_E!P42+TI_CL_E!P42+TI_BNG_E!P42+TI_LBB_E!P42+TI_CPP_E!P42+TI_GTL_E!P42+TI_NSP_E!P42</f>
        <v>7128.4992261392945</v>
      </c>
      <c r="Q42" s="10">
        <f>TI_EHG_E!Q42+TI_CO_E!Q42+TI_BF_E!Q42+TI_GW_E!Q42+TI_RPI_E!Q42+TI_PF_E!Q42+TI_BKBPB_E!Q42+TI_CL_E!Q42+TI_BNG_E!Q42+TI_LBB_E!Q42+TI_CPP_E!Q42+TI_GTL_E!Q42+TI_NSP_E!Q42</f>
        <v>8009.363112639724</v>
      </c>
      <c r="R42" s="10">
        <f>TI_EHG_E!R42+TI_CO_E!R42+TI_BF_E!R42+TI_GW_E!R42+TI_RPI_E!R42+TI_PF_E!R42+TI_BKBPB_E!R42+TI_CL_E!R42+TI_BNG_E!R42+TI_LBB_E!R42+TI_CPP_E!R42+TI_GTL_E!R42+TI_NSP_E!R42</f>
        <v>10045.214359415304</v>
      </c>
      <c r="S42" s="10">
        <f>TI_EHG_E!S42+TI_CO_E!S42+TI_BF_E!S42+TI_GW_E!S42+TI_RPI_E!S42+TI_PF_E!S42+TI_BKBPB_E!S42+TI_CL_E!S42+TI_BNG_E!S42+TI_LBB_E!S42+TI_CPP_E!S42+TI_GTL_E!S42+TI_NSP_E!S42</f>
        <v>9669.4226999140137</v>
      </c>
      <c r="T42" s="10">
        <f>TI_EHG_E!T42+TI_CO_E!T42+TI_BF_E!T42+TI_GW_E!T42+TI_RPI_E!T42+TI_PF_E!T42+TI_BKBPB_E!T42+TI_CL_E!T42+TI_BNG_E!T42+TI_LBB_E!T42+TI_CPP_E!T42+TI_GTL_E!T42+TI_NSP_E!T42</f>
        <v>10500.106620808252</v>
      </c>
      <c r="U42" s="10">
        <f>TI_EHG_E!U42+TI_CO_E!U42+TI_BF_E!U42+TI_GW_E!U42+TI_RPI_E!U42+TI_PF_E!U42+TI_BKBPB_E!U42+TI_CL_E!U42+TI_BNG_E!U42+TI_LBB_E!U42+TI_CPP_E!U42+TI_GTL_E!U42+TI_NSP_E!U42</f>
        <v>16166.060963026657</v>
      </c>
      <c r="V42" s="10">
        <f>TI_EHG_E!V42+TI_CO_E!V42+TI_BF_E!V42+TI_GW_E!V42+TI_RPI_E!V42+TI_PF_E!V42+TI_BKBPB_E!V42+TI_CL_E!V42+TI_BNG_E!V42+TI_LBB_E!V42+TI_CPP_E!V42+TI_GTL_E!V42+TI_NSP_E!V42</f>
        <v>19358.0573516767</v>
      </c>
      <c r="W42" s="10">
        <f>TI_EHG_E!W42+TI_CO_E!W42+TI_BF_E!W42+TI_GW_E!W42+TI_RPI_E!W42+TI_PF_E!W42+TI_BKBPB_E!W42+TI_CL_E!W42+TI_BNG_E!W42+TI_LBB_E!W42+TI_CPP_E!W42+TI_GTL_E!W42+TI_NSP_E!W42</f>
        <v>14105.327944969902</v>
      </c>
      <c r="X42" s="10">
        <f>TI_EHG_E!X42+TI_CO_E!X42+TI_BF_E!X42+TI_GW_E!X42+TI_RPI_E!X42+TI_PF_E!X42+TI_BKBPB_E!X42+TI_CL_E!X42+TI_BNG_E!X42+TI_LBB_E!X42+TI_CPP_E!X42+TI_GTL_E!X42+TI_NSP_E!X42</f>
        <v>16645.460533104037</v>
      </c>
    </row>
    <row r="43" spans="1:24" ht="11.25" customHeight="1" x14ac:dyDescent="0.2">
      <c r="A43" s="41" t="s">
        <v>73</v>
      </c>
      <c r="B43" s="9" t="s">
        <v>74</v>
      </c>
      <c r="C43" s="10">
        <f>TI_EHG_E!C43+TI_CO_E!C43+TI_BF_E!C43+TI_GW_E!C43+TI_RPI_E!C43+TI_PF_E!C43+TI_BKBPB_E!C43+TI_CL_E!C43+TI_BNG_E!C43+TI_LBB_E!C43+TI_CPP_E!C43+TI_GTL_E!C43+TI_NSP_E!C43</f>
        <v>175.002407566638</v>
      </c>
      <c r="D43" s="10">
        <f>TI_EHG_E!D43+TI_CO_E!D43+TI_BF_E!D43+TI_GW_E!D43+TI_RPI_E!D43+TI_PF_E!D43+TI_BKBPB_E!D43+TI_CL_E!D43+TI_BNG_E!D43+TI_LBB_E!D43+TI_CPP_E!D43+TI_GTL_E!D43+TI_NSP_E!D43</f>
        <v>115.2956147893379</v>
      </c>
      <c r="E43" s="10">
        <f>TI_EHG_E!E43+TI_CO_E!E43+TI_BF_E!E43+TI_GW_E!E43+TI_RPI_E!E43+TI_PF_E!E43+TI_BKBPB_E!E43+TI_CL_E!E43+TI_BNG_E!E43+TI_LBB_E!E43+TI_CPP_E!E43+TI_GTL_E!E43+TI_NSP_E!E43</f>
        <v>204.85571797076523</v>
      </c>
      <c r="F43" s="10">
        <f>TI_EHG_E!F43+TI_CO_E!F43+TI_BF_E!F43+TI_GW_E!F43+TI_RPI_E!F43+TI_PF_E!F43+TI_BKBPB_E!F43+TI_CL_E!F43+TI_BNG_E!F43+TI_LBB_E!F43+TI_CPP_E!F43+TI_GTL_E!F43+TI_NSP_E!F43</f>
        <v>102.94256233877903</v>
      </c>
      <c r="G43" s="10">
        <f>TI_EHG_E!G43+TI_CO_E!G43+TI_BF_E!G43+TI_GW_E!G43+TI_RPI_E!G43+TI_PF_E!G43+TI_BKBPB_E!G43+TI_CL_E!G43+TI_BNG_E!G43+TI_LBB_E!G43+TI_CPP_E!G43+TI_GTL_E!G43+TI_NSP_E!G43</f>
        <v>248.09165950128977</v>
      </c>
      <c r="H43" s="10">
        <f>TI_EHG_E!H43+TI_CO_E!H43+TI_BF_E!H43+TI_GW_E!H43+TI_RPI_E!H43+TI_PF_E!H43+TI_BKBPB_E!H43+TI_CL_E!H43+TI_BNG_E!H43+TI_LBB_E!H43+TI_CPP_E!H43+TI_GTL_E!H43+TI_NSP_E!H43</f>
        <v>260.44471195184866</v>
      </c>
      <c r="I43" s="10">
        <f>TI_EHG_E!I43+TI_CO_E!I43+TI_BF_E!I43+TI_GW_E!I43+TI_RPI_E!I43+TI_PF_E!I43+TI_BKBPB_E!I43+TI_CL_E!I43+TI_BNG_E!I43+TI_LBB_E!I43+TI_CPP_E!I43+TI_GTL_E!I43+TI_NSP_E!I43</f>
        <v>262.50361134995694</v>
      </c>
      <c r="J43" s="10">
        <f>TI_EHG_E!J43+TI_CO_E!J43+TI_BF_E!J43+TI_GW_E!J43+TI_RPI_E!J43+TI_PF_E!J43+TI_BKBPB_E!J43+TI_CL_E!J43+TI_BNG_E!J43+TI_LBB_E!J43+TI_CPP_E!J43+TI_GTL_E!J43+TI_NSP_E!J43</f>
        <v>252.20928632846085</v>
      </c>
      <c r="K43" s="10">
        <f>TI_EHG_E!K43+TI_CO_E!K43+TI_BF_E!K43+TI_GW_E!K43+TI_RPI_E!K43+TI_PF_E!K43+TI_BKBPB_E!K43+TI_CL_E!K43+TI_BNG_E!K43+TI_LBB_E!K43+TI_CPP_E!K43+TI_GTL_E!K43+TI_NSP_E!K43</f>
        <v>485.98452278589849</v>
      </c>
      <c r="L43" s="10">
        <f>TI_EHG_E!L43+TI_CO_E!L43+TI_BF_E!L43+TI_GW_E!L43+TI_RPI_E!L43+TI_PF_E!L43+TI_BKBPB_E!L43+TI_CL_E!L43+TI_BNG_E!L43+TI_LBB_E!L43+TI_CPP_E!L43+TI_GTL_E!L43+TI_NSP_E!L43</f>
        <v>376.61220980223561</v>
      </c>
      <c r="M43" s="10">
        <f>TI_EHG_E!M43+TI_CO_E!M43+TI_BF_E!M43+TI_GW_E!M43+TI_RPI_E!M43+TI_PF_E!M43+TI_BKBPB_E!M43+TI_CL_E!M43+TI_BNG_E!M43+TI_LBB_E!M43+TI_CPP_E!M43+TI_GTL_E!M43+TI_NSP_E!M43</f>
        <v>317.79879621668101</v>
      </c>
      <c r="N43" s="10">
        <f>TI_EHG_E!N43+TI_CO_E!N43+TI_BF_E!N43+TI_GW_E!N43+TI_RPI_E!N43+TI_PF_E!N43+TI_BKBPB_E!N43+TI_CL_E!N43+TI_BNG_E!N43+TI_LBB_E!N43+TI_CPP_E!N43+TI_GTL_E!N43+TI_NSP_E!N43</f>
        <v>399.31212381771269</v>
      </c>
      <c r="O43" s="10">
        <f>TI_EHG_E!O43+TI_CO_E!O43+TI_BF_E!O43+TI_GW_E!O43+TI_RPI_E!O43+TI_PF_E!O43+TI_BKBPB_E!O43+TI_CL_E!O43+TI_BNG_E!O43+TI_LBB_E!O43+TI_CPP_E!O43+TI_GTL_E!O43+TI_NSP_E!O43</f>
        <v>368.35769561478935</v>
      </c>
      <c r="P43" s="10">
        <f>TI_EHG_E!P43+TI_CO_E!P43+TI_BF_E!P43+TI_GW_E!P43+TI_RPI_E!P43+TI_PF_E!P43+TI_BKBPB_E!P43+TI_CL_E!P43+TI_BNG_E!P43+TI_LBB_E!P43+TI_CPP_E!P43+TI_GTL_E!P43+TI_NSP_E!P43</f>
        <v>532.41616509028358</v>
      </c>
      <c r="Q43" s="10">
        <f>TI_EHG_E!Q43+TI_CO_E!Q43+TI_BF_E!Q43+TI_GW_E!Q43+TI_RPI_E!Q43+TI_PF_E!Q43+TI_BKBPB_E!Q43+TI_CL_E!Q43+TI_BNG_E!Q43+TI_LBB_E!Q43+TI_CPP_E!Q43+TI_GTL_E!Q43+TI_NSP_E!Q43</f>
        <v>599.48409286328445</v>
      </c>
      <c r="R43" s="10">
        <f>TI_EHG_E!R43+TI_CO_E!R43+TI_BF_E!R43+TI_GW_E!R43+TI_RPI_E!R43+TI_PF_E!R43+TI_BKBPB_E!R43+TI_CL_E!R43+TI_BNG_E!R43+TI_LBB_E!R43+TI_CPP_E!R43+TI_GTL_E!R43+TI_NSP_E!R43</f>
        <v>1104.2344797936371</v>
      </c>
      <c r="S43" s="10">
        <f>TI_EHG_E!S43+TI_CO_E!S43+TI_BF_E!S43+TI_GW_E!S43+TI_RPI_E!S43+TI_PF_E!S43+TI_BKBPB_E!S43+TI_CL_E!S43+TI_BNG_E!S43+TI_LBB_E!S43+TI_CPP_E!S43+TI_GTL_E!S43+TI_NSP_E!S43</f>
        <v>358.31177987962167</v>
      </c>
      <c r="T43" s="10">
        <f>TI_EHG_E!T43+TI_CO_E!T43+TI_BF_E!T43+TI_GW_E!T43+TI_RPI_E!T43+TI_PF_E!T43+TI_BKBPB_E!T43+TI_CL_E!T43+TI_BNG_E!T43+TI_LBB_E!T43+TI_CPP_E!T43+TI_GTL_E!T43+TI_NSP_E!T43</f>
        <v>244.29028374892519</v>
      </c>
      <c r="U43" s="10">
        <f>TI_EHG_E!U43+TI_CO_E!U43+TI_BF_E!U43+TI_GW_E!U43+TI_RPI_E!U43+TI_PF_E!U43+TI_BKBPB_E!U43+TI_CL_E!U43+TI_BNG_E!U43+TI_LBB_E!U43+TI_CPP_E!U43+TI_GTL_E!U43+TI_NSP_E!U43</f>
        <v>206.2530524505589</v>
      </c>
      <c r="V43" s="10">
        <f>TI_EHG_E!V43+TI_CO_E!V43+TI_BF_E!V43+TI_GW_E!V43+TI_RPI_E!V43+TI_PF_E!V43+TI_BKBPB_E!V43+TI_CL_E!V43+TI_BNG_E!V43+TI_LBB_E!V43+TI_CPP_E!V43+TI_GTL_E!V43+TI_NSP_E!V43</f>
        <v>312.59724849527089</v>
      </c>
      <c r="W43" s="10">
        <f>TI_EHG_E!W43+TI_CO_E!W43+TI_BF_E!W43+TI_GW_E!W43+TI_RPI_E!W43+TI_PF_E!W43+TI_BKBPB_E!W43+TI_CL_E!W43+TI_BNG_E!W43+TI_LBB_E!W43+TI_CPP_E!W43+TI_GTL_E!W43+TI_NSP_E!W43</f>
        <v>225.91607910576099</v>
      </c>
      <c r="X43" s="10">
        <f>TI_EHG_E!X43+TI_CO_E!X43+TI_BF_E!X43+TI_GW_E!X43+TI_RPI_E!X43+TI_PF_E!X43+TI_BKBPB_E!X43+TI_CL_E!X43+TI_BNG_E!X43+TI_LBB_E!X43+TI_CPP_E!X43+TI_GTL_E!X43+TI_NSP_E!X43</f>
        <v>1060.3472914875322</v>
      </c>
    </row>
    <row r="44" spans="1:24" ht="11.25" customHeight="1" x14ac:dyDescent="0.2">
      <c r="A44" s="41" t="s">
        <v>75</v>
      </c>
      <c r="B44" s="9" t="s">
        <v>76</v>
      </c>
      <c r="C44" s="10">
        <f>TI_EHG_E!C44+TI_CO_E!C44+TI_BF_E!C44+TI_GW_E!C44+TI_RPI_E!C44+TI_PF_E!C44+TI_BKBPB_E!C44+TI_CL_E!C44+TI_BNG_E!C44+TI_LBB_E!C44+TI_CPP_E!C44+TI_GTL_E!C44+TI_NSP_E!C44</f>
        <v>891.13413585554599</v>
      </c>
      <c r="D44" s="10">
        <f>TI_EHG_E!D44+TI_CO_E!D44+TI_BF_E!D44+TI_GW_E!D44+TI_RPI_E!D44+TI_PF_E!D44+TI_BKBPB_E!D44+TI_CL_E!D44+TI_BNG_E!D44+TI_LBB_E!D44+TI_CPP_E!D44+TI_GTL_E!D44+TI_NSP_E!D44</f>
        <v>614.98039552880482</v>
      </c>
      <c r="E44" s="10">
        <f>TI_EHG_E!E44+TI_CO_E!E44+TI_BF_E!E44+TI_GW_E!E44+TI_RPI_E!E44+TI_PF_E!E44+TI_BKBPB_E!E44+TI_CL_E!E44+TI_BNG_E!E44+TI_LBB_E!E44+TI_CPP_E!E44+TI_GTL_E!E44+TI_NSP_E!E44</f>
        <v>997.87420464316426</v>
      </c>
      <c r="F44" s="10">
        <f>TI_EHG_E!F44+TI_CO_E!F44+TI_BF_E!F44+TI_GW_E!F44+TI_RPI_E!F44+TI_PF_E!F44+TI_BKBPB_E!F44+TI_CL_E!F44+TI_BNG_E!F44+TI_LBB_E!F44+TI_CPP_E!F44+TI_GTL_E!F44+TI_NSP_E!F44</f>
        <v>393.66577815993122</v>
      </c>
      <c r="G44" s="10">
        <f>TI_EHG_E!G44+TI_CO_E!G44+TI_BF_E!G44+TI_GW_E!G44+TI_RPI_E!G44+TI_PF_E!G44+TI_BKBPB_E!G44+TI_CL_E!G44+TI_BNG_E!G44+TI_LBB_E!G44+TI_CPP_E!G44+TI_GTL_E!G44+TI_NSP_E!G44</f>
        <v>475.92441960447115</v>
      </c>
      <c r="H44" s="10">
        <f>TI_EHG_E!H44+TI_CO_E!H44+TI_BF_E!H44+TI_GW_E!H44+TI_RPI_E!H44+TI_PF_E!H44+TI_BKBPB_E!H44+TI_CL_E!H44+TI_BNG_E!H44+TI_LBB_E!H44+TI_CPP_E!H44+TI_GTL_E!H44+TI_NSP_E!H44</f>
        <v>566.99630266552015</v>
      </c>
      <c r="I44" s="10">
        <f>TI_EHG_E!I44+TI_CO_E!I44+TI_BF_E!I44+TI_GW_E!I44+TI_RPI_E!I44+TI_PF_E!I44+TI_BKBPB_E!I44+TI_CL_E!I44+TI_BNG_E!I44+TI_LBB_E!I44+TI_CPP_E!I44+TI_GTL_E!I44+TI_NSP_E!I44</f>
        <v>509.21943250214963</v>
      </c>
      <c r="J44" s="10">
        <f>TI_EHG_E!J44+TI_CO_E!J44+TI_BF_E!J44+TI_GW_E!J44+TI_RPI_E!J44+TI_PF_E!J44+TI_BKBPB_E!J44+TI_CL_E!J44+TI_BNG_E!J44+TI_LBB_E!J44+TI_CPP_E!J44+TI_GTL_E!J44+TI_NSP_E!J44</f>
        <v>698.21822871883057</v>
      </c>
      <c r="K44" s="10">
        <f>TI_EHG_E!K44+TI_CO_E!K44+TI_BF_E!K44+TI_GW_E!K44+TI_RPI_E!K44+TI_PF_E!K44+TI_BKBPB_E!K44+TI_CL_E!K44+TI_BNG_E!K44+TI_LBB_E!K44+TI_CPP_E!K44+TI_GTL_E!K44+TI_NSP_E!K44</f>
        <v>544.47308684436791</v>
      </c>
      <c r="L44" s="10">
        <f>TI_EHG_E!L44+TI_CO_E!L44+TI_BF_E!L44+TI_GW_E!L44+TI_RPI_E!L44+TI_PF_E!L44+TI_BKBPB_E!L44+TI_CL_E!L44+TI_BNG_E!L44+TI_LBB_E!L44+TI_CPP_E!L44+TI_GTL_E!L44+TI_NSP_E!L44</f>
        <v>549.36938950988826</v>
      </c>
      <c r="M44" s="10">
        <f>TI_EHG_E!M44+TI_CO_E!M44+TI_BF_E!M44+TI_GW_E!M44+TI_RPI_E!M44+TI_PF_E!M44+TI_BKBPB_E!M44+TI_CL_E!M44+TI_BNG_E!M44+TI_LBB_E!M44+TI_CPP_E!M44+TI_GTL_E!M44+TI_NSP_E!M44</f>
        <v>915.61564918314707</v>
      </c>
      <c r="N44" s="10">
        <f>TI_EHG_E!N44+TI_CO_E!N44+TI_BF_E!N44+TI_GW_E!N44+TI_RPI_E!N44+TI_PF_E!N44+TI_BKBPB_E!N44+TI_CL_E!N44+TI_BNG_E!N44+TI_LBB_E!N44+TI_CPP_E!N44+TI_GTL_E!N44+TI_NSP_E!N44</f>
        <v>1840.0448839208934</v>
      </c>
      <c r="O44" s="10">
        <f>TI_EHG_E!O44+TI_CO_E!O44+TI_BF_E!O44+TI_GW_E!O44+TI_RPI_E!O44+TI_PF_E!O44+TI_BKBPB_E!O44+TI_CL_E!O44+TI_BNG_E!O44+TI_LBB_E!O44+TI_CPP_E!O44+TI_GTL_E!O44+TI_NSP_E!O44</f>
        <v>1411.0490111779879</v>
      </c>
      <c r="P44" s="10">
        <f>TI_EHG_E!P44+TI_CO_E!P44+TI_BF_E!P44+TI_GW_E!P44+TI_RPI_E!P44+TI_PF_E!P44+TI_BKBPB_E!P44+TI_CL_E!P44+TI_BNG_E!P44+TI_LBB_E!P44+TI_CPP_E!P44+TI_GTL_E!P44+TI_NSP_E!P44</f>
        <v>2333.5960447119514</v>
      </c>
      <c r="Q44" s="10">
        <f>TI_EHG_E!Q44+TI_CO_E!Q44+TI_BF_E!Q44+TI_GW_E!Q44+TI_RPI_E!Q44+TI_PF_E!Q44+TI_BKBPB_E!Q44+TI_CL_E!Q44+TI_BNG_E!Q44+TI_LBB_E!Q44+TI_CPP_E!Q44+TI_GTL_E!Q44+TI_NSP_E!Q44</f>
        <v>2907.4472055030096</v>
      </c>
      <c r="R44" s="10">
        <f>TI_EHG_E!R44+TI_CO_E!R44+TI_BF_E!R44+TI_GW_E!R44+TI_RPI_E!R44+TI_PF_E!R44+TI_BKBPB_E!R44+TI_CL_E!R44+TI_BNG_E!R44+TI_LBB_E!R44+TI_CPP_E!R44+TI_GTL_E!R44+TI_NSP_E!R44</f>
        <v>1813.7441960447118</v>
      </c>
      <c r="S44" s="10">
        <f>TI_EHG_E!S44+TI_CO_E!S44+TI_BF_E!S44+TI_GW_E!S44+TI_RPI_E!S44+TI_PF_E!S44+TI_BKBPB_E!S44+TI_CL_E!S44+TI_BNG_E!S44+TI_LBB_E!S44+TI_CPP_E!S44+TI_GTL_E!S44+TI_NSP_E!S44</f>
        <v>2280.9449699054171</v>
      </c>
      <c r="T44" s="10">
        <f>TI_EHG_E!T44+TI_CO_E!T44+TI_BF_E!T44+TI_GW_E!T44+TI_RPI_E!T44+TI_PF_E!T44+TI_BKBPB_E!T44+TI_CL_E!T44+TI_BNG_E!T44+TI_LBB_E!T44+TI_CPP_E!T44+TI_GTL_E!T44+TI_NSP_E!T44</f>
        <v>4044.1017196904559</v>
      </c>
      <c r="U44" s="10">
        <f>TI_EHG_E!U44+TI_CO_E!U44+TI_BF_E!U44+TI_GW_E!U44+TI_RPI_E!U44+TI_PF_E!U44+TI_BKBPB_E!U44+TI_CL_E!U44+TI_BNG_E!U44+TI_LBB_E!U44+TI_CPP_E!U44+TI_GTL_E!U44+TI_NSP_E!U44</f>
        <v>3513.5527944969904</v>
      </c>
      <c r="V44" s="10">
        <f>TI_EHG_E!V44+TI_CO_E!V44+TI_BF_E!V44+TI_GW_E!V44+TI_RPI_E!V44+TI_PF_E!V44+TI_BKBPB_E!V44+TI_CL_E!V44+TI_BNG_E!V44+TI_LBB_E!V44+TI_CPP_E!V44+TI_GTL_E!V44+TI_NSP_E!V44</f>
        <v>3113.7105760963022</v>
      </c>
      <c r="W44" s="10">
        <f>TI_EHG_E!W44+TI_CO_E!W44+TI_BF_E!W44+TI_GW_E!W44+TI_RPI_E!W44+TI_PF_E!W44+TI_BKBPB_E!W44+TI_CL_E!W44+TI_BNG_E!W44+TI_LBB_E!W44+TI_CPP_E!W44+TI_GTL_E!W44+TI_NSP_E!W44</f>
        <v>1943.9298366294067</v>
      </c>
      <c r="X44" s="10">
        <f>TI_EHG_E!X44+TI_CO_E!X44+TI_BF_E!X44+TI_GW_E!X44+TI_RPI_E!X44+TI_PF_E!X44+TI_BKBPB_E!X44+TI_CL_E!X44+TI_BNG_E!X44+TI_LBB_E!X44+TI_CPP_E!X44+TI_GTL_E!X44+TI_NSP_E!X44</f>
        <v>3758.001719690455</v>
      </c>
    </row>
    <row r="45" spans="1:24" ht="11.25" customHeight="1" x14ac:dyDescent="0.2">
      <c r="A45" s="41" t="s">
        <v>77</v>
      </c>
      <c r="B45" s="9" t="s">
        <v>78</v>
      </c>
      <c r="C45" s="10">
        <f>TI_EHG_E!C45+TI_CO_E!C45+TI_BF_E!C45+TI_GW_E!C45+TI_RPI_E!C45+TI_PF_E!C45+TI_BKBPB_E!C45+TI_CL_E!C45+TI_BNG_E!C45+TI_LBB_E!C45+TI_CPP_E!C45+TI_GTL_E!C45+TI_NSP_E!C45</f>
        <v>236.39054170249352</v>
      </c>
      <c r="D45" s="10">
        <f>TI_EHG_E!D45+TI_CO_E!D45+TI_BF_E!D45+TI_GW_E!D45+TI_RPI_E!D45+TI_PF_E!D45+TI_BKBPB_E!D45+TI_CL_E!D45+TI_BNG_E!D45+TI_LBB_E!D45+TI_CPP_E!D45+TI_GTL_E!D45+TI_NSP_E!D45</f>
        <v>163.49475494411004</v>
      </c>
      <c r="E45" s="10">
        <f>TI_EHG_E!E45+TI_CO_E!E45+TI_BF_E!E45+TI_GW_E!E45+TI_RPI_E!E45+TI_PF_E!E45+TI_BKBPB_E!E45+TI_CL_E!E45+TI_BNG_E!E45+TI_LBB_E!E45+TI_CPP_E!E45+TI_GTL_E!E45+TI_NSP_E!E45</f>
        <v>174.94978503869299</v>
      </c>
      <c r="F45" s="10">
        <f>TI_EHG_E!F45+TI_CO_E!F45+TI_BF_E!F45+TI_GW_E!F45+TI_RPI_E!F45+TI_PF_E!F45+TI_BKBPB_E!F45+TI_CL_E!F45+TI_BNG_E!F45+TI_LBB_E!F45+TI_CPP_E!F45+TI_GTL_E!F45+TI_NSP_E!F45</f>
        <v>228.05967325881338</v>
      </c>
      <c r="G45" s="10">
        <f>TI_EHG_E!G45+TI_CO_E!G45+TI_BF_E!G45+TI_GW_E!G45+TI_RPI_E!G45+TI_PF_E!G45+TI_BKBPB_E!G45+TI_CL_E!G45+TI_BNG_E!G45+TI_LBB_E!G45+TI_CPP_E!G45+TI_GTL_E!G45+TI_NSP_E!G45</f>
        <v>331.15511607910571</v>
      </c>
      <c r="H45" s="10">
        <f>TI_EHG_E!H45+TI_CO_E!H45+TI_BF_E!H45+TI_GW_E!H45+TI_RPI_E!H45+TI_PF_E!H45+TI_BKBPB_E!H45+TI_CL_E!H45+TI_BNG_E!H45+TI_LBB_E!H45+TI_CPP_E!H45+TI_GTL_E!H45+TI_NSP_E!H45</f>
        <v>349.8996560619089</v>
      </c>
      <c r="I45" s="10">
        <f>TI_EHG_E!I45+TI_CO_E!I45+TI_BF_E!I45+TI_GW_E!I45+TI_RPI_E!I45+TI_PF_E!I45+TI_BKBPB_E!I45+TI_CL_E!I45+TI_BNG_E!I45+TI_LBB_E!I45+TI_CPP_E!I45+TI_GTL_E!I45+TI_NSP_E!I45</f>
        <v>206.19079965606184</v>
      </c>
      <c r="J45" s="10">
        <f>TI_EHG_E!J45+TI_CO_E!J45+TI_BF_E!J45+TI_GW_E!J45+TI_RPI_E!J45+TI_PF_E!J45+TI_BKBPB_E!J45+TI_CL_E!J45+TI_BNG_E!J45+TI_LBB_E!J45+TI_CPP_E!J45+TI_GTL_E!J45+TI_NSP_E!J45</f>
        <v>384.26491831470332</v>
      </c>
      <c r="K45" s="10">
        <f>TI_EHG_E!K45+TI_CO_E!K45+TI_BF_E!K45+TI_GW_E!K45+TI_RPI_E!K45+TI_PF_E!K45+TI_BKBPB_E!K45+TI_CL_E!K45+TI_BNG_E!K45+TI_LBB_E!K45+TI_CPP_E!K45+TI_GTL_E!K45+TI_NSP_E!K45</f>
        <v>278.04531384350815</v>
      </c>
      <c r="L45" s="10">
        <f>TI_EHG_E!L45+TI_CO_E!L45+TI_BF_E!L45+TI_GW_E!L45+TI_RPI_E!L45+TI_PF_E!L45+TI_BKBPB_E!L45+TI_CL_E!L45+TI_BNG_E!L45+TI_LBB_E!L45+TI_CPP_E!L45+TI_GTL_E!L45+TI_NSP_E!L45</f>
        <v>312.41040412725715</v>
      </c>
      <c r="M45" s="10">
        <f>TI_EHG_E!M45+TI_CO_E!M45+TI_BF_E!M45+TI_GW_E!M45+TI_RPI_E!M45+TI_PF_E!M45+TI_BKBPB_E!M45+TI_CL_E!M45+TI_BNG_E!M45+TI_LBB_E!M45+TI_CPP_E!M45+TI_GTL_E!M45+TI_NSP_E!M45</f>
        <v>380.09939810834055</v>
      </c>
      <c r="N45" s="10">
        <f>TI_EHG_E!N45+TI_CO_E!N45+TI_BF_E!N45+TI_GW_E!N45+TI_RPI_E!N45+TI_PF_E!N45+TI_BKBPB_E!N45+TI_CL_E!N45+TI_BNG_E!N45+TI_LBB_E!N45+TI_CPP_E!N45+TI_GTL_E!N45+TI_NSP_E!N45</f>
        <v>1241.3108340498707</v>
      </c>
      <c r="O45" s="10">
        <f>TI_EHG_E!O45+TI_CO_E!O45+TI_BF_E!O45+TI_GW_E!O45+TI_RPI_E!O45+TI_PF_E!O45+TI_BKBPB_E!O45+TI_CL_E!O45+TI_BNG_E!O45+TI_LBB_E!O45+TI_CPP_E!O45+TI_GTL_E!O45+TI_NSP_E!O45</f>
        <v>1375.6472914875321</v>
      </c>
      <c r="P45" s="10">
        <f>TI_EHG_E!P45+TI_CO_E!P45+TI_BF_E!P45+TI_GW_E!P45+TI_RPI_E!P45+TI_PF_E!P45+TI_BKBPB_E!P45+TI_CL_E!P45+TI_BNG_E!P45+TI_LBB_E!P45+TI_CPP_E!P45+TI_GTL_E!P45+TI_NSP_E!P45</f>
        <v>1674.5199484092864</v>
      </c>
      <c r="Q45" s="10">
        <f>TI_EHG_E!Q45+TI_CO_E!Q45+TI_BF_E!Q45+TI_GW_E!Q45+TI_RPI_E!Q45+TI_PF_E!Q45+TI_BKBPB_E!Q45+TI_CL_E!Q45+TI_BNG_E!Q45+TI_LBB_E!Q45+TI_CPP_E!Q45+TI_GTL_E!Q45+TI_NSP_E!Q45</f>
        <v>1553.7212381771278</v>
      </c>
      <c r="R45" s="10">
        <f>TI_EHG_E!R45+TI_CO_E!R45+TI_BF_E!R45+TI_GW_E!R45+TI_RPI_E!R45+TI_PF_E!R45+TI_BKBPB_E!R45+TI_CL_E!R45+TI_BNG_E!R45+TI_LBB_E!R45+TI_CPP_E!R45+TI_GTL_E!R45+TI_NSP_E!R45</f>
        <v>2271.0994840928633</v>
      </c>
      <c r="S45" s="10">
        <f>TI_EHG_E!S45+TI_CO_E!S45+TI_BF_E!S45+TI_GW_E!S45+TI_RPI_E!S45+TI_PF_E!S45+TI_BKBPB_E!S45+TI_CL_E!S45+TI_BNG_E!S45+TI_LBB_E!S45+TI_CPP_E!S45+TI_GTL_E!S45+TI_NSP_E!S45</f>
        <v>2820.207996560619</v>
      </c>
      <c r="T45" s="10">
        <f>TI_EHG_E!T45+TI_CO_E!T45+TI_BF_E!T45+TI_GW_E!T45+TI_RPI_E!T45+TI_PF_E!T45+TI_BKBPB_E!T45+TI_CL_E!T45+TI_BNG_E!T45+TI_LBB_E!T45+TI_CPP_E!T45+TI_GTL_E!T45+TI_NSP_E!T45</f>
        <v>2644.8586414445394</v>
      </c>
      <c r="U45" s="10">
        <f>TI_EHG_E!U45+TI_CO_E!U45+TI_BF_E!U45+TI_GW_E!U45+TI_RPI_E!U45+TI_PF_E!U45+TI_BKBPB_E!U45+TI_CL_E!U45+TI_BNG_E!U45+TI_LBB_E!U45+TI_CPP_E!U45+TI_GTL_E!U45+TI_NSP_E!U45</f>
        <v>1864.7849527085118</v>
      </c>
      <c r="V45" s="10">
        <f>TI_EHG_E!V45+TI_CO_E!V45+TI_BF_E!V45+TI_GW_E!V45+TI_RPI_E!V45+TI_PF_E!V45+TI_BKBPB_E!V45+TI_CL_E!V45+TI_BNG_E!V45+TI_LBB_E!V45+TI_CPP_E!V45+TI_GTL_E!V45+TI_NSP_E!V45</f>
        <v>1942.351762682717</v>
      </c>
      <c r="W45" s="10">
        <f>TI_EHG_E!W45+TI_CO_E!W45+TI_BF_E!W45+TI_GW_E!W45+TI_RPI_E!W45+TI_PF_E!W45+TI_BKBPB_E!W45+TI_CL_E!W45+TI_BNG_E!W45+TI_LBB_E!W45+TI_CPP_E!W45+TI_GTL_E!W45+TI_NSP_E!W45</f>
        <v>1348.1528804815132</v>
      </c>
      <c r="X45" s="10">
        <f>TI_EHG_E!X45+TI_CO_E!X45+TI_BF_E!X45+TI_GW_E!X45+TI_RPI_E!X45+TI_PF_E!X45+TI_BKBPB_E!X45+TI_CL_E!X45+TI_BNG_E!X45+TI_LBB_E!X45+TI_CPP_E!X45+TI_GTL_E!X45+TI_NSP_E!X45</f>
        <v>1778.2215821152186</v>
      </c>
    </row>
    <row r="46" spans="1:24" ht="11.25" customHeight="1" x14ac:dyDescent="0.2">
      <c r="A46" s="41" t="s">
        <v>79</v>
      </c>
      <c r="B46" s="9" t="s">
        <v>80</v>
      </c>
      <c r="C46" s="10">
        <f>TI_EHG_E!C46+TI_CO_E!C46+TI_BF_E!C46+TI_GW_E!C46+TI_RPI_E!C46+TI_PF_E!C46+TI_BKBPB_E!C46+TI_CL_E!C46+TI_BNG_E!C46+TI_LBB_E!C46+TI_CPP_E!C46+TI_GTL_E!C46+TI_NSP_E!C46</f>
        <v>16.809974204643161</v>
      </c>
      <c r="D46" s="10">
        <f>TI_EHG_E!D46+TI_CO_E!D46+TI_BF_E!D46+TI_GW_E!D46+TI_RPI_E!D46+TI_PF_E!D46+TI_BKBPB_E!D46+TI_CL_E!D46+TI_BNG_E!D46+TI_LBB_E!D46+TI_CPP_E!D46+TI_GTL_E!D46+TI_NSP_E!D46</f>
        <v>18.787618228718827</v>
      </c>
      <c r="E46" s="10">
        <f>TI_EHG_E!E46+TI_CO_E!E46+TI_BF_E!E46+TI_GW_E!E46+TI_RPI_E!E46+TI_PF_E!E46+TI_BKBPB_E!E46+TI_CL_E!E46+TI_BNG_E!E46+TI_LBB_E!E46+TI_CPP_E!E46+TI_GTL_E!E46+TI_NSP_E!E46</f>
        <v>21.754084264832326</v>
      </c>
      <c r="F46" s="10">
        <f>TI_EHG_E!F46+TI_CO_E!F46+TI_BF_E!F46+TI_GW_E!F46+TI_RPI_E!F46+TI_PF_E!F46+TI_BKBPB_E!F46+TI_CL_E!F46+TI_BNG_E!F46+TI_LBB_E!F46+TI_CPP_E!F46+TI_GTL_E!F46+TI_NSP_E!F46</f>
        <v>24.720550300945831</v>
      </c>
      <c r="G46" s="10">
        <f>TI_EHG_E!G46+TI_CO_E!G46+TI_BF_E!G46+TI_GW_E!G46+TI_RPI_E!G46+TI_PF_E!G46+TI_BKBPB_E!G46+TI_CL_E!G46+TI_BNG_E!G46+TI_LBB_E!G46+TI_CPP_E!G46+TI_GTL_E!G46+TI_NSP_E!G46</f>
        <v>20.7652622527945</v>
      </c>
      <c r="H46" s="10">
        <f>TI_EHG_E!H46+TI_CO_E!H46+TI_BF_E!H46+TI_GW_E!H46+TI_RPI_E!H46+TI_PF_E!H46+TI_BKBPB_E!H46+TI_CL_E!H46+TI_BNG_E!H46+TI_LBB_E!H46+TI_CPP_E!H46+TI_GTL_E!H46+TI_NSP_E!H46</f>
        <v>22.742906276870158</v>
      </c>
      <c r="I46" s="10">
        <f>TI_EHG_E!I46+TI_CO_E!I46+TI_BF_E!I46+TI_GW_E!I46+TI_RPI_E!I46+TI_PF_E!I46+TI_BKBPB_E!I46+TI_CL_E!I46+TI_BNG_E!I46+TI_LBB_E!I46+TI_CPP_E!I46+TI_GTL_E!I46+TI_NSP_E!I46</f>
        <v>1013.542562338779</v>
      </c>
      <c r="J46" s="10">
        <f>TI_EHG_E!J46+TI_CO_E!J46+TI_BF_E!J46+TI_GW_E!J46+TI_RPI_E!J46+TI_PF_E!J46+TI_BKBPB_E!J46+TI_CL_E!J46+TI_BNG_E!J46+TI_LBB_E!J46+TI_CPP_E!J46+TI_GTL_E!J46+TI_NSP_E!J46</f>
        <v>19.776440240756667</v>
      </c>
      <c r="K46" s="10">
        <f>TI_EHG_E!K46+TI_CO_E!K46+TI_BF_E!K46+TI_GW_E!K46+TI_RPI_E!K46+TI_PF_E!K46+TI_BKBPB_E!K46+TI_CL_E!K46+TI_BNG_E!K46+TI_LBB_E!K46+TI_CPP_E!K46+TI_GTL_E!K46+TI_NSP_E!K46</f>
        <v>57.351676698194332</v>
      </c>
      <c r="L46" s="10">
        <f>TI_EHG_E!L46+TI_CO_E!L46+TI_BF_E!L46+TI_GW_E!L46+TI_RPI_E!L46+TI_PF_E!L46+TI_BKBPB_E!L46+TI_CL_E!L46+TI_BNG_E!L46+TI_LBB_E!L46+TI_CPP_E!L46+TI_GTL_E!L46+TI_NSP_E!L46</f>
        <v>31.642304385210657</v>
      </c>
      <c r="M46" s="10">
        <f>TI_EHG_E!M46+TI_CO_E!M46+TI_BF_E!M46+TI_GW_E!M46+TI_RPI_E!M46+TI_PF_E!M46+TI_BKBPB_E!M46+TI_CL_E!M46+TI_BNG_E!M46+TI_LBB_E!M46+TI_CPP_E!M46+TI_GTL_E!M46+TI_NSP_E!M46</f>
        <v>58.340498710232161</v>
      </c>
      <c r="N46" s="10">
        <f>TI_EHG_E!N46+TI_CO_E!N46+TI_BF_E!N46+TI_GW_E!N46+TI_RPI_E!N46+TI_PF_E!N46+TI_BKBPB_E!N46+TI_CL_E!N46+TI_BNG_E!N46+TI_LBB_E!N46+TI_CPP_E!N46+TI_GTL_E!N46+TI_NSP_E!N46</f>
        <v>78.116938950988811</v>
      </c>
      <c r="O46" s="10">
        <f>TI_EHG_E!O46+TI_CO_E!O46+TI_BF_E!O46+TI_GW_E!O46+TI_RPI_E!O46+TI_PF_E!O46+TI_BKBPB_E!O46+TI_CL_E!O46+TI_BNG_E!O46+TI_LBB_E!O46+TI_CPP_E!O46+TI_GTL_E!O46+TI_NSP_E!O46</f>
        <v>24.720550300945824</v>
      </c>
      <c r="P46" s="10">
        <f>TI_EHG_E!P46+TI_CO_E!P46+TI_BF_E!P46+TI_GW_E!P46+TI_RPI_E!P46+TI_PF_E!P46+TI_BKBPB_E!P46+TI_CL_E!P46+TI_BNG_E!P46+TI_LBB_E!P46+TI_CPP_E!P46+TI_GTL_E!P46+TI_NSP_E!P46</f>
        <v>22.742906276870162</v>
      </c>
      <c r="Q46" s="10">
        <f>TI_EHG_E!Q46+TI_CO_E!Q46+TI_BF_E!Q46+TI_GW_E!Q46+TI_RPI_E!Q46+TI_PF_E!Q46+TI_BKBPB_E!Q46+TI_CL_E!Q46+TI_BNG_E!Q46+TI_LBB_E!Q46+TI_CPP_E!Q46+TI_GTL_E!Q46+TI_NSP_E!Q46</f>
        <v>27.68701633705933</v>
      </c>
      <c r="R46" s="10">
        <f>TI_EHG_E!R46+TI_CO_E!R46+TI_BF_E!R46+TI_GW_E!R46+TI_RPI_E!R46+TI_PF_E!R46+TI_BKBPB_E!R46+TI_CL_E!R46+TI_BNG_E!R46+TI_LBB_E!R46+TI_CPP_E!R46+TI_GTL_E!R46+TI_NSP_E!R46</f>
        <v>27.57429062768702</v>
      </c>
      <c r="S46" s="10">
        <f>TI_EHG_E!S46+TI_CO_E!S46+TI_BF_E!S46+TI_GW_E!S46+TI_RPI_E!S46+TI_PF_E!S46+TI_BKBPB_E!S46+TI_CL_E!S46+TI_BNG_E!S46+TI_LBB_E!S46+TI_CPP_E!S46+TI_GTL_E!S46+TI_NSP_E!S46</f>
        <v>23.898796216681003</v>
      </c>
      <c r="T46" s="10">
        <f>TI_EHG_E!T46+TI_CO_E!T46+TI_BF_E!T46+TI_GW_E!T46+TI_RPI_E!T46+TI_PF_E!T46+TI_BKBPB_E!T46+TI_CL_E!T46+TI_BNG_E!T46+TI_LBB_E!T46+TI_CPP_E!T46+TI_GTL_E!T46+TI_NSP_E!T46</f>
        <v>4.878933791917456</v>
      </c>
      <c r="U46" s="10">
        <f>TI_EHG_E!U46+TI_CO_E!U46+TI_BF_E!U46+TI_GW_E!U46+TI_RPI_E!U46+TI_PF_E!U46+TI_BKBPB_E!U46+TI_CL_E!U46+TI_BNG_E!U46+TI_LBB_E!U46+TI_CPP_E!U46+TI_GTL_E!U46+TI_NSP_E!U46</f>
        <v>103.40558899398108</v>
      </c>
      <c r="V46" s="10">
        <f>TI_EHG_E!V46+TI_CO_E!V46+TI_BF_E!V46+TI_GW_E!V46+TI_RPI_E!V46+TI_PF_E!V46+TI_BKBPB_E!V46+TI_CL_E!V46+TI_BNG_E!V46+TI_LBB_E!V46+TI_CPP_E!V46+TI_GTL_E!V46+TI_NSP_E!V46</f>
        <v>102.27093723129832</v>
      </c>
      <c r="W46" s="10">
        <f>TI_EHG_E!W46+TI_CO_E!W46+TI_BF_E!W46+TI_GW_E!W46+TI_RPI_E!W46+TI_PF_E!W46+TI_BKBPB_E!W46+TI_CL_E!W46+TI_BNG_E!W46+TI_LBB_E!W46+TI_CPP_E!W46+TI_GTL_E!W46+TI_NSP_E!W46</f>
        <v>247.76509028374898</v>
      </c>
      <c r="X46" s="10">
        <f>TI_EHG_E!X46+TI_CO_E!X46+TI_BF_E!X46+TI_GW_E!X46+TI_RPI_E!X46+TI_PF_E!X46+TI_BKBPB_E!X46+TI_CL_E!X46+TI_BNG_E!X46+TI_LBB_E!X46+TI_CPP_E!X46+TI_GTL_E!X46+TI_NSP_E!X46</f>
        <v>165.42897678417884</v>
      </c>
    </row>
    <row r="47" spans="1:24" ht="11.25" customHeight="1" x14ac:dyDescent="0.2">
      <c r="A47" s="41" t="s">
        <v>81</v>
      </c>
      <c r="B47" s="9" t="s">
        <v>82</v>
      </c>
      <c r="C47" s="10">
        <f>TI_EHG_E!C47+TI_CO_E!C47+TI_BF_E!C47+TI_GW_E!C47+TI_RPI_E!C47+TI_PF_E!C47+TI_BKBPB_E!C47+TI_CL_E!C47+TI_BNG_E!C47+TI_LBB_E!C47+TI_CPP_E!C47+TI_GTL_E!C47+TI_NSP_E!C47</f>
        <v>26.019862424763541</v>
      </c>
      <c r="D47" s="10">
        <f>TI_EHG_E!D47+TI_CO_E!D47+TI_BF_E!D47+TI_GW_E!D47+TI_RPI_E!D47+TI_PF_E!D47+TI_BKBPB_E!D47+TI_CL_E!D47+TI_BNG_E!D47+TI_LBB_E!D47+TI_CPP_E!D47+TI_GTL_E!D47+TI_NSP_E!D47</f>
        <v>2.0015477214101458</v>
      </c>
      <c r="E47" s="10">
        <f>TI_EHG_E!E47+TI_CO_E!E47+TI_BF_E!E47+TI_GW_E!E47+TI_RPI_E!E47+TI_PF_E!E47+TI_BKBPB_E!E47+TI_CL_E!E47+TI_BNG_E!E47+TI_LBB_E!E47+TI_CPP_E!E47+TI_GTL_E!E47+TI_NSP_E!E47</f>
        <v>2.0015477214101458</v>
      </c>
      <c r="F47" s="10">
        <f>TI_EHG_E!F47+TI_CO_E!F47+TI_BF_E!F47+TI_GW_E!F47+TI_RPI_E!F47+TI_PF_E!F47+TI_BKBPB_E!F47+TI_CL_E!F47+TI_BNG_E!F47+TI_LBB_E!F47+TI_CPP_E!F47+TI_GTL_E!F47+TI_NSP_E!F47</f>
        <v>0</v>
      </c>
      <c r="G47" s="10">
        <f>TI_EHG_E!G47+TI_CO_E!G47+TI_BF_E!G47+TI_GW_E!G47+TI_RPI_E!G47+TI_PF_E!G47+TI_BKBPB_E!G47+TI_CL_E!G47+TI_BNG_E!G47+TI_LBB_E!G47+TI_CPP_E!G47+TI_GTL_E!G47+TI_NSP_E!G47</f>
        <v>6.0045571797076516</v>
      </c>
      <c r="H47" s="10">
        <f>TI_EHG_E!H47+TI_CO_E!H47+TI_BF_E!H47+TI_GW_E!H47+TI_RPI_E!H47+TI_PF_E!H47+TI_BKBPB_E!H47+TI_CL_E!H47+TI_BNG_E!H47+TI_LBB_E!H47+TI_CPP_E!H47+TI_GTL_E!H47+TI_NSP_E!H47</f>
        <v>6.0045571797076516</v>
      </c>
      <c r="I47" s="10">
        <f>TI_EHG_E!I47+TI_CO_E!I47+TI_BF_E!I47+TI_GW_E!I47+TI_RPI_E!I47+TI_PF_E!I47+TI_BKBPB_E!I47+TI_CL_E!I47+TI_BNG_E!I47+TI_LBB_E!I47+TI_CPP_E!I47+TI_GTL_E!I47+TI_NSP_E!I47</f>
        <v>7.0053310404127247</v>
      </c>
      <c r="J47" s="10">
        <f>TI_EHG_E!J47+TI_CO_E!J47+TI_BF_E!J47+TI_GW_E!J47+TI_RPI_E!J47+TI_PF_E!J47+TI_BKBPB_E!J47+TI_CL_E!J47+TI_BNG_E!J47+TI_LBB_E!J47+TI_CPP_E!J47+TI_GTL_E!J47+TI_NSP_E!J47</f>
        <v>3.0023215821152185</v>
      </c>
      <c r="K47" s="10">
        <f>TI_EHG_E!K47+TI_CO_E!K47+TI_BF_E!K47+TI_GW_E!K47+TI_RPI_E!K47+TI_PF_E!K47+TI_BKBPB_E!K47+TI_CL_E!K47+TI_BNG_E!K47+TI_LBB_E!K47+TI_CPP_E!K47+TI_GTL_E!K47+TI_NSP_E!K47</f>
        <v>5.0038693035253647</v>
      </c>
      <c r="L47" s="10">
        <f>TI_EHG_E!L47+TI_CO_E!L47+TI_BF_E!L47+TI_GW_E!L47+TI_RPI_E!L47+TI_PF_E!L47+TI_BKBPB_E!L47+TI_CL_E!L47+TI_BNG_E!L47+TI_LBB_E!L47+TI_CPP_E!L47+TI_GTL_E!L47+TI_NSP_E!L47</f>
        <v>1.0007738607050729</v>
      </c>
      <c r="M47" s="10">
        <f>TI_EHG_E!M47+TI_CO_E!M47+TI_BF_E!M47+TI_GW_E!M47+TI_RPI_E!M47+TI_PF_E!M47+TI_BKBPB_E!M47+TI_CL_E!M47+TI_BNG_E!M47+TI_LBB_E!M47+TI_CPP_E!M47+TI_GTL_E!M47+TI_NSP_E!M47</f>
        <v>3.0023215821152189</v>
      </c>
      <c r="N47" s="10">
        <f>TI_EHG_E!N47+TI_CO_E!N47+TI_BF_E!N47+TI_GW_E!N47+TI_RPI_E!N47+TI_PF_E!N47+TI_BKBPB_E!N47+TI_CL_E!N47+TI_BNG_E!N47+TI_LBB_E!N47+TI_CPP_E!N47+TI_GTL_E!N47+TI_NSP_E!N47</f>
        <v>3.0023215821152189</v>
      </c>
      <c r="O47" s="10">
        <f>TI_EHG_E!O47+TI_CO_E!O47+TI_BF_E!O47+TI_GW_E!O47+TI_RPI_E!O47+TI_PF_E!O47+TI_BKBPB_E!O47+TI_CL_E!O47+TI_BNG_E!O47+TI_LBB_E!O47+TI_CPP_E!O47+TI_GTL_E!O47+TI_NSP_E!O47</f>
        <v>2.0015477214101458</v>
      </c>
      <c r="P47" s="10">
        <f>TI_EHG_E!P47+TI_CO_E!P47+TI_BF_E!P47+TI_GW_E!P47+TI_RPI_E!P47+TI_PF_E!P47+TI_BKBPB_E!P47+TI_CL_E!P47+TI_BNG_E!P47+TI_LBB_E!P47+TI_CPP_E!P47+TI_GTL_E!P47+TI_NSP_E!P47</f>
        <v>3.0023215821152189</v>
      </c>
      <c r="Q47" s="10">
        <f>TI_EHG_E!Q47+TI_CO_E!Q47+TI_BF_E!Q47+TI_GW_E!Q47+TI_RPI_E!Q47+TI_PF_E!Q47+TI_BKBPB_E!Q47+TI_CL_E!Q47+TI_BNG_E!Q47+TI_LBB_E!Q47+TI_CPP_E!Q47+TI_GTL_E!Q47+TI_NSP_E!Q47</f>
        <v>2.0015477214101458</v>
      </c>
      <c r="R47" s="10">
        <f>TI_EHG_E!R47+TI_CO_E!R47+TI_BF_E!R47+TI_GW_E!R47+TI_RPI_E!R47+TI_PF_E!R47+TI_BKBPB_E!R47+TI_CL_E!R47+TI_BNG_E!R47+TI_LBB_E!R47+TI_CPP_E!R47+TI_GTL_E!R47+TI_NSP_E!R47</f>
        <v>8.4934651762682716</v>
      </c>
      <c r="S47" s="10">
        <f>TI_EHG_E!S47+TI_CO_E!S47+TI_BF_E!S47+TI_GW_E!S47+TI_RPI_E!S47+TI_PF_E!S47+TI_BKBPB_E!S47+TI_CL_E!S47+TI_BNG_E!S47+TI_LBB_E!S47+TI_CPP_E!S47+TI_GTL_E!S47+TI_NSP_E!S47</f>
        <v>3.3825451418744619</v>
      </c>
      <c r="T47" s="10">
        <f>TI_EHG_E!T47+TI_CO_E!T47+TI_BF_E!T47+TI_GW_E!T47+TI_RPI_E!T47+TI_PF_E!T47+TI_BKBPB_E!T47+TI_CL_E!T47+TI_BNG_E!T47+TI_LBB_E!T47+TI_CPP_E!T47+TI_GTL_E!T47+TI_NSP_E!T47</f>
        <v>2.25073086844368</v>
      </c>
      <c r="U47" s="10">
        <f>TI_EHG_E!U47+TI_CO_E!U47+TI_BF_E!U47+TI_GW_E!U47+TI_RPI_E!U47+TI_PF_E!U47+TI_BKBPB_E!U47+TI_CL_E!U47+TI_BNG_E!U47+TI_LBB_E!U47+TI_CPP_E!U47+TI_GTL_E!U47+TI_NSP_E!U47</f>
        <v>1.8354256233877901</v>
      </c>
      <c r="V47" s="10">
        <f>TI_EHG_E!V47+TI_CO_E!V47+TI_BF_E!V47+TI_GW_E!V47+TI_RPI_E!V47+TI_PF_E!V47+TI_BKBPB_E!V47+TI_CL_E!V47+TI_BNG_E!V47+TI_LBB_E!V47+TI_CPP_E!V47+TI_GTL_E!V47+TI_NSP_E!V47</f>
        <v>2.0846087704213239</v>
      </c>
      <c r="W47" s="10">
        <f>TI_EHG_E!W47+TI_CO_E!W47+TI_BF_E!W47+TI_GW_E!W47+TI_RPI_E!W47+TI_PF_E!W47+TI_BKBPB_E!W47+TI_CL_E!W47+TI_BNG_E!W47+TI_LBB_E!W47+TI_CPP_E!W47+TI_GTL_E!W47+TI_NSP_E!W47</f>
        <v>0.67257093723129824</v>
      </c>
      <c r="X47" s="10">
        <f>TI_EHG_E!X47+TI_CO_E!X47+TI_BF_E!X47+TI_GW_E!X47+TI_RPI_E!X47+TI_PF_E!X47+TI_BKBPB_E!X47+TI_CL_E!X47+TI_BNG_E!X47+TI_LBB_E!X47+TI_CPP_E!X47+TI_GTL_E!X47+TI_NSP_E!X47</f>
        <v>0.32020636285468618</v>
      </c>
    </row>
    <row r="48" spans="1:24" ht="11.25" customHeight="1" x14ac:dyDescent="0.2">
      <c r="A48" s="41" t="s">
        <v>83</v>
      </c>
      <c r="B48" s="9" t="s">
        <v>84</v>
      </c>
      <c r="C48" s="10">
        <f>TI_EHG_E!C48+TI_CO_E!C48+TI_BF_E!C48+TI_GW_E!C48+TI_RPI_E!C48+TI_PF_E!C48+TI_BKBPB_E!C48+TI_CL_E!C48+TI_BNG_E!C48+TI_LBB_E!C48+TI_CPP_E!C48+TI_GTL_E!C48+TI_NSP_E!C48</f>
        <v>32.78873602751505</v>
      </c>
      <c r="D48" s="10">
        <f>TI_EHG_E!D48+TI_CO_E!D48+TI_BF_E!D48+TI_GW_E!D48+TI_RPI_E!D48+TI_PF_E!D48+TI_BKBPB_E!D48+TI_CL_E!D48+TI_BNG_E!D48+TI_LBB_E!D48+TI_CPP_E!D48+TI_GTL_E!D48+TI_NSP_E!D48</f>
        <v>33.629492691315562</v>
      </c>
      <c r="E48" s="10">
        <f>TI_EHG_E!E48+TI_CO_E!E48+TI_BF_E!E48+TI_GW_E!E48+TI_RPI_E!E48+TI_PF_E!E48+TI_BKBPB_E!E48+TI_CL_E!E48+TI_BNG_E!E48+TI_LBB_E!E48+TI_CPP_E!E48+TI_GTL_E!E48+TI_NSP_E!E48</f>
        <v>26.062854686156491</v>
      </c>
      <c r="F48" s="10">
        <f>TI_EHG_E!F48+TI_CO_E!F48+TI_BF_E!F48+TI_GW_E!F48+TI_RPI_E!F48+TI_PF_E!F48+TI_BKBPB_E!F48+TI_CL_E!F48+TI_BNG_E!F48+TI_LBB_E!F48+TI_CPP_E!F48+TI_GTL_E!F48+TI_NSP_E!F48</f>
        <v>22.699914015477209</v>
      </c>
      <c r="G48" s="10">
        <f>TI_EHG_E!G48+TI_CO_E!G48+TI_BF_E!G48+TI_GW_E!G48+TI_RPI_E!G48+TI_PF_E!G48+TI_BKBPB_E!G48+TI_CL_E!G48+TI_BNG_E!G48+TI_LBB_E!G48+TI_CPP_E!G48+TI_GTL_E!G48+TI_NSP_E!G48</f>
        <v>31.948065348237311</v>
      </c>
      <c r="H48" s="10">
        <f>TI_EHG_E!H48+TI_CO_E!H48+TI_BF_E!H48+TI_GW_E!H48+TI_RPI_E!H48+TI_PF_E!H48+TI_BKBPB_E!H48+TI_CL_E!H48+TI_BNG_E!H48+TI_LBB_E!H48+TI_CPP_E!H48+TI_GTL_E!H48+TI_NSP_E!H48</f>
        <v>35.311006018916594</v>
      </c>
      <c r="I48" s="10">
        <f>TI_EHG_E!I48+TI_CO_E!I48+TI_BF_E!I48+TI_GW_E!I48+TI_RPI_E!I48+TI_PF_E!I48+TI_BKBPB_E!I48+TI_CL_E!I48+TI_BNG_E!I48+TI_LBB_E!I48+TI_CPP_E!I48+TI_GTL_E!I48+TI_NSP_E!I48</f>
        <v>32.78873602751505</v>
      </c>
      <c r="J48" s="10">
        <f>TI_EHG_E!J48+TI_CO_E!J48+TI_BF_E!J48+TI_GW_E!J48+TI_RPI_E!J48+TI_PF_E!J48+TI_BKBPB_E!J48+TI_CL_E!J48+TI_BNG_E!J48+TI_LBB_E!J48+TI_CPP_E!J48+TI_GTL_E!J48+TI_NSP_E!J48</f>
        <v>31.948065348237311</v>
      </c>
      <c r="K48" s="10">
        <f>TI_EHG_E!K48+TI_CO_E!K48+TI_BF_E!K48+TI_GW_E!K48+TI_RPI_E!K48+TI_PF_E!K48+TI_BKBPB_E!K48+TI_CL_E!K48+TI_BNG_E!K48+TI_LBB_E!K48+TI_CPP_E!K48+TI_GTL_E!K48+TI_NSP_E!K48</f>
        <v>31.948065348237311</v>
      </c>
      <c r="L48" s="10">
        <f>TI_EHG_E!L48+TI_CO_E!L48+TI_BF_E!L48+TI_GW_E!L48+TI_RPI_E!L48+TI_PF_E!L48+TI_BKBPB_E!L48+TI_CL_E!L48+TI_BNG_E!L48+TI_LBB_E!L48+TI_CPP_E!L48+TI_GTL_E!L48+TI_NSP_E!L48</f>
        <v>31.948065348237311</v>
      </c>
      <c r="M48" s="10">
        <f>TI_EHG_E!M48+TI_CO_E!M48+TI_BF_E!M48+TI_GW_E!M48+TI_RPI_E!M48+TI_PF_E!M48+TI_BKBPB_E!M48+TI_CL_E!M48+TI_BNG_E!M48+TI_LBB_E!M48+TI_CPP_E!M48+TI_GTL_E!M48+TI_NSP_E!M48</f>
        <v>27.744368013757519</v>
      </c>
      <c r="N48" s="10">
        <f>TI_EHG_E!N48+TI_CO_E!N48+TI_BF_E!N48+TI_GW_E!N48+TI_RPI_E!N48+TI_PF_E!N48+TI_BKBPB_E!N48+TI_CL_E!N48+TI_BNG_E!N48+TI_LBB_E!N48+TI_CPP_E!N48+TI_GTL_E!N48+TI_NSP_E!N48</f>
        <v>31.948065348237311</v>
      </c>
      <c r="O48" s="10">
        <f>TI_EHG_E!O48+TI_CO_E!O48+TI_BF_E!O48+TI_GW_E!O48+TI_RPI_E!O48+TI_PF_E!O48+TI_BKBPB_E!O48+TI_CL_E!O48+TI_BNG_E!O48+TI_LBB_E!O48+TI_CPP_E!O48+TI_GTL_E!O48+TI_NSP_E!O48</f>
        <v>29.425795356835771</v>
      </c>
      <c r="P48" s="10">
        <f>TI_EHG_E!P48+TI_CO_E!P48+TI_BF_E!P48+TI_GW_E!P48+TI_RPI_E!P48+TI_PF_E!P48+TI_BKBPB_E!P48+TI_CL_E!P48+TI_BNG_E!P48+TI_LBB_E!P48+TI_CPP_E!P48+TI_GTL_E!P48+TI_NSP_E!P48</f>
        <v>31.948065348237311</v>
      </c>
      <c r="Q48" s="10">
        <f>TI_EHG_E!Q48+TI_CO_E!Q48+TI_BF_E!Q48+TI_GW_E!Q48+TI_RPI_E!Q48+TI_PF_E!Q48+TI_BKBPB_E!Q48+TI_CL_E!Q48+TI_BNG_E!Q48+TI_LBB_E!Q48+TI_CPP_E!Q48+TI_GTL_E!Q48+TI_NSP_E!Q48</f>
        <v>32.78873602751505</v>
      </c>
      <c r="R48" s="10">
        <f>TI_EHG_E!R48+TI_CO_E!R48+TI_BF_E!R48+TI_GW_E!R48+TI_RPI_E!R48+TI_PF_E!R48+TI_BKBPB_E!R48+TI_CL_E!R48+TI_BNG_E!R48+TI_LBB_E!R48+TI_CPP_E!R48+TI_GTL_E!R48+TI_NSP_E!R48</f>
        <v>0</v>
      </c>
      <c r="S48" s="10">
        <f>TI_EHG_E!S48+TI_CO_E!S48+TI_BF_E!S48+TI_GW_E!S48+TI_RPI_E!S48+TI_PF_E!S48+TI_BKBPB_E!S48+TI_CL_E!S48+TI_BNG_E!S48+TI_LBB_E!S48+TI_CPP_E!S48+TI_GTL_E!S48+TI_NSP_E!S48</f>
        <v>0</v>
      </c>
      <c r="T48" s="10">
        <f>TI_EHG_E!T48+TI_CO_E!T48+TI_BF_E!T48+TI_GW_E!T48+TI_RPI_E!T48+TI_PF_E!T48+TI_BKBPB_E!T48+TI_CL_E!T48+TI_BNG_E!T48+TI_LBB_E!T48+TI_CPP_E!T48+TI_GTL_E!T48+TI_NSP_E!T48</f>
        <v>0</v>
      </c>
      <c r="U48" s="10">
        <f>TI_EHG_E!U48+TI_CO_E!U48+TI_BF_E!U48+TI_GW_E!U48+TI_RPI_E!U48+TI_PF_E!U48+TI_BKBPB_E!U48+TI_CL_E!U48+TI_BNG_E!U48+TI_LBB_E!U48+TI_CPP_E!U48+TI_GTL_E!U48+TI_NSP_E!U48</f>
        <v>0.28417884780739472</v>
      </c>
      <c r="V48" s="10">
        <f>TI_EHG_E!V48+TI_CO_E!V48+TI_BF_E!V48+TI_GW_E!V48+TI_RPI_E!V48+TI_PF_E!V48+TI_BKBPB_E!V48+TI_CL_E!V48+TI_BNG_E!V48+TI_LBB_E!V48+TI_CPP_E!V48+TI_GTL_E!V48+TI_NSP_E!V48</f>
        <v>0</v>
      </c>
      <c r="W48" s="10">
        <f>TI_EHG_E!W48+TI_CO_E!W48+TI_BF_E!W48+TI_GW_E!W48+TI_RPI_E!W48+TI_PF_E!W48+TI_BKBPB_E!W48+TI_CL_E!W48+TI_BNG_E!W48+TI_LBB_E!W48+TI_CPP_E!W48+TI_GTL_E!W48+TI_NSP_E!W48</f>
        <v>0</v>
      </c>
      <c r="X48" s="10">
        <f>TI_EHG_E!X48+TI_CO_E!X48+TI_BF_E!X48+TI_GW_E!X48+TI_RPI_E!X48+TI_PF_E!X48+TI_BKBPB_E!X48+TI_CL_E!X48+TI_BNG_E!X48+TI_LBB_E!X48+TI_CPP_E!X48+TI_GTL_E!X48+TI_NSP_E!X48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TI_EHG_E!C49+TI_CO_E!C49+TI_BF_E!C49+TI_GW_E!C49+TI_RPI_E!C49+TI_PF_E!C49+TI_BKBPB_E!C49+TI_CL_E!C49+TI_BNG_E!C49+TI_LBB_E!C49+TI_CPP_E!C49+TI_GTL_E!C49+TI_NSP_E!C49</f>
        <v>0</v>
      </c>
      <c r="D49" s="10">
        <f>TI_EHG_E!D49+TI_CO_E!D49+TI_BF_E!D49+TI_GW_E!D49+TI_RPI_E!D49+TI_PF_E!D49+TI_BKBPB_E!D49+TI_CL_E!D49+TI_BNG_E!D49+TI_LBB_E!D49+TI_CPP_E!D49+TI_GTL_E!D49+TI_NSP_E!D49</f>
        <v>4.0794496990541704</v>
      </c>
      <c r="E49" s="10">
        <f>TI_EHG_E!E49+TI_CO_E!E49+TI_BF_E!E49+TI_GW_E!E49+TI_RPI_E!E49+TI_PF_E!E49+TI_BKBPB_E!E49+TI_CL_E!E49+TI_BNG_E!E49+TI_LBB_E!E49+TI_CPP_E!E49+TI_GTL_E!E49+TI_NSP_E!E49</f>
        <v>0</v>
      </c>
      <c r="F49" s="10">
        <f>TI_EHG_E!F49+TI_CO_E!F49+TI_BF_E!F49+TI_GW_E!F49+TI_RPI_E!F49+TI_PF_E!F49+TI_BKBPB_E!F49+TI_CL_E!F49+TI_BNG_E!F49+TI_LBB_E!F49+TI_CPP_E!F49+TI_GTL_E!F49+TI_NSP_E!F49</f>
        <v>0</v>
      </c>
      <c r="G49" s="10">
        <f>TI_EHG_E!G49+TI_CO_E!G49+TI_BF_E!G49+TI_GW_E!G49+TI_RPI_E!G49+TI_PF_E!G49+TI_BKBPB_E!G49+TI_CL_E!G49+TI_BNG_E!G49+TI_LBB_E!G49+TI_CPP_E!G49+TI_GTL_E!G49+TI_NSP_E!G49</f>
        <v>30.596216680997415</v>
      </c>
      <c r="H49" s="10">
        <f>TI_EHG_E!H49+TI_CO_E!H49+TI_BF_E!H49+TI_GW_E!H49+TI_RPI_E!H49+TI_PF_E!H49+TI_BKBPB_E!H49+TI_CL_E!H49+TI_BNG_E!H49+TI_LBB_E!H49+TI_CPP_E!H49+TI_GTL_E!H49+TI_NSP_E!H49</f>
        <v>11.218572656921753</v>
      </c>
      <c r="I49" s="10">
        <f>TI_EHG_E!I49+TI_CO_E!I49+TI_BF_E!I49+TI_GW_E!I49+TI_RPI_E!I49+TI_PF_E!I49+TI_BKBPB_E!I49+TI_CL_E!I49+TI_BNG_E!I49+TI_LBB_E!I49+TI_CPP_E!I49+TI_GTL_E!I49+TI_NSP_E!I49</f>
        <v>5.0993981083404982</v>
      </c>
      <c r="J49" s="10">
        <f>TI_EHG_E!J49+TI_CO_E!J49+TI_BF_E!J49+TI_GW_E!J49+TI_RPI_E!J49+TI_PF_E!J49+TI_BKBPB_E!J49+TI_CL_E!J49+TI_BNG_E!J49+TI_LBB_E!J49+TI_CPP_E!J49+TI_GTL_E!J49+TI_NSP_E!J49</f>
        <v>4.0794496990541704</v>
      </c>
      <c r="K49" s="10">
        <f>TI_EHG_E!K49+TI_CO_E!K49+TI_BF_E!K49+TI_GW_E!K49+TI_RPI_E!K49+TI_PF_E!K49+TI_BKBPB_E!K49+TI_CL_E!K49+TI_BNG_E!K49+TI_LBB_E!K49+TI_CPP_E!K49+TI_GTL_E!K49+TI_NSP_E!K49</f>
        <v>14.278159931212379</v>
      </c>
      <c r="L49" s="10">
        <f>TI_EHG_E!L49+TI_CO_E!L49+TI_BF_E!L49+TI_GW_E!L49+TI_RPI_E!L49+TI_PF_E!L49+TI_BKBPB_E!L49+TI_CL_E!L49+TI_BNG_E!L49+TI_LBB_E!L49+TI_CPP_E!L49+TI_GTL_E!L49+TI_NSP_E!L49</f>
        <v>27.536543422184007</v>
      </c>
      <c r="M49" s="10">
        <f>TI_EHG_E!M49+TI_CO_E!M49+TI_BF_E!M49+TI_GW_E!M49+TI_RPI_E!M49+TI_PF_E!M49+TI_BKBPB_E!M49+TI_CL_E!M49+TI_BNG_E!M49+TI_LBB_E!M49+TI_CPP_E!M49+TI_GTL_E!M49+TI_NSP_E!M49</f>
        <v>123.4044711951849</v>
      </c>
      <c r="N49" s="10">
        <f>TI_EHG_E!N49+TI_CO_E!N49+TI_BF_E!N49+TI_GW_E!N49+TI_RPI_E!N49+TI_PF_E!N49+TI_BKBPB_E!N49+TI_CL_E!N49+TI_BNG_E!N49+TI_LBB_E!N49+TI_CPP_E!N49+TI_GTL_E!N49+TI_NSP_E!N49</f>
        <v>80.569905417024927</v>
      </c>
      <c r="O49" s="10">
        <f>TI_EHG_E!O49+TI_CO_E!O49+TI_BF_E!O49+TI_GW_E!O49+TI_RPI_E!O49+TI_PF_E!O49+TI_BKBPB_E!O49+TI_CL_E!O49+TI_BNG_E!O49+TI_LBB_E!O49+TI_CPP_E!O49+TI_GTL_E!O49+TI_NSP_E!O49</f>
        <v>61.192347377472046</v>
      </c>
      <c r="P49" s="10">
        <f>TI_EHG_E!P49+TI_CO_E!P49+TI_BF_E!P49+TI_GW_E!P49+TI_RPI_E!P49+TI_PF_E!P49+TI_BKBPB_E!P49+TI_CL_E!P49+TI_BNG_E!P49+TI_LBB_E!P49+TI_CPP_E!P49+TI_GTL_E!P49+TI_NSP_E!P49</f>
        <v>68.331384350816847</v>
      </c>
      <c r="Q49" s="10">
        <f>TI_EHG_E!Q49+TI_CO_E!Q49+TI_BF_E!Q49+TI_GW_E!Q49+TI_RPI_E!Q49+TI_PF_E!Q49+TI_BKBPB_E!Q49+TI_CL_E!Q49+TI_BNG_E!Q49+TI_LBB_E!Q49+TI_CPP_E!Q49+TI_GTL_E!Q49+TI_NSP_E!Q49</f>
        <v>92.808340498710237</v>
      </c>
      <c r="R49" s="10">
        <f>TI_EHG_E!R49+TI_CO_E!R49+TI_BF_E!R49+TI_GW_E!R49+TI_RPI_E!R49+TI_PF_E!R49+TI_BKBPB_E!R49+TI_CL_E!R49+TI_BNG_E!R49+TI_LBB_E!R49+TI_CPP_E!R49+TI_GTL_E!R49+TI_NSP_E!R49</f>
        <v>2.8403267411865851</v>
      </c>
      <c r="S49" s="10">
        <f>TI_EHG_E!S49+TI_CO_E!S49+TI_BF_E!S49+TI_GW_E!S49+TI_RPI_E!S49+TI_PF_E!S49+TI_BKBPB_E!S49+TI_CL_E!S49+TI_BNG_E!S49+TI_LBB_E!S49+TI_CPP_E!S49+TI_GTL_E!S49+TI_NSP_E!S49</f>
        <v>12.424075666380052</v>
      </c>
      <c r="T49" s="10">
        <f>TI_EHG_E!T49+TI_CO_E!T49+TI_BF_E!T49+TI_GW_E!T49+TI_RPI_E!T49+TI_PF_E!T49+TI_BKBPB_E!T49+TI_CL_E!T49+TI_BNG_E!T49+TI_LBB_E!T49+TI_CPP_E!T49+TI_GTL_E!T49+TI_NSP_E!T49</f>
        <v>27.103095442820294</v>
      </c>
      <c r="U49" s="10">
        <f>TI_EHG_E!U49+TI_CO_E!U49+TI_BF_E!U49+TI_GW_E!U49+TI_RPI_E!U49+TI_PF_E!U49+TI_BKBPB_E!U49+TI_CL_E!U49+TI_BNG_E!U49+TI_LBB_E!U49+TI_CPP_E!U49+TI_GTL_E!U49+TI_NSP_E!U49</f>
        <v>46.011521926053312</v>
      </c>
      <c r="V49" s="10">
        <f>TI_EHG_E!V49+TI_CO_E!V49+TI_BF_E!V49+TI_GW_E!V49+TI_RPI_E!V49+TI_PF_E!V49+TI_BKBPB_E!V49+TI_CL_E!V49+TI_BNG_E!V49+TI_LBB_E!V49+TI_CPP_E!V49+TI_GTL_E!V49+TI_NSP_E!V49</f>
        <v>13.295012897678417</v>
      </c>
      <c r="W49" s="10">
        <f>TI_EHG_E!W49+TI_CO_E!W49+TI_BF_E!W49+TI_GW_E!W49+TI_RPI_E!W49+TI_PF_E!W49+TI_BKBPB_E!W49+TI_CL_E!W49+TI_BNG_E!W49+TI_LBB_E!W49+TI_CPP_E!W49+TI_GTL_E!W49+TI_NSP_E!W49</f>
        <v>9.4318142734307813</v>
      </c>
      <c r="X49" s="10">
        <f>TI_EHG_E!X49+TI_CO_E!X49+TI_BF_E!X49+TI_GW_E!X49+TI_RPI_E!X49+TI_PF_E!X49+TI_BKBPB_E!X49+TI_CL_E!X49+TI_BNG_E!X49+TI_LBB_E!X49+TI_CPP_E!X49+TI_GTL_E!X49+TI_NSP_E!X49</f>
        <v>65.90816852966465</v>
      </c>
    </row>
    <row r="50" spans="1:24" ht="11.25" customHeight="1" x14ac:dyDescent="0.2">
      <c r="A50" s="41" t="s">
        <v>87</v>
      </c>
      <c r="B50" s="9" t="s">
        <v>88</v>
      </c>
      <c r="C50" s="10">
        <f>TI_EHG_E!C50+TI_CO_E!C50+TI_BF_E!C50+TI_GW_E!C50+TI_RPI_E!C50+TI_PF_E!C50+TI_BKBPB_E!C50+TI_CL_E!C50+TI_BNG_E!C50+TI_LBB_E!C50+TI_CPP_E!C50+TI_GTL_E!C50+TI_NSP_E!C50</f>
        <v>831.18383490971621</v>
      </c>
      <c r="D50" s="10">
        <f>TI_EHG_E!D50+TI_CO_E!D50+TI_BF_E!D50+TI_GW_E!D50+TI_RPI_E!D50+TI_PF_E!D50+TI_BKBPB_E!D50+TI_CL_E!D50+TI_BNG_E!D50+TI_LBB_E!D50+TI_CPP_E!D50+TI_GTL_E!D50+TI_NSP_E!D50</f>
        <v>703.16233877901971</v>
      </c>
      <c r="E50" s="10">
        <f>TI_EHG_E!E50+TI_CO_E!E50+TI_BF_E!E50+TI_GW_E!E50+TI_RPI_E!E50+TI_PF_E!E50+TI_BKBPB_E!E50+TI_CL_E!E50+TI_BNG_E!E50+TI_LBB_E!E50+TI_CPP_E!E50+TI_GTL_E!E50+TI_NSP_E!E50</f>
        <v>788.19140154772151</v>
      </c>
      <c r="F50" s="10">
        <f>TI_EHG_E!F50+TI_CO_E!F50+TI_BF_E!F50+TI_GW_E!F50+TI_RPI_E!F50+TI_PF_E!F50+TI_BKBPB_E!F50+TI_CL_E!F50+TI_BNG_E!F50+TI_LBB_E!F50+TI_CPP_E!F50+TI_GTL_E!F50+TI_NSP_E!F50</f>
        <v>828.31745485812542</v>
      </c>
      <c r="G50" s="10">
        <f>TI_EHG_E!G50+TI_CO_E!G50+TI_BF_E!G50+TI_GW_E!G50+TI_RPI_E!G50+TI_PF_E!G50+TI_BKBPB_E!G50+TI_CL_E!G50+TI_BNG_E!G50+TI_LBB_E!G50+TI_CPP_E!G50+TI_GTL_E!G50+TI_NSP_E!G50</f>
        <v>1314.0947549441098</v>
      </c>
      <c r="H50" s="10">
        <f>TI_EHG_E!H50+TI_CO_E!H50+TI_BF_E!H50+TI_GW_E!H50+TI_RPI_E!H50+TI_PF_E!H50+TI_BKBPB_E!H50+TI_CL_E!H50+TI_BNG_E!H50+TI_LBB_E!H50+TI_CPP_E!H50+TI_GTL_E!H50+TI_NSP_E!H50</f>
        <v>2075.8852106620807</v>
      </c>
      <c r="I50" s="10">
        <f>TI_EHG_E!I50+TI_CO_E!I50+TI_BF_E!I50+TI_GW_E!I50+TI_RPI_E!I50+TI_PF_E!I50+TI_BKBPB_E!I50+TI_CL_E!I50+TI_BNG_E!I50+TI_LBB_E!I50+TI_CPP_E!I50+TI_GTL_E!I50+TI_NSP_E!I50</f>
        <v>832.16199484092863</v>
      </c>
      <c r="J50" s="10">
        <f>TI_EHG_E!J50+TI_CO_E!J50+TI_BF_E!J50+TI_GW_E!J50+TI_RPI_E!J50+TI_PF_E!J50+TI_BKBPB_E!J50+TI_CL_E!J50+TI_BNG_E!J50+TI_LBB_E!J50+TI_CPP_E!J50+TI_GTL_E!J50+TI_NSP_E!J50</f>
        <v>906.35623387790179</v>
      </c>
      <c r="K50" s="10">
        <f>TI_EHG_E!K50+TI_CO_E!K50+TI_BF_E!K50+TI_GW_E!K50+TI_RPI_E!K50+TI_PF_E!K50+TI_BKBPB_E!K50+TI_CL_E!K50+TI_BNG_E!K50+TI_LBB_E!K50+TI_CPP_E!K50+TI_GTL_E!K50+TI_NSP_E!K50</f>
        <v>908.87265692175413</v>
      </c>
      <c r="L50" s="10">
        <f>TI_EHG_E!L50+TI_CO_E!L50+TI_BF_E!L50+TI_GW_E!L50+TI_RPI_E!L50+TI_PF_E!L50+TI_BKBPB_E!L50+TI_CL_E!L50+TI_BNG_E!L50+TI_LBB_E!L50+TI_CPP_E!L50+TI_GTL_E!L50+TI_NSP_E!L50</f>
        <v>581.31547721410152</v>
      </c>
      <c r="M50" s="10">
        <f>TI_EHG_E!M50+TI_CO_E!M50+TI_BF_E!M50+TI_GW_E!M50+TI_RPI_E!M50+TI_PF_E!M50+TI_BKBPB_E!M50+TI_CL_E!M50+TI_BNG_E!M50+TI_LBB_E!M50+TI_CPP_E!M50+TI_GTL_E!M50+TI_NSP_E!M50</f>
        <v>762.65227858985372</v>
      </c>
      <c r="N50" s="10">
        <f>TI_EHG_E!N50+TI_CO_E!N50+TI_BF_E!N50+TI_GW_E!N50+TI_RPI_E!N50+TI_PF_E!N50+TI_BKBPB_E!N50+TI_CL_E!N50+TI_BNG_E!N50+TI_LBB_E!N50+TI_CPP_E!N50+TI_GTL_E!N50+TI_NSP_E!N50</f>
        <v>521.70920034393805</v>
      </c>
      <c r="O50" s="10">
        <f>TI_EHG_E!O50+TI_CO_E!O50+TI_BF_E!O50+TI_GW_E!O50+TI_RPI_E!O50+TI_PF_E!O50+TI_BKBPB_E!O50+TI_CL_E!O50+TI_BNG_E!O50+TI_LBB_E!O50+TI_CPP_E!O50+TI_GTL_E!O50+TI_NSP_E!O50</f>
        <v>633.67532244196025</v>
      </c>
      <c r="P50" s="10">
        <f>TI_EHG_E!P50+TI_CO_E!P50+TI_BF_E!P50+TI_GW_E!P50+TI_RPI_E!P50+TI_PF_E!P50+TI_BKBPB_E!P50+TI_CL_E!P50+TI_BNG_E!P50+TI_LBB_E!P50+TI_CPP_E!P50+TI_GTL_E!P50+TI_NSP_E!P50</f>
        <v>616.5950128976782</v>
      </c>
      <c r="Q50" s="10">
        <f>TI_EHG_E!Q50+TI_CO_E!Q50+TI_BF_E!Q50+TI_GW_E!Q50+TI_RPI_E!Q50+TI_PF_E!Q50+TI_BKBPB_E!Q50+TI_CL_E!Q50+TI_BNG_E!Q50+TI_LBB_E!Q50+TI_CPP_E!Q50+TI_GTL_E!Q50+TI_NSP_E!Q50</f>
        <v>892.1648323301805</v>
      </c>
      <c r="R50" s="10">
        <f>TI_EHG_E!R50+TI_CO_E!R50+TI_BF_E!R50+TI_GW_E!R50+TI_RPI_E!R50+TI_PF_E!R50+TI_BKBPB_E!R50+TI_CL_E!R50+TI_BNG_E!R50+TI_LBB_E!R50+TI_CPP_E!R50+TI_GTL_E!R50+TI_NSP_E!R50</f>
        <v>817.26225279449693</v>
      </c>
      <c r="S50" s="10">
        <f>TI_EHG_E!S50+TI_CO_E!S50+TI_BF_E!S50+TI_GW_E!S50+TI_RPI_E!S50+TI_PF_E!S50+TI_BKBPB_E!S50+TI_CL_E!S50+TI_BNG_E!S50+TI_LBB_E!S50+TI_CPP_E!S50+TI_GTL_E!S50+TI_NSP_E!S50</f>
        <v>883.37162510748055</v>
      </c>
      <c r="T50" s="10">
        <f>TI_EHG_E!T50+TI_CO_E!T50+TI_BF_E!T50+TI_GW_E!T50+TI_RPI_E!T50+TI_PF_E!T50+TI_BKBPB_E!T50+TI_CL_E!T50+TI_BNG_E!T50+TI_LBB_E!T50+TI_CPP_E!T50+TI_GTL_E!T50+TI_NSP_E!T50</f>
        <v>670.1102321582116</v>
      </c>
      <c r="U50" s="10">
        <f>TI_EHG_E!U50+TI_CO_E!U50+TI_BF_E!U50+TI_GW_E!U50+TI_RPI_E!U50+TI_PF_E!U50+TI_BKBPB_E!U50+TI_CL_E!U50+TI_BNG_E!U50+TI_LBB_E!U50+TI_CPP_E!U50+TI_GTL_E!U50+TI_NSP_E!U50</f>
        <v>244.60386930352533</v>
      </c>
      <c r="V50" s="10">
        <f>TI_EHG_E!V50+TI_CO_E!V50+TI_BF_E!V50+TI_GW_E!V50+TI_RPI_E!V50+TI_PF_E!V50+TI_BKBPB_E!V50+TI_CL_E!V50+TI_BNG_E!V50+TI_LBB_E!V50+TI_CPP_E!V50+TI_GTL_E!V50+TI_NSP_E!V50</f>
        <v>861.20128976784167</v>
      </c>
      <c r="W50" s="10">
        <f>TI_EHG_E!W50+TI_CO_E!W50+TI_BF_E!W50+TI_GW_E!W50+TI_RPI_E!W50+TI_PF_E!W50+TI_BKBPB_E!W50+TI_CL_E!W50+TI_BNG_E!W50+TI_LBB_E!W50+TI_CPP_E!W50+TI_GTL_E!W50+TI_NSP_E!W50</f>
        <v>857.66930352536531</v>
      </c>
      <c r="X50" s="10">
        <f>TI_EHG_E!X50+TI_CO_E!X50+TI_BF_E!X50+TI_GW_E!X50+TI_RPI_E!X50+TI_PF_E!X50+TI_BKBPB_E!X50+TI_CL_E!X50+TI_BNG_E!X50+TI_LBB_E!X50+TI_CPP_E!X50+TI_GTL_E!X50+TI_NSP_E!X50</f>
        <v>275.25425623387792</v>
      </c>
    </row>
    <row r="51" spans="1:24" ht="11.25" customHeight="1" x14ac:dyDescent="0.2">
      <c r="A51" s="35" t="s">
        <v>89</v>
      </c>
      <c r="B51" s="36" t="s">
        <v>90</v>
      </c>
      <c r="C51" s="37">
        <f>TI_EHG_E!C51+TI_CO_E!C51+TI_BF_E!C51+TI_GW_E!C51+TI_RPI_E!C51+TI_PF_E!C51+TI_BKBPB_E!C51+TI_CL_E!C51+TI_BNG_E!C51+TI_LBB_E!C51+TI_CPP_E!C51+TI_GTL_E!C51+TI_NSP_E!C51</f>
        <v>10830.123043852103</v>
      </c>
      <c r="D51" s="37">
        <f>TI_EHG_E!D51+TI_CO_E!D51+TI_BF_E!D51+TI_GW_E!D51+TI_RPI_E!D51+TI_PF_E!D51+TI_BKBPB_E!D51+TI_CL_E!D51+TI_BNG_E!D51+TI_LBB_E!D51+TI_CPP_E!D51+TI_GTL_E!D51+TI_NSP_E!D51</f>
        <v>11445.856233877901</v>
      </c>
      <c r="E51" s="37">
        <f>TI_EHG_E!E51+TI_CO_E!E51+TI_BF_E!E51+TI_GW_E!E51+TI_RPI_E!E51+TI_PF_E!E51+TI_BKBPB_E!E51+TI_CL_E!E51+TI_BNG_E!E51+TI_LBB_E!E51+TI_CPP_E!E51+TI_GTL_E!E51+TI_NSP_E!E51</f>
        <v>11785.364918314703</v>
      </c>
      <c r="F51" s="37">
        <f>TI_EHG_E!F51+TI_CO_E!F51+TI_BF_E!F51+TI_GW_E!F51+TI_RPI_E!F51+TI_PF_E!F51+TI_BKBPB_E!F51+TI_CL_E!F51+TI_BNG_E!F51+TI_LBB_E!F51+TI_CPP_E!F51+TI_GTL_E!F51+TI_NSP_E!F51</f>
        <v>11727.089079965606</v>
      </c>
      <c r="G51" s="37">
        <f>TI_EHG_E!G51+TI_CO_E!G51+TI_BF_E!G51+TI_GW_E!G51+TI_RPI_E!G51+TI_PF_E!G51+TI_BKBPB_E!G51+TI_CL_E!G51+TI_BNG_E!G51+TI_LBB_E!G51+TI_CPP_E!G51+TI_GTL_E!G51+TI_NSP_E!G51</f>
        <v>12460.341272570937</v>
      </c>
      <c r="H51" s="37">
        <f>TI_EHG_E!H51+TI_CO_E!H51+TI_BF_E!H51+TI_GW_E!H51+TI_RPI_E!H51+TI_PF_E!H51+TI_BKBPB_E!H51+TI_CL_E!H51+TI_BNG_E!H51+TI_LBB_E!H51+TI_CPP_E!H51+TI_GTL_E!H51+TI_NSP_E!H51</f>
        <v>11839.40593293207</v>
      </c>
      <c r="I51" s="37">
        <f>TI_EHG_E!I51+TI_CO_E!I51+TI_BF_E!I51+TI_GW_E!I51+TI_RPI_E!I51+TI_PF_E!I51+TI_BKBPB_E!I51+TI_CL_E!I51+TI_BNG_E!I51+TI_LBB_E!I51+TI_CPP_E!I51+TI_GTL_E!I51+TI_NSP_E!I51</f>
        <v>11330.228718830609</v>
      </c>
      <c r="J51" s="37">
        <f>TI_EHG_E!J51+TI_CO_E!J51+TI_BF_E!J51+TI_GW_E!J51+TI_RPI_E!J51+TI_PF_E!J51+TI_BKBPB_E!J51+TI_CL_E!J51+TI_BNG_E!J51+TI_LBB_E!J51+TI_CPP_E!J51+TI_GTL_E!J51+TI_NSP_E!J51</f>
        <v>11791.319260533102</v>
      </c>
      <c r="K51" s="37">
        <f>TI_EHG_E!K51+TI_CO_E!K51+TI_BF_E!K51+TI_GW_E!K51+TI_RPI_E!K51+TI_PF_E!K51+TI_BKBPB_E!K51+TI_CL_E!K51+TI_BNG_E!K51+TI_LBB_E!K51+TI_CPP_E!K51+TI_GTL_E!K51+TI_NSP_E!K51</f>
        <v>12133.042046431641</v>
      </c>
      <c r="L51" s="37">
        <f>TI_EHG_E!L51+TI_CO_E!L51+TI_BF_E!L51+TI_GW_E!L51+TI_RPI_E!L51+TI_PF_E!L51+TI_BKBPB_E!L51+TI_CL_E!L51+TI_BNG_E!L51+TI_LBB_E!L51+TI_CPP_E!L51+TI_GTL_E!L51+TI_NSP_E!L51</f>
        <v>12923.559759243335</v>
      </c>
      <c r="M51" s="37">
        <f>TI_EHG_E!M51+TI_CO_E!M51+TI_BF_E!M51+TI_GW_E!M51+TI_RPI_E!M51+TI_PF_E!M51+TI_BKBPB_E!M51+TI_CL_E!M51+TI_BNG_E!M51+TI_LBB_E!M51+TI_CPP_E!M51+TI_GTL_E!M51+TI_NSP_E!M51</f>
        <v>13791.785554600172</v>
      </c>
      <c r="N51" s="37">
        <f>TI_EHG_E!N51+TI_CO_E!N51+TI_BF_E!N51+TI_GW_E!N51+TI_RPI_E!N51+TI_PF_E!N51+TI_BKBPB_E!N51+TI_CL_E!N51+TI_BNG_E!N51+TI_LBB_E!N51+TI_CPP_E!N51+TI_GTL_E!N51+TI_NSP_E!N51</f>
        <v>12232.310834049869</v>
      </c>
      <c r="O51" s="37">
        <f>TI_EHG_E!O51+TI_CO_E!O51+TI_BF_E!O51+TI_GW_E!O51+TI_RPI_E!O51+TI_PF_E!O51+TI_BKBPB_E!O51+TI_CL_E!O51+TI_BNG_E!O51+TI_LBB_E!O51+TI_CPP_E!O51+TI_GTL_E!O51+TI_NSP_E!O51</f>
        <v>10128.212123817711</v>
      </c>
      <c r="P51" s="37">
        <f>TI_EHG_E!P51+TI_CO_E!P51+TI_BF_E!P51+TI_GW_E!P51+TI_RPI_E!P51+TI_PF_E!P51+TI_BKBPB_E!P51+TI_CL_E!P51+TI_BNG_E!P51+TI_LBB_E!P51+TI_CPP_E!P51+TI_GTL_E!P51+TI_NSP_E!P51</f>
        <v>9913.8533963886493</v>
      </c>
      <c r="Q51" s="37">
        <f>TI_EHG_E!Q51+TI_CO_E!Q51+TI_BF_E!Q51+TI_GW_E!Q51+TI_RPI_E!Q51+TI_PF_E!Q51+TI_BKBPB_E!Q51+TI_CL_E!Q51+TI_BNG_E!Q51+TI_LBB_E!Q51+TI_CPP_E!Q51+TI_GTL_E!Q51+TI_NSP_E!Q51</f>
        <v>9349.3238177128096</v>
      </c>
      <c r="R51" s="37">
        <f>TI_EHG_E!R51+TI_CO_E!R51+TI_BF_E!R51+TI_GW_E!R51+TI_RPI_E!R51+TI_PF_E!R51+TI_BKBPB_E!R51+TI_CL_E!R51+TI_BNG_E!R51+TI_LBB_E!R51+TI_CPP_E!R51+TI_GTL_E!R51+TI_NSP_E!R51</f>
        <v>8204.4254514187451</v>
      </c>
      <c r="S51" s="37">
        <f>TI_EHG_E!S51+TI_CO_E!S51+TI_BF_E!S51+TI_GW_E!S51+TI_RPI_E!S51+TI_PF_E!S51+TI_BKBPB_E!S51+TI_CL_E!S51+TI_BNG_E!S51+TI_LBB_E!S51+TI_CPP_E!S51+TI_GTL_E!S51+TI_NSP_E!S51</f>
        <v>9139.4539122957867</v>
      </c>
      <c r="T51" s="37">
        <f>TI_EHG_E!T51+TI_CO_E!T51+TI_BF_E!T51+TI_GW_E!T51+TI_RPI_E!T51+TI_PF_E!T51+TI_BKBPB_E!T51+TI_CL_E!T51+TI_BNG_E!T51+TI_LBB_E!T51+TI_CPP_E!T51+TI_GTL_E!T51+TI_NSP_E!T51</f>
        <v>9822.4722269991398</v>
      </c>
      <c r="U51" s="37">
        <f>TI_EHG_E!U51+TI_CO_E!U51+TI_BF_E!U51+TI_GW_E!U51+TI_RPI_E!U51+TI_PF_E!U51+TI_BKBPB_E!U51+TI_CL_E!U51+TI_BNG_E!U51+TI_LBB_E!U51+TI_CPP_E!U51+TI_GTL_E!U51+TI_NSP_E!U51</f>
        <v>9514.4740326741194</v>
      </c>
      <c r="V51" s="37">
        <f>TI_EHG_E!V51+TI_CO_E!V51+TI_BF_E!V51+TI_GW_E!V51+TI_RPI_E!V51+TI_PF_E!V51+TI_BKBPB_E!V51+TI_CL_E!V51+TI_BNG_E!V51+TI_LBB_E!V51+TI_CPP_E!V51+TI_GTL_E!V51+TI_NSP_E!V51</f>
        <v>11285.608082545141</v>
      </c>
      <c r="W51" s="37">
        <f>TI_EHG_E!W51+TI_CO_E!W51+TI_BF_E!W51+TI_GW_E!W51+TI_RPI_E!W51+TI_PF_E!W51+TI_BKBPB_E!W51+TI_CL_E!W51+TI_BNG_E!W51+TI_LBB_E!W51+TI_CPP_E!W51+TI_GTL_E!W51+TI_NSP_E!W51</f>
        <v>11339.58770421324</v>
      </c>
      <c r="X51" s="37">
        <f>TI_EHG_E!X51+TI_CO_E!X51+TI_BF_E!X51+TI_GW_E!X51+TI_RPI_E!X51+TI_PF_E!X51+TI_BKBPB_E!X51+TI_CL_E!X51+TI_BNG_E!X51+TI_LBB_E!X51+TI_CPP_E!X51+TI_GTL_E!X51+TI_NSP_E!X51</f>
        <v>9008.6994840928637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858.64918314703345</v>
      </c>
      <c r="D52" s="37">
        <f t="shared" si="20"/>
        <v>919.28529664660346</v>
      </c>
      <c r="E52" s="37">
        <f t="shared" si="20"/>
        <v>1055.9745485812555</v>
      </c>
      <c r="F52" s="37">
        <f t="shared" si="20"/>
        <v>1005.9651762682716</v>
      </c>
      <c r="G52" s="37">
        <f t="shared" si="20"/>
        <v>1239.1564918314702</v>
      </c>
      <c r="H52" s="37">
        <f t="shared" si="20"/>
        <v>1672.996044711952</v>
      </c>
      <c r="I52" s="37">
        <f t="shared" si="20"/>
        <v>1757.4412725709371</v>
      </c>
      <c r="J52" s="37">
        <f t="shared" si="20"/>
        <v>1844.3744625967327</v>
      </c>
      <c r="K52" s="37">
        <f t="shared" si="20"/>
        <v>2296.1634565778154</v>
      </c>
      <c r="L52" s="37">
        <f t="shared" si="20"/>
        <v>2593.440928632846</v>
      </c>
      <c r="M52" s="37">
        <f t="shared" si="20"/>
        <v>2506.0110920034394</v>
      </c>
      <c r="N52" s="37">
        <f t="shared" si="20"/>
        <v>2639.4552020636283</v>
      </c>
      <c r="O52" s="37">
        <f t="shared" si="20"/>
        <v>2796.9740326741189</v>
      </c>
      <c r="P52" s="37">
        <f t="shared" si="20"/>
        <v>2710.4051590713671</v>
      </c>
      <c r="Q52" s="37">
        <f t="shared" si="20"/>
        <v>2615.121324161651</v>
      </c>
      <c r="R52" s="37">
        <f t="shared" si="20"/>
        <v>2801.2458297506446</v>
      </c>
      <c r="S52" s="37">
        <f t="shared" si="20"/>
        <v>2871.437489251934</v>
      </c>
      <c r="T52" s="37">
        <f t="shared" si="20"/>
        <v>3196.6159931212378</v>
      </c>
      <c r="U52" s="37">
        <f t="shared" si="20"/>
        <v>3501.4123817712807</v>
      </c>
      <c r="V52" s="37">
        <f t="shared" si="20"/>
        <v>4289.0554600171963</v>
      </c>
      <c r="W52" s="37">
        <f t="shared" si="20"/>
        <v>5804.4842648323292</v>
      </c>
      <c r="X52" s="37">
        <f t="shared" ref="X52" si="21">SUM(X53:X70)</f>
        <v>6752.1963886500425</v>
      </c>
    </row>
    <row r="53" spans="1:24" ht="11.25" customHeight="1" x14ac:dyDescent="0.2">
      <c r="A53" s="42" t="s">
        <v>93</v>
      </c>
      <c r="B53" s="9" t="s">
        <v>94</v>
      </c>
      <c r="C53" s="10">
        <f>TI_EHG_E!C53+TI_CO_E!C53+TI_BF_E!C53+TI_GW_E!C53+TI_RPI_E!C53+TI_PF_E!C53+TI_BKBPB_E!C53+TI_CL_E!C53+TI_BNG_E!C53+TI_LBB_E!C53+TI_CPP_E!C53+TI_GTL_E!C53+TI_NSP_E!C53</f>
        <v>12.24677558039553</v>
      </c>
      <c r="D53" s="10">
        <f>TI_EHG_E!D53+TI_CO_E!D53+TI_BF_E!D53+TI_GW_E!D53+TI_RPI_E!D53+TI_PF_E!D53+TI_BKBPB_E!D53+TI_CL_E!D53+TI_BNG_E!D53+TI_LBB_E!D53+TI_CPP_E!D53+TI_GTL_E!D53+TI_NSP_E!D53</f>
        <v>10.08417884780739</v>
      </c>
      <c r="E53" s="10">
        <f>TI_EHG_E!E53+TI_CO_E!E53+TI_BF_E!E53+TI_GW_E!E53+TI_RPI_E!E53+TI_PF_E!E53+TI_BKBPB_E!E53+TI_CL_E!E53+TI_BNG_E!E53+TI_LBB_E!E53+TI_CPP_E!E53+TI_GTL_E!E53+TI_NSP_E!E53</f>
        <v>9.4582975064488384</v>
      </c>
      <c r="F53" s="10">
        <f>TI_EHG_E!F53+TI_CO_E!F53+TI_BF_E!F53+TI_GW_E!F53+TI_RPI_E!F53+TI_PF_E!F53+TI_BKBPB_E!F53+TI_CL_E!F53+TI_BNG_E!F53+TI_LBB_E!F53+TI_CPP_E!F53+TI_GTL_E!F53+TI_NSP_E!F53</f>
        <v>6.1908856405846944</v>
      </c>
      <c r="G53" s="10">
        <f>TI_EHG_E!G53+TI_CO_E!G53+TI_BF_E!G53+TI_GW_E!G53+TI_RPI_E!G53+TI_PF_E!G53+TI_BKBPB_E!G53+TI_CL_E!G53+TI_BNG_E!G53+TI_LBB_E!G53+TI_CPP_E!G53+TI_GTL_E!G53+TI_NSP_E!G53</f>
        <v>8.16852966466036</v>
      </c>
      <c r="H53" s="10">
        <f>TI_EHG_E!H53+TI_CO_E!H53+TI_BF_E!H53+TI_GW_E!H53+TI_RPI_E!H53+TI_PF_E!H53+TI_BKBPB_E!H53+TI_CL_E!H53+TI_BNG_E!H53+TI_LBB_E!H53+TI_CPP_E!H53+TI_GTL_E!H53+TI_NSP_E!H53</f>
        <v>7.5666380051590707</v>
      </c>
      <c r="I53" s="10">
        <f>TI_EHG_E!I53+TI_CO_E!I53+TI_BF_E!I53+TI_GW_E!I53+TI_RPI_E!I53+TI_PF_E!I53+TI_BKBPB_E!I53+TI_CL_E!I53+TI_BNG_E!I53+TI_LBB_E!I53+TI_CPP_E!I53+TI_GTL_E!I53+TI_NSP_E!I53</f>
        <v>9.1143594153052447</v>
      </c>
      <c r="J53" s="10">
        <f>TI_EHG_E!J53+TI_CO_E!J53+TI_BF_E!J53+TI_GW_E!J53+TI_RPI_E!J53+TI_PF_E!J53+TI_BKBPB_E!J53+TI_CL_E!J53+TI_BNG_E!J53+TI_LBB_E!J53+TI_CPP_E!J53+TI_GTL_E!J53+TI_NSP_E!J53</f>
        <v>9.2003439380911427</v>
      </c>
      <c r="K53" s="10">
        <f>TI_EHG_E!K53+TI_CO_E!K53+TI_BF_E!K53+TI_GW_E!K53+TI_RPI_E!K53+TI_PF_E!K53+TI_BKBPB_E!K53+TI_CL_E!K53+TI_BNG_E!K53+TI_LBB_E!K53+TI_CPP_E!K53+TI_GTL_E!K53+TI_NSP_E!K53</f>
        <v>8.7704213241616511</v>
      </c>
      <c r="L53" s="10">
        <f>TI_EHG_E!L53+TI_CO_E!L53+TI_BF_E!L53+TI_GW_E!L53+TI_RPI_E!L53+TI_PF_E!L53+TI_BKBPB_E!L53+TI_CL_E!L53+TI_BNG_E!L53+TI_LBB_E!L53+TI_CPP_E!L53+TI_GTL_E!L53+TI_NSP_E!L53</f>
        <v>8.4264832330180557</v>
      </c>
      <c r="M53" s="10">
        <f>TI_EHG_E!M53+TI_CO_E!M53+TI_BF_E!M53+TI_GW_E!M53+TI_RPI_E!M53+TI_PF_E!M53+TI_BKBPB_E!M53+TI_CL_E!M53+TI_BNG_E!M53+TI_LBB_E!M53+TI_CPP_E!M53+TI_GTL_E!M53+TI_NSP_E!M53</f>
        <v>9.0283748925193468</v>
      </c>
      <c r="N53" s="10">
        <f>TI_EHG_E!N53+TI_CO_E!N53+TI_BF_E!N53+TI_GW_E!N53+TI_RPI_E!N53+TI_PF_E!N53+TI_BKBPB_E!N53+TI_CL_E!N53+TI_BNG_E!N53+TI_LBB_E!N53+TI_CPP_E!N53+TI_GTL_E!N53+TI_NSP_E!N53</f>
        <v>4.901117798796216</v>
      </c>
      <c r="O53" s="10">
        <f>TI_EHG_E!O53+TI_CO_E!O53+TI_BF_E!O53+TI_GW_E!O53+TI_RPI_E!O53+TI_PF_E!O53+TI_BKBPB_E!O53+TI_CL_E!O53+TI_BNG_E!O53+TI_LBB_E!O53+TI_CPP_E!O53+TI_GTL_E!O53+TI_NSP_E!O53</f>
        <v>8.975752364574376</v>
      </c>
      <c r="P53" s="10">
        <f>TI_EHG_E!P53+TI_CO_E!P53+TI_BF_E!P53+TI_GW_E!P53+TI_RPI_E!P53+TI_PF_E!P53+TI_BKBPB_E!P53+TI_CL_E!P53+TI_BNG_E!P53+TI_LBB_E!P53+TI_CPP_E!P53+TI_GTL_E!P53+TI_NSP_E!P53</f>
        <v>9.8290627687016325</v>
      </c>
      <c r="Q53" s="10">
        <f>TI_EHG_E!Q53+TI_CO_E!Q53+TI_BF_E!Q53+TI_GW_E!Q53+TI_RPI_E!Q53+TI_PF_E!Q53+TI_BKBPB_E!Q53+TI_CL_E!Q53+TI_BNG_E!Q53+TI_LBB_E!Q53+TI_CPP_E!Q53+TI_GTL_E!Q53+TI_NSP_E!Q53</f>
        <v>9.6474634565778157</v>
      </c>
      <c r="R53" s="10">
        <f>TI_EHG_E!R53+TI_CO_E!R53+TI_BF_E!R53+TI_GW_E!R53+TI_RPI_E!R53+TI_PF_E!R53+TI_BKBPB_E!R53+TI_CL_E!R53+TI_BNG_E!R53+TI_LBB_E!R53+TI_CPP_E!R53+TI_GTL_E!R53+TI_NSP_E!R53</f>
        <v>7.9707652622527938</v>
      </c>
      <c r="S53" s="10">
        <f>TI_EHG_E!S53+TI_CO_E!S53+TI_BF_E!S53+TI_GW_E!S53+TI_RPI_E!S53+TI_PF_E!S53+TI_BKBPB_E!S53+TI_CL_E!S53+TI_BNG_E!S53+TI_LBB_E!S53+TI_CPP_E!S53+TI_GTL_E!S53+TI_NSP_E!S53</f>
        <v>8.605245055889938</v>
      </c>
      <c r="T53" s="10">
        <f>TI_EHG_E!T53+TI_CO_E!T53+TI_BF_E!T53+TI_GW_E!T53+TI_RPI_E!T53+TI_PF_E!T53+TI_BKBPB_E!T53+TI_CL_E!T53+TI_BNG_E!T53+TI_LBB_E!T53+TI_CPP_E!T53+TI_GTL_E!T53+TI_NSP_E!T53</f>
        <v>5.224161650902837</v>
      </c>
      <c r="U53" s="10">
        <f>TI_EHG_E!U53+TI_CO_E!U53+TI_BF_E!U53+TI_GW_E!U53+TI_RPI_E!U53+TI_PF_E!U53+TI_BKBPB_E!U53+TI_CL_E!U53+TI_BNG_E!U53+TI_LBB_E!U53+TI_CPP_E!U53+TI_GTL_E!U53+TI_NSP_E!U53</f>
        <v>6.2208082545141874</v>
      </c>
      <c r="V53" s="10">
        <f>TI_EHG_E!V53+TI_CO_E!V53+TI_BF_E!V53+TI_GW_E!V53+TI_RPI_E!V53+TI_PF_E!V53+TI_BKBPB_E!V53+TI_CL_E!V53+TI_BNG_E!V53+TI_LBB_E!V53+TI_CPP_E!V53+TI_GTL_E!V53+TI_NSP_E!V53</f>
        <v>6.3785038693035254</v>
      </c>
      <c r="W53" s="10">
        <f>TI_EHG_E!W53+TI_CO_E!W53+TI_BF_E!W53+TI_GW_E!W53+TI_RPI_E!W53+TI_PF_E!W53+TI_BKBPB_E!W53+TI_CL_E!W53+TI_BNG_E!W53+TI_LBB_E!W53+TI_CPP_E!W53+TI_GTL_E!W53+TI_NSP_E!W53</f>
        <v>3.9609630266552021</v>
      </c>
      <c r="X53" s="10">
        <f>TI_EHG_E!X53+TI_CO_E!X53+TI_BF_E!X53+TI_GW_E!X53+TI_RPI_E!X53+TI_PF_E!X53+TI_BKBPB_E!X53+TI_CL_E!X53+TI_BNG_E!X53+TI_LBB_E!X53+TI_CPP_E!X53+TI_GTL_E!X53+TI_NSP_E!X53</f>
        <v>7.5872742906276862</v>
      </c>
    </row>
    <row r="54" spans="1:24" ht="11.25" customHeight="1" x14ac:dyDescent="0.2">
      <c r="A54" s="42" t="s">
        <v>95</v>
      </c>
      <c r="B54" s="9" t="s">
        <v>96</v>
      </c>
      <c r="C54" s="10">
        <f>TI_EHG_E!C54+TI_CO_E!C54+TI_BF_E!C54+TI_GW_E!C54+TI_RPI_E!C54+TI_PF_E!C54+TI_BKBPB_E!C54+TI_CL_E!C54+TI_BNG_E!C54+TI_LBB_E!C54+TI_CPP_E!C54+TI_GTL_E!C54+TI_NSP_E!C54</f>
        <v>0</v>
      </c>
      <c r="D54" s="10">
        <f>TI_EHG_E!D54+TI_CO_E!D54+TI_BF_E!D54+TI_GW_E!D54+TI_RPI_E!D54+TI_PF_E!D54+TI_BKBPB_E!D54+TI_CL_E!D54+TI_BNG_E!D54+TI_LBB_E!D54+TI_CPP_E!D54+TI_GTL_E!D54+TI_NSP_E!D54</f>
        <v>0</v>
      </c>
      <c r="E54" s="10">
        <f>TI_EHG_E!E54+TI_CO_E!E54+TI_BF_E!E54+TI_GW_E!E54+TI_RPI_E!E54+TI_PF_E!E54+TI_BKBPB_E!E54+TI_CL_E!E54+TI_BNG_E!E54+TI_LBB_E!E54+TI_CPP_E!E54+TI_GTL_E!E54+TI_NSP_E!E54</f>
        <v>0</v>
      </c>
      <c r="F54" s="10">
        <f>TI_EHG_E!F54+TI_CO_E!F54+TI_BF_E!F54+TI_GW_E!F54+TI_RPI_E!F54+TI_PF_E!F54+TI_BKBPB_E!F54+TI_CL_E!F54+TI_BNG_E!F54+TI_LBB_E!F54+TI_CPP_E!F54+TI_GTL_E!F54+TI_NSP_E!F54</f>
        <v>0</v>
      </c>
      <c r="G54" s="10">
        <f>TI_EHG_E!G54+TI_CO_E!G54+TI_BF_E!G54+TI_GW_E!G54+TI_RPI_E!G54+TI_PF_E!G54+TI_BKBPB_E!G54+TI_CL_E!G54+TI_BNG_E!G54+TI_LBB_E!G54+TI_CPP_E!G54+TI_GTL_E!G54+TI_NSP_E!G54</f>
        <v>0</v>
      </c>
      <c r="H54" s="10">
        <f>TI_EHG_E!H54+TI_CO_E!H54+TI_BF_E!H54+TI_GW_E!H54+TI_RPI_E!H54+TI_PF_E!H54+TI_BKBPB_E!H54+TI_CL_E!H54+TI_BNG_E!H54+TI_LBB_E!H54+TI_CPP_E!H54+TI_GTL_E!H54+TI_NSP_E!H54</f>
        <v>0</v>
      </c>
      <c r="I54" s="10">
        <f>TI_EHG_E!I54+TI_CO_E!I54+TI_BF_E!I54+TI_GW_E!I54+TI_RPI_E!I54+TI_PF_E!I54+TI_BKBPB_E!I54+TI_CL_E!I54+TI_BNG_E!I54+TI_LBB_E!I54+TI_CPP_E!I54+TI_GTL_E!I54+TI_NSP_E!I54</f>
        <v>0</v>
      </c>
      <c r="J54" s="10">
        <f>TI_EHG_E!J54+TI_CO_E!J54+TI_BF_E!J54+TI_GW_E!J54+TI_RPI_E!J54+TI_PF_E!J54+TI_BKBPB_E!J54+TI_CL_E!J54+TI_BNG_E!J54+TI_LBB_E!J54+TI_CPP_E!J54+TI_GTL_E!J54+TI_NSP_E!J54</f>
        <v>0</v>
      </c>
      <c r="K54" s="10">
        <f>TI_EHG_E!K54+TI_CO_E!K54+TI_BF_E!K54+TI_GW_E!K54+TI_RPI_E!K54+TI_PF_E!K54+TI_BKBPB_E!K54+TI_CL_E!K54+TI_BNG_E!K54+TI_LBB_E!K54+TI_CPP_E!K54+TI_GTL_E!K54+TI_NSP_E!K54</f>
        <v>0</v>
      </c>
      <c r="L54" s="10">
        <f>TI_EHG_E!L54+TI_CO_E!L54+TI_BF_E!L54+TI_GW_E!L54+TI_RPI_E!L54+TI_PF_E!L54+TI_BKBPB_E!L54+TI_CL_E!L54+TI_BNG_E!L54+TI_LBB_E!L54+TI_CPP_E!L54+TI_GTL_E!L54+TI_NSP_E!L54</f>
        <v>0</v>
      </c>
      <c r="M54" s="10">
        <f>TI_EHG_E!M54+TI_CO_E!M54+TI_BF_E!M54+TI_GW_E!M54+TI_RPI_E!M54+TI_PF_E!M54+TI_BKBPB_E!M54+TI_CL_E!M54+TI_BNG_E!M54+TI_LBB_E!M54+TI_CPP_E!M54+TI_GTL_E!M54+TI_NSP_E!M54</f>
        <v>0</v>
      </c>
      <c r="N54" s="10">
        <f>TI_EHG_E!N54+TI_CO_E!N54+TI_BF_E!N54+TI_GW_E!N54+TI_RPI_E!N54+TI_PF_E!N54+TI_BKBPB_E!N54+TI_CL_E!N54+TI_BNG_E!N54+TI_LBB_E!N54+TI_CPP_E!N54+TI_GTL_E!N54+TI_NSP_E!N54</f>
        <v>0</v>
      </c>
      <c r="O54" s="10">
        <f>TI_EHG_E!O54+TI_CO_E!O54+TI_BF_E!O54+TI_GW_E!O54+TI_RPI_E!O54+TI_PF_E!O54+TI_BKBPB_E!O54+TI_CL_E!O54+TI_BNG_E!O54+TI_LBB_E!O54+TI_CPP_E!O54+TI_GTL_E!O54+TI_NSP_E!O54</f>
        <v>0</v>
      </c>
      <c r="P54" s="10">
        <f>TI_EHG_E!P54+TI_CO_E!P54+TI_BF_E!P54+TI_GW_E!P54+TI_RPI_E!P54+TI_PF_E!P54+TI_BKBPB_E!P54+TI_CL_E!P54+TI_BNG_E!P54+TI_LBB_E!P54+TI_CPP_E!P54+TI_GTL_E!P54+TI_NSP_E!P54</f>
        <v>0</v>
      </c>
      <c r="Q54" s="10">
        <f>TI_EHG_E!Q54+TI_CO_E!Q54+TI_BF_E!Q54+TI_GW_E!Q54+TI_RPI_E!Q54+TI_PF_E!Q54+TI_BKBPB_E!Q54+TI_CL_E!Q54+TI_BNG_E!Q54+TI_LBB_E!Q54+TI_CPP_E!Q54+TI_GTL_E!Q54+TI_NSP_E!Q54</f>
        <v>0</v>
      </c>
      <c r="R54" s="10">
        <f>TI_EHG_E!R54+TI_CO_E!R54+TI_BF_E!R54+TI_GW_E!R54+TI_RPI_E!R54+TI_PF_E!R54+TI_BKBPB_E!R54+TI_CL_E!R54+TI_BNG_E!R54+TI_LBB_E!R54+TI_CPP_E!R54+TI_GTL_E!R54+TI_NSP_E!R54</f>
        <v>0</v>
      </c>
      <c r="S54" s="10">
        <f>TI_EHG_E!S54+TI_CO_E!S54+TI_BF_E!S54+TI_GW_E!S54+TI_RPI_E!S54+TI_PF_E!S54+TI_BKBPB_E!S54+TI_CL_E!S54+TI_BNG_E!S54+TI_LBB_E!S54+TI_CPP_E!S54+TI_GTL_E!S54+TI_NSP_E!S54</f>
        <v>0</v>
      </c>
      <c r="T54" s="10">
        <f>TI_EHG_E!T54+TI_CO_E!T54+TI_BF_E!T54+TI_GW_E!T54+TI_RPI_E!T54+TI_PF_E!T54+TI_BKBPB_E!T54+TI_CL_E!T54+TI_BNG_E!T54+TI_LBB_E!T54+TI_CPP_E!T54+TI_GTL_E!T54+TI_NSP_E!T54</f>
        <v>0</v>
      </c>
      <c r="U54" s="10">
        <f>TI_EHG_E!U54+TI_CO_E!U54+TI_BF_E!U54+TI_GW_E!U54+TI_RPI_E!U54+TI_PF_E!U54+TI_BKBPB_E!U54+TI_CL_E!U54+TI_BNG_E!U54+TI_LBB_E!U54+TI_CPP_E!U54+TI_GTL_E!U54+TI_NSP_E!U54</f>
        <v>0</v>
      </c>
      <c r="V54" s="10">
        <f>TI_EHG_E!V54+TI_CO_E!V54+TI_BF_E!V54+TI_GW_E!V54+TI_RPI_E!V54+TI_PF_E!V54+TI_BKBPB_E!V54+TI_CL_E!V54+TI_BNG_E!V54+TI_LBB_E!V54+TI_CPP_E!V54+TI_GTL_E!V54+TI_NSP_E!V54</f>
        <v>0</v>
      </c>
      <c r="W54" s="10">
        <f>TI_EHG_E!W54+TI_CO_E!W54+TI_BF_E!W54+TI_GW_E!W54+TI_RPI_E!W54+TI_PF_E!W54+TI_BKBPB_E!W54+TI_CL_E!W54+TI_BNG_E!W54+TI_LBB_E!W54+TI_CPP_E!W54+TI_GTL_E!W54+TI_NSP_E!W54</f>
        <v>0</v>
      </c>
      <c r="X54" s="10">
        <f>TI_EHG_E!X54+TI_CO_E!X54+TI_BF_E!X54+TI_GW_E!X54+TI_RPI_E!X54+TI_PF_E!X54+TI_BKBPB_E!X54+TI_CL_E!X54+TI_BNG_E!X54+TI_LBB_E!X54+TI_CPP_E!X54+TI_GTL_E!X54+TI_NSP_E!X54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TI_EHG_E!C55+TI_CO_E!C55+TI_BF_E!C55+TI_GW_E!C55+TI_RPI_E!C55+TI_PF_E!C55+TI_BKBPB_E!C55+TI_CL_E!C55+TI_BNG_E!C55+TI_LBB_E!C55+TI_CPP_E!C55+TI_GTL_E!C55+TI_NSP_E!C55</f>
        <v>71.28374892519345</v>
      </c>
      <c r="D55" s="10">
        <f>TI_EHG_E!D55+TI_CO_E!D55+TI_BF_E!D55+TI_GW_E!D55+TI_RPI_E!D55+TI_PF_E!D55+TI_BKBPB_E!D55+TI_CL_E!D55+TI_BNG_E!D55+TI_LBB_E!D55+TI_CPP_E!D55+TI_GTL_E!D55+TI_NSP_E!D55</f>
        <v>70.973344797936377</v>
      </c>
      <c r="E55" s="10">
        <f>TI_EHG_E!E55+TI_CO_E!E55+TI_BF_E!E55+TI_GW_E!E55+TI_RPI_E!E55+TI_PF_E!E55+TI_BKBPB_E!E55+TI_CL_E!E55+TI_BNG_E!E55+TI_LBB_E!E55+TI_CPP_E!E55+TI_GTL_E!E55+TI_NSP_E!E55</f>
        <v>81.459243336199478</v>
      </c>
      <c r="F55" s="10">
        <f>TI_EHG_E!F55+TI_CO_E!F55+TI_BF_E!F55+TI_GW_E!F55+TI_RPI_E!F55+TI_PF_E!F55+TI_BKBPB_E!F55+TI_CL_E!F55+TI_BNG_E!F55+TI_LBB_E!F55+TI_CPP_E!F55+TI_GTL_E!F55+TI_NSP_E!F55</f>
        <v>113.4804815133276</v>
      </c>
      <c r="G55" s="10">
        <f>TI_EHG_E!G55+TI_CO_E!G55+TI_BF_E!G55+TI_GW_E!G55+TI_RPI_E!G55+TI_PF_E!G55+TI_BKBPB_E!G55+TI_CL_E!G55+TI_BNG_E!G55+TI_LBB_E!G55+TI_CPP_E!G55+TI_GTL_E!G55+TI_NSP_E!G55</f>
        <v>160.84101461736884</v>
      </c>
      <c r="H55" s="10">
        <f>TI_EHG_E!H55+TI_CO_E!H55+TI_BF_E!H55+TI_GW_E!H55+TI_RPI_E!H55+TI_PF_E!H55+TI_BKBPB_E!H55+TI_CL_E!H55+TI_BNG_E!H55+TI_LBB_E!H55+TI_CPP_E!H55+TI_GTL_E!H55+TI_NSP_E!H55</f>
        <v>177.70034393809118</v>
      </c>
      <c r="I55" s="10">
        <f>TI_EHG_E!I55+TI_CO_E!I55+TI_BF_E!I55+TI_GW_E!I55+TI_RPI_E!I55+TI_PF_E!I55+TI_BKBPB_E!I55+TI_CL_E!I55+TI_BNG_E!I55+TI_LBB_E!I55+TI_CPP_E!I55+TI_GTL_E!I55+TI_NSP_E!I55</f>
        <v>235.10670679277729</v>
      </c>
      <c r="J55" s="10">
        <f>TI_EHG_E!J55+TI_CO_E!J55+TI_BF_E!J55+TI_GW_E!J55+TI_RPI_E!J55+TI_PF_E!J55+TI_BKBPB_E!J55+TI_CL_E!J55+TI_BNG_E!J55+TI_LBB_E!J55+TI_CPP_E!J55+TI_GTL_E!J55+TI_NSP_E!J55</f>
        <v>295.61702493551161</v>
      </c>
      <c r="K55" s="10">
        <f>TI_EHG_E!K55+TI_CO_E!K55+TI_BF_E!K55+TI_GW_E!K55+TI_RPI_E!K55+TI_PF_E!K55+TI_BKBPB_E!K55+TI_CL_E!K55+TI_BNG_E!K55+TI_LBB_E!K55+TI_CPP_E!K55+TI_GTL_E!K55+TI_NSP_E!K55</f>
        <v>366.26921754084259</v>
      </c>
      <c r="L55" s="10">
        <f>TI_EHG_E!L55+TI_CO_E!L55+TI_BF_E!L55+TI_GW_E!L55+TI_RPI_E!L55+TI_PF_E!L55+TI_BKBPB_E!L55+TI_CL_E!L55+TI_BNG_E!L55+TI_LBB_E!L55+TI_CPP_E!L55+TI_GTL_E!L55+TI_NSP_E!L55</f>
        <v>393.86268271711083</v>
      </c>
      <c r="M55" s="10">
        <f>TI_EHG_E!M55+TI_CO_E!M55+TI_BF_E!M55+TI_GW_E!M55+TI_RPI_E!M55+TI_PF_E!M55+TI_BKBPB_E!M55+TI_CL_E!M55+TI_BNG_E!M55+TI_LBB_E!M55+TI_CPP_E!M55+TI_GTL_E!M55+TI_NSP_E!M55</f>
        <v>343.3479793637145</v>
      </c>
      <c r="N55" s="10">
        <f>TI_EHG_E!N55+TI_CO_E!N55+TI_BF_E!N55+TI_GW_E!N55+TI_RPI_E!N55+TI_PF_E!N55+TI_BKBPB_E!N55+TI_CL_E!N55+TI_BNG_E!N55+TI_LBB_E!N55+TI_CPP_E!N55+TI_GTL_E!N55+TI_NSP_E!N55</f>
        <v>438.5357695614789</v>
      </c>
      <c r="O55" s="10">
        <f>TI_EHG_E!O55+TI_CO_E!O55+TI_BF_E!O55+TI_GW_E!O55+TI_RPI_E!O55+TI_PF_E!O55+TI_BKBPB_E!O55+TI_CL_E!O55+TI_BNG_E!O55+TI_LBB_E!O55+TI_CPP_E!O55+TI_GTL_E!O55+TI_NSP_E!O55</f>
        <v>428.36018916595015</v>
      </c>
      <c r="P55" s="10">
        <f>TI_EHG_E!P55+TI_CO_E!P55+TI_BF_E!P55+TI_GW_E!P55+TI_RPI_E!P55+TI_PF_E!P55+TI_BKBPB_E!P55+TI_CL_E!P55+TI_BNG_E!P55+TI_LBB_E!P55+TI_CPP_E!P55+TI_GTL_E!P55+TI_NSP_E!P55</f>
        <v>483.84754944110051</v>
      </c>
      <c r="Q55" s="10">
        <f>TI_EHG_E!Q55+TI_CO_E!Q55+TI_BF_E!Q55+TI_GW_E!Q55+TI_RPI_E!Q55+TI_PF_E!Q55+TI_BKBPB_E!Q55+TI_CL_E!Q55+TI_BNG_E!Q55+TI_LBB_E!Q55+TI_CPP_E!Q55+TI_GTL_E!Q55+TI_NSP_E!Q55</f>
        <v>498.48108340498709</v>
      </c>
      <c r="R55" s="10">
        <f>TI_EHG_E!R55+TI_CO_E!R55+TI_BF_E!R55+TI_GW_E!R55+TI_RPI_E!R55+TI_PF_E!R55+TI_BKBPB_E!R55+TI_CL_E!R55+TI_BNG_E!R55+TI_LBB_E!R55+TI_CPP_E!R55+TI_GTL_E!R55+TI_NSP_E!R55</f>
        <v>649.1719690455717</v>
      </c>
      <c r="S55" s="10">
        <f>TI_EHG_E!S55+TI_CO_E!S55+TI_BF_E!S55+TI_GW_E!S55+TI_RPI_E!S55+TI_PF_E!S55+TI_BKBPB_E!S55+TI_CL_E!S55+TI_BNG_E!S55+TI_LBB_E!S55+TI_CPP_E!S55+TI_GTL_E!S55+TI_NSP_E!S55</f>
        <v>702.53293207222691</v>
      </c>
      <c r="T55" s="10">
        <f>TI_EHG_E!T55+TI_CO_E!T55+TI_BF_E!T55+TI_GW_E!T55+TI_RPI_E!T55+TI_PF_E!T55+TI_BKBPB_E!T55+TI_CL_E!T55+TI_BNG_E!T55+TI_LBB_E!T55+TI_CPP_E!T55+TI_GTL_E!T55+TI_NSP_E!T55</f>
        <v>908.75434221840055</v>
      </c>
      <c r="U55" s="10">
        <f>TI_EHG_E!U55+TI_CO_E!U55+TI_BF_E!U55+TI_GW_E!U55+TI_RPI_E!U55+TI_PF_E!U55+TI_BKBPB_E!U55+TI_CL_E!U55+TI_BNG_E!U55+TI_LBB_E!U55+TI_CPP_E!U55+TI_GTL_E!U55+TI_NSP_E!U55</f>
        <v>907.00868443680122</v>
      </c>
      <c r="V55" s="10">
        <f>TI_EHG_E!V55+TI_CO_E!V55+TI_BF_E!V55+TI_GW_E!V55+TI_RPI_E!V55+TI_PF_E!V55+TI_BKBPB_E!V55+TI_CL_E!V55+TI_BNG_E!V55+TI_LBB_E!V55+TI_CPP_E!V55+TI_GTL_E!V55+TI_NSP_E!V55</f>
        <v>989.50361134995694</v>
      </c>
      <c r="W55" s="10">
        <f>TI_EHG_E!W55+TI_CO_E!W55+TI_BF_E!W55+TI_GW_E!W55+TI_RPI_E!W55+TI_PF_E!W55+TI_BKBPB_E!W55+TI_CL_E!W55+TI_BNG_E!W55+TI_LBB_E!W55+TI_CPP_E!W55+TI_GTL_E!W55+TI_NSP_E!W55</f>
        <v>1313.6479793637143</v>
      </c>
      <c r="X55" s="10">
        <f>TI_EHG_E!X55+TI_CO_E!X55+TI_BF_E!X55+TI_GW_E!X55+TI_RPI_E!X55+TI_PF_E!X55+TI_BKBPB_E!X55+TI_CL_E!X55+TI_BNG_E!X55+TI_LBB_E!X55+TI_CPP_E!X55+TI_GTL_E!X55+TI_NSP_E!X55</f>
        <v>1551.6783319002584</v>
      </c>
    </row>
    <row r="56" spans="1:24" ht="11.25" customHeight="1" x14ac:dyDescent="0.2">
      <c r="A56" s="42" t="s">
        <v>99</v>
      </c>
      <c r="B56" s="9" t="s">
        <v>100</v>
      </c>
      <c r="C56" s="10">
        <f>TI_EHG_E!C56+TI_CO_E!C56+TI_BF_E!C56+TI_GW_E!C56+TI_RPI_E!C56+TI_PF_E!C56+TI_BKBPB_E!C56+TI_CL_E!C56+TI_BNG_E!C56+TI_LBB_E!C56+TI_CPP_E!C56+TI_GTL_E!C56+TI_NSP_E!C56</f>
        <v>0.66070507308684445</v>
      </c>
      <c r="D56" s="10">
        <f>TI_EHG_E!D56+TI_CO_E!D56+TI_BF_E!D56+TI_GW_E!D56+TI_RPI_E!D56+TI_PF_E!D56+TI_BKBPB_E!D56+TI_CL_E!D56+TI_BNG_E!D56+TI_LBB_E!D56+TI_CPP_E!D56+TI_GTL_E!D56+TI_NSP_E!D56</f>
        <v>1.0012037833190024</v>
      </c>
      <c r="E56" s="10">
        <f>TI_EHG_E!E56+TI_CO_E!E56+TI_BF_E!E56+TI_GW_E!E56+TI_RPI_E!E56+TI_PF_E!E56+TI_BKBPB_E!E56+TI_CL_E!E56+TI_BNG_E!E56+TI_LBB_E!E56+TI_CPP_E!E56+TI_GTL_E!E56+TI_NSP_E!E56</f>
        <v>1.4093723129836628</v>
      </c>
      <c r="F56" s="10">
        <f>TI_EHG_E!F56+TI_CO_E!F56+TI_BF_E!F56+TI_GW_E!F56+TI_RPI_E!F56+TI_PF_E!F56+TI_BKBPB_E!F56+TI_CL_E!F56+TI_BNG_E!F56+TI_LBB_E!F56+TI_CPP_E!F56+TI_GTL_E!F56+TI_NSP_E!F56</f>
        <v>2.1815993121238177</v>
      </c>
      <c r="G56" s="10">
        <f>TI_EHG_E!G56+TI_CO_E!G56+TI_BF_E!G56+TI_GW_E!G56+TI_RPI_E!G56+TI_PF_E!G56+TI_BKBPB_E!G56+TI_CL_E!G56+TI_BNG_E!G56+TI_LBB_E!G56+TI_CPP_E!G56+TI_GTL_E!G56+TI_NSP_E!G56</f>
        <v>2.8874462596732586</v>
      </c>
      <c r="H56" s="10">
        <f>TI_EHG_E!H56+TI_CO_E!H56+TI_BF_E!H56+TI_GW_E!H56+TI_RPI_E!H56+TI_PF_E!H56+TI_BKBPB_E!H56+TI_CL_E!H56+TI_BNG_E!H56+TI_LBB_E!H56+TI_CPP_E!H56+TI_GTL_E!H56+TI_NSP_E!H56</f>
        <v>3.0460877042132415</v>
      </c>
      <c r="I56" s="10">
        <f>TI_EHG_E!I56+TI_CO_E!I56+TI_BF_E!I56+TI_GW_E!I56+TI_RPI_E!I56+TI_PF_E!I56+TI_BKBPB_E!I56+TI_CL_E!I56+TI_BNG_E!I56+TI_LBB_E!I56+TI_CPP_E!I56+TI_GTL_E!I56+TI_NSP_E!I56</f>
        <v>3.1421324161650901</v>
      </c>
      <c r="J56" s="10">
        <f>TI_EHG_E!J56+TI_CO_E!J56+TI_BF_E!J56+TI_GW_E!J56+TI_RPI_E!J56+TI_PF_E!J56+TI_BKBPB_E!J56+TI_CL_E!J56+TI_BNG_E!J56+TI_LBB_E!J56+TI_CPP_E!J56+TI_GTL_E!J56+TI_NSP_E!J56</f>
        <v>3.2300085984522782</v>
      </c>
      <c r="K56" s="10">
        <f>TI_EHG_E!K56+TI_CO_E!K56+TI_BF_E!K56+TI_GW_E!K56+TI_RPI_E!K56+TI_PF_E!K56+TI_BKBPB_E!K56+TI_CL_E!K56+TI_BNG_E!K56+TI_LBB_E!K56+TI_CPP_E!K56+TI_GTL_E!K56+TI_NSP_E!K56</f>
        <v>3.4058469475494411</v>
      </c>
      <c r="L56" s="10">
        <f>TI_EHG_E!L56+TI_CO_E!L56+TI_BF_E!L56+TI_GW_E!L56+TI_RPI_E!L56+TI_PF_E!L56+TI_BKBPB_E!L56+TI_CL_E!L56+TI_BNG_E!L56+TI_LBB_E!L56+TI_CPP_E!L56+TI_GTL_E!L56+TI_NSP_E!L56</f>
        <v>3.8607050730868444</v>
      </c>
      <c r="M56" s="10">
        <f>TI_EHG_E!M56+TI_CO_E!M56+TI_BF_E!M56+TI_GW_E!M56+TI_RPI_E!M56+TI_PF_E!M56+TI_BKBPB_E!M56+TI_CL_E!M56+TI_BNG_E!M56+TI_LBB_E!M56+TI_CPP_E!M56+TI_GTL_E!M56+TI_NSP_E!M56</f>
        <v>4.8041272570937226</v>
      </c>
      <c r="N56" s="10">
        <f>TI_EHG_E!N56+TI_CO_E!N56+TI_BF_E!N56+TI_GW_E!N56+TI_RPI_E!N56+TI_PF_E!N56+TI_BKBPB_E!N56+TI_CL_E!N56+TI_BNG_E!N56+TI_LBB_E!N56+TI_CPP_E!N56+TI_GTL_E!N56+TI_NSP_E!N56</f>
        <v>8.9828890799656058</v>
      </c>
      <c r="O56" s="10">
        <f>TI_EHG_E!O56+TI_CO_E!O56+TI_BF_E!O56+TI_GW_E!O56+TI_RPI_E!O56+TI_PF_E!O56+TI_BKBPB_E!O56+TI_CL_E!O56+TI_BNG_E!O56+TI_LBB_E!O56+TI_CPP_E!O56+TI_GTL_E!O56+TI_NSP_E!O56</f>
        <v>16.392433361994847</v>
      </c>
      <c r="P56" s="10">
        <f>TI_EHG_E!P56+TI_CO_E!P56+TI_BF_E!P56+TI_GW_E!P56+TI_RPI_E!P56+TI_PF_E!P56+TI_BKBPB_E!P56+TI_CL_E!P56+TI_BNG_E!P56+TI_LBB_E!P56+TI_CPP_E!P56+TI_GTL_E!P56+TI_NSP_E!P56</f>
        <v>35.25348237317283</v>
      </c>
      <c r="Q56" s="10">
        <f>TI_EHG_E!Q56+TI_CO_E!Q56+TI_BF_E!Q56+TI_GW_E!Q56+TI_RPI_E!Q56+TI_PF_E!Q56+TI_BKBPB_E!Q56+TI_CL_E!Q56+TI_BNG_E!Q56+TI_LBB_E!Q56+TI_CPP_E!Q56+TI_GTL_E!Q56+TI_NSP_E!Q56</f>
        <v>62.352622527944966</v>
      </c>
      <c r="R56" s="10">
        <f>TI_EHG_E!R56+TI_CO_E!R56+TI_BF_E!R56+TI_GW_E!R56+TI_RPI_E!R56+TI_PF_E!R56+TI_BKBPB_E!R56+TI_CL_E!R56+TI_BNG_E!R56+TI_LBB_E!R56+TI_CPP_E!R56+TI_GTL_E!R56+TI_NSP_E!R56</f>
        <v>95.315563198624247</v>
      </c>
      <c r="S56" s="10">
        <f>TI_EHG_E!S56+TI_CO_E!S56+TI_BF_E!S56+TI_GW_E!S56+TI_RPI_E!S56+TI_PF_E!S56+TI_BKBPB_E!S56+TI_CL_E!S56+TI_BNG_E!S56+TI_LBB_E!S56+TI_CPP_E!S56+TI_GTL_E!S56+TI_NSP_E!S56</f>
        <v>137.7306964746345</v>
      </c>
      <c r="T56" s="10">
        <f>TI_EHG_E!T56+TI_CO_E!T56+TI_BF_E!T56+TI_GW_E!T56+TI_RPI_E!T56+TI_PF_E!T56+TI_BKBPB_E!T56+TI_CL_E!T56+TI_BNG_E!T56+TI_LBB_E!T56+TI_CPP_E!T56+TI_GTL_E!T56+TI_NSP_E!T56</f>
        <v>189.53963886500426</v>
      </c>
      <c r="U56" s="10">
        <f>TI_EHG_E!U56+TI_CO_E!U56+TI_BF_E!U56+TI_GW_E!U56+TI_RPI_E!U56+TI_PF_E!U56+TI_BKBPB_E!U56+TI_CL_E!U56+TI_BNG_E!U56+TI_LBB_E!U56+TI_CPP_E!U56+TI_GTL_E!U56+TI_NSP_E!U56</f>
        <v>318.81272570937222</v>
      </c>
      <c r="V56" s="10">
        <f>TI_EHG_E!V56+TI_CO_E!V56+TI_BF_E!V56+TI_GW_E!V56+TI_RPI_E!V56+TI_PF_E!V56+TI_BKBPB_E!V56+TI_CL_E!V56+TI_BNG_E!V56+TI_LBB_E!V56+TI_CPP_E!V56+TI_GTL_E!V56+TI_NSP_E!V56</f>
        <v>464.26526225279451</v>
      </c>
      <c r="W56" s="10">
        <f>TI_EHG_E!W56+TI_CO_E!W56+TI_BF_E!W56+TI_GW_E!W56+TI_RPI_E!W56+TI_PF_E!W56+TI_BKBPB_E!W56+TI_CL_E!W56+TI_BNG_E!W56+TI_LBB_E!W56+TI_CPP_E!W56+TI_GTL_E!W56+TI_NSP_E!W56</f>
        <v>736.74204643164217</v>
      </c>
      <c r="X56" s="10">
        <f>TI_EHG_E!X56+TI_CO_E!X56+TI_BF_E!X56+TI_GW_E!X56+TI_RPI_E!X56+TI_PF_E!X56+TI_BKBPB_E!X56+TI_CL_E!X56+TI_BNG_E!X56+TI_LBB_E!X56+TI_CPP_E!X56+TI_GTL_E!X56+TI_NSP_E!X56</f>
        <v>971.95812553740313</v>
      </c>
    </row>
    <row r="57" spans="1:24" ht="11.25" customHeight="1" x14ac:dyDescent="0.2">
      <c r="A57" s="42" t="s">
        <v>101</v>
      </c>
      <c r="B57" s="9" t="s">
        <v>102</v>
      </c>
      <c r="C57" s="10">
        <f>TI_EHG_E!C57+TI_CO_E!C57+TI_BF_E!C57+TI_GW_E!C57+TI_RPI_E!C57+TI_PF_E!C57+TI_BKBPB_E!C57+TI_CL_E!C57+TI_BNG_E!C57+TI_LBB_E!C57+TI_CPP_E!C57+TI_GTL_E!C57+TI_NSP_E!C57</f>
        <v>0</v>
      </c>
      <c r="D57" s="10">
        <f>TI_EHG_E!D57+TI_CO_E!D57+TI_BF_E!D57+TI_GW_E!D57+TI_RPI_E!D57+TI_PF_E!D57+TI_BKBPB_E!D57+TI_CL_E!D57+TI_BNG_E!D57+TI_LBB_E!D57+TI_CPP_E!D57+TI_GTL_E!D57+TI_NSP_E!D57</f>
        <v>0</v>
      </c>
      <c r="E57" s="10">
        <f>TI_EHG_E!E57+TI_CO_E!E57+TI_BF_E!E57+TI_GW_E!E57+TI_RPI_E!E57+TI_PF_E!E57+TI_BKBPB_E!E57+TI_CL_E!E57+TI_BNG_E!E57+TI_LBB_E!E57+TI_CPP_E!E57+TI_GTL_E!E57+TI_NSP_E!E57</f>
        <v>0</v>
      </c>
      <c r="F57" s="10">
        <f>TI_EHG_E!F57+TI_CO_E!F57+TI_BF_E!F57+TI_GW_E!F57+TI_RPI_E!F57+TI_PF_E!F57+TI_BKBPB_E!F57+TI_CL_E!F57+TI_BNG_E!F57+TI_LBB_E!F57+TI_CPP_E!F57+TI_GTL_E!F57+TI_NSP_E!F57</f>
        <v>0</v>
      </c>
      <c r="G57" s="10">
        <f>TI_EHG_E!G57+TI_CO_E!G57+TI_BF_E!G57+TI_GW_E!G57+TI_RPI_E!G57+TI_PF_E!G57+TI_BKBPB_E!G57+TI_CL_E!G57+TI_BNG_E!G57+TI_LBB_E!G57+TI_CPP_E!G57+TI_GTL_E!G57+TI_NSP_E!G57</f>
        <v>0</v>
      </c>
      <c r="H57" s="10">
        <f>TI_EHG_E!H57+TI_CO_E!H57+TI_BF_E!H57+TI_GW_E!H57+TI_RPI_E!H57+TI_PF_E!H57+TI_BKBPB_E!H57+TI_CL_E!H57+TI_BNG_E!H57+TI_LBB_E!H57+TI_CPP_E!H57+TI_GTL_E!H57+TI_NSP_E!H57</f>
        <v>0</v>
      </c>
      <c r="I57" s="10">
        <f>TI_EHG_E!I57+TI_CO_E!I57+TI_BF_E!I57+TI_GW_E!I57+TI_RPI_E!I57+TI_PF_E!I57+TI_BKBPB_E!I57+TI_CL_E!I57+TI_BNG_E!I57+TI_LBB_E!I57+TI_CPP_E!I57+TI_GTL_E!I57+TI_NSP_E!I57</f>
        <v>0</v>
      </c>
      <c r="J57" s="10">
        <f>TI_EHG_E!J57+TI_CO_E!J57+TI_BF_E!J57+TI_GW_E!J57+TI_RPI_E!J57+TI_PF_E!J57+TI_BKBPB_E!J57+TI_CL_E!J57+TI_BNG_E!J57+TI_LBB_E!J57+TI_CPP_E!J57+TI_GTL_E!J57+TI_NSP_E!J57</f>
        <v>0</v>
      </c>
      <c r="K57" s="10">
        <f>TI_EHG_E!K57+TI_CO_E!K57+TI_BF_E!K57+TI_GW_E!K57+TI_RPI_E!K57+TI_PF_E!K57+TI_BKBPB_E!K57+TI_CL_E!K57+TI_BNG_E!K57+TI_LBB_E!K57+TI_CPP_E!K57+TI_GTL_E!K57+TI_NSP_E!K57</f>
        <v>0</v>
      </c>
      <c r="L57" s="10">
        <f>TI_EHG_E!L57+TI_CO_E!L57+TI_BF_E!L57+TI_GW_E!L57+TI_RPI_E!L57+TI_PF_E!L57+TI_BKBPB_E!L57+TI_CL_E!L57+TI_BNG_E!L57+TI_LBB_E!L57+TI_CPP_E!L57+TI_GTL_E!L57+TI_NSP_E!L57</f>
        <v>0</v>
      </c>
      <c r="M57" s="10">
        <f>TI_EHG_E!M57+TI_CO_E!M57+TI_BF_E!M57+TI_GW_E!M57+TI_RPI_E!M57+TI_PF_E!M57+TI_BKBPB_E!M57+TI_CL_E!M57+TI_BNG_E!M57+TI_LBB_E!M57+TI_CPP_E!M57+TI_GTL_E!M57+TI_NSP_E!M57</f>
        <v>0</v>
      </c>
      <c r="N57" s="10">
        <f>TI_EHG_E!N57+TI_CO_E!N57+TI_BF_E!N57+TI_GW_E!N57+TI_RPI_E!N57+TI_PF_E!N57+TI_BKBPB_E!N57+TI_CL_E!N57+TI_BNG_E!N57+TI_LBB_E!N57+TI_CPP_E!N57+TI_GTL_E!N57+TI_NSP_E!N57</f>
        <v>0</v>
      </c>
      <c r="O57" s="10">
        <f>TI_EHG_E!O57+TI_CO_E!O57+TI_BF_E!O57+TI_GW_E!O57+TI_RPI_E!O57+TI_PF_E!O57+TI_BKBPB_E!O57+TI_CL_E!O57+TI_BNG_E!O57+TI_LBB_E!O57+TI_CPP_E!O57+TI_GTL_E!O57+TI_NSP_E!O57</f>
        <v>0</v>
      </c>
      <c r="P57" s="10">
        <f>TI_EHG_E!P57+TI_CO_E!P57+TI_BF_E!P57+TI_GW_E!P57+TI_RPI_E!P57+TI_PF_E!P57+TI_BKBPB_E!P57+TI_CL_E!P57+TI_BNG_E!P57+TI_LBB_E!P57+TI_CPP_E!P57+TI_GTL_E!P57+TI_NSP_E!P57</f>
        <v>0</v>
      </c>
      <c r="Q57" s="10">
        <f>TI_EHG_E!Q57+TI_CO_E!Q57+TI_BF_E!Q57+TI_GW_E!Q57+TI_RPI_E!Q57+TI_PF_E!Q57+TI_BKBPB_E!Q57+TI_CL_E!Q57+TI_BNG_E!Q57+TI_LBB_E!Q57+TI_CPP_E!Q57+TI_GTL_E!Q57+TI_NSP_E!Q57</f>
        <v>0</v>
      </c>
      <c r="R57" s="10">
        <f>TI_EHG_E!R57+TI_CO_E!R57+TI_BF_E!R57+TI_GW_E!R57+TI_RPI_E!R57+TI_PF_E!R57+TI_BKBPB_E!R57+TI_CL_E!R57+TI_BNG_E!R57+TI_LBB_E!R57+TI_CPP_E!R57+TI_GTL_E!R57+TI_NSP_E!R57</f>
        <v>0</v>
      </c>
      <c r="S57" s="10">
        <f>TI_EHG_E!S57+TI_CO_E!S57+TI_BF_E!S57+TI_GW_E!S57+TI_RPI_E!S57+TI_PF_E!S57+TI_BKBPB_E!S57+TI_CL_E!S57+TI_BNG_E!S57+TI_LBB_E!S57+TI_CPP_E!S57+TI_GTL_E!S57+TI_NSP_E!S57</f>
        <v>0</v>
      </c>
      <c r="T57" s="10">
        <f>TI_EHG_E!T57+TI_CO_E!T57+TI_BF_E!T57+TI_GW_E!T57+TI_RPI_E!T57+TI_PF_E!T57+TI_BKBPB_E!T57+TI_CL_E!T57+TI_BNG_E!T57+TI_LBB_E!T57+TI_CPP_E!T57+TI_GTL_E!T57+TI_NSP_E!T57</f>
        <v>0</v>
      </c>
      <c r="U57" s="10">
        <f>TI_EHG_E!U57+TI_CO_E!U57+TI_BF_E!U57+TI_GW_E!U57+TI_RPI_E!U57+TI_PF_E!U57+TI_BKBPB_E!U57+TI_CL_E!U57+TI_BNG_E!U57+TI_LBB_E!U57+TI_CPP_E!U57+TI_GTL_E!U57+TI_NSP_E!U57</f>
        <v>0</v>
      </c>
      <c r="V57" s="10">
        <f>TI_EHG_E!V57+TI_CO_E!V57+TI_BF_E!V57+TI_GW_E!V57+TI_RPI_E!V57+TI_PF_E!V57+TI_BKBPB_E!V57+TI_CL_E!V57+TI_BNG_E!V57+TI_LBB_E!V57+TI_CPP_E!V57+TI_GTL_E!V57+TI_NSP_E!V57</f>
        <v>0</v>
      </c>
      <c r="W57" s="10">
        <f>TI_EHG_E!W57+TI_CO_E!W57+TI_BF_E!W57+TI_GW_E!W57+TI_RPI_E!W57+TI_PF_E!W57+TI_BKBPB_E!W57+TI_CL_E!W57+TI_BNG_E!W57+TI_LBB_E!W57+TI_CPP_E!W57+TI_GTL_E!W57+TI_NSP_E!W57</f>
        <v>0</v>
      </c>
      <c r="X57" s="10">
        <f>TI_EHG_E!X57+TI_CO_E!X57+TI_BF_E!X57+TI_GW_E!X57+TI_RPI_E!X57+TI_PF_E!X57+TI_BKBPB_E!X57+TI_CL_E!X57+TI_BNG_E!X57+TI_LBB_E!X57+TI_CPP_E!X57+TI_GTL_E!X57+TI_NSP_E!X57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TI_EHG_E!C58+TI_CO_E!C58+TI_BF_E!C58+TI_GW_E!C58+TI_RPI_E!C58+TI_PF_E!C58+TI_BKBPB_E!C58+TI_CL_E!C58+TI_BNG_E!C58+TI_LBB_E!C58+TI_CPP_E!C58+TI_GTL_E!C58+TI_NSP_E!C58</f>
        <v>0</v>
      </c>
      <c r="D58" s="10">
        <f>TI_EHG_E!D58+TI_CO_E!D58+TI_BF_E!D58+TI_GW_E!D58+TI_RPI_E!D58+TI_PF_E!D58+TI_BKBPB_E!D58+TI_CL_E!D58+TI_BNG_E!D58+TI_LBB_E!D58+TI_CPP_E!D58+TI_GTL_E!D58+TI_NSP_E!D58</f>
        <v>0</v>
      </c>
      <c r="E58" s="10">
        <f>TI_EHG_E!E58+TI_CO_E!E58+TI_BF_E!E58+TI_GW_E!E58+TI_RPI_E!E58+TI_PF_E!E58+TI_BKBPB_E!E58+TI_CL_E!E58+TI_BNG_E!E58+TI_LBB_E!E58+TI_CPP_E!E58+TI_GTL_E!E58+TI_NSP_E!E58</f>
        <v>0</v>
      </c>
      <c r="F58" s="10">
        <f>TI_EHG_E!F58+TI_CO_E!F58+TI_BF_E!F58+TI_GW_E!F58+TI_RPI_E!F58+TI_PF_E!F58+TI_BKBPB_E!F58+TI_CL_E!F58+TI_BNG_E!F58+TI_LBB_E!F58+TI_CPP_E!F58+TI_GTL_E!F58+TI_NSP_E!F58</f>
        <v>0</v>
      </c>
      <c r="G58" s="10">
        <f>TI_EHG_E!G58+TI_CO_E!G58+TI_BF_E!G58+TI_GW_E!G58+TI_RPI_E!G58+TI_PF_E!G58+TI_BKBPB_E!G58+TI_CL_E!G58+TI_BNG_E!G58+TI_LBB_E!G58+TI_CPP_E!G58+TI_GTL_E!G58+TI_NSP_E!G58</f>
        <v>0</v>
      </c>
      <c r="H58" s="10">
        <f>TI_EHG_E!H58+TI_CO_E!H58+TI_BF_E!H58+TI_GW_E!H58+TI_RPI_E!H58+TI_PF_E!H58+TI_BKBPB_E!H58+TI_CL_E!H58+TI_BNG_E!H58+TI_LBB_E!H58+TI_CPP_E!H58+TI_GTL_E!H58+TI_NSP_E!H58</f>
        <v>0</v>
      </c>
      <c r="I58" s="10">
        <f>TI_EHG_E!I58+TI_CO_E!I58+TI_BF_E!I58+TI_GW_E!I58+TI_RPI_E!I58+TI_PF_E!I58+TI_BKBPB_E!I58+TI_CL_E!I58+TI_BNG_E!I58+TI_LBB_E!I58+TI_CPP_E!I58+TI_GTL_E!I58+TI_NSP_E!I58</f>
        <v>0</v>
      </c>
      <c r="J58" s="10">
        <f>TI_EHG_E!J58+TI_CO_E!J58+TI_BF_E!J58+TI_GW_E!J58+TI_RPI_E!J58+TI_PF_E!J58+TI_BKBPB_E!J58+TI_CL_E!J58+TI_BNG_E!J58+TI_LBB_E!J58+TI_CPP_E!J58+TI_GTL_E!J58+TI_NSP_E!J58</f>
        <v>0</v>
      </c>
      <c r="K58" s="10">
        <f>TI_EHG_E!K58+TI_CO_E!K58+TI_BF_E!K58+TI_GW_E!K58+TI_RPI_E!K58+TI_PF_E!K58+TI_BKBPB_E!K58+TI_CL_E!K58+TI_BNG_E!K58+TI_LBB_E!K58+TI_CPP_E!K58+TI_GTL_E!K58+TI_NSP_E!K58</f>
        <v>0</v>
      </c>
      <c r="L58" s="10">
        <f>TI_EHG_E!L58+TI_CO_E!L58+TI_BF_E!L58+TI_GW_E!L58+TI_RPI_E!L58+TI_PF_E!L58+TI_BKBPB_E!L58+TI_CL_E!L58+TI_BNG_E!L58+TI_LBB_E!L58+TI_CPP_E!L58+TI_GTL_E!L58+TI_NSP_E!L58</f>
        <v>0</v>
      </c>
      <c r="M58" s="10">
        <f>TI_EHG_E!M58+TI_CO_E!M58+TI_BF_E!M58+TI_GW_E!M58+TI_RPI_E!M58+TI_PF_E!M58+TI_BKBPB_E!M58+TI_CL_E!M58+TI_BNG_E!M58+TI_LBB_E!M58+TI_CPP_E!M58+TI_GTL_E!M58+TI_NSP_E!M58</f>
        <v>0</v>
      </c>
      <c r="N58" s="10">
        <f>TI_EHG_E!N58+TI_CO_E!N58+TI_BF_E!N58+TI_GW_E!N58+TI_RPI_E!N58+TI_PF_E!N58+TI_BKBPB_E!N58+TI_CL_E!N58+TI_BNG_E!N58+TI_LBB_E!N58+TI_CPP_E!N58+TI_GTL_E!N58+TI_NSP_E!N58</f>
        <v>0</v>
      </c>
      <c r="O58" s="10">
        <f>TI_EHG_E!O58+TI_CO_E!O58+TI_BF_E!O58+TI_GW_E!O58+TI_RPI_E!O58+TI_PF_E!O58+TI_BKBPB_E!O58+TI_CL_E!O58+TI_BNG_E!O58+TI_LBB_E!O58+TI_CPP_E!O58+TI_GTL_E!O58+TI_NSP_E!O58</f>
        <v>0</v>
      </c>
      <c r="P58" s="10">
        <f>TI_EHG_E!P58+TI_CO_E!P58+TI_BF_E!P58+TI_GW_E!P58+TI_RPI_E!P58+TI_PF_E!P58+TI_BKBPB_E!P58+TI_CL_E!P58+TI_BNG_E!P58+TI_LBB_E!P58+TI_CPP_E!P58+TI_GTL_E!P58+TI_NSP_E!P58</f>
        <v>0</v>
      </c>
      <c r="Q58" s="10">
        <f>TI_EHG_E!Q58+TI_CO_E!Q58+TI_BF_E!Q58+TI_GW_E!Q58+TI_RPI_E!Q58+TI_PF_E!Q58+TI_BKBPB_E!Q58+TI_CL_E!Q58+TI_BNG_E!Q58+TI_LBB_E!Q58+TI_CPP_E!Q58+TI_GTL_E!Q58+TI_NSP_E!Q58</f>
        <v>0</v>
      </c>
      <c r="R58" s="10">
        <f>TI_EHG_E!R58+TI_CO_E!R58+TI_BF_E!R58+TI_GW_E!R58+TI_RPI_E!R58+TI_PF_E!R58+TI_BKBPB_E!R58+TI_CL_E!R58+TI_BNG_E!R58+TI_LBB_E!R58+TI_CPP_E!R58+TI_GTL_E!R58+TI_NSP_E!R58</f>
        <v>0</v>
      </c>
      <c r="S58" s="10">
        <f>TI_EHG_E!S58+TI_CO_E!S58+TI_BF_E!S58+TI_GW_E!S58+TI_RPI_E!S58+TI_PF_E!S58+TI_BKBPB_E!S58+TI_CL_E!S58+TI_BNG_E!S58+TI_LBB_E!S58+TI_CPP_E!S58+TI_GTL_E!S58+TI_NSP_E!S58</f>
        <v>0</v>
      </c>
      <c r="T58" s="10">
        <f>TI_EHG_E!T58+TI_CO_E!T58+TI_BF_E!T58+TI_GW_E!T58+TI_RPI_E!T58+TI_PF_E!T58+TI_BKBPB_E!T58+TI_CL_E!T58+TI_BNG_E!T58+TI_LBB_E!T58+TI_CPP_E!T58+TI_GTL_E!T58+TI_NSP_E!T58</f>
        <v>0</v>
      </c>
      <c r="U58" s="10">
        <f>TI_EHG_E!U58+TI_CO_E!U58+TI_BF_E!U58+TI_GW_E!U58+TI_RPI_E!U58+TI_PF_E!U58+TI_BKBPB_E!U58+TI_CL_E!U58+TI_BNG_E!U58+TI_LBB_E!U58+TI_CPP_E!U58+TI_GTL_E!U58+TI_NSP_E!U58</f>
        <v>0</v>
      </c>
      <c r="V58" s="10">
        <f>TI_EHG_E!V58+TI_CO_E!V58+TI_BF_E!V58+TI_GW_E!V58+TI_RPI_E!V58+TI_PF_E!V58+TI_BKBPB_E!V58+TI_CL_E!V58+TI_BNG_E!V58+TI_LBB_E!V58+TI_CPP_E!V58+TI_GTL_E!V58+TI_NSP_E!V58</f>
        <v>0</v>
      </c>
      <c r="W58" s="10">
        <f>TI_EHG_E!W58+TI_CO_E!W58+TI_BF_E!W58+TI_GW_E!W58+TI_RPI_E!W58+TI_PF_E!W58+TI_BKBPB_E!W58+TI_CL_E!W58+TI_BNG_E!W58+TI_LBB_E!W58+TI_CPP_E!W58+TI_GTL_E!W58+TI_NSP_E!W58</f>
        <v>0</v>
      </c>
      <c r="X58" s="10">
        <f>TI_EHG_E!X58+TI_CO_E!X58+TI_BF_E!X58+TI_GW_E!X58+TI_RPI_E!X58+TI_PF_E!X58+TI_BKBPB_E!X58+TI_CL_E!X58+TI_BNG_E!X58+TI_LBB_E!X58+TI_CPP_E!X58+TI_GTL_E!X58+TI_NSP_E!X58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TI_EHG_E!C59+TI_CO_E!C59+TI_BF_E!C59+TI_GW_E!C59+TI_RPI_E!C59+TI_PF_E!C59+TI_BKBPB_E!C59+TI_CL_E!C59+TI_BNG_E!C59+TI_LBB_E!C59+TI_CPP_E!C59+TI_GTL_E!C59+TI_NSP_E!C59</f>
        <v>130.12330180567497</v>
      </c>
      <c r="D59" s="10">
        <f>TI_EHG_E!D59+TI_CO_E!D59+TI_BF_E!D59+TI_GW_E!D59+TI_RPI_E!D59+TI_PF_E!D59+TI_BKBPB_E!D59+TI_CL_E!D59+TI_BNG_E!D59+TI_LBB_E!D59+TI_CPP_E!D59+TI_GTL_E!D59+TI_NSP_E!D59</f>
        <v>221.60128976784179</v>
      </c>
      <c r="E59" s="10">
        <f>TI_EHG_E!E59+TI_CO_E!E59+TI_BF_E!E59+TI_GW_E!E59+TI_RPI_E!E59+TI_PF_E!E59+TI_BKBPB_E!E59+TI_CL_E!E59+TI_BNG_E!E59+TI_LBB_E!E59+TI_CPP_E!E59+TI_GTL_E!E59+TI_NSP_E!E59</f>
        <v>300.49200343938088</v>
      </c>
      <c r="F59" s="10">
        <f>TI_EHG_E!F59+TI_CO_E!F59+TI_BF_E!F59+TI_GW_E!F59+TI_RPI_E!F59+TI_PF_E!F59+TI_BKBPB_E!F59+TI_CL_E!F59+TI_BNG_E!F59+TI_LBB_E!F59+TI_CPP_E!F59+TI_GTL_E!F59+TI_NSP_E!F59</f>
        <v>250.21496130696477</v>
      </c>
      <c r="G59" s="10">
        <f>TI_EHG_E!G59+TI_CO_E!G59+TI_BF_E!G59+TI_GW_E!G59+TI_RPI_E!G59+TI_PF_E!G59+TI_BKBPB_E!G59+TI_CL_E!G59+TI_BNG_E!G59+TI_LBB_E!G59+TI_CPP_E!G59+TI_GTL_E!G59+TI_NSP_E!G59</f>
        <v>334.57532244196045</v>
      </c>
      <c r="H59" s="10">
        <f>TI_EHG_E!H59+TI_CO_E!H59+TI_BF_E!H59+TI_GW_E!H59+TI_RPI_E!H59+TI_PF_E!H59+TI_BKBPB_E!H59+TI_CL_E!H59+TI_BNG_E!H59+TI_LBB_E!H59+TI_CPP_E!H59+TI_GTL_E!H59+TI_NSP_E!H59</f>
        <v>493.81392949269133</v>
      </c>
      <c r="I59" s="10">
        <f>TI_EHG_E!I59+TI_CO_E!I59+TI_BF_E!I59+TI_GW_E!I59+TI_RPI_E!I59+TI_PF_E!I59+TI_BKBPB_E!I59+TI_CL_E!I59+TI_BNG_E!I59+TI_LBB_E!I59+TI_CPP_E!I59+TI_GTL_E!I59+TI_NSP_E!I59</f>
        <v>431.23628546861562</v>
      </c>
      <c r="J59" s="10">
        <f>TI_EHG_E!J59+TI_CO_E!J59+TI_BF_E!J59+TI_GW_E!J59+TI_RPI_E!J59+TI_PF_E!J59+TI_BKBPB_E!J59+TI_CL_E!J59+TI_BNG_E!J59+TI_LBB_E!J59+TI_CPP_E!J59+TI_GTL_E!J59+TI_NSP_E!J59</f>
        <v>451.84866723989677</v>
      </c>
      <c r="K59" s="10">
        <f>TI_EHG_E!K59+TI_CO_E!K59+TI_BF_E!K59+TI_GW_E!K59+TI_RPI_E!K59+TI_PF_E!K59+TI_BKBPB_E!K59+TI_CL_E!K59+TI_BNG_E!K59+TI_LBB_E!K59+TI_CPP_E!K59+TI_GTL_E!K59+TI_NSP_E!K59</f>
        <v>625.63293207222694</v>
      </c>
      <c r="L59" s="10">
        <f>TI_EHG_E!L59+TI_CO_E!L59+TI_BF_E!L59+TI_GW_E!L59+TI_RPI_E!L59+TI_PF_E!L59+TI_BKBPB_E!L59+TI_CL_E!L59+TI_BNG_E!L59+TI_LBB_E!L59+TI_CPP_E!L59+TI_GTL_E!L59+TI_NSP_E!L59</f>
        <v>850.53026655202052</v>
      </c>
      <c r="M59" s="10">
        <f>TI_EHG_E!M59+TI_CO_E!M59+TI_BF_E!M59+TI_GW_E!M59+TI_RPI_E!M59+TI_PF_E!M59+TI_BKBPB_E!M59+TI_CL_E!M59+TI_BNG_E!M59+TI_LBB_E!M59+TI_CPP_E!M59+TI_GTL_E!M59+TI_NSP_E!M59</f>
        <v>982.80309544282034</v>
      </c>
      <c r="N59" s="10">
        <f>TI_EHG_E!N59+TI_CO_E!N59+TI_BF_E!N59+TI_GW_E!N59+TI_RPI_E!N59+TI_PF_E!N59+TI_BKBPB_E!N59+TI_CL_E!N59+TI_BNG_E!N59+TI_LBB_E!N59+TI_CPP_E!N59+TI_GTL_E!N59+TI_NSP_E!N59</f>
        <v>913.44230438521072</v>
      </c>
      <c r="O59" s="10">
        <f>TI_EHG_E!O59+TI_CO_E!O59+TI_BF_E!O59+TI_GW_E!O59+TI_RPI_E!O59+TI_PF_E!O59+TI_BKBPB_E!O59+TI_CL_E!O59+TI_BNG_E!O59+TI_LBB_E!O59+TI_CPP_E!O59+TI_GTL_E!O59+TI_NSP_E!O59</f>
        <v>923.09165950128977</v>
      </c>
      <c r="P59" s="10">
        <f>TI_EHG_E!P59+TI_CO_E!P59+TI_BF_E!P59+TI_GW_E!P59+TI_RPI_E!P59+TI_PF_E!P59+TI_BKBPB_E!P59+TI_CL_E!P59+TI_BNG_E!P59+TI_LBB_E!P59+TI_CPP_E!P59+TI_GTL_E!P59+TI_NSP_E!P59</f>
        <v>692.24711951848667</v>
      </c>
      <c r="Q59" s="10">
        <f>TI_EHG_E!Q59+TI_CO_E!Q59+TI_BF_E!Q59+TI_GW_E!Q59+TI_RPI_E!Q59+TI_PF_E!Q59+TI_BKBPB_E!Q59+TI_CL_E!Q59+TI_BNG_E!Q59+TI_LBB_E!Q59+TI_CPP_E!Q59+TI_GTL_E!Q59+TI_NSP_E!Q59</f>
        <v>527.29999999999995</v>
      </c>
      <c r="R59" s="10">
        <f>TI_EHG_E!R59+TI_CO_E!R59+TI_BF_E!R59+TI_GW_E!R59+TI_RPI_E!R59+TI_PF_E!R59+TI_BKBPB_E!R59+TI_CL_E!R59+TI_BNG_E!R59+TI_LBB_E!R59+TI_CPP_E!R59+TI_GTL_E!R59+TI_NSP_E!R59</f>
        <v>516.21092003439367</v>
      </c>
      <c r="S59" s="10">
        <f>TI_EHG_E!S59+TI_CO_E!S59+TI_BF_E!S59+TI_GW_E!S59+TI_RPI_E!S59+TI_PF_E!S59+TI_BKBPB_E!S59+TI_CL_E!S59+TI_BNG_E!S59+TI_LBB_E!S59+TI_CPP_E!S59+TI_GTL_E!S59+TI_NSP_E!S59</f>
        <v>546.68435081685288</v>
      </c>
      <c r="T59" s="10">
        <f>TI_EHG_E!T59+TI_CO_E!T59+TI_BF_E!T59+TI_GW_E!T59+TI_RPI_E!T59+TI_PF_E!T59+TI_BKBPB_E!T59+TI_CL_E!T59+TI_BNG_E!T59+TI_LBB_E!T59+TI_CPP_E!T59+TI_GTL_E!T59+TI_NSP_E!T59</f>
        <v>544.96276870163365</v>
      </c>
      <c r="U59" s="10">
        <f>TI_EHG_E!U59+TI_CO_E!U59+TI_BF_E!U59+TI_GW_E!U59+TI_RPI_E!U59+TI_PF_E!U59+TI_BKBPB_E!U59+TI_CL_E!U59+TI_BNG_E!U59+TI_LBB_E!U59+TI_CPP_E!U59+TI_GTL_E!U59+TI_NSP_E!U59</f>
        <v>541.46251074806526</v>
      </c>
      <c r="V59" s="10">
        <f>TI_EHG_E!V59+TI_CO_E!V59+TI_BF_E!V59+TI_GW_E!V59+TI_RPI_E!V59+TI_PF_E!V59+TI_BKBPB_E!V59+TI_CL_E!V59+TI_BNG_E!V59+TI_LBB_E!V59+TI_CPP_E!V59+TI_GTL_E!V59+TI_NSP_E!V59</f>
        <v>881.59157351676708</v>
      </c>
      <c r="W59" s="10">
        <f>TI_EHG_E!W59+TI_CO_E!W59+TI_BF_E!W59+TI_GW_E!W59+TI_RPI_E!W59+TI_PF_E!W59+TI_BKBPB_E!W59+TI_CL_E!W59+TI_BNG_E!W59+TI_LBB_E!W59+TI_CPP_E!W59+TI_GTL_E!W59+TI_NSP_E!W59</f>
        <v>1562.1240756663801</v>
      </c>
      <c r="X59" s="10">
        <f>TI_EHG_E!X59+TI_CO_E!X59+TI_BF_E!X59+TI_GW_E!X59+TI_RPI_E!X59+TI_PF_E!X59+TI_BKBPB_E!X59+TI_CL_E!X59+TI_BNG_E!X59+TI_LBB_E!X59+TI_CPP_E!X59+TI_GTL_E!X59+TI_NSP_E!X59</f>
        <v>2050.2931212381768</v>
      </c>
    </row>
    <row r="60" spans="1:24" ht="11.25" customHeight="1" x14ac:dyDescent="0.2">
      <c r="A60" s="42" t="s">
        <v>107</v>
      </c>
      <c r="B60" s="9" t="s">
        <v>108</v>
      </c>
      <c r="C60" s="10">
        <f>TI_EHG_E!C60+TI_CO_E!C60+TI_BF_E!C60+TI_GW_E!C60+TI_RPI_E!C60+TI_PF_E!C60+TI_BKBPB_E!C60+TI_CL_E!C60+TI_BNG_E!C60+TI_LBB_E!C60+TI_CPP_E!C60+TI_GTL_E!C60+TI_NSP_E!C60</f>
        <v>0</v>
      </c>
      <c r="D60" s="10">
        <f>TI_EHG_E!D60+TI_CO_E!D60+TI_BF_E!D60+TI_GW_E!D60+TI_RPI_E!D60+TI_PF_E!D60+TI_BKBPB_E!D60+TI_CL_E!D60+TI_BNG_E!D60+TI_LBB_E!D60+TI_CPP_E!D60+TI_GTL_E!D60+TI_NSP_E!D60</f>
        <v>0</v>
      </c>
      <c r="E60" s="10">
        <f>TI_EHG_E!E60+TI_CO_E!E60+TI_BF_E!E60+TI_GW_E!E60+TI_RPI_E!E60+TI_PF_E!E60+TI_BKBPB_E!E60+TI_CL_E!E60+TI_BNG_E!E60+TI_LBB_E!E60+TI_CPP_E!E60+TI_GTL_E!E60+TI_NSP_E!E60</f>
        <v>0</v>
      </c>
      <c r="F60" s="10">
        <f>TI_EHG_E!F60+TI_CO_E!F60+TI_BF_E!F60+TI_GW_E!F60+TI_RPI_E!F60+TI_PF_E!F60+TI_BKBPB_E!F60+TI_CL_E!F60+TI_BNG_E!F60+TI_LBB_E!F60+TI_CPP_E!F60+TI_GTL_E!F60+TI_NSP_E!F60</f>
        <v>0</v>
      </c>
      <c r="G60" s="10">
        <f>TI_EHG_E!G60+TI_CO_E!G60+TI_BF_E!G60+TI_GW_E!G60+TI_RPI_E!G60+TI_PF_E!G60+TI_BKBPB_E!G60+TI_CL_E!G60+TI_BNG_E!G60+TI_LBB_E!G60+TI_CPP_E!G60+TI_GTL_E!G60+TI_NSP_E!G60</f>
        <v>0</v>
      </c>
      <c r="H60" s="10">
        <f>TI_EHG_E!H60+TI_CO_E!H60+TI_BF_E!H60+TI_GW_E!H60+TI_RPI_E!H60+TI_PF_E!H60+TI_BKBPB_E!H60+TI_CL_E!H60+TI_BNG_E!H60+TI_LBB_E!H60+TI_CPP_E!H60+TI_GTL_E!H60+TI_NSP_E!H60</f>
        <v>0</v>
      </c>
      <c r="I60" s="10">
        <f>TI_EHG_E!I60+TI_CO_E!I60+TI_BF_E!I60+TI_GW_E!I60+TI_RPI_E!I60+TI_PF_E!I60+TI_BKBPB_E!I60+TI_CL_E!I60+TI_BNG_E!I60+TI_LBB_E!I60+TI_CPP_E!I60+TI_GTL_E!I60+TI_NSP_E!I60</f>
        <v>0</v>
      </c>
      <c r="J60" s="10">
        <f>TI_EHG_E!J60+TI_CO_E!J60+TI_BF_E!J60+TI_GW_E!J60+TI_RPI_E!J60+TI_PF_E!J60+TI_BKBPB_E!J60+TI_CL_E!J60+TI_BNG_E!J60+TI_LBB_E!J60+TI_CPP_E!J60+TI_GTL_E!J60+TI_NSP_E!J60</f>
        <v>0</v>
      </c>
      <c r="K60" s="10">
        <f>TI_EHG_E!K60+TI_CO_E!K60+TI_BF_E!K60+TI_GW_E!K60+TI_RPI_E!K60+TI_PF_E!K60+TI_BKBPB_E!K60+TI_CL_E!K60+TI_BNG_E!K60+TI_LBB_E!K60+TI_CPP_E!K60+TI_GTL_E!K60+TI_NSP_E!K60</f>
        <v>0</v>
      </c>
      <c r="L60" s="10">
        <f>TI_EHG_E!L60+TI_CO_E!L60+TI_BF_E!L60+TI_GW_E!L60+TI_RPI_E!L60+TI_PF_E!L60+TI_BKBPB_E!L60+TI_CL_E!L60+TI_BNG_E!L60+TI_LBB_E!L60+TI_CPP_E!L60+TI_GTL_E!L60+TI_NSP_E!L60</f>
        <v>0</v>
      </c>
      <c r="M60" s="10">
        <f>TI_EHG_E!M60+TI_CO_E!M60+TI_BF_E!M60+TI_GW_E!M60+TI_RPI_E!M60+TI_PF_E!M60+TI_BKBPB_E!M60+TI_CL_E!M60+TI_BNG_E!M60+TI_LBB_E!M60+TI_CPP_E!M60+TI_GTL_E!M60+TI_NSP_E!M60</f>
        <v>0</v>
      </c>
      <c r="N60" s="10">
        <f>TI_EHG_E!N60+TI_CO_E!N60+TI_BF_E!N60+TI_GW_E!N60+TI_RPI_E!N60+TI_PF_E!N60+TI_BKBPB_E!N60+TI_CL_E!N60+TI_BNG_E!N60+TI_LBB_E!N60+TI_CPP_E!N60+TI_GTL_E!N60+TI_NSP_E!N60</f>
        <v>0</v>
      </c>
      <c r="O60" s="10">
        <f>TI_EHG_E!O60+TI_CO_E!O60+TI_BF_E!O60+TI_GW_E!O60+TI_RPI_E!O60+TI_PF_E!O60+TI_BKBPB_E!O60+TI_CL_E!O60+TI_BNG_E!O60+TI_LBB_E!O60+TI_CPP_E!O60+TI_GTL_E!O60+TI_NSP_E!O60</f>
        <v>0</v>
      </c>
      <c r="P60" s="10">
        <f>TI_EHG_E!P60+TI_CO_E!P60+TI_BF_E!P60+TI_GW_E!P60+TI_RPI_E!P60+TI_PF_E!P60+TI_BKBPB_E!P60+TI_CL_E!P60+TI_BNG_E!P60+TI_LBB_E!P60+TI_CPP_E!P60+TI_GTL_E!P60+TI_NSP_E!P60</f>
        <v>0</v>
      </c>
      <c r="Q60" s="10">
        <f>TI_EHG_E!Q60+TI_CO_E!Q60+TI_BF_E!Q60+TI_GW_E!Q60+TI_RPI_E!Q60+TI_PF_E!Q60+TI_BKBPB_E!Q60+TI_CL_E!Q60+TI_BNG_E!Q60+TI_LBB_E!Q60+TI_CPP_E!Q60+TI_GTL_E!Q60+TI_NSP_E!Q60</f>
        <v>0</v>
      </c>
      <c r="R60" s="10">
        <f>TI_EHG_E!R60+TI_CO_E!R60+TI_BF_E!R60+TI_GW_E!R60+TI_RPI_E!R60+TI_PF_E!R60+TI_BKBPB_E!R60+TI_CL_E!R60+TI_BNG_E!R60+TI_LBB_E!R60+TI_CPP_E!R60+TI_GTL_E!R60+TI_NSP_E!R60</f>
        <v>0</v>
      </c>
      <c r="S60" s="10">
        <f>TI_EHG_E!S60+TI_CO_E!S60+TI_BF_E!S60+TI_GW_E!S60+TI_RPI_E!S60+TI_PF_E!S60+TI_BKBPB_E!S60+TI_CL_E!S60+TI_BNG_E!S60+TI_LBB_E!S60+TI_CPP_E!S60+TI_GTL_E!S60+TI_NSP_E!S60</f>
        <v>0</v>
      </c>
      <c r="T60" s="10">
        <f>TI_EHG_E!T60+TI_CO_E!T60+TI_BF_E!T60+TI_GW_E!T60+TI_RPI_E!T60+TI_PF_E!T60+TI_BKBPB_E!T60+TI_CL_E!T60+TI_BNG_E!T60+TI_LBB_E!T60+TI_CPP_E!T60+TI_GTL_E!T60+TI_NSP_E!T60</f>
        <v>0</v>
      </c>
      <c r="U60" s="10">
        <f>TI_EHG_E!U60+TI_CO_E!U60+TI_BF_E!U60+TI_GW_E!U60+TI_RPI_E!U60+TI_PF_E!U60+TI_BKBPB_E!U60+TI_CL_E!U60+TI_BNG_E!U60+TI_LBB_E!U60+TI_CPP_E!U60+TI_GTL_E!U60+TI_NSP_E!U60</f>
        <v>0</v>
      </c>
      <c r="V60" s="10">
        <f>TI_EHG_E!V60+TI_CO_E!V60+TI_BF_E!V60+TI_GW_E!V60+TI_RPI_E!V60+TI_PF_E!V60+TI_BKBPB_E!V60+TI_CL_E!V60+TI_BNG_E!V60+TI_LBB_E!V60+TI_CPP_E!V60+TI_GTL_E!V60+TI_NSP_E!V60</f>
        <v>0</v>
      </c>
      <c r="W60" s="10">
        <f>TI_EHG_E!W60+TI_CO_E!W60+TI_BF_E!W60+TI_GW_E!W60+TI_RPI_E!W60+TI_PF_E!W60+TI_BKBPB_E!W60+TI_CL_E!W60+TI_BNG_E!W60+TI_LBB_E!W60+TI_CPP_E!W60+TI_GTL_E!W60+TI_NSP_E!W60</f>
        <v>0</v>
      </c>
      <c r="X60" s="10">
        <f>TI_EHG_E!X60+TI_CO_E!X60+TI_BF_E!X60+TI_GW_E!X60+TI_RPI_E!X60+TI_PF_E!X60+TI_BKBPB_E!X60+TI_CL_E!X60+TI_BNG_E!X60+TI_LBB_E!X60+TI_CPP_E!X60+TI_GTL_E!X60+TI_NSP_E!X60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TI_EHG_E!C61+TI_CO_E!C61+TI_BF_E!C61+TI_GW_E!C61+TI_RPI_E!C61+TI_PF_E!C61+TI_BKBPB_E!C61+TI_CL_E!C61+TI_BNG_E!C61+TI_LBB_E!C61+TI_CPP_E!C61+TI_GTL_E!C61+TI_NSP_E!C61</f>
        <v>68.954858125537399</v>
      </c>
      <c r="D61" s="10">
        <f>TI_EHG_E!D61+TI_CO_E!D61+TI_BF_E!D61+TI_GW_E!D61+TI_RPI_E!D61+TI_PF_E!D61+TI_BKBPB_E!D61+TI_CL_E!D61+TI_BNG_E!D61+TI_LBB_E!D61+TI_CPP_E!D61+TI_GTL_E!D61+TI_NSP_E!D61</f>
        <v>71.128374892519346</v>
      </c>
      <c r="E61" s="10">
        <f>TI_EHG_E!E61+TI_CO_E!E61+TI_BF_E!E61+TI_GW_E!E61+TI_RPI_E!E61+TI_PF_E!E61+TI_BKBPB_E!E61+TI_CL_E!E61+TI_BNG_E!E61+TI_LBB_E!E61+TI_CPP_E!E61+TI_GTL_E!E61+TI_NSP_E!E61</f>
        <v>77.696560619088572</v>
      </c>
      <c r="F61" s="10">
        <f>TI_EHG_E!F61+TI_CO_E!F61+TI_BF_E!F61+TI_GW_E!F61+TI_RPI_E!F61+TI_PF_E!F61+TI_BKBPB_E!F61+TI_CL_E!F61+TI_BNG_E!F61+TI_LBB_E!F61+TI_CPP_E!F61+TI_GTL_E!F61+TI_NSP_E!F61</f>
        <v>72.561306964746336</v>
      </c>
      <c r="G61" s="10">
        <f>TI_EHG_E!G61+TI_CO_E!G61+TI_BF_E!G61+TI_GW_E!G61+TI_RPI_E!G61+TI_PF_E!G61+TI_BKBPB_E!G61+TI_CL_E!G61+TI_BNG_E!G61+TI_LBB_E!G61+TI_CPP_E!G61+TI_GTL_E!G61+TI_NSP_E!G61</f>
        <v>67.044024075666371</v>
      </c>
      <c r="H61" s="10">
        <f>TI_EHG_E!H61+TI_CO_E!H61+TI_BF_E!H61+TI_GW_E!H61+TI_RPI_E!H61+TI_PF_E!H61+TI_BKBPB_E!H61+TI_CL_E!H61+TI_BNG_E!H61+TI_LBB_E!H61+TI_CPP_E!H61+TI_GTL_E!H61+TI_NSP_E!H61</f>
        <v>67.258985382631124</v>
      </c>
      <c r="I61" s="10">
        <f>TI_EHG_E!I61+TI_CO_E!I61+TI_BF_E!I61+TI_GW_E!I61+TI_RPI_E!I61+TI_PF_E!I61+TI_BKBPB_E!I61+TI_CL_E!I61+TI_BNG_E!I61+TI_LBB_E!I61+TI_CPP_E!I61+TI_GTL_E!I61+TI_NSP_E!I61</f>
        <v>82.353998280309554</v>
      </c>
      <c r="J61" s="10">
        <f>TI_EHG_E!J61+TI_CO_E!J61+TI_BF_E!J61+TI_GW_E!J61+TI_RPI_E!J61+TI_PF_E!J61+TI_BKBPB_E!J61+TI_CL_E!J61+TI_BNG_E!J61+TI_LBB_E!J61+TI_CPP_E!J61+TI_GTL_E!J61+TI_NSP_E!J61</f>
        <v>112.95012897678416</v>
      </c>
      <c r="K61" s="10">
        <f>TI_EHG_E!K61+TI_CO_E!K61+TI_BF_E!K61+TI_GW_E!K61+TI_RPI_E!K61+TI_PF_E!K61+TI_BKBPB_E!K61+TI_CL_E!K61+TI_BNG_E!K61+TI_LBB_E!K61+TI_CPP_E!K61+TI_GTL_E!K61+TI_NSP_E!K61</f>
        <v>154.12717110920033</v>
      </c>
      <c r="L61" s="10">
        <f>TI_EHG_E!L61+TI_CO_E!L61+TI_BF_E!L61+TI_GW_E!L61+TI_RPI_E!L61+TI_PF_E!L61+TI_BKBPB_E!L61+TI_CL_E!L61+TI_BNG_E!L61+TI_LBB_E!L61+TI_CPP_E!L61+TI_GTL_E!L61+TI_NSP_E!L61</f>
        <v>184.19793637145312</v>
      </c>
      <c r="M61" s="10">
        <f>TI_EHG_E!M61+TI_CO_E!M61+TI_BF_E!M61+TI_GW_E!M61+TI_RPI_E!M61+TI_PF_E!M61+TI_BKBPB_E!M61+TI_CL_E!M61+TI_BNG_E!M61+TI_LBB_E!M61+TI_CPP_E!M61+TI_GTL_E!M61+TI_NSP_E!M61</f>
        <v>195.75803955288046</v>
      </c>
      <c r="N61" s="10">
        <f>TI_EHG_E!N61+TI_CO_E!N61+TI_BF_E!N61+TI_GW_E!N61+TI_RPI_E!N61+TI_PF_E!N61+TI_BKBPB_E!N61+TI_CL_E!N61+TI_BNG_E!N61+TI_LBB_E!N61+TI_CPP_E!N61+TI_GTL_E!N61+TI_NSP_E!N61</f>
        <v>197.21513327601033</v>
      </c>
      <c r="O61" s="10">
        <f>TI_EHG_E!O61+TI_CO_E!O61+TI_BF_E!O61+TI_GW_E!O61+TI_RPI_E!O61+TI_PF_E!O61+TI_BKBPB_E!O61+TI_CL_E!O61+TI_BNG_E!O61+TI_LBB_E!O61+TI_CPP_E!O61+TI_GTL_E!O61+TI_NSP_E!O61</f>
        <v>190.67085124677558</v>
      </c>
      <c r="P61" s="10">
        <f>TI_EHG_E!P61+TI_CO_E!P61+TI_BF_E!P61+TI_GW_E!P61+TI_RPI_E!P61+TI_PF_E!P61+TI_BKBPB_E!P61+TI_CL_E!P61+TI_BNG_E!P61+TI_LBB_E!P61+TI_CPP_E!P61+TI_GTL_E!P61+TI_NSP_E!P61</f>
        <v>194.22940670679279</v>
      </c>
      <c r="Q61" s="10">
        <f>TI_EHG_E!Q61+TI_CO_E!Q61+TI_BF_E!Q61+TI_GW_E!Q61+TI_RPI_E!Q61+TI_PF_E!Q61+TI_BKBPB_E!Q61+TI_CL_E!Q61+TI_BNG_E!Q61+TI_LBB_E!Q61+TI_CPP_E!Q61+TI_GTL_E!Q61+TI_NSP_E!Q61</f>
        <v>193.96672398968184</v>
      </c>
      <c r="R61" s="10">
        <f>TI_EHG_E!R61+TI_CO_E!R61+TI_BF_E!R61+TI_GW_E!R61+TI_RPI_E!R61+TI_PF_E!R61+TI_BKBPB_E!R61+TI_CL_E!R61+TI_BNG_E!R61+TI_LBB_E!R61+TI_CPP_E!R61+TI_GTL_E!R61+TI_NSP_E!R61</f>
        <v>219.36010318142735</v>
      </c>
      <c r="S61" s="10">
        <f>TI_EHG_E!S61+TI_CO_E!S61+TI_BF_E!S61+TI_GW_E!S61+TI_RPI_E!S61+TI_PF_E!S61+TI_BKBPB_E!S61+TI_CL_E!S61+TI_BNG_E!S61+TI_LBB_E!S61+TI_CPP_E!S61+TI_GTL_E!S61+TI_NSP_E!S61</f>
        <v>211.81023215821148</v>
      </c>
      <c r="T61" s="10">
        <f>TI_EHG_E!T61+TI_CO_E!T61+TI_BF_E!T61+TI_GW_E!T61+TI_RPI_E!T61+TI_PF_E!T61+TI_BKBPB_E!T61+TI_CL_E!T61+TI_BNG_E!T61+TI_LBB_E!T61+TI_CPP_E!T61+TI_GTL_E!T61+TI_NSP_E!T61</f>
        <v>212.67162510748068</v>
      </c>
      <c r="U61" s="10">
        <f>TI_EHG_E!U61+TI_CO_E!U61+TI_BF_E!U61+TI_GW_E!U61+TI_RPI_E!U61+TI_PF_E!U61+TI_BKBPB_E!U61+TI_CL_E!U61+TI_BNG_E!U61+TI_LBB_E!U61+TI_CPP_E!U61+TI_GTL_E!U61+TI_NSP_E!U61</f>
        <v>211.01607910576098</v>
      </c>
      <c r="V61" s="10">
        <f>TI_EHG_E!V61+TI_CO_E!V61+TI_BF_E!V61+TI_GW_E!V61+TI_RPI_E!V61+TI_PF_E!V61+TI_BKBPB_E!V61+TI_CL_E!V61+TI_BNG_E!V61+TI_LBB_E!V61+TI_CPP_E!V61+TI_GTL_E!V61+TI_NSP_E!V61</f>
        <v>236.18641444539981</v>
      </c>
      <c r="W61" s="10">
        <f>TI_EHG_E!W61+TI_CO_E!W61+TI_BF_E!W61+TI_GW_E!W61+TI_RPI_E!W61+TI_PF_E!W61+TI_BKBPB_E!W61+TI_CL_E!W61+TI_BNG_E!W61+TI_LBB_E!W61+TI_CPP_E!W61+TI_GTL_E!W61+TI_NSP_E!W61</f>
        <v>272.51771281169391</v>
      </c>
      <c r="X61" s="10">
        <f>TI_EHG_E!X61+TI_CO_E!X61+TI_BF_E!X61+TI_GW_E!X61+TI_RPI_E!X61+TI_PF_E!X61+TI_BKBPB_E!X61+TI_CL_E!X61+TI_BNG_E!X61+TI_LBB_E!X61+TI_CPP_E!X61+TI_GTL_E!X61+TI_NSP_E!X61</f>
        <v>290.09862424763531</v>
      </c>
    </row>
    <row r="62" spans="1:24" ht="11.25" customHeight="1" x14ac:dyDescent="0.2">
      <c r="A62" s="42" t="s">
        <v>111</v>
      </c>
      <c r="B62" s="9" t="s">
        <v>112</v>
      </c>
      <c r="C62" s="10">
        <f>TI_EHG_E!C62+TI_CO_E!C62+TI_BF_E!C62+TI_GW_E!C62+TI_RPI_E!C62+TI_PF_E!C62+TI_BKBPB_E!C62+TI_CL_E!C62+TI_BNG_E!C62+TI_LBB_E!C62+TI_CPP_E!C62+TI_GTL_E!C62+TI_NSP_E!C62</f>
        <v>575.37979363714533</v>
      </c>
      <c r="D62" s="10">
        <f>TI_EHG_E!D62+TI_CO_E!D62+TI_BF_E!D62+TI_GW_E!D62+TI_RPI_E!D62+TI_PF_E!D62+TI_BKBPB_E!D62+TI_CL_E!D62+TI_BNG_E!D62+TI_LBB_E!D62+TI_CPP_E!D62+TI_GTL_E!D62+TI_NSP_E!D62</f>
        <v>544.49690455717962</v>
      </c>
      <c r="E62" s="10">
        <f>TI_EHG_E!E62+TI_CO_E!E62+TI_BF_E!E62+TI_GW_E!E62+TI_RPI_E!E62+TI_PF_E!E62+TI_BKBPB_E!E62+TI_CL_E!E62+TI_BNG_E!E62+TI_LBB_E!E62+TI_CPP_E!E62+TI_GTL_E!E62+TI_NSP_E!E62</f>
        <v>567.33069647463458</v>
      </c>
      <c r="F62" s="10">
        <f>TI_EHG_E!F62+TI_CO_E!F62+TI_BF_E!F62+TI_GW_E!F62+TI_RPI_E!F62+TI_PF_E!F62+TI_BKBPB_E!F62+TI_CL_E!F62+TI_BNG_E!F62+TI_LBB_E!F62+TI_CPP_E!F62+TI_GTL_E!F62+TI_NSP_E!F62</f>
        <v>560.4757523645743</v>
      </c>
      <c r="G62" s="10">
        <f>TI_EHG_E!G62+TI_CO_E!G62+TI_BF_E!G62+TI_GW_E!G62+TI_RPI_E!G62+TI_PF_E!G62+TI_BKBPB_E!G62+TI_CL_E!G62+TI_BNG_E!G62+TI_LBB_E!G62+TI_CPP_E!G62+TI_GTL_E!G62+TI_NSP_E!G62</f>
        <v>580.39552880481506</v>
      </c>
      <c r="H62" s="10">
        <f>TI_EHG_E!H62+TI_CO_E!H62+TI_BF_E!H62+TI_GW_E!H62+TI_RPI_E!H62+TI_PF_E!H62+TI_BKBPB_E!H62+TI_CL_E!H62+TI_BNG_E!H62+TI_LBB_E!H62+TI_CPP_E!H62+TI_GTL_E!H62+TI_NSP_E!H62</f>
        <v>595.6577815993121</v>
      </c>
      <c r="I62" s="10">
        <f>TI_EHG_E!I62+TI_CO_E!I62+TI_BF_E!I62+TI_GW_E!I62+TI_RPI_E!I62+TI_PF_E!I62+TI_BKBPB_E!I62+TI_CL_E!I62+TI_BNG_E!I62+TI_LBB_E!I62+TI_CPP_E!I62+TI_GTL_E!I62+TI_NSP_E!I62</f>
        <v>586.62940670679268</v>
      </c>
      <c r="J62" s="10">
        <f>TI_EHG_E!J62+TI_CO_E!J62+TI_BF_E!J62+TI_GW_E!J62+TI_RPI_E!J62+TI_PF_E!J62+TI_BKBPB_E!J62+TI_CL_E!J62+TI_BNG_E!J62+TI_LBB_E!J62+TI_CPP_E!J62+TI_GTL_E!J62+TI_NSP_E!J62</f>
        <v>614.26380051590706</v>
      </c>
      <c r="K62" s="10">
        <f>TI_EHG_E!K62+TI_CO_E!K62+TI_BF_E!K62+TI_GW_E!K62+TI_RPI_E!K62+TI_PF_E!K62+TI_BKBPB_E!K62+TI_CL_E!K62+TI_BNG_E!K62+TI_LBB_E!K62+TI_CPP_E!K62+TI_GTL_E!K62+TI_NSP_E!K62</f>
        <v>668.17145313843491</v>
      </c>
      <c r="L62" s="10">
        <f>TI_EHG_E!L62+TI_CO_E!L62+TI_BF_E!L62+TI_GW_E!L62+TI_RPI_E!L62+TI_PF_E!L62+TI_BKBPB_E!L62+TI_CL_E!L62+TI_BNG_E!L62+TI_LBB_E!L62+TI_CPP_E!L62+TI_GTL_E!L62+TI_NSP_E!L62</f>
        <v>715.86887360275148</v>
      </c>
      <c r="M62" s="10">
        <f>TI_EHG_E!M62+TI_CO_E!M62+TI_BF_E!M62+TI_GW_E!M62+TI_RPI_E!M62+TI_PF_E!M62+TI_BKBPB_E!M62+TI_CL_E!M62+TI_BNG_E!M62+TI_LBB_E!M62+TI_CPP_E!M62+TI_GTL_E!M62+TI_NSP_E!M62</f>
        <v>752.17351676698183</v>
      </c>
      <c r="N62" s="10">
        <f>TI_EHG_E!N62+TI_CO_E!N62+TI_BF_E!N62+TI_GW_E!N62+TI_RPI_E!N62+TI_PF_E!N62+TI_BKBPB_E!N62+TI_CL_E!N62+TI_BNG_E!N62+TI_LBB_E!N62+TI_CPP_E!N62+TI_GTL_E!N62+TI_NSP_E!N62</f>
        <v>833.59595872742909</v>
      </c>
      <c r="O62" s="10">
        <f>TI_EHG_E!O62+TI_CO_E!O62+TI_BF_E!O62+TI_GW_E!O62+TI_RPI_E!O62+TI_PF_E!O62+TI_BKBPB_E!O62+TI_CL_E!O62+TI_BNG_E!O62+TI_LBB_E!O62+TI_CPP_E!O62+TI_GTL_E!O62+TI_NSP_E!O62</f>
        <v>898.5860705073087</v>
      </c>
      <c r="P62" s="10">
        <f>TI_EHG_E!P62+TI_CO_E!P62+TI_BF_E!P62+TI_GW_E!P62+TI_RPI_E!P62+TI_PF_E!P62+TI_BKBPB_E!P62+TI_CL_E!P62+TI_BNG_E!P62+TI_LBB_E!P62+TI_CPP_E!P62+TI_GTL_E!P62+TI_NSP_E!P62</f>
        <v>921.94514187446248</v>
      </c>
      <c r="Q62" s="10">
        <f>TI_EHG_E!Q62+TI_CO_E!Q62+TI_BF_E!Q62+TI_GW_E!Q62+TI_RPI_E!Q62+TI_PF_E!Q62+TI_BKBPB_E!Q62+TI_CL_E!Q62+TI_BNG_E!Q62+TI_LBB_E!Q62+TI_CPP_E!Q62+TI_GTL_E!Q62+TI_NSP_E!Q62</f>
        <v>913.70498710232141</v>
      </c>
      <c r="R62" s="10">
        <f>TI_EHG_E!R62+TI_CO_E!R62+TI_BF_E!R62+TI_GW_E!R62+TI_RPI_E!R62+TI_PF_E!R62+TI_BKBPB_E!R62+TI_CL_E!R62+TI_BNG_E!R62+TI_LBB_E!R62+TI_CPP_E!R62+TI_GTL_E!R62+TI_NSP_E!R62</f>
        <v>942.15322441960438</v>
      </c>
      <c r="S62" s="10">
        <f>TI_EHG_E!S62+TI_CO_E!S62+TI_BF_E!S62+TI_GW_E!S62+TI_RPI_E!S62+TI_PF_E!S62+TI_BKBPB_E!S62+TI_CL_E!S62+TI_BNG_E!S62+TI_LBB_E!S62+TI_CPP_E!S62+TI_GTL_E!S62+TI_NSP_E!S62</f>
        <v>969.75227858985363</v>
      </c>
      <c r="T62" s="10">
        <f>TI_EHG_E!T62+TI_CO_E!T62+TI_BF_E!T62+TI_GW_E!T62+TI_RPI_E!T62+TI_PF_E!T62+TI_BKBPB_E!T62+TI_CL_E!T62+TI_BNG_E!T62+TI_LBB_E!T62+TI_CPP_E!T62+TI_GTL_E!T62+TI_NSP_E!T62</f>
        <v>931.15597592433346</v>
      </c>
      <c r="U62" s="10">
        <f>TI_EHG_E!U62+TI_CO_E!U62+TI_BF_E!U62+TI_GW_E!U62+TI_RPI_E!U62+TI_PF_E!U62+TI_BKBPB_E!U62+TI_CL_E!U62+TI_BNG_E!U62+TI_LBB_E!U62+TI_CPP_E!U62+TI_GTL_E!U62+TI_NSP_E!U62</f>
        <v>880.76027515047292</v>
      </c>
      <c r="V62" s="10">
        <f>TI_EHG_E!V62+TI_CO_E!V62+TI_BF_E!V62+TI_GW_E!V62+TI_RPI_E!V62+TI_PF_E!V62+TI_BKBPB_E!V62+TI_CL_E!V62+TI_BNG_E!V62+TI_LBB_E!V62+TI_CPP_E!V62+TI_GTL_E!V62+TI_NSP_E!V62</f>
        <v>875.22218400687882</v>
      </c>
      <c r="W62" s="10">
        <f>TI_EHG_E!W62+TI_CO_E!W62+TI_BF_E!W62+TI_GW_E!W62+TI_RPI_E!W62+TI_PF_E!W62+TI_BKBPB_E!W62+TI_CL_E!W62+TI_BNG_E!W62+TI_LBB_E!W62+TI_CPP_E!W62+TI_GTL_E!W62+TI_NSP_E!W62</f>
        <v>885.07919174548567</v>
      </c>
      <c r="X62" s="10">
        <f>TI_EHG_E!X62+TI_CO_E!X62+TI_BF_E!X62+TI_GW_E!X62+TI_RPI_E!X62+TI_PF_E!X62+TI_BKBPB_E!X62+TI_CL_E!X62+TI_BNG_E!X62+TI_LBB_E!X62+TI_CPP_E!X62+TI_GTL_E!X62+TI_NSP_E!X62</f>
        <v>934.31504729148753</v>
      </c>
    </row>
    <row r="63" spans="1:24" ht="11.25" customHeight="1" x14ac:dyDescent="0.2">
      <c r="A63" s="42" t="s">
        <v>113</v>
      </c>
      <c r="B63" s="9" t="s">
        <v>114</v>
      </c>
      <c r="C63" s="10">
        <f>TI_EHG_E!C63+TI_CO_E!C63+TI_BF_E!C63+TI_GW_E!C63+TI_RPI_E!C63+TI_PF_E!C63+TI_BKBPB_E!C63+TI_CL_E!C63+TI_BNG_E!C63+TI_LBB_E!C63+TI_CPP_E!C63+TI_GTL_E!C63+TI_NSP_E!C63</f>
        <v>0</v>
      </c>
      <c r="D63" s="10">
        <f>TI_EHG_E!D63+TI_CO_E!D63+TI_BF_E!D63+TI_GW_E!D63+TI_RPI_E!D63+TI_PF_E!D63+TI_BKBPB_E!D63+TI_CL_E!D63+TI_BNG_E!D63+TI_LBB_E!D63+TI_CPP_E!D63+TI_GTL_E!D63+TI_NSP_E!D63</f>
        <v>0</v>
      </c>
      <c r="E63" s="10">
        <f>TI_EHG_E!E63+TI_CO_E!E63+TI_BF_E!E63+TI_GW_E!E63+TI_RPI_E!E63+TI_PF_E!E63+TI_BKBPB_E!E63+TI_CL_E!E63+TI_BNG_E!E63+TI_LBB_E!E63+TI_CPP_E!E63+TI_GTL_E!E63+TI_NSP_E!E63</f>
        <v>0</v>
      </c>
      <c r="F63" s="10">
        <f>TI_EHG_E!F63+TI_CO_E!F63+TI_BF_E!F63+TI_GW_E!F63+TI_RPI_E!F63+TI_PF_E!F63+TI_BKBPB_E!F63+TI_CL_E!F63+TI_BNG_E!F63+TI_LBB_E!F63+TI_CPP_E!F63+TI_GTL_E!F63+TI_NSP_E!F63</f>
        <v>0</v>
      </c>
      <c r="G63" s="10">
        <f>TI_EHG_E!G63+TI_CO_E!G63+TI_BF_E!G63+TI_GW_E!G63+TI_RPI_E!G63+TI_PF_E!G63+TI_BKBPB_E!G63+TI_CL_E!G63+TI_BNG_E!G63+TI_LBB_E!G63+TI_CPP_E!G63+TI_GTL_E!G63+TI_NSP_E!G63</f>
        <v>0</v>
      </c>
      <c r="H63" s="10">
        <f>TI_EHG_E!H63+TI_CO_E!H63+TI_BF_E!H63+TI_GW_E!H63+TI_RPI_E!H63+TI_PF_E!H63+TI_BKBPB_E!H63+TI_CL_E!H63+TI_BNG_E!H63+TI_LBB_E!H63+TI_CPP_E!H63+TI_GTL_E!H63+TI_NSP_E!H63</f>
        <v>0</v>
      </c>
      <c r="I63" s="10">
        <f>TI_EHG_E!I63+TI_CO_E!I63+TI_BF_E!I63+TI_GW_E!I63+TI_RPI_E!I63+TI_PF_E!I63+TI_BKBPB_E!I63+TI_CL_E!I63+TI_BNG_E!I63+TI_LBB_E!I63+TI_CPP_E!I63+TI_GTL_E!I63+TI_NSP_E!I63</f>
        <v>18.72553740326741</v>
      </c>
      <c r="J63" s="10">
        <f>TI_EHG_E!J63+TI_CO_E!J63+TI_BF_E!J63+TI_GW_E!J63+TI_RPI_E!J63+TI_PF_E!J63+TI_BKBPB_E!J63+TI_CL_E!J63+TI_BNG_E!J63+TI_LBB_E!J63+TI_CPP_E!J63+TI_GTL_E!J63+TI_NSP_E!J63</f>
        <v>88.277472055030088</v>
      </c>
      <c r="K63" s="10">
        <f>TI_EHG_E!K63+TI_CO_E!K63+TI_BF_E!K63+TI_GW_E!K63+TI_RPI_E!K63+TI_PF_E!K63+TI_BKBPB_E!K63+TI_CL_E!K63+TI_BNG_E!K63+TI_LBB_E!K63+TI_CPP_E!K63+TI_GTL_E!K63+TI_NSP_E!K63</f>
        <v>125.70455717970761</v>
      </c>
      <c r="L63" s="10">
        <f>TI_EHG_E!L63+TI_CO_E!L63+TI_BF_E!L63+TI_GW_E!L63+TI_RPI_E!L63+TI_PF_E!L63+TI_BKBPB_E!L63+TI_CL_E!L63+TI_BNG_E!L63+TI_LBB_E!L63+TI_CPP_E!L63+TI_GTL_E!L63+TI_NSP_E!L63</f>
        <v>130.34178847807391</v>
      </c>
      <c r="M63" s="10">
        <f>TI_EHG_E!M63+TI_CO_E!M63+TI_BF_E!M63+TI_GW_E!M63+TI_RPI_E!M63+TI_PF_E!M63+TI_BKBPB_E!M63+TI_CL_E!M63+TI_BNG_E!M63+TI_LBB_E!M63+TI_CPP_E!M63+TI_GTL_E!M63+TI_NSP_E!M63</f>
        <v>110.2751504729149</v>
      </c>
      <c r="N63" s="10">
        <f>TI_EHG_E!N63+TI_CO_E!N63+TI_BF_E!N63+TI_GW_E!N63+TI_RPI_E!N63+TI_PF_E!N63+TI_BKBPB_E!N63+TI_CL_E!N63+TI_BNG_E!N63+TI_LBB_E!N63+TI_CPP_E!N63+TI_GTL_E!N63+TI_NSP_E!N63</f>
        <v>45.786758383490969</v>
      </c>
      <c r="O63" s="10">
        <f>TI_EHG_E!O63+TI_CO_E!O63+TI_BF_E!O63+TI_GW_E!O63+TI_RPI_E!O63+TI_PF_E!O63+TI_BKBPB_E!O63+TI_CL_E!O63+TI_BNG_E!O63+TI_LBB_E!O63+TI_CPP_E!O63+TI_GTL_E!O63+TI_NSP_E!O63</f>
        <v>89.63886500429922</v>
      </c>
      <c r="P63" s="10">
        <f>TI_EHG_E!P63+TI_CO_E!P63+TI_BF_E!P63+TI_GW_E!P63+TI_RPI_E!P63+TI_PF_E!P63+TI_BKBPB_E!P63+TI_CL_E!P63+TI_BNG_E!P63+TI_LBB_E!P63+TI_CPP_E!P63+TI_GTL_E!P63+TI_NSP_E!P63</f>
        <v>130.9114359415305</v>
      </c>
      <c r="Q63" s="10">
        <f>TI_EHG_E!Q63+TI_CO_E!Q63+TI_BF_E!Q63+TI_GW_E!Q63+TI_RPI_E!Q63+TI_PF_E!Q63+TI_BKBPB_E!Q63+TI_CL_E!Q63+TI_BNG_E!Q63+TI_LBB_E!Q63+TI_CPP_E!Q63+TI_GTL_E!Q63+TI_NSP_E!Q63</f>
        <v>125.1074806534824</v>
      </c>
      <c r="R63" s="10">
        <f>TI_EHG_E!R63+TI_CO_E!R63+TI_BF_E!R63+TI_GW_E!R63+TI_RPI_E!R63+TI_PF_E!R63+TI_BKBPB_E!R63+TI_CL_E!R63+TI_BNG_E!R63+TI_LBB_E!R63+TI_CPP_E!R63+TI_GTL_E!R63+TI_NSP_E!R63</f>
        <v>149.32484952708509</v>
      </c>
      <c r="S63" s="10">
        <f>TI_EHG_E!S63+TI_CO_E!S63+TI_BF_E!S63+TI_GW_E!S63+TI_RPI_E!S63+TI_PF_E!S63+TI_BKBPB_E!S63+TI_CL_E!S63+TI_BNG_E!S63+TI_LBB_E!S63+TI_CPP_E!S63+TI_GTL_E!S63+TI_NSP_E!S63</f>
        <v>132.8086844368014</v>
      </c>
      <c r="T63" s="10">
        <f>TI_EHG_E!T63+TI_CO_E!T63+TI_BF_E!T63+TI_GW_E!T63+TI_RPI_E!T63+TI_PF_E!T63+TI_BKBPB_E!T63+TI_CL_E!T63+TI_BNG_E!T63+TI_LBB_E!T63+TI_CPP_E!T63+TI_GTL_E!T63+TI_NSP_E!T63</f>
        <v>147.49114359415299</v>
      </c>
      <c r="U63" s="10">
        <f>TI_EHG_E!U63+TI_CO_E!U63+TI_BF_E!U63+TI_GW_E!U63+TI_RPI_E!U63+TI_PF_E!U63+TI_BKBPB_E!U63+TI_CL_E!U63+TI_BNG_E!U63+TI_LBB_E!U63+TI_CPP_E!U63+TI_GTL_E!U63+TI_NSP_E!U63</f>
        <v>196.04101461736889</v>
      </c>
      <c r="V63" s="10">
        <f>TI_EHG_E!V63+TI_CO_E!V63+TI_BF_E!V63+TI_GW_E!V63+TI_RPI_E!V63+TI_PF_E!V63+TI_BKBPB_E!V63+TI_CL_E!V63+TI_BNG_E!V63+TI_LBB_E!V63+TI_CPP_E!V63+TI_GTL_E!V63+TI_NSP_E!V63</f>
        <v>220.29157351676699</v>
      </c>
      <c r="W63" s="10">
        <f>TI_EHG_E!W63+TI_CO_E!W63+TI_BF_E!W63+TI_GW_E!W63+TI_RPI_E!W63+TI_PF_E!W63+TI_BKBPB_E!W63+TI_CL_E!W63+TI_BNG_E!W63+TI_LBB_E!W63+TI_CPP_E!W63+TI_GTL_E!W63+TI_NSP_E!W63</f>
        <v>296.03576956147901</v>
      </c>
      <c r="X63" s="10">
        <f>TI_EHG_E!X63+TI_CO_E!X63+TI_BF_E!X63+TI_GW_E!X63+TI_RPI_E!X63+TI_PF_E!X63+TI_BKBPB_E!X63+TI_CL_E!X63+TI_BNG_E!X63+TI_LBB_E!X63+TI_CPP_E!X63+TI_GTL_E!X63+TI_NSP_E!X63</f>
        <v>294.19398108340499</v>
      </c>
    </row>
    <row r="64" spans="1:24" ht="11.25" customHeight="1" x14ac:dyDescent="0.2">
      <c r="A64" s="42" t="s">
        <v>115</v>
      </c>
      <c r="B64" s="9" t="s">
        <v>116</v>
      </c>
      <c r="C64" s="10">
        <f>TI_EHG_E!C64+TI_CO_E!C64+TI_BF_E!C64+TI_GW_E!C64+TI_RPI_E!C64+TI_PF_E!C64+TI_BKBPB_E!C64+TI_CL_E!C64+TI_BNG_E!C64+TI_LBB_E!C64+TI_CPP_E!C64+TI_GTL_E!C64+TI_NSP_E!C64</f>
        <v>0</v>
      </c>
      <c r="D64" s="10">
        <f>TI_EHG_E!D64+TI_CO_E!D64+TI_BF_E!D64+TI_GW_E!D64+TI_RPI_E!D64+TI_PF_E!D64+TI_BKBPB_E!D64+TI_CL_E!D64+TI_BNG_E!D64+TI_LBB_E!D64+TI_CPP_E!D64+TI_GTL_E!D64+TI_NSP_E!D64</f>
        <v>0</v>
      </c>
      <c r="E64" s="10">
        <f>TI_EHG_E!E64+TI_CO_E!E64+TI_BF_E!E64+TI_GW_E!E64+TI_RPI_E!E64+TI_PF_E!E64+TI_BKBPB_E!E64+TI_CL_E!E64+TI_BNG_E!E64+TI_LBB_E!E64+TI_CPP_E!E64+TI_GTL_E!E64+TI_NSP_E!E64</f>
        <v>0</v>
      </c>
      <c r="F64" s="10">
        <f>TI_EHG_E!F64+TI_CO_E!F64+TI_BF_E!F64+TI_GW_E!F64+TI_RPI_E!F64+TI_PF_E!F64+TI_BKBPB_E!F64+TI_CL_E!F64+TI_BNG_E!F64+TI_LBB_E!F64+TI_CPP_E!F64+TI_GTL_E!F64+TI_NSP_E!F64</f>
        <v>0</v>
      </c>
      <c r="G64" s="10">
        <f>TI_EHG_E!G64+TI_CO_E!G64+TI_BF_E!G64+TI_GW_E!G64+TI_RPI_E!G64+TI_PF_E!G64+TI_BKBPB_E!G64+TI_CL_E!G64+TI_BNG_E!G64+TI_LBB_E!G64+TI_CPP_E!G64+TI_GTL_E!G64+TI_NSP_E!G64</f>
        <v>0</v>
      </c>
      <c r="H64" s="10">
        <f>TI_EHG_E!H64+TI_CO_E!H64+TI_BF_E!H64+TI_GW_E!H64+TI_RPI_E!H64+TI_PF_E!H64+TI_BKBPB_E!H64+TI_CL_E!H64+TI_BNG_E!H64+TI_LBB_E!H64+TI_CPP_E!H64+TI_GTL_E!H64+TI_NSP_E!H64</f>
        <v>0</v>
      </c>
      <c r="I64" s="10">
        <f>TI_EHG_E!I64+TI_CO_E!I64+TI_BF_E!I64+TI_GW_E!I64+TI_RPI_E!I64+TI_PF_E!I64+TI_BKBPB_E!I64+TI_CL_E!I64+TI_BNG_E!I64+TI_LBB_E!I64+TI_CPP_E!I64+TI_GTL_E!I64+TI_NSP_E!I64</f>
        <v>0</v>
      </c>
      <c r="J64" s="10">
        <f>TI_EHG_E!J64+TI_CO_E!J64+TI_BF_E!J64+TI_GW_E!J64+TI_RPI_E!J64+TI_PF_E!J64+TI_BKBPB_E!J64+TI_CL_E!J64+TI_BNG_E!J64+TI_LBB_E!J64+TI_CPP_E!J64+TI_GTL_E!J64+TI_NSP_E!J64</f>
        <v>0</v>
      </c>
      <c r="K64" s="10">
        <f>TI_EHG_E!K64+TI_CO_E!K64+TI_BF_E!K64+TI_GW_E!K64+TI_RPI_E!K64+TI_PF_E!K64+TI_BKBPB_E!K64+TI_CL_E!K64+TI_BNG_E!K64+TI_LBB_E!K64+TI_CPP_E!K64+TI_GTL_E!K64+TI_NSP_E!K64</f>
        <v>0</v>
      </c>
      <c r="L64" s="10">
        <f>TI_EHG_E!L64+TI_CO_E!L64+TI_BF_E!L64+TI_GW_E!L64+TI_RPI_E!L64+TI_PF_E!L64+TI_BKBPB_E!L64+TI_CL_E!L64+TI_BNG_E!L64+TI_LBB_E!L64+TI_CPP_E!L64+TI_GTL_E!L64+TI_NSP_E!L64</f>
        <v>0</v>
      </c>
      <c r="M64" s="10">
        <f>TI_EHG_E!M64+TI_CO_E!M64+TI_BF_E!M64+TI_GW_E!M64+TI_RPI_E!M64+TI_PF_E!M64+TI_BKBPB_E!M64+TI_CL_E!M64+TI_BNG_E!M64+TI_LBB_E!M64+TI_CPP_E!M64+TI_GTL_E!M64+TI_NSP_E!M64</f>
        <v>0</v>
      </c>
      <c r="N64" s="10">
        <f>TI_EHG_E!N64+TI_CO_E!N64+TI_BF_E!N64+TI_GW_E!N64+TI_RPI_E!N64+TI_PF_E!N64+TI_BKBPB_E!N64+TI_CL_E!N64+TI_BNG_E!N64+TI_LBB_E!N64+TI_CPP_E!N64+TI_GTL_E!N64+TI_NSP_E!N64</f>
        <v>0</v>
      </c>
      <c r="O64" s="10">
        <f>TI_EHG_E!O64+TI_CO_E!O64+TI_BF_E!O64+TI_GW_E!O64+TI_RPI_E!O64+TI_PF_E!O64+TI_BKBPB_E!O64+TI_CL_E!O64+TI_BNG_E!O64+TI_LBB_E!O64+TI_CPP_E!O64+TI_GTL_E!O64+TI_NSP_E!O64</f>
        <v>0</v>
      </c>
      <c r="P64" s="10">
        <f>TI_EHG_E!P64+TI_CO_E!P64+TI_BF_E!P64+TI_GW_E!P64+TI_RPI_E!P64+TI_PF_E!P64+TI_BKBPB_E!P64+TI_CL_E!P64+TI_BNG_E!P64+TI_LBB_E!P64+TI_CPP_E!P64+TI_GTL_E!P64+TI_NSP_E!P64</f>
        <v>0</v>
      </c>
      <c r="Q64" s="10">
        <f>TI_EHG_E!Q64+TI_CO_E!Q64+TI_BF_E!Q64+TI_GW_E!Q64+TI_RPI_E!Q64+TI_PF_E!Q64+TI_BKBPB_E!Q64+TI_CL_E!Q64+TI_BNG_E!Q64+TI_LBB_E!Q64+TI_CPP_E!Q64+TI_GTL_E!Q64+TI_NSP_E!Q64</f>
        <v>0</v>
      </c>
      <c r="R64" s="10">
        <f>TI_EHG_E!R64+TI_CO_E!R64+TI_BF_E!R64+TI_GW_E!R64+TI_RPI_E!R64+TI_PF_E!R64+TI_BKBPB_E!R64+TI_CL_E!R64+TI_BNG_E!R64+TI_LBB_E!R64+TI_CPP_E!R64+TI_GTL_E!R64+TI_NSP_E!R64</f>
        <v>0</v>
      </c>
      <c r="S64" s="10">
        <f>TI_EHG_E!S64+TI_CO_E!S64+TI_BF_E!S64+TI_GW_E!S64+TI_RPI_E!S64+TI_PF_E!S64+TI_BKBPB_E!S64+TI_CL_E!S64+TI_BNG_E!S64+TI_LBB_E!S64+TI_CPP_E!S64+TI_GTL_E!S64+TI_NSP_E!S64</f>
        <v>0</v>
      </c>
      <c r="T64" s="10">
        <f>TI_EHG_E!T64+TI_CO_E!T64+TI_BF_E!T64+TI_GW_E!T64+TI_RPI_E!T64+TI_PF_E!T64+TI_BKBPB_E!T64+TI_CL_E!T64+TI_BNG_E!T64+TI_LBB_E!T64+TI_CPP_E!T64+TI_GTL_E!T64+TI_NSP_E!T64</f>
        <v>0</v>
      </c>
      <c r="U64" s="10">
        <f>TI_EHG_E!U64+TI_CO_E!U64+TI_BF_E!U64+TI_GW_E!U64+TI_RPI_E!U64+TI_PF_E!U64+TI_BKBPB_E!U64+TI_CL_E!U64+TI_BNG_E!U64+TI_LBB_E!U64+TI_CPP_E!U64+TI_GTL_E!U64+TI_NSP_E!U64</f>
        <v>0</v>
      </c>
      <c r="V64" s="10">
        <f>TI_EHG_E!V64+TI_CO_E!V64+TI_BF_E!V64+TI_GW_E!V64+TI_RPI_E!V64+TI_PF_E!V64+TI_BKBPB_E!V64+TI_CL_E!V64+TI_BNG_E!V64+TI_LBB_E!V64+TI_CPP_E!V64+TI_GTL_E!V64+TI_NSP_E!V64</f>
        <v>0</v>
      </c>
      <c r="W64" s="10">
        <f>TI_EHG_E!W64+TI_CO_E!W64+TI_BF_E!W64+TI_GW_E!W64+TI_RPI_E!W64+TI_PF_E!W64+TI_BKBPB_E!W64+TI_CL_E!W64+TI_BNG_E!W64+TI_LBB_E!W64+TI_CPP_E!W64+TI_GTL_E!W64+TI_NSP_E!W64</f>
        <v>0</v>
      </c>
      <c r="X64" s="10">
        <f>TI_EHG_E!X64+TI_CO_E!X64+TI_BF_E!X64+TI_GW_E!X64+TI_RPI_E!X64+TI_PF_E!X64+TI_BKBPB_E!X64+TI_CL_E!X64+TI_BNG_E!X64+TI_LBB_E!X64+TI_CPP_E!X64+TI_GTL_E!X64+TI_NSP_E!X64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TI_EHG_E!C65+TI_CO_E!C65+TI_BF_E!C65+TI_GW_E!C65+TI_RPI_E!C65+TI_PF_E!C65+TI_BKBPB_E!C65+TI_CL_E!C65+TI_BNG_E!C65+TI_LBB_E!C65+TI_CPP_E!C65+TI_GTL_E!C65+TI_NSP_E!C65</f>
        <v>0</v>
      </c>
      <c r="D65" s="10">
        <f>TI_EHG_E!D65+TI_CO_E!D65+TI_BF_E!D65+TI_GW_E!D65+TI_RPI_E!D65+TI_PF_E!D65+TI_BKBPB_E!D65+TI_CL_E!D65+TI_BNG_E!D65+TI_LBB_E!D65+TI_CPP_E!D65+TI_GTL_E!D65+TI_NSP_E!D65</f>
        <v>0</v>
      </c>
      <c r="E65" s="10">
        <f>TI_EHG_E!E65+TI_CO_E!E65+TI_BF_E!E65+TI_GW_E!E65+TI_RPI_E!E65+TI_PF_E!E65+TI_BKBPB_E!E65+TI_CL_E!E65+TI_BNG_E!E65+TI_LBB_E!E65+TI_CPP_E!E65+TI_GTL_E!E65+TI_NSP_E!E65</f>
        <v>0</v>
      </c>
      <c r="F65" s="10">
        <f>TI_EHG_E!F65+TI_CO_E!F65+TI_BF_E!F65+TI_GW_E!F65+TI_RPI_E!F65+TI_PF_E!F65+TI_BKBPB_E!F65+TI_CL_E!F65+TI_BNG_E!F65+TI_LBB_E!F65+TI_CPP_E!F65+TI_GTL_E!F65+TI_NSP_E!F65</f>
        <v>0</v>
      </c>
      <c r="G65" s="10">
        <f>TI_EHG_E!G65+TI_CO_E!G65+TI_BF_E!G65+TI_GW_E!G65+TI_RPI_E!G65+TI_PF_E!G65+TI_BKBPB_E!G65+TI_CL_E!G65+TI_BNG_E!G65+TI_LBB_E!G65+TI_CPP_E!G65+TI_GTL_E!G65+TI_NSP_E!G65</f>
        <v>0</v>
      </c>
      <c r="H65" s="10">
        <f>TI_EHG_E!H65+TI_CO_E!H65+TI_BF_E!H65+TI_GW_E!H65+TI_RPI_E!H65+TI_PF_E!H65+TI_BKBPB_E!H65+TI_CL_E!H65+TI_BNG_E!H65+TI_LBB_E!H65+TI_CPP_E!H65+TI_GTL_E!H65+TI_NSP_E!H65</f>
        <v>0</v>
      </c>
      <c r="I65" s="10">
        <f>TI_EHG_E!I65+TI_CO_E!I65+TI_BF_E!I65+TI_GW_E!I65+TI_RPI_E!I65+TI_PF_E!I65+TI_BKBPB_E!I65+TI_CL_E!I65+TI_BNG_E!I65+TI_LBB_E!I65+TI_CPP_E!I65+TI_GTL_E!I65+TI_NSP_E!I65</f>
        <v>22.69036973344798</v>
      </c>
      <c r="J65" s="10">
        <f>TI_EHG_E!J65+TI_CO_E!J65+TI_BF_E!J65+TI_GW_E!J65+TI_RPI_E!J65+TI_PF_E!J65+TI_BKBPB_E!J65+TI_CL_E!J65+TI_BNG_E!J65+TI_LBB_E!J65+TI_CPP_E!J65+TI_GTL_E!J65+TI_NSP_E!J65</f>
        <v>242.14196044711949</v>
      </c>
      <c r="K65" s="10">
        <f>TI_EHG_E!K65+TI_CO_E!K65+TI_BF_E!K65+TI_GW_E!K65+TI_RPI_E!K65+TI_PF_E!K65+TI_BKBPB_E!K65+TI_CL_E!K65+TI_BNG_E!K65+TI_LBB_E!K65+TI_CPP_E!K65+TI_GTL_E!K65+TI_NSP_E!K65</f>
        <v>253.6304385210662</v>
      </c>
      <c r="L65" s="10">
        <f>TI_EHG_E!L65+TI_CO_E!L65+TI_BF_E!L65+TI_GW_E!L65+TI_RPI_E!L65+TI_PF_E!L65+TI_BKBPB_E!L65+TI_CL_E!L65+TI_BNG_E!L65+TI_LBB_E!L65+TI_CPP_E!L65+TI_GTL_E!L65+TI_NSP_E!L65</f>
        <v>289.86337059329321</v>
      </c>
      <c r="M65" s="10">
        <f>TI_EHG_E!M65+TI_CO_E!M65+TI_BF_E!M65+TI_GW_E!M65+TI_RPI_E!M65+TI_PF_E!M65+TI_BKBPB_E!M65+TI_CL_E!M65+TI_BNG_E!M65+TI_LBB_E!M65+TI_CPP_E!M65+TI_GTL_E!M65+TI_NSP_E!M65</f>
        <v>96.326569217540836</v>
      </c>
      <c r="N65" s="10">
        <f>TI_EHG_E!N65+TI_CO_E!N65+TI_BF_E!N65+TI_GW_E!N65+TI_RPI_E!N65+TI_PF_E!N65+TI_BKBPB_E!N65+TI_CL_E!N65+TI_BNG_E!N65+TI_LBB_E!N65+TI_CPP_E!N65+TI_GTL_E!N65+TI_NSP_E!N65</f>
        <v>194.42055030094579</v>
      </c>
      <c r="O65" s="10">
        <f>TI_EHG_E!O65+TI_CO_E!O65+TI_BF_E!O65+TI_GW_E!O65+TI_RPI_E!O65+TI_PF_E!O65+TI_BKBPB_E!O65+TI_CL_E!O65+TI_BNG_E!O65+TI_LBB_E!O65+TI_CPP_E!O65+TI_GTL_E!O65+TI_NSP_E!O65</f>
        <v>241.25821152192611</v>
      </c>
      <c r="P65" s="10">
        <f>TI_EHG_E!P65+TI_CO_E!P65+TI_BF_E!P65+TI_GW_E!P65+TI_RPI_E!P65+TI_PF_E!P65+TI_BKBPB_E!P65+TI_CL_E!P65+TI_BNG_E!P65+TI_LBB_E!P65+TI_CPP_E!P65+TI_GTL_E!P65+TI_NSP_E!P65</f>
        <v>242.14196044711949</v>
      </c>
      <c r="Q65" s="10">
        <f>TI_EHG_E!Q65+TI_CO_E!Q65+TI_BF_E!Q65+TI_GW_E!Q65+TI_RPI_E!Q65+TI_PF_E!Q65+TI_BKBPB_E!Q65+TI_CL_E!Q65+TI_BNG_E!Q65+TI_LBB_E!Q65+TI_CPP_E!Q65+TI_GTL_E!Q65+TI_NSP_E!Q65</f>
        <v>284.5609630266552</v>
      </c>
      <c r="R65" s="10">
        <f>TI_EHG_E!R65+TI_CO_E!R65+TI_BF_E!R65+TI_GW_E!R65+TI_RPI_E!R65+TI_PF_E!R65+TI_BKBPB_E!R65+TI_CL_E!R65+TI_BNG_E!R65+TI_LBB_E!R65+TI_CPP_E!R65+TI_GTL_E!R65+TI_NSP_E!R65</f>
        <v>221.73843508168531</v>
      </c>
      <c r="S65" s="10">
        <f>TI_EHG_E!S65+TI_CO_E!S65+TI_BF_E!S65+TI_GW_E!S65+TI_RPI_E!S65+TI_PF_E!S65+TI_BKBPB_E!S65+TI_CL_E!S65+TI_BNG_E!S65+TI_LBB_E!S65+TI_CPP_E!S65+TI_GTL_E!S65+TI_NSP_E!S65</f>
        <v>161.51306964746351</v>
      </c>
      <c r="T65" s="10">
        <f>TI_EHG_E!T65+TI_CO_E!T65+TI_BF_E!T65+TI_GW_E!T65+TI_RPI_E!T65+TI_PF_E!T65+TI_BKBPB_E!T65+TI_CL_E!T65+TI_BNG_E!T65+TI_LBB_E!T65+TI_CPP_E!T65+TI_GTL_E!T65+TI_NSP_E!T65</f>
        <v>256.81633705932933</v>
      </c>
      <c r="U65" s="10">
        <f>TI_EHG_E!U65+TI_CO_E!U65+TI_BF_E!U65+TI_GW_E!U65+TI_RPI_E!U65+TI_PF_E!U65+TI_BKBPB_E!U65+TI_CL_E!U65+TI_BNG_E!U65+TI_LBB_E!U65+TI_CPP_E!U65+TI_GTL_E!U65+TI_NSP_E!U65</f>
        <v>440.09028374892517</v>
      </c>
      <c r="V65" s="10">
        <f>TI_EHG_E!V65+TI_CO_E!V65+TI_BF_E!V65+TI_GW_E!V65+TI_RPI_E!V65+TI_PF_E!V65+TI_BKBPB_E!V65+TI_CL_E!V65+TI_BNG_E!V65+TI_LBB_E!V65+TI_CPP_E!V65+TI_GTL_E!V65+TI_NSP_E!V65</f>
        <v>615.61633705932934</v>
      </c>
      <c r="W65" s="10">
        <f>TI_EHG_E!W65+TI_CO_E!W65+TI_BF_E!W65+TI_GW_E!W65+TI_RPI_E!W65+TI_PF_E!W65+TI_BKBPB_E!W65+TI_CL_E!W65+TI_BNG_E!W65+TI_LBB_E!W65+TI_CPP_E!W65+TI_GTL_E!W65+TI_NSP_E!W65</f>
        <v>734.37652622527946</v>
      </c>
      <c r="X65" s="10">
        <f>TI_EHG_E!X65+TI_CO_E!X65+TI_BF_E!X65+TI_GW_E!X65+TI_RPI_E!X65+TI_PF_E!X65+TI_BKBPB_E!X65+TI_CL_E!X65+TI_BNG_E!X65+TI_LBB_E!X65+TI_CPP_E!X65+TI_GTL_E!X65+TI_NSP_E!X65</f>
        <v>652.07188306104888</v>
      </c>
    </row>
    <row r="66" spans="1:24" ht="11.25" customHeight="1" x14ac:dyDescent="0.2">
      <c r="A66" s="42" t="s">
        <v>119</v>
      </c>
      <c r="B66" s="9" t="s">
        <v>120</v>
      </c>
      <c r="C66" s="10">
        <f>TI_EHG_E!C66+TI_CO_E!C66+TI_BF_E!C66+TI_GW_E!C66+TI_RPI_E!C66+TI_PF_E!C66+TI_BKBPB_E!C66+TI_CL_E!C66+TI_BNG_E!C66+TI_LBB_E!C66+TI_CPP_E!C66+TI_GTL_E!C66+TI_NSP_E!C66</f>
        <v>0</v>
      </c>
      <c r="D66" s="10">
        <f>TI_EHG_E!D66+TI_CO_E!D66+TI_BF_E!D66+TI_GW_E!D66+TI_RPI_E!D66+TI_PF_E!D66+TI_BKBPB_E!D66+TI_CL_E!D66+TI_BNG_E!D66+TI_LBB_E!D66+TI_CPP_E!D66+TI_GTL_E!D66+TI_NSP_E!D66</f>
        <v>0</v>
      </c>
      <c r="E66" s="10">
        <f>TI_EHG_E!E66+TI_CO_E!E66+TI_BF_E!E66+TI_GW_E!E66+TI_RPI_E!E66+TI_PF_E!E66+TI_BKBPB_E!E66+TI_CL_E!E66+TI_BNG_E!E66+TI_LBB_E!E66+TI_CPP_E!E66+TI_GTL_E!E66+TI_NSP_E!E66</f>
        <v>0</v>
      </c>
      <c r="F66" s="10">
        <f>TI_EHG_E!F66+TI_CO_E!F66+TI_BF_E!F66+TI_GW_E!F66+TI_RPI_E!F66+TI_PF_E!F66+TI_BKBPB_E!F66+TI_CL_E!F66+TI_BNG_E!F66+TI_LBB_E!F66+TI_CPP_E!F66+TI_GTL_E!F66+TI_NSP_E!F66</f>
        <v>0</v>
      </c>
      <c r="G66" s="10">
        <f>TI_EHG_E!G66+TI_CO_E!G66+TI_BF_E!G66+TI_GW_E!G66+TI_RPI_E!G66+TI_PF_E!G66+TI_BKBPB_E!G66+TI_CL_E!G66+TI_BNG_E!G66+TI_LBB_E!G66+TI_CPP_E!G66+TI_GTL_E!G66+TI_NSP_E!G66</f>
        <v>0</v>
      </c>
      <c r="H66" s="10">
        <f>TI_EHG_E!H66+TI_CO_E!H66+TI_BF_E!H66+TI_GW_E!H66+TI_RPI_E!H66+TI_PF_E!H66+TI_BKBPB_E!H66+TI_CL_E!H66+TI_BNG_E!H66+TI_LBB_E!H66+TI_CPP_E!H66+TI_GTL_E!H66+TI_NSP_E!H66</f>
        <v>0</v>
      </c>
      <c r="I66" s="10">
        <f>TI_EHG_E!I66+TI_CO_E!I66+TI_BF_E!I66+TI_GW_E!I66+TI_RPI_E!I66+TI_PF_E!I66+TI_BKBPB_E!I66+TI_CL_E!I66+TI_BNG_E!I66+TI_LBB_E!I66+TI_CPP_E!I66+TI_GTL_E!I66+TI_NSP_E!I66</f>
        <v>0</v>
      </c>
      <c r="J66" s="10">
        <f>TI_EHG_E!J66+TI_CO_E!J66+TI_BF_E!J66+TI_GW_E!J66+TI_RPI_E!J66+TI_PF_E!J66+TI_BKBPB_E!J66+TI_CL_E!J66+TI_BNG_E!J66+TI_LBB_E!J66+TI_CPP_E!J66+TI_GTL_E!J66+TI_NSP_E!J66</f>
        <v>0</v>
      </c>
      <c r="K66" s="10">
        <f>TI_EHG_E!K66+TI_CO_E!K66+TI_BF_E!K66+TI_GW_E!K66+TI_RPI_E!K66+TI_PF_E!K66+TI_BKBPB_E!K66+TI_CL_E!K66+TI_BNG_E!K66+TI_LBB_E!K66+TI_CPP_E!K66+TI_GTL_E!K66+TI_NSP_E!K66</f>
        <v>0</v>
      </c>
      <c r="L66" s="10">
        <f>TI_EHG_E!L66+TI_CO_E!L66+TI_BF_E!L66+TI_GW_E!L66+TI_RPI_E!L66+TI_PF_E!L66+TI_BKBPB_E!L66+TI_CL_E!L66+TI_BNG_E!L66+TI_LBB_E!L66+TI_CPP_E!L66+TI_GTL_E!L66+TI_NSP_E!L66</f>
        <v>0</v>
      </c>
      <c r="M66" s="10">
        <f>TI_EHG_E!M66+TI_CO_E!M66+TI_BF_E!M66+TI_GW_E!M66+TI_RPI_E!M66+TI_PF_E!M66+TI_BKBPB_E!M66+TI_CL_E!M66+TI_BNG_E!M66+TI_LBB_E!M66+TI_CPP_E!M66+TI_GTL_E!M66+TI_NSP_E!M66</f>
        <v>0</v>
      </c>
      <c r="N66" s="10">
        <f>TI_EHG_E!N66+TI_CO_E!N66+TI_BF_E!N66+TI_GW_E!N66+TI_RPI_E!N66+TI_PF_E!N66+TI_BKBPB_E!N66+TI_CL_E!N66+TI_BNG_E!N66+TI_LBB_E!N66+TI_CPP_E!N66+TI_GTL_E!N66+TI_NSP_E!N66</f>
        <v>0</v>
      </c>
      <c r="O66" s="10">
        <f>TI_EHG_E!O66+TI_CO_E!O66+TI_BF_E!O66+TI_GW_E!O66+TI_RPI_E!O66+TI_PF_E!O66+TI_BKBPB_E!O66+TI_CL_E!O66+TI_BNG_E!O66+TI_LBB_E!O66+TI_CPP_E!O66+TI_GTL_E!O66+TI_NSP_E!O66</f>
        <v>0</v>
      </c>
      <c r="P66" s="10">
        <f>TI_EHG_E!P66+TI_CO_E!P66+TI_BF_E!P66+TI_GW_E!P66+TI_RPI_E!P66+TI_PF_E!P66+TI_BKBPB_E!P66+TI_CL_E!P66+TI_BNG_E!P66+TI_LBB_E!P66+TI_CPP_E!P66+TI_GTL_E!P66+TI_NSP_E!P66</f>
        <v>0</v>
      </c>
      <c r="Q66" s="10">
        <f>TI_EHG_E!Q66+TI_CO_E!Q66+TI_BF_E!Q66+TI_GW_E!Q66+TI_RPI_E!Q66+TI_PF_E!Q66+TI_BKBPB_E!Q66+TI_CL_E!Q66+TI_BNG_E!Q66+TI_LBB_E!Q66+TI_CPP_E!Q66+TI_GTL_E!Q66+TI_NSP_E!Q66</f>
        <v>0</v>
      </c>
      <c r="R66" s="10">
        <f>TI_EHG_E!R66+TI_CO_E!R66+TI_BF_E!R66+TI_GW_E!R66+TI_RPI_E!R66+TI_PF_E!R66+TI_BKBPB_E!R66+TI_CL_E!R66+TI_BNG_E!R66+TI_LBB_E!R66+TI_CPP_E!R66+TI_GTL_E!R66+TI_NSP_E!R66</f>
        <v>0</v>
      </c>
      <c r="S66" s="10">
        <f>TI_EHG_E!S66+TI_CO_E!S66+TI_BF_E!S66+TI_GW_E!S66+TI_RPI_E!S66+TI_PF_E!S66+TI_BKBPB_E!S66+TI_CL_E!S66+TI_BNG_E!S66+TI_LBB_E!S66+TI_CPP_E!S66+TI_GTL_E!S66+TI_NSP_E!S66</f>
        <v>0</v>
      </c>
      <c r="T66" s="10">
        <f>TI_EHG_E!T66+TI_CO_E!T66+TI_BF_E!T66+TI_GW_E!T66+TI_RPI_E!T66+TI_PF_E!T66+TI_BKBPB_E!T66+TI_CL_E!T66+TI_BNG_E!T66+TI_LBB_E!T66+TI_CPP_E!T66+TI_GTL_E!T66+TI_NSP_E!T66</f>
        <v>0</v>
      </c>
      <c r="U66" s="10">
        <f>TI_EHG_E!U66+TI_CO_E!U66+TI_BF_E!U66+TI_GW_E!U66+TI_RPI_E!U66+TI_PF_E!U66+TI_BKBPB_E!U66+TI_CL_E!U66+TI_BNG_E!U66+TI_LBB_E!U66+TI_CPP_E!U66+TI_GTL_E!U66+TI_NSP_E!U66</f>
        <v>0</v>
      </c>
      <c r="V66" s="10">
        <f>TI_EHG_E!V66+TI_CO_E!V66+TI_BF_E!V66+TI_GW_E!V66+TI_RPI_E!V66+TI_PF_E!V66+TI_BKBPB_E!V66+TI_CL_E!V66+TI_BNG_E!V66+TI_LBB_E!V66+TI_CPP_E!V66+TI_GTL_E!V66+TI_NSP_E!V66</f>
        <v>0</v>
      </c>
      <c r="W66" s="10">
        <f>TI_EHG_E!W66+TI_CO_E!W66+TI_BF_E!W66+TI_GW_E!W66+TI_RPI_E!W66+TI_PF_E!W66+TI_BKBPB_E!W66+TI_CL_E!W66+TI_BNG_E!W66+TI_LBB_E!W66+TI_CPP_E!W66+TI_GTL_E!W66+TI_NSP_E!W66</f>
        <v>0</v>
      </c>
      <c r="X66" s="10">
        <f>TI_EHG_E!X66+TI_CO_E!X66+TI_BF_E!X66+TI_GW_E!X66+TI_RPI_E!X66+TI_PF_E!X66+TI_BKBPB_E!X66+TI_CL_E!X66+TI_BNG_E!X66+TI_LBB_E!X66+TI_CPP_E!X66+TI_GTL_E!X66+TI_NSP_E!X66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TI_EHG_E!C67+TI_CO_E!C67+TI_BF_E!C67+TI_GW_E!C67+TI_RPI_E!C67+TI_PF_E!C67+TI_BKBPB_E!C67+TI_CL_E!C67+TI_BNG_E!C67+TI_LBB_E!C67+TI_CPP_E!C67+TI_GTL_E!C67+TI_NSP_E!C67</f>
        <v>0</v>
      </c>
      <c r="D67" s="10">
        <f>TI_EHG_E!D67+TI_CO_E!D67+TI_BF_E!D67+TI_GW_E!D67+TI_RPI_E!D67+TI_PF_E!D67+TI_BKBPB_E!D67+TI_CL_E!D67+TI_BNG_E!D67+TI_LBB_E!D67+TI_CPP_E!D67+TI_GTL_E!D67+TI_NSP_E!D67</f>
        <v>0</v>
      </c>
      <c r="E67" s="10">
        <f>TI_EHG_E!E67+TI_CO_E!E67+TI_BF_E!E67+TI_GW_E!E67+TI_RPI_E!E67+TI_PF_E!E67+TI_BKBPB_E!E67+TI_CL_E!E67+TI_BNG_E!E67+TI_LBB_E!E67+TI_CPP_E!E67+TI_GTL_E!E67+TI_NSP_E!E67</f>
        <v>0</v>
      </c>
      <c r="F67" s="10">
        <f>TI_EHG_E!F67+TI_CO_E!F67+TI_BF_E!F67+TI_GW_E!F67+TI_RPI_E!F67+TI_PF_E!F67+TI_BKBPB_E!F67+TI_CL_E!F67+TI_BNG_E!F67+TI_LBB_E!F67+TI_CPP_E!F67+TI_GTL_E!F67+TI_NSP_E!F67</f>
        <v>0</v>
      </c>
      <c r="G67" s="10">
        <f>TI_EHG_E!G67+TI_CO_E!G67+TI_BF_E!G67+TI_GW_E!G67+TI_RPI_E!G67+TI_PF_E!G67+TI_BKBPB_E!G67+TI_CL_E!G67+TI_BNG_E!G67+TI_LBB_E!G67+TI_CPP_E!G67+TI_GTL_E!G67+TI_NSP_E!G67</f>
        <v>0</v>
      </c>
      <c r="H67" s="10">
        <f>TI_EHG_E!H67+TI_CO_E!H67+TI_BF_E!H67+TI_GW_E!H67+TI_RPI_E!H67+TI_PF_E!H67+TI_BKBPB_E!H67+TI_CL_E!H67+TI_BNG_E!H67+TI_LBB_E!H67+TI_CPP_E!H67+TI_GTL_E!H67+TI_NSP_E!H67</f>
        <v>0</v>
      </c>
      <c r="I67" s="10">
        <f>TI_EHG_E!I67+TI_CO_E!I67+TI_BF_E!I67+TI_GW_E!I67+TI_RPI_E!I67+TI_PF_E!I67+TI_BKBPB_E!I67+TI_CL_E!I67+TI_BNG_E!I67+TI_LBB_E!I67+TI_CPP_E!I67+TI_GTL_E!I67+TI_NSP_E!I67</f>
        <v>0</v>
      </c>
      <c r="J67" s="10">
        <f>TI_EHG_E!J67+TI_CO_E!J67+TI_BF_E!J67+TI_GW_E!J67+TI_RPI_E!J67+TI_PF_E!J67+TI_BKBPB_E!J67+TI_CL_E!J67+TI_BNG_E!J67+TI_LBB_E!J67+TI_CPP_E!J67+TI_GTL_E!J67+TI_NSP_E!J67</f>
        <v>0</v>
      </c>
      <c r="K67" s="10">
        <f>TI_EHG_E!K67+TI_CO_E!K67+TI_BF_E!K67+TI_GW_E!K67+TI_RPI_E!K67+TI_PF_E!K67+TI_BKBPB_E!K67+TI_CL_E!K67+TI_BNG_E!K67+TI_LBB_E!K67+TI_CPP_E!K67+TI_GTL_E!K67+TI_NSP_E!K67</f>
        <v>0</v>
      </c>
      <c r="L67" s="10">
        <f>TI_EHG_E!L67+TI_CO_E!L67+TI_BF_E!L67+TI_GW_E!L67+TI_RPI_E!L67+TI_PF_E!L67+TI_BKBPB_E!L67+TI_CL_E!L67+TI_BNG_E!L67+TI_LBB_E!L67+TI_CPP_E!L67+TI_GTL_E!L67+TI_NSP_E!L67</f>
        <v>0</v>
      </c>
      <c r="M67" s="10">
        <f>TI_EHG_E!M67+TI_CO_E!M67+TI_BF_E!M67+TI_GW_E!M67+TI_RPI_E!M67+TI_PF_E!M67+TI_BKBPB_E!M67+TI_CL_E!M67+TI_BNG_E!M67+TI_LBB_E!M67+TI_CPP_E!M67+TI_GTL_E!M67+TI_NSP_E!M67</f>
        <v>0</v>
      </c>
      <c r="N67" s="10">
        <f>TI_EHG_E!N67+TI_CO_E!N67+TI_BF_E!N67+TI_GW_E!N67+TI_RPI_E!N67+TI_PF_E!N67+TI_BKBPB_E!N67+TI_CL_E!N67+TI_BNG_E!N67+TI_LBB_E!N67+TI_CPP_E!N67+TI_GTL_E!N67+TI_NSP_E!N67</f>
        <v>0</v>
      </c>
      <c r="O67" s="10">
        <f>TI_EHG_E!O67+TI_CO_E!O67+TI_BF_E!O67+TI_GW_E!O67+TI_RPI_E!O67+TI_PF_E!O67+TI_BKBPB_E!O67+TI_CL_E!O67+TI_BNG_E!O67+TI_LBB_E!O67+TI_CPP_E!O67+TI_GTL_E!O67+TI_NSP_E!O67</f>
        <v>0</v>
      </c>
      <c r="P67" s="10">
        <f>TI_EHG_E!P67+TI_CO_E!P67+TI_BF_E!P67+TI_GW_E!P67+TI_RPI_E!P67+TI_PF_E!P67+TI_BKBPB_E!P67+TI_CL_E!P67+TI_BNG_E!P67+TI_LBB_E!P67+TI_CPP_E!P67+TI_GTL_E!P67+TI_NSP_E!P67</f>
        <v>0</v>
      </c>
      <c r="Q67" s="10">
        <f>TI_EHG_E!Q67+TI_CO_E!Q67+TI_BF_E!Q67+TI_GW_E!Q67+TI_RPI_E!Q67+TI_PF_E!Q67+TI_BKBPB_E!Q67+TI_CL_E!Q67+TI_BNG_E!Q67+TI_LBB_E!Q67+TI_CPP_E!Q67+TI_GTL_E!Q67+TI_NSP_E!Q67</f>
        <v>0</v>
      </c>
      <c r="R67" s="10">
        <f>TI_EHG_E!R67+TI_CO_E!R67+TI_BF_E!R67+TI_GW_E!R67+TI_RPI_E!R67+TI_PF_E!R67+TI_BKBPB_E!R67+TI_CL_E!R67+TI_BNG_E!R67+TI_LBB_E!R67+TI_CPP_E!R67+TI_GTL_E!R67+TI_NSP_E!R67</f>
        <v>0</v>
      </c>
      <c r="S67" s="10">
        <f>TI_EHG_E!S67+TI_CO_E!S67+TI_BF_E!S67+TI_GW_E!S67+TI_RPI_E!S67+TI_PF_E!S67+TI_BKBPB_E!S67+TI_CL_E!S67+TI_BNG_E!S67+TI_LBB_E!S67+TI_CPP_E!S67+TI_GTL_E!S67+TI_NSP_E!S67</f>
        <v>0</v>
      </c>
      <c r="T67" s="10">
        <f>TI_EHG_E!T67+TI_CO_E!T67+TI_BF_E!T67+TI_GW_E!T67+TI_RPI_E!T67+TI_PF_E!T67+TI_BKBPB_E!T67+TI_CL_E!T67+TI_BNG_E!T67+TI_LBB_E!T67+TI_CPP_E!T67+TI_GTL_E!T67+TI_NSP_E!T67</f>
        <v>0</v>
      </c>
      <c r="U67" s="10">
        <f>TI_EHG_E!U67+TI_CO_E!U67+TI_BF_E!U67+TI_GW_E!U67+TI_RPI_E!U67+TI_PF_E!U67+TI_BKBPB_E!U67+TI_CL_E!U67+TI_BNG_E!U67+TI_LBB_E!U67+TI_CPP_E!U67+TI_GTL_E!U67+TI_NSP_E!U67</f>
        <v>0</v>
      </c>
      <c r="V67" s="10">
        <f>TI_EHG_E!V67+TI_CO_E!V67+TI_BF_E!V67+TI_GW_E!V67+TI_RPI_E!V67+TI_PF_E!V67+TI_BKBPB_E!V67+TI_CL_E!V67+TI_BNG_E!V67+TI_LBB_E!V67+TI_CPP_E!V67+TI_GTL_E!V67+TI_NSP_E!V67</f>
        <v>0</v>
      </c>
      <c r="W67" s="10">
        <f>TI_EHG_E!W67+TI_CO_E!W67+TI_BF_E!W67+TI_GW_E!W67+TI_RPI_E!W67+TI_PF_E!W67+TI_BKBPB_E!W67+TI_CL_E!W67+TI_BNG_E!W67+TI_LBB_E!W67+TI_CPP_E!W67+TI_GTL_E!W67+TI_NSP_E!W67</f>
        <v>0</v>
      </c>
      <c r="X67" s="10">
        <f>TI_EHG_E!X67+TI_CO_E!X67+TI_BF_E!X67+TI_GW_E!X67+TI_RPI_E!X67+TI_PF_E!X67+TI_BKBPB_E!X67+TI_CL_E!X67+TI_BNG_E!X67+TI_LBB_E!X67+TI_CPP_E!X67+TI_GTL_E!X67+TI_NSP_E!X67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TI_EHG_E!C68+TI_CO_E!C68+TI_BF_E!C68+TI_GW_E!C68+TI_RPI_E!C68+TI_PF_E!C68+TI_BKBPB_E!C68+TI_CL_E!C68+TI_BNG_E!C68+TI_LBB_E!C68+TI_CPP_E!C68+TI_GTL_E!C68+TI_NSP_E!C68</f>
        <v>0</v>
      </c>
      <c r="D68" s="10">
        <f>TI_EHG_E!D68+TI_CO_E!D68+TI_BF_E!D68+TI_GW_E!D68+TI_RPI_E!D68+TI_PF_E!D68+TI_BKBPB_E!D68+TI_CL_E!D68+TI_BNG_E!D68+TI_LBB_E!D68+TI_CPP_E!D68+TI_GTL_E!D68+TI_NSP_E!D68</f>
        <v>0</v>
      </c>
      <c r="E68" s="10">
        <f>TI_EHG_E!E68+TI_CO_E!E68+TI_BF_E!E68+TI_GW_E!E68+TI_RPI_E!E68+TI_PF_E!E68+TI_BKBPB_E!E68+TI_CL_E!E68+TI_BNG_E!E68+TI_LBB_E!E68+TI_CPP_E!E68+TI_GTL_E!E68+TI_NSP_E!E68</f>
        <v>0</v>
      </c>
      <c r="F68" s="10">
        <f>TI_EHG_E!F68+TI_CO_E!F68+TI_BF_E!F68+TI_GW_E!F68+TI_RPI_E!F68+TI_PF_E!F68+TI_BKBPB_E!F68+TI_CL_E!F68+TI_BNG_E!F68+TI_LBB_E!F68+TI_CPP_E!F68+TI_GTL_E!F68+TI_NSP_E!F68</f>
        <v>0</v>
      </c>
      <c r="G68" s="10">
        <f>TI_EHG_E!G68+TI_CO_E!G68+TI_BF_E!G68+TI_GW_E!G68+TI_RPI_E!G68+TI_PF_E!G68+TI_BKBPB_E!G68+TI_CL_E!G68+TI_BNG_E!G68+TI_LBB_E!G68+TI_CPP_E!G68+TI_GTL_E!G68+TI_NSP_E!G68</f>
        <v>0</v>
      </c>
      <c r="H68" s="10">
        <f>TI_EHG_E!H68+TI_CO_E!H68+TI_BF_E!H68+TI_GW_E!H68+TI_RPI_E!H68+TI_PF_E!H68+TI_BKBPB_E!H68+TI_CL_E!H68+TI_BNG_E!H68+TI_LBB_E!H68+TI_CPP_E!H68+TI_GTL_E!H68+TI_NSP_E!H68</f>
        <v>0</v>
      </c>
      <c r="I68" s="10">
        <f>TI_EHG_E!I68+TI_CO_E!I68+TI_BF_E!I68+TI_GW_E!I68+TI_RPI_E!I68+TI_PF_E!I68+TI_BKBPB_E!I68+TI_CL_E!I68+TI_BNG_E!I68+TI_LBB_E!I68+TI_CPP_E!I68+TI_GTL_E!I68+TI_NSP_E!I68</f>
        <v>0</v>
      </c>
      <c r="J68" s="10">
        <f>TI_EHG_E!J68+TI_CO_E!J68+TI_BF_E!J68+TI_GW_E!J68+TI_RPI_E!J68+TI_PF_E!J68+TI_BKBPB_E!J68+TI_CL_E!J68+TI_BNG_E!J68+TI_LBB_E!J68+TI_CPP_E!J68+TI_GTL_E!J68+TI_NSP_E!J68</f>
        <v>0</v>
      </c>
      <c r="K68" s="10">
        <f>TI_EHG_E!K68+TI_CO_E!K68+TI_BF_E!K68+TI_GW_E!K68+TI_RPI_E!K68+TI_PF_E!K68+TI_BKBPB_E!K68+TI_CL_E!K68+TI_BNG_E!K68+TI_LBB_E!K68+TI_CPP_E!K68+TI_GTL_E!K68+TI_NSP_E!K68</f>
        <v>0</v>
      </c>
      <c r="L68" s="10">
        <f>TI_EHG_E!L68+TI_CO_E!L68+TI_BF_E!L68+TI_GW_E!L68+TI_RPI_E!L68+TI_PF_E!L68+TI_BKBPB_E!L68+TI_CL_E!L68+TI_BNG_E!L68+TI_LBB_E!L68+TI_CPP_E!L68+TI_GTL_E!L68+TI_NSP_E!L68</f>
        <v>0</v>
      </c>
      <c r="M68" s="10">
        <f>TI_EHG_E!M68+TI_CO_E!M68+TI_BF_E!M68+TI_GW_E!M68+TI_RPI_E!M68+TI_PF_E!M68+TI_BKBPB_E!M68+TI_CL_E!M68+TI_BNG_E!M68+TI_LBB_E!M68+TI_CPP_E!M68+TI_GTL_E!M68+TI_NSP_E!M68</f>
        <v>0</v>
      </c>
      <c r="N68" s="10">
        <f>TI_EHG_E!N68+TI_CO_E!N68+TI_BF_E!N68+TI_GW_E!N68+TI_RPI_E!N68+TI_PF_E!N68+TI_BKBPB_E!N68+TI_CL_E!N68+TI_BNG_E!N68+TI_LBB_E!N68+TI_CPP_E!N68+TI_GTL_E!N68+TI_NSP_E!N68</f>
        <v>0</v>
      </c>
      <c r="O68" s="10">
        <f>TI_EHG_E!O68+TI_CO_E!O68+TI_BF_E!O68+TI_GW_E!O68+TI_RPI_E!O68+TI_PF_E!O68+TI_BKBPB_E!O68+TI_CL_E!O68+TI_BNG_E!O68+TI_LBB_E!O68+TI_CPP_E!O68+TI_GTL_E!O68+TI_NSP_E!O68</f>
        <v>0</v>
      </c>
      <c r="P68" s="10">
        <f>TI_EHG_E!P68+TI_CO_E!P68+TI_BF_E!P68+TI_GW_E!P68+TI_RPI_E!P68+TI_PF_E!P68+TI_BKBPB_E!P68+TI_CL_E!P68+TI_BNG_E!P68+TI_LBB_E!P68+TI_CPP_E!P68+TI_GTL_E!P68+TI_NSP_E!P68</f>
        <v>0</v>
      </c>
      <c r="Q68" s="10">
        <f>TI_EHG_E!Q68+TI_CO_E!Q68+TI_BF_E!Q68+TI_GW_E!Q68+TI_RPI_E!Q68+TI_PF_E!Q68+TI_BKBPB_E!Q68+TI_CL_E!Q68+TI_BNG_E!Q68+TI_LBB_E!Q68+TI_CPP_E!Q68+TI_GTL_E!Q68+TI_NSP_E!Q68</f>
        <v>0</v>
      </c>
      <c r="R68" s="10">
        <f>TI_EHG_E!R68+TI_CO_E!R68+TI_BF_E!R68+TI_GW_E!R68+TI_RPI_E!R68+TI_PF_E!R68+TI_BKBPB_E!R68+TI_CL_E!R68+TI_BNG_E!R68+TI_LBB_E!R68+TI_CPP_E!R68+TI_GTL_E!R68+TI_NSP_E!R68</f>
        <v>0</v>
      </c>
      <c r="S68" s="10">
        <f>TI_EHG_E!S68+TI_CO_E!S68+TI_BF_E!S68+TI_GW_E!S68+TI_RPI_E!S68+TI_PF_E!S68+TI_BKBPB_E!S68+TI_CL_E!S68+TI_BNG_E!S68+TI_LBB_E!S68+TI_CPP_E!S68+TI_GTL_E!S68+TI_NSP_E!S68</f>
        <v>0</v>
      </c>
      <c r="T68" s="10">
        <f>TI_EHG_E!T68+TI_CO_E!T68+TI_BF_E!T68+TI_GW_E!T68+TI_RPI_E!T68+TI_PF_E!T68+TI_BKBPB_E!T68+TI_CL_E!T68+TI_BNG_E!T68+TI_LBB_E!T68+TI_CPP_E!T68+TI_GTL_E!T68+TI_NSP_E!T68</f>
        <v>0</v>
      </c>
      <c r="U68" s="10">
        <f>TI_EHG_E!U68+TI_CO_E!U68+TI_BF_E!U68+TI_GW_E!U68+TI_RPI_E!U68+TI_PF_E!U68+TI_BKBPB_E!U68+TI_CL_E!U68+TI_BNG_E!U68+TI_LBB_E!U68+TI_CPP_E!U68+TI_GTL_E!U68+TI_NSP_E!U68</f>
        <v>0</v>
      </c>
      <c r="V68" s="10">
        <f>TI_EHG_E!V68+TI_CO_E!V68+TI_BF_E!V68+TI_GW_E!V68+TI_RPI_E!V68+TI_PF_E!V68+TI_BKBPB_E!V68+TI_CL_E!V68+TI_BNG_E!V68+TI_LBB_E!V68+TI_CPP_E!V68+TI_GTL_E!V68+TI_NSP_E!V68</f>
        <v>0</v>
      </c>
      <c r="W68" s="10">
        <f>TI_EHG_E!W68+TI_CO_E!W68+TI_BF_E!W68+TI_GW_E!W68+TI_RPI_E!W68+TI_PF_E!W68+TI_BKBPB_E!W68+TI_CL_E!W68+TI_BNG_E!W68+TI_LBB_E!W68+TI_CPP_E!W68+TI_GTL_E!W68+TI_NSP_E!W68</f>
        <v>0</v>
      </c>
      <c r="X68" s="10">
        <f>TI_EHG_E!X68+TI_CO_E!X68+TI_BF_E!X68+TI_GW_E!X68+TI_RPI_E!X68+TI_PF_E!X68+TI_BKBPB_E!X68+TI_CL_E!X68+TI_BNG_E!X68+TI_LBB_E!X68+TI_CPP_E!X68+TI_GTL_E!X68+TI_NSP_E!X68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TI_EHG_E!C69+TI_CO_E!C69+TI_BF_E!C69+TI_GW_E!C69+TI_RPI_E!C69+TI_PF_E!C69+TI_BKBPB_E!C69+TI_CL_E!C69+TI_BNG_E!C69+TI_LBB_E!C69+TI_CPP_E!C69+TI_GTL_E!C69+TI_NSP_E!C69</f>
        <v>0</v>
      </c>
      <c r="D69" s="10">
        <f>TI_EHG_E!D69+TI_CO_E!D69+TI_BF_E!D69+TI_GW_E!D69+TI_RPI_E!D69+TI_PF_E!D69+TI_BKBPB_E!D69+TI_CL_E!D69+TI_BNG_E!D69+TI_LBB_E!D69+TI_CPP_E!D69+TI_GTL_E!D69+TI_NSP_E!D69</f>
        <v>0</v>
      </c>
      <c r="E69" s="10">
        <f>TI_EHG_E!E69+TI_CO_E!E69+TI_BF_E!E69+TI_GW_E!E69+TI_RPI_E!E69+TI_PF_E!E69+TI_BKBPB_E!E69+TI_CL_E!E69+TI_BNG_E!E69+TI_LBB_E!E69+TI_CPP_E!E69+TI_GTL_E!E69+TI_NSP_E!E69</f>
        <v>18.12837489251935</v>
      </c>
      <c r="F69" s="10">
        <f>TI_EHG_E!F69+TI_CO_E!F69+TI_BF_E!F69+TI_GW_E!F69+TI_RPI_E!F69+TI_PF_E!F69+TI_BKBPB_E!F69+TI_CL_E!F69+TI_BNG_E!F69+TI_LBB_E!F69+TI_CPP_E!F69+TI_GTL_E!F69+TI_NSP_E!F69</f>
        <v>0.86018916595012884</v>
      </c>
      <c r="G69" s="10">
        <f>TI_EHG_E!G69+TI_CO_E!G69+TI_BF_E!G69+TI_GW_E!G69+TI_RPI_E!G69+TI_PF_E!G69+TI_BKBPB_E!G69+TI_CL_E!G69+TI_BNG_E!G69+TI_LBB_E!G69+TI_CPP_E!G69+TI_GTL_E!G69+TI_NSP_E!G69</f>
        <v>85.244625967325874</v>
      </c>
      <c r="H69" s="10">
        <f>TI_EHG_E!H69+TI_CO_E!H69+TI_BF_E!H69+TI_GW_E!H69+TI_RPI_E!H69+TI_PF_E!H69+TI_BKBPB_E!H69+TI_CL_E!H69+TI_BNG_E!H69+TI_LBB_E!H69+TI_CPP_E!H69+TI_GTL_E!H69+TI_NSP_E!H69</f>
        <v>327.95227858985379</v>
      </c>
      <c r="I69" s="10">
        <f>TI_EHG_E!I69+TI_CO_E!I69+TI_BF_E!I69+TI_GW_E!I69+TI_RPI_E!I69+TI_PF_E!I69+TI_BKBPB_E!I69+TI_CL_E!I69+TI_BNG_E!I69+TI_LBB_E!I69+TI_CPP_E!I69+TI_GTL_E!I69+TI_NSP_E!I69</f>
        <v>368.4424763542562</v>
      </c>
      <c r="J69" s="10">
        <f>TI_EHG_E!J69+TI_CO_E!J69+TI_BF_E!J69+TI_GW_E!J69+TI_RPI_E!J69+TI_PF_E!J69+TI_BKBPB_E!J69+TI_CL_E!J69+TI_BNG_E!J69+TI_LBB_E!J69+TI_CPP_E!J69+TI_GTL_E!J69+TI_NSP_E!J69</f>
        <v>26.845055889939811</v>
      </c>
      <c r="K69" s="10">
        <f>TI_EHG_E!K69+TI_CO_E!K69+TI_BF_E!K69+TI_GW_E!K69+TI_RPI_E!K69+TI_PF_E!K69+TI_BKBPB_E!K69+TI_CL_E!K69+TI_BNG_E!K69+TI_LBB_E!K69+TI_CPP_E!K69+TI_GTL_E!K69+TI_NSP_E!K69</f>
        <v>90.451418744625968</v>
      </c>
      <c r="L69" s="10">
        <f>TI_EHG_E!L69+TI_CO_E!L69+TI_BF_E!L69+TI_GW_E!L69+TI_RPI_E!L69+TI_PF_E!L69+TI_BKBPB_E!L69+TI_CL_E!L69+TI_BNG_E!L69+TI_LBB_E!L69+TI_CPP_E!L69+TI_GTL_E!L69+TI_NSP_E!L69</f>
        <v>16.488822012037829</v>
      </c>
      <c r="M69" s="10">
        <f>TI_EHG_E!M69+TI_CO_E!M69+TI_BF_E!M69+TI_GW_E!M69+TI_RPI_E!M69+TI_PF_E!M69+TI_BKBPB_E!M69+TI_CL_E!M69+TI_BNG_E!M69+TI_LBB_E!M69+TI_CPP_E!M69+TI_GTL_E!M69+TI_NSP_E!M69</f>
        <v>11.49423903697334</v>
      </c>
      <c r="N69" s="10">
        <f>TI_EHG_E!N69+TI_CO_E!N69+TI_BF_E!N69+TI_GW_E!N69+TI_RPI_E!N69+TI_PF_E!N69+TI_BKBPB_E!N69+TI_CL_E!N69+TI_BNG_E!N69+TI_LBB_E!N69+TI_CPP_E!N69+TI_GTL_E!N69+TI_NSP_E!N69</f>
        <v>2.5747205503009449</v>
      </c>
      <c r="O69" s="10">
        <f>TI_EHG_E!O69+TI_CO_E!O69+TI_BF_E!O69+TI_GW_E!O69+TI_RPI_E!O69+TI_PF_E!O69+TI_BKBPB_E!O69+TI_CL_E!O69+TI_BNG_E!O69+TI_LBB_E!O69+TI_CPP_E!O69+TI_GTL_E!O69+TI_NSP_E!O69</f>
        <v>0</v>
      </c>
      <c r="P69" s="10">
        <f>TI_EHG_E!P69+TI_CO_E!P69+TI_BF_E!P69+TI_GW_E!P69+TI_RPI_E!P69+TI_PF_E!P69+TI_BKBPB_E!P69+TI_CL_E!P69+TI_BNG_E!P69+TI_LBB_E!P69+TI_CPP_E!P69+TI_GTL_E!P69+TI_NSP_E!P69</f>
        <v>0</v>
      </c>
      <c r="Q69" s="10">
        <f>TI_EHG_E!Q69+TI_CO_E!Q69+TI_BF_E!Q69+TI_GW_E!Q69+TI_RPI_E!Q69+TI_PF_E!Q69+TI_BKBPB_E!Q69+TI_CL_E!Q69+TI_BNG_E!Q69+TI_LBB_E!Q69+TI_CPP_E!Q69+TI_GTL_E!Q69+TI_NSP_E!Q69</f>
        <v>0</v>
      </c>
      <c r="R69" s="10">
        <f>TI_EHG_E!R69+TI_CO_E!R69+TI_BF_E!R69+TI_GW_E!R69+TI_RPI_E!R69+TI_PF_E!R69+TI_BKBPB_E!R69+TI_CL_E!R69+TI_BNG_E!R69+TI_LBB_E!R69+TI_CPP_E!R69+TI_GTL_E!R69+TI_NSP_E!R69</f>
        <v>0</v>
      </c>
      <c r="S69" s="10">
        <f>TI_EHG_E!S69+TI_CO_E!S69+TI_BF_E!S69+TI_GW_E!S69+TI_RPI_E!S69+TI_PF_E!S69+TI_BKBPB_E!S69+TI_CL_E!S69+TI_BNG_E!S69+TI_LBB_E!S69+TI_CPP_E!S69+TI_GTL_E!S69+TI_NSP_E!S69</f>
        <v>0</v>
      </c>
      <c r="T69" s="10">
        <f>TI_EHG_E!T69+TI_CO_E!T69+TI_BF_E!T69+TI_GW_E!T69+TI_RPI_E!T69+TI_PF_E!T69+TI_BKBPB_E!T69+TI_CL_E!T69+TI_BNG_E!T69+TI_LBB_E!T69+TI_CPP_E!T69+TI_GTL_E!T69+TI_NSP_E!T69</f>
        <v>0</v>
      </c>
      <c r="U69" s="10">
        <f>TI_EHG_E!U69+TI_CO_E!U69+TI_BF_E!U69+TI_GW_E!U69+TI_RPI_E!U69+TI_PF_E!U69+TI_BKBPB_E!U69+TI_CL_E!U69+TI_BNG_E!U69+TI_LBB_E!U69+TI_CPP_E!U69+TI_GTL_E!U69+TI_NSP_E!U69</f>
        <v>0</v>
      </c>
      <c r="V69" s="10">
        <f>TI_EHG_E!V69+TI_CO_E!V69+TI_BF_E!V69+TI_GW_E!V69+TI_RPI_E!V69+TI_PF_E!V69+TI_BKBPB_E!V69+TI_CL_E!V69+TI_BNG_E!V69+TI_LBB_E!V69+TI_CPP_E!V69+TI_GTL_E!V69+TI_NSP_E!V69</f>
        <v>0</v>
      </c>
      <c r="W69" s="10">
        <f>TI_EHG_E!W69+TI_CO_E!W69+TI_BF_E!W69+TI_GW_E!W69+TI_RPI_E!W69+TI_PF_E!W69+TI_BKBPB_E!W69+TI_CL_E!W69+TI_BNG_E!W69+TI_LBB_E!W69+TI_CPP_E!W69+TI_GTL_E!W69+TI_NSP_E!W69</f>
        <v>0</v>
      </c>
      <c r="X69" s="10">
        <f>TI_EHG_E!X69+TI_CO_E!X69+TI_BF_E!X69+TI_GW_E!X69+TI_RPI_E!X69+TI_PF_E!X69+TI_BKBPB_E!X69+TI_CL_E!X69+TI_BNG_E!X69+TI_LBB_E!X69+TI_CPP_E!X69+TI_GTL_E!X69+TI_NSP_E!X69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TI_EHG_E!C70+TI_CO_E!C70+TI_BF_E!C70+TI_GW_E!C70+TI_RPI_E!C70+TI_PF_E!C70+TI_BKBPB_E!C70+TI_CL_E!C70+TI_BNG_E!C70+TI_LBB_E!C70+TI_CPP_E!C70+TI_GTL_E!C70+TI_NSP_E!C70</f>
        <v>0</v>
      </c>
      <c r="D70" s="10">
        <f>TI_EHG_E!D70+TI_CO_E!D70+TI_BF_E!D70+TI_GW_E!D70+TI_RPI_E!D70+TI_PF_E!D70+TI_BKBPB_E!D70+TI_CL_E!D70+TI_BNG_E!D70+TI_LBB_E!D70+TI_CPP_E!D70+TI_GTL_E!D70+TI_NSP_E!D70</f>
        <v>0</v>
      </c>
      <c r="E70" s="10">
        <f>TI_EHG_E!E70+TI_CO_E!E70+TI_BF_E!E70+TI_GW_E!E70+TI_RPI_E!E70+TI_PF_E!E70+TI_BKBPB_E!E70+TI_CL_E!E70+TI_BNG_E!E70+TI_LBB_E!E70+TI_CPP_E!E70+TI_GTL_E!E70+TI_NSP_E!E70</f>
        <v>0</v>
      </c>
      <c r="F70" s="10">
        <f>TI_EHG_E!F70+TI_CO_E!F70+TI_BF_E!F70+TI_GW_E!F70+TI_RPI_E!F70+TI_PF_E!F70+TI_BKBPB_E!F70+TI_CL_E!F70+TI_BNG_E!F70+TI_LBB_E!F70+TI_CPP_E!F70+TI_GTL_E!F70+TI_NSP_E!F70</f>
        <v>0</v>
      </c>
      <c r="G70" s="10">
        <f>TI_EHG_E!G70+TI_CO_E!G70+TI_BF_E!G70+TI_GW_E!G70+TI_RPI_E!G70+TI_PF_E!G70+TI_BKBPB_E!G70+TI_CL_E!G70+TI_BNG_E!G70+TI_LBB_E!G70+TI_CPP_E!G70+TI_GTL_E!G70+TI_NSP_E!G70</f>
        <v>0</v>
      </c>
      <c r="H70" s="10">
        <f>TI_EHG_E!H70+TI_CO_E!H70+TI_BF_E!H70+TI_GW_E!H70+TI_RPI_E!H70+TI_PF_E!H70+TI_BKBPB_E!H70+TI_CL_E!H70+TI_BNG_E!H70+TI_LBB_E!H70+TI_CPP_E!H70+TI_GTL_E!H70+TI_NSP_E!H70</f>
        <v>0</v>
      </c>
      <c r="I70" s="10">
        <f>TI_EHG_E!I70+TI_CO_E!I70+TI_BF_E!I70+TI_GW_E!I70+TI_RPI_E!I70+TI_PF_E!I70+TI_BKBPB_E!I70+TI_CL_E!I70+TI_BNG_E!I70+TI_LBB_E!I70+TI_CPP_E!I70+TI_GTL_E!I70+TI_NSP_E!I70</f>
        <v>0</v>
      </c>
      <c r="J70" s="10">
        <f>TI_EHG_E!J70+TI_CO_E!J70+TI_BF_E!J70+TI_GW_E!J70+TI_RPI_E!J70+TI_PF_E!J70+TI_BKBPB_E!J70+TI_CL_E!J70+TI_BNG_E!J70+TI_LBB_E!J70+TI_CPP_E!J70+TI_GTL_E!J70+TI_NSP_E!J70</f>
        <v>0</v>
      </c>
      <c r="K70" s="10">
        <f>TI_EHG_E!K70+TI_CO_E!K70+TI_BF_E!K70+TI_GW_E!K70+TI_RPI_E!K70+TI_PF_E!K70+TI_BKBPB_E!K70+TI_CL_E!K70+TI_BNG_E!K70+TI_LBB_E!K70+TI_CPP_E!K70+TI_GTL_E!K70+TI_NSP_E!K70</f>
        <v>0</v>
      </c>
      <c r="L70" s="10">
        <f>TI_EHG_E!L70+TI_CO_E!L70+TI_BF_E!L70+TI_GW_E!L70+TI_RPI_E!L70+TI_PF_E!L70+TI_BKBPB_E!L70+TI_CL_E!L70+TI_BNG_E!L70+TI_LBB_E!L70+TI_CPP_E!L70+TI_GTL_E!L70+TI_NSP_E!L70</f>
        <v>0</v>
      </c>
      <c r="M70" s="10">
        <f>TI_EHG_E!M70+TI_CO_E!M70+TI_BF_E!M70+TI_GW_E!M70+TI_RPI_E!M70+TI_PF_E!M70+TI_BKBPB_E!M70+TI_CL_E!M70+TI_BNG_E!M70+TI_LBB_E!M70+TI_CPP_E!M70+TI_GTL_E!M70+TI_NSP_E!M70</f>
        <v>0</v>
      </c>
      <c r="N70" s="10">
        <f>TI_EHG_E!N70+TI_CO_E!N70+TI_BF_E!N70+TI_GW_E!N70+TI_RPI_E!N70+TI_PF_E!N70+TI_BKBPB_E!N70+TI_CL_E!N70+TI_BNG_E!N70+TI_LBB_E!N70+TI_CPP_E!N70+TI_GTL_E!N70+TI_NSP_E!N70</f>
        <v>0</v>
      </c>
      <c r="O70" s="10">
        <f>TI_EHG_E!O70+TI_CO_E!O70+TI_BF_E!O70+TI_GW_E!O70+TI_RPI_E!O70+TI_PF_E!O70+TI_BKBPB_E!O70+TI_CL_E!O70+TI_BNG_E!O70+TI_LBB_E!O70+TI_CPP_E!O70+TI_GTL_E!O70+TI_NSP_E!O70</f>
        <v>0</v>
      </c>
      <c r="P70" s="10">
        <f>TI_EHG_E!P70+TI_CO_E!P70+TI_BF_E!P70+TI_GW_E!P70+TI_RPI_E!P70+TI_PF_E!P70+TI_BKBPB_E!P70+TI_CL_E!P70+TI_BNG_E!P70+TI_LBB_E!P70+TI_CPP_E!P70+TI_GTL_E!P70+TI_NSP_E!P70</f>
        <v>0</v>
      </c>
      <c r="Q70" s="10">
        <f>TI_EHG_E!Q70+TI_CO_E!Q70+TI_BF_E!Q70+TI_GW_E!Q70+TI_RPI_E!Q70+TI_PF_E!Q70+TI_BKBPB_E!Q70+TI_CL_E!Q70+TI_BNG_E!Q70+TI_LBB_E!Q70+TI_CPP_E!Q70+TI_GTL_E!Q70+TI_NSP_E!Q70</f>
        <v>0</v>
      </c>
      <c r="R70" s="10">
        <f>TI_EHG_E!R70+TI_CO_E!R70+TI_BF_E!R70+TI_GW_E!R70+TI_RPI_E!R70+TI_PF_E!R70+TI_BKBPB_E!R70+TI_CL_E!R70+TI_BNG_E!R70+TI_LBB_E!R70+TI_CPP_E!R70+TI_GTL_E!R70+TI_NSP_E!R70</f>
        <v>0</v>
      </c>
      <c r="S70" s="10">
        <f>TI_EHG_E!S70+TI_CO_E!S70+TI_BF_E!S70+TI_GW_E!S70+TI_RPI_E!S70+TI_PF_E!S70+TI_BKBPB_E!S70+TI_CL_E!S70+TI_BNG_E!S70+TI_LBB_E!S70+TI_CPP_E!S70+TI_GTL_E!S70+TI_NSP_E!S70</f>
        <v>0</v>
      </c>
      <c r="T70" s="10">
        <f>TI_EHG_E!T70+TI_CO_E!T70+TI_BF_E!T70+TI_GW_E!T70+TI_RPI_E!T70+TI_PF_E!T70+TI_BKBPB_E!T70+TI_CL_E!T70+TI_BNG_E!T70+TI_LBB_E!T70+TI_CPP_E!T70+TI_GTL_E!T70+TI_NSP_E!T70</f>
        <v>0</v>
      </c>
      <c r="U70" s="10">
        <f>TI_EHG_E!U70+TI_CO_E!U70+TI_BF_E!U70+TI_GW_E!U70+TI_RPI_E!U70+TI_PF_E!U70+TI_BKBPB_E!U70+TI_CL_E!U70+TI_BNG_E!U70+TI_LBB_E!U70+TI_CPP_E!U70+TI_GTL_E!U70+TI_NSP_E!U70</f>
        <v>0</v>
      </c>
      <c r="V70" s="10">
        <f>TI_EHG_E!V70+TI_CO_E!V70+TI_BF_E!V70+TI_GW_E!V70+TI_RPI_E!V70+TI_PF_E!V70+TI_BKBPB_E!V70+TI_CL_E!V70+TI_BNG_E!V70+TI_LBB_E!V70+TI_CPP_E!V70+TI_GTL_E!V70+TI_NSP_E!V70</f>
        <v>0</v>
      </c>
      <c r="W70" s="10">
        <f>TI_EHG_E!W70+TI_CO_E!W70+TI_BF_E!W70+TI_GW_E!W70+TI_RPI_E!W70+TI_PF_E!W70+TI_BKBPB_E!W70+TI_CL_E!W70+TI_BNG_E!W70+TI_LBB_E!W70+TI_CPP_E!W70+TI_GTL_E!W70+TI_NSP_E!W70</f>
        <v>0</v>
      </c>
      <c r="X70" s="10">
        <f>TI_EHG_E!X70+TI_CO_E!X70+TI_BF_E!X70+TI_GW_E!X70+TI_RPI_E!X70+TI_PF_E!X70+TI_BKBPB_E!X70+TI_CL_E!X70+TI_BNG_E!X70+TI_LBB_E!X70+TI_CPP_E!X70+TI_GTL_E!X70+TI_NSP_E!X70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547.00490111779879</v>
      </c>
      <c r="D71" s="37">
        <f t="shared" si="22"/>
        <v>540.55606190885646</v>
      </c>
      <c r="E71" s="37">
        <f t="shared" si="22"/>
        <v>579.6073086844367</v>
      </c>
      <c r="F71" s="37">
        <f t="shared" si="22"/>
        <v>632.03404987102317</v>
      </c>
      <c r="G71" s="37">
        <f t="shared" si="22"/>
        <v>654.4854686156491</v>
      </c>
      <c r="H71" s="37">
        <f t="shared" si="22"/>
        <v>671.65855546001717</v>
      </c>
      <c r="I71" s="37">
        <f t="shared" si="22"/>
        <v>635.49724849527081</v>
      </c>
      <c r="J71" s="37">
        <f t="shared" si="22"/>
        <v>665.42476354256246</v>
      </c>
      <c r="K71" s="37">
        <f t="shared" si="22"/>
        <v>695.44754944110048</v>
      </c>
      <c r="L71" s="37">
        <f t="shared" si="22"/>
        <v>687.78065348237305</v>
      </c>
      <c r="M71" s="37">
        <f t="shared" si="22"/>
        <v>667.02493551160785</v>
      </c>
      <c r="N71" s="37">
        <f t="shared" si="22"/>
        <v>710.08882201203778</v>
      </c>
      <c r="O71" s="37">
        <f t="shared" si="22"/>
        <v>706.02846087704211</v>
      </c>
      <c r="P71" s="37">
        <f t="shared" si="22"/>
        <v>754.32312983662939</v>
      </c>
      <c r="Q71" s="37">
        <f t="shared" si="22"/>
        <v>778.35098882201191</v>
      </c>
      <c r="R71" s="37">
        <f t="shared" si="22"/>
        <v>837.9448839208942</v>
      </c>
      <c r="S71" s="37">
        <f t="shared" si="22"/>
        <v>886.98710232158214</v>
      </c>
      <c r="T71" s="37">
        <f t="shared" si="22"/>
        <v>885.89724849527067</v>
      </c>
      <c r="U71" s="37">
        <f t="shared" si="22"/>
        <v>878.2412725709371</v>
      </c>
      <c r="V71" s="37">
        <f t="shared" si="22"/>
        <v>836.60034393809121</v>
      </c>
      <c r="W71" s="37">
        <f t="shared" si="22"/>
        <v>809.880309544282</v>
      </c>
      <c r="X71" s="37">
        <f t="shared" ref="X71" si="23">SUM(X72:X73)</f>
        <v>856.96741186586405</v>
      </c>
    </row>
    <row r="72" spans="1:24" ht="11.25" customHeight="1" x14ac:dyDescent="0.2">
      <c r="A72" s="42" t="s">
        <v>131</v>
      </c>
      <c r="B72" s="9" t="s">
        <v>132</v>
      </c>
      <c r="C72" s="10">
        <f>TI_EHG_E!C72+TI_CO_E!C72+TI_BF_E!C72+TI_GW_E!C72+TI_RPI_E!C72+TI_PF_E!C72+TI_BKBPB_E!C72+TI_CL_E!C72+TI_BNG_E!C72+TI_LBB_E!C72+TI_CPP_E!C72+TI_GTL_E!C72+TI_NSP_E!C72</f>
        <v>0</v>
      </c>
      <c r="D72" s="10">
        <f>TI_EHG_E!D72+TI_CO_E!D72+TI_BF_E!D72+TI_GW_E!D72+TI_RPI_E!D72+TI_PF_E!D72+TI_BKBPB_E!D72+TI_CL_E!D72+TI_BNG_E!D72+TI_LBB_E!D72+TI_CPP_E!D72+TI_GTL_E!D72+TI_NSP_E!D72</f>
        <v>0</v>
      </c>
      <c r="E72" s="10">
        <f>TI_EHG_E!E72+TI_CO_E!E72+TI_BF_E!E72+TI_GW_E!E72+TI_RPI_E!E72+TI_PF_E!E72+TI_BKBPB_E!E72+TI_CL_E!E72+TI_BNG_E!E72+TI_LBB_E!E72+TI_CPP_E!E72+TI_GTL_E!E72+TI_NSP_E!E72</f>
        <v>0</v>
      </c>
      <c r="F72" s="10">
        <f>TI_EHG_E!F72+TI_CO_E!F72+TI_BF_E!F72+TI_GW_E!F72+TI_RPI_E!F72+TI_PF_E!F72+TI_BKBPB_E!F72+TI_CL_E!F72+TI_BNG_E!F72+TI_LBB_E!F72+TI_CPP_E!F72+TI_GTL_E!F72+TI_NSP_E!F72</f>
        <v>0</v>
      </c>
      <c r="G72" s="10">
        <f>TI_EHG_E!G72+TI_CO_E!G72+TI_BF_E!G72+TI_GW_E!G72+TI_RPI_E!G72+TI_PF_E!G72+TI_BKBPB_E!G72+TI_CL_E!G72+TI_BNG_E!G72+TI_LBB_E!G72+TI_CPP_E!G72+TI_GTL_E!G72+TI_NSP_E!G72</f>
        <v>0</v>
      </c>
      <c r="H72" s="10">
        <f>TI_EHG_E!H72+TI_CO_E!H72+TI_BF_E!H72+TI_GW_E!H72+TI_RPI_E!H72+TI_PF_E!H72+TI_BKBPB_E!H72+TI_CL_E!H72+TI_BNG_E!H72+TI_LBB_E!H72+TI_CPP_E!H72+TI_GTL_E!H72+TI_NSP_E!H72</f>
        <v>0</v>
      </c>
      <c r="I72" s="10">
        <f>TI_EHG_E!I72+TI_CO_E!I72+TI_BF_E!I72+TI_GW_E!I72+TI_RPI_E!I72+TI_PF_E!I72+TI_BKBPB_E!I72+TI_CL_E!I72+TI_BNG_E!I72+TI_LBB_E!I72+TI_CPP_E!I72+TI_GTL_E!I72+TI_NSP_E!I72</f>
        <v>0</v>
      </c>
      <c r="J72" s="10">
        <f>TI_EHG_E!J72+TI_CO_E!J72+TI_BF_E!J72+TI_GW_E!J72+TI_RPI_E!J72+TI_PF_E!J72+TI_BKBPB_E!J72+TI_CL_E!J72+TI_BNG_E!J72+TI_LBB_E!J72+TI_CPP_E!J72+TI_GTL_E!J72+TI_NSP_E!J72</f>
        <v>0</v>
      </c>
      <c r="K72" s="10">
        <f>TI_EHG_E!K72+TI_CO_E!K72+TI_BF_E!K72+TI_GW_E!K72+TI_RPI_E!K72+TI_PF_E!K72+TI_BKBPB_E!K72+TI_CL_E!K72+TI_BNG_E!K72+TI_LBB_E!K72+TI_CPP_E!K72+TI_GTL_E!K72+TI_NSP_E!K72</f>
        <v>0</v>
      </c>
      <c r="L72" s="10">
        <f>TI_EHG_E!L72+TI_CO_E!L72+TI_BF_E!L72+TI_GW_E!L72+TI_RPI_E!L72+TI_PF_E!L72+TI_BKBPB_E!L72+TI_CL_E!L72+TI_BNG_E!L72+TI_LBB_E!L72+TI_CPP_E!L72+TI_GTL_E!L72+TI_NSP_E!L72</f>
        <v>0</v>
      </c>
      <c r="M72" s="10">
        <f>TI_EHG_E!M72+TI_CO_E!M72+TI_BF_E!M72+TI_GW_E!M72+TI_RPI_E!M72+TI_PF_E!M72+TI_BKBPB_E!M72+TI_CL_E!M72+TI_BNG_E!M72+TI_LBB_E!M72+TI_CPP_E!M72+TI_GTL_E!M72+TI_NSP_E!M72</f>
        <v>0</v>
      </c>
      <c r="N72" s="10">
        <f>TI_EHG_E!N72+TI_CO_E!N72+TI_BF_E!N72+TI_GW_E!N72+TI_RPI_E!N72+TI_PF_E!N72+TI_BKBPB_E!N72+TI_CL_E!N72+TI_BNG_E!N72+TI_LBB_E!N72+TI_CPP_E!N72+TI_GTL_E!N72+TI_NSP_E!N72</f>
        <v>0</v>
      </c>
      <c r="O72" s="10">
        <f>TI_EHG_E!O72+TI_CO_E!O72+TI_BF_E!O72+TI_GW_E!O72+TI_RPI_E!O72+TI_PF_E!O72+TI_BKBPB_E!O72+TI_CL_E!O72+TI_BNG_E!O72+TI_LBB_E!O72+TI_CPP_E!O72+TI_GTL_E!O72+TI_NSP_E!O72</f>
        <v>0</v>
      </c>
      <c r="P72" s="10">
        <f>TI_EHG_E!P72+TI_CO_E!P72+TI_BF_E!P72+TI_GW_E!P72+TI_RPI_E!P72+TI_PF_E!P72+TI_BKBPB_E!P72+TI_CL_E!P72+TI_BNG_E!P72+TI_LBB_E!P72+TI_CPP_E!P72+TI_GTL_E!P72+TI_NSP_E!P72</f>
        <v>0</v>
      </c>
      <c r="Q72" s="10">
        <f>TI_EHG_E!Q72+TI_CO_E!Q72+TI_BF_E!Q72+TI_GW_E!Q72+TI_RPI_E!Q72+TI_PF_E!Q72+TI_BKBPB_E!Q72+TI_CL_E!Q72+TI_BNG_E!Q72+TI_LBB_E!Q72+TI_CPP_E!Q72+TI_GTL_E!Q72+TI_NSP_E!Q72</f>
        <v>0</v>
      </c>
      <c r="R72" s="10">
        <f>TI_EHG_E!R72+TI_CO_E!R72+TI_BF_E!R72+TI_GW_E!R72+TI_RPI_E!R72+TI_PF_E!R72+TI_BKBPB_E!R72+TI_CL_E!R72+TI_BNG_E!R72+TI_LBB_E!R72+TI_CPP_E!R72+TI_GTL_E!R72+TI_NSP_E!R72</f>
        <v>64.877042132416165</v>
      </c>
      <c r="S72" s="10">
        <f>TI_EHG_E!S72+TI_CO_E!S72+TI_BF_E!S72+TI_GW_E!S72+TI_RPI_E!S72+TI_PF_E!S72+TI_BKBPB_E!S72+TI_CL_E!S72+TI_BNG_E!S72+TI_LBB_E!S72+TI_CPP_E!S72+TI_GTL_E!S72+TI_NSP_E!S72</f>
        <v>60.901977644024072</v>
      </c>
      <c r="T72" s="10">
        <f>TI_EHG_E!T72+TI_CO_E!T72+TI_BF_E!T72+TI_GW_E!T72+TI_RPI_E!T72+TI_PF_E!T72+TI_BKBPB_E!T72+TI_CL_E!T72+TI_BNG_E!T72+TI_LBB_E!T72+TI_CPP_E!T72+TI_GTL_E!T72+TI_NSP_E!T72</f>
        <v>60.15520206362855</v>
      </c>
      <c r="U72" s="10">
        <f>TI_EHG_E!U72+TI_CO_E!U72+TI_BF_E!U72+TI_GW_E!U72+TI_RPI_E!U72+TI_PF_E!U72+TI_BKBPB_E!U72+TI_CL_E!U72+TI_BNG_E!U72+TI_LBB_E!U72+TI_CPP_E!U72+TI_GTL_E!U72+TI_NSP_E!U72</f>
        <v>65.231728288907988</v>
      </c>
      <c r="V72" s="10">
        <f>TI_EHG_E!V72+TI_CO_E!V72+TI_BF_E!V72+TI_GW_E!V72+TI_RPI_E!V72+TI_PF_E!V72+TI_BKBPB_E!V72+TI_CL_E!V72+TI_BNG_E!V72+TI_LBB_E!V72+TI_CPP_E!V72+TI_GTL_E!V72+TI_NSP_E!V72</f>
        <v>60.459931212381761</v>
      </c>
      <c r="W72" s="10">
        <f>TI_EHG_E!W72+TI_CO_E!W72+TI_BF_E!W72+TI_GW_E!W72+TI_RPI_E!W72+TI_PF_E!W72+TI_BKBPB_E!W72+TI_CL_E!W72+TI_BNG_E!W72+TI_LBB_E!W72+TI_CPP_E!W72+TI_GTL_E!W72+TI_NSP_E!W72</f>
        <v>55.923903697334467</v>
      </c>
      <c r="X72" s="10">
        <f>TI_EHG_E!X72+TI_CO_E!X72+TI_BF_E!X72+TI_GW_E!X72+TI_RPI_E!X72+TI_PF_E!X72+TI_BKBPB_E!X72+TI_CL_E!X72+TI_BNG_E!X72+TI_LBB_E!X72+TI_CPP_E!X72+TI_GTL_E!X72+TI_NSP_E!X72</f>
        <v>61.069389509888211</v>
      </c>
    </row>
    <row r="73" spans="1:24" ht="11.25" customHeight="1" x14ac:dyDescent="0.2">
      <c r="A73" s="42" t="s">
        <v>133</v>
      </c>
      <c r="B73" s="9" t="s">
        <v>134</v>
      </c>
      <c r="C73" s="10">
        <f>TI_EHG_E!C73+TI_CO_E!C73+TI_BF_E!C73+TI_GW_E!C73+TI_RPI_E!C73+TI_PF_E!C73+TI_BKBPB_E!C73+TI_CL_E!C73+TI_BNG_E!C73+TI_LBB_E!C73+TI_CPP_E!C73+TI_GTL_E!C73+TI_NSP_E!C73</f>
        <v>547.00490111779879</v>
      </c>
      <c r="D73" s="10">
        <f>TI_EHG_E!D73+TI_CO_E!D73+TI_BF_E!D73+TI_GW_E!D73+TI_RPI_E!D73+TI_PF_E!D73+TI_BKBPB_E!D73+TI_CL_E!D73+TI_BNG_E!D73+TI_LBB_E!D73+TI_CPP_E!D73+TI_GTL_E!D73+TI_NSP_E!D73</f>
        <v>540.55606190885646</v>
      </c>
      <c r="E73" s="10">
        <f>TI_EHG_E!E73+TI_CO_E!E73+TI_BF_E!E73+TI_GW_E!E73+TI_RPI_E!E73+TI_PF_E!E73+TI_BKBPB_E!E73+TI_CL_E!E73+TI_BNG_E!E73+TI_LBB_E!E73+TI_CPP_E!E73+TI_GTL_E!E73+TI_NSP_E!E73</f>
        <v>579.6073086844367</v>
      </c>
      <c r="F73" s="10">
        <f>TI_EHG_E!F73+TI_CO_E!F73+TI_BF_E!F73+TI_GW_E!F73+TI_RPI_E!F73+TI_PF_E!F73+TI_BKBPB_E!F73+TI_CL_E!F73+TI_BNG_E!F73+TI_LBB_E!F73+TI_CPP_E!F73+TI_GTL_E!F73+TI_NSP_E!F73</f>
        <v>632.03404987102317</v>
      </c>
      <c r="G73" s="10">
        <f>TI_EHG_E!G73+TI_CO_E!G73+TI_BF_E!G73+TI_GW_E!G73+TI_RPI_E!G73+TI_PF_E!G73+TI_BKBPB_E!G73+TI_CL_E!G73+TI_BNG_E!G73+TI_LBB_E!G73+TI_CPP_E!G73+TI_GTL_E!G73+TI_NSP_E!G73</f>
        <v>654.4854686156491</v>
      </c>
      <c r="H73" s="10">
        <f>TI_EHG_E!H73+TI_CO_E!H73+TI_BF_E!H73+TI_GW_E!H73+TI_RPI_E!H73+TI_PF_E!H73+TI_BKBPB_E!H73+TI_CL_E!H73+TI_BNG_E!H73+TI_LBB_E!H73+TI_CPP_E!H73+TI_GTL_E!H73+TI_NSP_E!H73</f>
        <v>671.65855546001717</v>
      </c>
      <c r="I73" s="10">
        <f>TI_EHG_E!I73+TI_CO_E!I73+TI_BF_E!I73+TI_GW_E!I73+TI_RPI_E!I73+TI_PF_E!I73+TI_BKBPB_E!I73+TI_CL_E!I73+TI_BNG_E!I73+TI_LBB_E!I73+TI_CPP_E!I73+TI_GTL_E!I73+TI_NSP_E!I73</f>
        <v>635.49724849527081</v>
      </c>
      <c r="J73" s="10">
        <f>TI_EHG_E!J73+TI_CO_E!J73+TI_BF_E!J73+TI_GW_E!J73+TI_RPI_E!J73+TI_PF_E!J73+TI_BKBPB_E!J73+TI_CL_E!J73+TI_BNG_E!J73+TI_LBB_E!J73+TI_CPP_E!J73+TI_GTL_E!J73+TI_NSP_E!J73</f>
        <v>665.42476354256246</v>
      </c>
      <c r="K73" s="10">
        <f>TI_EHG_E!K73+TI_CO_E!K73+TI_BF_E!K73+TI_GW_E!K73+TI_RPI_E!K73+TI_PF_E!K73+TI_BKBPB_E!K73+TI_CL_E!K73+TI_BNG_E!K73+TI_LBB_E!K73+TI_CPP_E!K73+TI_GTL_E!K73+TI_NSP_E!K73</f>
        <v>695.44754944110048</v>
      </c>
      <c r="L73" s="10">
        <f>TI_EHG_E!L73+TI_CO_E!L73+TI_BF_E!L73+TI_GW_E!L73+TI_RPI_E!L73+TI_PF_E!L73+TI_BKBPB_E!L73+TI_CL_E!L73+TI_BNG_E!L73+TI_LBB_E!L73+TI_CPP_E!L73+TI_GTL_E!L73+TI_NSP_E!L73</f>
        <v>687.78065348237305</v>
      </c>
      <c r="M73" s="10">
        <f>TI_EHG_E!M73+TI_CO_E!M73+TI_BF_E!M73+TI_GW_E!M73+TI_RPI_E!M73+TI_PF_E!M73+TI_BKBPB_E!M73+TI_CL_E!M73+TI_BNG_E!M73+TI_LBB_E!M73+TI_CPP_E!M73+TI_GTL_E!M73+TI_NSP_E!M73</f>
        <v>667.02493551160785</v>
      </c>
      <c r="N73" s="10">
        <f>TI_EHG_E!N73+TI_CO_E!N73+TI_BF_E!N73+TI_GW_E!N73+TI_RPI_E!N73+TI_PF_E!N73+TI_BKBPB_E!N73+TI_CL_E!N73+TI_BNG_E!N73+TI_LBB_E!N73+TI_CPP_E!N73+TI_GTL_E!N73+TI_NSP_E!N73</f>
        <v>710.08882201203778</v>
      </c>
      <c r="O73" s="10">
        <f>TI_EHG_E!O73+TI_CO_E!O73+TI_BF_E!O73+TI_GW_E!O73+TI_RPI_E!O73+TI_PF_E!O73+TI_BKBPB_E!O73+TI_CL_E!O73+TI_BNG_E!O73+TI_LBB_E!O73+TI_CPP_E!O73+TI_GTL_E!O73+TI_NSP_E!O73</f>
        <v>706.02846087704211</v>
      </c>
      <c r="P73" s="10">
        <f>TI_EHG_E!P73+TI_CO_E!P73+TI_BF_E!P73+TI_GW_E!P73+TI_RPI_E!P73+TI_PF_E!P73+TI_BKBPB_E!P73+TI_CL_E!P73+TI_BNG_E!P73+TI_LBB_E!P73+TI_CPP_E!P73+TI_GTL_E!P73+TI_NSP_E!P73</f>
        <v>754.32312983662939</v>
      </c>
      <c r="Q73" s="10">
        <f>TI_EHG_E!Q73+TI_CO_E!Q73+TI_BF_E!Q73+TI_GW_E!Q73+TI_RPI_E!Q73+TI_PF_E!Q73+TI_BKBPB_E!Q73+TI_CL_E!Q73+TI_BNG_E!Q73+TI_LBB_E!Q73+TI_CPP_E!Q73+TI_GTL_E!Q73+TI_NSP_E!Q73</f>
        <v>778.35098882201191</v>
      </c>
      <c r="R73" s="10">
        <f>TI_EHG_E!R73+TI_CO_E!R73+TI_BF_E!R73+TI_GW_E!R73+TI_RPI_E!R73+TI_PF_E!R73+TI_BKBPB_E!R73+TI_CL_E!R73+TI_BNG_E!R73+TI_LBB_E!R73+TI_CPP_E!R73+TI_GTL_E!R73+TI_NSP_E!R73</f>
        <v>773.06784178847806</v>
      </c>
      <c r="S73" s="10">
        <f>TI_EHG_E!S73+TI_CO_E!S73+TI_BF_E!S73+TI_GW_E!S73+TI_RPI_E!S73+TI_PF_E!S73+TI_BKBPB_E!S73+TI_CL_E!S73+TI_BNG_E!S73+TI_LBB_E!S73+TI_CPP_E!S73+TI_GTL_E!S73+TI_NSP_E!S73</f>
        <v>826.08512467755804</v>
      </c>
      <c r="T73" s="10">
        <f>TI_EHG_E!T73+TI_CO_E!T73+TI_BF_E!T73+TI_GW_E!T73+TI_RPI_E!T73+TI_PF_E!T73+TI_BKBPB_E!T73+TI_CL_E!T73+TI_BNG_E!T73+TI_LBB_E!T73+TI_CPP_E!T73+TI_GTL_E!T73+TI_NSP_E!T73</f>
        <v>825.74204643164217</v>
      </c>
      <c r="U73" s="10">
        <f>TI_EHG_E!U73+TI_CO_E!U73+TI_BF_E!U73+TI_GW_E!U73+TI_RPI_E!U73+TI_PF_E!U73+TI_BKBPB_E!U73+TI_CL_E!U73+TI_BNG_E!U73+TI_LBB_E!U73+TI_CPP_E!U73+TI_GTL_E!U73+TI_NSP_E!U73</f>
        <v>813.00954428202908</v>
      </c>
      <c r="V73" s="10">
        <f>TI_EHG_E!V73+TI_CO_E!V73+TI_BF_E!V73+TI_GW_E!V73+TI_RPI_E!V73+TI_PF_E!V73+TI_BKBPB_E!V73+TI_CL_E!V73+TI_BNG_E!V73+TI_LBB_E!V73+TI_CPP_E!V73+TI_GTL_E!V73+TI_NSP_E!V73</f>
        <v>776.14041272570944</v>
      </c>
      <c r="W73" s="10">
        <f>TI_EHG_E!W73+TI_CO_E!W73+TI_BF_E!W73+TI_GW_E!W73+TI_RPI_E!W73+TI_PF_E!W73+TI_BKBPB_E!W73+TI_CL_E!W73+TI_BNG_E!W73+TI_LBB_E!W73+TI_CPP_E!W73+TI_GTL_E!W73+TI_NSP_E!W73</f>
        <v>753.95640584694752</v>
      </c>
      <c r="X73" s="10">
        <f>TI_EHG_E!X73+TI_CO_E!X73+TI_BF_E!X73+TI_GW_E!X73+TI_RPI_E!X73+TI_PF_E!X73+TI_BKBPB_E!X73+TI_CL_E!X73+TI_BNG_E!X73+TI_LBB_E!X73+TI_CPP_E!X73+TI_GTL_E!X73+TI_NSP_E!X73</f>
        <v>795.89802235597585</v>
      </c>
    </row>
    <row r="74" spans="1:24" ht="11.25" customHeight="1" x14ac:dyDescent="0.2">
      <c r="A74" s="35" t="s">
        <v>135</v>
      </c>
      <c r="B74" s="36" t="s">
        <v>136</v>
      </c>
      <c r="C74" s="37">
        <f>TI_EHG_E!C74+TI_CO_E!C74+TI_BF_E!C74+TI_GW_E!C74+TI_RPI_E!C74+TI_PF_E!C74+TI_BKBPB_E!C74+TI_CL_E!C74+TI_BNG_E!C74+TI_LBB_E!C74+TI_CPP_E!C74+TI_GTL_E!C74+TI_NSP_E!C74</f>
        <v>1012.725709372313</v>
      </c>
      <c r="D74" s="37">
        <f>TI_EHG_E!D74+TI_CO_E!D74+TI_BF_E!D74+TI_GW_E!D74+TI_RPI_E!D74+TI_PF_E!D74+TI_BKBPB_E!D74+TI_CL_E!D74+TI_BNG_E!D74+TI_LBB_E!D74+TI_CPP_E!D74+TI_GTL_E!D74+TI_NSP_E!D74</f>
        <v>1025.623387790198</v>
      </c>
      <c r="E74" s="37">
        <f>TI_EHG_E!E74+TI_CO_E!E74+TI_BF_E!E74+TI_GW_E!E74+TI_RPI_E!E74+TI_PF_E!E74+TI_BKBPB_E!E74+TI_CL_E!E74+TI_BNG_E!E74+TI_LBB_E!E74+TI_CPP_E!E74+TI_GTL_E!E74+TI_NSP_E!E74</f>
        <v>1009.888220120378</v>
      </c>
      <c r="F74" s="37">
        <f>TI_EHG_E!F74+TI_CO_E!F74+TI_BF_E!F74+TI_GW_E!F74+TI_RPI_E!F74+TI_PF_E!F74+TI_BKBPB_E!F74+TI_CL_E!F74+TI_BNG_E!F74+TI_LBB_E!F74+TI_CPP_E!F74+TI_GTL_E!F74+TI_NSP_E!F74</f>
        <v>1036.4574376612211</v>
      </c>
      <c r="G74" s="37">
        <f>TI_EHG_E!G74+TI_CO_E!G74+TI_BF_E!G74+TI_GW_E!G74+TI_RPI_E!G74+TI_PF_E!G74+TI_BKBPB_E!G74+TI_CL_E!G74+TI_BNG_E!G74+TI_LBB_E!G74+TI_CPP_E!G74+TI_GTL_E!G74+TI_NSP_E!G74</f>
        <v>985.89853826311253</v>
      </c>
      <c r="H74" s="37">
        <f>TI_EHG_E!H74+TI_CO_E!H74+TI_BF_E!H74+TI_GW_E!H74+TI_RPI_E!H74+TI_PF_E!H74+TI_BKBPB_E!H74+TI_CL_E!H74+TI_BNG_E!H74+TI_LBB_E!H74+TI_CPP_E!H74+TI_GTL_E!H74+TI_NSP_E!H74</f>
        <v>1031.0404127257091</v>
      </c>
      <c r="I74" s="37">
        <f>TI_EHG_E!I74+TI_CO_E!I74+TI_BF_E!I74+TI_GW_E!I74+TI_RPI_E!I74+TI_PF_E!I74+TI_BKBPB_E!I74+TI_CL_E!I74+TI_BNG_E!I74+TI_LBB_E!I74+TI_CPP_E!I74+TI_GTL_E!I74+TI_NSP_E!I74</f>
        <v>894.84092863284604</v>
      </c>
      <c r="J74" s="37">
        <f>TI_EHG_E!J74+TI_CO_E!J74+TI_BF_E!J74+TI_GW_E!J74+TI_RPI_E!J74+TI_PF_E!J74+TI_BKBPB_E!J74+TI_CL_E!J74+TI_BNG_E!J74+TI_LBB_E!J74+TI_CPP_E!J74+TI_GTL_E!J74+TI_NSP_E!J74</f>
        <v>1083.404987102321</v>
      </c>
      <c r="K74" s="37">
        <f>TI_EHG_E!K74+TI_CO_E!K74+TI_BF_E!K74+TI_GW_E!K74+TI_RPI_E!K74+TI_PF_E!K74+TI_BKBPB_E!K74+TI_CL_E!K74+TI_BNG_E!K74+TI_LBB_E!K74+TI_CPP_E!K74+TI_GTL_E!K74+TI_NSP_E!K74</f>
        <v>1075.4084264832329</v>
      </c>
      <c r="L74" s="37">
        <f>TI_EHG_E!L74+TI_CO_E!L74+TI_BF_E!L74+TI_GW_E!L74+TI_RPI_E!L74+TI_PF_E!L74+TI_BKBPB_E!L74+TI_CL_E!L74+TI_BNG_E!L74+TI_LBB_E!L74+TI_CPP_E!L74+TI_GTL_E!L74+TI_NSP_E!L74</f>
        <v>979.99999999999989</v>
      </c>
      <c r="M74" s="37">
        <f>TI_EHG_E!M74+TI_CO_E!M74+TI_BF_E!M74+TI_GW_E!M74+TI_RPI_E!M74+TI_PF_E!M74+TI_BKBPB_E!M74+TI_CL_E!M74+TI_BNG_E!M74+TI_LBB_E!M74+TI_CPP_E!M74+TI_GTL_E!M74+TI_NSP_E!M74</f>
        <v>917.39999999999986</v>
      </c>
      <c r="N74" s="37">
        <f>TI_EHG_E!N74+TI_CO_E!N74+TI_BF_E!N74+TI_GW_E!N74+TI_RPI_E!N74+TI_PF_E!N74+TI_BKBPB_E!N74+TI_CL_E!N74+TI_BNG_E!N74+TI_LBB_E!N74+TI_CPP_E!N74+TI_GTL_E!N74+TI_NSP_E!N74</f>
        <v>959.19999999999982</v>
      </c>
      <c r="O74" s="37">
        <f>TI_EHG_E!O74+TI_CO_E!O74+TI_BF_E!O74+TI_GW_E!O74+TI_RPI_E!O74+TI_PF_E!O74+TI_BKBPB_E!O74+TI_CL_E!O74+TI_BNG_E!O74+TI_LBB_E!O74+TI_CPP_E!O74+TI_GTL_E!O74+TI_NSP_E!O74</f>
        <v>920</v>
      </c>
      <c r="P74" s="37">
        <f>TI_EHG_E!P74+TI_CO_E!P74+TI_BF_E!P74+TI_GW_E!P74+TI_RPI_E!P74+TI_PF_E!P74+TI_BKBPB_E!P74+TI_CL_E!P74+TI_BNG_E!P74+TI_LBB_E!P74+TI_CPP_E!P74+TI_GTL_E!P74+TI_NSP_E!P74</f>
        <v>656.19999999999993</v>
      </c>
      <c r="Q74" s="37">
        <f>TI_EHG_E!Q74+TI_CO_E!Q74+TI_BF_E!Q74+TI_GW_E!Q74+TI_RPI_E!Q74+TI_PF_E!Q74+TI_BKBPB_E!Q74+TI_CL_E!Q74+TI_BNG_E!Q74+TI_LBB_E!Q74+TI_CPP_E!Q74+TI_GTL_E!Q74+TI_NSP_E!Q74</f>
        <v>941.29999999999984</v>
      </c>
      <c r="R74" s="37">
        <f>TI_EHG_E!R74+TI_CO_E!R74+TI_BF_E!R74+TI_GW_E!R74+TI_RPI_E!R74+TI_PF_E!R74+TI_BKBPB_E!R74+TI_CL_E!R74+TI_BNG_E!R74+TI_LBB_E!R74+TI_CPP_E!R74+TI_GTL_E!R74+TI_NSP_E!R74</f>
        <v>937.35004299226125</v>
      </c>
      <c r="S74" s="37">
        <f>TI_EHG_E!S74+TI_CO_E!S74+TI_BF_E!S74+TI_GW_E!S74+TI_RPI_E!S74+TI_PF_E!S74+TI_BKBPB_E!S74+TI_CL_E!S74+TI_BNG_E!S74+TI_LBB_E!S74+TI_CPP_E!S74+TI_GTL_E!S74+TI_NSP_E!S74</f>
        <v>916.13998280309545</v>
      </c>
      <c r="T74" s="37">
        <f>TI_EHG_E!T74+TI_CO_E!T74+TI_BF_E!T74+TI_GW_E!T74+TI_RPI_E!T74+TI_PF_E!T74+TI_BKBPB_E!T74+TI_CL_E!T74+TI_BNG_E!T74+TI_LBB_E!T74+TI_CPP_E!T74+TI_GTL_E!T74+TI_NSP_E!T74</f>
        <v>789.53998280309543</v>
      </c>
      <c r="U74" s="37">
        <f>TI_EHG_E!U74+TI_CO_E!U74+TI_BF_E!U74+TI_GW_E!U74+TI_RPI_E!U74+TI_PF_E!U74+TI_BKBPB_E!U74+TI_CL_E!U74+TI_BNG_E!U74+TI_LBB_E!U74+TI_CPP_E!U74+TI_GTL_E!U74+TI_NSP_E!U74</f>
        <v>812.26001719690453</v>
      </c>
      <c r="V74" s="37">
        <f>TI_EHG_E!V74+TI_CO_E!V74+TI_BF_E!V74+TI_GW_E!V74+TI_RPI_E!V74+TI_PF_E!V74+TI_BKBPB_E!V74+TI_CL_E!V74+TI_BNG_E!V74+TI_LBB_E!V74+TI_CPP_E!V74+TI_GTL_E!V74+TI_NSP_E!V74</f>
        <v>910.30997420464314</v>
      </c>
      <c r="W74" s="37">
        <f>TI_EHG_E!W74+TI_CO_E!W74+TI_BF_E!W74+TI_GW_E!W74+TI_RPI_E!W74+TI_PF_E!W74+TI_BKBPB_E!W74+TI_CL_E!W74+TI_BNG_E!W74+TI_LBB_E!W74+TI_CPP_E!W74+TI_GTL_E!W74+TI_NSP_E!W74</f>
        <v>955.89002579535679</v>
      </c>
      <c r="X74" s="37">
        <f>TI_EHG_E!X74+TI_CO_E!X74+TI_BF_E!X74+TI_GW_E!X74+TI_RPI_E!X74+TI_PF_E!X74+TI_BKBPB_E!X74+TI_CL_E!X74+TI_BNG_E!X74+TI_LBB_E!X74+TI_CPP_E!X74+TI_GTL_E!X74+TI_NSP_E!X74</f>
        <v>890.4300085984521</v>
      </c>
    </row>
    <row r="75" spans="1:24" ht="11.25" customHeight="1" x14ac:dyDescent="0.2">
      <c r="A75" s="35" t="s">
        <v>137</v>
      </c>
      <c r="B75" s="36" t="s">
        <v>138</v>
      </c>
      <c r="C75" s="37">
        <f>TI_EHG_E!C75+TI_CO_E!C75+TI_BF_E!C75+TI_GW_E!C75+TI_RPI_E!C75+TI_PF_E!C75+TI_BKBPB_E!C75+TI_CL_E!C75+TI_BNG_E!C75+TI_LBB_E!C75+TI_CPP_E!C75+TI_GTL_E!C75+TI_NSP_E!C75</f>
        <v>222.5327601031814</v>
      </c>
      <c r="D75" s="37">
        <f>TI_EHG_E!D75+TI_CO_E!D75+TI_BF_E!D75+TI_GW_E!D75+TI_RPI_E!D75+TI_PF_E!D75+TI_BKBPB_E!D75+TI_CL_E!D75+TI_BNG_E!D75+TI_LBB_E!D75+TI_CPP_E!D75+TI_GTL_E!D75+TI_NSP_E!D75</f>
        <v>194.5399828030954</v>
      </c>
      <c r="E75" s="37">
        <f>TI_EHG_E!E75+TI_CO_E!E75+TI_BF_E!E75+TI_GW_E!E75+TI_RPI_E!E75+TI_PF_E!E75+TI_BKBPB_E!E75+TI_CL_E!E75+TI_BNG_E!E75+TI_LBB_E!E75+TI_CPP_E!E75+TI_GTL_E!E75+TI_NSP_E!E75</f>
        <v>216.10773860705069</v>
      </c>
      <c r="F75" s="37">
        <f>TI_EHG_E!F75+TI_CO_E!F75+TI_BF_E!F75+TI_GW_E!F75+TI_RPI_E!F75+TI_PF_E!F75+TI_BKBPB_E!F75+TI_CL_E!F75+TI_BNG_E!F75+TI_LBB_E!F75+TI_CPP_E!F75+TI_GTL_E!F75+TI_NSP_E!F75</f>
        <v>259.88822012037832</v>
      </c>
      <c r="G75" s="37">
        <f>TI_EHG_E!G75+TI_CO_E!G75+TI_BF_E!G75+TI_GW_E!G75+TI_RPI_E!G75+TI_PF_E!G75+TI_BKBPB_E!G75+TI_CL_E!G75+TI_BNG_E!G75+TI_LBB_E!G75+TI_CPP_E!G75+TI_GTL_E!G75+TI_NSP_E!G75</f>
        <v>244.41100601891659</v>
      </c>
      <c r="H75" s="37">
        <f>TI_EHG_E!H75+TI_CO_E!H75+TI_BF_E!H75+TI_GW_E!H75+TI_RPI_E!H75+TI_PF_E!H75+TI_BKBPB_E!H75+TI_CL_E!H75+TI_BNG_E!H75+TI_LBB_E!H75+TI_CPP_E!H75+TI_GTL_E!H75+TI_NSP_E!H75</f>
        <v>195.6625967325881</v>
      </c>
      <c r="I75" s="37">
        <f>TI_EHG_E!I75+TI_CO_E!I75+TI_BF_E!I75+TI_GW_E!I75+TI_RPI_E!I75+TI_PF_E!I75+TI_BKBPB_E!I75+TI_CL_E!I75+TI_BNG_E!I75+TI_LBB_E!I75+TI_CPP_E!I75+TI_GTL_E!I75+TI_NSP_E!I75</f>
        <v>222.9387790197764</v>
      </c>
      <c r="J75" s="37">
        <f>TI_EHG_E!J75+TI_CO_E!J75+TI_BF_E!J75+TI_GW_E!J75+TI_RPI_E!J75+TI_PF_E!J75+TI_BKBPB_E!J75+TI_CL_E!J75+TI_BNG_E!J75+TI_LBB_E!J75+TI_CPP_E!J75+TI_GTL_E!J75+TI_NSP_E!J75</f>
        <v>220.12037833190021</v>
      </c>
      <c r="K75" s="37">
        <f>TI_EHG_E!K75+TI_CO_E!K75+TI_BF_E!K75+TI_GW_E!K75+TI_RPI_E!K75+TI_PF_E!K75+TI_BKBPB_E!K75+TI_CL_E!K75+TI_BNG_E!K75+TI_LBB_E!K75+TI_CPP_E!K75+TI_GTL_E!K75+TI_NSP_E!K75</f>
        <v>252.69896818572661</v>
      </c>
      <c r="L75" s="37">
        <f>TI_EHG_E!L75+TI_CO_E!L75+TI_BF_E!L75+TI_GW_E!L75+TI_RPI_E!L75+TI_PF_E!L75+TI_BKBPB_E!L75+TI_CL_E!L75+TI_BNG_E!L75+TI_LBB_E!L75+TI_CPP_E!L75+TI_GTL_E!L75+TI_NSP_E!L75</f>
        <v>317.21126397248491</v>
      </c>
      <c r="M75" s="37">
        <f>TI_EHG_E!M75+TI_CO_E!M75+TI_BF_E!M75+TI_GW_E!M75+TI_RPI_E!M75+TI_PF_E!M75+TI_BKBPB_E!M75+TI_CL_E!M75+TI_BNG_E!M75+TI_LBB_E!M75+TI_CPP_E!M75+TI_GTL_E!M75+TI_NSP_E!M75</f>
        <v>334.07377472055032</v>
      </c>
      <c r="N75" s="37">
        <f>TI_EHG_E!N75+TI_CO_E!N75+TI_BF_E!N75+TI_GW_E!N75+TI_RPI_E!N75+TI_PF_E!N75+TI_BKBPB_E!N75+TI_CL_E!N75+TI_BNG_E!N75+TI_LBB_E!N75+TI_CPP_E!N75+TI_GTL_E!N75+TI_NSP_E!N75</f>
        <v>360.13181427343068</v>
      </c>
      <c r="O75" s="37">
        <f>TI_EHG_E!O75+TI_CO_E!O75+TI_BF_E!O75+TI_GW_E!O75+TI_RPI_E!O75+TI_PF_E!O75+TI_BKBPB_E!O75+TI_CL_E!O75+TI_BNG_E!O75+TI_LBB_E!O75+TI_CPP_E!O75+TI_GTL_E!O75+TI_NSP_E!O75</f>
        <v>421.08529664660358</v>
      </c>
      <c r="P75" s="37">
        <f>TI_EHG_E!P75+TI_CO_E!P75+TI_BF_E!P75+TI_GW_E!P75+TI_RPI_E!P75+TI_PF_E!P75+TI_BKBPB_E!P75+TI_CL_E!P75+TI_BNG_E!P75+TI_LBB_E!P75+TI_CPP_E!P75+TI_GTL_E!P75+TI_NSP_E!P75</f>
        <v>425.45623387790192</v>
      </c>
      <c r="Q75" s="37">
        <f>TI_EHG_E!Q75+TI_CO_E!Q75+TI_BF_E!Q75+TI_GW_E!Q75+TI_RPI_E!Q75+TI_PF_E!Q75+TI_BKBPB_E!Q75+TI_CL_E!Q75+TI_BNG_E!Q75+TI_LBB_E!Q75+TI_CPP_E!Q75+TI_GTL_E!Q75+TI_NSP_E!Q75</f>
        <v>407.25614789337919</v>
      </c>
      <c r="R75" s="37">
        <f>TI_EHG_E!R75+TI_CO_E!R75+TI_BF_E!R75+TI_GW_E!R75+TI_RPI_E!R75+TI_PF_E!R75+TI_BKBPB_E!R75+TI_CL_E!R75+TI_BNG_E!R75+TI_LBB_E!R75+TI_CPP_E!R75+TI_GTL_E!R75+TI_NSP_E!R75</f>
        <v>546.85055889939815</v>
      </c>
      <c r="S75" s="37">
        <f>TI_EHG_E!S75+TI_CO_E!S75+TI_BF_E!S75+TI_GW_E!S75+TI_RPI_E!S75+TI_PF_E!S75+TI_BKBPB_E!S75+TI_CL_E!S75+TI_BNG_E!S75+TI_LBB_E!S75+TI_CPP_E!S75+TI_GTL_E!S75+TI_NSP_E!S75</f>
        <v>521.5334479793637</v>
      </c>
      <c r="T75" s="37">
        <f>TI_EHG_E!T75+TI_CO_E!T75+TI_BF_E!T75+TI_GW_E!T75+TI_RPI_E!T75+TI_PF_E!T75+TI_BKBPB_E!T75+TI_CL_E!T75+TI_BNG_E!T75+TI_LBB_E!T75+TI_CPP_E!T75+TI_GTL_E!T75+TI_NSP_E!T75</f>
        <v>573.21100601891658</v>
      </c>
      <c r="U75" s="37">
        <f>TI_EHG_E!U75+TI_CO_E!U75+TI_BF_E!U75+TI_GW_E!U75+TI_RPI_E!U75+TI_PF_E!U75+TI_BKBPB_E!U75+TI_CL_E!U75+TI_BNG_E!U75+TI_LBB_E!U75+TI_CPP_E!U75+TI_GTL_E!U75+TI_NSP_E!U75</f>
        <v>353.63783319002584</v>
      </c>
      <c r="V75" s="37">
        <f>TI_EHG_E!V75+TI_CO_E!V75+TI_BF_E!V75+TI_GW_E!V75+TI_RPI_E!V75+TI_PF_E!V75+TI_BKBPB_E!V75+TI_CL_E!V75+TI_BNG_E!V75+TI_LBB_E!V75+TI_CPP_E!V75+TI_GTL_E!V75+TI_NSP_E!V75</f>
        <v>359.07910576096299</v>
      </c>
      <c r="W75" s="37">
        <f>TI_EHG_E!W75+TI_CO_E!W75+TI_BF_E!W75+TI_GW_E!W75+TI_RPI_E!W75+TI_PF_E!W75+TI_BKBPB_E!W75+TI_CL_E!W75+TI_BNG_E!W75+TI_LBB_E!W75+TI_CPP_E!W75+TI_GTL_E!W75+TI_NSP_E!W75</f>
        <v>439.12957867583827</v>
      </c>
      <c r="X75" s="37">
        <f>TI_EHG_E!X75+TI_CO_E!X75+TI_BF_E!X75+TI_GW_E!X75+TI_RPI_E!X75+TI_PF_E!X75+TI_BKBPB_E!X75+TI_CL_E!X75+TI_BNG_E!X75+TI_LBB_E!X75+TI_CPP_E!X75+TI_GTL_E!X75+TI_NSP_E!X75</f>
        <v>423.004815133276</v>
      </c>
    </row>
    <row r="76" spans="1:24" ht="11.25" customHeight="1" x14ac:dyDescent="0.2">
      <c r="A76" s="38" t="s">
        <v>139</v>
      </c>
      <c r="B76" s="39" t="s">
        <v>140</v>
      </c>
      <c r="C76" s="40">
        <f>TI_EHG_E!C76+TI_CO_E!C76+TI_BF_E!C76+TI_GW_E!C76+TI_RPI_E!C76+TI_PF_E!C76+TI_BKBPB_E!C76+TI_CL_E!C76+TI_BNG_E!C76+TI_LBB_E!C76+TI_CPP_E!C76+TI_GTL_E!C76+TI_NSP_E!C76</f>
        <v>0</v>
      </c>
      <c r="D76" s="40">
        <f>TI_EHG_E!D76+TI_CO_E!D76+TI_BF_E!D76+TI_GW_E!D76+TI_RPI_E!D76+TI_PF_E!D76+TI_BKBPB_E!D76+TI_CL_E!D76+TI_BNG_E!D76+TI_LBB_E!D76+TI_CPP_E!D76+TI_GTL_E!D76+TI_NSP_E!D76</f>
        <v>0</v>
      </c>
      <c r="E76" s="40">
        <f>TI_EHG_E!E76+TI_CO_E!E76+TI_BF_E!E76+TI_GW_E!E76+TI_RPI_E!E76+TI_PF_E!E76+TI_BKBPB_E!E76+TI_CL_E!E76+TI_BNG_E!E76+TI_LBB_E!E76+TI_CPP_E!E76+TI_GTL_E!E76+TI_NSP_E!E76</f>
        <v>0</v>
      </c>
      <c r="F76" s="40">
        <f>TI_EHG_E!F76+TI_CO_E!F76+TI_BF_E!F76+TI_GW_E!F76+TI_RPI_E!F76+TI_PF_E!F76+TI_BKBPB_E!F76+TI_CL_E!F76+TI_BNG_E!F76+TI_LBB_E!F76+TI_CPP_E!F76+TI_GTL_E!F76+TI_NSP_E!F76</f>
        <v>0</v>
      </c>
      <c r="G76" s="40">
        <f>TI_EHG_E!G76+TI_CO_E!G76+TI_BF_E!G76+TI_GW_E!G76+TI_RPI_E!G76+TI_PF_E!G76+TI_BKBPB_E!G76+TI_CL_E!G76+TI_BNG_E!G76+TI_LBB_E!G76+TI_CPP_E!G76+TI_GTL_E!G76+TI_NSP_E!G76</f>
        <v>0</v>
      </c>
      <c r="H76" s="40">
        <f>TI_EHG_E!H76+TI_CO_E!H76+TI_BF_E!H76+TI_GW_E!H76+TI_RPI_E!H76+TI_PF_E!H76+TI_BKBPB_E!H76+TI_CL_E!H76+TI_BNG_E!H76+TI_LBB_E!H76+TI_CPP_E!H76+TI_GTL_E!H76+TI_NSP_E!H76</f>
        <v>0</v>
      </c>
      <c r="I76" s="40">
        <f>TI_EHG_E!I76+TI_CO_E!I76+TI_BF_E!I76+TI_GW_E!I76+TI_RPI_E!I76+TI_PF_E!I76+TI_BKBPB_E!I76+TI_CL_E!I76+TI_BNG_E!I76+TI_LBB_E!I76+TI_CPP_E!I76+TI_GTL_E!I76+TI_NSP_E!I76</f>
        <v>0</v>
      </c>
      <c r="J76" s="40">
        <f>TI_EHG_E!J76+TI_CO_E!J76+TI_BF_E!J76+TI_GW_E!J76+TI_RPI_E!J76+TI_PF_E!J76+TI_BKBPB_E!J76+TI_CL_E!J76+TI_BNG_E!J76+TI_LBB_E!J76+TI_CPP_E!J76+TI_GTL_E!J76+TI_NSP_E!J76</f>
        <v>0</v>
      </c>
      <c r="K76" s="40">
        <f>TI_EHG_E!K76+TI_CO_E!K76+TI_BF_E!K76+TI_GW_E!K76+TI_RPI_E!K76+TI_PF_E!K76+TI_BKBPB_E!K76+TI_CL_E!K76+TI_BNG_E!K76+TI_LBB_E!K76+TI_CPP_E!K76+TI_GTL_E!K76+TI_NSP_E!K76</f>
        <v>0</v>
      </c>
      <c r="L76" s="40">
        <f>TI_EHG_E!L76+TI_CO_E!L76+TI_BF_E!L76+TI_GW_E!L76+TI_RPI_E!L76+TI_PF_E!L76+TI_BKBPB_E!L76+TI_CL_E!L76+TI_BNG_E!L76+TI_LBB_E!L76+TI_CPP_E!L76+TI_GTL_E!L76+TI_NSP_E!L76</f>
        <v>0</v>
      </c>
      <c r="M76" s="40">
        <f>TI_EHG_E!M76+TI_CO_E!M76+TI_BF_E!M76+TI_GW_E!M76+TI_RPI_E!M76+TI_PF_E!M76+TI_BKBPB_E!M76+TI_CL_E!M76+TI_BNG_E!M76+TI_LBB_E!M76+TI_CPP_E!M76+TI_GTL_E!M76+TI_NSP_E!M76</f>
        <v>0</v>
      </c>
      <c r="N76" s="40">
        <f>TI_EHG_E!N76+TI_CO_E!N76+TI_BF_E!N76+TI_GW_E!N76+TI_RPI_E!N76+TI_PF_E!N76+TI_BKBPB_E!N76+TI_CL_E!N76+TI_BNG_E!N76+TI_LBB_E!N76+TI_CPP_E!N76+TI_GTL_E!N76+TI_NSP_E!N76</f>
        <v>0</v>
      </c>
      <c r="O76" s="40">
        <f>TI_EHG_E!O76+TI_CO_E!O76+TI_BF_E!O76+TI_GW_E!O76+TI_RPI_E!O76+TI_PF_E!O76+TI_BKBPB_E!O76+TI_CL_E!O76+TI_BNG_E!O76+TI_LBB_E!O76+TI_CPP_E!O76+TI_GTL_E!O76+TI_NSP_E!O76</f>
        <v>0</v>
      </c>
      <c r="P76" s="40">
        <f>TI_EHG_E!P76+TI_CO_E!P76+TI_BF_E!P76+TI_GW_E!P76+TI_RPI_E!P76+TI_PF_E!P76+TI_BKBPB_E!P76+TI_CL_E!P76+TI_BNG_E!P76+TI_LBB_E!P76+TI_CPP_E!P76+TI_GTL_E!P76+TI_NSP_E!P76</f>
        <v>0</v>
      </c>
      <c r="Q76" s="40">
        <f>TI_EHG_E!Q76+TI_CO_E!Q76+TI_BF_E!Q76+TI_GW_E!Q76+TI_RPI_E!Q76+TI_PF_E!Q76+TI_BKBPB_E!Q76+TI_CL_E!Q76+TI_BNG_E!Q76+TI_LBB_E!Q76+TI_CPP_E!Q76+TI_GTL_E!Q76+TI_NSP_E!Q76</f>
        <v>0</v>
      </c>
      <c r="R76" s="40">
        <f>TI_EHG_E!R76+TI_CO_E!R76+TI_BF_E!R76+TI_GW_E!R76+TI_RPI_E!R76+TI_PF_E!R76+TI_BKBPB_E!R76+TI_CL_E!R76+TI_BNG_E!R76+TI_LBB_E!R76+TI_CPP_E!R76+TI_GTL_E!R76+TI_NSP_E!R76</f>
        <v>0</v>
      </c>
      <c r="S76" s="40">
        <f>TI_EHG_E!S76+TI_CO_E!S76+TI_BF_E!S76+TI_GW_E!S76+TI_RPI_E!S76+TI_PF_E!S76+TI_BKBPB_E!S76+TI_CL_E!S76+TI_BNG_E!S76+TI_LBB_E!S76+TI_CPP_E!S76+TI_GTL_E!S76+TI_NSP_E!S76</f>
        <v>0</v>
      </c>
      <c r="T76" s="40">
        <f>TI_EHG_E!T76+TI_CO_E!T76+TI_BF_E!T76+TI_GW_E!T76+TI_RPI_E!T76+TI_PF_E!T76+TI_BKBPB_E!T76+TI_CL_E!T76+TI_BNG_E!T76+TI_LBB_E!T76+TI_CPP_E!T76+TI_GTL_E!T76+TI_NSP_E!T76</f>
        <v>0</v>
      </c>
      <c r="U76" s="40">
        <f>TI_EHG_E!U76+TI_CO_E!U76+TI_BF_E!U76+TI_GW_E!U76+TI_RPI_E!U76+TI_PF_E!U76+TI_BKBPB_E!U76+TI_CL_E!U76+TI_BNG_E!U76+TI_LBB_E!U76+TI_CPP_E!U76+TI_GTL_E!U76+TI_NSP_E!U76</f>
        <v>0</v>
      </c>
      <c r="V76" s="40">
        <f>TI_EHG_E!V76+TI_CO_E!V76+TI_BF_E!V76+TI_GW_E!V76+TI_RPI_E!V76+TI_PF_E!V76+TI_BKBPB_E!V76+TI_CL_E!V76+TI_BNG_E!V76+TI_LBB_E!V76+TI_CPP_E!V76+TI_GTL_E!V76+TI_NSP_E!V76</f>
        <v>0</v>
      </c>
      <c r="W76" s="40">
        <f>TI_EHG_E!W76+TI_CO_E!W76+TI_BF_E!W76+TI_GW_E!W76+TI_RPI_E!W76+TI_PF_E!W76+TI_BKBPB_E!W76+TI_CL_E!W76+TI_BNG_E!W76+TI_LBB_E!W76+TI_CPP_E!W76+TI_GTL_E!W76+TI_NSP_E!W76</f>
        <v>0</v>
      </c>
      <c r="X76" s="40">
        <f>TI_EHG_E!X76+TI_CO_E!X76+TI_BF_E!X76+TI_GW_E!X76+TI_RPI_E!X76+TI_PF_E!X76+TI_BKBPB_E!X76+TI_CL_E!X76+TI_BNG_E!X76+TI_LBB_E!X76+TI_CPP_E!X76+TI_GTL_E!X76+TI_NSP_E!X76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20484.596302665519</v>
      </c>
      <c r="D2" s="31">
        <f t="shared" ref="D2:W2" si="1">SUM(D3,D17,D22,D25,D26,D51,D52,D71,D74,D75,D76)</f>
        <v>21492.341444539987</v>
      </c>
      <c r="E2" s="31">
        <f t="shared" si="1"/>
        <v>22120.554944110056</v>
      </c>
      <c r="F2" s="31">
        <f t="shared" si="1"/>
        <v>22353.947377472057</v>
      </c>
      <c r="G2" s="31">
        <f t="shared" si="1"/>
        <v>23002.053826311261</v>
      </c>
      <c r="H2" s="31">
        <f t="shared" si="1"/>
        <v>22410.817798796215</v>
      </c>
      <c r="I2" s="31">
        <f t="shared" si="1"/>
        <v>21124.43645743766</v>
      </c>
      <c r="J2" s="31">
        <f t="shared" si="1"/>
        <v>21915.620808254513</v>
      </c>
      <c r="K2" s="31">
        <f t="shared" si="1"/>
        <v>22373.7747205503</v>
      </c>
      <c r="L2" s="31">
        <f t="shared" si="1"/>
        <v>23134.430868443676</v>
      </c>
      <c r="M2" s="31">
        <f t="shared" si="1"/>
        <v>23924.98125537403</v>
      </c>
      <c r="N2" s="31">
        <f t="shared" si="1"/>
        <v>22409.114273430783</v>
      </c>
      <c r="O2" s="31">
        <f t="shared" si="1"/>
        <v>20986.012639724846</v>
      </c>
      <c r="P2" s="31">
        <f t="shared" si="1"/>
        <v>20548.512983662942</v>
      </c>
      <c r="Q2" s="31">
        <f t="shared" si="1"/>
        <v>21344.989509888212</v>
      </c>
      <c r="R2" s="31">
        <f t="shared" si="1"/>
        <v>22210.736543422179</v>
      </c>
      <c r="S2" s="31">
        <f t="shared" si="1"/>
        <v>22436.368615649182</v>
      </c>
      <c r="T2" s="31">
        <f t="shared" si="1"/>
        <v>22025.120292347379</v>
      </c>
      <c r="U2" s="31">
        <f t="shared" si="1"/>
        <v>20722.541100601895</v>
      </c>
      <c r="V2" s="31">
        <f t="shared" si="1"/>
        <v>21323.105331040413</v>
      </c>
      <c r="W2" s="31">
        <f t="shared" si="1"/>
        <v>20666.551934651761</v>
      </c>
      <c r="X2" s="31">
        <f t="shared" ref="X2" si="2">SUM(X3,X17,X22,X25,X26,X51,X52,X71,X74,X75,X76)</f>
        <v>20641.189337919172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4998.3180567497857</v>
      </c>
      <c r="D3" s="34">
        <f t="shared" ref="D3:W3" si="4">SUM(D4,D8,D11)</f>
        <v>5349.0914875322442</v>
      </c>
      <c r="E3" s="34">
        <f t="shared" si="4"/>
        <v>5394.2392089423884</v>
      </c>
      <c r="F3" s="34">
        <f t="shared" si="4"/>
        <v>5507.2217540842639</v>
      </c>
      <c r="G3" s="34">
        <f t="shared" si="4"/>
        <v>5316.9503869303517</v>
      </c>
      <c r="H3" s="34">
        <f t="shared" si="4"/>
        <v>4958.2649183147023</v>
      </c>
      <c r="I3" s="34">
        <f t="shared" si="4"/>
        <v>5030.2092003439375</v>
      </c>
      <c r="J3" s="34">
        <f t="shared" si="4"/>
        <v>5125.8607050730861</v>
      </c>
      <c r="K3" s="34">
        <f t="shared" si="4"/>
        <v>4844.6721410146165</v>
      </c>
      <c r="L3" s="34">
        <f t="shared" si="4"/>
        <v>4976.3912295786749</v>
      </c>
      <c r="M3" s="34">
        <f t="shared" si="4"/>
        <v>4669.1745485812553</v>
      </c>
      <c r="N3" s="34">
        <f t="shared" si="4"/>
        <v>4348.7768701633704</v>
      </c>
      <c r="O3" s="34">
        <f t="shared" si="4"/>
        <v>5049.774720550301</v>
      </c>
      <c r="P3" s="34">
        <f t="shared" si="4"/>
        <v>5206.5487532244188</v>
      </c>
      <c r="Q3" s="34">
        <f t="shared" si="4"/>
        <v>6049.356663800515</v>
      </c>
      <c r="R3" s="34">
        <f t="shared" si="4"/>
        <v>8040.3055889939806</v>
      </c>
      <c r="S3" s="34">
        <f t="shared" si="4"/>
        <v>7276.7360275150468</v>
      </c>
      <c r="T3" s="34">
        <f t="shared" si="4"/>
        <v>6126.3020636285473</v>
      </c>
      <c r="U3" s="34">
        <f t="shared" si="4"/>
        <v>5289.5922613929488</v>
      </c>
      <c r="V3" s="34">
        <f t="shared" si="4"/>
        <v>3502.2282029234739</v>
      </c>
      <c r="W3" s="34">
        <f t="shared" si="4"/>
        <v>1525.3100601891658</v>
      </c>
      <c r="X3" s="34">
        <f t="shared" ref="X3" si="5">SUM(X4,X8,X11)</f>
        <v>2829.4601891659499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4998.3180567497857</v>
      </c>
      <c r="D4" s="29">
        <f t="shared" ref="D4:W4" si="7">SUM(D5:D7)</f>
        <v>5349.0914875322442</v>
      </c>
      <c r="E4" s="29">
        <f t="shared" si="7"/>
        <v>5394.2392089423884</v>
      </c>
      <c r="F4" s="29">
        <f t="shared" si="7"/>
        <v>5507.2217540842639</v>
      </c>
      <c r="G4" s="29">
        <f t="shared" si="7"/>
        <v>5316.9503869303517</v>
      </c>
      <c r="H4" s="29">
        <f t="shared" si="7"/>
        <v>4958.2649183147023</v>
      </c>
      <c r="I4" s="29">
        <f t="shared" si="7"/>
        <v>5030.2092003439375</v>
      </c>
      <c r="J4" s="29">
        <f t="shared" si="7"/>
        <v>5125.8607050730861</v>
      </c>
      <c r="K4" s="29">
        <f t="shared" si="7"/>
        <v>4844.6721410146165</v>
      </c>
      <c r="L4" s="29">
        <f t="shared" si="7"/>
        <v>4976.3912295786749</v>
      </c>
      <c r="M4" s="29">
        <f t="shared" si="7"/>
        <v>4669.1745485812553</v>
      </c>
      <c r="N4" s="29">
        <f t="shared" si="7"/>
        <v>4348.7768701633704</v>
      </c>
      <c r="O4" s="29">
        <f t="shared" si="7"/>
        <v>5049.774720550301</v>
      </c>
      <c r="P4" s="29">
        <f t="shared" si="7"/>
        <v>5206.5487532244188</v>
      </c>
      <c r="Q4" s="29">
        <f t="shared" si="7"/>
        <v>6049.356663800515</v>
      </c>
      <c r="R4" s="29">
        <f t="shared" si="7"/>
        <v>8040.3055889939806</v>
      </c>
      <c r="S4" s="29">
        <f t="shared" si="7"/>
        <v>7276.7360275150468</v>
      </c>
      <c r="T4" s="29">
        <f t="shared" si="7"/>
        <v>6126.3020636285473</v>
      </c>
      <c r="U4" s="29">
        <f t="shared" si="7"/>
        <v>5289.5922613929488</v>
      </c>
      <c r="V4" s="29">
        <f t="shared" si="7"/>
        <v>3502.2282029234739</v>
      </c>
      <c r="W4" s="29">
        <f t="shared" si="7"/>
        <v>1525.3100601891658</v>
      </c>
      <c r="X4" s="29">
        <f t="shared" ref="X4" si="8">SUM(X5:X7)</f>
        <v>2829.4601891659499</v>
      </c>
    </row>
    <row r="5" spans="1:24" ht="11.25" customHeight="1" x14ac:dyDescent="0.2">
      <c r="A5" s="41" t="s">
        <v>5</v>
      </c>
      <c r="B5" s="9" t="s">
        <v>6</v>
      </c>
      <c r="C5" s="10">
        <f>TI_EHG_E_E!C5+TI_EHG_CHP_E!C5+TI_EHG_H_E!C5+TI_EHG_EDHP!C5+TI_EHG_EB!C5+TI_EHG_EPS!C5+TI_EHG_DHEP!C5</f>
        <v>0</v>
      </c>
      <c r="D5" s="10">
        <f>TI_EHG_E_E!D5+TI_EHG_CHP_E!D5+TI_EHG_H_E!D5+TI_EHG_EDHP!D5+TI_EHG_EB!D5+TI_EHG_EPS!D5+TI_EHG_DHEP!D5</f>
        <v>0</v>
      </c>
      <c r="E5" s="10">
        <f>TI_EHG_E_E!E5+TI_EHG_CHP_E!E5+TI_EHG_H_E!E5+TI_EHG_EDHP!E5+TI_EHG_EB!E5+TI_EHG_EPS!E5+TI_EHG_DHEP!E5</f>
        <v>0</v>
      </c>
      <c r="F5" s="10">
        <f>TI_EHG_E_E!F5+TI_EHG_CHP_E!F5+TI_EHG_H_E!F5+TI_EHG_EDHP!F5+TI_EHG_EB!F5+TI_EHG_EPS!F5+TI_EHG_DHEP!F5</f>
        <v>0</v>
      </c>
      <c r="G5" s="10">
        <f>TI_EHG_E_E!G5+TI_EHG_CHP_E!G5+TI_EHG_H_E!G5+TI_EHG_EDHP!G5+TI_EHG_EB!G5+TI_EHG_EPS!G5+TI_EHG_DHEP!G5</f>
        <v>0</v>
      </c>
      <c r="H5" s="10">
        <f>TI_EHG_E_E!H5+TI_EHG_CHP_E!H5+TI_EHG_H_E!H5+TI_EHG_EDHP!H5+TI_EHG_EB!H5+TI_EHG_EPS!H5+TI_EHG_DHEP!H5</f>
        <v>0</v>
      </c>
      <c r="I5" s="10">
        <f>TI_EHG_E_E!I5+TI_EHG_CHP_E!I5+TI_EHG_H_E!I5+TI_EHG_EDHP!I5+TI_EHG_EB!I5+TI_EHG_EPS!I5+TI_EHG_DHEP!I5</f>
        <v>0</v>
      </c>
      <c r="J5" s="10">
        <f>TI_EHG_E_E!J5+TI_EHG_CHP_E!J5+TI_EHG_H_E!J5+TI_EHG_EDHP!J5+TI_EHG_EB!J5+TI_EHG_EPS!J5+TI_EHG_DHEP!J5</f>
        <v>0</v>
      </c>
      <c r="K5" s="10">
        <f>TI_EHG_E_E!K5+TI_EHG_CHP_E!K5+TI_EHG_H_E!K5+TI_EHG_EDHP!K5+TI_EHG_EB!K5+TI_EHG_EPS!K5+TI_EHG_DHEP!K5</f>
        <v>0</v>
      </c>
      <c r="L5" s="10">
        <f>TI_EHG_E_E!L5+TI_EHG_CHP_E!L5+TI_EHG_H_E!L5+TI_EHG_EDHP!L5+TI_EHG_EB!L5+TI_EHG_EPS!L5+TI_EHG_DHEP!L5</f>
        <v>0</v>
      </c>
      <c r="M5" s="10">
        <f>TI_EHG_E_E!M5+TI_EHG_CHP_E!M5+TI_EHG_H_E!M5+TI_EHG_EDHP!M5+TI_EHG_EB!M5+TI_EHG_EPS!M5+TI_EHG_DHEP!M5</f>
        <v>0</v>
      </c>
      <c r="N5" s="10">
        <f>TI_EHG_E_E!N5+TI_EHG_CHP_E!N5+TI_EHG_H_E!N5+TI_EHG_EDHP!N5+TI_EHG_EB!N5+TI_EHG_EPS!N5+TI_EHG_DHEP!N5</f>
        <v>0</v>
      </c>
      <c r="O5" s="10">
        <f>TI_EHG_E_E!O5+TI_EHG_CHP_E!O5+TI_EHG_H_E!O5+TI_EHG_EDHP!O5+TI_EHG_EB!O5+TI_EHG_EPS!O5+TI_EHG_DHEP!O5</f>
        <v>0</v>
      </c>
      <c r="P5" s="10">
        <f>TI_EHG_E_E!P5+TI_EHG_CHP_E!P5+TI_EHG_H_E!P5+TI_EHG_EDHP!P5+TI_EHG_EB!P5+TI_EHG_EPS!P5+TI_EHG_DHEP!P5</f>
        <v>0</v>
      </c>
      <c r="Q5" s="10">
        <f>TI_EHG_E_E!Q5+TI_EHG_CHP_E!Q5+TI_EHG_H_E!Q5+TI_EHG_EDHP!Q5+TI_EHG_EB!Q5+TI_EHG_EPS!Q5+TI_EHG_DHEP!Q5</f>
        <v>0</v>
      </c>
      <c r="R5" s="10">
        <f>TI_EHG_E_E!R5+TI_EHG_CHP_E!R5+TI_EHG_H_E!R5+TI_EHG_EDHP!R5+TI_EHG_EB!R5+TI_EHG_EPS!R5+TI_EHG_DHEP!R5</f>
        <v>0</v>
      </c>
      <c r="S5" s="10">
        <f>TI_EHG_E_E!S5+TI_EHG_CHP_E!S5+TI_EHG_H_E!S5+TI_EHG_EDHP!S5+TI_EHG_EB!S5+TI_EHG_EPS!S5+TI_EHG_DHEP!S5</f>
        <v>0</v>
      </c>
      <c r="T5" s="10">
        <f>TI_EHG_E_E!T5+TI_EHG_CHP_E!T5+TI_EHG_H_E!T5+TI_EHG_EDHP!T5+TI_EHG_EB!T5+TI_EHG_EPS!T5+TI_EHG_DHEP!T5</f>
        <v>0</v>
      </c>
      <c r="U5" s="10">
        <f>TI_EHG_E_E!U5+TI_EHG_CHP_E!U5+TI_EHG_H_E!U5+TI_EHG_EDHP!U5+TI_EHG_EB!U5+TI_EHG_EPS!U5+TI_EHG_DHEP!U5</f>
        <v>0</v>
      </c>
      <c r="V5" s="10">
        <f>TI_EHG_E_E!V5+TI_EHG_CHP_E!V5+TI_EHG_H_E!V5+TI_EHG_EDHP!V5+TI_EHG_EB!V5+TI_EHG_EPS!V5+TI_EHG_DHEP!V5</f>
        <v>0</v>
      </c>
      <c r="W5" s="10">
        <f>TI_EHG_E_E!W5+TI_EHG_CHP_E!W5+TI_EHG_H_E!W5+TI_EHG_EDHP!W5+TI_EHG_EB!W5+TI_EHG_EPS!W5+TI_EHG_DHEP!W5</f>
        <v>0</v>
      </c>
      <c r="X5" s="10">
        <f>TI_EHG_E_E!X5+TI_EHG_CHP_E!X5+TI_EHG_H_E!X5+TI_EHG_EDHP!X5+TI_EHG_EB!X5+TI_EHG_EPS!X5+TI_EHG_DHEP!X5</f>
        <v>0</v>
      </c>
    </row>
    <row r="6" spans="1:24" ht="11.25" customHeight="1" x14ac:dyDescent="0.2">
      <c r="A6" s="41" t="s">
        <v>7</v>
      </c>
      <c r="B6" s="9" t="s">
        <v>8</v>
      </c>
      <c r="C6" s="10">
        <f>TI_EHG_E_E!C6+TI_EHG_CHP_E!C6+TI_EHG_H_E!C6+TI_EHG_EDHP!C6+TI_EHG_EB!C6+TI_EHG_EPS!C6+TI_EHG_DHEP!C6</f>
        <v>0</v>
      </c>
      <c r="D6" s="10">
        <f>TI_EHG_E_E!D6+TI_EHG_CHP_E!D6+TI_EHG_H_E!D6+TI_EHG_EDHP!D6+TI_EHG_EB!D6+TI_EHG_EPS!D6+TI_EHG_DHEP!D6</f>
        <v>0</v>
      </c>
      <c r="E6" s="10">
        <f>TI_EHG_E_E!E6+TI_EHG_CHP_E!E6+TI_EHG_H_E!E6+TI_EHG_EDHP!E6+TI_EHG_EB!E6+TI_EHG_EPS!E6+TI_EHG_DHEP!E6</f>
        <v>0</v>
      </c>
      <c r="F6" s="10">
        <f>TI_EHG_E_E!F6+TI_EHG_CHP_E!F6+TI_EHG_H_E!F6+TI_EHG_EDHP!F6+TI_EHG_EB!F6+TI_EHG_EPS!F6+TI_EHG_DHEP!F6</f>
        <v>0</v>
      </c>
      <c r="G6" s="10">
        <f>TI_EHG_E_E!G6+TI_EHG_CHP_E!G6+TI_EHG_H_E!G6+TI_EHG_EDHP!G6+TI_EHG_EB!G6+TI_EHG_EPS!G6+TI_EHG_DHEP!G6</f>
        <v>0</v>
      </c>
      <c r="H6" s="10">
        <f>TI_EHG_E_E!H6+TI_EHG_CHP_E!H6+TI_EHG_H_E!H6+TI_EHG_EDHP!H6+TI_EHG_EB!H6+TI_EHG_EPS!H6+TI_EHG_DHEP!H6</f>
        <v>0</v>
      </c>
      <c r="I6" s="10">
        <f>TI_EHG_E_E!I6+TI_EHG_CHP_E!I6+TI_EHG_H_E!I6+TI_EHG_EDHP!I6+TI_EHG_EB!I6+TI_EHG_EPS!I6+TI_EHG_DHEP!I6</f>
        <v>0</v>
      </c>
      <c r="J6" s="10">
        <f>TI_EHG_E_E!J6+TI_EHG_CHP_E!J6+TI_EHG_H_E!J6+TI_EHG_EDHP!J6+TI_EHG_EB!J6+TI_EHG_EPS!J6+TI_EHG_DHEP!J6</f>
        <v>0</v>
      </c>
      <c r="K6" s="10">
        <f>TI_EHG_E_E!K6+TI_EHG_CHP_E!K6+TI_EHG_H_E!K6+TI_EHG_EDHP!K6+TI_EHG_EB!K6+TI_EHG_EPS!K6+TI_EHG_DHEP!K6</f>
        <v>0</v>
      </c>
      <c r="L6" s="10">
        <f>TI_EHG_E_E!L6+TI_EHG_CHP_E!L6+TI_EHG_H_E!L6+TI_EHG_EDHP!L6+TI_EHG_EB!L6+TI_EHG_EPS!L6+TI_EHG_DHEP!L6</f>
        <v>0</v>
      </c>
      <c r="M6" s="10">
        <f>TI_EHG_E_E!M6+TI_EHG_CHP_E!M6+TI_EHG_H_E!M6+TI_EHG_EDHP!M6+TI_EHG_EB!M6+TI_EHG_EPS!M6+TI_EHG_DHEP!M6</f>
        <v>0</v>
      </c>
      <c r="N6" s="10">
        <f>TI_EHG_E_E!N6+TI_EHG_CHP_E!N6+TI_EHG_H_E!N6+TI_EHG_EDHP!N6+TI_EHG_EB!N6+TI_EHG_EPS!N6+TI_EHG_DHEP!N6</f>
        <v>0</v>
      </c>
      <c r="O6" s="10">
        <f>TI_EHG_E_E!O6+TI_EHG_CHP_E!O6+TI_EHG_H_E!O6+TI_EHG_EDHP!O6+TI_EHG_EB!O6+TI_EHG_EPS!O6+TI_EHG_DHEP!O6</f>
        <v>0</v>
      </c>
      <c r="P6" s="10">
        <f>TI_EHG_E_E!P6+TI_EHG_CHP_E!P6+TI_EHG_H_E!P6+TI_EHG_EDHP!P6+TI_EHG_EB!P6+TI_EHG_EPS!P6+TI_EHG_DHEP!P6</f>
        <v>0</v>
      </c>
      <c r="Q6" s="10">
        <f>TI_EHG_E_E!Q6+TI_EHG_CHP_E!Q6+TI_EHG_H_E!Q6+TI_EHG_EDHP!Q6+TI_EHG_EB!Q6+TI_EHG_EPS!Q6+TI_EHG_DHEP!Q6</f>
        <v>0</v>
      </c>
      <c r="R6" s="10">
        <f>TI_EHG_E_E!R6+TI_EHG_CHP_E!R6+TI_EHG_H_E!R6+TI_EHG_EDHP!R6+TI_EHG_EB!R6+TI_EHG_EPS!R6+TI_EHG_DHEP!R6</f>
        <v>0</v>
      </c>
      <c r="S6" s="10">
        <f>TI_EHG_E_E!S6+TI_EHG_CHP_E!S6+TI_EHG_H_E!S6+TI_EHG_EDHP!S6+TI_EHG_EB!S6+TI_EHG_EPS!S6+TI_EHG_DHEP!S6</f>
        <v>0</v>
      </c>
      <c r="T6" s="10">
        <f>TI_EHG_E_E!T6+TI_EHG_CHP_E!T6+TI_EHG_H_E!T6+TI_EHG_EDHP!T6+TI_EHG_EB!T6+TI_EHG_EPS!T6+TI_EHG_DHEP!T6</f>
        <v>0</v>
      </c>
      <c r="U6" s="10">
        <f>TI_EHG_E_E!U6+TI_EHG_CHP_E!U6+TI_EHG_H_E!U6+TI_EHG_EDHP!U6+TI_EHG_EB!U6+TI_EHG_EPS!U6+TI_EHG_DHEP!U6</f>
        <v>0</v>
      </c>
      <c r="V6" s="10">
        <f>TI_EHG_E_E!V6+TI_EHG_CHP_E!V6+TI_EHG_H_E!V6+TI_EHG_EDHP!V6+TI_EHG_EB!V6+TI_EHG_EPS!V6+TI_EHG_DHEP!V6</f>
        <v>0</v>
      </c>
      <c r="W6" s="10">
        <f>TI_EHG_E_E!W6+TI_EHG_CHP_E!W6+TI_EHG_H_E!W6+TI_EHG_EDHP!W6+TI_EHG_EB!W6+TI_EHG_EPS!W6+TI_EHG_DHEP!W6</f>
        <v>0</v>
      </c>
      <c r="X6" s="10">
        <f>TI_EHG_E_E!X6+TI_EHG_CHP_E!X6+TI_EHG_H_E!X6+TI_EHG_EDHP!X6+TI_EHG_EB!X6+TI_EHG_EPS!X6+TI_EHG_DHEP!X6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TI_EHG_E_E!C7+TI_EHG_CHP_E!C7+TI_EHG_H_E!C7+TI_EHG_EDHP!C7+TI_EHG_EB!C7+TI_EHG_EPS!C7+TI_EHG_DHEP!C7</f>
        <v>4998.3180567497857</v>
      </c>
      <c r="D7" s="10">
        <f>TI_EHG_E_E!D7+TI_EHG_CHP_E!D7+TI_EHG_H_E!D7+TI_EHG_EDHP!D7+TI_EHG_EB!D7+TI_EHG_EPS!D7+TI_EHG_DHEP!D7</f>
        <v>5349.0914875322442</v>
      </c>
      <c r="E7" s="10">
        <f>TI_EHG_E_E!E7+TI_EHG_CHP_E!E7+TI_EHG_H_E!E7+TI_EHG_EDHP!E7+TI_EHG_EB!E7+TI_EHG_EPS!E7+TI_EHG_DHEP!E7</f>
        <v>5394.2392089423884</v>
      </c>
      <c r="F7" s="10">
        <f>TI_EHG_E_E!F7+TI_EHG_CHP_E!F7+TI_EHG_H_E!F7+TI_EHG_EDHP!F7+TI_EHG_EB!F7+TI_EHG_EPS!F7+TI_EHG_DHEP!F7</f>
        <v>5507.2217540842639</v>
      </c>
      <c r="G7" s="10">
        <f>TI_EHG_E_E!G7+TI_EHG_CHP_E!G7+TI_EHG_H_E!G7+TI_EHG_EDHP!G7+TI_EHG_EB!G7+TI_EHG_EPS!G7+TI_EHG_DHEP!G7</f>
        <v>5316.9503869303517</v>
      </c>
      <c r="H7" s="10">
        <f>TI_EHG_E_E!H7+TI_EHG_CHP_E!H7+TI_EHG_H_E!H7+TI_EHG_EDHP!H7+TI_EHG_EB!H7+TI_EHG_EPS!H7+TI_EHG_DHEP!H7</f>
        <v>4958.2649183147023</v>
      </c>
      <c r="I7" s="10">
        <f>TI_EHG_E_E!I7+TI_EHG_CHP_E!I7+TI_EHG_H_E!I7+TI_EHG_EDHP!I7+TI_EHG_EB!I7+TI_EHG_EPS!I7+TI_EHG_DHEP!I7</f>
        <v>5030.2092003439375</v>
      </c>
      <c r="J7" s="10">
        <f>TI_EHG_E_E!J7+TI_EHG_CHP_E!J7+TI_EHG_H_E!J7+TI_EHG_EDHP!J7+TI_EHG_EB!J7+TI_EHG_EPS!J7+TI_EHG_DHEP!J7</f>
        <v>5125.8607050730861</v>
      </c>
      <c r="K7" s="10">
        <f>TI_EHG_E_E!K7+TI_EHG_CHP_E!K7+TI_EHG_H_E!K7+TI_EHG_EDHP!K7+TI_EHG_EB!K7+TI_EHG_EPS!K7+TI_EHG_DHEP!K7</f>
        <v>4844.6721410146165</v>
      </c>
      <c r="L7" s="10">
        <f>TI_EHG_E_E!L7+TI_EHG_CHP_E!L7+TI_EHG_H_E!L7+TI_EHG_EDHP!L7+TI_EHG_EB!L7+TI_EHG_EPS!L7+TI_EHG_DHEP!L7</f>
        <v>4976.3912295786749</v>
      </c>
      <c r="M7" s="10">
        <f>TI_EHG_E_E!M7+TI_EHG_CHP_E!M7+TI_EHG_H_E!M7+TI_EHG_EDHP!M7+TI_EHG_EB!M7+TI_EHG_EPS!M7+TI_EHG_DHEP!M7</f>
        <v>4669.1745485812553</v>
      </c>
      <c r="N7" s="10">
        <f>TI_EHG_E_E!N7+TI_EHG_CHP_E!N7+TI_EHG_H_E!N7+TI_EHG_EDHP!N7+TI_EHG_EB!N7+TI_EHG_EPS!N7+TI_EHG_DHEP!N7</f>
        <v>4348.7768701633704</v>
      </c>
      <c r="O7" s="10">
        <f>TI_EHG_E_E!O7+TI_EHG_CHP_E!O7+TI_EHG_H_E!O7+TI_EHG_EDHP!O7+TI_EHG_EB!O7+TI_EHG_EPS!O7+TI_EHG_DHEP!O7</f>
        <v>5049.774720550301</v>
      </c>
      <c r="P7" s="10">
        <f>TI_EHG_E_E!P7+TI_EHG_CHP_E!P7+TI_EHG_H_E!P7+TI_EHG_EDHP!P7+TI_EHG_EB!P7+TI_EHG_EPS!P7+TI_EHG_DHEP!P7</f>
        <v>5206.5487532244188</v>
      </c>
      <c r="Q7" s="10">
        <f>TI_EHG_E_E!Q7+TI_EHG_CHP_E!Q7+TI_EHG_H_E!Q7+TI_EHG_EDHP!Q7+TI_EHG_EB!Q7+TI_EHG_EPS!Q7+TI_EHG_DHEP!Q7</f>
        <v>6049.356663800515</v>
      </c>
      <c r="R7" s="10">
        <f>TI_EHG_E_E!R7+TI_EHG_CHP_E!R7+TI_EHG_H_E!R7+TI_EHG_EDHP!R7+TI_EHG_EB!R7+TI_EHG_EPS!R7+TI_EHG_DHEP!R7</f>
        <v>8040.3055889939806</v>
      </c>
      <c r="S7" s="10">
        <f>TI_EHG_E_E!S7+TI_EHG_CHP_E!S7+TI_EHG_H_E!S7+TI_EHG_EDHP!S7+TI_EHG_EB!S7+TI_EHG_EPS!S7+TI_EHG_DHEP!S7</f>
        <v>7276.7360275150468</v>
      </c>
      <c r="T7" s="10">
        <f>TI_EHG_E_E!T7+TI_EHG_CHP_E!T7+TI_EHG_H_E!T7+TI_EHG_EDHP!T7+TI_EHG_EB!T7+TI_EHG_EPS!T7+TI_EHG_DHEP!T7</f>
        <v>6126.3020636285473</v>
      </c>
      <c r="U7" s="10">
        <f>TI_EHG_E_E!U7+TI_EHG_CHP_E!U7+TI_EHG_H_E!U7+TI_EHG_EDHP!U7+TI_EHG_EB!U7+TI_EHG_EPS!U7+TI_EHG_DHEP!U7</f>
        <v>5289.5922613929488</v>
      </c>
      <c r="V7" s="10">
        <f>TI_EHG_E_E!V7+TI_EHG_CHP_E!V7+TI_EHG_H_E!V7+TI_EHG_EDHP!V7+TI_EHG_EB!V7+TI_EHG_EPS!V7+TI_EHG_DHEP!V7</f>
        <v>3502.2282029234739</v>
      </c>
      <c r="W7" s="10">
        <f>TI_EHG_E_E!W7+TI_EHG_CHP_E!W7+TI_EHG_H_E!W7+TI_EHG_EDHP!W7+TI_EHG_EB!W7+TI_EHG_EPS!W7+TI_EHG_DHEP!W7</f>
        <v>1525.3100601891658</v>
      </c>
      <c r="X7" s="10">
        <f>TI_EHG_E_E!X7+TI_EHG_CHP_E!X7+TI_EHG_H_E!X7+TI_EHG_EDHP!X7+TI_EHG_EB!X7+TI_EHG_EPS!X7+TI_EHG_DHEP!X7</f>
        <v>2829.4601891659499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TI_EHG_E_E!C9+TI_EHG_CHP_E!C9+TI_EHG_H_E!C9+TI_EHG_EDHP!C9+TI_EHG_EB!C9+TI_EHG_EPS!C9+TI_EHG_DHEP!C9</f>
        <v>0</v>
      </c>
      <c r="D9" s="10">
        <f>TI_EHG_E_E!D9+TI_EHG_CHP_E!D9+TI_EHG_H_E!D9+TI_EHG_EDHP!D9+TI_EHG_EB!D9+TI_EHG_EPS!D9+TI_EHG_DHEP!D9</f>
        <v>0</v>
      </c>
      <c r="E9" s="10">
        <f>TI_EHG_E_E!E9+TI_EHG_CHP_E!E9+TI_EHG_H_E!E9+TI_EHG_EDHP!E9+TI_EHG_EB!E9+TI_EHG_EPS!E9+TI_EHG_DHEP!E9</f>
        <v>0</v>
      </c>
      <c r="F9" s="10">
        <f>TI_EHG_E_E!F9+TI_EHG_CHP_E!F9+TI_EHG_H_E!F9+TI_EHG_EDHP!F9+TI_EHG_EB!F9+TI_EHG_EPS!F9+TI_EHG_DHEP!F9</f>
        <v>0</v>
      </c>
      <c r="G9" s="10">
        <f>TI_EHG_E_E!G9+TI_EHG_CHP_E!G9+TI_EHG_H_E!G9+TI_EHG_EDHP!G9+TI_EHG_EB!G9+TI_EHG_EPS!G9+TI_EHG_DHEP!G9</f>
        <v>0</v>
      </c>
      <c r="H9" s="10">
        <f>TI_EHG_E_E!H9+TI_EHG_CHP_E!H9+TI_EHG_H_E!H9+TI_EHG_EDHP!H9+TI_EHG_EB!H9+TI_EHG_EPS!H9+TI_EHG_DHEP!H9</f>
        <v>0</v>
      </c>
      <c r="I9" s="10">
        <f>TI_EHG_E_E!I9+TI_EHG_CHP_E!I9+TI_EHG_H_E!I9+TI_EHG_EDHP!I9+TI_EHG_EB!I9+TI_EHG_EPS!I9+TI_EHG_DHEP!I9</f>
        <v>0</v>
      </c>
      <c r="J9" s="10">
        <f>TI_EHG_E_E!J9+TI_EHG_CHP_E!J9+TI_EHG_H_E!J9+TI_EHG_EDHP!J9+TI_EHG_EB!J9+TI_EHG_EPS!J9+TI_EHG_DHEP!J9</f>
        <v>0</v>
      </c>
      <c r="K9" s="10">
        <f>TI_EHG_E_E!K9+TI_EHG_CHP_E!K9+TI_EHG_H_E!K9+TI_EHG_EDHP!K9+TI_EHG_EB!K9+TI_EHG_EPS!K9+TI_EHG_DHEP!K9</f>
        <v>0</v>
      </c>
      <c r="L9" s="10">
        <f>TI_EHG_E_E!L9+TI_EHG_CHP_E!L9+TI_EHG_H_E!L9+TI_EHG_EDHP!L9+TI_EHG_EB!L9+TI_EHG_EPS!L9+TI_EHG_DHEP!L9</f>
        <v>0</v>
      </c>
      <c r="M9" s="10">
        <f>TI_EHG_E_E!M9+TI_EHG_CHP_E!M9+TI_EHG_H_E!M9+TI_EHG_EDHP!M9+TI_EHG_EB!M9+TI_EHG_EPS!M9+TI_EHG_DHEP!M9</f>
        <v>0</v>
      </c>
      <c r="N9" s="10">
        <f>TI_EHG_E_E!N9+TI_EHG_CHP_E!N9+TI_EHG_H_E!N9+TI_EHG_EDHP!N9+TI_EHG_EB!N9+TI_EHG_EPS!N9+TI_EHG_DHEP!N9</f>
        <v>0</v>
      </c>
      <c r="O9" s="10">
        <f>TI_EHG_E_E!O9+TI_EHG_CHP_E!O9+TI_EHG_H_E!O9+TI_EHG_EDHP!O9+TI_EHG_EB!O9+TI_EHG_EPS!O9+TI_EHG_DHEP!O9</f>
        <v>0</v>
      </c>
      <c r="P9" s="10">
        <f>TI_EHG_E_E!P9+TI_EHG_CHP_E!P9+TI_EHG_H_E!P9+TI_EHG_EDHP!P9+TI_EHG_EB!P9+TI_EHG_EPS!P9+TI_EHG_DHEP!P9</f>
        <v>0</v>
      </c>
      <c r="Q9" s="10">
        <f>TI_EHG_E_E!Q9+TI_EHG_CHP_E!Q9+TI_EHG_H_E!Q9+TI_EHG_EDHP!Q9+TI_EHG_EB!Q9+TI_EHG_EPS!Q9+TI_EHG_DHEP!Q9</f>
        <v>0</v>
      </c>
      <c r="R9" s="10">
        <f>TI_EHG_E_E!R9+TI_EHG_CHP_E!R9+TI_EHG_H_E!R9+TI_EHG_EDHP!R9+TI_EHG_EB!R9+TI_EHG_EPS!R9+TI_EHG_DHEP!R9</f>
        <v>0</v>
      </c>
      <c r="S9" s="10">
        <f>TI_EHG_E_E!S9+TI_EHG_CHP_E!S9+TI_EHG_H_E!S9+TI_EHG_EDHP!S9+TI_EHG_EB!S9+TI_EHG_EPS!S9+TI_EHG_DHEP!S9</f>
        <v>0</v>
      </c>
      <c r="T9" s="10">
        <f>TI_EHG_E_E!T9+TI_EHG_CHP_E!T9+TI_EHG_H_E!T9+TI_EHG_EDHP!T9+TI_EHG_EB!T9+TI_EHG_EPS!T9+TI_EHG_DHEP!T9</f>
        <v>0</v>
      </c>
      <c r="U9" s="10">
        <f>TI_EHG_E_E!U9+TI_EHG_CHP_E!U9+TI_EHG_H_E!U9+TI_EHG_EDHP!U9+TI_EHG_EB!U9+TI_EHG_EPS!U9+TI_EHG_DHEP!U9</f>
        <v>0</v>
      </c>
      <c r="V9" s="10">
        <f>TI_EHG_E_E!V9+TI_EHG_CHP_E!V9+TI_EHG_H_E!V9+TI_EHG_EDHP!V9+TI_EHG_EB!V9+TI_EHG_EPS!V9+TI_EHG_DHEP!V9</f>
        <v>0</v>
      </c>
      <c r="W9" s="10">
        <f>TI_EHG_E_E!W9+TI_EHG_CHP_E!W9+TI_EHG_H_E!W9+TI_EHG_EDHP!W9+TI_EHG_EB!W9+TI_EHG_EPS!W9+TI_EHG_DHEP!W9</f>
        <v>0</v>
      </c>
      <c r="X9" s="10">
        <f>TI_EHG_E_E!X9+TI_EHG_CHP_E!X9+TI_EHG_H_E!X9+TI_EHG_EDHP!X9+TI_EHG_EB!X9+TI_EHG_EPS!X9+TI_EHG_DHEP!X9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TI_EHG_E_E!C10+TI_EHG_CHP_E!C10+TI_EHG_H_E!C10+TI_EHG_EDHP!C10+TI_EHG_EB!C10+TI_EHG_EPS!C10+TI_EHG_DHEP!C10</f>
        <v>0</v>
      </c>
      <c r="D10" s="10">
        <f>TI_EHG_E_E!D10+TI_EHG_CHP_E!D10+TI_EHG_H_E!D10+TI_EHG_EDHP!D10+TI_EHG_EB!D10+TI_EHG_EPS!D10+TI_EHG_DHEP!D10</f>
        <v>0</v>
      </c>
      <c r="E10" s="10">
        <f>TI_EHG_E_E!E10+TI_EHG_CHP_E!E10+TI_EHG_H_E!E10+TI_EHG_EDHP!E10+TI_EHG_EB!E10+TI_EHG_EPS!E10+TI_EHG_DHEP!E10</f>
        <v>0</v>
      </c>
      <c r="F10" s="10">
        <f>TI_EHG_E_E!F10+TI_EHG_CHP_E!F10+TI_EHG_H_E!F10+TI_EHG_EDHP!F10+TI_EHG_EB!F10+TI_EHG_EPS!F10+TI_EHG_DHEP!F10</f>
        <v>0</v>
      </c>
      <c r="G10" s="10">
        <f>TI_EHG_E_E!G10+TI_EHG_CHP_E!G10+TI_EHG_H_E!G10+TI_EHG_EDHP!G10+TI_EHG_EB!G10+TI_EHG_EPS!G10+TI_EHG_DHEP!G10</f>
        <v>0</v>
      </c>
      <c r="H10" s="10">
        <f>TI_EHG_E_E!H10+TI_EHG_CHP_E!H10+TI_EHG_H_E!H10+TI_EHG_EDHP!H10+TI_EHG_EB!H10+TI_EHG_EPS!H10+TI_EHG_DHEP!H10</f>
        <v>0</v>
      </c>
      <c r="I10" s="10">
        <f>TI_EHG_E_E!I10+TI_EHG_CHP_E!I10+TI_EHG_H_E!I10+TI_EHG_EDHP!I10+TI_EHG_EB!I10+TI_EHG_EPS!I10+TI_EHG_DHEP!I10</f>
        <v>0</v>
      </c>
      <c r="J10" s="10">
        <f>TI_EHG_E_E!J10+TI_EHG_CHP_E!J10+TI_EHG_H_E!J10+TI_EHG_EDHP!J10+TI_EHG_EB!J10+TI_EHG_EPS!J10+TI_EHG_DHEP!J10</f>
        <v>0</v>
      </c>
      <c r="K10" s="10">
        <f>TI_EHG_E_E!K10+TI_EHG_CHP_E!K10+TI_EHG_H_E!K10+TI_EHG_EDHP!K10+TI_EHG_EB!K10+TI_EHG_EPS!K10+TI_EHG_DHEP!K10</f>
        <v>0</v>
      </c>
      <c r="L10" s="10">
        <f>TI_EHG_E_E!L10+TI_EHG_CHP_E!L10+TI_EHG_H_E!L10+TI_EHG_EDHP!L10+TI_EHG_EB!L10+TI_EHG_EPS!L10+TI_EHG_DHEP!L10</f>
        <v>0</v>
      </c>
      <c r="M10" s="10">
        <f>TI_EHG_E_E!M10+TI_EHG_CHP_E!M10+TI_EHG_H_E!M10+TI_EHG_EDHP!M10+TI_EHG_EB!M10+TI_EHG_EPS!M10+TI_EHG_DHEP!M10</f>
        <v>0</v>
      </c>
      <c r="N10" s="10">
        <f>TI_EHG_E_E!N10+TI_EHG_CHP_E!N10+TI_EHG_H_E!N10+TI_EHG_EDHP!N10+TI_EHG_EB!N10+TI_EHG_EPS!N10+TI_EHG_DHEP!N10</f>
        <v>0</v>
      </c>
      <c r="O10" s="10">
        <f>TI_EHG_E_E!O10+TI_EHG_CHP_E!O10+TI_EHG_H_E!O10+TI_EHG_EDHP!O10+TI_EHG_EB!O10+TI_EHG_EPS!O10+TI_EHG_DHEP!O10</f>
        <v>0</v>
      </c>
      <c r="P10" s="10">
        <f>TI_EHG_E_E!P10+TI_EHG_CHP_E!P10+TI_EHG_H_E!P10+TI_EHG_EDHP!P10+TI_EHG_EB!P10+TI_EHG_EPS!P10+TI_EHG_DHEP!P10</f>
        <v>0</v>
      </c>
      <c r="Q10" s="10">
        <f>TI_EHG_E_E!Q10+TI_EHG_CHP_E!Q10+TI_EHG_H_E!Q10+TI_EHG_EDHP!Q10+TI_EHG_EB!Q10+TI_EHG_EPS!Q10+TI_EHG_DHEP!Q10</f>
        <v>0</v>
      </c>
      <c r="R10" s="10">
        <f>TI_EHG_E_E!R10+TI_EHG_CHP_E!R10+TI_EHG_H_E!R10+TI_EHG_EDHP!R10+TI_EHG_EB!R10+TI_EHG_EPS!R10+TI_EHG_DHEP!R10</f>
        <v>0</v>
      </c>
      <c r="S10" s="10">
        <f>TI_EHG_E_E!S10+TI_EHG_CHP_E!S10+TI_EHG_H_E!S10+TI_EHG_EDHP!S10+TI_EHG_EB!S10+TI_EHG_EPS!S10+TI_EHG_DHEP!S10</f>
        <v>0</v>
      </c>
      <c r="T10" s="10">
        <f>TI_EHG_E_E!T10+TI_EHG_CHP_E!T10+TI_EHG_H_E!T10+TI_EHG_EDHP!T10+TI_EHG_EB!T10+TI_EHG_EPS!T10+TI_EHG_DHEP!T10</f>
        <v>0</v>
      </c>
      <c r="U10" s="10">
        <f>TI_EHG_E_E!U10+TI_EHG_CHP_E!U10+TI_EHG_H_E!U10+TI_EHG_EDHP!U10+TI_EHG_EB!U10+TI_EHG_EPS!U10+TI_EHG_DHEP!U10</f>
        <v>0</v>
      </c>
      <c r="V10" s="10">
        <f>TI_EHG_E_E!V10+TI_EHG_CHP_E!V10+TI_EHG_H_E!V10+TI_EHG_EDHP!V10+TI_EHG_EB!V10+TI_EHG_EPS!V10+TI_EHG_DHEP!V10</f>
        <v>0</v>
      </c>
      <c r="W10" s="10">
        <f>TI_EHG_E_E!W10+TI_EHG_CHP_E!W10+TI_EHG_H_E!W10+TI_EHG_EDHP!W10+TI_EHG_EB!W10+TI_EHG_EPS!W10+TI_EHG_DHEP!W10</f>
        <v>0</v>
      </c>
      <c r="X10" s="10">
        <f>TI_EHG_E_E!X10+TI_EHG_CHP_E!X10+TI_EHG_H_E!X10+TI_EHG_EDHP!X10+TI_EHG_EB!X10+TI_EHG_EPS!X10+TI_EHG_DHEP!X10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TI_EHG_E_E!C12+TI_EHG_CHP_E!C12+TI_EHG_H_E!C12+TI_EHG_EDHP!C12+TI_EHG_EB!C12+TI_EHG_EPS!C12+TI_EHG_DHEP!C12</f>
        <v>0</v>
      </c>
      <c r="D12" s="10">
        <f>TI_EHG_E_E!D12+TI_EHG_CHP_E!D12+TI_EHG_H_E!D12+TI_EHG_EDHP!D12+TI_EHG_EB!D12+TI_EHG_EPS!D12+TI_EHG_DHEP!D12</f>
        <v>0</v>
      </c>
      <c r="E12" s="10">
        <f>TI_EHG_E_E!E12+TI_EHG_CHP_E!E12+TI_EHG_H_E!E12+TI_EHG_EDHP!E12+TI_EHG_EB!E12+TI_EHG_EPS!E12+TI_EHG_DHEP!E12</f>
        <v>0</v>
      </c>
      <c r="F12" s="10">
        <f>TI_EHG_E_E!F12+TI_EHG_CHP_E!F12+TI_EHG_H_E!F12+TI_EHG_EDHP!F12+TI_EHG_EB!F12+TI_EHG_EPS!F12+TI_EHG_DHEP!F12</f>
        <v>0</v>
      </c>
      <c r="G12" s="10">
        <f>TI_EHG_E_E!G12+TI_EHG_CHP_E!G12+TI_EHG_H_E!G12+TI_EHG_EDHP!G12+TI_EHG_EB!G12+TI_EHG_EPS!G12+TI_EHG_DHEP!G12</f>
        <v>0</v>
      </c>
      <c r="H12" s="10">
        <f>TI_EHG_E_E!H12+TI_EHG_CHP_E!H12+TI_EHG_H_E!H12+TI_EHG_EDHP!H12+TI_EHG_EB!H12+TI_EHG_EPS!H12+TI_EHG_DHEP!H12</f>
        <v>0</v>
      </c>
      <c r="I12" s="10">
        <f>TI_EHG_E_E!I12+TI_EHG_CHP_E!I12+TI_EHG_H_E!I12+TI_EHG_EDHP!I12+TI_EHG_EB!I12+TI_EHG_EPS!I12+TI_EHG_DHEP!I12</f>
        <v>0</v>
      </c>
      <c r="J12" s="10">
        <f>TI_EHG_E_E!J12+TI_EHG_CHP_E!J12+TI_EHG_H_E!J12+TI_EHG_EDHP!J12+TI_EHG_EB!J12+TI_EHG_EPS!J12+TI_EHG_DHEP!J12</f>
        <v>0</v>
      </c>
      <c r="K12" s="10">
        <f>TI_EHG_E_E!K12+TI_EHG_CHP_E!K12+TI_EHG_H_E!K12+TI_EHG_EDHP!K12+TI_EHG_EB!K12+TI_EHG_EPS!K12+TI_EHG_DHEP!K12</f>
        <v>0</v>
      </c>
      <c r="L12" s="10">
        <f>TI_EHG_E_E!L12+TI_EHG_CHP_E!L12+TI_EHG_H_E!L12+TI_EHG_EDHP!L12+TI_EHG_EB!L12+TI_EHG_EPS!L12+TI_EHG_DHEP!L12</f>
        <v>0</v>
      </c>
      <c r="M12" s="10">
        <f>TI_EHG_E_E!M12+TI_EHG_CHP_E!M12+TI_EHG_H_E!M12+TI_EHG_EDHP!M12+TI_EHG_EB!M12+TI_EHG_EPS!M12+TI_EHG_DHEP!M12</f>
        <v>0</v>
      </c>
      <c r="N12" s="10">
        <f>TI_EHG_E_E!N12+TI_EHG_CHP_E!N12+TI_EHG_H_E!N12+TI_EHG_EDHP!N12+TI_EHG_EB!N12+TI_EHG_EPS!N12+TI_EHG_DHEP!N12</f>
        <v>0</v>
      </c>
      <c r="O12" s="10">
        <f>TI_EHG_E_E!O12+TI_EHG_CHP_E!O12+TI_EHG_H_E!O12+TI_EHG_EDHP!O12+TI_EHG_EB!O12+TI_EHG_EPS!O12+TI_EHG_DHEP!O12</f>
        <v>0</v>
      </c>
      <c r="P12" s="10">
        <f>TI_EHG_E_E!P12+TI_EHG_CHP_E!P12+TI_EHG_H_E!P12+TI_EHG_EDHP!P12+TI_EHG_EB!P12+TI_EHG_EPS!P12+TI_EHG_DHEP!P12</f>
        <v>0</v>
      </c>
      <c r="Q12" s="10">
        <f>TI_EHG_E_E!Q12+TI_EHG_CHP_E!Q12+TI_EHG_H_E!Q12+TI_EHG_EDHP!Q12+TI_EHG_EB!Q12+TI_EHG_EPS!Q12+TI_EHG_DHEP!Q12</f>
        <v>0</v>
      </c>
      <c r="R12" s="10">
        <f>TI_EHG_E_E!R12+TI_EHG_CHP_E!R12+TI_EHG_H_E!R12+TI_EHG_EDHP!R12+TI_EHG_EB!R12+TI_EHG_EPS!R12+TI_EHG_DHEP!R12</f>
        <v>0</v>
      </c>
      <c r="S12" s="10">
        <f>TI_EHG_E_E!S12+TI_EHG_CHP_E!S12+TI_EHG_H_E!S12+TI_EHG_EDHP!S12+TI_EHG_EB!S12+TI_EHG_EPS!S12+TI_EHG_DHEP!S12</f>
        <v>0</v>
      </c>
      <c r="T12" s="10">
        <f>TI_EHG_E_E!T12+TI_EHG_CHP_E!T12+TI_EHG_H_E!T12+TI_EHG_EDHP!T12+TI_EHG_EB!T12+TI_EHG_EPS!T12+TI_EHG_DHEP!T12</f>
        <v>0</v>
      </c>
      <c r="U12" s="10">
        <f>TI_EHG_E_E!U12+TI_EHG_CHP_E!U12+TI_EHG_H_E!U12+TI_EHG_EDHP!U12+TI_EHG_EB!U12+TI_EHG_EPS!U12+TI_EHG_DHEP!U12</f>
        <v>0</v>
      </c>
      <c r="V12" s="10">
        <f>TI_EHG_E_E!V12+TI_EHG_CHP_E!V12+TI_EHG_H_E!V12+TI_EHG_EDHP!V12+TI_EHG_EB!V12+TI_EHG_EPS!V12+TI_EHG_DHEP!V12</f>
        <v>0</v>
      </c>
      <c r="W12" s="10">
        <f>TI_EHG_E_E!W12+TI_EHG_CHP_E!W12+TI_EHG_H_E!W12+TI_EHG_EDHP!W12+TI_EHG_EB!W12+TI_EHG_EPS!W12+TI_EHG_DHEP!W12</f>
        <v>0</v>
      </c>
      <c r="X12" s="10">
        <f>TI_EHG_E_E!X12+TI_EHG_CHP_E!X12+TI_EHG_H_E!X12+TI_EHG_EDHP!X12+TI_EHG_EB!X12+TI_EHG_EPS!X12+TI_EHG_DHEP!X12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TI_EHG_E_E!C13+TI_EHG_CHP_E!C13+TI_EHG_H_E!C13+TI_EHG_EDHP!C13+TI_EHG_EB!C13+TI_EHG_EPS!C13+TI_EHG_DHEP!C13</f>
        <v>0</v>
      </c>
      <c r="D13" s="10">
        <f>TI_EHG_E_E!D13+TI_EHG_CHP_E!D13+TI_EHG_H_E!D13+TI_EHG_EDHP!D13+TI_EHG_EB!D13+TI_EHG_EPS!D13+TI_EHG_DHEP!D13</f>
        <v>0</v>
      </c>
      <c r="E13" s="10">
        <f>TI_EHG_E_E!E13+TI_EHG_CHP_E!E13+TI_EHG_H_E!E13+TI_EHG_EDHP!E13+TI_EHG_EB!E13+TI_EHG_EPS!E13+TI_EHG_DHEP!E13</f>
        <v>0</v>
      </c>
      <c r="F13" s="10">
        <f>TI_EHG_E_E!F13+TI_EHG_CHP_E!F13+TI_EHG_H_E!F13+TI_EHG_EDHP!F13+TI_EHG_EB!F13+TI_EHG_EPS!F13+TI_EHG_DHEP!F13</f>
        <v>0</v>
      </c>
      <c r="G13" s="10">
        <f>TI_EHG_E_E!G13+TI_EHG_CHP_E!G13+TI_EHG_H_E!G13+TI_EHG_EDHP!G13+TI_EHG_EB!G13+TI_EHG_EPS!G13+TI_EHG_DHEP!G13</f>
        <v>0</v>
      </c>
      <c r="H13" s="10">
        <f>TI_EHG_E_E!H13+TI_EHG_CHP_E!H13+TI_EHG_H_E!H13+TI_EHG_EDHP!H13+TI_EHG_EB!H13+TI_EHG_EPS!H13+TI_EHG_DHEP!H13</f>
        <v>0</v>
      </c>
      <c r="I13" s="10">
        <f>TI_EHG_E_E!I13+TI_EHG_CHP_E!I13+TI_EHG_H_E!I13+TI_EHG_EDHP!I13+TI_EHG_EB!I13+TI_EHG_EPS!I13+TI_EHG_DHEP!I13</f>
        <v>0</v>
      </c>
      <c r="J13" s="10">
        <f>TI_EHG_E_E!J13+TI_EHG_CHP_E!J13+TI_EHG_H_E!J13+TI_EHG_EDHP!J13+TI_EHG_EB!J13+TI_EHG_EPS!J13+TI_EHG_DHEP!J13</f>
        <v>0</v>
      </c>
      <c r="K13" s="10">
        <f>TI_EHG_E_E!K13+TI_EHG_CHP_E!K13+TI_EHG_H_E!K13+TI_EHG_EDHP!K13+TI_EHG_EB!K13+TI_EHG_EPS!K13+TI_EHG_DHEP!K13</f>
        <v>0</v>
      </c>
      <c r="L13" s="10">
        <f>TI_EHG_E_E!L13+TI_EHG_CHP_E!L13+TI_EHG_H_E!L13+TI_EHG_EDHP!L13+TI_EHG_EB!L13+TI_EHG_EPS!L13+TI_EHG_DHEP!L13</f>
        <v>0</v>
      </c>
      <c r="M13" s="10">
        <f>TI_EHG_E_E!M13+TI_EHG_CHP_E!M13+TI_EHG_H_E!M13+TI_EHG_EDHP!M13+TI_EHG_EB!M13+TI_EHG_EPS!M13+TI_EHG_DHEP!M13</f>
        <v>0</v>
      </c>
      <c r="N13" s="10">
        <f>TI_EHG_E_E!N13+TI_EHG_CHP_E!N13+TI_EHG_H_E!N13+TI_EHG_EDHP!N13+TI_EHG_EB!N13+TI_EHG_EPS!N13+TI_EHG_DHEP!N13</f>
        <v>0</v>
      </c>
      <c r="O13" s="10">
        <f>TI_EHG_E_E!O13+TI_EHG_CHP_E!O13+TI_EHG_H_E!O13+TI_EHG_EDHP!O13+TI_EHG_EB!O13+TI_EHG_EPS!O13+TI_EHG_DHEP!O13</f>
        <v>0</v>
      </c>
      <c r="P13" s="10">
        <f>TI_EHG_E_E!P13+TI_EHG_CHP_E!P13+TI_EHG_H_E!P13+TI_EHG_EDHP!P13+TI_EHG_EB!P13+TI_EHG_EPS!P13+TI_EHG_DHEP!P13</f>
        <v>0</v>
      </c>
      <c r="Q13" s="10">
        <f>TI_EHG_E_E!Q13+TI_EHG_CHP_E!Q13+TI_EHG_H_E!Q13+TI_EHG_EDHP!Q13+TI_EHG_EB!Q13+TI_EHG_EPS!Q13+TI_EHG_DHEP!Q13</f>
        <v>0</v>
      </c>
      <c r="R13" s="10">
        <f>TI_EHG_E_E!R13+TI_EHG_CHP_E!R13+TI_EHG_H_E!R13+TI_EHG_EDHP!R13+TI_EHG_EB!R13+TI_EHG_EPS!R13+TI_EHG_DHEP!R13</f>
        <v>0</v>
      </c>
      <c r="S13" s="10">
        <f>TI_EHG_E_E!S13+TI_EHG_CHP_E!S13+TI_EHG_H_E!S13+TI_EHG_EDHP!S13+TI_EHG_EB!S13+TI_EHG_EPS!S13+TI_EHG_DHEP!S13</f>
        <v>0</v>
      </c>
      <c r="T13" s="10">
        <f>TI_EHG_E_E!T13+TI_EHG_CHP_E!T13+TI_EHG_H_E!T13+TI_EHG_EDHP!T13+TI_EHG_EB!T13+TI_EHG_EPS!T13+TI_EHG_DHEP!T13</f>
        <v>0</v>
      </c>
      <c r="U13" s="10">
        <f>TI_EHG_E_E!U13+TI_EHG_CHP_E!U13+TI_EHG_H_E!U13+TI_EHG_EDHP!U13+TI_EHG_EB!U13+TI_EHG_EPS!U13+TI_EHG_DHEP!U13</f>
        <v>0</v>
      </c>
      <c r="V13" s="10">
        <f>TI_EHG_E_E!V13+TI_EHG_CHP_E!V13+TI_EHG_H_E!V13+TI_EHG_EDHP!V13+TI_EHG_EB!V13+TI_EHG_EPS!V13+TI_EHG_DHEP!V13</f>
        <v>0</v>
      </c>
      <c r="W13" s="10">
        <f>TI_EHG_E_E!W13+TI_EHG_CHP_E!W13+TI_EHG_H_E!W13+TI_EHG_EDHP!W13+TI_EHG_EB!W13+TI_EHG_EPS!W13+TI_EHG_DHEP!W13</f>
        <v>0</v>
      </c>
      <c r="X13" s="10">
        <f>TI_EHG_E_E!X13+TI_EHG_CHP_E!X13+TI_EHG_H_E!X13+TI_EHG_EDHP!X13+TI_EHG_EB!X13+TI_EHG_EPS!X13+TI_EHG_DHEP!X13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TI_EHG_E_E!C14+TI_EHG_CHP_E!C14+TI_EHG_H_E!C14+TI_EHG_EDHP!C14+TI_EHG_EB!C14+TI_EHG_EPS!C14+TI_EHG_DHEP!C14</f>
        <v>0</v>
      </c>
      <c r="D14" s="10">
        <f>TI_EHG_E_E!D14+TI_EHG_CHP_E!D14+TI_EHG_H_E!D14+TI_EHG_EDHP!D14+TI_EHG_EB!D14+TI_EHG_EPS!D14+TI_EHG_DHEP!D14</f>
        <v>0</v>
      </c>
      <c r="E14" s="10">
        <f>TI_EHG_E_E!E14+TI_EHG_CHP_E!E14+TI_EHG_H_E!E14+TI_EHG_EDHP!E14+TI_EHG_EB!E14+TI_EHG_EPS!E14+TI_EHG_DHEP!E14</f>
        <v>0</v>
      </c>
      <c r="F14" s="10">
        <f>TI_EHG_E_E!F14+TI_EHG_CHP_E!F14+TI_EHG_H_E!F14+TI_EHG_EDHP!F14+TI_EHG_EB!F14+TI_EHG_EPS!F14+TI_EHG_DHEP!F14</f>
        <v>0</v>
      </c>
      <c r="G14" s="10">
        <f>TI_EHG_E_E!G14+TI_EHG_CHP_E!G14+TI_EHG_H_E!G14+TI_EHG_EDHP!G14+TI_EHG_EB!G14+TI_EHG_EPS!G14+TI_EHG_DHEP!G14</f>
        <v>0</v>
      </c>
      <c r="H14" s="10">
        <f>TI_EHG_E_E!H14+TI_EHG_CHP_E!H14+TI_EHG_H_E!H14+TI_EHG_EDHP!H14+TI_EHG_EB!H14+TI_EHG_EPS!H14+TI_EHG_DHEP!H14</f>
        <v>0</v>
      </c>
      <c r="I14" s="10">
        <f>TI_EHG_E_E!I14+TI_EHG_CHP_E!I14+TI_EHG_H_E!I14+TI_EHG_EDHP!I14+TI_EHG_EB!I14+TI_EHG_EPS!I14+TI_EHG_DHEP!I14</f>
        <v>0</v>
      </c>
      <c r="J14" s="10">
        <f>TI_EHG_E_E!J14+TI_EHG_CHP_E!J14+TI_EHG_H_E!J14+TI_EHG_EDHP!J14+TI_EHG_EB!J14+TI_EHG_EPS!J14+TI_EHG_DHEP!J14</f>
        <v>0</v>
      </c>
      <c r="K14" s="10">
        <f>TI_EHG_E_E!K14+TI_EHG_CHP_E!K14+TI_EHG_H_E!K14+TI_EHG_EDHP!K14+TI_EHG_EB!K14+TI_EHG_EPS!K14+TI_EHG_DHEP!K14</f>
        <v>0</v>
      </c>
      <c r="L14" s="10">
        <f>TI_EHG_E_E!L14+TI_EHG_CHP_E!L14+TI_EHG_H_E!L14+TI_EHG_EDHP!L14+TI_EHG_EB!L14+TI_EHG_EPS!L14+TI_EHG_DHEP!L14</f>
        <v>0</v>
      </c>
      <c r="M14" s="10">
        <f>TI_EHG_E_E!M14+TI_EHG_CHP_E!M14+TI_EHG_H_E!M14+TI_EHG_EDHP!M14+TI_EHG_EB!M14+TI_EHG_EPS!M14+TI_EHG_DHEP!M14</f>
        <v>0</v>
      </c>
      <c r="N14" s="10">
        <f>TI_EHG_E_E!N14+TI_EHG_CHP_E!N14+TI_EHG_H_E!N14+TI_EHG_EDHP!N14+TI_EHG_EB!N14+TI_EHG_EPS!N14+TI_EHG_DHEP!N14</f>
        <v>0</v>
      </c>
      <c r="O14" s="10">
        <f>TI_EHG_E_E!O14+TI_EHG_CHP_E!O14+TI_EHG_H_E!O14+TI_EHG_EDHP!O14+TI_EHG_EB!O14+TI_EHG_EPS!O14+TI_EHG_DHEP!O14</f>
        <v>0</v>
      </c>
      <c r="P14" s="10">
        <f>TI_EHG_E_E!P14+TI_EHG_CHP_E!P14+TI_EHG_H_E!P14+TI_EHG_EDHP!P14+TI_EHG_EB!P14+TI_EHG_EPS!P14+TI_EHG_DHEP!P14</f>
        <v>0</v>
      </c>
      <c r="Q14" s="10">
        <f>TI_EHG_E_E!Q14+TI_EHG_CHP_E!Q14+TI_EHG_H_E!Q14+TI_EHG_EDHP!Q14+TI_EHG_EB!Q14+TI_EHG_EPS!Q14+TI_EHG_DHEP!Q14</f>
        <v>0</v>
      </c>
      <c r="R14" s="10">
        <f>TI_EHG_E_E!R14+TI_EHG_CHP_E!R14+TI_EHG_H_E!R14+TI_EHG_EDHP!R14+TI_EHG_EB!R14+TI_EHG_EPS!R14+TI_EHG_DHEP!R14</f>
        <v>0</v>
      </c>
      <c r="S14" s="10">
        <f>TI_EHG_E_E!S14+TI_EHG_CHP_E!S14+TI_EHG_H_E!S14+TI_EHG_EDHP!S14+TI_EHG_EB!S14+TI_EHG_EPS!S14+TI_EHG_DHEP!S14</f>
        <v>0</v>
      </c>
      <c r="T14" s="10">
        <f>TI_EHG_E_E!T14+TI_EHG_CHP_E!T14+TI_EHG_H_E!T14+TI_EHG_EDHP!T14+TI_EHG_EB!T14+TI_EHG_EPS!T14+TI_EHG_DHEP!T14</f>
        <v>0</v>
      </c>
      <c r="U14" s="10">
        <f>TI_EHG_E_E!U14+TI_EHG_CHP_E!U14+TI_EHG_H_E!U14+TI_EHG_EDHP!U14+TI_EHG_EB!U14+TI_EHG_EPS!U14+TI_EHG_DHEP!U14</f>
        <v>0</v>
      </c>
      <c r="V14" s="10">
        <f>TI_EHG_E_E!V14+TI_EHG_CHP_E!V14+TI_EHG_H_E!V14+TI_EHG_EDHP!V14+TI_EHG_EB!V14+TI_EHG_EPS!V14+TI_EHG_DHEP!V14</f>
        <v>0</v>
      </c>
      <c r="W14" s="10">
        <f>TI_EHG_E_E!W14+TI_EHG_CHP_E!W14+TI_EHG_H_E!W14+TI_EHG_EDHP!W14+TI_EHG_EB!W14+TI_EHG_EPS!W14+TI_EHG_DHEP!W14</f>
        <v>0</v>
      </c>
      <c r="X14" s="10">
        <f>TI_EHG_E_E!X14+TI_EHG_CHP_E!X14+TI_EHG_H_E!X14+TI_EHG_EDHP!X14+TI_EHG_EB!X14+TI_EHG_EPS!X14+TI_EHG_DHEP!X14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TI_EHG_E_E!C15+TI_EHG_CHP_E!C15+TI_EHG_H_E!C15+TI_EHG_EDHP!C15+TI_EHG_EB!C15+TI_EHG_EPS!C15+TI_EHG_DHEP!C15</f>
        <v>0</v>
      </c>
      <c r="D15" s="10">
        <f>TI_EHG_E_E!D15+TI_EHG_CHP_E!D15+TI_EHG_H_E!D15+TI_EHG_EDHP!D15+TI_EHG_EB!D15+TI_EHG_EPS!D15+TI_EHG_DHEP!D15</f>
        <v>0</v>
      </c>
      <c r="E15" s="10">
        <f>TI_EHG_E_E!E15+TI_EHG_CHP_E!E15+TI_EHG_H_E!E15+TI_EHG_EDHP!E15+TI_EHG_EB!E15+TI_EHG_EPS!E15+TI_EHG_DHEP!E15</f>
        <v>0</v>
      </c>
      <c r="F15" s="10">
        <f>TI_EHG_E_E!F15+TI_EHG_CHP_E!F15+TI_EHG_H_E!F15+TI_EHG_EDHP!F15+TI_EHG_EB!F15+TI_EHG_EPS!F15+TI_EHG_DHEP!F15</f>
        <v>0</v>
      </c>
      <c r="G15" s="10">
        <f>TI_EHG_E_E!G15+TI_EHG_CHP_E!G15+TI_EHG_H_E!G15+TI_EHG_EDHP!G15+TI_EHG_EB!G15+TI_EHG_EPS!G15+TI_EHG_DHEP!G15</f>
        <v>0</v>
      </c>
      <c r="H15" s="10">
        <f>TI_EHG_E_E!H15+TI_EHG_CHP_E!H15+TI_EHG_H_E!H15+TI_EHG_EDHP!H15+TI_EHG_EB!H15+TI_EHG_EPS!H15+TI_EHG_DHEP!H15</f>
        <v>0</v>
      </c>
      <c r="I15" s="10">
        <f>TI_EHG_E_E!I15+TI_EHG_CHP_E!I15+TI_EHG_H_E!I15+TI_EHG_EDHP!I15+TI_EHG_EB!I15+TI_EHG_EPS!I15+TI_EHG_DHEP!I15</f>
        <v>0</v>
      </c>
      <c r="J15" s="10">
        <f>TI_EHG_E_E!J15+TI_EHG_CHP_E!J15+TI_EHG_H_E!J15+TI_EHG_EDHP!J15+TI_EHG_EB!J15+TI_EHG_EPS!J15+TI_EHG_DHEP!J15</f>
        <v>0</v>
      </c>
      <c r="K15" s="10">
        <f>TI_EHG_E_E!K15+TI_EHG_CHP_E!K15+TI_EHG_H_E!K15+TI_EHG_EDHP!K15+TI_EHG_EB!K15+TI_EHG_EPS!K15+TI_EHG_DHEP!K15</f>
        <v>0</v>
      </c>
      <c r="L15" s="10">
        <f>TI_EHG_E_E!L15+TI_EHG_CHP_E!L15+TI_EHG_H_E!L15+TI_EHG_EDHP!L15+TI_EHG_EB!L15+TI_EHG_EPS!L15+TI_EHG_DHEP!L15</f>
        <v>0</v>
      </c>
      <c r="M15" s="10">
        <f>TI_EHG_E_E!M15+TI_EHG_CHP_E!M15+TI_EHG_H_E!M15+TI_EHG_EDHP!M15+TI_EHG_EB!M15+TI_EHG_EPS!M15+TI_EHG_DHEP!M15</f>
        <v>0</v>
      </c>
      <c r="N15" s="10">
        <f>TI_EHG_E_E!N15+TI_EHG_CHP_E!N15+TI_EHG_H_E!N15+TI_EHG_EDHP!N15+TI_EHG_EB!N15+TI_EHG_EPS!N15+TI_EHG_DHEP!N15</f>
        <v>0</v>
      </c>
      <c r="O15" s="10">
        <f>TI_EHG_E_E!O15+TI_EHG_CHP_E!O15+TI_EHG_H_E!O15+TI_EHG_EDHP!O15+TI_EHG_EB!O15+TI_EHG_EPS!O15+TI_EHG_DHEP!O15</f>
        <v>0</v>
      </c>
      <c r="P15" s="10">
        <f>TI_EHG_E_E!P15+TI_EHG_CHP_E!P15+TI_EHG_H_E!P15+TI_EHG_EDHP!P15+TI_EHG_EB!P15+TI_EHG_EPS!P15+TI_EHG_DHEP!P15</f>
        <v>0</v>
      </c>
      <c r="Q15" s="10">
        <f>TI_EHG_E_E!Q15+TI_EHG_CHP_E!Q15+TI_EHG_H_E!Q15+TI_EHG_EDHP!Q15+TI_EHG_EB!Q15+TI_EHG_EPS!Q15+TI_EHG_DHEP!Q15</f>
        <v>0</v>
      </c>
      <c r="R15" s="10">
        <f>TI_EHG_E_E!R15+TI_EHG_CHP_E!R15+TI_EHG_H_E!R15+TI_EHG_EDHP!R15+TI_EHG_EB!R15+TI_EHG_EPS!R15+TI_EHG_DHEP!R15</f>
        <v>0</v>
      </c>
      <c r="S15" s="10">
        <f>TI_EHG_E_E!S15+TI_EHG_CHP_E!S15+TI_EHG_H_E!S15+TI_EHG_EDHP!S15+TI_EHG_EB!S15+TI_EHG_EPS!S15+TI_EHG_DHEP!S15</f>
        <v>0</v>
      </c>
      <c r="T15" s="10">
        <f>TI_EHG_E_E!T15+TI_EHG_CHP_E!T15+TI_EHG_H_E!T15+TI_EHG_EDHP!T15+TI_EHG_EB!T15+TI_EHG_EPS!T15+TI_EHG_DHEP!T15</f>
        <v>0</v>
      </c>
      <c r="U15" s="10">
        <f>TI_EHG_E_E!U15+TI_EHG_CHP_E!U15+TI_EHG_H_E!U15+TI_EHG_EDHP!U15+TI_EHG_EB!U15+TI_EHG_EPS!U15+TI_EHG_DHEP!U15</f>
        <v>0</v>
      </c>
      <c r="V15" s="10">
        <f>TI_EHG_E_E!V15+TI_EHG_CHP_E!V15+TI_EHG_H_E!V15+TI_EHG_EDHP!V15+TI_EHG_EB!V15+TI_EHG_EPS!V15+TI_EHG_DHEP!V15</f>
        <v>0</v>
      </c>
      <c r="W15" s="10">
        <f>TI_EHG_E_E!W15+TI_EHG_CHP_E!W15+TI_EHG_H_E!W15+TI_EHG_EDHP!W15+TI_EHG_EB!W15+TI_EHG_EPS!W15+TI_EHG_DHEP!W15</f>
        <v>0</v>
      </c>
      <c r="X15" s="10">
        <f>TI_EHG_E_E!X15+TI_EHG_CHP_E!X15+TI_EHG_H_E!X15+TI_EHG_EDHP!X15+TI_EHG_EB!X15+TI_EHG_EPS!X15+TI_EHG_DHEP!X15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TI_EHG_E_E!C16+TI_EHG_CHP_E!C16+TI_EHG_H_E!C16+TI_EHG_EDHP!C16+TI_EHG_EB!C16+TI_EHG_EPS!C16+TI_EHG_DHEP!C16</f>
        <v>0</v>
      </c>
      <c r="D16" s="10">
        <f>TI_EHG_E_E!D16+TI_EHG_CHP_E!D16+TI_EHG_H_E!D16+TI_EHG_EDHP!D16+TI_EHG_EB!D16+TI_EHG_EPS!D16+TI_EHG_DHEP!D16</f>
        <v>0</v>
      </c>
      <c r="E16" s="10">
        <f>TI_EHG_E_E!E16+TI_EHG_CHP_E!E16+TI_EHG_H_E!E16+TI_EHG_EDHP!E16+TI_EHG_EB!E16+TI_EHG_EPS!E16+TI_EHG_DHEP!E16</f>
        <v>0</v>
      </c>
      <c r="F16" s="10">
        <f>TI_EHG_E_E!F16+TI_EHG_CHP_E!F16+TI_EHG_H_E!F16+TI_EHG_EDHP!F16+TI_EHG_EB!F16+TI_EHG_EPS!F16+TI_EHG_DHEP!F16</f>
        <v>0</v>
      </c>
      <c r="G16" s="10">
        <f>TI_EHG_E_E!G16+TI_EHG_CHP_E!G16+TI_EHG_H_E!G16+TI_EHG_EDHP!G16+TI_EHG_EB!G16+TI_EHG_EPS!G16+TI_EHG_DHEP!G16</f>
        <v>0</v>
      </c>
      <c r="H16" s="10">
        <f>TI_EHG_E_E!H16+TI_EHG_CHP_E!H16+TI_EHG_H_E!H16+TI_EHG_EDHP!H16+TI_EHG_EB!H16+TI_EHG_EPS!H16+TI_EHG_DHEP!H16</f>
        <v>0</v>
      </c>
      <c r="I16" s="10">
        <f>TI_EHG_E_E!I16+TI_EHG_CHP_E!I16+TI_EHG_H_E!I16+TI_EHG_EDHP!I16+TI_EHG_EB!I16+TI_EHG_EPS!I16+TI_EHG_DHEP!I16</f>
        <v>0</v>
      </c>
      <c r="J16" s="10">
        <f>TI_EHG_E_E!J16+TI_EHG_CHP_E!J16+TI_EHG_H_E!J16+TI_EHG_EDHP!J16+TI_EHG_EB!J16+TI_EHG_EPS!J16+TI_EHG_DHEP!J16</f>
        <v>0</v>
      </c>
      <c r="K16" s="10">
        <f>TI_EHG_E_E!K16+TI_EHG_CHP_E!K16+TI_EHG_H_E!K16+TI_EHG_EDHP!K16+TI_EHG_EB!K16+TI_EHG_EPS!K16+TI_EHG_DHEP!K16</f>
        <v>0</v>
      </c>
      <c r="L16" s="10">
        <f>TI_EHG_E_E!L16+TI_EHG_CHP_E!L16+TI_EHG_H_E!L16+TI_EHG_EDHP!L16+TI_EHG_EB!L16+TI_EHG_EPS!L16+TI_EHG_DHEP!L16</f>
        <v>0</v>
      </c>
      <c r="M16" s="10">
        <f>TI_EHG_E_E!M16+TI_EHG_CHP_E!M16+TI_EHG_H_E!M16+TI_EHG_EDHP!M16+TI_EHG_EB!M16+TI_EHG_EPS!M16+TI_EHG_DHEP!M16</f>
        <v>0</v>
      </c>
      <c r="N16" s="10">
        <f>TI_EHG_E_E!N16+TI_EHG_CHP_E!N16+TI_EHG_H_E!N16+TI_EHG_EDHP!N16+TI_EHG_EB!N16+TI_EHG_EPS!N16+TI_EHG_DHEP!N16</f>
        <v>0</v>
      </c>
      <c r="O16" s="10">
        <f>TI_EHG_E_E!O16+TI_EHG_CHP_E!O16+TI_EHG_H_E!O16+TI_EHG_EDHP!O16+TI_EHG_EB!O16+TI_EHG_EPS!O16+TI_EHG_DHEP!O16</f>
        <v>0</v>
      </c>
      <c r="P16" s="10">
        <f>TI_EHG_E_E!P16+TI_EHG_CHP_E!P16+TI_EHG_H_E!P16+TI_EHG_EDHP!P16+TI_EHG_EB!P16+TI_EHG_EPS!P16+TI_EHG_DHEP!P16</f>
        <v>0</v>
      </c>
      <c r="Q16" s="10">
        <f>TI_EHG_E_E!Q16+TI_EHG_CHP_E!Q16+TI_EHG_H_E!Q16+TI_EHG_EDHP!Q16+TI_EHG_EB!Q16+TI_EHG_EPS!Q16+TI_EHG_DHEP!Q16</f>
        <v>0</v>
      </c>
      <c r="R16" s="10">
        <f>TI_EHG_E_E!R16+TI_EHG_CHP_E!R16+TI_EHG_H_E!R16+TI_EHG_EDHP!R16+TI_EHG_EB!R16+TI_EHG_EPS!R16+TI_EHG_DHEP!R16</f>
        <v>0</v>
      </c>
      <c r="S16" s="10">
        <f>TI_EHG_E_E!S16+TI_EHG_CHP_E!S16+TI_EHG_H_E!S16+TI_EHG_EDHP!S16+TI_EHG_EB!S16+TI_EHG_EPS!S16+TI_EHG_DHEP!S16</f>
        <v>0</v>
      </c>
      <c r="T16" s="10">
        <f>TI_EHG_E_E!T16+TI_EHG_CHP_E!T16+TI_EHG_H_E!T16+TI_EHG_EDHP!T16+TI_EHG_EB!T16+TI_EHG_EPS!T16+TI_EHG_DHEP!T16</f>
        <v>0</v>
      </c>
      <c r="U16" s="10">
        <f>TI_EHG_E_E!U16+TI_EHG_CHP_E!U16+TI_EHG_H_E!U16+TI_EHG_EDHP!U16+TI_EHG_EB!U16+TI_EHG_EPS!U16+TI_EHG_DHEP!U16</f>
        <v>0</v>
      </c>
      <c r="V16" s="10">
        <f>TI_EHG_E_E!V16+TI_EHG_CHP_E!V16+TI_EHG_H_E!V16+TI_EHG_EDHP!V16+TI_EHG_EB!V16+TI_EHG_EPS!V16+TI_EHG_DHEP!V16</f>
        <v>0</v>
      </c>
      <c r="W16" s="10">
        <f>TI_EHG_E_E!W16+TI_EHG_CHP_E!W16+TI_EHG_H_E!W16+TI_EHG_EDHP!W16+TI_EHG_EB!W16+TI_EHG_EPS!W16+TI_EHG_DHEP!W16</f>
        <v>0</v>
      </c>
      <c r="X16" s="10">
        <f>TI_EHG_E_E!X16+TI_EHG_CHP_E!X16+TI_EHG_H_E!X16+TI_EHG_EDHP!X16+TI_EHG_EB!X16+TI_EHG_EPS!X16+TI_EHG_DHEP!X16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561.95417024935512</v>
      </c>
      <c r="D17" s="37">
        <f t="shared" ref="D17:W17" si="16">SUM(D18:D21)</f>
        <v>597.95546001719686</v>
      </c>
      <c r="E17" s="37">
        <f t="shared" si="16"/>
        <v>587.03551160791051</v>
      </c>
      <c r="F17" s="37">
        <f t="shared" si="16"/>
        <v>629.24428202923468</v>
      </c>
      <c r="G17" s="37">
        <f t="shared" si="16"/>
        <v>623.25640584694747</v>
      </c>
      <c r="H17" s="37">
        <f t="shared" si="16"/>
        <v>643.48185726569204</v>
      </c>
      <c r="I17" s="37">
        <f t="shared" si="16"/>
        <v>524.10438521066203</v>
      </c>
      <c r="J17" s="37">
        <f t="shared" si="16"/>
        <v>675.39415305245063</v>
      </c>
      <c r="K17" s="37">
        <f t="shared" si="16"/>
        <v>637.38417884780733</v>
      </c>
      <c r="L17" s="37">
        <f t="shared" si="16"/>
        <v>438.94625967325879</v>
      </c>
      <c r="M17" s="37">
        <f t="shared" si="16"/>
        <v>615.43671539122954</v>
      </c>
      <c r="N17" s="37">
        <f t="shared" si="16"/>
        <v>645.48572656921749</v>
      </c>
      <c r="O17" s="37">
        <f t="shared" si="16"/>
        <v>646.70627687016326</v>
      </c>
      <c r="P17" s="37">
        <f t="shared" si="16"/>
        <v>611.64376612209799</v>
      </c>
      <c r="Q17" s="37">
        <f t="shared" si="16"/>
        <v>631.63998280309545</v>
      </c>
      <c r="R17" s="37">
        <f t="shared" si="16"/>
        <v>630.73276010318148</v>
      </c>
      <c r="S17" s="37">
        <f t="shared" si="16"/>
        <v>581.65167669819425</v>
      </c>
      <c r="T17" s="37">
        <f t="shared" si="16"/>
        <v>614.90980223559745</v>
      </c>
      <c r="U17" s="37">
        <f t="shared" si="16"/>
        <v>587.6555460017197</v>
      </c>
      <c r="V17" s="37">
        <f t="shared" si="16"/>
        <v>563.84754944110057</v>
      </c>
      <c r="W17" s="37">
        <f t="shared" si="16"/>
        <v>540.49148753224415</v>
      </c>
      <c r="X17" s="37">
        <f t="shared" ref="X17" si="17">SUM(X18:X21)</f>
        <v>577.99165950128975</v>
      </c>
    </row>
    <row r="18" spans="1:24" ht="11.25" customHeight="1" x14ac:dyDescent="0.2">
      <c r="A18" s="42" t="s">
        <v>27</v>
      </c>
      <c r="B18" s="9" t="s">
        <v>28</v>
      </c>
      <c r="C18" s="10">
        <f>TI_EHG_E_E!C18+TI_EHG_CHP_E!C18+TI_EHG_H_E!C18+TI_EHG_EDHP!C18+TI_EHG_EB!C18+TI_EHG_EPS!C18+TI_EHG_DHEP!C18</f>
        <v>0</v>
      </c>
      <c r="D18" s="10">
        <f>TI_EHG_E_E!D18+TI_EHG_CHP_E!D18+TI_EHG_H_E!D18+TI_EHG_EDHP!D18+TI_EHG_EB!D18+TI_EHG_EPS!D18+TI_EHG_DHEP!D18</f>
        <v>0</v>
      </c>
      <c r="E18" s="10">
        <f>TI_EHG_E_E!E18+TI_EHG_CHP_E!E18+TI_EHG_H_E!E18+TI_EHG_EDHP!E18+TI_EHG_EB!E18+TI_EHG_EPS!E18+TI_EHG_DHEP!E18</f>
        <v>0</v>
      </c>
      <c r="F18" s="10">
        <f>TI_EHG_E_E!F18+TI_EHG_CHP_E!F18+TI_EHG_H_E!F18+TI_EHG_EDHP!F18+TI_EHG_EB!F18+TI_EHG_EPS!F18+TI_EHG_DHEP!F18</f>
        <v>0</v>
      </c>
      <c r="G18" s="10">
        <f>TI_EHG_E_E!G18+TI_EHG_CHP_E!G18+TI_EHG_H_E!G18+TI_EHG_EDHP!G18+TI_EHG_EB!G18+TI_EHG_EPS!G18+TI_EHG_DHEP!G18</f>
        <v>0</v>
      </c>
      <c r="H18" s="10">
        <f>TI_EHG_E_E!H18+TI_EHG_CHP_E!H18+TI_EHG_H_E!H18+TI_EHG_EDHP!H18+TI_EHG_EB!H18+TI_EHG_EPS!H18+TI_EHG_DHEP!H18</f>
        <v>0</v>
      </c>
      <c r="I18" s="10">
        <f>TI_EHG_E_E!I18+TI_EHG_CHP_E!I18+TI_EHG_H_E!I18+TI_EHG_EDHP!I18+TI_EHG_EB!I18+TI_EHG_EPS!I18+TI_EHG_DHEP!I18</f>
        <v>0</v>
      </c>
      <c r="J18" s="10">
        <f>TI_EHG_E_E!J18+TI_EHG_CHP_E!J18+TI_EHG_H_E!J18+TI_EHG_EDHP!J18+TI_EHG_EB!J18+TI_EHG_EPS!J18+TI_EHG_DHEP!J18</f>
        <v>0</v>
      </c>
      <c r="K18" s="10">
        <f>TI_EHG_E_E!K18+TI_EHG_CHP_E!K18+TI_EHG_H_E!K18+TI_EHG_EDHP!K18+TI_EHG_EB!K18+TI_EHG_EPS!K18+TI_EHG_DHEP!K18</f>
        <v>0</v>
      </c>
      <c r="L18" s="10">
        <f>TI_EHG_E_E!L18+TI_EHG_CHP_E!L18+TI_EHG_H_E!L18+TI_EHG_EDHP!L18+TI_EHG_EB!L18+TI_EHG_EPS!L18+TI_EHG_DHEP!L18</f>
        <v>0</v>
      </c>
      <c r="M18" s="10">
        <f>TI_EHG_E_E!M18+TI_EHG_CHP_E!M18+TI_EHG_H_E!M18+TI_EHG_EDHP!M18+TI_EHG_EB!M18+TI_EHG_EPS!M18+TI_EHG_DHEP!M18</f>
        <v>0</v>
      </c>
      <c r="N18" s="10">
        <f>TI_EHG_E_E!N18+TI_EHG_CHP_E!N18+TI_EHG_H_E!N18+TI_EHG_EDHP!N18+TI_EHG_EB!N18+TI_EHG_EPS!N18+TI_EHG_DHEP!N18</f>
        <v>0</v>
      </c>
      <c r="O18" s="10">
        <f>TI_EHG_E_E!O18+TI_EHG_CHP_E!O18+TI_EHG_H_E!O18+TI_EHG_EDHP!O18+TI_EHG_EB!O18+TI_EHG_EPS!O18+TI_EHG_DHEP!O18</f>
        <v>0</v>
      </c>
      <c r="P18" s="10">
        <f>TI_EHG_E_E!P18+TI_EHG_CHP_E!P18+TI_EHG_H_E!P18+TI_EHG_EDHP!P18+TI_EHG_EB!P18+TI_EHG_EPS!P18+TI_EHG_DHEP!P18</f>
        <v>0</v>
      </c>
      <c r="Q18" s="10">
        <f>TI_EHG_E_E!Q18+TI_EHG_CHP_E!Q18+TI_EHG_H_E!Q18+TI_EHG_EDHP!Q18+TI_EHG_EB!Q18+TI_EHG_EPS!Q18+TI_EHG_DHEP!Q18</f>
        <v>0</v>
      </c>
      <c r="R18" s="10">
        <f>TI_EHG_E_E!R18+TI_EHG_CHP_E!R18+TI_EHG_H_E!R18+TI_EHG_EDHP!R18+TI_EHG_EB!R18+TI_EHG_EPS!R18+TI_EHG_DHEP!R18</f>
        <v>0</v>
      </c>
      <c r="S18" s="10">
        <f>TI_EHG_E_E!S18+TI_EHG_CHP_E!S18+TI_EHG_H_E!S18+TI_EHG_EDHP!S18+TI_EHG_EB!S18+TI_EHG_EPS!S18+TI_EHG_DHEP!S18</f>
        <v>0</v>
      </c>
      <c r="T18" s="10">
        <f>TI_EHG_E_E!T18+TI_EHG_CHP_E!T18+TI_EHG_H_E!T18+TI_EHG_EDHP!T18+TI_EHG_EB!T18+TI_EHG_EPS!T18+TI_EHG_DHEP!T18</f>
        <v>0</v>
      </c>
      <c r="U18" s="10">
        <f>TI_EHG_E_E!U18+TI_EHG_CHP_E!U18+TI_EHG_H_E!U18+TI_EHG_EDHP!U18+TI_EHG_EB!U18+TI_EHG_EPS!U18+TI_EHG_DHEP!U18</f>
        <v>0</v>
      </c>
      <c r="V18" s="10">
        <f>TI_EHG_E_E!V18+TI_EHG_CHP_E!V18+TI_EHG_H_E!V18+TI_EHG_EDHP!V18+TI_EHG_EB!V18+TI_EHG_EPS!V18+TI_EHG_DHEP!V18</f>
        <v>0</v>
      </c>
      <c r="W18" s="10">
        <f>TI_EHG_E_E!W18+TI_EHG_CHP_E!W18+TI_EHG_H_E!W18+TI_EHG_EDHP!W18+TI_EHG_EB!W18+TI_EHG_EPS!W18+TI_EHG_DHEP!W18</f>
        <v>0</v>
      </c>
      <c r="X18" s="10">
        <f>TI_EHG_E_E!X18+TI_EHG_CHP_E!X18+TI_EHG_H_E!X18+TI_EHG_EDHP!X18+TI_EHG_EB!X18+TI_EHG_EPS!X18+TI_EHG_DHEP!X18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TI_EHG_E_E!C19+TI_EHG_CHP_E!C19+TI_EHG_H_E!C19+TI_EHG_EDHP!C19+TI_EHG_EB!C19+TI_EHG_EPS!C19+TI_EHG_DHEP!C19</f>
        <v>68.594153052450551</v>
      </c>
      <c r="D19" s="10">
        <f>TI_EHG_E_E!D19+TI_EHG_CHP_E!D19+TI_EHG_H_E!D19+TI_EHG_EDHP!D19+TI_EHG_EB!D19+TI_EHG_EPS!D19+TI_EHG_DHEP!D19</f>
        <v>59.931212381771275</v>
      </c>
      <c r="E19" s="10">
        <f>TI_EHG_E_E!E19+TI_EHG_CHP_E!E19+TI_EHG_H_E!E19+TI_EHG_EDHP!E19+TI_EHG_EB!E19+TI_EHG_EPS!E19+TI_EHG_DHEP!E19</f>
        <v>52.020636285468605</v>
      </c>
      <c r="F19" s="10">
        <f>TI_EHG_E_E!F19+TI_EHG_CHP_E!F19+TI_EHG_H_E!F19+TI_EHG_EDHP!F19+TI_EHG_EB!F19+TI_EHG_EPS!F19+TI_EHG_DHEP!F19</f>
        <v>64.875322441960435</v>
      </c>
      <c r="G19" s="10">
        <f>TI_EHG_E_E!G19+TI_EHG_CHP_E!G19+TI_EHG_H_E!G19+TI_EHG_EDHP!G19+TI_EHG_EB!G19+TI_EHG_EPS!G19+TI_EHG_DHEP!G19</f>
        <v>45.6792777300086</v>
      </c>
      <c r="H19" s="10">
        <f>TI_EHG_E_E!H19+TI_EHG_CHP_E!H19+TI_EHG_H_E!H19+TI_EHG_EDHP!H19+TI_EHG_EB!H19+TI_EHG_EPS!H19+TI_EHG_DHEP!H19</f>
        <v>40.133276010318141</v>
      </c>
      <c r="I19" s="10">
        <f>TI_EHG_E_E!I19+TI_EHG_CHP_E!I19+TI_EHG_H_E!I19+TI_EHG_EDHP!I19+TI_EHG_EB!I19+TI_EHG_EPS!I19+TI_EHG_DHEP!I19</f>
        <v>36.285468615649172</v>
      </c>
      <c r="J19" s="10">
        <f>TI_EHG_E_E!J19+TI_EHG_CHP_E!J19+TI_EHG_H_E!J19+TI_EHG_EDHP!J19+TI_EHG_EB!J19+TI_EHG_EPS!J19+TI_EHG_DHEP!J19</f>
        <v>59.243336199484091</v>
      </c>
      <c r="K19" s="10">
        <f>TI_EHG_E_E!K19+TI_EHG_CHP_E!K19+TI_EHG_H_E!K19+TI_EHG_EDHP!K19+TI_EHG_EB!K19+TI_EHG_EPS!K19+TI_EHG_DHEP!K19</f>
        <v>57.824591573516763</v>
      </c>
      <c r="L19" s="10">
        <f>TI_EHG_E_E!L19+TI_EHG_CHP_E!L19+TI_EHG_H_E!L19+TI_EHG_EDHP!L19+TI_EHG_EB!L19+TI_EHG_EPS!L19+TI_EHG_DHEP!L19</f>
        <v>40.670679277730017</v>
      </c>
      <c r="M19" s="10">
        <f>TI_EHG_E_E!M19+TI_EHG_CHP_E!M19+TI_EHG_H_E!M19+TI_EHG_EDHP!M19+TI_EHG_EB!M19+TI_EHG_EPS!M19+TI_EHG_DHEP!M19</f>
        <v>45.980223559759239</v>
      </c>
      <c r="N19" s="10">
        <f>TI_EHG_E_E!N19+TI_EHG_CHP_E!N19+TI_EHG_H_E!N19+TI_EHG_EDHP!N19+TI_EHG_EB!N19+TI_EHG_EPS!N19+TI_EHG_DHEP!N19</f>
        <v>41.659501289767846</v>
      </c>
      <c r="O19" s="10">
        <f>TI_EHG_E_E!O19+TI_EHG_CHP_E!O19+TI_EHG_H_E!O19+TI_EHG_EDHP!O19+TI_EHG_EB!O19+TI_EHG_EPS!O19+TI_EHG_DHEP!O19</f>
        <v>48.086844368013757</v>
      </c>
      <c r="P19" s="10">
        <f>TI_EHG_E_E!P19+TI_EHG_CHP_E!P19+TI_EHG_H_E!P19+TI_EHG_EDHP!P19+TI_EHG_EB!P19+TI_EHG_EPS!P19+TI_EHG_DHEP!P19</f>
        <v>49.591573516766971</v>
      </c>
      <c r="Q19" s="10">
        <f>TI_EHG_E_E!Q19+TI_EHG_CHP_E!Q19+TI_EHG_H_E!Q19+TI_EHG_EDHP!Q19+TI_EHG_EB!Q19+TI_EHG_EPS!Q19+TI_EHG_DHEP!Q19</f>
        <v>42.239896818572653</v>
      </c>
      <c r="R19" s="10">
        <f>TI_EHG_E_E!R19+TI_EHG_CHP_E!R19+TI_EHG_H_E!R19+TI_EHG_EDHP!R19+TI_EHG_EB!R19+TI_EHG_EPS!R19+TI_EHG_DHEP!R19</f>
        <v>42.237403267411871</v>
      </c>
      <c r="S19" s="10">
        <f>TI_EHG_E_E!S19+TI_EHG_CHP_E!S19+TI_EHG_H_E!S19+TI_EHG_EDHP!S19+TI_EHG_EB!S19+TI_EHG_EPS!S19+TI_EHG_DHEP!S19</f>
        <v>33.210404127257092</v>
      </c>
      <c r="T19" s="10">
        <f>TI_EHG_E_E!T19+TI_EHG_CHP_E!T19+TI_EHG_H_E!T19+TI_EHG_EDHP!T19+TI_EHG_EB!T19+TI_EHG_EPS!T19+TI_EHG_DHEP!T19</f>
        <v>44.788564058469468</v>
      </c>
      <c r="U19" s="10">
        <f>TI_EHG_E_E!U19+TI_EHG_CHP_E!U19+TI_EHG_H_E!U19+TI_EHG_EDHP!U19+TI_EHG_EB!U19+TI_EHG_EPS!U19+TI_EHG_DHEP!U19</f>
        <v>43.019518486672396</v>
      </c>
      <c r="V19" s="10">
        <f>TI_EHG_E_E!V19+TI_EHG_CHP_E!V19+TI_EHG_H_E!V19+TI_EHG_EDHP!V19+TI_EHG_EB!V19+TI_EHG_EPS!V19+TI_EHG_DHEP!V19</f>
        <v>44.558297506448831</v>
      </c>
      <c r="W19" s="10">
        <f>TI_EHG_E_E!W19+TI_EHG_CHP_E!W19+TI_EHG_H_E!W19+TI_EHG_EDHP!W19+TI_EHG_EB!W19+TI_EHG_EPS!W19+TI_EHG_DHEP!W19</f>
        <v>36.440068787618223</v>
      </c>
      <c r="X19" s="10">
        <f>TI_EHG_E_E!X19+TI_EHG_CHP_E!X19+TI_EHG_H_E!X19+TI_EHG_EDHP!X19+TI_EHG_EB!X19+TI_EHG_EPS!X19+TI_EHG_DHEP!X19</f>
        <v>35.091573516766978</v>
      </c>
    </row>
    <row r="20" spans="1:24" ht="11.25" customHeight="1" x14ac:dyDescent="0.2">
      <c r="A20" s="42" t="s">
        <v>31</v>
      </c>
      <c r="B20" s="9" t="s">
        <v>32</v>
      </c>
      <c r="C20" s="10">
        <f>TI_EHG_E_E!C20+TI_EHG_CHP_E!C20+TI_EHG_H_E!C20+TI_EHG_EDHP!C20+TI_EHG_EB!C20+TI_EHG_EPS!C20+TI_EHG_DHEP!C20</f>
        <v>493.36001719690455</v>
      </c>
      <c r="D20" s="10">
        <f>TI_EHG_E_E!D20+TI_EHG_CHP_E!D20+TI_EHG_H_E!D20+TI_EHG_EDHP!D20+TI_EHG_EB!D20+TI_EHG_EPS!D20+TI_EHG_DHEP!D20</f>
        <v>538.02424763542558</v>
      </c>
      <c r="E20" s="10">
        <f>TI_EHG_E_E!E20+TI_EHG_CHP_E!E20+TI_EHG_H_E!E20+TI_EHG_EDHP!E20+TI_EHG_EB!E20+TI_EHG_EPS!E20+TI_EHG_DHEP!E20</f>
        <v>535.01487532244187</v>
      </c>
      <c r="F20" s="10">
        <f>TI_EHG_E_E!F20+TI_EHG_CHP_E!F20+TI_EHG_H_E!F20+TI_EHG_EDHP!F20+TI_EHG_EB!F20+TI_EHG_EPS!F20+TI_EHG_DHEP!F20</f>
        <v>564.36895958727428</v>
      </c>
      <c r="G20" s="10">
        <f>TI_EHG_E_E!G20+TI_EHG_CHP_E!G20+TI_EHG_H_E!G20+TI_EHG_EDHP!G20+TI_EHG_EB!G20+TI_EHG_EPS!G20+TI_EHG_DHEP!G20</f>
        <v>577.57712811693887</v>
      </c>
      <c r="H20" s="10">
        <f>TI_EHG_E_E!H20+TI_EHG_CHP_E!H20+TI_EHG_H_E!H20+TI_EHG_EDHP!H20+TI_EHG_EB!H20+TI_EHG_EPS!H20+TI_EHG_DHEP!H20</f>
        <v>603.34858125537392</v>
      </c>
      <c r="I20" s="10">
        <f>TI_EHG_E_E!I20+TI_EHG_CHP_E!I20+TI_EHG_H_E!I20+TI_EHG_EDHP!I20+TI_EHG_EB!I20+TI_EHG_EPS!I20+TI_EHG_DHEP!I20</f>
        <v>487.81891659501287</v>
      </c>
      <c r="J20" s="10">
        <f>TI_EHG_E_E!J20+TI_EHG_CHP_E!J20+TI_EHG_H_E!J20+TI_EHG_EDHP!J20+TI_EHG_EB!J20+TI_EHG_EPS!J20+TI_EHG_DHEP!J20</f>
        <v>616.1508168529665</v>
      </c>
      <c r="K20" s="10">
        <f>TI_EHG_E_E!K20+TI_EHG_CHP_E!K20+TI_EHG_H_E!K20+TI_EHG_EDHP!K20+TI_EHG_EB!K20+TI_EHG_EPS!K20+TI_EHG_DHEP!K20</f>
        <v>579.55958727429061</v>
      </c>
      <c r="L20" s="10">
        <f>TI_EHG_E_E!L20+TI_EHG_CHP_E!L20+TI_EHG_H_E!L20+TI_EHG_EDHP!L20+TI_EHG_EB!L20+TI_EHG_EPS!L20+TI_EHG_DHEP!L20</f>
        <v>398.27558039552878</v>
      </c>
      <c r="M20" s="10">
        <f>TI_EHG_E_E!M20+TI_EHG_CHP_E!M20+TI_EHG_H_E!M20+TI_EHG_EDHP!M20+TI_EHG_EB!M20+TI_EHG_EPS!M20+TI_EHG_DHEP!M20</f>
        <v>569.45649183147032</v>
      </c>
      <c r="N20" s="10">
        <f>TI_EHG_E_E!N20+TI_EHG_CHP_E!N20+TI_EHG_H_E!N20+TI_EHG_EDHP!N20+TI_EHG_EB!N20+TI_EHG_EPS!N20+TI_EHG_DHEP!N20</f>
        <v>603.82622527944966</v>
      </c>
      <c r="O20" s="10">
        <f>TI_EHG_E_E!O20+TI_EHG_CHP_E!O20+TI_EHG_H_E!O20+TI_EHG_EDHP!O20+TI_EHG_EB!O20+TI_EHG_EPS!O20+TI_EHG_DHEP!O20</f>
        <v>598.61943250214949</v>
      </c>
      <c r="P20" s="10">
        <f>TI_EHG_E_E!P20+TI_EHG_CHP_E!P20+TI_EHG_H_E!P20+TI_EHG_EDHP!P20+TI_EHG_EB!P20+TI_EHG_EPS!P20+TI_EHG_DHEP!P20</f>
        <v>562.05219260533102</v>
      </c>
      <c r="Q20" s="10">
        <f>TI_EHG_E_E!Q20+TI_EHG_CHP_E!Q20+TI_EHG_H_E!Q20+TI_EHG_EDHP!Q20+TI_EHG_EB!Q20+TI_EHG_EPS!Q20+TI_EHG_DHEP!Q20</f>
        <v>589.40008598452278</v>
      </c>
      <c r="R20" s="10">
        <f>TI_EHG_E_E!R20+TI_EHG_CHP_E!R20+TI_EHG_H_E!R20+TI_EHG_EDHP!R20+TI_EHG_EB!R20+TI_EHG_EPS!R20+TI_EHG_DHEP!R20</f>
        <v>588.4953568357696</v>
      </c>
      <c r="S20" s="10">
        <f>TI_EHG_E_E!S20+TI_EHG_CHP_E!S20+TI_EHG_H_E!S20+TI_EHG_EDHP!S20+TI_EHG_EB!S20+TI_EHG_EPS!S20+TI_EHG_DHEP!S20</f>
        <v>548.44127257093714</v>
      </c>
      <c r="T20" s="10">
        <f>TI_EHG_E_E!T20+TI_EHG_CHP_E!T20+TI_EHG_H_E!T20+TI_EHG_EDHP!T20+TI_EHG_EB!T20+TI_EHG_EPS!T20+TI_EHG_DHEP!T20</f>
        <v>570.12123817712802</v>
      </c>
      <c r="U20" s="10">
        <f>TI_EHG_E_E!U20+TI_EHG_CHP_E!U20+TI_EHG_H_E!U20+TI_EHG_EDHP!U20+TI_EHG_EB!U20+TI_EHG_EPS!U20+TI_EHG_DHEP!U20</f>
        <v>544.63602751504732</v>
      </c>
      <c r="V20" s="10">
        <f>TI_EHG_E_E!V20+TI_EHG_CHP_E!V20+TI_EHG_H_E!V20+TI_EHG_EDHP!V20+TI_EHG_EB!V20+TI_EHG_EPS!V20+TI_EHG_DHEP!V20</f>
        <v>519.2892519346517</v>
      </c>
      <c r="W20" s="10">
        <f>TI_EHG_E_E!W20+TI_EHG_CHP_E!W20+TI_EHG_H_E!W20+TI_EHG_EDHP!W20+TI_EHG_EB!W20+TI_EHG_EPS!W20+TI_EHG_DHEP!W20</f>
        <v>504.05141874462589</v>
      </c>
      <c r="X20" s="10">
        <f>TI_EHG_E_E!X20+TI_EHG_CHP_E!X20+TI_EHG_H_E!X20+TI_EHG_EDHP!X20+TI_EHG_EB!X20+TI_EHG_EPS!X20+TI_EHG_DHEP!X20</f>
        <v>542.90008598452278</v>
      </c>
    </row>
    <row r="21" spans="1:24" ht="11.25" customHeight="1" x14ac:dyDescent="0.2">
      <c r="A21" s="42" t="s">
        <v>33</v>
      </c>
      <c r="B21" s="9" t="s">
        <v>34</v>
      </c>
      <c r="C21" s="10">
        <f>TI_EHG_E_E!C21+TI_EHG_CHP_E!C21+TI_EHG_H_E!C21+TI_EHG_EDHP!C21+TI_EHG_EB!C21+TI_EHG_EPS!C21+TI_EHG_DHEP!C21</f>
        <v>0</v>
      </c>
      <c r="D21" s="10">
        <f>TI_EHG_E_E!D21+TI_EHG_CHP_E!D21+TI_EHG_H_E!D21+TI_EHG_EDHP!D21+TI_EHG_EB!D21+TI_EHG_EPS!D21+TI_EHG_DHEP!D21</f>
        <v>0</v>
      </c>
      <c r="E21" s="10">
        <f>TI_EHG_E_E!E21+TI_EHG_CHP_E!E21+TI_EHG_H_E!E21+TI_EHG_EDHP!E21+TI_EHG_EB!E21+TI_EHG_EPS!E21+TI_EHG_DHEP!E21</f>
        <v>0</v>
      </c>
      <c r="F21" s="10">
        <f>TI_EHG_E_E!F21+TI_EHG_CHP_E!F21+TI_EHG_H_E!F21+TI_EHG_EDHP!F21+TI_EHG_EB!F21+TI_EHG_EPS!F21+TI_EHG_DHEP!F21</f>
        <v>0</v>
      </c>
      <c r="G21" s="10">
        <f>TI_EHG_E_E!G21+TI_EHG_CHP_E!G21+TI_EHG_H_E!G21+TI_EHG_EDHP!G21+TI_EHG_EB!G21+TI_EHG_EPS!G21+TI_EHG_DHEP!G21</f>
        <v>0</v>
      </c>
      <c r="H21" s="10">
        <f>TI_EHG_E_E!H21+TI_EHG_CHP_E!H21+TI_EHG_H_E!H21+TI_EHG_EDHP!H21+TI_EHG_EB!H21+TI_EHG_EPS!H21+TI_EHG_DHEP!H21</f>
        <v>0</v>
      </c>
      <c r="I21" s="10">
        <f>TI_EHG_E_E!I21+TI_EHG_CHP_E!I21+TI_EHG_H_E!I21+TI_EHG_EDHP!I21+TI_EHG_EB!I21+TI_EHG_EPS!I21+TI_EHG_DHEP!I21</f>
        <v>0</v>
      </c>
      <c r="J21" s="10">
        <f>TI_EHG_E_E!J21+TI_EHG_CHP_E!J21+TI_EHG_H_E!J21+TI_EHG_EDHP!J21+TI_EHG_EB!J21+TI_EHG_EPS!J21+TI_EHG_DHEP!J21</f>
        <v>0</v>
      </c>
      <c r="K21" s="10">
        <f>TI_EHG_E_E!K21+TI_EHG_CHP_E!K21+TI_EHG_H_E!K21+TI_EHG_EDHP!K21+TI_EHG_EB!K21+TI_EHG_EPS!K21+TI_EHG_DHEP!K21</f>
        <v>0</v>
      </c>
      <c r="L21" s="10">
        <f>TI_EHG_E_E!L21+TI_EHG_CHP_E!L21+TI_EHG_H_E!L21+TI_EHG_EDHP!L21+TI_EHG_EB!L21+TI_EHG_EPS!L21+TI_EHG_DHEP!L21</f>
        <v>0</v>
      </c>
      <c r="M21" s="10">
        <f>TI_EHG_E_E!M21+TI_EHG_CHP_E!M21+TI_EHG_H_E!M21+TI_EHG_EDHP!M21+TI_EHG_EB!M21+TI_EHG_EPS!M21+TI_EHG_DHEP!M21</f>
        <v>0</v>
      </c>
      <c r="N21" s="10">
        <f>TI_EHG_E_E!N21+TI_EHG_CHP_E!N21+TI_EHG_H_E!N21+TI_EHG_EDHP!N21+TI_EHG_EB!N21+TI_EHG_EPS!N21+TI_EHG_DHEP!N21</f>
        <v>0</v>
      </c>
      <c r="O21" s="10">
        <f>TI_EHG_E_E!O21+TI_EHG_CHP_E!O21+TI_EHG_H_E!O21+TI_EHG_EDHP!O21+TI_EHG_EB!O21+TI_EHG_EPS!O21+TI_EHG_DHEP!O21</f>
        <v>0</v>
      </c>
      <c r="P21" s="10">
        <f>TI_EHG_E_E!P21+TI_EHG_CHP_E!P21+TI_EHG_H_E!P21+TI_EHG_EDHP!P21+TI_EHG_EB!P21+TI_EHG_EPS!P21+TI_EHG_DHEP!P21</f>
        <v>0</v>
      </c>
      <c r="Q21" s="10">
        <f>TI_EHG_E_E!Q21+TI_EHG_CHP_E!Q21+TI_EHG_H_E!Q21+TI_EHG_EDHP!Q21+TI_EHG_EB!Q21+TI_EHG_EPS!Q21+TI_EHG_DHEP!Q21</f>
        <v>0</v>
      </c>
      <c r="R21" s="10">
        <f>TI_EHG_E_E!R21+TI_EHG_CHP_E!R21+TI_EHG_H_E!R21+TI_EHG_EDHP!R21+TI_EHG_EB!R21+TI_EHG_EPS!R21+TI_EHG_DHEP!R21</f>
        <v>0</v>
      </c>
      <c r="S21" s="10">
        <f>TI_EHG_E_E!S21+TI_EHG_CHP_E!S21+TI_EHG_H_E!S21+TI_EHG_EDHP!S21+TI_EHG_EB!S21+TI_EHG_EPS!S21+TI_EHG_DHEP!S21</f>
        <v>0</v>
      </c>
      <c r="T21" s="10">
        <f>TI_EHG_E_E!T21+TI_EHG_CHP_E!T21+TI_EHG_H_E!T21+TI_EHG_EDHP!T21+TI_EHG_EB!T21+TI_EHG_EPS!T21+TI_EHG_DHEP!T21</f>
        <v>0</v>
      </c>
      <c r="U21" s="10">
        <f>TI_EHG_E_E!U21+TI_EHG_CHP_E!U21+TI_EHG_H_E!U21+TI_EHG_EDHP!U21+TI_EHG_EB!U21+TI_EHG_EPS!U21+TI_EHG_DHEP!U21</f>
        <v>0</v>
      </c>
      <c r="V21" s="10">
        <f>TI_EHG_E_E!V21+TI_EHG_CHP_E!V21+TI_EHG_H_E!V21+TI_EHG_EDHP!V21+TI_EHG_EB!V21+TI_EHG_EPS!V21+TI_EHG_DHEP!V21</f>
        <v>0</v>
      </c>
      <c r="W21" s="10">
        <f>TI_EHG_E_E!W21+TI_EHG_CHP_E!W21+TI_EHG_H_E!W21+TI_EHG_EDHP!W21+TI_EHG_EB!W21+TI_EHG_EPS!W21+TI_EHG_DHEP!W21</f>
        <v>0</v>
      </c>
      <c r="X21" s="10">
        <f>TI_EHG_E_E!X21+TI_EHG_CHP_E!X21+TI_EHG_H_E!X21+TI_EHG_EDHP!X21+TI_EHG_EB!X21+TI_EHG_EPS!X21+TI_EHG_DHEP!X21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TI_EHG_E_E!C23+TI_EHG_CHP_E!C23+TI_EHG_H_E!C23+TI_EHG_EDHP!C23+TI_EHG_EB!C23+TI_EHG_EPS!C23+TI_EHG_DHEP!C23</f>
        <v>0</v>
      </c>
      <c r="D23" s="10">
        <f>TI_EHG_E_E!D23+TI_EHG_CHP_E!D23+TI_EHG_H_E!D23+TI_EHG_EDHP!D23+TI_EHG_EB!D23+TI_EHG_EPS!D23+TI_EHG_DHEP!D23</f>
        <v>0</v>
      </c>
      <c r="E23" s="10">
        <f>TI_EHG_E_E!E23+TI_EHG_CHP_E!E23+TI_EHG_H_E!E23+TI_EHG_EDHP!E23+TI_EHG_EB!E23+TI_EHG_EPS!E23+TI_EHG_DHEP!E23</f>
        <v>0</v>
      </c>
      <c r="F23" s="10">
        <f>TI_EHG_E_E!F23+TI_EHG_CHP_E!F23+TI_EHG_H_E!F23+TI_EHG_EDHP!F23+TI_EHG_EB!F23+TI_EHG_EPS!F23+TI_EHG_DHEP!F23</f>
        <v>0</v>
      </c>
      <c r="G23" s="10">
        <f>TI_EHG_E_E!G23+TI_EHG_CHP_E!G23+TI_EHG_H_E!G23+TI_EHG_EDHP!G23+TI_EHG_EB!G23+TI_EHG_EPS!G23+TI_EHG_DHEP!G23</f>
        <v>0</v>
      </c>
      <c r="H23" s="10">
        <f>TI_EHG_E_E!H23+TI_EHG_CHP_E!H23+TI_EHG_H_E!H23+TI_EHG_EDHP!H23+TI_EHG_EB!H23+TI_EHG_EPS!H23+TI_EHG_DHEP!H23</f>
        <v>0</v>
      </c>
      <c r="I23" s="10">
        <f>TI_EHG_E_E!I23+TI_EHG_CHP_E!I23+TI_EHG_H_E!I23+TI_EHG_EDHP!I23+TI_EHG_EB!I23+TI_EHG_EPS!I23+TI_EHG_DHEP!I23</f>
        <v>0</v>
      </c>
      <c r="J23" s="10">
        <f>TI_EHG_E_E!J23+TI_EHG_CHP_E!J23+TI_EHG_H_E!J23+TI_EHG_EDHP!J23+TI_EHG_EB!J23+TI_EHG_EPS!J23+TI_EHG_DHEP!J23</f>
        <v>0</v>
      </c>
      <c r="K23" s="10">
        <f>TI_EHG_E_E!K23+TI_EHG_CHP_E!K23+TI_EHG_H_E!K23+TI_EHG_EDHP!K23+TI_EHG_EB!K23+TI_EHG_EPS!K23+TI_EHG_DHEP!K23</f>
        <v>0</v>
      </c>
      <c r="L23" s="10">
        <f>TI_EHG_E_E!L23+TI_EHG_CHP_E!L23+TI_EHG_H_E!L23+TI_EHG_EDHP!L23+TI_EHG_EB!L23+TI_EHG_EPS!L23+TI_EHG_DHEP!L23</f>
        <v>0</v>
      </c>
      <c r="M23" s="10">
        <f>TI_EHG_E_E!M23+TI_EHG_CHP_E!M23+TI_EHG_H_E!M23+TI_EHG_EDHP!M23+TI_EHG_EB!M23+TI_EHG_EPS!M23+TI_EHG_DHEP!M23</f>
        <v>0</v>
      </c>
      <c r="N23" s="10">
        <f>TI_EHG_E_E!N23+TI_EHG_CHP_E!N23+TI_EHG_H_E!N23+TI_EHG_EDHP!N23+TI_EHG_EB!N23+TI_EHG_EPS!N23+TI_EHG_DHEP!N23</f>
        <v>0</v>
      </c>
      <c r="O23" s="10">
        <f>TI_EHG_E_E!O23+TI_EHG_CHP_E!O23+TI_EHG_H_E!O23+TI_EHG_EDHP!O23+TI_EHG_EB!O23+TI_EHG_EPS!O23+TI_EHG_DHEP!O23</f>
        <v>0</v>
      </c>
      <c r="P23" s="10">
        <f>TI_EHG_E_E!P23+TI_EHG_CHP_E!P23+TI_EHG_H_E!P23+TI_EHG_EDHP!P23+TI_EHG_EB!P23+TI_EHG_EPS!P23+TI_EHG_DHEP!P23</f>
        <v>0</v>
      </c>
      <c r="Q23" s="10">
        <f>TI_EHG_E_E!Q23+TI_EHG_CHP_E!Q23+TI_EHG_H_E!Q23+TI_EHG_EDHP!Q23+TI_EHG_EB!Q23+TI_EHG_EPS!Q23+TI_EHG_DHEP!Q23</f>
        <v>0</v>
      </c>
      <c r="R23" s="10">
        <f>TI_EHG_E_E!R23+TI_EHG_CHP_E!R23+TI_EHG_H_E!R23+TI_EHG_EDHP!R23+TI_EHG_EB!R23+TI_EHG_EPS!R23+TI_EHG_DHEP!R23</f>
        <v>0</v>
      </c>
      <c r="S23" s="10">
        <f>TI_EHG_E_E!S23+TI_EHG_CHP_E!S23+TI_EHG_H_E!S23+TI_EHG_EDHP!S23+TI_EHG_EB!S23+TI_EHG_EPS!S23+TI_EHG_DHEP!S23</f>
        <v>0</v>
      </c>
      <c r="T23" s="10">
        <f>TI_EHG_E_E!T23+TI_EHG_CHP_E!T23+TI_EHG_H_E!T23+TI_EHG_EDHP!T23+TI_EHG_EB!T23+TI_EHG_EPS!T23+TI_EHG_DHEP!T23</f>
        <v>0</v>
      </c>
      <c r="U23" s="10">
        <f>TI_EHG_E_E!U23+TI_EHG_CHP_E!U23+TI_EHG_H_E!U23+TI_EHG_EDHP!U23+TI_EHG_EB!U23+TI_EHG_EPS!U23+TI_EHG_DHEP!U23</f>
        <v>0</v>
      </c>
      <c r="V23" s="10">
        <f>TI_EHG_E_E!V23+TI_EHG_CHP_E!V23+TI_EHG_H_E!V23+TI_EHG_EDHP!V23+TI_EHG_EB!V23+TI_EHG_EPS!V23+TI_EHG_DHEP!V23</f>
        <v>0</v>
      </c>
      <c r="W23" s="10">
        <f>TI_EHG_E_E!W23+TI_EHG_CHP_E!W23+TI_EHG_H_E!W23+TI_EHG_EDHP!W23+TI_EHG_EB!W23+TI_EHG_EPS!W23+TI_EHG_DHEP!W23</f>
        <v>0</v>
      </c>
      <c r="X23" s="10">
        <f>TI_EHG_E_E!X23+TI_EHG_CHP_E!X23+TI_EHG_H_E!X23+TI_EHG_EDHP!X23+TI_EHG_EB!X23+TI_EHG_EPS!X23+TI_EHG_DHEP!X23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TI_EHG_E_E!C24+TI_EHG_CHP_E!C24+TI_EHG_H_E!C24+TI_EHG_EDHP!C24+TI_EHG_EB!C24+TI_EHG_EPS!C24+TI_EHG_DHEP!C24</f>
        <v>0</v>
      </c>
      <c r="D24" s="10">
        <f>TI_EHG_E_E!D24+TI_EHG_CHP_E!D24+TI_EHG_H_E!D24+TI_EHG_EDHP!D24+TI_EHG_EB!D24+TI_EHG_EPS!D24+TI_EHG_DHEP!D24</f>
        <v>0</v>
      </c>
      <c r="E24" s="10">
        <f>TI_EHG_E_E!E24+TI_EHG_CHP_E!E24+TI_EHG_H_E!E24+TI_EHG_EDHP!E24+TI_EHG_EB!E24+TI_EHG_EPS!E24+TI_EHG_DHEP!E24</f>
        <v>0</v>
      </c>
      <c r="F24" s="10">
        <f>TI_EHG_E_E!F24+TI_EHG_CHP_E!F24+TI_EHG_H_E!F24+TI_EHG_EDHP!F24+TI_EHG_EB!F24+TI_EHG_EPS!F24+TI_EHG_DHEP!F24</f>
        <v>0</v>
      </c>
      <c r="G24" s="10">
        <f>TI_EHG_E_E!G24+TI_EHG_CHP_E!G24+TI_EHG_H_E!G24+TI_EHG_EDHP!G24+TI_EHG_EB!G24+TI_EHG_EPS!G24+TI_EHG_DHEP!G24</f>
        <v>0</v>
      </c>
      <c r="H24" s="10">
        <f>TI_EHG_E_E!H24+TI_EHG_CHP_E!H24+TI_EHG_H_E!H24+TI_EHG_EDHP!H24+TI_EHG_EB!H24+TI_EHG_EPS!H24+TI_EHG_DHEP!H24</f>
        <v>0</v>
      </c>
      <c r="I24" s="10">
        <f>TI_EHG_E_E!I24+TI_EHG_CHP_E!I24+TI_EHG_H_E!I24+TI_EHG_EDHP!I24+TI_EHG_EB!I24+TI_EHG_EPS!I24+TI_EHG_DHEP!I24</f>
        <v>0</v>
      </c>
      <c r="J24" s="10">
        <f>TI_EHG_E_E!J24+TI_EHG_CHP_E!J24+TI_EHG_H_E!J24+TI_EHG_EDHP!J24+TI_EHG_EB!J24+TI_EHG_EPS!J24+TI_EHG_DHEP!J24</f>
        <v>0</v>
      </c>
      <c r="K24" s="10">
        <f>TI_EHG_E_E!K24+TI_EHG_CHP_E!K24+TI_EHG_H_E!K24+TI_EHG_EDHP!K24+TI_EHG_EB!K24+TI_EHG_EPS!K24+TI_EHG_DHEP!K24</f>
        <v>0</v>
      </c>
      <c r="L24" s="10">
        <f>TI_EHG_E_E!L24+TI_EHG_CHP_E!L24+TI_EHG_H_E!L24+TI_EHG_EDHP!L24+TI_EHG_EB!L24+TI_EHG_EPS!L24+TI_EHG_DHEP!L24</f>
        <v>0</v>
      </c>
      <c r="M24" s="10">
        <f>TI_EHG_E_E!M24+TI_EHG_CHP_E!M24+TI_EHG_H_E!M24+TI_EHG_EDHP!M24+TI_EHG_EB!M24+TI_EHG_EPS!M24+TI_EHG_DHEP!M24</f>
        <v>0</v>
      </c>
      <c r="N24" s="10">
        <f>TI_EHG_E_E!N24+TI_EHG_CHP_E!N24+TI_EHG_H_E!N24+TI_EHG_EDHP!N24+TI_EHG_EB!N24+TI_EHG_EPS!N24+TI_EHG_DHEP!N24</f>
        <v>0</v>
      </c>
      <c r="O24" s="10">
        <f>TI_EHG_E_E!O24+TI_EHG_CHP_E!O24+TI_EHG_H_E!O24+TI_EHG_EDHP!O24+TI_EHG_EB!O24+TI_EHG_EPS!O24+TI_EHG_DHEP!O24</f>
        <v>0</v>
      </c>
      <c r="P24" s="10">
        <f>TI_EHG_E_E!P24+TI_EHG_CHP_E!P24+TI_EHG_H_E!P24+TI_EHG_EDHP!P24+TI_EHG_EB!P24+TI_EHG_EPS!P24+TI_EHG_DHEP!P24</f>
        <v>0</v>
      </c>
      <c r="Q24" s="10">
        <f>TI_EHG_E_E!Q24+TI_EHG_CHP_E!Q24+TI_EHG_H_E!Q24+TI_EHG_EDHP!Q24+TI_EHG_EB!Q24+TI_EHG_EPS!Q24+TI_EHG_DHEP!Q24</f>
        <v>0</v>
      </c>
      <c r="R24" s="10">
        <f>TI_EHG_E_E!R24+TI_EHG_CHP_E!R24+TI_EHG_H_E!R24+TI_EHG_EDHP!R24+TI_EHG_EB!R24+TI_EHG_EPS!R24+TI_EHG_DHEP!R24</f>
        <v>0</v>
      </c>
      <c r="S24" s="10">
        <f>TI_EHG_E_E!S24+TI_EHG_CHP_E!S24+TI_EHG_H_E!S24+TI_EHG_EDHP!S24+TI_EHG_EB!S24+TI_EHG_EPS!S24+TI_EHG_DHEP!S24</f>
        <v>0</v>
      </c>
      <c r="T24" s="10">
        <f>TI_EHG_E_E!T24+TI_EHG_CHP_E!T24+TI_EHG_H_E!T24+TI_EHG_EDHP!T24+TI_EHG_EB!T24+TI_EHG_EPS!T24+TI_EHG_DHEP!T24</f>
        <v>0</v>
      </c>
      <c r="U24" s="10">
        <f>TI_EHG_E_E!U24+TI_EHG_CHP_E!U24+TI_EHG_H_E!U24+TI_EHG_EDHP!U24+TI_EHG_EB!U24+TI_EHG_EPS!U24+TI_EHG_DHEP!U24</f>
        <v>0</v>
      </c>
      <c r="V24" s="10">
        <f>TI_EHG_E_E!V24+TI_EHG_CHP_E!V24+TI_EHG_H_E!V24+TI_EHG_EDHP!V24+TI_EHG_EB!V24+TI_EHG_EPS!V24+TI_EHG_DHEP!V24</f>
        <v>0</v>
      </c>
      <c r="W24" s="10">
        <f>TI_EHG_E_E!W24+TI_EHG_CHP_E!W24+TI_EHG_H_E!W24+TI_EHG_EDHP!W24+TI_EHG_EB!W24+TI_EHG_EPS!W24+TI_EHG_DHEP!W24</f>
        <v>0</v>
      </c>
      <c r="X24" s="10">
        <f>TI_EHG_E_E!X24+TI_EHG_CHP_E!X24+TI_EHG_H_E!X24+TI_EHG_EDHP!X24+TI_EHG_EB!X24+TI_EHG_EPS!X24+TI_EHG_DHEP!X24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TI_EHG_E_E!C25+TI_EHG_CHP_E!C25+TI_EHG_H_E!C25+TI_EHG_EDHP!C25+TI_EHG_EB!C25+TI_EHG_EPS!C25+TI_EHG_DHEP!C25</f>
        <v>0</v>
      </c>
      <c r="D25" s="37">
        <f>TI_EHG_E_E!D25+TI_EHG_CHP_E!D25+TI_EHG_H_E!D25+TI_EHG_EDHP!D25+TI_EHG_EB!D25+TI_EHG_EPS!D25+TI_EHG_DHEP!D25</f>
        <v>0</v>
      </c>
      <c r="E25" s="37">
        <f>TI_EHG_E_E!E25+TI_EHG_CHP_E!E25+TI_EHG_H_E!E25+TI_EHG_EDHP!E25+TI_EHG_EB!E25+TI_EHG_EPS!E25+TI_EHG_DHEP!E25</f>
        <v>0</v>
      </c>
      <c r="F25" s="37">
        <f>TI_EHG_E_E!F25+TI_EHG_CHP_E!F25+TI_EHG_H_E!F25+TI_EHG_EDHP!F25+TI_EHG_EB!F25+TI_EHG_EPS!F25+TI_EHG_DHEP!F25</f>
        <v>0</v>
      </c>
      <c r="G25" s="37">
        <f>TI_EHG_E_E!G25+TI_EHG_CHP_E!G25+TI_EHG_H_E!G25+TI_EHG_EDHP!G25+TI_EHG_EB!G25+TI_EHG_EPS!G25+TI_EHG_DHEP!G25</f>
        <v>0</v>
      </c>
      <c r="H25" s="37">
        <f>TI_EHG_E_E!H25+TI_EHG_CHP_E!H25+TI_EHG_H_E!H25+TI_EHG_EDHP!H25+TI_EHG_EB!H25+TI_EHG_EPS!H25+TI_EHG_DHEP!H25</f>
        <v>0</v>
      </c>
      <c r="I25" s="37">
        <f>TI_EHG_E_E!I25+TI_EHG_CHP_E!I25+TI_EHG_H_E!I25+TI_EHG_EDHP!I25+TI_EHG_EB!I25+TI_EHG_EPS!I25+TI_EHG_DHEP!I25</f>
        <v>0</v>
      </c>
      <c r="J25" s="37">
        <f>TI_EHG_E_E!J25+TI_EHG_CHP_E!J25+TI_EHG_H_E!J25+TI_EHG_EDHP!J25+TI_EHG_EB!J25+TI_EHG_EPS!J25+TI_EHG_DHEP!J25</f>
        <v>0</v>
      </c>
      <c r="K25" s="37">
        <f>TI_EHG_E_E!K25+TI_EHG_CHP_E!K25+TI_EHG_H_E!K25+TI_EHG_EDHP!K25+TI_EHG_EB!K25+TI_EHG_EPS!K25+TI_EHG_DHEP!K25</f>
        <v>0</v>
      </c>
      <c r="L25" s="37">
        <f>TI_EHG_E_E!L25+TI_EHG_CHP_E!L25+TI_EHG_H_E!L25+TI_EHG_EDHP!L25+TI_EHG_EB!L25+TI_EHG_EPS!L25+TI_EHG_DHEP!L25</f>
        <v>0</v>
      </c>
      <c r="M25" s="37">
        <f>TI_EHG_E_E!M25+TI_EHG_CHP_E!M25+TI_EHG_H_E!M25+TI_EHG_EDHP!M25+TI_EHG_EB!M25+TI_EHG_EPS!M25+TI_EHG_DHEP!M25</f>
        <v>0</v>
      </c>
      <c r="N25" s="37">
        <f>TI_EHG_E_E!N25+TI_EHG_CHP_E!N25+TI_EHG_H_E!N25+TI_EHG_EDHP!N25+TI_EHG_EB!N25+TI_EHG_EPS!N25+TI_EHG_DHEP!N25</f>
        <v>0</v>
      </c>
      <c r="O25" s="37">
        <f>TI_EHG_E_E!O25+TI_EHG_CHP_E!O25+TI_EHG_H_E!O25+TI_EHG_EDHP!O25+TI_EHG_EB!O25+TI_EHG_EPS!O25+TI_EHG_DHEP!O25</f>
        <v>0</v>
      </c>
      <c r="P25" s="37">
        <f>TI_EHG_E_E!P25+TI_EHG_CHP_E!P25+TI_EHG_H_E!P25+TI_EHG_EDHP!P25+TI_EHG_EB!P25+TI_EHG_EPS!P25+TI_EHG_DHEP!P25</f>
        <v>0</v>
      </c>
      <c r="Q25" s="37">
        <f>TI_EHG_E_E!Q25+TI_EHG_CHP_E!Q25+TI_EHG_H_E!Q25+TI_EHG_EDHP!Q25+TI_EHG_EB!Q25+TI_EHG_EPS!Q25+TI_EHG_DHEP!Q25</f>
        <v>0</v>
      </c>
      <c r="R25" s="37">
        <f>TI_EHG_E_E!R25+TI_EHG_CHP_E!R25+TI_EHG_H_E!R25+TI_EHG_EDHP!R25+TI_EHG_EB!R25+TI_EHG_EPS!R25+TI_EHG_DHEP!R25</f>
        <v>0</v>
      </c>
      <c r="S25" s="37">
        <f>TI_EHG_E_E!S25+TI_EHG_CHP_E!S25+TI_EHG_H_E!S25+TI_EHG_EDHP!S25+TI_EHG_EB!S25+TI_EHG_EPS!S25+TI_EHG_DHEP!S25</f>
        <v>0</v>
      </c>
      <c r="T25" s="37">
        <f>TI_EHG_E_E!T25+TI_EHG_CHP_E!T25+TI_EHG_H_E!T25+TI_EHG_EDHP!T25+TI_EHG_EB!T25+TI_EHG_EPS!T25+TI_EHG_DHEP!T25</f>
        <v>0</v>
      </c>
      <c r="U25" s="37">
        <f>TI_EHG_E_E!U25+TI_EHG_CHP_E!U25+TI_EHG_H_E!U25+TI_EHG_EDHP!U25+TI_EHG_EB!U25+TI_EHG_EPS!U25+TI_EHG_DHEP!U25</f>
        <v>0</v>
      </c>
      <c r="V25" s="37">
        <f>TI_EHG_E_E!V25+TI_EHG_CHP_E!V25+TI_EHG_H_E!V25+TI_EHG_EDHP!V25+TI_EHG_EB!V25+TI_EHG_EPS!V25+TI_EHG_DHEP!V25</f>
        <v>0</v>
      </c>
      <c r="W25" s="37">
        <f>TI_EHG_E_E!W25+TI_EHG_CHP_E!W25+TI_EHG_H_E!W25+TI_EHG_EDHP!W25+TI_EHG_EB!W25+TI_EHG_EPS!W25+TI_EHG_DHEP!W25</f>
        <v>0</v>
      </c>
      <c r="X25" s="37">
        <f>TI_EHG_E_E!X25+TI_EHG_CHP_E!X25+TI_EHG_H_E!X25+TI_EHG_EDHP!X25+TI_EHG_EB!X25+TI_EHG_EPS!X25+TI_EHG_DHEP!X25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1474.9995700773859</v>
      </c>
      <c r="D26" s="37">
        <f t="shared" ref="D26:W26" si="22">SUM(D27,D33)</f>
        <v>1439.5443680137575</v>
      </c>
      <c r="E26" s="37">
        <f t="shared" si="22"/>
        <v>1510.8241616509024</v>
      </c>
      <c r="F26" s="37">
        <f t="shared" si="22"/>
        <v>1572.1933791917454</v>
      </c>
      <c r="G26" s="37">
        <f t="shared" si="22"/>
        <v>1496.5663800515902</v>
      </c>
      <c r="H26" s="37">
        <f t="shared" si="22"/>
        <v>1417.5584694754941</v>
      </c>
      <c r="I26" s="37">
        <f t="shared" si="22"/>
        <v>789.81891659501275</v>
      </c>
      <c r="J26" s="37">
        <f t="shared" si="22"/>
        <v>858.69982803095445</v>
      </c>
      <c r="K26" s="37">
        <f t="shared" si="22"/>
        <v>836.34969905417006</v>
      </c>
      <c r="L26" s="37">
        <f t="shared" si="22"/>
        <v>655.147721410146</v>
      </c>
      <c r="M26" s="37">
        <f t="shared" si="22"/>
        <v>647.51496130696466</v>
      </c>
      <c r="N26" s="37">
        <f t="shared" si="22"/>
        <v>775.48787618228698</v>
      </c>
      <c r="O26" s="37">
        <f t="shared" si="22"/>
        <v>677.62631126397241</v>
      </c>
      <c r="P26" s="37">
        <f t="shared" si="22"/>
        <v>687.37016337059322</v>
      </c>
      <c r="Q26" s="37">
        <f t="shared" si="22"/>
        <v>1028.9317282889078</v>
      </c>
      <c r="R26" s="37">
        <f t="shared" si="22"/>
        <v>643.21109200343938</v>
      </c>
      <c r="S26" s="37">
        <f t="shared" si="22"/>
        <v>599.33860705073084</v>
      </c>
      <c r="T26" s="37">
        <f t="shared" si="22"/>
        <v>494.53052450558897</v>
      </c>
      <c r="U26" s="37">
        <f t="shared" si="22"/>
        <v>502.00945829750646</v>
      </c>
      <c r="V26" s="37">
        <f t="shared" si="22"/>
        <v>519.82252794496992</v>
      </c>
      <c r="W26" s="37">
        <f t="shared" si="22"/>
        <v>434.16784178847809</v>
      </c>
      <c r="X26" s="37">
        <f t="shared" ref="X26" si="23">SUM(X27,X33)</f>
        <v>419.71711092003432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TI_EHG_E_E!C28+TI_EHG_CHP_E!C28+TI_EHG_H_E!C28+TI_EHG_EDHP!C28+TI_EHG_EB!C28+TI_EHG_EPS!C28+TI_EHG_DHEP!C28</f>
        <v>0</v>
      </c>
      <c r="D28" s="10">
        <f>TI_EHG_E_E!D28+TI_EHG_CHP_E!D28+TI_EHG_H_E!D28+TI_EHG_EDHP!D28+TI_EHG_EB!D28+TI_EHG_EPS!D28+TI_EHG_DHEP!D28</f>
        <v>0</v>
      </c>
      <c r="E28" s="10">
        <f>TI_EHG_E_E!E28+TI_EHG_CHP_E!E28+TI_EHG_H_E!E28+TI_EHG_EDHP!E28+TI_EHG_EB!E28+TI_EHG_EPS!E28+TI_EHG_DHEP!E28</f>
        <v>0</v>
      </c>
      <c r="F28" s="10">
        <f>TI_EHG_E_E!F28+TI_EHG_CHP_E!F28+TI_EHG_H_E!F28+TI_EHG_EDHP!F28+TI_EHG_EB!F28+TI_EHG_EPS!F28+TI_EHG_DHEP!F28</f>
        <v>0</v>
      </c>
      <c r="G28" s="10">
        <f>TI_EHG_E_E!G28+TI_EHG_CHP_E!G28+TI_EHG_H_E!G28+TI_EHG_EDHP!G28+TI_EHG_EB!G28+TI_EHG_EPS!G28+TI_EHG_DHEP!G28</f>
        <v>0</v>
      </c>
      <c r="H28" s="10">
        <f>TI_EHG_E_E!H28+TI_EHG_CHP_E!H28+TI_EHG_H_E!H28+TI_EHG_EDHP!H28+TI_EHG_EB!H28+TI_EHG_EPS!H28+TI_EHG_DHEP!H28</f>
        <v>0</v>
      </c>
      <c r="I28" s="10">
        <f>TI_EHG_E_E!I28+TI_EHG_CHP_E!I28+TI_EHG_H_E!I28+TI_EHG_EDHP!I28+TI_EHG_EB!I28+TI_EHG_EPS!I28+TI_EHG_DHEP!I28</f>
        <v>0</v>
      </c>
      <c r="J28" s="10">
        <f>TI_EHG_E_E!J28+TI_EHG_CHP_E!J28+TI_EHG_H_E!J28+TI_EHG_EDHP!J28+TI_EHG_EB!J28+TI_EHG_EPS!J28+TI_EHG_DHEP!J28</f>
        <v>0</v>
      </c>
      <c r="K28" s="10">
        <f>TI_EHG_E_E!K28+TI_EHG_CHP_E!K28+TI_EHG_H_E!K28+TI_EHG_EDHP!K28+TI_EHG_EB!K28+TI_EHG_EPS!K28+TI_EHG_DHEP!K28</f>
        <v>0</v>
      </c>
      <c r="L28" s="10">
        <f>TI_EHG_E_E!L28+TI_EHG_CHP_E!L28+TI_EHG_H_E!L28+TI_EHG_EDHP!L28+TI_EHG_EB!L28+TI_EHG_EPS!L28+TI_EHG_DHEP!L28</f>
        <v>0</v>
      </c>
      <c r="M28" s="10">
        <f>TI_EHG_E_E!M28+TI_EHG_CHP_E!M28+TI_EHG_H_E!M28+TI_EHG_EDHP!M28+TI_EHG_EB!M28+TI_EHG_EPS!M28+TI_EHG_DHEP!M28</f>
        <v>0</v>
      </c>
      <c r="N28" s="10">
        <f>TI_EHG_E_E!N28+TI_EHG_CHP_E!N28+TI_EHG_H_E!N28+TI_EHG_EDHP!N28+TI_EHG_EB!N28+TI_EHG_EPS!N28+TI_EHG_DHEP!N28</f>
        <v>0</v>
      </c>
      <c r="O28" s="10">
        <f>TI_EHG_E_E!O28+TI_EHG_CHP_E!O28+TI_EHG_H_E!O28+TI_EHG_EDHP!O28+TI_EHG_EB!O28+TI_EHG_EPS!O28+TI_EHG_DHEP!O28</f>
        <v>0</v>
      </c>
      <c r="P28" s="10">
        <f>TI_EHG_E_E!P28+TI_EHG_CHP_E!P28+TI_EHG_H_E!P28+TI_EHG_EDHP!P28+TI_EHG_EB!P28+TI_EHG_EPS!P28+TI_EHG_DHEP!P28</f>
        <v>0</v>
      </c>
      <c r="Q28" s="10">
        <f>TI_EHG_E_E!Q28+TI_EHG_CHP_E!Q28+TI_EHG_H_E!Q28+TI_EHG_EDHP!Q28+TI_EHG_EB!Q28+TI_EHG_EPS!Q28+TI_EHG_DHEP!Q28</f>
        <v>0</v>
      </c>
      <c r="R28" s="10">
        <f>TI_EHG_E_E!R28+TI_EHG_CHP_E!R28+TI_EHG_H_E!R28+TI_EHG_EDHP!R28+TI_EHG_EB!R28+TI_EHG_EPS!R28+TI_EHG_DHEP!R28</f>
        <v>0</v>
      </c>
      <c r="S28" s="10">
        <f>TI_EHG_E_E!S28+TI_EHG_CHP_E!S28+TI_EHG_H_E!S28+TI_EHG_EDHP!S28+TI_EHG_EB!S28+TI_EHG_EPS!S28+TI_EHG_DHEP!S28</f>
        <v>0</v>
      </c>
      <c r="T28" s="10">
        <f>TI_EHG_E_E!T28+TI_EHG_CHP_E!T28+TI_EHG_H_E!T28+TI_EHG_EDHP!T28+TI_EHG_EB!T28+TI_EHG_EPS!T28+TI_EHG_DHEP!T28</f>
        <v>0</v>
      </c>
      <c r="U28" s="10">
        <f>TI_EHG_E_E!U28+TI_EHG_CHP_E!U28+TI_EHG_H_E!U28+TI_EHG_EDHP!U28+TI_EHG_EB!U28+TI_EHG_EPS!U28+TI_EHG_DHEP!U28</f>
        <v>0</v>
      </c>
      <c r="V28" s="10">
        <f>TI_EHG_E_E!V28+TI_EHG_CHP_E!V28+TI_EHG_H_E!V28+TI_EHG_EDHP!V28+TI_EHG_EB!V28+TI_EHG_EPS!V28+TI_EHG_DHEP!V28</f>
        <v>0</v>
      </c>
      <c r="W28" s="10">
        <f>TI_EHG_E_E!W28+TI_EHG_CHP_E!W28+TI_EHG_H_E!W28+TI_EHG_EDHP!W28+TI_EHG_EB!W28+TI_EHG_EPS!W28+TI_EHG_DHEP!W28</f>
        <v>0</v>
      </c>
      <c r="X28" s="10">
        <f>TI_EHG_E_E!X28+TI_EHG_CHP_E!X28+TI_EHG_H_E!X28+TI_EHG_EDHP!X28+TI_EHG_EB!X28+TI_EHG_EPS!X28+TI_EHG_DHEP!X28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TI_EHG_E_E!C29+TI_EHG_CHP_E!C29+TI_EHG_H_E!C29+TI_EHG_EDHP!C29+TI_EHG_EB!C29+TI_EHG_EPS!C29+TI_EHG_DHEP!C29</f>
        <v>0</v>
      </c>
      <c r="D29" s="10">
        <f>TI_EHG_E_E!D29+TI_EHG_CHP_E!D29+TI_EHG_H_E!D29+TI_EHG_EDHP!D29+TI_EHG_EB!D29+TI_EHG_EPS!D29+TI_EHG_DHEP!D29</f>
        <v>0</v>
      </c>
      <c r="E29" s="10">
        <f>TI_EHG_E_E!E29+TI_EHG_CHP_E!E29+TI_EHG_H_E!E29+TI_EHG_EDHP!E29+TI_EHG_EB!E29+TI_EHG_EPS!E29+TI_EHG_DHEP!E29</f>
        <v>0</v>
      </c>
      <c r="F29" s="10">
        <f>TI_EHG_E_E!F29+TI_EHG_CHP_E!F29+TI_EHG_H_E!F29+TI_EHG_EDHP!F29+TI_EHG_EB!F29+TI_EHG_EPS!F29+TI_EHG_DHEP!F29</f>
        <v>0</v>
      </c>
      <c r="G29" s="10">
        <f>TI_EHG_E_E!G29+TI_EHG_CHP_E!G29+TI_EHG_H_E!G29+TI_EHG_EDHP!G29+TI_EHG_EB!G29+TI_EHG_EPS!G29+TI_EHG_DHEP!G29</f>
        <v>0</v>
      </c>
      <c r="H29" s="10">
        <f>TI_EHG_E_E!H29+TI_EHG_CHP_E!H29+TI_EHG_H_E!H29+TI_EHG_EDHP!H29+TI_EHG_EB!H29+TI_EHG_EPS!H29+TI_EHG_DHEP!H29</f>
        <v>0</v>
      </c>
      <c r="I29" s="10">
        <f>TI_EHG_E_E!I29+TI_EHG_CHP_E!I29+TI_EHG_H_E!I29+TI_EHG_EDHP!I29+TI_EHG_EB!I29+TI_EHG_EPS!I29+TI_EHG_DHEP!I29</f>
        <v>0</v>
      </c>
      <c r="J29" s="10">
        <f>TI_EHG_E_E!J29+TI_EHG_CHP_E!J29+TI_EHG_H_E!J29+TI_EHG_EDHP!J29+TI_EHG_EB!J29+TI_EHG_EPS!J29+TI_EHG_DHEP!J29</f>
        <v>0</v>
      </c>
      <c r="K29" s="10">
        <f>TI_EHG_E_E!K29+TI_EHG_CHP_E!K29+TI_EHG_H_E!K29+TI_EHG_EDHP!K29+TI_EHG_EB!K29+TI_EHG_EPS!K29+TI_EHG_DHEP!K29</f>
        <v>0</v>
      </c>
      <c r="L29" s="10">
        <f>TI_EHG_E_E!L29+TI_EHG_CHP_E!L29+TI_EHG_H_E!L29+TI_EHG_EDHP!L29+TI_EHG_EB!L29+TI_EHG_EPS!L29+TI_EHG_DHEP!L29</f>
        <v>0</v>
      </c>
      <c r="M29" s="10">
        <f>TI_EHG_E_E!M29+TI_EHG_CHP_E!M29+TI_EHG_H_E!M29+TI_EHG_EDHP!M29+TI_EHG_EB!M29+TI_EHG_EPS!M29+TI_EHG_DHEP!M29</f>
        <v>0</v>
      </c>
      <c r="N29" s="10">
        <f>TI_EHG_E_E!N29+TI_EHG_CHP_E!N29+TI_EHG_H_E!N29+TI_EHG_EDHP!N29+TI_EHG_EB!N29+TI_EHG_EPS!N29+TI_EHG_DHEP!N29</f>
        <v>0</v>
      </c>
      <c r="O29" s="10">
        <f>TI_EHG_E_E!O29+TI_EHG_CHP_E!O29+TI_EHG_H_E!O29+TI_EHG_EDHP!O29+TI_EHG_EB!O29+TI_EHG_EPS!O29+TI_EHG_DHEP!O29</f>
        <v>0</v>
      </c>
      <c r="P29" s="10">
        <f>TI_EHG_E_E!P29+TI_EHG_CHP_E!P29+TI_EHG_H_E!P29+TI_EHG_EDHP!P29+TI_EHG_EB!P29+TI_EHG_EPS!P29+TI_EHG_DHEP!P29</f>
        <v>0</v>
      </c>
      <c r="Q29" s="10">
        <f>TI_EHG_E_E!Q29+TI_EHG_CHP_E!Q29+TI_EHG_H_E!Q29+TI_EHG_EDHP!Q29+TI_EHG_EB!Q29+TI_EHG_EPS!Q29+TI_EHG_DHEP!Q29</f>
        <v>0</v>
      </c>
      <c r="R29" s="10">
        <f>TI_EHG_E_E!R29+TI_EHG_CHP_E!R29+TI_EHG_H_E!R29+TI_EHG_EDHP!R29+TI_EHG_EB!R29+TI_EHG_EPS!R29+TI_EHG_DHEP!R29</f>
        <v>0</v>
      </c>
      <c r="S29" s="10">
        <f>TI_EHG_E_E!S29+TI_EHG_CHP_E!S29+TI_EHG_H_E!S29+TI_EHG_EDHP!S29+TI_EHG_EB!S29+TI_EHG_EPS!S29+TI_EHG_DHEP!S29</f>
        <v>0</v>
      </c>
      <c r="T29" s="10">
        <f>TI_EHG_E_E!T29+TI_EHG_CHP_E!T29+TI_EHG_H_E!T29+TI_EHG_EDHP!T29+TI_EHG_EB!T29+TI_EHG_EPS!T29+TI_EHG_DHEP!T29</f>
        <v>0</v>
      </c>
      <c r="U29" s="10">
        <f>TI_EHG_E_E!U29+TI_EHG_CHP_E!U29+TI_EHG_H_E!U29+TI_EHG_EDHP!U29+TI_EHG_EB!U29+TI_EHG_EPS!U29+TI_EHG_DHEP!U29</f>
        <v>0</v>
      </c>
      <c r="V29" s="10">
        <f>TI_EHG_E_E!V29+TI_EHG_CHP_E!V29+TI_EHG_H_E!V29+TI_EHG_EDHP!V29+TI_EHG_EB!V29+TI_EHG_EPS!V29+TI_EHG_DHEP!V29</f>
        <v>0</v>
      </c>
      <c r="W29" s="10">
        <f>TI_EHG_E_E!W29+TI_EHG_CHP_E!W29+TI_EHG_H_E!W29+TI_EHG_EDHP!W29+TI_EHG_EB!W29+TI_EHG_EPS!W29+TI_EHG_DHEP!W29</f>
        <v>0</v>
      </c>
      <c r="X29" s="10">
        <f>TI_EHG_E_E!X29+TI_EHG_CHP_E!X29+TI_EHG_H_E!X29+TI_EHG_EDHP!X29+TI_EHG_EB!X29+TI_EHG_EPS!X29+TI_EHG_DHEP!X29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TI_EHG_E_E!C30+TI_EHG_CHP_E!C30+TI_EHG_H_E!C30+TI_EHG_EDHP!C30+TI_EHG_EB!C30+TI_EHG_EPS!C30+TI_EHG_DHEP!C30</f>
        <v>0</v>
      </c>
      <c r="D30" s="10">
        <f>TI_EHG_E_E!D30+TI_EHG_CHP_E!D30+TI_EHG_H_E!D30+TI_EHG_EDHP!D30+TI_EHG_EB!D30+TI_EHG_EPS!D30+TI_EHG_DHEP!D30</f>
        <v>0</v>
      </c>
      <c r="E30" s="10">
        <f>TI_EHG_E_E!E30+TI_EHG_CHP_E!E30+TI_EHG_H_E!E30+TI_EHG_EDHP!E30+TI_EHG_EB!E30+TI_EHG_EPS!E30+TI_EHG_DHEP!E30</f>
        <v>0</v>
      </c>
      <c r="F30" s="10">
        <f>TI_EHG_E_E!F30+TI_EHG_CHP_E!F30+TI_EHG_H_E!F30+TI_EHG_EDHP!F30+TI_EHG_EB!F30+TI_EHG_EPS!F30+TI_EHG_DHEP!F30</f>
        <v>0</v>
      </c>
      <c r="G30" s="10">
        <f>TI_EHG_E_E!G30+TI_EHG_CHP_E!G30+TI_EHG_H_E!G30+TI_EHG_EDHP!G30+TI_EHG_EB!G30+TI_EHG_EPS!G30+TI_EHG_DHEP!G30</f>
        <v>0</v>
      </c>
      <c r="H30" s="10">
        <f>TI_EHG_E_E!H30+TI_EHG_CHP_E!H30+TI_EHG_H_E!H30+TI_EHG_EDHP!H30+TI_EHG_EB!H30+TI_EHG_EPS!H30+TI_EHG_DHEP!H30</f>
        <v>0</v>
      </c>
      <c r="I30" s="10">
        <f>TI_EHG_E_E!I30+TI_EHG_CHP_E!I30+TI_EHG_H_E!I30+TI_EHG_EDHP!I30+TI_EHG_EB!I30+TI_EHG_EPS!I30+TI_EHG_DHEP!I30</f>
        <v>0</v>
      </c>
      <c r="J30" s="10">
        <f>TI_EHG_E_E!J30+TI_EHG_CHP_E!J30+TI_EHG_H_E!J30+TI_EHG_EDHP!J30+TI_EHG_EB!J30+TI_EHG_EPS!J30+TI_EHG_DHEP!J30</f>
        <v>0</v>
      </c>
      <c r="K30" s="10">
        <f>TI_EHG_E_E!K30+TI_EHG_CHP_E!K30+TI_EHG_H_E!K30+TI_EHG_EDHP!K30+TI_EHG_EB!K30+TI_EHG_EPS!K30+TI_EHG_DHEP!K30</f>
        <v>0</v>
      </c>
      <c r="L30" s="10">
        <f>TI_EHG_E_E!L30+TI_EHG_CHP_E!L30+TI_EHG_H_E!L30+TI_EHG_EDHP!L30+TI_EHG_EB!L30+TI_EHG_EPS!L30+TI_EHG_DHEP!L30</f>
        <v>0</v>
      </c>
      <c r="M30" s="10">
        <f>TI_EHG_E_E!M30+TI_EHG_CHP_E!M30+TI_EHG_H_E!M30+TI_EHG_EDHP!M30+TI_EHG_EB!M30+TI_EHG_EPS!M30+TI_EHG_DHEP!M30</f>
        <v>0</v>
      </c>
      <c r="N30" s="10">
        <f>TI_EHG_E_E!N30+TI_EHG_CHP_E!N30+TI_EHG_H_E!N30+TI_EHG_EDHP!N30+TI_EHG_EB!N30+TI_EHG_EPS!N30+TI_EHG_DHEP!N30</f>
        <v>0</v>
      </c>
      <c r="O30" s="10">
        <f>TI_EHG_E_E!O30+TI_EHG_CHP_E!O30+TI_EHG_H_E!O30+TI_EHG_EDHP!O30+TI_EHG_EB!O30+TI_EHG_EPS!O30+TI_EHG_DHEP!O30</f>
        <v>0</v>
      </c>
      <c r="P30" s="10">
        <f>TI_EHG_E_E!P30+TI_EHG_CHP_E!P30+TI_EHG_H_E!P30+TI_EHG_EDHP!P30+TI_EHG_EB!P30+TI_EHG_EPS!P30+TI_EHG_DHEP!P30</f>
        <v>0</v>
      </c>
      <c r="Q30" s="10">
        <f>TI_EHG_E_E!Q30+TI_EHG_CHP_E!Q30+TI_EHG_H_E!Q30+TI_EHG_EDHP!Q30+TI_EHG_EB!Q30+TI_EHG_EPS!Q30+TI_EHG_DHEP!Q30</f>
        <v>0</v>
      </c>
      <c r="R30" s="10">
        <f>TI_EHG_E_E!R30+TI_EHG_CHP_E!R30+TI_EHG_H_E!R30+TI_EHG_EDHP!R30+TI_EHG_EB!R30+TI_EHG_EPS!R30+TI_EHG_DHEP!R30</f>
        <v>0</v>
      </c>
      <c r="S30" s="10">
        <f>TI_EHG_E_E!S30+TI_EHG_CHP_E!S30+TI_EHG_H_E!S30+TI_EHG_EDHP!S30+TI_EHG_EB!S30+TI_EHG_EPS!S30+TI_EHG_DHEP!S30</f>
        <v>0</v>
      </c>
      <c r="T30" s="10">
        <f>TI_EHG_E_E!T30+TI_EHG_CHP_E!T30+TI_EHG_H_E!T30+TI_EHG_EDHP!T30+TI_EHG_EB!T30+TI_EHG_EPS!T30+TI_EHG_DHEP!T30</f>
        <v>0</v>
      </c>
      <c r="U30" s="10">
        <f>TI_EHG_E_E!U30+TI_EHG_CHP_E!U30+TI_EHG_H_E!U30+TI_EHG_EDHP!U30+TI_EHG_EB!U30+TI_EHG_EPS!U30+TI_EHG_DHEP!U30</f>
        <v>0</v>
      </c>
      <c r="V30" s="10">
        <f>TI_EHG_E_E!V30+TI_EHG_CHP_E!V30+TI_EHG_H_E!V30+TI_EHG_EDHP!V30+TI_EHG_EB!V30+TI_EHG_EPS!V30+TI_EHG_DHEP!V30</f>
        <v>0</v>
      </c>
      <c r="W30" s="10">
        <f>TI_EHG_E_E!W30+TI_EHG_CHP_E!W30+TI_EHG_H_E!W30+TI_EHG_EDHP!W30+TI_EHG_EB!W30+TI_EHG_EPS!W30+TI_EHG_DHEP!W30</f>
        <v>0</v>
      </c>
      <c r="X30" s="10">
        <f>TI_EHG_E_E!X30+TI_EHG_CHP_E!X30+TI_EHG_H_E!X30+TI_EHG_EDHP!X30+TI_EHG_EB!X30+TI_EHG_EPS!X30+TI_EHG_DHEP!X30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TI_EHG_E_E!C31+TI_EHG_CHP_E!C31+TI_EHG_H_E!C31+TI_EHG_EDHP!C31+TI_EHG_EB!C31+TI_EHG_EPS!C31+TI_EHG_DHEP!C31</f>
        <v>0</v>
      </c>
      <c r="D31" s="10">
        <f>TI_EHG_E_E!D31+TI_EHG_CHP_E!D31+TI_EHG_H_E!D31+TI_EHG_EDHP!D31+TI_EHG_EB!D31+TI_EHG_EPS!D31+TI_EHG_DHEP!D31</f>
        <v>0</v>
      </c>
      <c r="E31" s="10">
        <f>TI_EHG_E_E!E31+TI_EHG_CHP_E!E31+TI_EHG_H_E!E31+TI_EHG_EDHP!E31+TI_EHG_EB!E31+TI_EHG_EPS!E31+TI_EHG_DHEP!E31</f>
        <v>0</v>
      </c>
      <c r="F31" s="10">
        <f>TI_EHG_E_E!F31+TI_EHG_CHP_E!F31+TI_EHG_H_E!F31+TI_EHG_EDHP!F31+TI_EHG_EB!F31+TI_EHG_EPS!F31+TI_EHG_DHEP!F31</f>
        <v>0</v>
      </c>
      <c r="G31" s="10">
        <f>TI_EHG_E_E!G31+TI_EHG_CHP_E!G31+TI_EHG_H_E!G31+TI_EHG_EDHP!G31+TI_EHG_EB!G31+TI_EHG_EPS!G31+TI_EHG_DHEP!G31</f>
        <v>0</v>
      </c>
      <c r="H31" s="10">
        <f>TI_EHG_E_E!H31+TI_EHG_CHP_E!H31+TI_EHG_H_E!H31+TI_EHG_EDHP!H31+TI_EHG_EB!H31+TI_EHG_EPS!H31+TI_EHG_DHEP!H31</f>
        <v>0</v>
      </c>
      <c r="I31" s="10">
        <f>TI_EHG_E_E!I31+TI_EHG_CHP_E!I31+TI_EHG_H_E!I31+TI_EHG_EDHP!I31+TI_EHG_EB!I31+TI_EHG_EPS!I31+TI_EHG_DHEP!I31</f>
        <v>0</v>
      </c>
      <c r="J31" s="10">
        <f>TI_EHG_E_E!J31+TI_EHG_CHP_E!J31+TI_EHG_H_E!J31+TI_EHG_EDHP!J31+TI_EHG_EB!J31+TI_EHG_EPS!J31+TI_EHG_DHEP!J31</f>
        <v>0</v>
      </c>
      <c r="K31" s="10">
        <f>TI_EHG_E_E!K31+TI_EHG_CHP_E!K31+TI_EHG_H_E!K31+TI_EHG_EDHP!K31+TI_EHG_EB!K31+TI_EHG_EPS!K31+TI_EHG_DHEP!K31</f>
        <v>0</v>
      </c>
      <c r="L31" s="10">
        <f>TI_EHG_E_E!L31+TI_EHG_CHP_E!L31+TI_EHG_H_E!L31+TI_EHG_EDHP!L31+TI_EHG_EB!L31+TI_EHG_EPS!L31+TI_EHG_DHEP!L31</f>
        <v>0</v>
      </c>
      <c r="M31" s="10">
        <f>TI_EHG_E_E!M31+TI_EHG_CHP_E!M31+TI_EHG_H_E!M31+TI_EHG_EDHP!M31+TI_EHG_EB!M31+TI_EHG_EPS!M31+TI_EHG_DHEP!M31</f>
        <v>0</v>
      </c>
      <c r="N31" s="10">
        <f>TI_EHG_E_E!N31+TI_EHG_CHP_E!N31+TI_EHG_H_E!N31+TI_EHG_EDHP!N31+TI_EHG_EB!N31+TI_EHG_EPS!N31+TI_EHG_DHEP!N31</f>
        <v>0</v>
      </c>
      <c r="O31" s="10">
        <f>TI_EHG_E_E!O31+TI_EHG_CHP_E!O31+TI_EHG_H_E!O31+TI_EHG_EDHP!O31+TI_EHG_EB!O31+TI_EHG_EPS!O31+TI_EHG_DHEP!O31</f>
        <v>0</v>
      </c>
      <c r="P31" s="10">
        <f>TI_EHG_E_E!P31+TI_EHG_CHP_E!P31+TI_EHG_H_E!P31+TI_EHG_EDHP!P31+TI_EHG_EB!P31+TI_EHG_EPS!P31+TI_EHG_DHEP!P31</f>
        <v>0</v>
      </c>
      <c r="Q31" s="10">
        <f>TI_EHG_E_E!Q31+TI_EHG_CHP_E!Q31+TI_EHG_H_E!Q31+TI_EHG_EDHP!Q31+TI_EHG_EB!Q31+TI_EHG_EPS!Q31+TI_EHG_DHEP!Q31</f>
        <v>0</v>
      </c>
      <c r="R31" s="10">
        <f>TI_EHG_E_E!R31+TI_EHG_CHP_E!R31+TI_EHG_H_E!R31+TI_EHG_EDHP!R31+TI_EHG_EB!R31+TI_EHG_EPS!R31+TI_EHG_DHEP!R31</f>
        <v>0</v>
      </c>
      <c r="S31" s="10">
        <f>TI_EHG_E_E!S31+TI_EHG_CHP_E!S31+TI_EHG_H_E!S31+TI_EHG_EDHP!S31+TI_EHG_EB!S31+TI_EHG_EPS!S31+TI_EHG_DHEP!S31</f>
        <v>0</v>
      </c>
      <c r="T31" s="10">
        <f>TI_EHG_E_E!T31+TI_EHG_CHP_E!T31+TI_EHG_H_E!T31+TI_EHG_EDHP!T31+TI_EHG_EB!T31+TI_EHG_EPS!T31+TI_EHG_DHEP!T31</f>
        <v>0</v>
      </c>
      <c r="U31" s="10">
        <f>TI_EHG_E_E!U31+TI_EHG_CHP_E!U31+TI_EHG_H_E!U31+TI_EHG_EDHP!U31+TI_EHG_EB!U31+TI_EHG_EPS!U31+TI_EHG_DHEP!U31</f>
        <v>0</v>
      </c>
      <c r="V31" s="10">
        <f>TI_EHG_E_E!V31+TI_EHG_CHP_E!V31+TI_EHG_H_E!V31+TI_EHG_EDHP!V31+TI_EHG_EB!V31+TI_EHG_EPS!V31+TI_EHG_DHEP!V31</f>
        <v>0</v>
      </c>
      <c r="W31" s="10">
        <f>TI_EHG_E_E!W31+TI_EHG_CHP_E!W31+TI_EHG_H_E!W31+TI_EHG_EDHP!W31+TI_EHG_EB!W31+TI_EHG_EPS!W31+TI_EHG_DHEP!W31</f>
        <v>0</v>
      </c>
      <c r="X31" s="10">
        <f>TI_EHG_E_E!X31+TI_EHG_CHP_E!X31+TI_EHG_H_E!X31+TI_EHG_EDHP!X31+TI_EHG_EB!X31+TI_EHG_EPS!X31+TI_EHG_DHEP!X31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TI_EHG_E_E!C32+TI_EHG_CHP_E!C32+TI_EHG_H_E!C32+TI_EHG_EDHP!C32+TI_EHG_EB!C32+TI_EHG_EPS!C32+TI_EHG_DHEP!C32</f>
        <v>0</v>
      </c>
      <c r="D32" s="10">
        <f>TI_EHG_E_E!D32+TI_EHG_CHP_E!D32+TI_EHG_H_E!D32+TI_EHG_EDHP!D32+TI_EHG_EB!D32+TI_EHG_EPS!D32+TI_EHG_DHEP!D32</f>
        <v>0</v>
      </c>
      <c r="E32" s="10">
        <f>TI_EHG_E_E!E32+TI_EHG_CHP_E!E32+TI_EHG_H_E!E32+TI_EHG_EDHP!E32+TI_EHG_EB!E32+TI_EHG_EPS!E32+TI_EHG_DHEP!E32</f>
        <v>0</v>
      </c>
      <c r="F32" s="10">
        <f>TI_EHG_E_E!F32+TI_EHG_CHP_E!F32+TI_EHG_H_E!F32+TI_EHG_EDHP!F32+TI_EHG_EB!F32+TI_EHG_EPS!F32+TI_EHG_DHEP!F32</f>
        <v>0</v>
      </c>
      <c r="G32" s="10">
        <f>TI_EHG_E_E!G32+TI_EHG_CHP_E!G32+TI_EHG_H_E!G32+TI_EHG_EDHP!G32+TI_EHG_EB!G32+TI_EHG_EPS!G32+TI_EHG_DHEP!G32</f>
        <v>0</v>
      </c>
      <c r="H32" s="10">
        <f>TI_EHG_E_E!H32+TI_EHG_CHP_E!H32+TI_EHG_H_E!H32+TI_EHG_EDHP!H32+TI_EHG_EB!H32+TI_EHG_EPS!H32+TI_EHG_DHEP!H32</f>
        <v>0</v>
      </c>
      <c r="I32" s="10">
        <f>TI_EHG_E_E!I32+TI_EHG_CHP_E!I32+TI_EHG_H_E!I32+TI_EHG_EDHP!I32+TI_EHG_EB!I32+TI_EHG_EPS!I32+TI_EHG_DHEP!I32</f>
        <v>0</v>
      </c>
      <c r="J32" s="10">
        <f>TI_EHG_E_E!J32+TI_EHG_CHP_E!J32+TI_EHG_H_E!J32+TI_EHG_EDHP!J32+TI_EHG_EB!J32+TI_EHG_EPS!J32+TI_EHG_DHEP!J32</f>
        <v>0</v>
      </c>
      <c r="K32" s="10">
        <f>TI_EHG_E_E!K32+TI_EHG_CHP_E!K32+TI_EHG_H_E!K32+TI_EHG_EDHP!K32+TI_EHG_EB!K32+TI_EHG_EPS!K32+TI_EHG_DHEP!K32</f>
        <v>0</v>
      </c>
      <c r="L32" s="10">
        <f>TI_EHG_E_E!L32+TI_EHG_CHP_E!L32+TI_EHG_H_E!L32+TI_EHG_EDHP!L32+TI_EHG_EB!L32+TI_EHG_EPS!L32+TI_EHG_DHEP!L32</f>
        <v>0</v>
      </c>
      <c r="M32" s="10">
        <f>TI_EHG_E_E!M32+TI_EHG_CHP_E!M32+TI_EHG_H_E!M32+TI_EHG_EDHP!M32+TI_EHG_EB!M32+TI_EHG_EPS!M32+TI_EHG_DHEP!M32</f>
        <v>0</v>
      </c>
      <c r="N32" s="10">
        <f>TI_EHG_E_E!N32+TI_EHG_CHP_E!N32+TI_EHG_H_E!N32+TI_EHG_EDHP!N32+TI_EHG_EB!N32+TI_EHG_EPS!N32+TI_EHG_DHEP!N32</f>
        <v>0</v>
      </c>
      <c r="O32" s="10">
        <f>TI_EHG_E_E!O32+TI_EHG_CHP_E!O32+TI_EHG_H_E!O32+TI_EHG_EDHP!O32+TI_EHG_EB!O32+TI_EHG_EPS!O32+TI_EHG_DHEP!O32</f>
        <v>0</v>
      </c>
      <c r="P32" s="10">
        <f>TI_EHG_E_E!P32+TI_EHG_CHP_E!P32+TI_EHG_H_E!P32+TI_EHG_EDHP!P32+TI_EHG_EB!P32+TI_EHG_EPS!P32+TI_EHG_DHEP!P32</f>
        <v>0</v>
      </c>
      <c r="Q32" s="10">
        <f>TI_EHG_E_E!Q32+TI_EHG_CHP_E!Q32+TI_EHG_H_E!Q32+TI_EHG_EDHP!Q32+TI_EHG_EB!Q32+TI_EHG_EPS!Q32+TI_EHG_DHEP!Q32</f>
        <v>0</v>
      </c>
      <c r="R32" s="10">
        <f>TI_EHG_E_E!R32+TI_EHG_CHP_E!R32+TI_EHG_H_E!R32+TI_EHG_EDHP!R32+TI_EHG_EB!R32+TI_EHG_EPS!R32+TI_EHG_DHEP!R32</f>
        <v>0</v>
      </c>
      <c r="S32" s="10">
        <f>TI_EHG_E_E!S32+TI_EHG_CHP_E!S32+TI_EHG_H_E!S32+TI_EHG_EDHP!S32+TI_EHG_EB!S32+TI_EHG_EPS!S32+TI_EHG_DHEP!S32</f>
        <v>0</v>
      </c>
      <c r="T32" s="10">
        <f>TI_EHG_E_E!T32+TI_EHG_CHP_E!T32+TI_EHG_H_E!T32+TI_EHG_EDHP!T32+TI_EHG_EB!T32+TI_EHG_EPS!T32+TI_EHG_DHEP!T32</f>
        <v>0</v>
      </c>
      <c r="U32" s="10">
        <f>TI_EHG_E_E!U32+TI_EHG_CHP_E!U32+TI_EHG_H_E!U32+TI_EHG_EDHP!U32+TI_EHG_EB!U32+TI_EHG_EPS!U32+TI_EHG_DHEP!U32</f>
        <v>0</v>
      </c>
      <c r="V32" s="10">
        <f>TI_EHG_E_E!V32+TI_EHG_CHP_E!V32+TI_EHG_H_E!V32+TI_EHG_EDHP!V32+TI_EHG_EB!V32+TI_EHG_EPS!V32+TI_EHG_DHEP!V32</f>
        <v>0</v>
      </c>
      <c r="W32" s="10">
        <f>TI_EHG_E_E!W32+TI_EHG_CHP_E!W32+TI_EHG_H_E!W32+TI_EHG_EDHP!W32+TI_EHG_EB!W32+TI_EHG_EPS!W32+TI_EHG_DHEP!W32</f>
        <v>0</v>
      </c>
      <c r="X32" s="10">
        <f>TI_EHG_E_E!X32+TI_EHG_CHP_E!X32+TI_EHG_H_E!X32+TI_EHG_EDHP!X32+TI_EHG_EB!X32+TI_EHG_EPS!X32+TI_EHG_DHEP!X32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1474.9995700773859</v>
      </c>
      <c r="D33" s="29">
        <f t="shared" ref="D33:W33" si="28">SUM(D34:D50)</f>
        <v>1439.5443680137575</v>
      </c>
      <c r="E33" s="29">
        <f t="shared" si="28"/>
        <v>1510.8241616509024</v>
      </c>
      <c r="F33" s="29">
        <f t="shared" si="28"/>
        <v>1572.1933791917454</v>
      </c>
      <c r="G33" s="29">
        <f t="shared" si="28"/>
        <v>1496.5663800515902</v>
      </c>
      <c r="H33" s="29">
        <f t="shared" si="28"/>
        <v>1417.5584694754941</v>
      </c>
      <c r="I33" s="29">
        <f t="shared" si="28"/>
        <v>789.81891659501275</v>
      </c>
      <c r="J33" s="29">
        <f t="shared" si="28"/>
        <v>858.69982803095445</v>
      </c>
      <c r="K33" s="29">
        <f t="shared" si="28"/>
        <v>836.34969905417006</v>
      </c>
      <c r="L33" s="29">
        <f t="shared" si="28"/>
        <v>655.147721410146</v>
      </c>
      <c r="M33" s="29">
        <f t="shared" si="28"/>
        <v>647.51496130696466</v>
      </c>
      <c r="N33" s="29">
        <f t="shared" si="28"/>
        <v>775.48787618228698</v>
      </c>
      <c r="O33" s="29">
        <f t="shared" si="28"/>
        <v>677.62631126397241</v>
      </c>
      <c r="P33" s="29">
        <f t="shared" si="28"/>
        <v>687.37016337059322</v>
      </c>
      <c r="Q33" s="29">
        <f t="shared" si="28"/>
        <v>1028.9317282889078</v>
      </c>
      <c r="R33" s="29">
        <f t="shared" si="28"/>
        <v>643.21109200343938</v>
      </c>
      <c r="S33" s="29">
        <f t="shared" si="28"/>
        <v>599.33860705073084</v>
      </c>
      <c r="T33" s="29">
        <f t="shared" si="28"/>
        <v>494.53052450558897</v>
      </c>
      <c r="U33" s="29">
        <f t="shared" si="28"/>
        <v>502.00945829750646</v>
      </c>
      <c r="V33" s="29">
        <f t="shared" si="28"/>
        <v>519.82252794496992</v>
      </c>
      <c r="W33" s="29">
        <f t="shared" si="28"/>
        <v>434.16784178847809</v>
      </c>
      <c r="X33" s="29">
        <f t="shared" ref="X33" si="29">SUM(X34:X50)</f>
        <v>419.71711092003432</v>
      </c>
    </row>
    <row r="34" spans="1:24" ht="11.25" customHeight="1" x14ac:dyDescent="0.2">
      <c r="A34" s="41" t="s">
        <v>55</v>
      </c>
      <c r="B34" s="9" t="s">
        <v>56</v>
      </c>
      <c r="C34" s="10">
        <f>TI_EHG_E_E!C34+TI_EHG_CHP_E!C34+TI_EHG_H_E!C34+TI_EHG_EDHP!C34+TI_EHG_EB!C34+TI_EHG_EPS!C34+TI_EHG_DHEP!C34</f>
        <v>1247.8880481513327</v>
      </c>
      <c r="D34" s="10">
        <f>TI_EHG_E_E!D34+TI_EHG_CHP_E!D34+TI_EHG_H_E!D34+TI_EHG_EDHP!D34+TI_EHG_EB!D34+TI_EHG_EPS!D34+TI_EHG_DHEP!D34</f>
        <v>1201.4699914015475</v>
      </c>
      <c r="E34" s="10">
        <f>TI_EHG_E_E!E34+TI_EHG_CHP_E!E34+TI_EHG_H_E!E34+TI_EHG_EDHP!E34+TI_EHG_EB!E34+TI_EHG_EPS!E34+TI_EHG_DHEP!E34</f>
        <v>1271.6368013757522</v>
      </c>
      <c r="F34" s="10">
        <f>TI_EHG_E_E!F34+TI_EHG_CHP_E!F34+TI_EHG_H_E!F34+TI_EHG_EDHP!F34+TI_EHG_EB!F34+TI_EHG_EPS!F34+TI_EHG_DHEP!F34</f>
        <v>1296.4649183147033</v>
      </c>
      <c r="G34" s="10">
        <f>TI_EHG_E_E!G34+TI_EHG_CHP_E!G34+TI_EHG_H_E!G34+TI_EHG_EDHP!G34+TI_EHG_EB!G34+TI_EHG_EPS!G34+TI_EHG_DHEP!G34</f>
        <v>1256.5239036973342</v>
      </c>
      <c r="H34" s="10">
        <f>TI_EHG_E_E!H34+TI_EHG_CHP_E!H34+TI_EHG_H_E!H34+TI_EHG_EDHP!H34+TI_EHG_EB!H34+TI_EHG_EPS!H34+TI_EHG_DHEP!H34</f>
        <v>1231.6957007738606</v>
      </c>
      <c r="I34" s="10">
        <f>TI_EHG_E_E!I34+TI_EHG_CHP_E!I34+TI_EHG_H_E!I34+TI_EHG_EDHP!I34+TI_EHG_EB!I34+TI_EHG_EPS!I34+TI_EHG_DHEP!I34</f>
        <v>610.99019776440241</v>
      </c>
      <c r="J34" s="10">
        <f>TI_EHG_E_E!J34+TI_EHG_CHP_E!J34+TI_EHG_H_E!J34+TI_EHG_EDHP!J34+TI_EHG_EB!J34+TI_EHG_EPS!J34+TI_EHG_DHEP!J34</f>
        <v>688.71324161650909</v>
      </c>
      <c r="K34" s="10">
        <f>TI_EHG_E_E!K34+TI_EHG_CHP_E!K34+TI_EHG_H_E!K34+TI_EHG_EDHP!K34+TI_EHG_EB!K34+TI_EHG_EPS!K34+TI_EHG_DHEP!K34</f>
        <v>676.83886500429912</v>
      </c>
      <c r="L34" s="10">
        <f>TI_EHG_E_E!L34+TI_EHG_CHP_E!L34+TI_EHG_H_E!L34+TI_EHG_EDHP!L34+TI_EHG_EB!L34+TI_EHG_EPS!L34+TI_EHG_DHEP!L34</f>
        <v>613.14909716251066</v>
      </c>
      <c r="M34" s="10">
        <f>TI_EHG_E_E!M34+TI_EHG_CHP_E!M34+TI_EHG_H_E!M34+TI_EHG_EDHP!M34+TI_EHG_EB!M34+TI_EHG_EPS!M34+TI_EHG_DHEP!M34</f>
        <v>605.59269131556312</v>
      </c>
      <c r="N34" s="10">
        <f>TI_EHG_E_E!N34+TI_EHG_CHP_E!N34+TI_EHG_H_E!N34+TI_EHG_EDHP!N34+TI_EHG_EB!N34+TI_EHG_EPS!N34+TI_EHG_DHEP!N34</f>
        <v>722.17747205502997</v>
      </c>
      <c r="O34" s="10">
        <f>TI_EHG_E_E!O34+TI_EHG_CHP_E!O34+TI_EHG_H_E!O34+TI_EHG_EDHP!O34+TI_EHG_EB!O34+TI_EHG_EPS!O34+TI_EHG_DHEP!O34</f>
        <v>631.50042992261388</v>
      </c>
      <c r="P34" s="10">
        <f>TI_EHG_E_E!P34+TI_EHG_CHP_E!P34+TI_EHG_H_E!P34+TI_EHG_EDHP!P34+TI_EHG_EB!P34+TI_EHG_EPS!P34+TI_EHG_DHEP!P34</f>
        <v>644.4543422184006</v>
      </c>
      <c r="Q34" s="10">
        <f>TI_EHG_E_E!Q34+TI_EHG_CHP_E!Q34+TI_EHG_H_E!Q34+TI_EHG_EDHP!Q34+TI_EHG_EB!Q34+TI_EHG_EPS!Q34+TI_EHG_DHEP!Q34</f>
        <v>885.17996560619088</v>
      </c>
      <c r="R34" s="10">
        <f>TI_EHG_E_E!R34+TI_EHG_CHP_E!R34+TI_EHG_H_E!R34+TI_EHG_EDHP!R34+TI_EHG_EB!R34+TI_EHG_EPS!R34+TI_EHG_DHEP!R34</f>
        <v>623.83018056749779</v>
      </c>
      <c r="S34" s="10">
        <f>TI_EHG_E_E!S34+TI_EHG_CHP_E!S34+TI_EHG_H_E!S34+TI_EHG_EDHP!S34+TI_EHG_EB!S34+TI_EHG_EPS!S34+TI_EHG_DHEP!S34</f>
        <v>586.19578675838352</v>
      </c>
      <c r="T34" s="10">
        <f>TI_EHG_E_E!T34+TI_EHG_CHP_E!T34+TI_EHG_H_E!T34+TI_EHG_EDHP!T34+TI_EHG_EB!T34+TI_EHG_EPS!T34+TI_EHG_DHEP!T34</f>
        <v>482.81711092003439</v>
      </c>
      <c r="U34" s="10">
        <f>TI_EHG_E_E!U34+TI_EHG_CHP_E!U34+TI_EHG_H_E!U34+TI_EHG_EDHP!U34+TI_EHG_EB!U34+TI_EHG_EPS!U34+TI_EHG_DHEP!U34</f>
        <v>490.28787618228722</v>
      </c>
      <c r="V34" s="10">
        <f>TI_EHG_E_E!V34+TI_EHG_CHP_E!V34+TI_EHG_H_E!V34+TI_EHG_EDHP!V34+TI_EHG_EB!V34+TI_EHG_EPS!V34+TI_EHG_DHEP!V34</f>
        <v>500.78486672398969</v>
      </c>
      <c r="W34" s="10">
        <f>TI_EHG_E_E!W34+TI_EHG_CHP_E!W34+TI_EHG_H_E!W34+TI_EHG_EDHP!W34+TI_EHG_EB!W34+TI_EHG_EPS!W34+TI_EHG_DHEP!W34</f>
        <v>425.48039552880482</v>
      </c>
      <c r="X34" s="10">
        <f>TI_EHG_E_E!X34+TI_EHG_CHP_E!X34+TI_EHG_H_E!X34+TI_EHG_EDHP!X34+TI_EHG_EB!X34+TI_EHG_EPS!X34+TI_EHG_DHEP!X34</f>
        <v>407.79931212381763</v>
      </c>
    </row>
    <row r="35" spans="1:24" ht="11.25" customHeight="1" x14ac:dyDescent="0.2">
      <c r="A35" s="41" t="s">
        <v>57</v>
      </c>
      <c r="B35" s="9" t="s">
        <v>58</v>
      </c>
      <c r="C35" s="10">
        <f>TI_EHG_E_E!C35+TI_EHG_CHP_E!C35+TI_EHG_H_E!C35+TI_EHG_EDHP!C35+TI_EHG_EB!C35+TI_EHG_EPS!C35+TI_EHG_DHEP!C35</f>
        <v>0</v>
      </c>
      <c r="D35" s="10">
        <f>TI_EHG_E_E!D35+TI_EHG_CHP_E!D35+TI_EHG_H_E!D35+TI_EHG_EDHP!D35+TI_EHG_EB!D35+TI_EHG_EPS!D35+TI_EHG_DHEP!D35</f>
        <v>0</v>
      </c>
      <c r="E35" s="10">
        <f>TI_EHG_E_E!E35+TI_EHG_CHP_E!E35+TI_EHG_H_E!E35+TI_EHG_EDHP!E35+TI_EHG_EB!E35+TI_EHG_EPS!E35+TI_EHG_DHEP!E35</f>
        <v>0</v>
      </c>
      <c r="F35" s="10">
        <f>TI_EHG_E_E!F35+TI_EHG_CHP_E!F35+TI_EHG_H_E!F35+TI_EHG_EDHP!F35+TI_EHG_EB!F35+TI_EHG_EPS!F35+TI_EHG_DHEP!F35</f>
        <v>0</v>
      </c>
      <c r="G35" s="10">
        <f>TI_EHG_E_E!G35+TI_EHG_CHP_E!G35+TI_EHG_H_E!G35+TI_EHG_EDHP!G35+TI_EHG_EB!G35+TI_EHG_EPS!G35+TI_EHG_DHEP!G35</f>
        <v>0</v>
      </c>
      <c r="H35" s="10">
        <f>TI_EHG_E_E!H35+TI_EHG_CHP_E!H35+TI_EHG_H_E!H35+TI_EHG_EDHP!H35+TI_EHG_EB!H35+TI_EHG_EPS!H35+TI_EHG_DHEP!H35</f>
        <v>0</v>
      </c>
      <c r="I35" s="10">
        <f>TI_EHG_E_E!I35+TI_EHG_CHP_E!I35+TI_EHG_H_E!I35+TI_EHG_EDHP!I35+TI_EHG_EB!I35+TI_EHG_EPS!I35+TI_EHG_DHEP!I35</f>
        <v>0</v>
      </c>
      <c r="J35" s="10">
        <f>TI_EHG_E_E!J35+TI_EHG_CHP_E!J35+TI_EHG_H_E!J35+TI_EHG_EDHP!J35+TI_EHG_EB!J35+TI_EHG_EPS!J35+TI_EHG_DHEP!J35</f>
        <v>0</v>
      </c>
      <c r="K35" s="10">
        <f>TI_EHG_E_E!K35+TI_EHG_CHP_E!K35+TI_EHG_H_E!K35+TI_EHG_EDHP!K35+TI_EHG_EB!K35+TI_EHG_EPS!K35+TI_EHG_DHEP!K35</f>
        <v>0</v>
      </c>
      <c r="L35" s="10">
        <f>TI_EHG_E_E!L35+TI_EHG_CHP_E!L35+TI_EHG_H_E!L35+TI_EHG_EDHP!L35+TI_EHG_EB!L35+TI_EHG_EPS!L35+TI_EHG_DHEP!L35</f>
        <v>0</v>
      </c>
      <c r="M35" s="10">
        <f>TI_EHG_E_E!M35+TI_EHG_CHP_E!M35+TI_EHG_H_E!M35+TI_EHG_EDHP!M35+TI_EHG_EB!M35+TI_EHG_EPS!M35+TI_EHG_DHEP!M35</f>
        <v>0</v>
      </c>
      <c r="N35" s="10">
        <f>TI_EHG_E_E!N35+TI_EHG_CHP_E!N35+TI_EHG_H_E!N35+TI_EHG_EDHP!N35+TI_EHG_EB!N35+TI_EHG_EPS!N35+TI_EHG_DHEP!N35</f>
        <v>0</v>
      </c>
      <c r="O35" s="10">
        <f>TI_EHG_E_E!O35+TI_EHG_CHP_E!O35+TI_EHG_H_E!O35+TI_EHG_EDHP!O35+TI_EHG_EB!O35+TI_EHG_EPS!O35+TI_EHG_DHEP!O35</f>
        <v>0</v>
      </c>
      <c r="P35" s="10">
        <f>TI_EHG_E_E!P35+TI_EHG_CHP_E!P35+TI_EHG_H_E!P35+TI_EHG_EDHP!P35+TI_EHG_EB!P35+TI_EHG_EPS!P35+TI_EHG_DHEP!P35</f>
        <v>0</v>
      </c>
      <c r="Q35" s="10">
        <f>TI_EHG_E_E!Q35+TI_EHG_CHP_E!Q35+TI_EHG_H_E!Q35+TI_EHG_EDHP!Q35+TI_EHG_EB!Q35+TI_EHG_EPS!Q35+TI_EHG_DHEP!Q35</f>
        <v>0</v>
      </c>
      <c r="R35" s="10">
        <f>TI_EHG_E_E!R35+TI_EHG_CHP_E!R35+TI_EHG_H_E!R35+TI_EHG_EDHP!R35+TI_EHG_EB!R35+TI_EHG_EPS!R35+TI_EHG_DHEP!R35</f>
        <v>0</v>
      </c>
      <c r="S35" s="10">
        <f>TI_EHG_E_E!S35+TI_EHG_CHP_E!S35+TI_EHG_H_E!S35+TI_EHG_EDHP!S35+TI_EHG_EB!S35+TI_EHG_EPS!S35+TI_EHG_DHEP!S35</f>
        <v>0</v>
      </c>
      <c r="T35" s="10">
        <f>TI_EHG_E_E!T35+TI_EHG_CHP_E!T35+TI_EHG_H_E!T35+TI_EHG_EDHP!T35+TI_EHG_EB!T35+TI_EHG_EPS!T35+TI_EHG_DHEP!T35</f>
        <v>0</v>
      </c>
      <c r="U35" s="10">
        <f>TI_EHG_E_E!U35+TI_EHG_CHP_E!U35+TI_EHG_H_E!U35+TI_EHG_EDHP!U35+TI_EHG_EB!U35+TI_EHG_EPS!U35+TI_EHG_DHEP!U35</f>
        <v>0</v>
      </c>
      <c r="V35" s="10">
        <f>TI_EHG_E_E!V35+TI_EHG_CHP_E!V35+TI_EHG_H_E!V35+TI_EHG_EDHP!V35+TI_EHG_EB!V35+TI_EHG_EPS!V35+TI_EHG_DHEP!V35</f>
        <v>0</v>
      </c>
      <c r="W35" s="10">
        <f>TI_EHG_E_E!W35+TI_EHG_CHP_E!W35+TI_EHG_H_E!W35+TI_EHG_EDHP!W35+TI_EHG_EB!W35+TI_EHG_EPS!W35+TI_EHG_DHEP!W35</f>
        <v>0</v>
      </c>
      <c r="X35" s="10">
        <f>TI_EHG_E_E!X35+TI_EHG_CHP_E!X35+TI_EHG_H_E!X35+TI_EHG_EDHP!X35+TI_EHG_EB!X35+TI_EHG_EPS!X35+TI_EHG_DHEP!X35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TI_EHG_E_E!C36+TI_EHG_CHP_E!C36+TI_EHG_H_E!C36+TI_EHG_EDHP!C36+TI_EHG_EB!C36+TI_EHG_EPS!C36+TI_EHG_DHEP!C36</f>
        <v>0</v>
      </c>
      <c r="D36" s="10">
        <f>TI_EHG_E_E!D36+TI_EHG_CHP_E!D36+TI_EHG_H_E!D36+TI_EHG_EDHP!D36+TI_EHG_EB!D36+TI_EHG_EPS!D36+TI_EHG_DHEP!D36</f>
        <v>0</v>
      </c>
      <c r="E36" s="10">
        <f>TI_EHG_E_E!E36+TI_EHG_CHP_E!E36+TI_EHG_H_E!E36+TI_EHG_EDHP!E36+TI_EHG_EB!E36+TI_EHG_EPS!E36+TI_EHG_DHEP!E36</f>
        <v>0</v>
      </c>
      <c r="F36" s="10">
        <f>TI_EHG_E_E!F36+TI_EHG_CHP_E!F36+TI_EHG_H_E!F36+TI_EHG_EDHP!F36+TI_EHG_EB!F36+TI_EHG_EPS!F36+TI_EHG_DHEP!F36</f>
        <v>0</v>
      </c>
      <c r="G36" s="10">
        <f>TI_EHG_E_E!G36+TI_EHG_CHP_E!G36+TI_EHG_H_E!G36+TI_EHG_EDHP!G36+TI_EHG_EB!G36+TI_EHG_EPS!G36+TI_EHG_DHEP!G36</f>
        <v>0</v>
      </c>
      <c r="H36" s="10">
        <f>TI_EHG_E_E!H36+TI_EHG_CHP_E!H36+TI_EHG_H_E!H36+TI_EHG_EDHP!H36+TI_EHG_EB!H36+TI_EHG_EPS!H36+TI_EHG_DHEP!H36</f>
        <v>0</v>
      </c>
      <c r="I36" s="10">
        <f>TI_EHG_E_E!I36+TI_EHG_CHP_E!I36+TI_EHG_H_E!I36+TI_EHG_EDHP!I36+TI_EHG_EB!I36+TI_EHG_EPS!I36+TI_EHG_DHEP!I36</f>
        <v>0</v>
      </c>
      <c r="J36" s="10">
        <f>TI_EHG_E_E!J36+TI_EHG_CHP_E!J36+TI_EHG_H_E!J36+TI_EHG_EDHP!J36+TI_EHG_EB!J36+TI_EHG_EPS!J36+TI_EHG_DHEP!J36</f>
        <v>0</v>
      </c>
      <c r="K36" s="10">
        <f>TI_EHG_E_E!K36+TI_EHG_CHP_E!K36+TI_EHG_H_E!K36+TI_EHG_EDHP!K36+TI_EHG_EB!K36+TI_EHG_EPS!K36+TI_EHG_DHEP!K36</f>
        <v>0</v>
      </c>
      <c r="L36" s="10">
        <f>TI_EHG_E_E!L36+TI_EHG_CHP_E!L36+TI_EHG_H_E!L36+TI_EHG_EDHP!L36+TI_EHG_EB!L36+TI_EHG_EPS!L36+TI_EHG_DHEP!L36</f>
        <v>0</v>
      </c>
      <c r="M36" s="10">
        <f>TI_EHG_E_E!M36+TI_EHG_CHP_E!M36+TI_EHG_H_E!M36+TI_EHG_EDHP!M36+TI_EHG_EB!M36+TI_EHG_EPS!M36+TI_EHG_DHEP!M36</f>
        <v>0</v>
      </c>
      <c r="N36" s="10">
        <f>TI_EHG_E_E!N36+TI_EHG_CHP_E!N36+TI_EHG_H_E!N36+TI_EHG_EDHP!N36+TI_EHG_EB!N36+TI_EHG_EPS!N36+TI_EHG_DHEP!N36</f>
        <v>0</v>
      </c>
      <c r="O36" s="10">
        <f>TI_EHG_E_E!O36+TI_EHG_CHP_E!O36+TI_EHG_H_E!O36+TI_EHG_EDHP!O36+TI_EHG_EB!O36+TI_EHG_EPS!O36+TI_EHG_DHEP!O36</f>
        <v>0</v>
      </c>
      <c r="P36" s="10">
        <f>TI_EHG_E_E!P36+TI_EHG_CHP_E!P36+TI_EHG_H_E!P36+TI_EHG_EDHP!P36+TI_EHG_EB!P36+TI_EHG_EPS!P36+TI_EHG_DHEP!P36</f>
        <v>0</v>
      </c>
      <c r="Q36" s="10">
        <f>TI_EHG_E_E!Q36+TI_EHG_CHP_E!Q36+TI_EHG_H_E!Q36+TI_EHG_EDHP!Q36+TI_EHG_EB!Q36+TI_EHG_EPS!Q36+TI_EHG_DHEP!Q36</f>
        <v>0</v>
      </c>
      <c r="R36" s="10">
        <f>TI_EHG_E_E!R36+TI_EHG_CHP_E!R36+TI_EHG_H_E!R36+TI_EHG_EDHP!R36+TI_EHG_EB!R36+TI_EHG_EPS!R36+TI_EHG_DHEP!R36</f>
        <v>0</v>
      </c>
      <c r="S36" s="10">
        <f>TI_EHG_E_E!S36+TI_EHG_CHP_E!S36+TI_EHG_H_E!S36+TI_EHG_EDHP!S36+TI_EHG_EB!S36+TI_EHG_EPS!S36+TI_EHG_DHEP!S36</f>
        <v>0</v>
      </c>
      <c r="T36" s="10">
        <f>TI_EHG_E_E!T36+TI_EHG_CHP_E!T36+TI_EHG_H_E!T36+TI_EHG_EDHP!T36+TI_EHG_EB!T36+TI_EHG_EPS!T36+TI_EHG_DHEP!T36</f>
        <v>0</v>
      </c>
      <c r="U36" s="10">
        <f>TI_EHG_E_E!U36+TI_EHG_CHP_E!U36+TI_EHG_H_E!U36+TI_EHG_EDHP!U36+TI_EHG_EB!U36+TI_EHG_EPS!U36+TI_EHG_DHEP!U36</f>
        <v>0</v>
      </c>
      <c r="V36" s="10">
        <f>TI_EHG_E_E!V36+TI_EHG_CHP_E!V36+TI_EHG_H_E!V36+TI_EHG_EDHP!V36+TI_EHG_EB!V36+TI_EHG_EPS!V36+TI_EHG_DHEP!V36</f>
        <v>0</v>
      </c>
      <c r="W36" s="10">
        <f>TI_EHG_E_E!W36+TI_EHG_CHP_E!W36+TI_EHG_H_E!W36+TI_EHG_EDHP!W36+TI_EHG_EB!W36+TI_EHG_EPS!W36+TI_EHG_DHEP!W36</f>
        <v>0</v>
      </c>
      <c r="X36" s="10">
        <f>TI_EHG_E_E!X36+TI_EHG_CHP_E!X36+TI_EHG_H_E!X36+TI_EHG_EDHP!X36+TI_EHG_EB!X36+TI_EHG_EPS!X36+TI_EHG_DHEP!X36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TI_EHG_E_E!C37+TI_EHG_CHP_E!C37+TI_EHG_H_E!C37+TI_EHG_EDHP!C37+TI_EHG_EB!C37+TI_EHG_EPS!C37+TI_EHG_DHEP!C37</f>
        <v>0</v>
      </c>
      <c r="D37" s="10">
        <f>TI_EHG_E_E!D37+TI_EHG_CHP_E!D37+TI_EHG_H_E!D37+TI_EHG_EDHP!D37+TI_EHG_EB!D37+TI_EHG_EPS!D37+TI_EHG_DHEP!D37</f>
        <v>0</v>
      </c>
      <c r="E37" s="10">
        <f>TI_EHG_E_E!E37+TI_EHG_CHP_E!E37+TI_EHG_H_E!E37+TI_EHG_EDHP!E37+TI_EHG_EB!E37+TI_EHG_EPS!E37+TI_EHG_DHEP!E37</f>
        <v>0</v>
      </c>
      <c r="F37" s="10">
        <f>TI_EHG_E_E!F37+TI_EHG_CHP_E!F37+TI_EHG_H_E!F37+TI_EHG_EDHP!F37+TI_EHG_EB!F37+TI_EHG_EPS!F37+TI_EHG_DHEP!F37</f>
        <v>0</v>
      </c>
      <c r="G37" s="10">
        <f>TI_EHG_E_E!G37+TI_EHG_CHP_E!G37+TI_EHG_H_E!G37+TI_EHG_EDHP!G37+TI_EHG_EB!G37+TI_EHG_EPS!G37+TI_EHG_DHEP!G37</f>
        <v>0</v>
      </c>
      <c r="H37" s="10">
        <f>TI_EHG_E_E!H37+TI_EHG_CHP_E!H37+TI_EHG_H_E!H37+TI_EHG_EDHP!H37+TI_EHG_EB!H37+TI_EHG_EPS!H37+TI_EHG_DHEP!H37</f>
        <v>0</v>
      </c>
      <c r="I37" s="10">
        <f>TI_EHG_E_E!I37+TI_EHG_CHP_E!I37+TI_EHG_H_E!I37+TI_EHG_EDHP!I37+TI_EHG_EB!I37+TI_EHG_EPS!I37+TI_EHG_DHEP!I37</f>
        <v>0</v>
      </c>
      <c r="J37" s="10">
        <f>TI_EHG_E_E!J37+TI_EHG_CHP_E!J37+TI_EHG_H_E!J37+TI_EHG_EDHP!J37+TI_EHG_EB!J37+TI_EHG_EPS!J37+TI_EHG_DHEP!J37</f>
        <v>0</v>
      </c>
      <c r="K37" s="10">
        <f>TI_EHG_E_E!K37+TI_EHG_CHP_E!K37+TI_EHG_H_E!K37+TI_EHG_EDHP!K37+TI_EHG_EB!K37+TI_EHG_EPS!K37+TI_EHG_DHEP!K37</f>
        <v>0</v>
      </c>
      <c r="L37" s="10">
        <f>TI_EHG_E_E!L37+TI_EHG_CHP_E!L37+TI_EHG_H_E!L37+TI_EHG_EDHP!L37+TI_EHG_EB!L37+TI_EHG_EPS!L37+TI_EHG_DHEP!L37</f>
        <v>0</v>
      </c>
      <c r="M37" s="10">
        <f>TI_EHG_E_E!M37+TI_EHG_CHP_E!M37+TI_EHG_H_E!M37+TI_EHG_EDHP!M37+TI_EHG_EB!M37+TI_EHG_EPS!M37+TI_EHG_DHEP!M37</f>
        <v>0</v>
      </c>
      <c r="N37" s="10">
        <f>TI_EHG_E_E!N37+TI_EHG_CHP_E!N37+TI_EHG_H_E!N37+TI_EHG_EDHP!N37+TI_EHG_EB!N37+TI_EHG_EPS!N37+TI_EHG_DHEP!N37</f>
        <v>0</v>
      </c>
      <c r="O37" s="10">
        <f>TI_EHG_E_E!O37+TI_EHG_CHP_E!O37+TI_EHG_H_E!O37+TI_EHG_EDHP!O37+TI_EHG_EB!O37+TI_EHG_EPS!O37+TI_EHG_DHEP!O37</f>
        <v>0</v>
      </c>
      <c r="P37" s="10">
        <f>TI_EHG_E_E!P37+TI_EHG_CHP_E!P37+TI_EHG_H_E!P37+TI_EHG_EDHP!P37+TI_EHG_EB!P37+TI_EHG_EPS!P37+TI_EHG_DHEP!P37</f>
        <v>0</v>
      </c>
      <c r="Q37" s="10">
        <f>TI_EHG_E_E!Q37+TI_EHG_CHP_E!Q37+TI_EHG_H_E!Q37+TI_EHG_EDHP!Q37+TI_EHG_EB!Q37+TI_EHG_EPS!Q37+TI_EHG_DHEP!Q37</f>
        <v>0</v>
      </c>
      <c r="R37" s="10">
        <f>TI_EHG_E_E!R37+TI_EHG_CHP_E!R37+TI_EHG_H_E!R37+TI_EHG_EDHP!R37+TI_EHG_EB!R37+TI_EHG_EPS!R37+TI_EHG_DHEP!R37</f>
        <v>0</v>
      </c>
      <c r="S37" s="10">
        <f>TI_EHG_E_E!S37+TI_EHG_CHP_E!S37+TI_EHG_H_E!S37+TI_EHG_EDHP!S37+TI_EHG_EB!S37+TI_EHG_EPS!S37+TI_EHG_DHEP!S37</f>
        <v>0</v>
      </c>
      <c r="T37" s="10">
        <f>TI_EHG_E_E!T37+TI_EHG_CHP_E!T37+TI_EHG_H_E!T37+TI_EHG_EDHP!T37+TI_EHG_EB!T37+TI_EHG_EPS!T37+TI_EHG_DHEP!T37</f>
        <v>0</v>
      </c>
      <c r="U37" s="10">
        <f>TI_EHG_E_E!U37+TI_EHG_CHP_E!U37+TI_EHG_H_E!U37+TI_EHG_EDHP!U37+TI_EHG_EB!U37+TI_EHG_EPS!U37+TI_EHG_DHEP!U37</f>
        <v>0</v>
      </c>
      <c r="V37" s="10">
        <f>TI_EHG_E_E!V37+TI_EHG_CHP_E!V37+TI_EHG_H_E!V37+TI_EHG_EDHP!V37+TI_EHG_EB!V37+TI_EHG_EPS!V37+TI_EHG_DHEP!V37</f>
        <v>0</v>
      </c>
      <c r="W37" s="10">
        <f>TI_EHG_E_E!W37+TI_EHG_CHP_E!W37+TI_EHG_H_E!W37+TI_EHG_EDHP!W37+TI_EHG_EB!W37+TI_EHG_EPS!W37+TI_EHG_DHEP!W37</f>
        <v>0</v>
      </c>
      <c r="X37" s="10">
        <f>TI_EHG_E_E!X37+TI_EHG_CHP_E!X37+TI_EHG_H_E!X37+TI_EHG_EDHP!X37+TI_EHG_EB!X37+TI_EHG_EPS!X37+TI_EHG_DHEP!X37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TI_EHG_E_E!C38+TI_EHG_CHP_E!C38+TI_EHG_H_E!C38+TI_EHG_EDHP!C38+TI_EHG_EB!C38+TI_EHG_EPS!C38+TI_EHG_DHEP!C38</f>
        <v>0</v>
      </c>
      <c r="D38" s="10">
        <f>TI_EHG_E_E!D38+TI_EHG_CHP_E!D38+TI_EHG_H_E!D38+TI_EHG_EDHP!D38+TI_EHG_EB!D38+TI_EHG_EPS!D38+TI_EHG_DHEP!D38</f>
        <v>0</v>
      </c>
      <c r="E38" s="10">
        <f>TI_EHG_E_E!E38+TI_EHG_CHP_E!E38+TI_EHG_H_E!E38+TI_EHG_EDHP!E38+TI_EHG_EB!E38+TI_EHG_EPS!E38+TI_EHG_DHEP!E38</f>
        <v>0</v>
      </c>
      <c r="F38" s="10">
        <f>TI_EHG_E_E!F38+TI_EHG_CHP_E!F38+TI_EHG_H_E!F38+TI_EHG_EDHP!F38+TI_EHG_EB!F38+TI_EHG_EPS!F38+TI_EHG_DHEP!F38</f>
        <v>0</v>
      </c>
      <c r="G38" s="10">
        <f>TI_EHG_E_E!G38+TI_EHG_CHP_E!G38+TI_EHG_H_E!G38+TI_EHG_EDHP!G38+TI_EHG_EB!G38+TI_EHG_EPS!G38+TI_EHG_DHEP!G38</f>
        <v>0</v>
      </c>
      <c r="H38" s="10">
        <f>TI_EHG_E_E!H38+TI_EHG_CHP_E!H38+TI_EHG_H_E!H38+TI_EHG_EDHP!H38+TI_EHG_EB!H38+TI_EHG_EPS!H38+TI_EHG_DHEP!H38</f>
        <v>0</v>
      </c>
      <c r="I38" s="10">
        <f>TI_EHG_E_E!I38+TI_EHG_CHP_E!I38+TI_EHG_H_E!I38+TI_EHG_EDHP!I38+TI_EHG_EB!I38+TI_EHG_EPS!I38+TI_EHG_DHEP!I38</f>
        <v>0</v>
      </c>
      <c r="J38" s="10">
        <f>TI_EHG_E_E!J38+TI_EHG_CHP_E!J38+TI_EHG_H_E!J38+TI_EHG_EDHP!J38+TI_EHG_EB!J38+TI_EHG_EPS!J38+TI_EHG_DHEP!J38</f>
        <v>0</v>
      </c>
      <c r="K38" s="10">
        <f>TI_EHG_E_E!K38+TI_EHG_CHP_E!K38+TI_EHG_H_E!K38+TI_EHG_EDHP!K38+TI_EHG_EB!K38+TI_EHG_EPS!K38+TI_EHG_DHEP!K38</f>
        <v>0</v>
      </c>
      <c r="L38" s="10">
        <f>TI_EHG_E_E!L38+TI_EHG_CHP_E!L38+TI_EHG_H_E!L38+TI_EHG_EDHP!L38+TI_EHG_EB!L38+TI_EHG_EPS!L38+TI_EHG_DHEP!L38</f>
        <v>0</v>
      </c>
      <c r="M38" s="10">
        <f>TI_EHG_E_E!M38+TI_EHG_CHP_E!M38+TI_EHG_H_E!M38+TI_EHG_EDHP!M38+TI_EHG_EB!M38+TI_EHG_EPS!M38+TI_EHG_DHEP!M38</f>
        <v>0</v>
      </c>
      <c r="N38" s="10">
        <f>TI_EHG_E_E!N38+TI_EHG_CHP_E!N38+TI_EHG_H_E!N38+TI_EHG_EDHP!N38+TI_EHG_EB!N38+TI_EHG_EPS!N38+TI_EHG_DHEP!N38</f>
        <v>0</v>
      </c>
      <c r="O38" s="10">
        <f>TI_EHG_E_E!O38+TI_EHG_CHP_E!O38+TI_EHG_H_E!O38+TI_EHG_EDHP!O38+TI_EHG_EB!O38+TI_EHG_EPS!O38+TI_EHG_DHEP!O38</f>
        <v>0</v>
      </c>
      <c r="P38" s="10">
        <f>TI_EHG_E_E!P38+TI_EHG_CHP_E!P38+TI_EHG_H_E!P38+TI_EHG_EDHP!P38+TI_EHG_EB!P38+TI_EHG_EPS!P38+TI_EHG_DHEP!P38</f>
        <v>0</v>
      </c>
      <c r="Q38" s="10">
        <f>TI_EHG_E_E!Q38+TI_EHG_CHP_E!Q38+TI_EHG_H_E!Q38+TI_EHG_EDHP!Q38+TI_EHG_EB!Q38+TI_EHG_EPS!Q38+TI_EHG_DHEP!Q38</f>
        <v>0</v>
      </c>
      <c r="R38" s="10">
        <f>TI_EHG_E_E!R38+TI_EHG_CHP_E!R38+TI_EHG_H_E!R38+TI_EHG_EDHP!R38+TI_EHG_EB!R38+TI_EHG_EPS!R38+TI_EHG_DHEP!R38</f>
        <v>0</v>
      </c>
      <c r="S38" s="10">
        <f>TI_EHG_E_E!S38+TI_EHG_CHP_E!S38+TI_EHG_H_E!S38+TI_EHG_EDHP!S38+TI_EHG_EB!S38+TI_EHG_EPS!S38+TI_EHG_DHEP!S38</f>
        <v>0</v>
      </c>
      <c r="T38" s="10">
        <f>TI_EHG_E_E!T38+TI_EHG_CHP_E!T38+TI_EHG_H_E!T38+TI_EHG_EDHP!T38+TI_EHG_EB!T38+TI_EHG_EPS!T38+TI_EHG_DHEP!T38</f>
        <v>0</v>
      </c>
      <c r="U38" s="10">
        <f>TI_EHG_E_E!U38+TI_EHG_CHP_E!U38+TI_EHG_H_E!U38+TI_EHG_EDHP!U38+TI_EHG_EB!U38+TI_EHG_EPS!U38+TI_EHG_DHEP!U38</f>
        <v>0</v>
      </c>
      <c r="V38" s="10">
        <f>TI_EHG_E_E!V38+TI_EHG_CHP_E!V38+TI_EHG_H_E!V38+TI_EHG_EDHP!V38+TI_EHG_EB!V38+TI_EHG_EPS!V38+TI_EHG_DHEP!V38</f>
        <v>0</v>
      </c>
      <c r="W38" s="10">
        <f>TI_EHG_E_E!W38+TI_EHG_CHP_E!W38+TI_EHG_H_E!W38+TI_EHG_EDHP!W38+TI_EHG_EB!W38+TI_EHG_EPS!W38+TI_EHG_DHEP!W38</f>
        <v>0</v>
      </c>
      <c r="X38" s="10">
        <f>TI_EHG_E_E!X38+TI_EHG_CHP_E!X38+TI_EHG_H_E!X38+TI_EHG_EDHP!X38+TI_EHG_EB!X38+TI_EHG_EPS!X38+TI_EHG_DHEP!X38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TI_EHG_E_E!C39+TI_EHG_CHP_E!C39+TI_EHG_H_E!C39+TI_EHG_EDHP!C39+TI_EHG_EB!C39+TI_EHG_EPS!C39+TI_EHG_DHEP!C39</f>
        <v>0</v>
      </c>
      <c r="D39" s="10">
        <f>TI_EHG_E_E!D39+TI_EHG_CHP_E!D39+TI_EHG_H_E!D39+TI_EHG_EDHP!D39+TI_EHG_EB!D39+TI_EHG_EPS!D39+TI_EHG_DHEP!D39</f>
        <v>0</v>
      </c>
      <c r="E39" s="10">
        <f>TI_EHG_E_E!E39+TI_EHG_CHP_E!E39+TI_EHG_H_E!E39+TI_EHG_EDHP!E39+TI_EHG_EB!E39+TI_EHG_EPS!E39+TI_EHG_DHEP!E39</f>
        <v>0</v>
      </c>
      <c r="F39" s="10">
        <f>TI_EHG_E_E!F39+TI_EHG_CHP_E!F39+TI_EHG_H_E!F39+TI_EHG_EDHP!F39+TI_EHG_EB!F39+TI_EHG_EPS!F39+TI_EHG_DHEP!F39</f>
        <v>0</v>
      </c>
      <c r="G39" s="10">
        <f>TI_EHG_E_E!G39+TI_EHG_CHP_E!G39+TI_EHG_H_E!G39+TI_EHG_EDHP!G39+TI_EHG_EB!G39+TI_EHG_EPS!G39+TI_EHG_DHEP!G39</f>
        <v>0</v>
      </c>
      <c r="H39" s="10">
        <f>TI_EHG_E_E!H39+TI_EHG_CHP_E!H39+TI_EHG_H_E!H39+TI_EHG_EDHP!H39+TI_EHG_EB!H39+TI_EHG_EPS!H39+TI_EHG_DHEP!H39</f>
        <v>0</v>
      </c>
      <c r="I39" s="10">
        <f>TI_EHG_E_E!I39+TI_EHG_CHP_E!I39+TI_EHG_H_E!I39+TI_EHG_EDHP!I39+TI_EHG_EB!I39+TI_EHG_EPS!I39+TI_EHG_DHEP!I39</f>
        <v>0</v>
      </c>
      <c r="J39" s="10">
        <f>TI_EHG_E_E!J39+TI_EHG_CHP_E!J39+TI_EHG_H_E!J39+TI_EHG_EDHP!J39+TI_EHG_EB!J39+TI_EHG_EPS!J39+TI_EHG_DHEP!J39</f>
        <v>0</v>
      </c>
      <c r="K39" s="10">
        <f>TI_EHG_E_E!K39+TI_EHG_CHP_E!K39+TI_EHG_H_E!K39+TI_EHG_EDHP!K39+TI_EHG_EB!K39+TI_EHG_EPS!K39+TI_EHG_DHEP!K39</f>
        <v>0</v>
      </c>
      <c r="L39" s="10">
        <f>TI_EHG_E_E!L39+TI_EHG_CHP_E!L39+TI_EHG_H_E!L39+TI_EHG_EDHP!L39+TI_EHG_EB!L39+TI_EHG_EPS!L39+TI_EHG_DHEP!L39</f>
        <v>0</v>
      </c>
      <c r="M39" s="10">
        <f>TI_EHG_E_E!M39+TI_EHG_CHP_E!M39+TI_EHG_H_E!M39+TI_EHG_EDHP!M39+TI_EHG_EB!M39+TI_EHG_EPS!M39+TI_EHG_DHEP!M39</f>
        <v>0</v>
      </c>
      <c r="N39" s="10">
        <f>TI_EHG_E_E!N39+TI_EHG_CHP_E!N39+TI_EHG_H_E!N39+TI_EHG_EDHP!N39+TI_EHG_EB!N39+TI_EHG_EPS!N39+TI_EHG_DHEP!N39</f>
        <v>0</v>
      </c>
      <c r="O39" s="10">
        <f>TI_EHG_E_E!O39+TI_EHG_CHP_E!O39+TI_EHG_H_E!O39+TI_EHG_EDHP!O39+TI_EHG_EB!O39+TI_EHG_EPS!O39+TI_EHG_DHEP!O39</f>
        <v>0</v>
      </c>
      <c r="P39" s="10">
        <f>TI_EHG_E_E!P39+TI_EHG_CHP_E!P39+TI_EHG_H_E!P39+TI_EHG_EDHP!P39+TI_EHG_EB!P39+TI_EHG_EPS!P39+TI_EHG_DHEP!P39</f>
        <v>0</v>
      </c>
      <c r="Q39" s="10">
        <f>TI_EHG_E_E!Q39+TI_EHG_CHP_E!Q39+TI_EHG_H_E!Q39+TI_EHG_EDHP!Q39+TI_EHG_EB!Q39+TI_EHG_EPS!Q39+TI_EHG_DHEP!Q39</f>
        <v>0</v>
      </c>
      <c r="R39" s="10">
        <f>TI_EHG_E_E!R39+TI_EHG_CHP_E!R39+TI_EHG_H_E!R39+TI_EHG_EDHP!R39+TI_EHG_EB!R39+TI_EHG_EPS!R39+TI_EHG_DHEP!R39</f>
        <v>0</v>
      </c>
      <c r="S39" s="10">
        <f>TI_EHG_E_E!S39+TI_EHG_CHP_E!S39+TI_EHG_H_E!S39+TI_EHG_EDHP!S39+TI_EHG_EB!S39+TI_EHG_EPS!S39+TI_EHG_DHEP!S39</f>
        <v>0</v>
      </c>
      <c r="T39" s="10">
        <f>TI_EHG_E_E!T39+TI_EHG_CHP_E!T39+TI_EHG_H_E!T39+TI_EHG_EDHP!T39+TI_EHG_EB!T39+TI_EHG_EPS!T39+TI_EHG_DHEP!T39</f>
        <v>0</v>
      </c>
      <c r="U39" s="10">
        <f>TI_EHG_E_E!U39+TI_EHG_CHP_E!U39+TI_EHG_H_E!U39+TI_EHG_EDHP!U39+TI_EHG_EB!U39+TI_EHG_EPS!U39+TI_EHG_DHEP!U39</f>
        <v>0</v>
      </c>
      <c r="V39" s="10">
        <f>TI_EHG_E_E!V39+TI_EHG_CHP_E!V39+TI_EHG_H_E!V39+TI_EHG_EDHP!V39+TI_EHG_EB!V39+TI_EHG_EPS!V39+TI_EHG_DHEP!V39</f>
        <v>0</v>
      </c>
      <c r="W39" s="10">
        <f>TI_EHG_E_E!W39+TI_EHG_CHP_E!W39+TI_EHG_H_E!W39+TI_EHG_EDHP!W39+TI_EHG_EB!W39+TI_EHG_EPS!W39+TI_EHG_DHEP!W39</f>
        <v>0</v>
      </c>
      <c r="X39" s="10">
        <f>TI_EHG_E_E!X39+TI_EHG_CHP_E!X39+TI_EHG_H_E!X39+TI_EHG_EDHP!X39+TI_EHG_EB!X39+TI_EHG_EPS!X39+TI_EHG_DHEP!X39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TI_EHG_E_E!C40+TI_EHG_CHP_E!C40+TI_EHG_H_E!C40+TI_EHG_EDHP!C40+TI_EHG_EB!C40+TI_EHG_EPS!C40+TI_EHG_DHEP!C40</f>
        <v>0</v>
      </c>
      <c r="D40" s="10">
        <f>TI_EHG_E_E!D40+TI_EHG_CHP_E!D40+TI_EHG_H_E!D40+TI_EHG_EDHP!D40+TI_EHG_EB!D40+TI_EHG_EPS!D40+TI_EHG_DHEP!D40</f>
        <v>0</v>
      </c>
      <c r="E40" s="10">
        <f>TI_EHG_E_E!E40+TI_EHG_CHP_E!E40+TI_EHG_H_E!E40+TI_EHG_EDHP!E40+TI_EHG_EB!E40+TI_EHG_EPS!E40+TI_EHG_DHEP!E40</f>
        <v>0</v>
      </c>
      <c r="F40" s="10">
        <f>TI_EHG_E_E!F40+TI_EHG_CHP_E!F40+TI_EHG_H_E!F40+TI_EHG_EDHP!F40+TI_EHG_EB!F40+TI_EHG_EPS!F40+TI_EHG_DHEP!F40</f>
        <v>0</v>
      </c>
      <c r="G40" s="10">
        <f>TI_EHG_E_E!G40+TI_EHG_CHP_E!G40+TI_EHG_H_E!G40+TI_EHG_EDHP!G40+TI_EHG_EB!G40+TI_EHG_EPS!G40+TI_EHG_DHEP!G40</f>
        <v>0</v>
      </c>
      <c r="H40" s="10">
        <f>TI_EHG_E_E!H40+TI_EHG_CHP_E!H40+TI_EHG_H_E!H40+TI_EHG_EDHP!H40+TI_EHG_EB!H40+TI_EHG_EPS!H40+TI_EHG_DHEP!H40</f>
        <v>0</v>
      </c>
      <c r="I40" s="10">
        <f>TI_EHG_E_E!I40+TI_EHG_CHP_E!I40+TI_EHG_H_E!I40+TI_EHG_EDHP!I40+TI_EHG_EB!I40+TI_EHG_EPS!I40+TI_EHG_DHEP!I40</f>
        <v>0</v>
      </c>
      <c r="J40" s="10">
        <f>TI_EHG_E_E!J40+TI_EHG_CHP_E!J40+TI_EHG_H_E!J40+TI_EHG_EDHP!J40+TI_EHG_EB!J40+TI_EHG_EPS!J40+TI_EHG_DHEP!J40</f>
        <v>0</v>
      </c>
      <c r="K40" s="10">
        <f>TI_EHG_E_E!K40+TI_EHG_CHP_E!K40+TI_EHG_H_E!K40+TI_EHG_EDHP!K40+TI_EHG_EB!K40+TI_EHG_EPS!K40+TI_EHG_DHEP!K40</f>
        <v>0</v>
      </c>
      <c r="L40" s="10">
        <f>TI_EHG_E_E!L40+TI_EHG_CHP_E!L40+TI_EHG_H_E!L40+TI_EHG_EDHP!L40+TI_EHG_EB!L40+TI_EHG_EPS!L40+TI_EHG_DHEP!L40</f>
        <v>0</v>
      </c>
      <c r="M40" s="10">
        <f>TI_EHG_E_E!M40+TI_EHG_CHP_E!M40+TI_EHG_H_E!M40+TI_EHG_EDHP!M40+TI_EHG_EB!M40+TI_EHG_EPS!M40+TI_EHG_DHEP!M40</f>
        <v>0</v>
      </c>
      <c r="N40" s="10">
        <f>TI_EHG_E_E!N40+TI_EHG_CHP_E!N40+TI_EHG_H_E!N40+TI_EHG_EDHP!N40+TI_EHG_EB!N40+TI_EHG_EPS!N40+TI_EHG_DHEP!N40</f>
        <v>0</v>
      </c>
      <c r="O40" s="10">
        <f>TI_EHG_E_E!O40+TI_EHG_CHP_E!O40+TI_EHG_H_E!O40+TI_EHG_EDHP!O40+TI_EHG_EB!O40+TI_EHG_EPS!O40+TI_EHG_DHEP!O40</f>
        <v>0</v>
      </c>
      <c r="P40" s="10">
        <f>TI_EHG_E_E!P40+TI_EHG_CHP_E!P40+TI_EHG_H_E!P40+TI_EHG_EDHP!P40+TI_EHG_EB!P40+TI_EHG_EPS!P40+TI_EHG_DHEP!P40</f>
        <v>0</v>
      </c>
      <c r="Q40" s="10">
        <f>TI_EHG_E_E!Q40+TI_EHG_CHP_E!Q40+TI_EHG_H_E!Q40+TI_EHG_EDHP!Q40+TI_EHG_EB!Q40+TI_EHG_EPS!Q40+TI_EHG_DHEP!Q40</f>
        <v>0</v>
      </c>
      <c r="R40" s="10">
        <f>TI_EHG_E_E!R40+TI_EHG_CHP_E!R40+TI_EHG_H_E!R40+TI_EHG_EDHP!R40+TI_EHG_EB!R40+TI_EHG_EPS!R40+TI_EHG_DHEP!R40</f>
        <v>0</v>
      </c>
      <c r="S40" s="10">
        <f>TI_EHG_E_E!S40+TI_EHG_CHP_E!S40+TI_EHG_H_E!S40+TI_EHG_EDHP!S40+TI_EHG_EB!S40+TI_EHG_EPS!S40+TI_EHG_DHEP!S40</f>
        <v>0</v>
      </c>
      <c r="T40" s="10">
        <f>TI_EHG_E_E!T40+TI_EHG_CHP_E!T40+TI_EHG_H_E!T40+TI_EHG_EDHP!T40+TI_EHG_EB!T40+TI_EHG_EPS!T40+TI_EHG_DHEP!T40</f>
        <v>0</v>
      </c>
      <c r="U40" s="10">
        <f>TI_EHG_E_E!U40+TI_EHG_CHP_E!U40+TI_EHG_H_E!U40+TI_EHG_EDHP!U40+TI_EHG_EB!U40+TI_EHG_EPS!U40+TI_EHG_DHEP!U40</f>
        <v>0</v>
      </c>
      <c r="V40" s="10">
        <f>TI_EHG_E_E!V40+TI_EHG_CHP_E!V40+TI_EHG_H_E!V40+TI_EHG_EDHP!V40+TI_EHG_EB!V40+TI_EHG_EPS!V40+TI_EHG_DHEP!V40</f>
        <v>0</v>
      </c>
      <c r="W40" s="10">
        <f>TI_EHG_E_E!W40+TI_EHG_CHP_E!W40+TI_EHG_H_E!W40+TI_EHG_EDHP!W40+TI_EHG_EB!W40+TI_EHG_EPS!W40+TI_EHG_DHEP!W40</f>
        <v>0</v>
      </c>
      <c r="X40" s="10">
        <f>TI_EHG_E_E!X40+TI_EHG_CHP_E!X40+TI_EHG_H_E!X40+TI_EHG_EDHP!X40+TI_EHG_EB!X40+TI_EHG_EPS!X40+TI_EHG_DHEP!X40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TI_EHG_E_E!C41+TI_EHG_CHP_E!C41+TI_EHG_H_E!C41+TI_EHG_EDHP!C41+TI_EHG_EB!C41+TI_EHG_EPS!C41+TI_EHG_DHEP!C41</f>
        <v>0</v>
      </c>
      <c r="D41" s="10">
        <f>TI_EHG_E_E!D41+TI_EHG_CHP_E!D41+TI_EHG_H_E!D41+TI_EHG_EDHP!D41+TI_EHG_EB!D41+TI_EHG_EPS!D41+TI_EHG_DHEP!D41</f>
        <v>0</v>
      </c>
      <c r="E41" s="10">
        <f>TI_EHG_E_E!E41+TI_EHG_CHP_E!E41+TI_EHG_H_E!E41+TI_EHG_EDHP!E41+TI_EHG_EB!E41+TI_EHG_EPS!E41+TI_EHG_DHEP!E41</f>
        <v>0</v>
      </c>
      <c r="F41" s="10">
        <f>TI_EHG_E_E!F41+TI_EHG_CHP_E!F41+TI_EHG_H_E!F41+TI_EHG_EDHP!F41+TI_EHG_EB!F41+TI_EHG_EPS!F41+TI_EHG_DHEP!F41</f>
        <v>0</v>
      </c>
      <c r="G41" s="10">
        <f>TI_EHG_E_E!G41+TI_EHG_CHP_E!G41+TI_EHG_H_E!G41+TI_EHG_EDHP!G41+TI_EHG_EB!G41+TI_EHG_EPS!G41+TI_EHG_DHEP!G41</f>
        <v>0</v>
      </c>
      <c r="H41" s="10">
        <f>TI_EHG_E_E!H41+TI_EHG_CHP_E!H41+TI_EHG_H_E!H41+TI_EHG_EDHP!H41+TI_EHG_EB!H41+TI_EHG_EPS!H41+TI_EHG_DHEP!H41</f>
        <v>0</v>
      </c>
      <c r="I41" s="10">
        <f>TI_EHG_E_E!I41+TI_EHG_CHP_E!I41+TI_EHG_H_E!I41+TI_EHG_EDHP!I41+TI_EHG_EB!I41+TI_EHG_EPS!I41+TI_EHG_DHEP!I41</f>
        <v>0</v>
      </c>
      <c r="J41" s="10">
        <f>TI_EHG_E_E!J41+TI_EHG_CHP_E!J41+TI_EHG_H_E!J41+TI_EHG_EDHP!J41+TI_EHG_EB!J41+TI_EHG_EPS!J41+TI_EHG_DHEP!J41</f>
        <v>0</v>
      </c>
      <c r="K41" s="10">
        <f>TI_EHG_E_E!K41+TI_EHG_CHP_E!K41+TI_EHG_H_E!K41+TI_EHG_EDHP!K41+TI_EHG_EB!K41+TI_EHG_EPS!K41+TI_EHG_DHEP!K41</f>
        <v>0</v>
      </c>
      <c r="L41" s="10">
        <f>TI_EHG_E_E!L41+TI_EHG_CHP_E!L41+TI_EHG_H_E!L41+TI_EHG_EDHP!L41+TI_EHG_EB!L41+TI_EHG_EPS!L41+TI_EHG_DHEP!L41</f>
        <v>0</v>
      </c>
      <c r="M41" s="10">
        <f>TI_EHG_E_E!M41+TI_EHG_CHP_E!M41+TI_EHG_H_E!M41+TI_EHG_EDHP!M41+TI_EHG_EB!M41+TI_EHG_EPS!M41+TI_EHG_DHEP!M41</f>
        <v>0</v>
      </c>
      <c r="N41" s="10">
        <f>TI_EHG_E_E!N41+TI_EHG_CHP_E!N41+TI_EHG_H_E!N41+TI_EHG_EDHP!N41+TI_EHG_EB!N41+TI_EHG_EPS!N41+TI_EHG_DHEP!N41</f>
        <v>0</v>
      </c>
      <c r="O41" s="10">
        <f>TI_EHG_E_E!O41+TI_EHG_CHP_E!O41+TI_EHG_H_E!O41+TI_EHG_EDHP!O41+TI_EHG_EB!O41+TI_EHG_EPS!O41+TI_EHG_DHEP!O41</f>
        <v>0</v>
      </c>
      <c r="P41" s="10">
        <f>TI_EHG_E_E!P41+TI_EHG_CHP_E!P41+TI_EHG_H_E!P41+TI_EHG_EDHP!P41+TI_EHG_EB!P41+TI_EHG_EPS!P41+TI_EHG_DHEP!P41</f>
        <v>0</v>
      </c>
      <c r="Q41" s="10">
        <f>TI_EHG_E_E!Q41+TI_EHG_CHP_E!Q41+TI_EHG_H_E!Q41+TI_EHG_EDHP!Q41+TI_EHG_EB!Q41+TI_EHG_EPS!Q41+TI_EHG_DHEP!Q41</f>
        <v>0</v>
      </c>
      <c r="R41" s="10">
        <f>TI_EHG_E_E!R41+TI_EHG_CHP_E!R41+TI_EHG_H_E!R41+TI_EHG_EDHP!R41+TI_EHG_EB!R41+TI_EHG_EPS!R41+TI_EHG_DHEP!R41</f>
        <v>0</v>
      </c>
      <c r="S41" s="10">
        <f>TI_EHG_E_E!S41+TI_EHG_CHP_E!S41+TI_EHG_H_E!S41+TI_EHG_EDHP!S41+TI_EHG_EB!S41+TI_EHG_EPS!S41+TI_EHG_DHEP!S41</f>
        <v>0</v>
      </c>
      <c r="T41" s="10">
        <f>TI_EHG_E_E!T41+TI_EHG_CHP_E!T41+TI_EHG_H_E!T41+TI_EHG_EDHP!T41+TI_EHG_EB!T41+TI_EHG_EPS!T41+TI_EHG_DHEP!T41</f>
        <v>0</v>
      </c>
      <c r="U41" s="10">
        <f>TI_EHG_E_E!U41+TI_EHG_CHP_E!U41+TI_EHG_H_E!U41+TI_EHG_EDHP!U41+TI_EHG_EB!U41+TI_EHG_EPS!U41+TI_EHG_DHEP!U41</f>
        <v>0</v>
      </c>
      <c r="V41" s="10">
        <f>TI_EHG_E_E!V41+TI_EHG_CHP_E!V41+TI_EHG_H_E!V41+TI_EHG_EDHP!V41+TI_EHG_EB!V41+TI_EHG_EPS!V41+TI_EHG_DHEP!V41</f>
        <v>0</v>
      </c>
      <c r="W41" s="10">
        <f>TI_EHG_E_E!W41+TI_EHG_CHP_E!W41+TI_EHG_H_E!W41+TI_EHG_EDHP!W41+TI_EHG_EB!W41+TI_EHG_EPS!W41+TI_EHG_DHEP!W41</f>
        <v>0</v>
      </c>
      <c r="X41" s="10">
        <f>TI_EHG_E_E!X41+TI_EHG_CHP_E!X41+TI_EHG_H_E!X41+TI_EHG_EDHP!X41+TI_EHG_EB!X41+TI_EHG_EPS!X41+TI_EHG_DHEP!X41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TI_EHG_E_E!C42+TI_EHG_CHP_E!C42+TI_EHG_H_E!C42+TI_EHG_EDHP!C42+TI_EHG_EB!C42+TI_EHG_EPS!C42+TI_EHG_DHEP!C42</f>
        <v>0</v>
      </c>
      <c r="D42" s="10">
        <f>TI_EHG_E_E!D42+TI_EHG_CHP_E!D42+TI_EHG_H_E!D42+TI_EHG_EDHP!D42+TI_EHG_EB!D42+TI_EHG_EPS!D42+TI_EHG_DHEP!D42</f>
        <v>0</v>
      </c>
      <c r="E42" s="10">
        <f>TI_EHG_E_E!E42+TI_EHG_CHP_E!E42+TI_EHG_H_E!E42+TI_EHG_EDHP!E42+TI_EHG_EB!E42+TI_EHG_EPS!E42+TI_EHG_DHEP!E42</f>
        <v>0</v>
      </c>
      <c r="F42" s="10">
        <f>TI_EHG_E_E!F42+TI_EHG_CHP_E!F42+TI_EHG_H_E!F42+TI_EHG_EDHP!F42+TI_EHG_EB!F42+TI_EHG_EPS!F42+TI_EHG_DHEP!F42</f>
        <v>0</v>
      </c>
      <c r="G42" s="10">
        <f>TI_EHG_E_E!G42+TI_EHG_CHP_E!G42+TI_EHG_H_E!G42+TI_EHG_EDHP!G42+TI_EHG_EB!G42+TI_EHG_EPS!G42+TI_EHG_DHEP!G42</f>
        <v>0</v>
      </c>
      <c r="H42" s="10">
        <f>TI_EHG_E_E!H42+TI_EHG_CHP_E!H42+TI_EHG_H_E!H42+TI_EHG_EDHP!H42+TI_EHG_EB!H42+TI_EHG_EPS!H42+TI_EHG_DHEP!H42</f>
        <v>0</v>
      </c>
      <c r="I42" s="10">
        <f>TI_EHG_E_E!I42+TI_EHG_CHP_E!I42+TI_EHG_H_E!I42+TI_EHG_EDHP!I42+TI_EHG_EB!I42+TI_EHG_EPS!I42+TI_EHG_DHEP!I42</f>
        <v>0</v>
      </c>
      <c r="J42" s="10">
        <f>TI_EHG_E_E!J42+TI_EHG_CHP_E!J42+TI_EHG_H_E!J42+TI_EHG_EDHP!J42+TI_EHG_EB!J42+TI_EHG_EPS!J42+TI_EHG_DHEP!J42</f>
        <v>0</v>
      </c>
      <c r="K42" s="10">
        <f>TI_EHG_E_E!K42+TI_EHG_CHP_E!K42+TI_EHG_H_E!K42+TI_EHG_EDHP!K42+TI_EHG_EB!K42+TI_EHG_EPS!K42+TI_EHG_DHEP!K42</f>
        <v>0</v>
      </c>
      <c r="L42" s="10">
        <f>TI_EHG_E_E!L42+TI_EHG_CHP_E!L42+TI_EHG_H_E!L42+TI_EHG_EDHP!L42+TI_EHG_EB!L42+TI_EHG_EPS!L42+TI_EHG_DHEP!L42</f>
        <v>0</v>
      </c>
      <c r="M42" s="10">
        <f>TI_EHG_E_E!M42+TI_EHG_CHP_E!M42+TI_EHG_H_E!M42+TI_EHG_EDHP!M42+TI_EHG_EB!M42+TI_EHG_EPS!M42+TI_EHG_DHEP!M42</f>
        <v>0</v>
      </c>
      <c r="N42" s="10">
        <f>TI_EHG_E_E!N42+TI_EHG_CHP_E!N42+TI_EHG_H_E!N42+TI_EHG_EDHP!N42+TI_EHG_EB!N42+TI_EHG_EPS!N42+TI_EHG_DHEP!N42</f>
        <v>0</v>
      </c>
      <c r="O42" s="10">
        <f>TI_EHG_E_E!O42+TI_EHG_CHP_E!O42+TI_EHG_H_E!O42+TI_EHG_EDHP!O42+TI_EHG_EB!O42+TI_EHG_EPS!O42+TI_EHG_DHEP!O42</f>
        <v>0</v>
      </c>
      <c r="P42" s="10">
        <f>TI_EHG_E_E!P42+TI_EHG_CHP_E!P42+TI_EHG_H_E!P42+TI_EHG_EDHP!P42+TI_EHG_EB!P42+TI_EHG_EPS!P42+TI_EHG_DHEP!P42</f>
        <v>0</v>
      </c>
      <c r="Q42" s="10">
        <f>TI_EHG_E_E!Q42+TI_EHG_CHP_E!Q42+TI_EHG_H_E!Q42+TI_EHG_EDHP!Q42+TI_EHG_EB!Q42+TI_EHG_EPS!Q42+TI_EHG_DHEP!Q42</f>
        <v>0</v>
      </c>
      <c r="R42" s="10">
        <f>TI_EHG_E_E!R42+TI_EHG_CHP_E!R42+TI_EHG_H_E!R42+TI_EHG_EDHP!R42+TI_EHG_EB!R42+TI_EHG_EPS!R42+TI_EHG_DHEP!R42</f>
        <v>0</v>
      </c>
      <c r="S42" s="10">
        <f>TI_EHG_E_E!S42+TI_EHG_CHP_E!S42+TI_EHG_H_E!S42+TI_EHG_EDHP!S42+TI_EHG_EB!S42+TI_EHG_EPS!S42+TI_EHG_DHEP!S42</f>
        <v>0</v>
      </c>
      <c r="T42" s="10">
        <f>TI_EHG_E_E!T42+TI_EHG_CHP_E!T42+TI_EHG_H_E!T42+TI_EHG_EDHP!T42+TI_EHG_EB!T42+TI_EHG_EPS!T42+TI_EHG_DHEP!T42</f>
        <v>0</v>
      </c>
      <c r="U42" s="10">
        <f>TI_EHG_E_E!U42+TI_EHG_CHP_E!U42+TI_EHG_H_E!U42+TI_EHG_EDHP!U42+TI_EHG_EB!U42+TI_EHG_EPS!U42+TI_EHG_DHEP!U42</f>
        <v>0</v>
      </c>
      <c r="V42" s="10">
        <f>TI_EHG_E_E!V42+TI_EHG_CHP_E!V42+TI_EHG_H_E!V42+TI_EHG_EDHP!V42+TI_EHG_EB!V42+TI_EHG_EPS!V42+TI_EHG_DHEP!V42</f>
        <v>0</v>
      </c>
      <c r="W42" s="10">
        <f>TI_EHG_E_E!W42+TI_EHG_CHP_E!W42+TI_EHG_H_E!W42+TI_EHG_EDHP!W42+TI_EHG_EB!W42+TI_EHG_EPS!W42+TI_EHG_DHEP!W42</f>
        <v>0</v>
      </c>
      <c r="X42" s="10">
        <f>TI_EHG_E_E!X42+TI_EHG_CHP_E!X42+TI_EHG_H_E!X42+TI_EHG_EDHP!X42+TI_EHG_EB!X42+TI_EHG_EPS!X42+TI_EHG_DHEP!X42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TI_EHG_E_E!C43+TI_EHG_CHP_E!C43+TI_EHG_H_E!C43+TI_EHG_EDHP!C43+TI_EHG_EB!C43+TI_EHG_EPS!C43+TI_EHG_DHEP!C43</f>
        <v>7.2060189165950135</v>
      </c>
      <c r="D43" s="10">
        <f>TI_EHG_E_E!D43+TI_EHG_CHP_E!D43+TI_EHG_H_E!D43+TI_EHG_EDHP!D43+TI_EHG_EB!D43+TI_EHG_EPS!D43+TI_EHG_DHEP!D43</f>
        <v>7.2059329320722254</v>
      </c>
      <c r="E43" s="10">
        <f>TI_EHG_E_E!E43+TI_EHG_CHP_E!E43+TI_EHG_H_E!E43+TI_EHG_EDHP!E43+TI_EHG_EB!E43+TI_EHG_EPS!E43+TI_EHG_DHEP!E43</f>
        <v>13.382459157351674</v>
      </c>
      <c r="F43" s="10">
        <f>TI_EHG_E_E!F43+TI_EHG_CHP_E!F43+TI_EHG_H_E!F43+TI_EHG_EDHP!F43+TI_EHG_EB!F43+TI_EHG_EPS!F43+TI_EHG_DHEP!F43</f>
        <v>12.353138435081686</v>
      </c>
      <c r="G43" s="10">
        <f>TI_EHG_E_E!G43+TI_EHG_CHP_E!G43+TI_EHG_H_E!G43+TI_EHG_EDHP!G43+TI_EHG_EB!G43+TI_EHG_EPS!G43+TI_EHG_DHEP!G43</f>
        <v>11.323645743766122</v>
      </c>
      <c r="H43" s="10">
        <f>TI_EHG_E_E!H43+TI_EHG_CHP_E!H43+TI_EHG_H_E!H43+TI_EHG_EDHP!H43+TI_EHG_EB!H43+TI_EHG_EPS!H43+TI_EHG_DHEP!H43</f>
        <v>17.500257953568354</v>
      </c>
      <c r="I43" s="10">
        <f>TI_EHG_E_E!I43+TI_EHG_CHP_E!I43+TI_EHG_H_E!I43+TI_EHG_EDHP!I43+TI_EHG_EB!I43+TI_EHG_EPS!I43+TI_EHG_DHEP!I43</f>
        <v>12.353138435081686</v>
      </c>
      <c r="J43" s="10">
        <f>TI_EHG_E_E!J43+TI_EHG_CHP_E!J43+TI_EHG_H_E!J43+TI_EHG_EDHP!J43+TI_EHG_EB!J43+TI_EHG_EPS!J43+TI_EHG_DHEP!J43</f>
        <v>10.294239036973343</v>
      </c>
      <c r="K43" s="10">
        <f>TI_EHG_E_E!K43+TI_EHG_CHP_E!K43+TI_EHG_H_E!K43+TI_EHG_EDHP!K43+TI_EHG_EB!K43+TI_EHG_EPS!K43+TI_EHG_DHEP!K43</f>
        <v>12.381771281169389</v>
      </c>
      <c r="L43" s="10">
        <f>TI_EHG_E_E!L43+TI_EHG_CHP_E!L43+TI_EHG_H_E!L43+TI_EHG_EDHP!L43+TI_EHG_EB!L43+TI_EHG_EPS!L43+TI_EHG_DHEP!L43</f>
        <v>12.381771281169389</v>
      </c>
      <c r="M43" s="10">
        <f>TI_EHG_E_E!M43+TI_EHG_CHP_E!M43+TI_EHG_H_E!M43+TI_EHG_EDHP!M43+TI_EHG_EB!M43+TI_EHG_EPS!M43+TI_EHG_DHEP!M43</f>
        <v>11.349957007738606</v>
      </c>
      <c r="N43" s="10">
        <f>TI_EHG_E_E!N43+TI_EHG_CHP_E!N43+TI_EHG_H_E!N43+TI_EHG_EDHP!N43+TI_EHG_EB!N43+TI_EHG_EPS!N43+TI_EHG_DHEP!N43</f>
        <v>10.318142734307825</v>
      </c>
      <c r="O43" s="10">
        <f>TI_EHG_E_E!O43+TI_EHG_CHP_E!O43+TI_EHG_H_E!O43+TI_EHG_EDHP!O43+TI_EHG_EB!O43+TI_EHG_EPS!O43+TI_EHG_DHEP!O43</f>
        <v>16.509028374892523</v>
      </c>
      <c r="P43" s="10">
        <f>TI_EHG_E_E!P43+TI_EHG_CHP_E!P43+TI_EHG_H_E!P43+TI_EHG_EDHP!P43+TI_EHG_EB!P43+TI_EHG_EPS!P43+TI_EHG_DHEP!P43</f>
        <v>24.763542562338777</v>
      </c>
      <c r="Q43" s="10">
        <f>TI_EHG_E_E!Q43+TI_EHG_CHP_E!Q43+TI_EHG_H_E!Q43+TI_EHG_EDHP!Q43+TI_EHG_EB!Q43+TI_EHG_EPS!Q43+TI_EHG_DHEP!Q43</f>
        <v>70.163370593293209</v>
      </c>
      <c r="R43" s="10">
        <f>TI_EHG_E_E!R43+TI_EHG_CHP_E!R43+TI_EHG_H_E!R43+TI_EHG_EDHP!R43+TI_EHG_EB!R43+TI_EHG_EPS!R43+TI_EHG_DHEP!R43</f>
        <v>19.077300085984522</v>
      </c>
      <c r="S43" s="10">
        <f>TI_EHG_E_E!S43+TI_EHG_CHP_E!S43+TI_EHG_H_E!S43+TI_EHG_EDHP!S43+TI_EHG_EB!S43+TI_EHG_EPS!S43+TI_EHG_DHEP!S43</f>
        <v>13.142820292347379</v>
      </c>
      <c r="T43" s="10">
        <f>TI_EHG_E_E!T43+TI_EHG_CHP_E!T43+TI_EHG_H_E!T43+TI_EHG_EDHP!T43+TI_EHG_EB!T43+TI_EHG_EPS!T43+TI_EHG_DHEP!T43</f>
        <v>11.7134135855546</v>
      </c>
      <c r="U43" s="10">
        <f>TI_EHG_E_E!U43+TI_EHG_CHP_E!U43+TI_EHG_H_E!U43+TI_EHG_EDHP!U43+TI_EHG_EB!U43+TI_EHG_EPS!U43+TI_EHG_DHEP!U43</f>
        <v>11.72158211521926</v>
      </c>
      <c r="V43" s="10">
        <f>TI_EHG_E_E!V43+TI_EHG_CHP_E!V43+TI_EHG_H_E!V43+TI_EHG_EDHP!V43+TI_EHG_EB!V43+TI_EHG_EPS!V43+TI_EHG_DHEP!V43</f>
        <v>19.037661220980219</v>
      </c>
      <c r="W43" s="10">
        <f>TI_EHG_E_E!W43+TI_EHG_CHP_E!W43+TI_EHG_H_E!W43+TI_EHG_EDHP!W43+TI_EHG_EB!W43+TI_EHG_EPS!W43+TI_EHG_DHEP!W43</f>
        <v>8.6276870163370578</v>
      </c>
      <c r="X43" s="10">
        <f>TI_EHG_E_E!X43+TI_EHG_CHP_E!X43+TI_EHG_H_E!X43+TI_EHG_EDHP!X43+TI_EHG_EB!X43+TI_EHG_EPS!X43+TI_EHG_DHEP!X43</f>
        <v>11.91779879621668</v>
      </c>
    </row>
    <row r="44" spans="1:24" ht="11.25" customHeight="1" x14ac:dyDescent="0.2">
      <c r="A44" s="41" t="s">
        <v>75</v>
      </c>
      <c r="B44" s="9" t="s">
        <v>76</v>
      </c>
      <c r="C44" s="10">
        <f>TI_EHG_E_E!C44+TI_EHG_CHP_E!C44+TI_EHG_H_E!C44+TI_EHG_EDHP!C44+TI_EHG_EB!C44+TI_EHG_EPS!C44+TI_EHG_DHEP!C44</f>
        <v>6.8549441100601882</v>
      </c>
      <c r="D44" s="10">
        <f>TI_EHG_E_E!D44+TI_EHG_CHP_E!D44+TI_EHG_H_E!D44+TI_EHG_EDHP!D44+TI_EHG_EB!D44+TI_EHG_EPS!D44+TI_EHG_DHEP!D44</f>
        <v>25.460963026655197</v>
      </c>
      <c r="E44" s="10">
        <f>TI_EHG_E_E!E44+TI_EHG_CHP_E!E44+TI_EHG_H_E!E44+TI_EHG_EDHP!E44+TI_EHG_EB!E44+TI_EHG_EPS!E44+TI_EHG_DHEP!E44</f>
        <v>13.709716251074806</v>
      </c>
      <c r="F44" s="10">
        <f>TI_EHG_E_E!F44+TI_EHG_CHP_E!F44+TI_EHG_H_E!F44+TI_EHG_EDHP!F44+TI_EHG_EB!F44+TI_EHG_EPS!F44+TI_EHG_DHEP!F44</f>
        <v>26.440240756663798</v>
      </c>
      <c r="G44" s="10">
        <f>TI_EHG_E_E!G44+TI_EHG_CHP_E!G44+TI_EHG_H_E!G44+TI_EHG_EDHP!G44+TI_EHG_EB!G44+TI_EHG_EPS!G44+TI_EHG_DHEP!G44</f>
        <v>15.668357695614782</v>
      </c>
      <c r="H44" s="10">
        <f>TI_EHG_E_E!H44+TI_EHG_CHP_E!H44+TI_EHG_H_E!H44+TI_EHG_EDHP!H44+TI_EHG_EB!H44+TI_EHG_EPS!H44+TI_EHG_DHEP!H44</f>
        <v>8.8134135855545992</v>
      </c>
      <c r="I44" s="10">
        <f>TI_EHG_E_E!I44+TI_EHG_CHP_E!I44+TI_EHG_H_E!I44+TI_EHG_EDHP!I44+TI_EHG_EB!I44+TI_EHG_EPS!I44+TI_EHG_DHEP!I44</f>
        <v>9.7926913155631965</v>
      </c>
      <c r="J44" s="10">
        <f>TI_EHG_E_E!J44+TI_EHG_CHP_E!J44+TI_EHG_H_E!J44+TI_EHG_EDHP!J44+TI_EHG_EB!J44+TI_EHG_EPS!J44+TI_EHG_DHEP!J44</f>
        <v>5.8755803955288046</v>
      </c>
      <c r="K44" s="10">
        <f>TI_EHG_E_E!K44+TI_EHG_CHP_E!K44+TI_EHG_H_E!K44+TI_EHG_EDHP!K44+TI_EHG_EB!K44+TI_EHG_EPS!K44+TI_EHG_DHEP!K44</f>
        <v>0</v>
      </c>
      <c r="L44" s="10">
        <f>TI_EHG_E_E!L44+TI_EHG_CHP_E!L44+TI_EHG_H_E!L44+TI_EHG_EDHP!L44+TI_EHG_EB!L44+TI_EHG_EPS!L44+TI_EHG_DHEP!L44</f>
        <v>0</v>
      </c>
      <c r="M44" s="10">
        <f>TI_EHG_E_E!M44+TI_EHG_CHP_E!M44+TI_EHG_H_E!M44+TI_EHG_EDHP!M44+TI_EHG_EB!M44+TI_EHG_EPS!M44+TI_EHG_DHEP!M44</f>
        <v>0</v>
      </c>
      <c r="N44" s="10">
        <f>TI_EHG_E_E!N44+TI_EHG_CHP_E!N44+TI_EHG_H_E!N44+TI_EHG_EDHP!N44+TI_EHG_EB!N44+TI_EHG_EPS!N44+TI_EHG_DHEP!N44</f>
        <v>0</v>
      </c>
      <c r="O44" s="10">
        <f>TI_EHG_E_E!O44+TI_EHG_CHP_E!O44+TI_EHG_H_E!O44+TI_EHG_EDHP!O44+TI_EHG_EB!O44+TI_EHG_EPS!O44+TI_EHG_DHEP!O44</f>
        <v>0</v>
      </c>
      <c r="P44" s="10">
        <f>TI_EHG_E_E!P44+TI_EHG_CHP_E!P44+TI_EHG_H_E!P44+TI_EHG_EDHP!P44+TI_EHG_EB!P44+TI_EHG_EPS!P44+TI_EHG_DHEP!P44</f>
        <v>0</v>
      </c>
      <c r="Q44" s="10">
        <f>TI_EHG_E_E!Q44+TI_EHG_CHP_E!Q44+TI_EHG_H_E!Q44+TI_EHG_EDHP!Q44+TI_EHG_EB!Q44+TI_EHG_EPS!Q44+TI_EHG_DHEP!Q44</f>
        <v>0.9792777300085983</v>
      </c>
      <c r="R44" s="10">
        <f>TI_EHG_E_E!R44+TI_EHG_CHP_E!R44+TI_EHG_H_E!R44+TI_EHG_EDHP!R44+TI_EHG_EB!R44+TI_EHG_EPS!R44+TI_EHG_DHEP!R44</f>
        <v>0.30361134995700773</v>
      </c>
      <c r="S44" s="10">
        <f>TI_EHG_E_E!S44+TI_EHG_CHP_E!S44+TI_EHG_H_E!S44+TI_EHG_EDHP!S44+TI_EHG_EB!S44+TI_EHG_EPS!S44+TI_EHG_DHEP!S44</f>
        <v>0</v>
      </c>
      <c r="T44" s="10">
        <f>TI_EHG_E_E!T44+TI_EHG_CHP_E!T44+TI_EHG_H_E!T44+TI_EHG_EDHP!T44+TI_EHG_EB!T44+TI_EHG_EPS!T44+TI_EHG_DHEP!T44</f>
        <v>0</v>
      </c>
      <c r="U44" s="10">
        <f>TI_EHG_E_E!U44+TI_EHG_CHP_E!U44+TI_EHG_H_E!U44+TI_EHG_EDHP!U44+TI_EHG_EB!U44+TI_EHG_EPS!U44+TI_EHG_DHEP!U44</f>
        <v>0</v>
      </c>
      <c r="V44" s="10">
        <f>TI_EHG_E_E!V44+TI_EHG_CHP_E!V44+TI_EHG_H_E!V44+TI_EHG_EDHP!V44+TI_EHG_EB!V44+TI_EHG_EPS!V44+TI_EHG_DHEP!V44</f>
        <v>0</v>
      </c>
      <c r="W44" s="10">
        <f>TI_EHG_E_E!W44+TI_EHG_CHP_E!W44+TI_EHG_H_E!W44+TI_EHG_EDHP!W44+TI_EHG_EB!W44+TI_EHG_EPS!W44+TI_EHG_DHEP!W44</f>
        <v>4.4024075666380051E-2</v>
      </c>
      <c r="X44" s="10">
        <f>TI_EHG_E_E!X44+TI_EHG_CHP_E!X44+TI_EHG_H_E!X44+TI_EHG_EDHP!X44+TI_EHG_EB!X44+TI_EHG_EPS!X44+TI_EHG_DHEP!X44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TI_EHG_E_E!C45+TI_EHG_CHP_E!C45+TI_EHG_H_E!C45+TI_EHG_EDHP!C45+TI_EHG_EB!C45+TI_EHG_EPS!C45+TI_EHG_DHEP!C45</f>
        <v>0</v>
      </c>
      <c r="D45" s="10">
        <f>TI_EHG_E_E!D45+TI_EHG_CHP_E!D45+TI_EHG_H_E!D45+TI_EHG_EDHP!D45+TI_EHG_EB!D45+TI_EHG_EPS!D45+TI_EHG_DHEP!D45</f>
        <v>0</v>
      </c>
      <c r="E45" s="10">
        <f>TI_EHG_E_E!E45+TI_EHG_CHP_E!E45+TI_EHG_H_E!E45+TI_EHG_EDHP!E45+TI_EHG_EB!E45+TI_EHG_EPS!E45+TI_EHG_DHEP!E45</f>
        <v>0</v>
      </c>
      <c r="F45" s="10">
        <f>TI_EHG_E_E!F45+TI_EHG_CHP_E!F45+TI_EHG_H_E!F45+TI_EHG_EDHP!F45+TI_EHG_EB!F45+TI_EHG_EPS!F45+TI_EHG_DHEP!F45</f>
        <v>0</v>
      </c>
      <c r="G45" s="10">
        <f>TI_EHG_E_E!G45+TI_EHG_CHP_E!G45+TI_EHG_H_E!G45+TI_EHG_EDHP!G45+TI_EHG_EB!G45+TI_EHG_EPS!G45+TI_EHG_DHEP!G45</f>
        <v>0</v>
      </c>
      <c r="H45" s="10">
        <f>TI_EHG_E_E!H45+TI_EHG_CHP_E!H45+TI_EHG_H_E!H45+TI_EHG_EDHP!H45+TI_EHG_EB!H45+TI_EHG_EPS!H45+TI_EHG_DHEP!H45</f>
        <v>0</v>
      </c>
      <c r="I45" s="10">
        <f>TI_EHG_E_E!I45+TI_EHG_CHP_E!I45+TI_EHG_H_E!I45+TI_EHG_EDHP!I45+TI_EHG_EB!I45+TI_EHG_EPS!I45+TI_EHG_DHEP!I45</f>
        <v>0</v>
      </c>
      <c r="J45" s="10">
        <f>TI_EHG_E_E!J45+TI_EHG_CHP_E!J45+TI_EHG_H_E!J45+TI_EHG_EDHP!J45+TI_EHG_EB!J45+TI_EHG_EPS!J45+TI_EHG_DHEP!J45</f>
        <v>0</v>
      </c>
      <c r="K45" s="10">
        <f>TI_EHG_E_E!K45+TI_EHG_CHP_E!K45+TI_EHG_H_E!K45+TI_EHG_EDHP!K45+TI_EHG_EB!K45+TI_EHG_EPS!K45+TI_EHG_DHEP!K45</f>
        <v>0</v>
      </c>
      <c r="L45" s="10">
        <f>TI_EHG_E_E!L45+TI_EHG_CHP_E!L45+TI_EHG_H_E!L45+TI_EHG_EDHP!L45+TI_EHG_EB!L45+TI_EHG_EPS!L45+TI_EHG_DHEP!L45</f>
        <v>0</v>
      </c>
      <c r="M45" s="10">
        <f>TI_EHG_E_E!M45+TI_EHG_CHP_E!M45+TI_EHG_H_E!M45+TI_EHG_EDHP!M45+TI_EHG_EB!M45+TI_EHG_EPS!M45+TI_EHG_DHEP!M45</f>
        <v>0</v>
      </c>
      <c r="N45" s="10">
        <f>TI_EHG_E_E!N45+TI_EHG_CHP_E!N45+TI_EHG_H_E!N45+TI_EHG_EDHP!N45+TI_EHG_EB!N45+TI_EHG_EPS!N45+TI_EHG_DHEP!N45</f>
        <v>0</v>
      </c>
      <c r="O45" s="10">
        <f>TI_EHG_E_E!O45+TI_EHG_CHP_E!O45+TI_EHG_H_E!O45+TI_EHG_EDHP!O45+TI_EHG_EB!O45+TI_EHG_EPS!O45+TI_EHG_DHEP!O45</f>
        <v>0</v>
      </c>
      <c r="P45" s="10">
        <f>TI_EHG_E_E!P45+TI_EHG_CHP_E!P45+TI_EHG_H_E!P45+TI_EHG_EDHP!P45+TI_EHG_EB!P45+TI_EHG_EPS!P45+TI_EHG_DHEP!P45</f>
        <v>0</v>
      </c>
      <c r="Q45" s="10">
        <f>TI_EHG_E_E!Q45+TI_EHG_CHP_E!Q45+TI_EHG_H_E!Q45+TI_EHG_EDHP!Q45+TI_EHG_EB!Q45+TI_EHG_EPS!Q45+TI_EHG_DHEP!Q45</f>
        <v>0</v>
      </c>
      <c r="R45" s="10">
        <f>TI_EHG_E_E!R45+TI_EHG_CHP_E!R45+TI_EHG_H_E!R45+TI_EHG_EDHP!R45+TI_EHG_EB!R45+TI_EHG_EPS!R45+TI_EHG_DHEP!R45</f>
        <v>0</v>
      </c>
      <c r="S45" s="10">
        <f>TI_EHG_E_E!S45+TI_EHG_CHP_E!S45+TI_EHG_H_E!S45+TI_EHG_EDHP!S45+TI_EHG_EB!S45+TI_EHG_EPS!S45+TI_EHG_DHEP!S45</f>
        <v>0</v>
      </c>
      <c r="T45" s="10">
        <f>TI_EHG_E_E!T45+TI_EHG_CHP_E!T45+TI_EHG_H_E!T45+TI_EHG_EDHP!T45+TI_EHG_EB!T45+TI_EHG_EPS!T45+TI_EHG_DHEP!T45</f>
        <v>0</v>
      </c>
      <c r="U45" s="10">
        <f>TI_EHG_E_E!U45+TI_EHG_CHP_E!U45+TI_EHG_H_E!U45+TI_EHG_EDHP!U45+TI_EHG_EB!U45+TI_EHG_EPS!U45+TI_EHG_DHEP!U45</f>
        <v>0</v>
      </c>
      <c r="V45" s="10">
        <f>TI_EHG_E_E!V45+TI_EHG_CHP_E!V45+TI_EHG_H_E!V45+TI_EHG_EDHP!V45+TI_EHG_EB!V45+TI_EHG_EPS!V45+TI_EHG_DHEP!V45</f>
        <v>0</v>
      </c>
      <c r="W45" s="10">
        <f>TI_EHG_E_E!W45+TI_EHG_CHP_E!W45+TI_EHG_H_E!W45+TI_EHG_EDHP!W45+TI_EHG_EB!W45+TI_EHG_EPS!W45+TI_EHG_DHEP!W45</f>
        <v>0</v>
      </c>
      <c r="X45" s="10">
        <f>TI_EHG_E_E!X45+TI_EHG_CHP_E!X45+TI_EHG_H_E!X45+TI_EHG_EDHP!X45+TI_EHG_EB!X45+TI_EHG_EPS!X45+TI_EHG_DHEP!X45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TI_EHG_E_E!C46+TI_EHG_CHP_E!C46+TI_EHG_H_E!C46+TI_EHG_EDHP!C46+TI_EHG_EB!C46+TI_EHG_EPS!C46+TI_EHG_DHEP!C46</f>
        <v>0</v>
      </c>
      <c r="D46" s="10">
        <f>TI_EHG_E_E!D46+TI_EHG_CHP_E!D46+TI_EHG_H_E!D46+TI_EHG_EDHP!D46+TI_EHG_EB!D46+TI_EHG_EPS!D46+TI_EHG_DHEP!D46</f>
        <v>0</v>
      </c>
      <c r="E46" s="10">
        <f>TI_EHG_E_E!E46+TI_EHG_CHP_E!E46+TI_EHG_H_E!E46+TI_EHG_EDHP!E46+TI_EHG_EB!E46+TI_EHG_EPS!E46+TI_EHG_DHEP!E46</f>
        <v>0</v>
      </c>
      <c r="F46" s="10">
        <f>TI_EHG_E_E!F46+TI_EHG_CHP_E!F46+TI_EHG_H_E!F46+TI_EHG_EDHP!F46+TI_EHG_EB!F46+TI_EHG_EPS!F46+TI_EHG_DHEP!F46</f>
        <v>0</v>
      </c>
      <c r="G46" s="10">
        <f>TI_EHG_E_E!G46+TI_EHG_CHP_E!G46+TI_EHG_H_E!G46+TI_EHG_EDHP!G46+TI_EHG_EB!G46+TI_EHG_EPS!G46+TI_EHG_DHEP!G46</f>
        <v>0</v>
      </c>
      <c r="H46" s="10">
        <f>TI_EHG_E_E!H46+TI_EHG_CHP_E!H46+TI_EHG_H_E!H46+TI_EHG_EDHP!H46+TI_EHG_EB!H46+TI_EHG_EPS!H46+TI_EHG_DHEP!H46</f>
        <v>0</v>
      </c>
      <c r="I46" s="10">
        <f>TI_EHG_E_E!I46+TI_EHG_CHP_E!I46+TI_EHG_H_E!I46+TI_EHG_EDHP!I46+TI_EHG_EB!I46+TI_EHG_EPS!I46+TI_EHG_DHEP!I46</f>
        <v>0</v>
      </c>
      <c r="J46" s="10">
        <f>TI_EHG_E_E!J46+TI_EHG_CHP_E!J46+TI_EHG_H_E!J46+TI_EHG_EDHP!J46+TI_EHG_EB!J46+TI_EHG_EPS!J46+TI_EHG_DHEP!J46</f>
        <v>0</v>
      </c>
      <c r="K46" s="10">
        <f>TI_EHG_E_E!K46+TI_EHG_CHP_E!K46+TI_EHG_H_E!K46+TI_EHG_EDHP!K46+TI_EHG_EB!K46+TI_EHG_EPS!K46+TI_EHG_DHEP!K46</f>
        <v>0</v>
      </c>
      <c r="L46" s="10">
        <f>TI_EHG_E_E!L46+TI_EHG_CHP_E!L46+TI_EHG_H_E!L46+TI_EHG_EDHP!L46+TI_EHG_EB!L46+TI_EHG_EPS!L46+TI_EHG_DHEP!L46</f>
        <v>0</v>
      </c>
      <c r="M46" s="10">
        <f>TI_EHG_E_E!M46+TI_EHG_CHP_E!M46+TI_EHG_H_E!M46+TI_EHG_EDHP!M46+TI_EHG_EB!M46+TI_EHG_EPS!M46+TI_EHG_DHEP!M46</f>
        <v>0</v>
      </c>
      <c r="N46" s="10">
        <f>TI_EHG_E_E!N46+TI_EHG_CHP_E!N46+TI_EHG_H_E!N46+TI_EHG_EDHP!N46+TI_EHG_EB!N46+TI_EHG_EPS!N46+TI_EHG_DHEP!N46</f>
        <v>0</v>
      </c>
      <c r="O46" s="10">
        <f>TI_EHG_E_E!O46+TI_EHG_CHP_E!O46+TI_EHG_H_E!O46+TI_EHG_EDHP!O46+TI_EHG_EB!O46+TI_EHG_EPS!O46+TI_EHG_DHEP!O46</f>
        <v>0</v>
      </c>
      <c r="P46" s="10">
        <f>TI_EHG_E_E!P46+TI_EHG_CHP_E!P46+TI_EHG_H_E!P46+TI_EHG_EDHP!P46+TI_EHG_EB!P46+TI_EHG_EPS!P46+TI_EHG_DHEP!P46</f>
        <v>0</v>
      </c>
      <c r="Q46" s="10">
        <f>TI_EHG_E_E!Q46+TI_EHG_CHP_E!Q46+TI_EHG_H_E!Q46+TI_EHG_EDHP!Q46+TI_EHG_EB!Q46+TI_EHG_EPS!Q46+TI_EHG_DHEP!Q46</f>
        <v>0</v>
      </c>
      <c r="R46" s="10">
        <f>TI_EHG_E_E!R46+TI_EHG_CHP_E!R46+TI_EHG_H_E!R46+TI_EHG_EDHP!R46+TI_EHG_EB!R46+TI_EHG_EPS!R46+TI_EHG_DHEP!R46</f>
        <v>0</v>
      </c>
      <c r="S46" s="10">
        <f>TI_EHG_E_E!S46+TI_EHG_CHP_E!S46+TI_EHG_H_E!S46+TI_EHG_EDHP!S46+TI_EHG_EB!S46+TI_EHG_EPS!S46+TI_EHG_DHEP!S46</f>
        <v>0</v>
      </c>
      <c r="T46" s="10">
        <f>TI_EHG_E_E!T46+TI_EHG_CHP_E!T46+TI_EHG_H_E!T46+TI_EHG_EDHP!T46+TI_EHG_EB!T46+TI_EHG_EPS!T46+TI_EHG_DHEP!T46</f>
        <v>0</v>
      </c>
      <c r="U46" s="10">
        <f>TI_EHG_E_E!U46+TI_EHG_CHP_E!U46+TI_EHG_H_E!U46+TI_EHG_EDHP!U46+TI_EHG_EB!U46+TI_EHG_EPS!U46+TI_EHG_DHEP!U46</f>
        <v>0</v>
      </c>
      <c r="V46" s="10">
        <f>TI_EHG_E_E!V46+TI_EHG_CHP_E!V46+TI_EHG_H_E!V46+TI_EHG_EDHP!V46+TI_EHG_EB!V46+TI_EHG_EPS!V46+TI_EHG_DHEP!V46</f>
        <v>0</v>
      </c>
      <c r="W46" s="10">
        <f>TI_EHG_E_E!W46+TI_EHG_CHP_E!W46+TI_EHG_H_E!W46+TI_EHG_EDHP!W46+TI_EHG_EB!W46+TI_EHG_EPS!W46+TI_EHG_DHEP!W46</f>
        <v>0</v>
      </c>
      <c r="X46" s="10">
        <f>TI_EHG_E_E!X46+TI_EHG_CHP_E!X46+TI_EHG_H_E!X46+TI_EHG_EDHP!X46+TI_EHG_EB!X46+TI_EHG_EPS!X46+TI_EHG_DHEP!X46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TI_EHG_E_E!C47+TI_EHG_CHP_E!C47+TI_EHG_H_E!C47+TI_EHG_EDHP!C47+TI_EHG_EB!C47+TI_EHG_EPS!C47+TI_EHG_DHEP!C47</f>
        <v>0</v>
      </c>
      <c r="D47" s="10">
        <f>TI_EHG_E_E!D47+TI_EHG_CHP_E!D47+TI_EHG_H_E!D47+TI_EHG_EDHP!D47+TI_EHG_EB!D47+TI_EHG_EPS!D47+TI_EHG_DHEP!D47</f>
        <v>0</v>
      </c>
      <c r="E47" s="10">
        <f>TI_EHG_E_E!E47+TI_EHG_CHP_E!E47+TI_EHG_H_E!E47+TI_EHG_EDHP!E47+TI_EHG_EB!E47+TI_EHG_EPS!E47+TI_EHG_DHEP!E47</f>
        <v>0</v>
      </c>
      <c r="F47" s="10">
        <f>TI_EHG_E_E!F47+TI_EHG_CHP_E!F47+TI_EHG_H_E!F47+TI_EHG_EDHP!F47+TI_EHG_EB!F47+TI_EHG_EPS!F47+TI_EHG_DHEP!F47</f>
        <v>0</v>
      </c>
      <c r="G47" s="10">
        <f>TI_EHG_E_E!G47+TI_EHG_CHP_E!G47+TI_EHG_H_E!G47+TI_EHG_EDHP!G47+TI_EHG_EB!G47+TI_EHG_EPS!G47+TI_EHG_DHEP!G47</f>
        <v>0</v>
      </c>
      <c r="H47" s="10">
        <f>TI_EHG_E_E!H47+TI_EHG_CHP_E!H47+TI_EHG_H_E!H47+TI_EHG_EDHP!H47+TI_EHG_EB!H47+TI_EHG_EPS!H47+TI_EHG_DHEP!H47</f>
        <v>0</v>
      </c>
      <c r="I47" s="10">
        <f>TI_EHG_E_E!I47+TI_EHG_CHP_E!I47+TI_EHG_H_E!I47+TI_EHG_EDHP!I47+TI_EHG_EB!I47+TI_EHG_EPS!I47+TI_EHG_DHEP!I47</f>
        <v>0</v>
      </c>
      <c r="J47" s="10">
        <f>TI_EHG_E_E!J47+TI_EHG_CHP_E!J47+TI_EHG_H_E!J47+TI_EHG_EDHP!J47+TI_EHG_EB!J47+TI_EHG_EPS!J47+TI_EHG_DHEP!J47</f>
        <v>0</v>
      </c>
      <c r="K47" s="10">
        <f>TI_EHG_E_E!K47+TI_EHG_CHP_E!K47+TI_EHG_H_E!K47+TI_EHG_EDHP!K47+TI_EHG_EB!K47+TI_EHG_EPS!K47+TI_EHG_DHEP!K47</f>
        <v>0</v>
      </c>
      <c r="L47" s="10">
        <f>TI_EHG_E_E!L47+TI_EHG_CHP_E!L47+TI_EHG_H_E!L47+TI_EHG_EDHP!L47+TI_EHG_EB!L47+TI_EHG_EPS!L47+TI_EHG_DHEP!L47</f>
        <v>0</v>
      </c>
      <c r="M47" s="10">
        <f>TI_EHG_E_E!M47+TI_EHG_CHP_E!M47+TI_EHG_H_E!M47+TI_EHG_EDHP!M47+TI_EHG_EB!M47+TI_EHG_EPS!M47+TI_EHG_DHEP!M47</f>
        <v>0</v>
      </c>
      <c r="N47" s="10">
        <f>TI_EHG_E_E!N47+TI_EHG_CHP_E!N47+TI_EHG_H_E!N47+TI_EHG_EDHP!N47+TI_EHG_EB!N47+TI_EHG_EPS!N47+TI_EHG_DHEP!N47</f>
        <v>0</v>
      </c>
      <c r="O47" s="10">
        <f>TI_EHG_E_E!O47+TI_EHG_CHP_E!O47+TI_EHG_H_E!O47+TI_EHG_EDHP!O47+TI_EHG_EB!O47+TI_EHG_EPS!O47+TI_EHG_DHEP!O47</f>
        <v>0</v>
      </c>
      <c r="P47" s="10">
        <f>TI_EHG_E_E!P47+TI_EHG_CHP_E!P47+TI_EHG_H_E!P47+TI_EHG_EDHP!P47+TI_EHG_EB!P47+TI_EHG_EPS!P47+TI_EHG_DHEP!P47</f>
        <v>0</v>
      </c>
      <c r="Q47" s="10">
        <f>TI_EHG_E_E!Q47+TI_EHG_CHP_E!Q47+TI_EHG_H_E!Q47+TI_EHG_EDHP!Q47+TI_EHG_EB!Q47+TI_EHG_EPS!Q47+TI_EHG_DHEP!Q47</f>
        <v>0</v>
      </c>
      <c r="R47" s="10">
        <f>TI_EHG_E_E!R47+TI_EHG_CHP_E!R47+TI_EHG_H_E!R47+TI_EHG_EDHP!R47+TI_EHG_EB!R47+TI_EHG_EPS!R47+TI_EHG_DHEP!R47</f>
        <v>0</v>
      </c>
      <c r="S47" s="10">
        <f>TI_EHG_E_E!S47+TI_EHG_CHP_E!S47+TI_EHG_H_E!S47+TI_EHG_EDHP!S47+TI_EHG_EB!S47+TI_EHG_EPS!S47+TI_EHG_DHEP!S47</f>
        <v>0</v>
      </c>
      <c r="T47" s="10">
        <f>TI_EHG_E_E!T47+TI_EHG_CHP_E!T47+TI_EHG_H_E!T47+TI_EHG_EDHP!T47+TI_EHG_EB!T47+TI_EHG_EPS!T47+TI_EHG_DHEP!T47</f>
        <v>0</v>
      </c>
      <c r="U47" s="10">
        <f>TI_EHG_E_E!U47+TI_EHG_CHP_E!U47+TI_EHG_H_E!U47+TI_EHG_EDHP!U47+TI_EHG_EB!U47+TI_EHG_EPS!U47+TI_EHG_DHEP!U47</f>
        <v>0</v>
      </c>
      <c r="V47" s="10">
        <f>TI_EHG_E_E!V47+TI_EHG_CHP_E!V47+TI_EHG_H_E!V47+TI_EHG_EDHP!V47+TI_EHG_EB!V47+TI_EHG_EPS!V47+TI_EHG_DHEP!V47</f>
        <v>0</v>
      </c>
      <c r="W47" s="10">
        <f>TI_EHG_E_E!W47+TI_EHG_CHP_E!W47+TI_EHG_H_E!W47+TI_EHG_EDHP!W47+TI_EHG_EB!W47+TI_EHG_EPS!W47+TI_EHG_DHEP!W47</f>
        <v>0</v>
      </c>
      <c r="X47" s="10">
        <f>TI_EHG_E_E!X47+TI_EHG_CHP_E!X47+TI_EHG_H_E!X47+TI_EHG_EDHP!X47+TI_EHG_EB!X47+TI_EHG_EPS!X47+TI_EHG_DHEP!X47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TI_EHG_E_E!C48+TI_EHG_CHP_E!C48+TI_EHG_H_E!C48+TI_EHG_EDHP!C48+TI_EHG_EB!C48+TI_EHG_EPS!C48+TI_EHG_DHEP!C48</f>
        <v>0</v>
      </c>
      <c r="D48" s="10">
        <f>TI_EHG_E_E!D48+TI_EHG_CHP_E!D48+TI_EHG_H_E!D48+TI_EHG_EDHP!D48+TI_EHG_EB!D48+TI_EHG_EPS!D48+TI_EHG_DHEP!D48</f>
        <v>0</v>
      </c>
      <c r="E48" s="10">
        <f>TI_EHG_E_E!E48+TI_EHG_CHP_E!E48+TI_EHG_H_E!E48+TI_EHG_EDHP!E48+TI_EHG_EB!E48+TI_EHG_EPS!E48+TI_EHG_DHEP!E48</f>
        <v>0</v>
      </c>
      <c r="F48" s="10">
        <f>TI_EHG_E_E!F48+TI_EHG_CHP_E!F48+TI_EHG_H_E!F48+TI_EHG_EDHP!F48+TI_EHG_EB!F48+TI_EHG_EPS!F48+TI_EHG_DHEP!F48</f>
        <v>0</v>
      </c>
      <c r="G48" s="10">
        <f>TI_EHG_E_E!G48+TI_EHG_CHP_E!G48+TI_EHG_H_E!G48+TI_EHG_EDHP!G48+TI_EHG_EB!G48+TI_EHG_EPS!G48+TI_EHG_DHEP!G48</f>
        <v>0</v>
      </c>
      <c r="H48" s="10">
        <f>TI_EHG_E_E!H48+TI_EHG_CHP_E!H48+TI_EHG_H_E!H48+TI_EHG_EDHP!H48+TI_EHG_EB!H48+TI_EHG_EPS!H48+TI_EHG_DHEP!H48</f>
        <v>0</v>
      </c>
      <c r="I48" s="10">
        <f>TI_EHG_E_E!I48+TI_EHG_CHP_E!I48+TI_EHG_H_E!I48+TI_EHG_EDHP!I48+TI_EHG_EB!I48+TI_EHG_EPS!I48+TI_EHG_DHEP!I48</f>
        <v>0</v>
      </c>
      <c r="J48" s="10">
        <f>TI_EHG_E_E!J48+TI_EHG_CHP_E!J48+TI_EHG_H_E!J48+TI_EHG_EDHP!J48+TI_EHG_EB!J48+TI_EHG_EPS!J48+TI_EHG_DHEP!J48</f>
        <v>0</v>
      </c>
      <c r="K48" s="10">
        <f>TI_EHG_E_E!K48+TI_EHG_CHP_E!K48+TI_EHG_H_E!K48+TI_EHG_EDHP!K48+TI_EHG_EB!K48+TI_EHG_EPS!K48+TI_EHG_DHEP!K48</f>
        <v>0</v>
      </c>
      <c r="L48" s="10">
        <f>TI_EHG_E_E!L48+TI_EHG_CHP_E!L48+TI_EHG_H_E!L48+TI_EHG_EDHP!L48+TI_EHG_EB!L48+TI_EHG_EPS!L48+TI_EHG_DHEP!L48</f>
        <v>0</v>
      </c>
      <c r="M48" s="10">
        <f>TI_EHG_E_E!M48+TI_EHG_CHP_E!M48+TI_EHG_H_E!M48+TI_EHG_EDHP!M48+TI_EHG_EB!M48+TI_EHG_EPS!M48+TI_EHG_DHEP!M48</f>
        <v>0</v>
      </c>
      <c r="N48" s="10">
        <f>TI_EHG_E_E!N48+TI_EHG_CHP_E!N48+TI_EHG_H_E!N48+TI_EHG_EDHP!N48+TI_EHG_EB!N48+TI_EHG_EPS!N48+TI_EHG_DHEP!N48</f>
        <v>0</v>
      </c>
      <c r="O48" s="10">
        <f>TI_EHG_E_E!O48+TI_EHG_CHP_E!O48+TI_EHG_H_E!O48+TI_EHG_EDHP!O48+TI_EHG_EB!O48+TI_EHG_EPS!O48+TI_EHG_DHEP!O48</f>
        <v>0</v>
      </c>
      <c r="P48" s="10">
        <f>TI_EHG_E_E!P48+TI_EHG_CHP_E!P48+TI_EHG_H_E!P48+TI_EHG_EDHP!P48+TI_EHG_EB!P48+TI_EHG_EPS!P48+TI_EHG_DHEP!P48</f>
        <v>0</v>
      </c>
      <c r="Q48" s="10">
        <f>TI_EHG_E_E!Q48+TI_EHG_CHP_E!Q48+TI_EHG_H_E!Q48+TI_EHG_EDHP!Q48+TI_EHG_EB!Q48+TI_EHG_EPS!Q48+TI_EHG_DHEP!Q48</f>
        <v>0</v>
      </c>
      <c r="R48" s="10">
        <f>TI_EHG_E_E!R48+TI_EHG_CHP_E!R48+TI_EHG_H_E!R48+TI_EHG_EDHP!R48+TI_EHG_EB!R48+TI_EHG_EPS!R48+TI_EHG_DHEP!R48</f>
        <v>0</v>
      </c>
      <c r="S48" s="10">
        <f>TI_EHG_E_E!S48+TI_EHG_CHP_E!S48+TI_EHG_H_E!S48+TI_EHG_EDHP!S48+TI_EHG_EB!S48+TI_EHG_EPS!S48+TI_EHG_DHEP!S48</f>
        <v>0</v>
      </c>
      <c r="T48" s="10">
        <f>TI_EHG_E_E!T48+TI_EHG_CHP_E!T48+TI_EHG_H_E!T48+TI_EHG_EDHP!T48+TI_EHG_EB!T48+TI_EHG_EPS!T48+TI_EHG_DHEP!T48</f>
        <v>0</v>
      </c>
      <c r="U48" s="10">
        <f>TI_EHG_E_E!U48+TI_EHG_CHP_E!U48+TI_EHG_H_E!U48+TI_EHG_EDHP!U48+TI_EHG_EB!U48+TI_EHG_EPS!U48+TI_EHG_DHEP!U48</f>
        <v>0</v>
      </c>
      <c r="V48" s="10">
        <f>TI_EHG_E_E!V48+TI_EHG_CHP_E!V48+TI_EHG_H_E!V48+TI_EHG_EDHP!V48+TI_EHG_EB!V48+TI_EHG_EPS!V48+TI_EHG_DHEP!V48</f>
        <v>0</v>
      </c>
      <c r="W48" s="10">
        <f>TI_EHG_E_E!W48+TI_EHG_CHP_E!W48+TI_EHG_H_E!W48+TI_EHG_EDHP!W48+TI_EHG_EB!W48+TI_EHG_EPS!W48+TI_EHG_DHEP!W48</f>
        <v>0</v>
      </c>
      <c r="X48" s="10">
        <f>TI_EHG_E_E!X48+TI_EHG_CHP_E!X48+TI_EHG_H_E!X48+TI_EHG_EDHP!X48+TI_EHG_EB!X48+TI_EHG_EPS!X48+TI_EHG_DHEP!X48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TI_EHG_E_E!C49+TI_EHG_CHP_E!C49+TI_EHG_H_E!C49+TI_EHG_EDHP!C49+TI_EHG_EB!C49+TI_EHG_EPS!C49+TI_EHG_DHEP!C49</f>
        <v>0</v>
      </c>
      <c r="D49" s="10">
        <f>TI_EHG_E_E!D49+TI_EHG_CHP_E!D49+TI_EHG_H_E!D49+TI_EHG_EDHP!D49+TI_EHG_EB!D49+TI_EHG_EPS!D49+TI_EHG_DHEP!D49</f>
        <v>0</v>
      </c>
      <c r="E49" s="10">
        <f>TI_EHG_E_E!E49+TI_EHG_CHP_E!E49+TI_EHG_H_E!E49+TI_EHG_EDHP!E49+TI_EHG_EB!E49+TI_EHG_EPS!E49+TI_EHG_DHEP!E49</f>
        <v>0</v>
      </c>
      <c r="F49" s="10">
        <f>TI_EHG_E_E!F49+TI_EHG_CHP_E!F49+TI_EHG_H_E!F49+TI_EHG_EDHP!F49+TI_EHG_EB!F49+TI_EHG_EPS!F49+TI_EHG_DHEP!F49</f>
        <v>0</v>
      </c>
      <c r="G49" s="10">
        <f>TI_EHG_E_E!G49+TI_EHG_CHP_E!G49+TI_EHG_H_E!G49+TI_EHG_EDHP!G49+TI_EHG_EB!G49+TI_EHG_EPS!G49+TI_EHG_DHEP!G49</f>
        <v>0</v>
      </c>
      <c r="H49" s="10">
        <f>TI_EHG_E_E!H49+TI_EHG_CHP_E!H49+TI_EHG_H_E!H49+TI_EHG_EDHP!H49+TI_EHG_EB!H49+TI_EHG_EPS!H49+TI_EHG_DHEP!H49</f>
        <v>0</v>
      </c>
      <c r="I49" s="10">
        <f>TI_EHG_E_E!I49+TI_EHG_CHP_E!I49+TI_EHG_H_E!I49+TI_EHG_EDHP!I49+TI_EHG_EB!I49+TI_EHG_EPS!I49+TI_EHG_DHEP!I49</f>
        <v>0</v>
      </c>
      <c r="J49" s="10">
        <f>TI_EHG_E_E!J49+TI_EHG_CHP_E!J49+TI_EHG_H_E!J49+TI_EHG_EDHP!J49+TI_EHG_EB!J49+TI_EHG_EPS!J49+TI_EHG_DHEP!J49</f>
        <v>0</v>
      </c>
      <c r="K49" s="10">
        <f>TI_EHG_E_E!K49+TI_EHG_CHP_E!K49+TI_EHG_H_E!K49+TI_EHG_EDHP!K49+TI_EHG_EB!K49+TI_EHG_EPS!K49+TI_EHG_DHEP!K49</f>
        <v>0</v>
      </c>
      <c r="L49" s="10">
        <f>TI_EHG_E_E!L49+TI_EHG_CHP_E!L49+TI_EHG_H_E!L49+TI_EHG_EDHP!L49+TI_EHG_EB!L49+TI_EHG_EPS!L49+TI_EHG_DHEP!L49</f>
        <v>0</v>
      </c>
      <c r="M49" s="10">
        <f>TI_EHG_E_E!M49+TI_EHG_CHP_E!M49+TI_EHG_H_E!M49+TI_EHG_EDHP!M49+TI_EHG_EB!M49+TI_EHG_EPS!M49+TI_EHG_DHEP!M49</f>
        <v>0</v>
      </c>
      <c r="N49" s="10">
        <f>TI_EHG_E_E!N49+TI_EHG_CHP_E!N49+TI_EHG_H_E!N49+TI_EHG_EDHP!N49+TI_EHG_EB!N49+TI_EHG_EPS!N49+TI_EHG_DHEP!N49</f>
        <v>0</v>
      </c>
      <c r="O49" s="10">
        <f>TI_EHG_E_E!O49+TI_EHG_CHP_E!O49+TI_EHG_H_E!O49+TI_EHG_EDHP!O49+TI_EHG_EB!O49+TI_EHG_EPS!O49+TI_EHG_DHEP!O49</f>
        <v>0</v>
      </c>
      <c r="P49" s="10">
        <f>TI_EHG_E_E!P49+TI_EHG_CHP_E!P49+TI_EHG_H_E!P49+TI_EHG_EDHP!P49+TI_EHG_EB!P49+TI_EHG_EPS!P49+TI_EHG_DHEP!P49</f>
        <v>0</v>
      </c>
      <c r="Q49" s="10">
        <f>TI_EHG_E_E!Q49+TI_EHG_CHP_E!Q49+TI_EHG_H_E!Q49+TI_EHG_EDHP!Q49+TI_EHG_EB!Q49+TI_EHG_EPS!Q49+TI_EHG_DHEP!Q49</f>
        <v>0</v>
      </c>
      <c r="R49" s="10">
        <f>TI_EHG_E_E!R49+TI_EHG_CHP_E!R49+TI_EHG_H_E!R49+TI_EHG_EDHP!R49+TI_EHG_EB!R49+TI_EHG_EPS!R49+TI_EHG_DHEP!R49</f>
        <v>0</v>
      </c>
      <c r="S49" s="10">
        <f>TI_EHG_E_E!S49+TI_EHG_CHP_E!S49+TI_EHG_H_E!S49+TI_EHG_EDHP!S49+TI_EHG_EB!S49+TI_EHG_EPS!S49+TI_EHG_DHEP!S49</f>
        <v>0</v>
      </c>
      <c r="T49" s="10">
        <f>TI_EHG_E_E!T49+TI_EHG_CHP_E!T49+TI_EHG_H_E!T49+TI_EHG_EDHP!T49+TI_EHG_EB!T49+TI_EHG_EPS!T49+TI_EHG_DHEP!T49</f>
        <v>0</v>
      </c>
      <c r="U49" s="10">
        <f>TI_EHG_E_E!U49+TI_EHG_CHP_E!U49+TI_EHG_H_E!U49+TI_EHG_EDHP!U49+TI_EHG_EB!U49+TI_EHG_EPS!U49+TI_EHG_DHEP!U49</f>
        <v>0</v>
      </c>
      <c r="V49" s="10">
        <f>TI_EHG_E_E!V49+TI_EHG_CHP_E!V49+TI_EHG_H_E!V49+TI_EHG_EDHP!V49+TI_EHG_EB!V49+TI_EHG_EPS!V49+TI_EHG_DHEP!V49</f>
        <v>0</v>
      </c>
      <c r="W49" s="10">
        <f>TI_EHG_E_E!W49+TI_EHG_CHP_E!W49+TI_EHG_H_E!W49+TI_EHG_EDHP!W49+TI_EHG_EB!W49+TI_EHG_EPS!W49+TI_EHG_DHEP!W49</f>
        <v>0</v>
      </c>
      <c r="X49" s="10">
        <f>TI_EHG_E_E!X49+TI_EHG_CHP_E!X49+TI_EHG_H_E!X49+TI_EHG_EDHP!X49+TI_EHG_EB!X49+TI_EHG_EPS!X49+TI_EHG_DHEP!X49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TI_EHG_E_E!C50+TI_EHG_CHP_E!C50+TI_EHG_H_E!C50+TI_EHG_EDHP!C50+TI_EHG_EB!C50+TI_EHG_EPS!C50+TI_EHG_DHEP!C50</f>
        <v>213.05055889939811</v>
      </c>
      <c r="D50" s="10">
        <f>TI_EHG_E_E!D50+TI_EHG_CHP_E!D50+TI_EHG_H_E!D50+TI_EHG_EDHP!D50+TI_EHG_EB!D50+TI_EHG_EPS!D50+TI_EHG_DHEP!D50</f>
        <v>205.40748065348239</v>
      </c>
      <c r="E50" s="10">
        <f>TI_EHG_E_E!E50+TI_EHG_CHP_E!E50+TI_EHG_H_E!E50+TI_EHG_EDHP!E50+TI_EHG_EB!E50+TI_EHG_EPS!E50+TI_EHG_DHEP!E50</f>
        <v>212.095184866724</v>
      </c>
      <c r="F50" s="10">
        <f>TI_EHG_E_E!F50+TI_EHG_CHP_E!F50+TI_EHG_H_E!F50+TI_EHG_EDHP!F50+TI_EHG_EB!F50+TI_EHG_EPS!F50+TI_EHG_DHEP!F50</f>
        <v>236.93508168529664</v>
      </c>
      <c r="G50" s="10">
        <f>TI_EHG_E_E!G50+TI_EHG_CHP_E!G50+TI_EHG_H_E!G50+TI_EHG_EDHP!G50+TI_EHG_EB!G50+TI_EHG_EPS!G50+TI_EHG_DHEP!G50</f>
        <v>213.05047291487526</v>
      </c>
      <c r="H50" s="10">
        <f>TI_EHG_E_E!H50+TI_EHG_CHP_E!H50+TI_EHG_H_E!H50+TI_EHG_EDHP!H50+TI_EHG_EB!H50+TI_EHG_EPS!H50+TI_EHG_DHEP!H50</f>
        <v>159.54909716251069</v>
      </c>
      <c r="I50" s="10">
        <f>TI_EHG_E_E!I50+TI_EHG_CHP_E!I50+TI_EHG_H_E!I50+TI_EHG_EDHP!I50+TI_EHG_EB!I50+TI_EHG_EPS!I50+TI_EHG_DHEP!I50</f>
        <v>156.68288907996561</v>
      </c>
      <c r="J50" s="10">
        <f>TI_EHG_E_E!J50+TI_EHG_CHP_E!J50+TI_EHG_H_E!J50+TI_EHG_EDHP!J50+TI_EHG_EB!J50+TI_EHG_EPS!J50+TI_EHG_DHEP!J50</f>
        <v>153.8167669819432</v>
      </c>
      <c r="K50" s="10">
        <f>TI_EHG_E_E!K50+TI_EHG_CHP_E!K50+TI_EHG_H_E!K50+TI_EHG_EDHP!K50+TI_EHG_EB!K50+TI_EHG_EPS!K50+TI_EHG_DHEP!K50</f>
        <v>147.1290627687016</v>
      </c>
      <c r="L50" s="10">
        <f>TI_EHG_E_E!L50+TI_EHG_CHP_E!L50+TI_EHG_H_E!L50+TI_EHG_EDHP!L50+TI_EHG_EB!L50+TI_EHG_EPS!L50+TI_EHG_DHEP!L50</f>
        <v>29.61685296646603</v>
      </c>
      <c r="M50" s="10">
        <f>TI_EHG_E_E!M50+TI_EHG_CHP_E!M50+TI_EHG_H_E!M50+TI_EHG_EDHP!M50+TI_EHG_EB!M50+TI_EHG_EPS!M50+TI_EHG_DHEP!M50</f>
        <v>30.57231298366294</v>
      </c>
      <c r="N50" s="10">
        <f>TI_EHG_E_E!N50+TI_EHG_CHP_E!N50+TI_EHG_H_E!N50+TI_EHG_EDHP!N50+TI_EHG_EB!N50+TI_EHG_EPS!N50+TI_EHG_DHEP!N50</f>
        <v>42.992261392949267</v>
      </c>
      <c r="O50" s="10">
        <f>TI_EHG_E_E!O50+TI_EHG_CHP_E!O50+TI_EHG_H_E!O50+TI_EHG_EDHP!O50+TI_EHG_EB!O50+TI_EHG_EPS!O50+TI_EHG_DHEP!O50</f>
        <v>29.61685296646603</v>
      </c>
      <c r="P50" s="10">
        <f>TI_EHG_E_E!P50+TI_EHG_CHP_E!P50+TI_EHG_H_E!P50+TI_EHG_EDHP!P50+TI_EHG_EB!P50+TI_EHG_EPS!P50+TI_EHG_DHEP!P50</f>
        <v>18.152278589853829</v>
      </c>
      <c r="Q50" s="10">
        <f>TI_EHG_E_E!Q50+TI_EHG_CHP_E!Q50+TI_EHG_H_E!Q50+TI_EHG_EDHP!Q50+TI_EHG_EB!Q50+TI_EHG_EPS!Q50+TI_EHG_DHEP!Q50</f>
        <v>72.609114359415301</v>
      </c>
      <c r="R50" s="10">
        <f>TI_EHG_E_E!R50+TI_EHG_CHP_E!R50+TI_EHG_H_E!R50+TI_EHG_EDHP!R50+TI_EHG_EB!R50+TI_EHG_EPS!R50+TI_EHG_DHEP!R50</f>
        <v>0</v>
      </c>
      <c r="S50" s="10">
        <f>TI_EHG_E_E!S50+TI_EHG_CHP_E!S50+TI_EHG_H_E!S50+TI_EHG_EDHP!S50+TI_EHG_EB!S50+TI_EHG_EPS!S50+TI_EHG_DHEP!S50</f>
        <v>0</v>
      </c>
      <c r="T50" s="10">
        <f>TI_EHG_E_E!T50+TI_EHG_CHP_E!T50+TI_EHG_H_E!T50+TI_EHG_EDHP!T50+TI_EHG_EB!T50+TI_EHG_EPS!T50+TI_EHG_DHEP!T50</f>
        <v>0</v>
      </c>
      <c r="U50" s="10">
        <f>TI_EHG_E_E!U50+TI_EHG_CHP_E!U50+TI_EHG_H_E!U50+TI_EHG_EDHP!U50+TI_EHG_EB!U50+TI_EHG_EPS!U50+TI_EHG_DHEP!U50</f>
        <v>0</v>
      </c>
      <c r="V50" s="10">
        <f>TI_EHG_E_E!V50+TI_EHG_CHP_E!V50+TI_EHG_H_E!V50+TI_EHG_EDHP!V50+TI_EHG_EB!V50+TI_EHG_EPS!V50+TI_EHG_DHEP!V50</f>
        <v>0</v>
      </c>
      <c r="W50" s="10">
        <f>TI_EHG_E_E!W50+TI_EHG_CHP_E!W50+TI_EHG_H_E!W50+TI_EHG_EDHP!W50+TI_EHG_EB!W50+TI_EHG_EPS!W50+TI_EHG_DHEP!W50</f>
        <v>1.573516766981943E-2</v>
      </c>
      <c r="X50" s="10">
        <f>TI_EHG_E_E!X50+TI_EHG_CHP_E!X50+TI_EHG_H_E!X50+TI_EHG_EDHP!X50+TI_EHG_EB!X50+TI_EHG_EPS!X50+TI_EHG_DHEP!X50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TI_EHG_E_E!C51+TI_EHG_CHP_E!C51+TI_EHG_H_E!C51+TI_EHG_EDHP!C51+TI_EHG_EB!C51+TI_EHG_EPS!C51+TI_EHG_DHEP!C51</f>
        <v>10830.123043852103</v>
      </c>
      <c r="D51" s="37">
        <f>TI_EHG_E_E!D51+TI_EHG_CHP_E!D51+TI_EHG_H_E!D51+TI_EHG_EDHP!D51+TI_EHG_EB!D51+TI_EHG_EPS!D51+TI_EHG_DHEP!D51</f>
        <v>11445.856233877901</v>
      </c>
      <c r="E51" s="37">
        <f>TI_EHG_E_E!E51+TI_EHG_CHP_E!E51+TI_EHG_H_E!E51+TI_EHG_EDHP!E51+TI_EHG_EB!E51+TI_EHG_EPS!E51+TI_EHG_DHEP!E51</f>
        <v>11785.364918314703</v>
      </c>
      <c r="F51" s="37">
        <f>TI_EHG_E_E!F51+TI_EHG_CHP_E!F51+TI_EHG_H_E!F51+TI_EHG_EDHP!F51+TI_EHG_EB!F51+TI_EHG_EPS!F51+TI_EHG_DHEP!F51</f>
        <v>11727.089079965606</v>
      </c>
      <c r="G51" s="37">
        <f>TI_EHG_E_E!G51+TI_EHG_CHP_E!G51+TI_EHG_H_E!G51+TI_EHG_EDHP!G51+TI_EHG_EB!G51+TI_EHG_EPS!G51+TI_EHG_DHEP!G51</f>
        <v>12460.341272570937</v>
      </c>
      <c r="H51" s="37">
        <f>TI_EHG_E_E!H51+TI_EHG_CHP_E!H51+TI_EHG_H_E!H51+TI_EHG_EDHP!H51+TI_EHG_EB!H51+TI_EHG_EPS!H51+TI_EHG_DHEP!H51</f>
        <v>11839.40593293207</v>
      </c>
      <c r="I51" s="37">
        <f>TI_EHG_E_E!I51+TI_EHG_CHP_E!I51+TI_EHG_H_E!I51+TI_EHG_EDHP!I51+TI_EHG_EB!I51+TI_EHG_EPS!I51+TI_EHG_DHEP!I51</f>
        <v>11330.228718830609</v>
      </c>
      <c r="J51" s="37">
        <f>TI_EHG_E_E!J51+TI_EHG_CHP_E!J51+TI_EHG_H_E!J51+TI_EHG_EDHP!J51+TI_EHG_EB!J51+TI_EHG_EPS!J51+TI_EHG_DHEP!J51</f>
        <v>11791.319260533102</v>
      </c>
      <c r="K51" s="37">
        <f>TI_EHG_E_E!K51+TI_EHG_CHP_E!K51+TI_EHG_H_E!K51+TI_EHG_EDHP!K51+TI_EHG_EB!K51+TI_EHG_EPS!K51+TI_EHG_DHEP!K51</f>
        <v>12133.042046431641</v>
      </c>
      <c r="L51" s="37">
        <f>TI_EHG_E_E!L51+TI_EHG_CHP_E!L51+TI_EHG_H_E!L51+TI_EHG_EDHP!L51+TI_EHG_EB!L51+TI_EHG_EPS!L51+TI_EHG_DHEP!L51</f>
        <v>12923.559759243335</v>
      </c>
      <c r="M51" s="37">
        <f>TI_EHG_E_E!M51+TI_EHG_CHP_E!M51+TI_EHG_H_E!M51+TI_EHG_EDHP!M51+TI_EHG_EB!M51+TI_EHG_EPS!M51+TI_EHG_DHEP!M51</f>
        <v>13791.785554600172</v>
      </c>
      <c r="N51" s="37">
        <f>TI_EHG_E_E!N51+TI_EHG_CHP_E!N51+TI_EHG_H_E!N51+TI_EHG_EDHP!N51+TI_EHG_EB!N51+TI_EHG_EPS!N51+TI_EHG_DHEP!N51</f>
        <v>12232.310834049869</v>
      </c>
      <c r="O51" s="37">
        <f>TI_EHG_E_E!O51+TI_EHG_CHP_E!O51+TI_EHG_H_E!O51+TI_EHG_EDHP!O51+TI_EHG_EB!O51+TI_EHG_EPS!O51+TI_EHG_DHEP!O51</f>
        <v>10128.212123817711</v>
      </c>
      <c r="P51" s="37">
        <f>TI_EHG_E_E!P51+TI_EHG_CHP_E!P51+TI_EHG_H_E!P51+TI_EHG_EDHP!P51+TI_EHG_EB!P51+TI_EHG_EPS!P51+TI_EHG_DHEP!P51</f>
        <v>9913.8533963886493</v>
      </c>
      <c r="Q51" s="37">
        <f>TI_EHG_E_E!Q51+TI_EHG_CHP_E!Q51+TI_EHG_H_E!Q51+TI_EHG_EDHP!Q51+TI_EHG_EB!Q51+TI_EHG_EPS!Q51+TI_EHG_DHEP!Q51</f>
        <v>9349.3238177128096</v>
      </c>
      <c r="R51" s="37">
        <f>TI_EHG_E_E!R51+TI_EHG_CHP_E!R51+TI_EHG_H_E!R51+TI_EHG_EDHP!R51+TI_EHG_EB!R51+TI_EHG_EPS!R51+TI_EHG_DHEP!R51</f>
        <v>8204.4254514187451</v>
      </c>
      <c r="S51" s="37">
        <f>TI_EHG_E_E!S51+TI_EHG_CHP_E!S51+TI_EHG_H_E!S51+TI_EHG_EDHP!S51+TI_EHG_EB!S51+TI_EHG_EPS!S51+TI_EHG_DHEP!S51</f>
        <v>9139.4539122957867</v>
      </c>
      <c r="T51" s="37">
        <f>TI_EHG_E_E!T51+TI_EHG_CHP_E!T51+TI_EHG_H_E!T51+TI_EHG_EDHP!T51+TI_EHG_EB!T51+TI_EHG_EPS!T51+TI_EHG_DHEP!T51</f>
        <v>9822.4722269991398</v>
      </c>
      <c r="U51" s="37">
        <f>TI_EHG_E_E!U51+TI_EHG_CHP_E!U51+TI_EHG_H_E!U51+TI_EHG_EDHP!U51+TI_EHG_EB!U51+TI_EHG_EPS!U51+TI_EHG_DHEP!U51</f>
        <v>9514.4740326741194</v>
      </c>
      <c r="V51" s="37">
        <f>TI_EHG_E_E!V51+TI_EHG_CHP_E!V51+TI_EHG_H_E!V51+TI_EHG_EDHP!V51+TI_EHG_EB!V51+TI_EHG_EPS!V51+TI_EHG_DHEP!V51</f>
        <v>11285.608082545141</v>
      </c>
      <c r="W51" s="37">
        <f>TI_EHG_E_E!W51+TI_EHG_CHP_E!W51+TI_EHG_H_E!W51+TI_EHG_EDHP!W51+TI_EHG_EB!W51+TI_EHG_EPS!W51+TI_EHG_DHEP!W51</f>
        <v>11339.58770421324</v>
      </c>
      <c r="X51" s="37">
        <f>TI_EHG_E_E!X51+TI_EHG_CHP_E!X51+TI_EHG_H_E!X51+TI_EHG_EDHP!X51+TI_EHG_EB!X51+TI_EHG_EPS!X51+TI_EHG_DHEP!X51</f>
        <v>9008.6994840928637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836.93809114359419</v>
      </c>
      <c r="D52" s="37">
        <f t="shared" ref="D52:W52" si="31">SUM(D53:D70)</f>
        <v>899.1744625967325</v>
      </c>
      <c r="E52" s="37">
        <f t="shared" si="31"/>
        <v>1037.4878761822872</v>
      </c>
      <c r="F52" s="37">
        <f t="shared" si="31"/>
        <v>989.81917454858115</v>
      </c>
      <c r="G52" s="37">
        <f t="shared" si="31"/>
        <v>1220.1443680137575</v>
      </c>
      <c r="H52" s="37">
        <f t="shared" si="31"/>
        <v>1653.74505588994</v>
      </c>
      <c r="I52" s="37">
        <f t="shared" si="31"/>
        <v>1696.7982803095442</v>
      </c>
      <c r="J52" s="37">
        <f t="shared" si="31"/>
        <v>1495.396732588134</v>
      </c>
      <c r="K52" s="37">
        <f t="shared" si="31"/>
        <v>1898.7717110920032</v>
      </c>
      <c r="L52" s="37">
        <f t="shared" si="31"/>
        <v>2155.3939810834049</v>
      </c>
      <c r="M52" s="37">
        <f t="shared" si="31"/>
        <v>2282.5707652622527</v>
      </c>
      <c r="N52" s="37">
        <f t="shared" si="31"/>
        <v>2377.6323301805674</v>
      </c>
      <c r="O52" s="37">
        <f t="shared" si="31"/>
        <v>2436.5794496990543</v>
      </c>
      <c r="P52" s="37">
        <f t="shared" si="31"/>
        <v>2293.1175408426479</v>
      </c>
      <c r="Q52" s="37">
        <f t="shared" si="31"/>
        <v>2158.8301805674973</v>
      </c>
      <c r="R52" s="37">
        <f t="shared" si="31"/>
        <v>2369.9161650902834</v>
      </c>
      <c r="S52" s="37">
        <f t="shared" si="31"/>
        <v>2514.5278589853824</v>
      </c>
      <c r="T52" s="37">
        <f t="shared" si="31"/>
        <v>2718.257437661221</v>
      </c>
      <c r="U52" s="37">
        <f t="shared" si="31"/>
        <v>2784.6706792777295</v>
      </c>
      <c r="V52" s="37">
        <f t="shared" si="31"/>
        <v>3345.6095442820288</v>
      </c>
      <c r="W52" s="37">
        <f t="shared" si="31"/>
        <v>4622.0949269131552</v>
      </c>
      <c r="X52" s="37">
        <f t="shared" ref="X52" si="32">SUM(X53:X70)</f>
        <v>5634.9186586414444</v>
      </c>
    </row>
    <row r="53" spans="1:24" ht="11.25" customHeight="1" x14ac:dyDescent="0.2">
      <c r="A53" s="42" t="s">
        <v>93</v>
      </c>
      <c r="B53" s="9" t="s">
        <v>94</v>
      </c>
      <c r="C53" s="10">
        <f>TI_EHG_E_E!C53+TI_EHG_CHP_E!C53+TI_EHG_H_E!C53+TI_EHG_EDHP!C53+TI_EHG_EB!C53+TI_EHG_EPS!C53+TI_EHG_DHEP!C53</f>
        <v>12.24677558039553</v>
      </c>
      <c r="D53" s="10">
        <f>TI_EHG_E_E!D53+TI_EHG_CHP_E!D53+TI_EHG_H_E!D53+TI_EHG_EDHP!D53+TI_EHG_EB!D53+TI_EHG_EPS!D53+TI_EHG_DHEP!D53</f>
        <v>10.08417884780739</v>
      </c>
      <c r="E53" s="10">
        <f>TI_EHG_E_E!E53+TI_EHG_CHP_E!E53+TI_EHG_H_E!E53+TI_EHG_EDHP!E53+TI_EHG_EB!E53+TI_EHG_EPS!E53+TI_EHG_DHEP!E53</f>
        <v>9.4582975064488384</v>
      </c>
      <c r="F53" s="10">
        <f>TI_EHG_E_E!F53+TI_EHG_CHP_E!F53+TI_EHG_H_E!F53+TI_EHG_EDHP!F53+TI_EHG_EB!F53+TI_EHG_EPS!F53+TI_EHG_DHEP!F53</f>
        <v>6.1908856405846944</v>
      </c>
      <c r="G53" s="10">
        <f>TI_EHG_E_E!G53+TI_EHG_CHP_E!G53+TI_EHG_H_E!G53+TI_EHG_EDHP!G53+TI_EHG_EB!G53+TI_EHG_EPS!G53+TI_EHG_DHEP!G53</f>
        <v>8.16852966466036</v>
      </c>
      <c r="H53" s="10">
        <f>TI_EHG_E_E!H53+TI_EHG_CHP_E!H53+TI_EHG_H_E!H53+TI_EHG_EDHP!H53+TI_EHG_EB!H53+TI_EHG_EPS!H53+TI_EHG_DHEP!H53</f>
        <v>7.5666380051590707</v>
      </c>
      <c r="I53" s="10">
        <f>TI_EHG_E_E!I53+TI_EHG_CHP_E!I53+TI_EHG_H_E!I53+TI_EHG_EDHP!I53+TI_EHG_EB!I53+TI_EHG_EPS!I53+TI_EHG_DHEP!I53</f>
        <v>9.1143594153052447</v>
      </c>
      <c r="J53" s="10">
        <f>TI_EHG_E_E!J53+TI_EHG_CHP_E!J53+TI_EHG_H_E!J53+TI_EHG_EDHP!J53+TI_EHG_EB!J53+TI_EHG_EPS!J53+TI_EHG_DHEP!J53</f>
        <v>9.2003439380911427</v>
      </c>
      <c r="K53" s="10">
        <f>TI_EHG_E_E!K53+TI_EHG_CHP_E!K53+TI_EHG_H_E!K53+TI_EHG_EDHP!K53+TI_EHG_EB!K53+TI_EHG_EPS!K53+TI_EHG_DHEP!K53</f>
        <v>8.7704213241616511</v>
      </c>
      <c r="L53" s="10">
        <f>TI_EHG_E_E!L53+TI_EHG_CHP_E!L53+TI_EHG_H_E!L53+TI_EHG_EDHP!L53+TI_EHG_EB!L53+TI_EHG_EPS!L53+TI_EHG_DHEP!L53</f>
        <v>8.4264832330180557</v>
      </c>
      <c r="M53" s="10">
        <f>TI_EHG_E_E!M53+TI_EHG_CHP_E!M53+TI_EHG_H_E!M53+TI_EHG_EDHP!M53+TI_EHG_EB!M53+TI_EHG_EPS!M53+TI_EHG_DHEP!M53</f>
        <v>9.0283748925193468</v>
      </c>
      <c r="N53" s="10">
        <f>TI_EHG_E_E!N53+TI_EHG_CHP_E!N53+TI_EHG_H_E!N53+TI_EHG_EDHP!N53+TI_EHG_EB!N53+TI_EHG_EPS!N53+TI_EHG_DHEP!N53</f>
        <v>4.901117798796216</v>
      </c>
      <c r="O53" s="10">
        <f>TI_EHG_E_E!O53+TI_EHG_CHP_E!O53+TI_EHG_H_E!O53+TI_EHG_EDHP!O53+TI_EHG_EB!O53+TI_EHG_EPS!O53+TI_EHG_DHEP!O53</f>
        <v>8.975752364574376</v>
      </c>
      <c r="P53" s="10">
        <f>TI_EHG_E_E!P53+TI_EHG_CHP_E!P53+TI_EHG_H_E!P53+TI_EHG_EDHP!P53+TI_EHG_EB!P53+TI_EHG_EPS!P53+TI_EHG_DHEP!P53</f>
        <v>9.8290627687016325</v>
      </c>
      <c r="Q53" s="10">
        <f>TI_EHG_E_E!Q53+TI_EHG_CHP_E!Q53+TI_EHG_H_E!Q53+TI_EHG_EDHP!Q53+TI_EHG_EB!Q53+TI_EHG_EPS!Q53+TI_EHG_DHEP!Q53</f>
        <v>9.6474634565778157</v>
      </c>
      <c r="R53" s="10">
        <f>TI_EHG_E_E!R53+TI_EHG_CHP_E!R53+TI_EHG_H_E!R53+TI_EHG_EDHP!R53+TI_EHG_EB!R53+TI_EHG_EPS!R53+TI_EHG_DHEP!R53</f>
        <v>7.9707652622527938</v>
      </c>
      <c r="S53" s="10">
        <f>TI_EHG_E_E!S53+TI_EHG_CHP_E!S53+TI_EHG_H_E!S53+TI_EHG_EDHP!S53+TI_EHG_EB!S53+TI_EHG_EPS!S53+TI_EHG_DHEP!S53</f>
        <v>8.605245055889938</v>
      </c>
      <c r="T53" s="10">
        <f>TI_EHG_E_E!T53+TI_EHG_CHP_E!T53+TI_EHG_H_E!T53+TI_EHG_EDHP!T53+TI_EHG_EB!T53+TI_EHG_EPS!T53+TI_EHG_DHEP!T53</f>
        <v>5.224161650902837</v>
      </c>
      <c r="U53" s="10">
        <f>TI_EHG_E_E!U53+TI_EHG_CHP_E!U53+TI_EHG_H_E!U53+TI_EHG_EDHP!U53+TI_EHG_EB!U53+TI_EHG_EPS!U53+TI_EHG_DHEP!U53</f>
        <v>6.2208082545141874</v>
      </c>
      <c r="V53" s="10">
        <f>TI_EHG_E_E!V53+TI_EHG_CHP_E!V53+TI_EHG_H_E!V53+TI_EHG_EDHP!V53+TI_EHG_EB!V53+TI_EHG_EPS!V53+TI_EHG_DHEP!V53</f>
        <v>6.3785038693035254</v>
      </c>
      <c r="W53" s="10">
        <f>TI_EHG_E_E!W53+TI_EHG_CHP_E!W53+TI_EHG_H_E!W53+TI_EHG_EDHP!W53+TI_EHG_EB!W53+TI_EHG_EPS!W53+TI_EHG_DHEP!W53</f>
        <v>3.9609630266552021</v>
      </c>
      <c r="X53" s="10">
        <f>TI_EHG_E_E!X53+TI_EHG_CHP_E!X53+TI_EHG_H_E!X53+TI_EHG_EDHP!X53+TI_EHG_EB!X53+TI_EHG_EPS!X53+TI_EHG_DHEP!X53</f>
        <v>7.5872742906276862</v>
      </c>
    </row>
    <row r="54" spans="1:24" ht="11.25" customHeight="1" x14ac:dyDescent="0.2">
      <c r="A54" s="42" t="s">
        <v>95</v>
      </c>
      <c r="B54" s="9" t="s">
        <v>96</v>
      </c>
      <c r="C54" s="10">
        <f>TI_EHG_E_E!C54+TI_EHG_CHP_E!C54+TI_EHG_H_E!C54+TI_EHG_EDHP!C54+TI_EHG_EB!C54+TI_EHG_EPS!C54+TI_EHG_DHEP!C54</f>
        <v>0</v>
      </c>
      <c r="D54" s="10">
        <f>TI_EHG_E_E!D54+TI_EHG_CHP_E!D54+TI_EHG_H_E!D54+TI_EHG_EDHP!D54+TI_EHG_EB!D54+TI_EHG_EPS!D54+TI_EHG_DHEP!D54</f>
        <v>0</v>
      </c>
      <c r="E54" s="10">
        <f>TI_EHG_E_E!E54+TI_EHG_CHP_E!E54+TI_EHG_H_E!E54+TI_EHG_EDHP!E54+TI_EHG_EB!E54+TI_EHG_EPS!E54+TI_EHG_DHEP!E54</f>
        <v>0</v>
      </c>
      <c r="F54" s="10">
        <f>TI_EHG_E_E!F54+TI_EHG_CHP_E!F54+TI_EHG_H_E!F54+TI_EHG_EDHP!F54+TI_EHG_EB!F54+TI_EHG_EPS!F54+TI_EHG_DHEP!F54</f>
        <v>0</v>
      </c>
      <c r="G54" s="10">
        <f>TI_EHG_E_E!G54+TI_EHG_CHP_E!G54+TI_EHG_H_E!G54+TI_EHG_EDHP!G54+TI_EHG_EB!G54+TI_EHG_EPS!G54+TI_EHG_DHEP!G54</f>
        <v>0</v>
      </c>
      <c r="H54" s="10">
        <f>TI_EHG_E_E!H54+TI_EHG_CHP_E!H54+TI_EHG_H_E!H54+TI_EHG_EDHP!H54+TI_EHG_EB!H54+TI_EHG_EPS!H54+TI_EHG_DHEP!H54</f>
        <v>0</v>
      </c>
      <c r="I54" s="10">
        <f>TI_EHG_E_E!I54+TI_EHG_CHP_E!I54+TI_EHG_H_E!I54+TI_EHG_EDHP!I54+TI_EHG_EB!I54+TI_EHG_EPS!I54+TI_EHG_DHEP!I54</f>
        <v>0</v>
      </c>
      <c r="J54" s="10">
        <f>TI_EHG_E_E!J54+TI_EHG_CHP_E!J54+TI_EHG_H_E!J54+TI_EHG_EDHP!J54+TI_EHG_EB!J54+TI_EHG_EPS!J54+TI_EHG_DHEP!J54</f>
        <v>0</v>
      </c>
      <c r="K54" s="10">
        <f>TI_EHG_E_E!K54+TI_EHG_CHP_E!K54+TI_EHG_H_E!K54+TI_EHG_EDHP!K54+TI_EHG_EB!K54+TI_EHG_EPS!K54+TI_EHG_DHEP!K54</f>
        <v>0</v>
      </c>
      <c r="L54" s="10">
        <f>TI_EHG_E_E!L54+TI_EHG_CHP_E!L54+TI_EHG_H_E!L54+TI_EHG_EDHP!L54+TI_EHG_EB!L54+TI_EHG_EPS!L54+TI_EHG_DHEP!L54</f>
        <v>0</v>
      </c>
      <c r="M54" s="10">
        <f>TI_EHG_E_E!M54+TI_EHG_CHP_E!M54+TI_EHG_H_E!M54+TI_EHG_EDHP!M54+TI_EHG_EB!M54+TI_EHG_EPS!M54+TI_EHG_DHEP!M54</f>
        <v>0</v>
      </c>
      <c r="N54" s="10">
        <f>TI_EHG_E_E!N54+TI_EHG_CHP_E!N54+TI_EHG_H_E!N54+TI_EHG_EDHP!N54+TI_EHG_EB!N54+TI_EHG_EPS!N54+TI_EHG_DHEP!N54</f>
        <v>0</v>
      </c>
      <c r="O54" s="10">
        <f>TI_EHG_E_E!O54+TI_EHG_CHP_E!O54+TI_EHG_H_E!O54+TI_EHG_EDHP!O54+TI_EHG_EB!O54+TI_EHG_EPS!O54+TI_EHG_DHEP!O54</f>
        <v>0</v>
      </c>
      <c r="P54" s="10">
        <f>TI_EHG_E_E!P54+TI_EHG_CHP_E!P54+TI_EHG_H_E!P54+TI_EHG_EDHP!P54+TI_EHG_EB!P54+TI_EHG_EPS!P54+TI_EHG_DHEP!P54</f>
        <v>0</v>
      </c>
      <c r="Q54" s="10">
        <f>TI_EHG_E_E!Q54+TI_EHG_CHP_E!Q54+TI_EHG_H_E!Q54+TI_EHG_EDHP!Q54+TI_EHG_EB!Q54+TI_EHG_EPS!Q54+TI_EHG_DHEP!Q54</f>
        <v>0</v>
      </c>
      <c r="R54" s="10">
        <f>TI_EHG_E_E!R54+TI_EHG_CHP_E!R54+TI_EHG_H_E!R54+TI_EHG_EDHP!R54+TI_EHG_EB!R54+TI_EHG_EPS!R54+TI_EHG_DHEP!R54</f>
        <v>0</v>
      </c>
      <c r="S54" s="10">
        <f>TI_EHG_E_E!S54+TI_EHG_CHP_E!S54+TI_EHG_H_E!S54+TI_EHG_EDHP!S54+TI_EHG_EB!S54+TI_EHG_EPS!S54+TI_EHG_DHEP!S54</f>
        <v>0</v>
      </c>
      <c r="T54" s="10">
        <f>TI_EHG_E_E!T54+TI_EHG_CHP_E!T54+TI_EHG_H_E!T54+TI_EHG_EDHP!T54+TI_EHG_EB!T54+TI_EHG_EPS!T54+TI_EHG_DHEP!T54</f>
        <v>0</v>
      </c>
      <c r="U54" s="10">
        <f>TI_EHG_E_E!U54+TI_EHG_CHP_E!U54+TI_EHG_H_E!U54+TI_EHG_EDHP!U54+TI_EHG_EB!U54+TI_EHG_EPS!U54+TI_EHG_DHEP!U54</f>
        <v>0</v>
      </c>
      <c r="V54" s="10">
        <f>TI_EHG_E_E!V54+TI_EHG_CHP_E!V54+TI_EHG_H_E!V54+TI_EHG_EDHP!V54+TI_EHG_EB!V54+TI_EHG_EPS!V54+TI_EHG_DHEP!V54</f>
        <v>0</v>
      </c>
      <c r="W54" s="10">
        <f>TI_EHG_E_E!W54+TI_EHG_CHP_E!W54+TI_EHG_H_E!W54+TI_EHG_EDHP!W54+TI_EHG_EB!W54+TI_EHG_EPS!W54+TI_EHG_DHEP!W54</f>
        <v>0</v>
      </c>
      <c r="X54" s="10">
        <f>TI_EHG_E_E!X54+TI_EHG_CHP_E!X54+TI_EHG_H_E!X54+TI_EHG_EDHP!X54+TI_EHG_EB!X54+TI_EHG_EPS!X54+TI_EHG_DHEP!X54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TI_EHG_E_E!C55+TI_EHG_CHP_E!C55+TI_EHG_H_E!C55+TI_EHG_EDHP!C55+TI_EHG_EB!C55+TI_EHG_EPS!C55+TI_EHG_DHEP!C55</f>
        <v>71.28374892519345</v>
      </c>
      <c r="D55" s="10">
        <f>TI_EHG_E_E!D55+TI_EHG_CHP_E!D55+TI_EHG_H_E!D55+TI_EHG_EDHP!D55+TI_EHG_EB!D55+TI_EHG_EPS!D55+TI_EHG_DHEP!D55</f>
        <v>70.973344797936377</v>
      </c>
      <c r="E55" s="10">
        <f>TI_EHG_E_E!E55+TI_EHG_CHP_E!E55+TI_EHG_H_E!E55+TI_EHG_EDHP!E55+TI_EHG_EB!E55+TI_EHG_EPS!E55+TI_EHG_DHEP!E55</f>
        <v>81.459243336199478</v>
      </c>
      <c r="F55" s="10">
        <f>TI_EHG_E_E!F55+TI_EHG_CHP_E!F55+TI_EHG_H_E!F55+TI_EHG_EDHP!F55+TI_EHG_EB!F55+TI_EHG_EPS!F55+TI_EHG_DHEP!F55</f>
        <v>113.4804815133276</v>
      </c>
      <c r="G55" s="10">
        <f>TI_EHG_E_E!G55+TI_EHG_CHP_E!G55+TI_EHG_H_E!G55+TI_EHG_EDHP!G55+TI_EHG_EB!G55+TI_EHG_EPS!G55+TI_EHG_DHEP!G55</f>
        <v>160.84101461736884</v>
      </c>
      <c r="H55" s="10">
        <f>TI_EHG_E_E!H55+TI_EHG_CHP_E!H55+TI_EHG_H_E!H55+TI_EHG_EDHP!H55+TI_EHG_EB!H55+TI_EHG_EPS!H55+TI_EHG_DHEP!H55</f>
        <v>177.70034393809118</v>
      </c>
      <c r="I55" s="10">
        <f>TI_EHG_E_E!I55+TI_EHG_CHP_E!I55+TI_EHG_H_E!I55+TI_EHG_EDHP!I55+TI_EHG_EB!I55+TI_EHG_EPS!I55+TI_EHG_DHEP!I55</f>
        <v>235.10670679277729</v>
      </c>
      <c r="J55" s="10">
        <f>TI_EHG_E_E!J55+TI_EHG_CHP_E!J55+TI_EHG_H_E!J55+TI_EHG_EDHP!J55+TI_EHG_EB!J55+TI_EHG_EPS!J55+TI_EHG_DHEP!J55</f>
        <v>295.61702493551161</v>
      </c>
      <c r="K55" s="10">
        <f>TI_EHG_E_E!K55+TI_EHG_CHP_E!K55+TI_EHG_H_E!K55+TI_EHG_EDHP!K55+TI_EHG_EB!K55+TI_EHG_EPS!K55+TI_EHG_DHEP!K55</f>
        <v>366.26921754084259</v>
      </c>
      <c r="L55" s="10">
        <f>TI_EHG_E_E!L55+TI_EHG_CHP_E!L55+TI_EHG_H_E!L55+TI_EHG_EDHP!L55+TI_EHG_EB!L55+TI_EHG_EPS!L55+TI_EHG_DHEP!L55</f>
        <v>393.86268271711083</v>
      </c>
      <c r="M55" s="10">
        <f>TI_EHG_E_E!M55+TI_EHG_CHP_E!M55+TI_EHG_H_E!M55+TI_EHG_EDHP!M55+TI_EHG_EB!M55+TI_EHG_EPS!M55+TI_EHG_DHEP!M55</f>
        <v>343.3479793637145</v>
      </c>
      <c r="N55" s="10">
        <f>TI_EHG_E_E!N55+TI_EHG_CHP_E!N55+TI_EHG_H_E!N55+TI_EHG_EDHP!N55+TI_EHG_EB!N55+TI_EHG_EPS!N55+TI_EHG_DHEP!N55</f>
        <v>438.5357695614789</v>
      </c>
      <c r="O55" s="10">
        <f>TI_EHG_E_E!O55+TI_EHG_CHP_E!O55+TI_EHG_H_E!O55+TI_EHG_EDHP!O55+TI_EHG_EB!O55+TI_EHG_EPS!O55+TI_EHG_DHEP!O55</f>
        <v>428.36018916595015</v>
      </c>
      <c r="P55" s="10">
        <f>TI_EHG_E_E!P55+TI_EHG_CHP_E!P55+TI_EHG_H_E!P55+TI_EHG_EDHP!P55+TI_EHG_EB!P55+TI_EHG_EPS!P55+TI_EHG_DHEP!P55</f>
        <v>483.84754944110051</v>
      </c>
      <c r="Q55" s="10">
        <f>TI_EHG_E_E!Q55+TI_EHG_CHP_E!Q55+TI_EHG_H_E!Q55+TI_EHG_EDHP!Q55+TI_EHG_EB!Q55+TI_EHG_EPS!Q55+TI_EHG_DHEP!Q55</f>
        <v>498.48108340498709</v>
      </c>
      <c r="R55" s="10">
        <f>TI_EHG_E_E!R55+TI_EHG_CHP_E!R55+TI_EHG_H_E!R55+TI_EHG_EDHP!R55+TI_EHG_EB!R55+TI_EHG_EPS!R55+TI_EHG_DHEP!R55</f>
        <v>649.1719690455717</v>
      </c>
      <c r="S55" s="10">
        <f>TI_EHG_E_E!S55+TI_EHG_CHP_E!S55+TI_EHG_H_E!S55+TI_EHG_EDHP!S55+TI_EHG_EB!S55+TI_EHG_EPS!S55+TI_EHG_DHEP!S55</f>
        <v>702.53293207222691</v>
      </c>
      <c r="T55" s="10">
        <f>TI_EHG_E_E!T55+TI_EHG_CHP_E!T55+TI_EHG_H_E!T55+TI_EHG_EDHP!T55+TI_EHG_EB!T55+TI_EHG_EPS!T55+TI_EHG_DHEP!T55</f>
        <v>908.75434221840055</v>
      </c>
      <c r="U55" s="10">
        <f>TI_EHG_E_E!U55+TI_EHG_CHP_E!U55+TI_EHG_H_E!U55+TI_EHG_EDHP!U55+TI_EHG_EB!U55+TI_EHG_EPS!U55+TI_EHG_DHEP!U55</f>
        <v>907.00868443680122</v>
      </c>
      <c r="V55" s="10">
        <f>TI_EHG_E_E!V55+TI_EHG_CHP_E!V55+TI_EHG_H_E!V55+TI_EHG_EDHP!V55+TI_EHG_EB!V55+TI_EHG_EPS!V55+TI_EHG_DHEP!V55</f>
        <v>989.50361134995694</v>
      </c>
      <c r="W55" s="10">
        <f>TI_EHG_E_E!W55+TI_EHG_CHP_E!W55+TI_EHG_H_E!W55+TI_EHG_EDHP!W55+TI_EHG_EB!W55+TI_EHG_EPS!W55+TI_EHG_DHEP!W55</f>
        <v>1313.6479793637143</v>
      </c>
      <c r="X55" s="10">
        <f>TI_EHG_E_E!X55+TI_EHG_CHP_E!X55+TI_EHG_H_E!X55+TI_EHG_EDHP!X55+TI_EHG_EB!X55+TI_EHG_EPS!X55+TI_EHG_DHEP!X55</f>
        <v>1551.6783319002584</v>
      </c>
    </row>
    <row r="56" spans="1:24" ht="11.25" customHeight="1" x14ac:dyDescent="0.2">
      <c r="A56" s="42" t="s">
        <v>99</v>
      </c>
      <c r="B56" s="9" t="s">
        <v>100</v>
      </c>
      <c r="C56" s="10">
        <f>TI_EHG_E_E!C56+TI_EHG_CHP_E!C56+TI_EHG_H_E!C56+TI_EHG_EDHP!C56+TI_EHG_EB!C56+TI_EHG_EPS!C56+TI_EHG_DHEP!C56</f>
        <v>0.66070507308684445</v>
      </c>
      <c r="D56" s="10">
        <f>TI_EHG_E_E!D56+TI_EHG_CHP_E!D56+TI_EHG_H_E!D56+TI_EHG_EDHP!D56+TI_EHG_EB!D56+TI_EHG_EPS!D56+TI_EHG_DHEP!D56</f>
        <v>1.0012037833190024</v>
      </c>
      <c r="E56" s="10">
        <f>TI_EHG_E_E!E56+TI_EHG_CHP_E!E56+TI_EHG_H_E!E56+TI_EHG_EDHP!E56+TI_EHG_EB!E56+TI_EHG_EPS!E56+TI_EHG_DHEP!E56</f>
        <v>1.4093723129836628</v>
      </c>
      <c r="F56" s="10">
        <f>TI_EHG_E_E!F56+TI_EHG_CHP_E!F56+TI_EHG_H_E!F56+TI_EHG_EDHP!F56+TI_EHG_EB!F56+TI_EHG_EPS!F56+TI_EHG_DHEP!F56</f>
        <v>2.1815993121238177</v>
      </c>
      <c r="G56" s="10">
        <f>TI_EHG_E_E!G56+TI_EHG_CHP_E!G56+TI_EHG_H_E!G56+TI_EHG_EDHP!G56+TI_EHG_EB!G56+TI_EHG_EPS!G56+TI_EHG_DHEP!G56</f>
        <v>2.8874462596732586</v>
      </c>
      <c r="H56" s="10">
        <f>TI_EHG_E_E!H56+TI_EHG_CHP_E!H56+TI_EHG_H_E!H56+TI_EHG_EDHP!H56+TI_EHG_EB!H56+TI_EHG_EPS!H56+TI_EHG_DHEP!H56</f>
        <v>3.0460877042132415</v>
      </c>
      <c r="I56" s="10">
        <f>TI_EHG_E_E!I56+TI_EHG_CHP_E!I56+TI_EHG_H_E!I56+TI_EHG_EDHP!I56+TI_EHG_EB!I56+TI_EHG_EPS!I56+TI_EHG_DHEP!I56</f>
        <v>3.1421324161650901</v>
      </c>
      <c r="J56" s="10">
        <f>TI_EHG_E_E!J56+TI_EHG_CHP_E!J56+TI_EHG_H_E!J56+TI_EHG_EDHP!J56+TI_EHG_EB!J56+TI_EHG_EPS!J56+TI_EHG_DHEP!J56</f>
        <v>3.2300085984522782</v>
      </c>
      <c r="K56" s="10">
        <f>TI_EHG_E_E!K56+TI_EHG_CHP_E!K56+TI_EHG_H_E!K56+TI_EHG_EDHP!K56+TI_EHG_EB!K56+TI_EHG_EPS!K56+TI_EHG_DHEP!K56</f>
        <v>3.4058469475494411</v>
      </c>
      <c r="L56" s="10">
        <f>TI_EHG_E_E!L56+TI_EHG_CHP_E!L56+TI_EHG_H_E!L56+TI_EHG_EDHP!L56+TI_EHG_EB!L56+TI_EHG_EPS!L56+TI_EHG_DHEP!L56</f>
        <v>3.8607050730868444</v>
      </c>
      <c r="M56" s="10">
        <f>TI_EHG_E_E!M56+TI_EHG_CHP_E!M56+TI_EHG_H_E!M56+TI_EHG_EDHP!M56+TI_EHG_EB!M56+TI_EHG_EPS!M56+TI_EHG_DHEP!M56</f>
        <v>4.8041272570937226</v>
      </c>
      <c r="N56" s="10">
        <f>TI_EHG_E_E!N56+TI_EHG_CHP_E!N56+TI_EHG_H_E!N56+TI_EHG_EDHP!N56+TI_EHG_EB!N56+TI_EHG_EPS!N56+TI_EHG_DHEP!N56</f>
        <v>8.9828890799656058</v>
      </c>
      <c r="O56" s="10">
        <f>TI_EHG_E_E!O56+TI_EHG_CHP_E!O56+TI_EHG_H_E!O56+TI_EHG_EDHP!O56+TI_EHG_EB!O56+TI_EHG_EPS!O56+TI_EHG_DHEP!O56</f>
        <v>16.392433361994847</v>
      </c>
      <c r="P56" s="10">
        <f>TI_EHG_E_E!P56+TI_EHG_CHP_E!P56+TI_EHG_H_E!P56+TI_EHG_EDHP!P56+TI_EHG_EB!P56+TI_EHG_EPS!P56+TI_EHG_DHEP!P56</f>
        <v>35.25348237317283</v>
      </c>
      <c r="Q56" s="10">
        <f>TI_EHG_E_E!Q56+TI_EHG_CHP_E!Q56+TI_EHG_H_E!Q56+TI_EHG_EDHP!Q56+TI_EHG_EB!Q56+TI_EHG_EPS!Q56+TI_EHG_DHEP!Q56</f>
        <v>62.352622527944966</v>
      </c>
      <c r="R56" s="10">
        <f>TI_EHG_E_E!R56+TI_EHG_CHP_E!R56+TI_EHG_H_E!R56+TI_EHG_EDHP!R56+TI_EHG_EB!R56+TI_EHG_EPS!R56+TI_EHG_DHEP!R56</f>
        <v>95.315563198624247</v>
      </c>
      <c r="S56" s="10">
        <f>TI_EHG_E_E!S56+TI_EHG_CHP_E!S56+TI_EHG_H_E!S56+TI_EHG_EDHP!S56+TI_EHG_EB!S56+TI_EHG_EPS!S56+TI_EHG_DHEP!S56</f>
        <v>137.7306964746345</v>
      </c>
      <c r="T56" s="10">
        <f>TI_EHG_E_E!T56+TI_EHG_CHP_E!T56+TI_EHG_H_E!T56+TI_EHG_EDHP!T56+TI_EHG_EB!T56+TI_EHG_EPS!T56+TI_EHG_DHEP!T56</f>
        <v>189.53963886500426</v>
      </c>
      <c r="U56" s="10">
        <f>TI_EHG_E_E!U56+TI_EHG_CHP_E!U56+TI_EHG_H_E!U56+TI_EHG_EDHP!U56+TI_EHG_EB!U56+TI_EHG_EPS!U56+TI_EHG_DHEP!U56</f>
        <v>318.81272570937222</v>
      </c>
      <c r="V56" s="10">
        <f>TI_EHG_E_E!V56+TI_EHG_CHP_E!V56+TI_EHG_H_E!V56+TI_EHG_EDHP!V56+TI_EHG_EB!V56+TI_EHG_EPS!V56+TI_EHG_DHEP!V56</f>
        <v>464.26526225279451</v>
      </c>
      <c r="W56" s="10">
        <f>TI_EHG_E_E!W56+TI_EHG_CHP_E!W56+TI_EHG_H_E!W56+TI_EHG_EDHP!W56+TI_EHG_EB!W56+TI_EHG_EPS!W56+TI_EHG_DHEP!W56</f>
        <v>736.74204643164217</v>
      </c>
      <c r="X56" s="10">
        <f>TI_EHG_E_E!X56+TI_EHG_CHP_E!X56+TI_EHG_H_E!X56+TI_EHG_EDHP!X56+TI_EHG_EB!X56+TI_EHG_EPS!X56+TI_EHG_DHEP!X56</f>
        <v>971.95812553740313</v>
      </c>
    </row>
    <row r="57" spans="1:24" ht="11.25" customHeight="1" x14ac:dyDescent="0.2">
      <c r="A57" s="42" t="s">
        <v>101</v>
      </c>
      <c r="B57" s="9" t="s">
        <v>102</v>
      </c>
      <c r="C57" s="10">
        <f>TI_EHG_E_E!C57+TI_EHG_CHP_E!C57+TI_EHG_H_E!C57+TI_EHG_EDHP!C57+TI_EHG_EB!C57+TI_EHG_EPS!C57+TI_EHG_DHEP!C57</f>
        <v>0</v>
      </c>
      <c r="D57" s="10">
        <f>TI_EHG_E_E!D57+TI_EHG_CHP_E!D57+TI_EHG_H_E!D57+TI_EHG_EDHP!D57+TI_EHG_EB!D57+TI_EHG_EPS!D57+TI_EHG_DHEP!D57</f>
        <v>0</v>
      </c>
      <c r="E57" s="10">
        <f>TI_EHG_E_E!E57+TI_EHG_CHP_E!E57+TI_EHG_H_E!E57+TI_EHG_EDHP!E57+TI_EHG_EB!E57+TI_EHG_EPS!E57+TI_EHG_DHEP!E57</f>
        <v>0</v>
      </c>
      <c r="F57" s="10">
        <f>TI_EHG_E_E!F57+TI_EHG_CHP_E!F57+TI_EHG_H_E!F57+TI_EHG_EDHP!F57+TI_EHG_EB!F57+TI_EHG_EPS!F57+TI_EHG_DHEP!F57</f>
        <v>0</v>
      </c>
      <c r="G57" s="10">
        <f>TI_EHG_E_E!G57+TI_EHG_CHP_E!G57+TI_EHG_H_E!G57+TI_EHG_EDHP!G57+TI_EHG_EB!G57+TI_EHG_EPS!G57+TI_EHG_DHEP!G57</f>
        <v>0</v>
      </c>
      <c r="H57" s="10">
        <f>TI_EHG_E_E!H57+TI_EHG_CHP_E!H57+TI_EHG_H_E!H57+TI_EHG_EDHP!H57+TI_EHG_EB!H57+TI_EHG_EPS!H57+TI_EHG_DHEP!H57</f>
        <v>0</v>
      </c>
      <c r="I57" s="10">
        <f>TI_EHG_E_E!I57+TI_EHG_CHP_E!I57+TI_EHG_H_E!I57+TI_EHG_EDHP!I57+TI_EHG_EB!I57+TI_EHG_EPS!I57+TI_EHG_DHEP!I57</f>
        <v>0</v>
      </c>
      <c r="J57" s="10">
        <f>TI_EHG_E_E!J57+TI_EHG_CHP_E!J57+TI_EHG_H_E!J57+TI_EHG_EDHP!J57+TI_EHG_EB!J57+TI_EHG_EPS!J57+TI_EHG_DHEP!J57</f>
        <v>0</v>
      </c>
      <c r="K57" s="10">
        <f>TI_EHG_E_E!K57+TI_EHG_CHP_E!K57+TI_EHG_H_E!K57+TI_EHG_EDHP!K57+TI_EHG_EB!K57+TI_EHG_EPS!K57+TI_EHG_DHEP!K57</f>
        <v>0</v>
      </c>
      <c r="L57" s="10">
        <f>TI_EHG_E_E!L57+TI_EHG_CHP_E!L57+TI_EHG_H_E!L57+TI_EHG_EDHP!L57+TI_EHG_EB!L57+TI_EHG_EPS!L57+TI_EHG_DHEP!L57</f>
        <v>0</v>
      </c>
      <c r="M57" s="10">
        <f>TI_EHG_E_E!M57+TI_EHG_CHP_E!M57+TI_EHG_H_E!M57+TI_EHG_EDHP!M57+TI_EHG_EB!M57+TI_EHG_EPS!M57+TI_EHG_DHEP!M57</f>
        <v>0</v>
      </c>
      <c r="N57" s="10">
        <f>TI_EHG_E_E!N57+TI_EHG_CHP_E!N57+TI_EHG_H_E!N57+TI_EHG_EDHP!N57+TI_EHG_EB!N57+TI_EHG_EPS!N57+TI_EHG_DHEP!N57</f>
        <v>0</v>
      </c>
      <c r="O57" s="10">
        <f>TI_EHG_E_E!O57+TI_EHG_CHP_E!O57+TI_EHG_H_E!O57+TI_EHG_EDHP!O57+TI_EHG_EB!O57+TI_EHG_EPS!O57+TI_EHG_DHEP!O57</f>
        <v>0</v>
      </c>
      <c r="P57" s="10">
        <f>TI_EHG_E_E!P57+TI_EHG_CHP_E!P57+TI_EHG_H_E!P57+TI_EHG_EDHP!P57+TI_EHG_EB!P57+TI_EHG_EPS!P57+TI_EHG_DHEP!P57</f>
        <v>0</v>
      </c>
      <c r="Q57" s="10">
        <f>TI_EHG_E_E!Q57+TI_EHG_CHP_E!Q57+TI_EHG_H_E!Q57+TI_EHG_EDHP!Q57+TI_EHG_EB!Q57+TI_EHG_EPS!Q57+TI_EHG_DHEP!Q57</f>
        <v>0</v>
      </c>
      <c r="R57" s="10">
        <f>TI_EHG_E_E!R57+TI_EHG_CHP_E!R57+TI_EHG_H_E!R57+TI_EHG_EDHP!R57+TI_EHG_EB!R57+TI_EHG_EPS!R57+TI_EHG_DHEP!R57</f>
        <v>0</v>
      </c>
      <c r="S57" s="10">
        <f>TI_EHG_E_E!S57+TI_EHG_CHP_E!S57+TI_EHG_H_E!S57+TI_EHG_EDHP!S57+TI_EHG_EB!S57+TI_EHG_EPS!S57+TI_EHG_DHEP!S57</f>
        <v>0</v>
      </c>
      <c r="T57" s="10">
        <f>TI_EHG_E_E!T57+TI_EHG_CHP_E!T57+TI_EHG_H_E!T57+TI_EHG_EDHP!T57+TI_EHG_EB!T57+TI_EHG_EPS!T57+TI_EHG_DHEP!T57</f>
        <v>0</v>
      </c>
      <c r="U57" s="10">
        <f>TI_EHG_E_E!U57+TI_EHG_CHP_E!U57+TI_EHG_H_E!U57+TI_EHG_EDHP!U57+TI_EHG_EB!U57+TI_EHG_EPS!U57+TI_EHG_DHEP!U57</f>
        <v>0</v>
      </c>
      <c r="V57" s="10">
        <f>TI_EHG_E_E!V57+TI_EHG_CHP_E!V57+TI_EHG_H_E!V57+TI_EHG_EDHP!V57+TI_EHG_EB!V57+TI_EHG_EPS!V57+TI_EHG_DHEP!V57</f>
        <v>0</v>
      </c>
      <c r="W57" s="10">
        <f>TI_EHG_E_E!W57+TI_EHG_CHP_E!W57+TI_EHG_H_E!W57+TI_EHG_EDHP!W57+TI_EHG_EB!W57+TI_EHG_EPS!W57+TI_EHG_DHEP!W57</f>
        <v>0</v>
      </c>
      <c r="X57" s="10">
        <f>TI_EHG_E_E!X57+TI_EHG_CHP_E!X57+TI_EHG_H_E!X57+TI_EHG_EDHP!X57+TI_EHG_EB!X57+TI_EHG_EPS!X57+TI_EHG_DHEP!X57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TI_EHG_E_E!C58+TI_EHG_CHP_E!C58+TI_EHG_H_E!C58+TI_EHG_EDHP!C58+TI_EHG_EB!C58+TI_EHG_EPS!C58+TI_EHG_DHEP!C58</f>
        <v>0</v>
      </c>
      <c r="D58" s="10">
        <f>TI_EHG_E_E!D58+TI_EHG_CHP_E!D58+TI_EHG_H_E!D58+TI_EHG_EDHP!D58+TI_EHG_EB!D58+TI_EHG_EPS!D58+TI_EHG_DHEP!D58</f>
        <v>0</v>
      </c>
      <c r="E58" s="10">
        <f>TI_EHG_E_E!E58+TI_EHG_CHP_E!E58+TI_EHG_H_E!E58+TI_EHG_EDHP!E58+TI_EHG_EB!E58+TI_EHG_EPS!E58+TI_EHG_DHEP!E58</f>
        <v>0</v>
      </c>
      <c r="F58" s="10">
        <f>TI_EHG_E_E!F58+TI_EHG_CHP_E!F58+TI_EHG_H_E!F58+TI_EHG_EDHP!F58+TI_EHG_EB!F58+TI_EHG_EPS!F58+TI_EHG_DHEP!F58</f>
        <v>0</v>
      </c>
      <c r="G58" s="10">
        <f>TI_EHG_E_E!G58+TI_EHG_CHP_E!G58+TI_EHG_H_E!G58+TI_EHG_EDHP!G58+TI_EHG_EB!G58+TI_EHG_EPS!G58+TI_EHG_DHEP!G58</f>
        <v>0</v>
      </c>
      <c r="H58" s="10">
        <f>TI_EHG_E_E!H58+TI_EHG_CHP_E!H58+TI_EHG_H_E!H58+TI_EHG_EDHP!H58+TI_EHG_EB!H58+TI_EHG_EPS!H58+TI_EHG_DHEP!H58</f>
        <v>0</v>
      </c>
      <c r="I58" s="10">
        <f>TI_EHG_E_E!I58+TI_EHG_CHP_E!I58+TI_EHG_H_E!I58+TI_EHG_EDHP!I58+TI_EHG_EB!I58+TI_EHG_EPS!I58+TI_EHG_DHEP!I58</f>
        <v>0</v>
      </c>
      <c r="J58" s="10">
        <f>TI_EHG_E_E!J58+TI_EHG_CHP_E!J58+TI_EHG_H_E!J58+TI_EHG_EDHP!J58+TI_EHG_EB!J58+TI_EHG_EPS!J58+TI_EHG_DHEP!J58</f>
        <v>0</v>
      </c>
      <c r="K58" s="10">
        <f>TI_EHG_E_E!K58+TI_EHG_CHP_E!K58+TI_EHG_H_E!K58+TI_EHG_EDHP!K58+TI_EHG_EB!K58+TI_EHG_EPS!K58+TI_EHG_DHEP!K58</f>
        <v>0</v>
      </c>
      <c r="L58" s="10">
        <f>TI_EHG_E_E!L58+TI_EHG_CHP_E!L58+TI_EHG_H_E!L58+TI_EHG_EDHP!L58+TI_EHG_EB!L58+TI_EHG_EPS!L58+TI_EHG_DHEP!L58</f>
        <v>0</v>
      </c>
      <c r="M58" s="10">
        <f>TI_EHG_E_E!M58+TI_EHG_CHP_E!M58+TI_EHG_H_E!M58+TI_EHG_EDHP!M58+TI_EHG_EB!M58+TI_EHG_EPS!M58+TI_EHG_DHEP!M58</f>
        <v>0</v>
      </c>
      <c r="N58" s="10">
        <f>TI_EHG_E_E!N58+TI_EHG_CHP_E!N58+TI_EHG_H_E!N58+TI_EHG_EDHP!N58+TI_EHG_EB!N58+TI_EHG_EPS!N58+TI_EHG_DHEP!N58</f>
        <v>0</v>
      </c>
      <c r="O58" s="10">
        <f>TI_EHG_E_E!O58+TI_EHG_CHP_E!O58+TI_EHG_H_E!O58+TI_EHG_EDHP!O58+TI_EHG_EB!O58+TI_EHG_EPS!O58+TI_EHG_DHEP!O58</f>
        <v>0</v>
      </c>
      <c r="P58" s="10">
        <f>TI_EHG_E_E!P58+TI_EHG_CHP_E!P58+TI_EHG_H_E!P58+TI_EHG_EDHP!P58+TI_EHG_EB!P58+TI_EHG_EPS!P58+TI_EHG_DHEP!P58</f>
        <v>0</v>
      </c>
      <c r="Q58" s="10">
        <f>TI_EHG_E_E!Q58+TI_EHG_CHP_E!Q58+TI_EHG_H_E!Q58+TI_EHG_EDHP!Q58+TI_EHG_EB!Q58+TI_EHG_EPS!Q58+TI_EHG_DHEP!Q58</f>
        <v>0</v>
      </c>
      <c r="R58" s="10">
        <f>TI_EHG_E_E!R58+TI_EHG_CHP_E!R58+TI_EHG_H_E!R58+TI_EHG_EDHP!R58+TI_EHG_EB!R58+TI_EHG_EPS!R58+TI_EHG_DHEP!R58</f>
        <v>0</v>
      </c>
      <c r="S58" s="10">
        <f>TI_EHG_E_E!S58+TI_EHG_CHP_E!S58+TI_EHG_H_E!S58+TI_EHG_EDHP!S58+TI_EHG_EB!S58+TI_EHG_EPS!S58+TI_EHG_DHEP!S58</f>
        <v>0</v>
      </c>
      <c r="T58" s="10">
        <f>TI_EHG_E_E!T58+TI_EHG_CHP_E!T58+TI_EHG_H_E!T58+TI_EHG_EDHP!T58+TI_EHG_EB!T58+TI_EHG_EPS!T58+TI_EHG_DHEP!T58</f>
        <v>0</v>
      </c>
      <c r="U58" s="10">
        <f>TI_EHG_E_E!U58+TI_EHG_CHP_E!U58+TI_EHG_H_E!U58+TI_EHG_EDHP!U58+TI_EHG_EB!U58+TI_EHG_EPS!U58+TI_EHG_DHEP!U58</f>
        <v>0</v>
      </c>
      <c r="V58" s="10">
        <f>TI_EHG_E_E!V58+TI_EHG_CHP_E!V58+TI_EHG_H_E!V58+TI_EHG_EDHP!V58+TI_EHG_EB!V58+TI_EHG_EPS!V58+TI_EHG_DHEP!V58</f>
        <v>0</v>
      </c>
      <c r="W58" s="10">
        <f>TI_EHG_E_E!W58+TI_EHG_CHP_E!W58+TI_EHG_H_E!W58+TI_EHG_EDHP!W58+TI_EHG_EB!W58+TI_EHG_EPS!W58+TI_EHG_DHEP!W58</f>
        <v>0</v>
      </c>
      <c r="X58" s="10">
        <f>TI_EHG_E_E!X58+TI_EHG_CHP_E!X58+TI_EHG_H_E!X58+TI_EHG_EDHP!X58+TI_EHG_EB!X58+TI_EHG_EPS!X58+TI_EHG_DHEP!X58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TI_EHG_E_E!C59+TI_EHG_CHP_E!C59+TI_EHG_H_E!C59+TI_EHG_EDHP!C59+TI_EHG_EB!C59+TI_EHG_EPS!C59+TI_EHG_DHEP!C59</f>
        <v>121.52484952708511</v>
      </c>
      <c r="D59" s="10">
        <f>TI_EHG_E_E!D59+TI_EHG_CHP_E!D59+TI_EHG_H_E!D59+TI_EHG_EDHP!D59+TI_EHG_EB!D59+TI_EHG_EPS!D59+TI_EHG_DHEP!D59</f>
        <v>213.00283748925193</v>
      </c>
      <c r="E59" s="10">
        <f>TI_EHG_E_E!E59+TI_EHG_CHP_E!E59+TI_EHG_H_E!E59+TI_EHG_EDHP!E59+TI_EHG_EB!E59+TI_EHG_EPS!E59+TI_EHG_DHEP!E59</f>
        <v>291.89355116079105</v>
      </c>
      <c r="F59" s="10">
        <f>TI_EHG_E_E!F59+TI_EHG_CHP_E!F59+TI_EHG_H_E!F59+TI_EHG_EDHP!F59+TI_EHG_EB!F59+TI_EHG_EPS!F59+TI_EHG_DHEP!F59</f>
        <v>241.61650902837491</v>
      </c>
      <c r="G59" s="10">
        <f>TI_EHG_E_E!G59+TI_EHG_CHP_E!G59+TI_EHG_H_E!G59+TI_EHG_EDHP!G59+TI_EHG_EB!G59+TI_EHG_EPS!G59+TI_EHG_DHEP!G59</f>
        <v>325.97687016337062</v>
      </c>
      <c r="H59" s="10">
        <f>TI_EHG_E_E!H59+TI_EHG_CHP_E!H59+TI_EHG_H_E!H59+TI_EHG_EDHP!H59+TI_EHG_EB!H59+TI_EHG_EPS!H59+TI_EHG_DHEP!H59</f>
        <v>485.2154772141015</v>
      </c>
      <c r="I59" s="10">
        <f>TI_EHG_E_E!I59+TI_EHG_CHP_E!I59+TI_EHG_H_E!I59+TI_EHG_EDHP!I59+TI_EHG_EB!I59+TI_EHG_EPS!I59+TI_EHG_DHEP!I59</f>
        <v>422.63783319002579</v>
      </c>
      <c r="J59" s="10">
        <f>TI_EHG_E_E!J59+TI_EHG_CHP_E!J59+TI_EHG_H_E!J59+TI_EHG_EDHP!J59+TI_EHG_EB!J59+TI_EHG_EPS!J59+TI_EHG_DHEP!J59</f>
        <v>443.25021496130694</v>
      </c>
      <c r="K59" s="10">
        <f>TI_EHG_E_E!K59+TI_EHG_CHP_E!K59+TI_EHG_H_E!K59+TI_EHG_EDHP!K59+TI_EHG_EB!K59+TI_EHG_EPS!K59+TI_EHG_DHEP!K59</f>
        <v>617.03447979363705</v>
      </c>
      <c r="L59" s="10">
        <f>TI_EHG_E_E!L59+TI_EHG_CHP_E!L59+TI_EHG_H_E!L59+TI_EHG_EDHP!L59+TI_EHG_EB!L59+TI_EHG_EPS!L59+TI_EHG_DHEP!L59</f>
        <v>841.93181427343063</v>
      </c>
      <c r="M59" s="10">
        <f>TI_EHG_E_E!M59+TI_EHG_CHP_E!M59+TI_EHG_H_E!M59+TI_EHG_EDHP!M59+TI_EHG_EB!M59+TI_EHG_EPS!M59+TI_EHG_DHEP!M59</f>
        <v>974.20464316423045</v>
      </c>
      <c r="N59" s="10">
        <f>TI_EHG_E_E!N59+TI_EHG_CHP_E!N59+TI_EHG_H_E!N59+TI_EHG_EDHP!N59+TI_EHG_EB!N59+TI_EHG_EPS!N59+TI_EHG_DHEP!N59</f>
        <v>904.84385210662083</v>
      </c>
      <c r="O59" s="10">
        <f>TI_EHG_E_E!O59+TI_EHG_CHP_E!O59+TI_EHG_H_E!O59+TI_EHG_EDHP!O59+TI_EHG_EB!O59+TI_EHG_EPS!O59+TI_EHG_DHEP!O59</f>
        <v>914.49320722269988</v>
      </c>
      <c r="P59" s="10">
        <f>TI_EHG_E_E!P59+TI_EHG_CHP_E!P59+TI_EHG_H_E!P59+TI_EHG_EDHP!P59+TI_EHG_EB!P59+TI_EHG_EPS!P59+TI_EHG_DHEP!P59</f>
        <v>683.64866723989678</v>
      </c>
      <c r="Q59" s="10">
        <f>TI_EHG_E_E!Q59+TI_EHG_CHP_E!Q59+TI_EHG_H_E!Q59+TI_EHG_EDHP!Q59+TI_EHG_EB!Q59+TI_EHG_EPS!Q59+TI_EHG_DHEP!Q59</f>
        <v>527.29999999999995</v>
      </c>
      <c r="R59" s="10">
        <f>TI_EHG_E_E!R59+TI_EHG_CHP_E!R59+TI_EHG_H_E!R59+TI_EHG_EDHP!R59+TI_EHG_EB!R59+TI_EHG_EPS!R59+TI_EHG_DHEP!R59</f>
        <v>516.21092003439367</v>
      </c>
      <c r="S59" s="10">
        <f>TI_EHG_E_E!S59+TI_EHG_CHP_E!S59+TI_EHG_H_E!S59+TI_EHG_EDHP!S59+TI_EHG_EB!S59+TI_EHG_EPS!S59+TI_EHG_DHEP!S59</f>
        <v>546.68435081685288</v>
      </c>
      <c r="T59" s="10">
        <f>TI_EHG_E_E!T59+TI_EHG_CHP_E!T59+TI_EHG_H_E!T59+TI_EHG_EDHP!T59+TI_EHG_EB!T59+TI_EHG_EPS!T59+TI_EHG_DHEP!T59</f>
        <v>544.96276870163365</v>
      </c>
      <c r="U59" s="10">
        <f>TI_EHG_E_E!U59+TI_EHG_CHP_E!U59+TI_EHG_H_E!U59+TI_EHG_EDHP!U59+TI_EHG_EB!U59+TI_EHG_EPS!U59+TI_EHG_DHEP!U59</f>
        <v>541.46251074806526</v>
      </c>
      <c r="V59" s="10">
        <f>TI_EHG_E_E!V59+TI_EHG_CHP_E!V59+TI_EHG_H_E!V59+TI_EHG_EDHP!V59+TI_EHG_EB!V59+TI_EHG_EPS!V59+TI_EHG_DHEP!V59</f>
        <v>881.59157351676708</v>
      </c>
      <c r="W59" s="10">
        <f>TI_EHG_E_E!W59+TI_EHG_CHP_E!W59+TI_EHG_H_E!W59+TI_EHG_EDHP!W59+TI_EHG_EB!W59+TI_EHG_EPS!W59+TI_EHG_DHEP!W59</f>
        <v>1562.1240756663801</v>
      </c>
      <c r="X59" s="10">
        <f>TI_EHG_E_E!X59+TI_EHG_CHP_E!X59+TI_EHG_H_E!X59+TI_EHG_EDHP!X59+TI_EHG_EB!X59+TI_EHG_EPS!X59+TI_EHG_DHEP!X59</f>
        <v>2050.2931212381768</v>
      </c>
    </row>
    <row r="60" spans="1:24" ht="11.25" customHeight="1" x14ac:dyDescent="0.2">
      <c r="A60" s="42" t="s">
        <v>107</v>
      </c>
      <c r="B60" s="9" t="s">
        <v>108</v>
      </c>
      <c r="C60" s="10">
        <f>TI_EHG_E_E!C60+TI_EHG_CHP_E!C60+TI_EHG_H_E!C60+TI_EHG_EDHP!C60+TI_EHG_EB!C60+TI_EHG_EPS!C60+TI_EHG_DHEP!C60</f>
        <v>0</v>
      </c>
      <c r="D60" s="10">
        <f>TI_EHG_E_E!D60+TI_EHG_CHP_E!D60+TI_EHG_H_E!D60+TI_EHG_EDHP!D60+TI_EHG_EB!D60+TI_EHG_EPS!D60+TI_EHG_DHEP!D60</f>
        <v>0</v>
      </c>
      <c r="E60" s="10">
        <f>TI_EHG_E_E!E60+TI_EHG_CHP_E!E60+TI_EHG_H_E!E60+TI_EHG_EDHP!E60+TI_EHG_EB!E60+TI_EHG_EPS!E60+TI_EHG_DHEP!E60</f>
        <v>0</v>
      </c>
      <c r="F60" s="10">
        <f>TI_EHG_E_E!F60+TI_EHG_CHP_E!F60+TI_EHG_H_E!F60+TI_EHG_EDHP!F60+TI_EHG_EB!F60+TI_EHG_EPS!F60+TI_EHG_DHEP!F60</f>
        <v>0</v>
      </c>
      <c r="G60" s="10">
        <f>TI_EHG_E_E!G60+TI_EHG_CHP_E!G60+TI_EHG_H_E!G60+TI_EHG_EDHP!G60+TI_EHG_EB!G60+TI_EHG_EPS!G60+TI_EHG_DHEP!G60</f>
        <v>0</v>
      </c>
      <c r="H60" s="10">
        <f>TI_EHG_E_E!H60+TI_EHG_CHP_E!H60+TI_EHG_H_E!H60+TI_EHG_EDHP!H60+TI_EHG_EB!H60+TI_EHG_EPS!H60+TI_EHG_DHEP!H60</f>
        <v>0</v>
      </c>
      <c r="I60" s="10">
        <f>TI_EHG_E_E!I60+TI_EHG_CHP_E!I60+TI_EHG_H_E!I60+TI_EHG_EDHP!I60+TI_EHG_EB!I60+TI_EHG_EPS!I60+TI_EHG_DHEP!I60</f>
        <v>0</v>
      </c>
      <c r="J60" s="10">
        <f>TI_EHG_E_E!J60+TI_EHG_CHP_E!J60+TI_EHG_H_E!J60+TI_EHG_EDHP!J60+TI_EHG_EB!J60+TI_EHG_EPS!J60+TI_EHG_DHEP!J60</f>
        <v>0</v>
      </c>
      <c r="K60" s="10">
        <f>TI_EHG_E_E!K60+TI_EHG_CHP_E!K60+TI_EHG_H_E!K60+TI_EHG_EDHP!K60+TI_EHG_EB!K60+TI_EHG_EPS!K60+TI_EHG_DHEP!K60</f>
        <v>0</v>
      </c>
      <c r="L60" s="10">
        <f>TI_EHG_E_E!L60+TI_EHG_CHP_E!L60+TI_EHG_H_E!L60+TI_EHG_EDHP!L60+TI_EHG_EB!L60+TI_EHG_EPS!L60+TI_EHG_DHEP!L60</f>
        <v>0</v>
      </c>
      <c r="M60" s="10">
        <f>TI_EHG_E_E!M60+TI_EHG_CHP_E!M60+TI_EHG_H_E!M60+TI_EHG_EDHP!M60+TI_EHG_EB!M60+TI_EHG_EPS!M60+TI_EHG_DHEP!M60</f>
        <v>0</v>
      </c>
      <c r="N60" s="10">
        <f>TI_EHG_E_E!N60+TI_EHG_CHP_E!N60+TI_EHG_H_E!N60+TI_EHG_EDHP!N60+TI_EHG_EB!N60+TI_EHG_EPS!N60+TI_EHG_DHEP!N60</f>
        <v>0</v>
      </c>
      <c r="O60" s="10">
        <f>TI_EHG_E_E!O60+TI_EHG_CHP_E!O60+TI_EHG_H_E!O60+TI_EHG_EDHP!O60+TI_EHG_EB!O60+TI_EHG_EPS!O60+TI_EHG_DHEP!O60</f>
        <v>0</v>
      </c>
      <c r="P60" s="10">
        <f>TI_EHG_E_E!P60+TI_EHG_CHP_E!P60+TI_EHG_H_E!P60+TI_EHG_EDHP!P60+TI_EHG_EB!P60+TI_EHG_EPS!P60+TI_EHG_DHEP!P60</f>
        <v>0</v>
      </c>
      <c r="Q60" s="10">
        <f>TI_EHG_E_E!Q60+TI_EHG_CHP_E!Q60+TI_EHG_H_E!Q60+TI_EHG_EDHP!Q60+TI_EHG_EB!Q60+TI_EHG_EPS!Q60+TI_EHG_DHEP!Q60</f>
        <v>0</v>
      </c>
      <c r="R60" s="10">
        <f>TI_EHG_E_E!R60+TI_EHG_CHP_E!R60+TI_EHG_H_E!R60+TI_EHG_EDHP!R60+TI_EHG_EB!R60+TI_EHG_EPS!R60+TI_EHG_DHEP!R60</f>
        <v>0</v>
      </c>
      <c r="S60" s="10">
        <f>TI_EHG_E_E!S60+TI_EHG_CHP_E!S60+TI_EHG_H_E!S60+TI_EHG_EDHP!S60+TI_EHG_EB!S60+TI_EHG_EPS!S60+TI_EHG_DHEP!S60</f>
        <v>0</v>
      </c>
      <c r="T60" s="10">
        <f>TI_EHG_E_E!T60+TI_EHG_CHP_E!T60+TI_EHG_H_E!T60+TI_EHG_EDHP!T60+TI_EHG_EB!T60+TI_EHG_EPS!T60+TI_EHG_DHEP!T60</f>
        <v>0</v>
      </c>
      <c r="U60" s="10">
        <f>TI_EHG_E_E!U60+TI_EHG_CHP_E!U60+TI_EHG_H_E!U60+TI_EHG_EDHP!U60+TI_EHG_EB!U60+TI_EHG_EPS!U60+TI_EHG_DHEP!U60</f>
        <v>0</v>
      </c>
      <c r="V60" s="10">
        <f>TI_EHG_E_E!V60+TI_EHG_CHP_E!V60+TI_EHG_H_E!V60+TI_EHG_EDHP!V60+TI_EHG_EB!V60+TI_EHG_EPS!V60+TI_EHG_DHEP!V60</f>
        <v>0</v>
      </c>
      <c r="W60" s="10">
        <f>TI_EHG_E_E!W60+TI_EHG_CHP_E!W60+TI_EHG_H_E!W60+TI_EHG_EDHP!W60+TI_EHG_EB!W60+TI_EHG_EPS!W60+TI_EHG_DHEP!W60</f>
        <v>0</v>
      </c>
      <c r="X60" s="10">
        <f>TI_EHG_E_E!X60+TI_EHG_CHP_E!X60+TI_EHG_H_E!X60+TI_EHG_EDHP!X60+TI_EHG_EB!X60+TI_EHG_EPS!X60+TI_EHG_DHEP!X60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TI_EHG_E_E!C61+TI_EHG_CHP_E!C61+TI_EHG_H_E!C61+TI_EHG_EDHP!C61+TI_EHG_EB!C61+TI_EHG_EPS!C61+TI_EHG_DHEP!C61</f>
        <v>55.842218400687869</v>
      </c>
      <c r="D61" s="10">
        <f>TI_EHG_E_E!D61+TI_EHG_CHP_E!D61+TI_EHG_H_E!D61+TI_EHG_EDHP!D61+TI_EHG_EB!D61+TI_EHG_EPS!D61+TI_EHG_DHEP!D61</f>
        <v>59.615993121238176</v>
      </c>
      <c r="E61" s="10">
        <f>TI_EHG_E_E!E61+TI_EHG_CHP_E!E61+TI_EHG_H_E!E61+TI_EHG_EDHP!E61+TI_EHG_EB!E61+TI_EHG_EPS!E61+TI_EHG_DHEP!E61</f>
        <v>67.808340498710237</v>
      </c>
      <c r="F61" s="10">
        <f>TI_EHG_E_E!F61+TI_EHG_CHP_E!F61+TI_EHG_H_E!F61+TI_EHG_EDHP!F61+TI_EHG_EB!F61+TI_EHG_EPS!F61+TI_EHG_DHEP!F61</f>
        <v>65.013757523645737</v>
      </c>
      <c r="G61" s="10">
        <f>TI_EHG_E_E!G61+TI_EHG_CHP_E!G61+TI_EHG_H_E!G61+TI_EHG_EDHP!G61+TI_EHG_EB!G61+TI_EHG_EPS!G61+TI_EHG_DHEP!G61</f>
        <v>56.630352536543413</v>
      </c>
      <c r="H61" s="10">
        <f>TI_EHG_E_E!H61+TI_EHG_CHP_E!H61+TI_EHG_H_E!H61+TI_EHG_EDHP!H61+TI_EHG_EB!H61+TI_EHG_EPS!H61+TI_EHG_DHEP!H61</f>
        <v>56.606448839208937</v>
      </c>
      <c r="I61" s="10">
        <f>TI_EHG_E_E!I61+TI_EHG_CHP_E!I61+TI_EHG_H_E!I61+TI_EHG_EDHP!I61+TI_EHG_EB!I61+TI_EHG_EPS!I61+TI_EHG_DHEP!I61</f>
        <v>71.725365434221857</v>
      </c>
      <c r="J61" s="10">
        <f>TI_EHG_E_E!J61+TI_EHG_CHP_E!J61+TI_EHG_H_E!J61+TI_EHG_EDHP!J61+TI_EHG_EB!J61+TI_EHG_EPS!J61+TI_EHG_DHEP!J61</f>
        <v>102.99028374892518</v>
      </c>
      <c r="K61" s="10">
        <f>TI_EHG_E_E!K61+TI_EHG_CHP_E!K61+TI_EHG_H_E!K61+TI_EHG_EDHP!K61+TI_EHG_EB!K61+TI_EHG_EPS!K61+TI_EHG_DHEP!K61</f>
        <v>144.66887360275149</v>
      </c>
      <c r="L61" s="10">
        <f>TI_EHG_E_E!L61+TI_EHG_CHP_E!L61+TI_EHG_H_E!L61+TI_EHG_EDHP!L61+TI_EHG_EB!L61+TI_EHG_EPS!L61+TI_EHG_DHEP!L61</f>
        <v>174.95460017196902</v>
      </c>
      <c r="M61" s="10">
        <f>TI_EHG_E_E!M61+TI_EHG_CHP_E!M61+TI_EHG_H_E!M61+TI_EHG_EDHP!M61+TI_EHG_EB!M61+TI_EHG_EPS!M61+TI_EHG_DHEP!M61</f>
        <v>187.51788478073945</v>
      </c>
      <c r="N61" s="10">
        <f>TI_EHG_E_E!N61+TI_EHG_CHP_E!N61+TI_EHG_H_E!N61+TI_EHG_EDHP!N61+TI_EHG_EB!N61+TI_EHG_EPS!N61+TI_EHG_DHEP!N61</f>
        <v>184.19802235597595</v>
      </c>
      <c r="O61" s="10">
        <f>TI_EHG_E_E!O61+TI_EHG_CHP_E!O61+TI_EHG_H_E!O61+TI_EHG_EDHP!O61+TI_EHG_EB!O61+TI_EHG_EPS!O61+TI_EHG_DHEP!O61</f>
        <v>169.77179707652624</v>
      </c>
      <c r="P61" s="10">
        <f>TI_EHG_E_E!P61+TI_EHG_CHP_E!P61+TI_EHG_H_E!P61+TI_EHG_EDHP!P61+TI_EHG_EB!P61+TI_EHG_EPS!P61+TI_EHG_DHEP!P61</f>
        <v>158.59363714531386</v>
      </c>
      <c r="Q61" s="10">
        <f>TI_EHG_E_E!Q61+TI_EHG_CHP_E!Q61+TI_EHG_H_E!Q61+TI_EHG_EDHP!Q61+TI_EHG_EB!Q61+TI_EHG_EPS!Q61+TI_EHG_DHEP!Q61</f>
        <v>147.34402407566637</v>
      </c>
      <c r="R61" s="10">
        <f>TI_EHG_E_E!R61+TI_EHG_CHP_E!R61+TI_EHG_H_E!R61+TI_EHG_EDHP!R61+TI_EHG_EB!R61+TI_EHG_EPS!R61+TI_EHG_DHEP!R61</f>
        <v>159.09372312983663</v>
      </c>
      <c r="S61" s="10">
        <f>TI_EHG_E_E!S61+TI_EHG_CHP_E!S61+TI_EHG_H_E!S61+TI_EHG_EDHP!S61+TI_EHG_EB!S61+TI_EHG_EPS!S61+TI_EHG_DHEP!S61</f>
        <v>149.2223559759243</v>
      </c>
      <c r="T61" s="10">
        <f>TI_EHG_E_E!T61+TI_EHG_CHP_E!T61+TI_EHG_H_E!T61+TI_EHG_EDHP!T61+TI_EHG_EB!T61+TI_EHG_EPS!T61+TI_EHG_DHEP!T61</f>
        <v>138.62055030094587</v>
      </c>
      <c r="U61" s="10">
        <f>TI_EHG_E_E!U61+TI_EHG_CHP_E!U61+TI_EHG_H_E!U61+TI_EHG_EDHP!U61+TI_EHG_EB!U61+TI_EHG_EPS!U61+TI_EHG_DHEP!U61</f>
        <v>130.4056749785039</v>
      </c>
      <c r="V61" s="10">
        <f>TI_EHG_E_E!V61+TI_EHG_CHP_E!V61+TI_EHG_H_E!V61+TI_EHG_EDHP!V61+TI_EHG_EB!V61+TI_EHG_EPS!V61+TI_EHG_DHEP!V61</f>
        <v>128.6484092863285</v>
      </c>
      <c r="W61" s="10">
        <f>TI_EHG_E_E!W61+TI_EHG_CHP_E!W61+TI_EHG_H_E!W61+TI_EHG_EDHP!W61+TI_EHG_EB!W61+TI_EHG_EPS!W61+TI_EHG_DHEP!W61</f>
        <v>120.54067067927772</v>
      </c>
      <c r="X61" s="10">
        <f>TI_EHG_E_E!X61+TI_EHG_CHP_E!X61+TI_EHG_H_E!X61+TI_EHG_EDHP!X61+TI_EHG_EB!X61+TI_EHG_EPS!X61+TI_EHG_DHEP!X61</f>
        <v>119.08675838349093</v>
      </c>
    </row>
    <row r="62" spans="1:24" ht="11.25" customHeight="1" x14ac:dyDescent="0.2">
      <c r="A62" s="42" t="s">
        <v>111</v>
      </c>
      <c r="B62" s="9" t="s">
        <v>112</v>
      </c>
      <c r="C62" s="10">
        <f>TI_EHG_E_E!C62+TI_EHG_CHP_E!C62+TI_EHG_H_E!C62+TI_EHG_EDHP!C62+TI_EHG_EB!C62+TI_EHG_EPS!C62+TI_EHG_DHEP!C62</f>
        <v>575.37979363714533</v>
      </c>
      <c r="D62" s="10">
        <f>TI_EHG_E_E!D62+TI_EHG_CHP_E!D62+TI_EHG_H_E!D62+TI_EHG_EDHP!D62+TI_EHG_EB!D62+TI_EHG_EPS!D62+TI_EHG_DHEP!D62</f>
        <v>544.49690455717962</v>
      </c>
      <c r="E62" s="10">
        <f>TI_EHG_E_E!E62+TI_EHG_CHP_E!E62+TI_EHG_H_E!E62+TI_EHG_EDHP!E62+TI_EHG_EB!E62+TI_EHG_EPS!E62+TI_EHG_DHEP!E62</f>
        <v>567.33069647463458</v>
      </c>
      <c r="F62" s="10">
        <f>TI_EHG_E_E!F62+TI_EHG_CHP_E!F62+TI_EHG_H_E!F62+TI_EHG_EDHP!F62+TI_EHG_EB!F62+TI_EHG_EPS!F62+TI_EHG_DHEP!F62</f>
        <v>560.4757523645743</v>
      </c>
      <c r="G62" s="10">
        <f>TI_EHG_E_E!G62+TI_EHG_CHP_E!G62+TI_EHG_H_E!G62+TI_EHG_EDHP!G62+TI_EHG_EB!G62+TI_EHG_EPS!G62+TI_EHG_DHEP!G62</f>
        <v>580.39552880481506</v>
      </c>
      <c r="H62" s="10">
        <f>TI_EHG_E_E!H62+TI_EHG_CHP_E!H62+TI_EHG_H_E!H62+TI_EHG_EDHP!H62+TI_EHG_EB!H62+TI_EHG_EPS!H62+TI_EHG_DHEP!H62</f>
        <v>595.6577815993121</v>
      </c>
      <c r="I62" s="10">
        <f>TI_EHG_E_E!I62+TI_EHG_CHP_E!I62+TI_EHG_H_E!I62+TI_EHG_EDHP!I62+TI_EHG_EB!I62+TI_EHG_EPS!I62+TI_EHG_DHEP!I62</f>
        <v>586.62940670679268</v>
      </c>
      <c r="J62" s="10">
        <f>TI_EHG_E_E!J62+TI_EHG_CHP_E!J62+TI_EHG_H_E!J62+TI_EHG_EDHP!J62+TI_EHG_EB!J62+TI_EHG_EPS!J62+TI_EHG_DHEP!J62</f>
        <v>614.26380051590706</v>
      </c>
      <c r="K62" s="10">
        <f>TI_EHG_E_E!K62+TI_EHG_CHP_E!K62+TI_EHG_H_E!K62+TI_EHG_EDHP!K62+TI_EHG_EB!K62+TI_EHG_EPS!K62+TI_EHG_DHEP!K62</f>
        <v>668.17145313843491</v>
      </c>
      <c r="L62" s="10">
        <f>TI_EHG_E_E!L62+TI_EHG_CHP_E!L62+TI_EHG_H_E!L62+TI_EHG_EDHP!L62+TI_EHG_EB!L62+TI_EHG_EPS!L62+TI_EHG_DHEP!L62</f>
        <v>715.86887360275148</v>
      </c>
      <c r="M62" s="10">
        <f>TI_EHG_E_E!M62+TI_EHG_CHP_E!M62+TI_EHG_H_E!M62+TI_EHG_EDHP!M62+TI_EHG_EB!M62+TI_EHG_EPS!M62+TI_EHG_DHEP!M62</f>
        <v>752.17351676698183</v>
      </c>
      <c r="N62" s="10">
        <f>TI_EHG_E_E!N62+TI_EHG_CHP_E!N62+TI_EHG_H_E!N62+TI_EHG_EDHP!N62+TI_EHG_EB!N62+TI_EHG_EPS!N62+TI_EHG_DHEP!N62</f>
        <v>833.59595872742909</v>
      </c>
      <c r="O62" s="10">
        <f>TI_EHG_E_E!O62+TI_EHG_CHP_E!O62+TI_EHG_H_E!O62+TI_EHG_EDHP!O62+TI_EHG_EB!O62+TI_EHG_EPS!O62+TI_EHG_DHEP!O62</f>
        <v>898.5860705073087</v>
      </c>
      <c r="P62" s="10">
        <f>TI_EHG_E_E!P62+TI_EHG_CHP_E!P62+TI_EHG_H_E!P62+TI_EHG_EDHP!P62+TI_EHG_EB!P62+TI_EHG_EPS!P62+TI_EHG_DHEP!P62</f>
        <v>921.94514187446248</v>
      </c>
      <c r="Q62" s="10">
        <f>TI_EHG_E_E!Q62+TI_EHG_CHP_E!Q62+TI_EHG_H_E!Q62+TI_EHG_EDHP!Q62+TI_EHG_EB!Q62+TI_EHG_EPS!Q62+TI_EHG_DHEP!Q62</f>
        <v>913.70498710232141</v>
      </c>
      <c r="R62" s="10">
        <f>TI_EHG_E_E!R62+TI_EHG_CHP_E!R62+TI_EHG_H_E!R62+TI_EHG_EDHP!R62+TI_EHG_EB!R62+TI_EHG_EPS!R62+TI_EHG_DHEP!R62</f>
        <v>942.15322441960438</v>
      </c>
      <c r="S62" s="10">
        <f>TI_EHG_E_E!S62+TI_EHG_CHP_E!S62+TI_EHG_H_E!S62+TI_EHG_EDHP!S62+TI_EHG_EB!S62+TI_EHG_EPS!S62+TI_EHG_DHEP!S62</f>
        <v>969.75227858985363</v>
      </c>
      <c r="T62" s="10">
        <f>TI_EHG_E_E!T62+TI_EHG_CHP_E!T62+TI_EHG_H_E!T62+TI_EHG_EDHP!T62+TI_EHG_EB!T62+TI_EHG_EPS!T62+TI_EHG_DHEP!T62</f>
        <v>931.15597592433346</v>
      </c>
      <c r="U62" s="10">
        <f>TI_EHG_E_E!U62+TI_EHG_CHP_E!U62+TI_EHG_H_E!U62+TI_EHG_EDHP!U62+TI_EHG_EB!U62+TI_EHG_EPS!U62+TI_EHG_DHEP!U62</f>
        <v>880.76027515047292</v>
      </c>
      <c r="V62" s="10">
        <f>TI_EHG_E_E!V62+TI_EHG_CHP_E!V62+TI_EHG_H_E!V62+TI_EHG_EDHP!V62+TI_EHG_EB!V62+TI_EHG_EPS!V62+TI_EHG_DHEP!V62</f>
        <v>875.22218400687882</v>
      </c>
      <c r="W62" s="10">
        <f>TI_EHG_E_E!W62+TI_EHG_CHP_E!W62+TI_EHG_H_E!W62+TI_EHG_EDHP!W62+TI_EHG_EB!W62+TI_EHG_EPS!W62+TI_EHG_DHEP!W62</f>
        <v>885.07919174548567</v>
      </c>
      <c r="X62" s="10">
        <f>TI_EHG_E_E!X62+TI_EHG_CHP_E!X62+TI_EHG_H_E!X62+TI_EHG_EDHP!X62+TI_EHG_EB!X62+TI_EHG_EPS!X62+TI_EHG_DHEP!X62</f>
        <v>934.31504729148753</v>
      </c>
    </row>
    <row r="63" spans="1:24" ht="11.25" customHeight="1" x14ac:dyDescent="0.2">
      <c r="A63" s="42" t="s">
        <v>113</v>
      </c>
      <c r="B63" s="9" t="s">
        <v>114</v>
      </c>
      <c r="C63" s="10">
        <f>TI_EHG_E_E!C63+TI_EHG_CHP_E!C63+TI_EHG_H_E!C63+TI_EHG_EDHP!C63+TI_EHG_EB!C63+TI_EHG_EPS!C63+TI_EHG_DHEP!C63</f>
        <v>0</v>
      </c>
      <c r="D63" s="10">
        <f>TI_EHG_E_E!D63+TI_EHG_CHP_E!D63+TI_EHG_H_E!D63+TI_EHG_EDHP!D63+TI_EHG_EB!D63+TI_EHG_EPS!D63+TI_EHG_DHEP!D63</f>
        <v>0</v>
      </c>
      <c r="E63" s="10">
        <f>TI_EHG_E_E!E63+TI_EHG_CHP_E!E63+TI_EHG_H_E!E63+TI_EHG_EDHP!E63+TI_EHG_EB!E63+TI_EHG_EPS!E63+TI_EHG_DHEP!E63</f>
        <v>0</v>
      </c>
      <c r="F63" s="10">
        <f>TI_EHG_E_E!F63+TI_EHG_CHP_E!F63+TI_EHG_H_E!F63+TI_EHG_EDHP!F63+TI_EHG_EB!F63+TI_EHG_EPS!F63+TI_EHG_DHEP!F63</f>
        <v>0</v>
      </c>
      <c r="G63" s="10">
        <f>TI_EHG_E_E!G63+TI_EHG_CHP_E!G63+TI_EHG_H_E!G63+TI_EHG_EDHP!G63+TI_EHG_EB!G63+TI_EHG_EPS!G63+TI_EHG_DHEP!G63</f>
        <v>0</v>
      </c>
      <c r="H63" s="10">
        <f>TI_EHG_E_E!H63+TI_EHG_CHP_E!H63+TI_EHG_H_E!H63+TI_EHG_EDHP!H63+TI_EHG_EB!H63+TI_EHG_EPS!H63+TI_EHG_DHEP!H63</f>
        <v>0</v>
      </c>
      <c r="I63" s="10">
        <f>TI_EHG_E_E!I63+TI_EHG_CHP_E!I63+TI_EHG_H_E!I63+TI_EHG_EDHP!I63+TI_EHG_EB!I63+TI_EHG_EPS!I63+TI_EHG_DHEP!I63</f>
        <v>0</v>
      </c>
      <c r="J63" s="10">
        <f>TI_EHG_E_E!J63+TI_EHG_CHP_E!J63+TI_EHG_H_E!J63+TI_EHG_EDHP!J63+TI_EHG_EB!J63+TI_EHG_EPS!J63+TI_EHG_DHEP!J63</f>
        <v>0</v>
      </c>
      <c r="K63" s="10">
        <f>TI_EHG_E_E!K63+TI_EHG_CHP_E!K63+TI_EHG_H_E!K63+TI_EHG_EDHP!K63+TI_EHG_EB!K63+TI_EHG_EPS!K63+TI_EHG_DHEP!K63</f>
        <v>0</v>
      </c>
      <c r="L63" s="10">
        <f>TI_EHG_E_E!L63+TI_EHG_CHP_E!L63+TI_EHG_H_E!L63+TI_EHG_EDHP!L63+TI_EHG_EB!L63+TI_EHG_EPS!L63+TI_EHG_DHEP!L63</f>
        <v>0</v>
      </c>
      <c r="M63" s="10">
        <f>TI_EHG_E_E!M63+TI_EHG_CHP_E!M63+TI_EHG_H_E!M63+TI_EHG_EDHP!M63+TI_EHG_EB!M63+TI_EHG_EPS!M63+TI_EHG_DHEP!M63</f>
        <v>0</v>
      </c>
      <c r="N63" s="10">
        <f>TI_EHG_E_E!N63+TI_EHG_CHP_E!N63+TI_EHG_H_E!N63+TI_EHG_EDHP!N63+TI_EHG_EB!N63+TI_EHG_EPS!N63+TI_EHG_DHEP!N63</f>
        <v>0</v>
      </c>
      <c r="O63" s="10">
        <f>TI_EHG_E_E!O63+TI_EHG_CHP_E!O63+TI_EHG_H_E!O63+TI_EHG_EDHP!O63+TI_EHG_EB!O63+TI_EHG_EPS!O63+TI_EHG_DHEP!O63</f>
        <v>0</v>
      </c>
      <c r="P63" s="10">
        <f>TI_EHG_E_E!P63+TI_EHG_CHP_E!P63+TI_EHG_H_E!P63+TI_EHG_EDHP!P63+TI_EHG_EB!P63+TI_EHG_EPS!P63+TI_EHG_DHEP!P63</f>
        <v>0</v>
      </c>
      <c r="Q63" s="10">
        <f>TI_EHG_E_E!Q63+TI_EHG_CHP_E!Q63+TI_EHG_H_E!Q63+TI_EHG_EDHP!Q63+TI_EHG_EB!Q63+TI_EHG_EPS!Q63+TI_EHG_DHEP!Q63</f>
        <v>0</v>
      </c>
      <c r="R63" s="10">
        <f>TI_EHG_E_E!R63+TI_EHG_CHP_E!R63+TI_EHG_H_E!R63+TI_EHG_EDHP!R63+TI_EHG_EB!R63+TI_EHG_EPS!R63+TI_EHG_DHEP!R63</f>
        <v>0</v>
      </c>
      <c r="S63" s="10">
        <f>TI_EHG_E_E!S63+TI_EHG_CHP_E!S63+TI_EHG_H_E!S63+TI_EHG_EDHP!S63+TI_EHG_EB!S63+TI_EHG_EPS!S63+TI_EHG_DHEP!S63</f>
        <v>0</v>
      </c>
      <c r="T63" s="10">
        <f>TI_EHG_E_E!T63+TI_EHG_CHP_E!T63+TI_EHG_H_E!T63+TI_EHG_EDHP!T63+TI_EHG_EB!T63+TI_EHG_EPS!T63+TI_EHG_DHEP!T63</f>
        <v>0</v>
      </c>
      <c r="U63" s="10">
        <f>TI_EHG_E_E!U63+TI_EHG_CHP_E!U63+TI_EHG_H_E!U63+TI_EHG_EDHP!U63+TI_EHG_EB!U63+TI_EHG_EPS!U63+TI_EHG_DHEP!U63</f>
        <v>0</v>
      </c>
      <c r="V63" s="10">
        <f>TI_EHG_E_E!V63+TI_EHG_CHP_E!V63+TI_EHG_H_E!V63+TI_EHG_EDHP!V63+TI_EHG_EB!V63+TI_EHG_EPS!V63+TI_EHG_DHEP!V63</f>
        <v>0</v>
      </c>
      <c r="W63" s="10">
        <f>TI_EHG_E_E!W63+TI_EHG_CHP_E!W63+TI_EHG_H_E!W63+TI_EHG_EDHP!W63+TI_EHG_EB!W63+TI_EHG_EPS!W63+TI_EHG_DHEP!W63</f>
        <v>0</v>
      </c>
      <c r="X63" s="10">
        <f>TI_EHG_E_E!X63+TI_EHG_CHP_E!X63+TI_EHG_H_E!X63+TI_EHG_EDHP!X63+TI_EHG_EB!X63+TI_EHG_EPS!X63+TI_EHG_DHEP!X63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TI_EHG_E_E!C64+TI_EHG_CHP_E!C64+TI_EHG_H_E!C64+TI_EHG_EDHP!C64+TI_EHG_EB!C64+TI_EHG_EPS!C64+TI_EHG_DHEP!C64</f>
        <v>0</v>
      </c>
      <c r="D64" s="10">
        <f>TI_EHG_E_E!D64+TI_EHG_CHP_E!D64+TI_EHG_H_E!D64+TI_EHG_EDHP!D64+TI_EHG_EB!D64+TI_EHG_EPS!D64+TI_EHG_DHEP!D64</f>
        <v>0</v>
      </c>
      <c r="E64" s="10">
        <f>TI_EHG_E_E!E64+TI_EHG_CHP_E!E64+TI_EHG_H_E!E64+TI_EHG_EDHP!E64+TI_EHG_EB!E64+TI_EHG_EPS!E64+TI_EHG_DHEP!E64</f>
        <v>0</v>
      </c>
      <c r="F64" s="10">
        <f>TI_EHG_E_E!F64+TI_EHG_CHP_E!F64+TI_EHG_H_E!F64+TI_EHG_EDHP!F64+TI_EHG_EB!F64+TI_EHG_EPS!F64+TI_EHG_DHEP!F64</f>
        <v>0</v>
      </c>
      <c r="G64" s="10">
        <f>TI_EHG_E_E!G64+TI_EHG_CHP_E!G64+TI_EHG_H_E!G64+TI_EHG_EDHP!G64+TI_EHG_EB!G64+TI_EHG_EPS!G64+TI_EHG_DHEP!G64</f>
        <v>0</v>
      </c>
      <c r="H64" s="10">
        <f>TI_EHG_E_E!H64+TI_EHG_CHP_E!H64+TI_EHG_H_E!H64+TI_EHG_EDHP!H64+TI_EHG_EB!H64+TI_EHG_EPS!H64+TI_EHG_DHEP!H64</f>
        <v>0</v>
      </c>
      <c r="I64" s="10">
        <f>TI_EHG_E_E!I64+TI_EHG_CHP_E!I64+TI_EHG_H_E!I64+TI_EHG_EDHP!I64+TI_EHG_EB!I64+TI_EHG_EPS!I64+TI_EHG_DHEP!I64</f>
        <v>0</v>
      </c>
      <c r="J64" s="10">
        <f>TI_EHG_E_E!J64+TI_EHG_CHP_E!J64+TI_EHG_H_E!J64+TI_EHG_EDHP!J64+TI_EHG_EB!J64+TI_EHG_EPS!J64+TI_EHG_DHEP!J64</f>
        <v>0</v>
      </c>
      <c r="K64" s="10">
        <f>TI_EHG_E_E!K64+TI_EHG_CHP_E!K64+TI_EHG_H_E!K64+TI_EHG_EDHP!K64+TI_EHG_EB!K64+TI_EHG_EPS!K64+TI_EHG_DHEP!K64</f>
        <v>0</v>
      </c>
      <c r="L64" s="10">
        <f>TI_EHG_E_E!L64+TI_EHG_CHP_E!L64+TI_EHG_H_E!L64+TI_EHG_EDHP!L64+TI_EHG_EB!L64+TI_EHG_EPS!L64+TI_EHG_DHEP!L64</f>
        <v>0</v>
      </c>
      <c r="M64" s="10">
        <f>TI_EHG_E_E!M64+TI_EHG_CHP_E!M64+TI_EHG_H_E!M64+TI_EHG_EDHP!M64+TI_EHG_EB!M64+TI_EHG_EPS!M64+TI_EHG_DHEP!M64</f>
        <v>0</v>
      </c>
      <c r="N64" s="10">
        <f>TI_EHG_E_E!N64+TI_EHG_CHP_E!N64+TI_EHG_H_E!N64+TI_EHG_EDHP!N64+TI_EHG_EB!N64+TI_EHG_EPS!N64+TI_EHG_DHEP!N64</f>
        <v>0</v>
      </c>
      <c r="O64" s="10">
        <f>TI_EHG_E_E!O64+TI_EHG_CHP_E!O64+TI_EHG_H_E!O64+TI_EHG_EDHP!O64+TI_EHG_EB!O64+TI_EHG_EPS!O64+TI_EHG_DHEP!O64</f>
        <v>0</v>
      </c>
      <c r="P64" s="10">
        <f>TI_EHG_E_E!P64+TI_EHG_CHP_E!P64+TI_EHG_H_E!P64+TI_EHG_EDHP!P64+TI_EHG_EB!P64+TI_EHG_EPS!P64+TI_EHG_DHEP!P64</f>
        <v>0</v>
      </c>
      <c r="Q64" s="10">
        <f>TI_EHG_E_E!Q64+TI_EHG_CHP_E!Q64+TI_EHG_H_E!Q64+TI_EHG_EDHP!Q64+TI_EHG_EB!Q64+TI_EHG_EPS!Q64+TI_EHG_DHEP!Q64</f>
        <v>0</v>
      </c>
      <c r="R64" s="10">
        <f>TI_EHG_E_E!R64+TI_EHG_CHP_E!R64+TI_EHG_H_E!R64+TI_EHG_EDHP!R64+TI_EHG_EB!R64+TI_EHG_EPS!R64+TI_EHG_DHEP!R64</f>
        <v>0</v>
      </c>
      <c r="S64" s="10">
        <f>TI_EHG_E_E!S64+TI_EHG_CHP_E!S64+TI_EHG_H_E!S64+TI_EHG_EDHP!S64+TI_EHG_EB!S64+TI_EHG_EPS!S64+TI_EHG_DHEP!S64</f>
        <v>0</v>
      </c>
      <c r="T64" s="10">
        <f>TI_EHG_E_E!T64+TI_EHG_CHP_E!T64+TI_EHG_H_E!T64+TI_EHG_EDHP!T64+TI_EHG_EB!T64+TI_EHG_EPS!T64+TI_EHG_DHEP!T64</f>
        <v>0</v>
      </c>
      <c r="U64" s="10">
        <f>TI_EHG_E_E!U64+TI_EHG_CHP_E!U64+TI_EHG_H_E!U64+TI_EHG_EDHP!U64+TI_EHG_EB!U64+TI_EHG_EPS!U64+TI_EHG_DHEP!U64</f>
        <v>0</v>
      </c>
      <c r="V64" s="10">
        <f>TI_EHG_E_E!V64+TI_EHG_CHP_E!V64+TI_EHG_H_E!V64+TI_EHG_EDHP!V64+TI_EHG_EB!V64+TI_EHG_EPS!V64+TI_EHG_DHEP!V64</f>
        <v>0</v>
      </c>
      <c r="W64" s="10">
        <f>TI_EHG_E_E!W64+TI_EHG_CHP_E!W64+TI_EHG_H_E!W64+TI_EHG_EDHP!W64+TI_EHG_EB!W64+TI_EHG_EPS!W64+TI_EHG_DHEP!W64</f>
        <v>0</v>
      </c>
      <c r="X64" s="10">
        <f>TI_EHG_E_E!X64+TI_EHG_CHP_E!X64+TI_EHG_H_E!X64+TI_EHG_EDHP!X64+TI_EHG_EB!X64+TI_EHG_EPS!X64+TI_EHG_DHEP!X64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TI_EHG_E_E!C65+TI_EHG_CHP_E!C65+TI_EHG_H_E!C65+TI_EHG_EDHP!C65+TI_EHG_EB!C65+TI_EHG_EPS!C65+TI_EHG_DHEP!C65</f>
        <v>0</v>
      </c>
      <c r="D65" s="10">
        <f>TI_EHG_E_E!D65+TI_EHG_CHP_E!D65+TI_EHG_H_E!D65+TI_EHG_EDHP!D65+TI_EHG_EB!D65+TI_EHG_EPS!D65+TI_EHG_DHEP!D65</f>
        <v>0</v>
      </c>
      <c r="E65" s="10">
        <f>TI_EHG_E_E!E65+TI_EHG_CHP_E!E65+TI_EHG_H_E!E65+TI_EHG_EDHP!E65+TI_EHG_EB!E65+TI_EHG_EPS!E65+TI_EHG_DHEP!E65</f>
        <v>0</v>
      </c>
      <c r="F65" s="10">
        <f>TI_EHG_E_E!F65+TI_EHG_CHP_E!F65+TI_EHG_H_E!F65+TI_EHG_EDHP!F65+TI_EHG_EB!F65+TI_EHG_EPS!F65+TI_EHG_DHEP!F65</f>
        <v>0</v>
      </c>
      <c r="G65" s="10">
        <f>TI_EHG_E_E!G65+TI_EHG_CHP_E!G65+TI_EHG_H_E!G65+TI_EHG_EDHP!G65+TI_EHG_EB!G65+TI_EHG_EPS!G65+TI_EHG_DHEP!G65</f>
        <v>0</v>
      </c>
      <c r="H65" s="10">
        <f>TI_EHG_E_E!H65+TI_EHG_CHP_E!H65+TI_EHG_H_E!H65+TI_EHG_EDHP!H65+TI_EHG_EB!H65+TI_EHG_EPS!H65+TI_EHG_DHEP!H65</f>
        <v>0</v>
      </c>
      <c r="I65" s="10">
        <f>TI_EHG_E_E!I65+TI_EHG_CHP_E!I65+TI_EHG_H_E!I65+TI_EHG_EDHP!I65+TI_EHG_EB!I65+TI_EHG_EPS!I65+TI_EHG_DHEP!I65</f>
        <v>0</v>
      </c>
      <c r="J65" s="10">
        <f>TI_EHG_E_E!J65+TI_EHG_CHP_E!J65+TI_EHG_H_E!J65+TI_EHG_EDHP!J65+TI_EHG_EB!J65+TI_EHG_EPS!J65+TI_EHG_DHEP!J65</f>
        <v>0</v>
      </c>
      <c r="K65" s="10">
        <f>TI_EHG_E_E!K65+TI_EHG_CHP_E!K65+TI_EHG_H_E!K65+TI_EHG_EDHP!K65+TI_EHG_EB!K65+TI_EHG_EPS!K65+TI_EHG_DHEP!K65</f>
        <v>0</v>
      </c>
      <c r="L65" s="10">
        <f>TI_EHG_E_E!L65+TI_EHG_CHP_E!L65+TI_EHG_H_E!L65+TI_EHG_EDHP!L65+TI_EHG_EB!L65+TI_EHG_EPS!L65+TI_EHG_DHEP!L65</f>
        <v>0</v>
      </c>
      <c r="M65" s="10">
        <f>TI_EHG_E_E!M65+TI_EHG_CHP_E!M65+TI_EHG_H_E!M65+TI_EHG_EDHP!M65+TI_EHG_EB!M65+TI_EHG_EPS!M65+TI_EHG_DHEP!M65</f>
        <v>0</v>
      </c>
      <c r="N65" s="10">
        <f>TI_EHG_E_E!N65+TI_EHG_CHP_E!N65+TI_EHG_H_E!N65+TI_EHG_EDHP!N65+TI_EHG_EB!N65+TI_EHG_EPS!N65+TI_EHG_DHEP!N65</f>
        <v>0</v>
      </c>
      <c r="O65" s="10">
        <f>TI_EHG_E_E!O65+TI_EHG_CHP_E!O65+TI_EHG_H_E!O65+TI_EHG_EDHP!O65+TI_EHG_EB!O65+TI_EHG_EPS!O65+TI_EHG_DHEP!O65</f>
        <v>0</v>
      </c>
      <c r="P65" s="10">
        <f>TI_EHG_E_E!P65+TI_EHG_CHP_E!P65+TI_EHG_H_E!P65+TI_EHG_EDHP!P65+TI_EHG_EB!P65+TI_EHG_EPS!P65+TI_EHG_DHEP!P65</f>
        <v>0</v>
      </c>
      <c r="Q65" s="10">
        <f>TI_EHG_E_E!Q65+TI_EHG_CHP_E!Q65+TI_EHG_H_E!Q65+TI_EHG_EDHP!Q65+TI_EHG_EB!Q65+TI_EHG_EPS!Q65+TI_EHG_DHEP!Q65</f>
        <v>0</v>
      </c>
      <c r="R65" s="10">
        <f>TI_EHG_E_E!R65+TI_EHG_CHP_E!R65+TI_EHG_H_E!R65+TI_EHG_EDHP!R65+TI_EHG_EB!R65+TI_EHG_EPS!R65+TI_EHG_DHEP!R65</f>
        <v>0</v>
      </c>
      <c r="S65" s="10">
        <f>TI_EHG_E_E!S65+TI_EHG_CHP_E!S65+TI_EHG_H_E!S65+TI_EHG_EDHP!S65+TI_EHG_EB!S65+TI_EHG_EPS!S65+TI_EHG_DHEP!S65</f>
        <v>0</v>
      </c>
      <c r="T65" s="10">
        <f>TI_EHG_E_E!T65+TI_EHG_CHP_E!T65+TI_EHG_H_E!T65+TI_EHG_EDHP!T65+TI_EHG_EB!T65+TI_EHG_EPS!T65+TI_EHG_DHEP!T65</f>
        <v>0</v>
      </c>
      <c r="U65" s="10">
        <f>TI_EHG_E_E!U65+TI_EHG_CHP_E!U65+TI_EHG_H_E!U65+TI_EHG_EDHP!U65+TI_EHG_EB!U65+TI_EHG_EPS!U65+TI_EHG_DHEP!U65</f>
        <v>0</v>
      </c>
      <c r="V65" s="10">
        <f>TI_EHG_E_E!V65+TI_EHG_CHP_E!V65+TI_EHG_H_E!V65+TI_EHG_EDHP!V65+TI_EHG_EB!V65+TI_EHG_EPS!V65+TI_EHG_DHEP!V65</f>
        <v>0</v>
      </c>
      <c r="W65" s="10">
        <f>TI_EHG_E_E!W65+TI_EHG_CHP_E!W65+TI_EHG_H_E!W65+TI_EHG_EDHP!W65+TI_EHG_EB!W65+TI_EHG_EPS!W65+TI_EHG_DHEP!W65</f>
        <v>0</v>
      </c>
      <c r="X65" s="10">
        <f>TI_EHG_E_E!X65+TI_EHG_CHP_E!X65+TI_EHG_H_E!X65+TI_EHG_EDHP!X65+TI_EHG_EB!X65+TI_EHG_EPS!X65+TI_EHG_DHEP!X65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TI_EHG_E_E!C66+TI_EHG_CHP_E!C66+TI_EHG_H_E!C66+TI_EHG_EDHP!C66+TI_EHG_EB!C66+TI_EHG_EPS!C66+TI_EHG_DHEP!C66</f>
        <v>0</v>
      </c>
      <c r="D66" s="10">
        <f>TI_EHG_E_E!D66+TI_EHG_CHP_E!D66+TI_EHG_H_E!D66+TI_EHG_EDHP!D66+TI_EHG_EB!D66+TI_EHG_EPS!D66+TI_EHG_DHEP!D66</f>
        <v>0</v>
      </c>
      <c r="E66" s="10">
        <f>TI_EHG_E_E!E66+TI_EHG_CHP_E!E66+TI_EHG_H_E!E66+TI_EHG_EDHP!E66+TI_EHG_EB!E66+TI_EHG_EPS!E66+TI_EHG_DHEP!E66</f>
        <v>0</v>
      </c>
      <c r="F66" s="10">
        <f>TI_EHG_E_E!F66+TI_EHG_CHP_E!F66+TI_EHG_H_E!F66+TI_EHG_EDHP!F66+TI_EHG_EB!F66+TI_EHG_EPS!F66+TI_EHG_DHEP!F66</f>
        <v>0</v>
      </c>
      <c r="G66" s="10">
        <f>TI_EHG_E_E!G66+TI_EHG_CHP_E!G66+TI_EHG_H_E!G66+TI_EHG_EDHP!G66+TI_EHG_EB!G66+TI_EHG_EPS!G66+TI_EHG_DHEP!G66</f>
        <v>0</v>
      </c>
      <c r="H66" s="10">
        <f>TI_EHG_E_E!H66+TI_EHG_CHP_E!H66+TI_EHG_H_E!H66+TI_EHG_EDHP!H66+TI_EHG_EB!H66+TI_EHG_EPS!H66+TI_EHG_DHEP!H66</f>
        <v>0</v>
      </c>
      <c r="I66" s="10">
        <f>TI_EHG_E_E!I66+TI_EHG_CHP_E!I66+TI_EHG_H_E!I66+TI_EHG_EDHP!I66+TI_EHG_EB!I66+TI_EHG_EPS!I66+TI_EHG_DHEP!I66</f>
        <v>0</v>
      </c>
      <c r="J66" s="10">
        <f>TI_EHG_E_E!J66+TI_EHG_CHP_E!J66+TI_EHG_H_E!J66+TI_EHG_EDHP!J66+TI_EHG_EB!J66+TI_EHG_EPS!J66+TI_EHG_DHEP!J66</f>
        <v>0</v>
      </c>
      <c r="K66" s="10">
        <f>TI_EHG_E_E!K66+TI_EHG_CHP_E!K66+TI_EHG_H_E!K66+TI_EHG_EDHP!K66+TI_EHG_EB!K66+TI_EHG_EPS!K66+TI_EHG_DHEP!K66</f>
        <v>0</v>
      </c>
      <c r="L66" s="10">
        <f>TI_EHG_E_E!L66+TI_EHG_CHP_E!L66+TI_EHG_H_E!L66+TI_EHG_EDHP!L66+TI_EHG_EB!L66+TI_EHG_EPS!L66+TI_EHG_DHEP!L66</f>
        <v>0</v>
      </c>
      <c r="M66" s="10">
        <f>TI_EHG_E_E!M66+TI_EHG_CHP_E!M66+TI_EHG_H_E!M66+TI_EHG_EDHP!M66+TI_EHG_EB!M66+TI_EHG_EPS!M66+TI_EHG_DHEP!M66</f>
        <v>0</v>
      </c>
      <c r="N66" s="10">
        <f>TI_EHG_E_E!N66+TI_EHG_CHP_E!N66+TI_EHG_H_E!N66+TI_EHG_EDHP!N66+TI_EHG_EB!N66+TI_EHG_EPS!N66+TI_EHG_DHEP!N66</f>
        <v>0</v>
      </c>
      <c r="O66" s="10">
        <f>TI_EHG_E_E!O66+TI_EHG_CHP_E!O66+TI_EHG_H_E!O66+TI_EHG_EDHP!O66+TI_EHG_EB!O66+TI_EHG_EPS!O66+TI_EHG_DHEP!O66</f>
        <v>0</v>
      </c>
      <c r="P66" s="10">
        <f>TI_EHG_E_E!P66+TI_EHG_CHP_E!P66+TI_EHG_H_E!P66+TI_EHG_EDHP!P66+TI_EHG_EB!P66+TI_EHG_EPS!P66+TI_EHG_DHEP!P66</f>
        <v>0</v>
      </c>
      <c r="Q66" s="10">
        <f>TI_EHG_E_E!Q66+TI_EHG_CHP_E!Q66+TI_EHG_H_E!Q66+TI_EHG_EDHP!Q66+TI_EHG_EB!Q66+TI_EHG_EPS!Q66+TI_EHG_DHEP!Q66</f>
        <v>0</v>
      </c>
      <c r="R66" s="10">
        <f>TI_EHG_E_E!R66+TI_EHG_CHP_E!R66+TI_EHG_H_E!R66+TI_EHG_EDHP!R66+TI_EHG_EB!R66+TI_EHG_EPS!R66+TI_EHG_DHEP!R66</f>
        <v>0</v>
      </c>
      <c r="S66" s="10">
        <f>TI_EHG_E_E!S66+TI_EHG_CHP_E!S66+TI_EHG_H_E!S66+TI_EHG_EDHP!S66+TI_EHG_EB!S66+TI_EHG_EPS!S66+TI_EHG_DHEP!S66</f>
        <v>0</v>
      </c>
      <c r="T66" s="10">
        <f>TI_EHG_E_E!T66+TI_EHG_CHP_E!T66+TI_EHG_H_E!T66+TI_EHG_EDHP!T66+TI_EHG_EB!T66+TI_EHG_EPS!T66+TI_EHG_DHEP!T66</f>
        <v>0</v>
      </c>
      <c r="U66" s="10">
        <f>TI_EHG_E_E!U66+TI_EHG_CHP_E!U66+TI_EHG_H_E!U66+TI_EHG_EDHP!U66+TI_EHG_EB!U66+TI_EHG_EPS!U66+TI_EHG_DHEP!U66</f>
        <v>0</v>
      </c>
      <c r="V66" s="10">
        <f>TI_EHG_E_E!V66+TI_EHG_CHP_E!V66+TI_EHG_H_E!V66+TI_EHG_EDHP!V66+TI_EHG_EB!V66+TI_EHG_EPS!V66+TI_EHG_DHEP!V66</f>
        <v>0</v>
      </c>
      <c r="W66" s="10">
        <f>TI_EHG_E_E!W66+TI_EHG_CHP_E!W66+TI_EHG_H_E!W66+TI_EHG_EDHP!W66+TI_EHG_EB!W66+TI_EHG_EPS!W66+TI_EHG_DHEP!W66</f>
        <v>0</v>
      </c>
      <c r="X66" s="10">
        <f>TI_EHG_E_E!X66+TI_EHG_CHP_E!X66+TI_EHG_H_E!X66+TI_EHG_EDHP!X66+TI_EHG_EB!X66+TI_EHG_EPS!X66+TI_EHG_DHEP!X66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TI_EHG_E_E!C67+TI_EHG_CHP_E!C67+TI_EHG_H_E!C67+TI_EHG_EDHP!C67+TI_EHG_EB!C67+TI_EHG_EPS!C67+TI_EHG_DHEP!C67</f>
        <v>0</v>
      </c>
      <c r="D67" s="10">
        <f>TI_EHG_E_E!D67+TI_EHG_CHP_E!D67+TI_EHG_H_E!D67+TI_EHG_EDHP!D67+TI_EHG_EB!D67+TI_EHG_EPS!D67+TI_EHG_DHEP!D67</f>
        <v>0</v>
      </c>
      <c r="E67" s="10">
        <f>TI_EHG_E_E!E67+TI_EHG_CHP_E!E67+TI_EHG_H_E!E67+TI_EHG_EDHP!E67+TI_EHG_EB!E67+TI_EHG_EPS!E67+TI_EHG_DHEP!E67</f>
        <v>0</v>
      </c>
      <c r="F67" s="10">
        <f>TI_EHG_E_E!F67+TI_EHG_CHP_E!F67+TI_EHG_H_E!F67+TI_EHG_EDHP!F67+TI_EHG_EB!F67+TI_EHG_EPS!F67+TI_EHG_DHEP!F67</f>
        <v>0</v>
      </c>
      <c r="G67" s="10">
        <f>TI_EHG_E_E!G67+TI_EHG_CHP_E!G67+TI_EHG_H_E!G67+TI_EHG_EDHP!G67+TI_EHG_EB!G67+TI_EHG_EPS!G67+TI_EHG_DHEP!G67</f>
        <v>0</v>
      </c>
      <c r="H67" s="10">
        <f>TI_EHG_E_E!H67+TI_EHG_CHP_E!H67+TI_EHG_H_E!H67+TI_EHG_EDHP!H67+TI_EHG_EB!H67+TI_EHG_EPS!H67+TI_EHG_DHEP!H67</f>
        <v>0</v>
      </c>
      <c r="I67" s="10">
        <f>TI_EHG_E_E!I67+TI_EHG_CHP_E!I67+TI_EHG_H_E!I67+TI_EHG_EDHP!I67+TI_EHG_EB!I67+TI_EHG_EPS!I67+TI_EHG_DHEP!I67</f>
        <v>0</v>
      </c>
      <c r="J67" s="10">
        <f>TI_EHG_E_E!J67+TI_EHG_CHP_E!J67+TI_EHG_H_E!J67+TI_EHG_EDHP!J67+TI_EHG_EB!J67+TI_EHG_EPS!J67+TI_EHG_DHEP!J67</f>
        <v>0</v>
      </c>
      <c r="K67" s="10">
        <f>TI_EHG_E_E!K67+TI_EHG_CHP_E!K67+TI_EHG_H_E!K67+TI_EHG_EDHP!K67+TI_EHG_EB!K67+TI_EHG_EPS!K67+TI_EHG_DHEP!K67</f>
        <v>0</v>
      </c>
      <c r="L67" s="10">
        <f>TI_EHG_E_E!L67+TI_EHG_CHP_E!L67+TI_EHG_H_E!L67+TI_EHG_EDHP!L67+TI_EHG_EB!L67+TI_EHG_EPS!L67+TI_EHG_DHEP!L67</f>
        <v>0</v>
      </c>
      <c r="M67" s="10">
        <f>TI_EHG_E_E!M67+TI_EHG_CHP_E!M67+TI_EHG_H_E!M67+TI_EHG_EDHP!M67+TI_EHG_EB!M67+TI_EHG_EPS!M67+TI_EHG_DHEP!M67</f>
        <v>0</v>
      </c>
      <c r="N67" s="10">
        <f>TI_EHG_E_E!N67+TI_EHG_CHP_E!N67+TI_EHG_H_E!N67+TI_EHG_EDHP!N67+TI_EHG_EB!N67+TI_EHG_EPS!N67+TI_EHG_DHEP!N67</f>
        <v>0</v>
      </c>
      <c r="O67" s="10">
        <f>TI_EHG_E_E!O67+TI_EHG_CHP_E!O67+TI_EHG_H_E!O67+TI_EHG_EDHP!O67+TI_EHG_EB!O67+TI_EHG_EPS!O67+TI_EHG_DHEP!O67</f>
        <v>0</v>
      </c>
      <c r="P67" s="10">
        <f>TI_EHG_E_E!P67+TI_EHG_CHP_E!P67+TI_EHG_H_E!P67+TI_EHG_EDHP!P67+TI_EHG_EB!P67+TI_EHG_EPS!P67+TI_EHG_DHEP!P67</f>
        <v>0</v>
      </c>
      <c r="Q67" s="10">
        <f>TI_EHG_E_E!Q67+TI_EHG_CHP_E!Q67+TI_EHG_H_E!Q67+TI_EHG_EDHP!Q67+TI_EHG_EB!Q67+TI_EHG_EPS!Q67+TI_EHG_DHEP!Q67</f>
        <v>0</v>
      </c>
      <c r="R67" s="10">
        <f>TI_EHG_E_E!R67+TI_EHG_CHP_E!R67+TI_EHG_H_E!R67+TI_EHG_EDHP!R67+TI_EHG_EB!R67+TI_EHG_EPS!R67+TI_EHG_DHEP!R67</f>
        <v>0</v>
      </c>
      <c r="S67" s="10">
        <f>TI_EHG_E_E!S67+TI_EHG_CHP_E!S67+TI_EHG_H_E!S67+TI_EHG_EDHP!S67+TI_EHG_EB!S67+TI_EHG_EPS!S67+TI_EHG_DHEP!S67</f>
        <v>0</v>
      </c>
      <c r="T67" s="10">
        <f>TI_EHG_E_E!T67+TI_EHG_CHP_E!T67+TI_EHG_H_E!T67+TI_EHG_EDHP!T67+TI_EHG_EB!T67+TI_EHG_EPS!T67+TI_EHG_DHEP!T67</f>
        <v>0</v>
      </c>
      <c r="U67" s="10">
        <f>TI_EHG_E_E!U67+TI_EHG_CHP_E!U67+TI_EHG_H_E!U67+TI_EHG_EDHP!U67+TI_EHG_EB!U67+TI_EHG_EPS!U67+TI_EHG_DHEP!U67</f>
        <v>0</v>
      </c>
      <c r="V67" s="10">
        <f>TI_EHG_E_E!V67+TI_EHG_CHP_E!V67+TI_EHG_H_E!V67+TI_EHG_EDHP!V67+TI_EHG_EB!V67+TI_EHG_EPS!V67+TI_EHG_DHEP!V67</f>
        <v>0</v>
      </c>
      <c r="W67" s="10">
        <f>TI_EHG_E_E!W67+TI_EHG_CHP_E!W67+TI_EHG_H_E!W67+TI_EHG_EDHP!W67+TI_EHG_EB!W67+TI_EHG_EPS!W67+TI_EHG_DHEP!W67</f>
        <v>0</v>
      </c>
      <c r="X67" s="10">
        <f>TI_EHG_E_E!X67+TI_EHG_CHP_E!X67+TI_EHG_H_E!X67+TI_EHG_EDHP!X67+TI_EHG_EB!X67+TI_EHG_EPS!X67+TI_EHG_DHEP!X67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TI_EHG_E_E!C68+TI_EHG_CHP_E!C68+TI_EHG_H_E!C68+TI_EHG_EDHP!C68+TI_EHG_EB!C68+TI_EHG_EPS!C68+TI_EHG_DHEP!C68</f>
        <v>0</v>
      </c>
      <c r="D68" s="10">
        <f>TI_EHG_E_E!D68+TI_EHG_CHP_E!D68+TI_EHG_H_E!D68+TI_EHG_EDHP!D68+TI_EHG_EB!D68+TI_EHG_EPS!D68+TI_EHG_DHEP!D68</f>
        <v>0</v>
      </c>
      <c r="E68" s="10">
        <f>TI_EHG_E_E!E68+TI_EHG_CHP_E!E68+TI_EHG_H_E!E68+TI_EHG_EDHP!E68+TI_EHG_EB!E68+TI_EHG_EPS!E68+TI_EHG_DHEP!E68</f>
        <v>0</v>
      </c>
      <c r="F68" s="10">
        <f>TI_EHG_E_E!F68+TI_EHG_CHP_E!F68+TI_EHG_H_E!F68+TI_EHG_EDHP!F68+TI_EHG_EB!F68+TI_EHG_EPS!F68+TI_EHG_DHEP!F68</f>
        <v>0</v>
      </c>
      <c r="G68" s="10">
        <f>TI_EHG_E_E!G68+TI_EHG_CHP_E!G68+TI_EHG_H_E!G68+TI_EHG_EDHP!G68+TI_EHG_EB!G68+TI_EHG_EPS!G68+TI_EHG_DHEP!G68</f>
        <v>0</v>
      </c>
      <c r="H68" s="10">
        <f>TI_EHG_E_E!H68+TI_EHG_CHP_E!H68+TI_EHG_H_E!H68+TI_EHG_EDHP!H68+TI_EHG_EB!H68+TI_EHG_EPS!H68+TI_EHG_DHEP!H68</f>
        <v>0</v>
      </c>
      <c r="I68" s="10">
        <f>TI_EHG_E_E!I68+TI_EHG_CHP_E!I68+TI_EHG_H_E!I68+TI_EHG_EDHP!I68+TI_EHG_EB!I68+TI_EHG_EPS!I68+TI_EHG_DHEP!I68</f>
        <v>0</v>
      </c>
      <c r="J68" s="10">
        <f>TI_EHG_E_E!J68+TI_EHG_CHP_E!J68+TI_EHG_H_E!J68+TI_EHG_EDHP!J68+TI_EHG_EB!J68+TI_EHG_EPS!J68+TI_EHG_DHEP!J68</f>
        <v>0</v>
      </c>
      <c r="K68" s="10">
        <f>TI_EHG_E_E!K68+TI_EHG_CHP_E!K68+TI_EHG_H_E!K68+TI_EHG_EDHP!K68+TI_EHG_EB!K68+TI_EHG_EPS!K68+TI_EHG_DHEP!K68</f>
        <v>0</v>
      </c>
      <c r="L68" s="10">
        <f>TI_EHG_E_E!L68+TI_EHG_CHP_E!L68+TI_EHG_H_E!L68+TI_EHG_EDHP!L68+TI_EHG_EB!L68+TI_EHG_EPS!L68+TI_EHG_DHEP!L68</f>
        <v>0</v>
      </c>
      <c r="M68" s="10">
        <f>TI_EHG_E_E!M68+TI_EHG_CHP_E!M68+TI_EHG_H_E!M68+TI_EHG_EDHP!M68+TI_EHG_EB!M68+TI_EHG_EPS!M68+TI_EHG_DHEP!M68</f>
        <v>0</v>
      </c>
      <c r="N68" s="10">
        <f>TI_EHG_E_E!N68+TI_EHG_CHP_E!N68+TI_EHG_H_E!N68+TI_EHG_EDHP!N68+TI_EHG_EB!N68+TI_EHG_EPS!N68+TI_EHG_DHEP!N68</f>
        <v>0</v>
      </c>
      <c r="O68" s="10">
        <f>TI_EHG_E_E!O68+TI_EHG_CHP_E!O68+TI_EHG_H_E!O68+TI_EHG_EDHP!O68+TI_EHG_EB!O68+TI_EHG_EPS!O68+TI_EHG_DHEP!O68</f>
        <v>0</v>
      </c>
      <c r="P68" s="10">
        <f>TI_EHG_E_E!P68+TI_EHG_CHP_E!P68+TI_EHG_H_E!P68+TI_EHG_EDHP!P68+TI_EHG_EB!P68+TI_EHG_EPS!P68+TI_EHG_DHEP!P68</f>
        <v>0</v>
      </c>
      <c r="Q68" s="10">
        <f>TI_EHG_E_E!Q68+TI_EHG_CHP_E!Q68+TI_EHG_H_E!Q68+TI_EHG_EDHP!Q68+TI_EHG_EB!Q68+TI_EHG_EPS!Q68+TI_EHG_DHEP!Q68</f>
        <v>0</v>
      </c>
      <c r="R68" s="10">
        <f>TI_EHG_E_E!R68+TI_EHG_CHP_E!R68+TI_EHG_H_E!R68+TI_EHG_EDHP!R68+TI_EHG_EB!R68+TI_EHG_EPS!R68+TI_EHG_DHEP!R68</f>
        <v>0</v>
      </c>
      <c r="S68" s="10">
        <f>TI_EHG_E_E!S68+TI_EHG_CHP_E!S68+TI_EHG_H_E!S68+TI_EHG_EDHP!S68+TI_EHG_EB!S68+TI_EHG_EPS!S68+TI_EHG_DHEP!S68</f>
        <v>0</v>
      </c>
      <c r="T68" s="10">
        <f>TI_EHG_E_E!T68+TI_EHG_CHP_E!T68+TI_EHG_H_E!T68+TI_EHG_EDHP!T68+TI_EHG_EB!T68+TI_EHG_EPS!T68+TI_EHG_DHEP!T68</f>
        <v>0</v>
      </c>
      <c r="U68" s="10">
        <f>TI_EHG_E_E!U68+TI_EHG_CHP_E!U68+TI_EHG_H_E!U68+TI_EHG_EDHP!U68+TI_EHG_EB!U68+TI_EHG_EPS!U68+TI_EHG_DHEP!U68</f>
        <v>0</v>
      </c>
      <c r="V68" s="10">
        <f>TI_EHG_E_E!V68+TI_EHG_CHP_E!V68+TI_EHG_H_E!V68+TI_EHG_EDHP!V68+TI_EHG_EB!V68+TI_EHG_EPS!V68+TI_EHG_DHEP!V68</f>
        <v>0</v>
      </c>
      <c r="W68" s="10">
        <f>TI_EHG_E_E!W68+TI_EHG_CHP_E!W68+TI_EHG_H_E!W68+TI_EHG_EDHP!W68+TI_EHG_EB!W68+TI_EHG_EPS!W68+TI_EHG_DHEP!W68</f>
        <v>0</v>
      </c>
      <c r="X68" s="10">
        <f>TI_EHG_E_E!X68+TI_EHG_CHP_E!X68+TI_EHG_H_E!X68+TI_EHG_EDHP!X68+TI_EHG_EB!X68+TI_EHG_EPS!X68+TI_EHG_DHEP!X68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TI_EHG_E_E!C69+TI_EHG_CHP_E!C69+TI_EHG_H_E!C69+TI_EHG_EDHP!C69+TI_EHG_EB!C69+TI_EHG_EPS!C69+TI_EHG_DHEP!C69</f>
        <v>0</v>
      </c>
      <c r="D69" s="10">
        <f>TI_EHG_E_E!D69+TI_EHG_CHP_E!D69+TI_EHG_H_E!D69+TI_EHG_EDHP!D69+TI_EHG_EB!D69+TI_EHG_EPS!D69+TI_EHG_DHEP!D69</f>
        <v>0</v>
      </c>
      <c r="E69" s="10">
        <f>TI_EHG_E_E!E69+TI_EHG_CHP_E!E69+TI_EHG_H_E!E69+TI_EHG_EDHP!E69+TI_EHG_EB!E69+TI_EHG_EPS!E69+TI_EHG_DHEP!E69</f>
        <v>18.12837489251935</v>
      </c>
      <c r="F69" s="10">
        <f>TI_EHG_E_E!F69+TI_EHG_CHP_E!F69+TI_EHG_H_E!F69+TI_EHG_EDHP!F69+TI_EHG_EB!F69+TI_EHG_EPS!F69+TI_EHG_DHEP!F69</f>
        <v>0.86018916595012884</v>
      </c>
      <c r="G69" s="10">
        <f>TI_EHG_E_E!G69+TI_EHG_CHP_E!G69+TI_EHG_H_E!G69+TI_EHG_EDHP!G69+TI_EHG_EB!G69+TI_EHG_EPS!G69+TI_EHG_DHEP!G69</f>
        <v>85.244625967325874</v>
      </c>
      <c r="H69" s="10">
        <f>TI_EHG_E_E!H69+TI_EHG_CHP_E!H69+TI_EHG_H_E!H69+TI_EHG_EDHP!H69+TI_EHG_EB!H69+TI_EHG_EPS!H69+TI_EHG_DHEP!H69</f>
        <v>327.95227858985379</v>
      </c>
      <c r="I69" s="10">
        <f>TI_EHG_E_E!I69+TI_EHG_CHP_E!I69+TI_EHG_H_E!I69+TI_EHG_EDHP!I69+TI_EHG_EB!I69+TI_EHG_EPS!I69+TI_EHG_DHEP!I69</f>
        <v>368.4424763542562</v>
      </c>
      <c r="J69" s="10">
        <f>TI_EHG_E_E!J69+TI_EHG_CHP_E!J69+TI_EHG_H_E!J69+TI_EHG_EDHP!J69+TI_EHG_EB!J69+TI_EHG_EPS!J69+TI_EHG_DHEP!J69</f>
        <v>26.845055889939811</v>
      </c>
      <c r="K69" s="10">
        <f>TI_EHG_E_E!K69+TI_EHG_CHP_E!K69+TI_EHG_H_E!K69+TI_EHG_EDHP!K69+TI_EHG_EB!K69+TI_EHG_EPS!K69+TI_EHG_DHEP!K69</f>
        <v>90.451418744625968</v>
      </c>
      <c r="L69" s="10">
        <f>TI_EHG_E_E!L69+TI_EHG_CHP_E!L69+TI_EHG_H_E!L69+TI_EHG_EDHP!L69+TI_EHG_EB!L69+TI_EHG_EPS!L69+TI_EHG_DHEP!L69</f>
        <v>16.488822012037829</v>
      </c>
      <c r="M69" s="10">
        <f>TI_EHG_E_E!M69+TI_EHG_CHP_E!M69+TI_EHG_H_E!M69+TI_EHG_EDHP!M69+TI_EHG_EB!M69+TI_EHG_EPS!M69+TI_EHG_DHEP!M69</f>
        <v>11.49423903697334</v>
      </c>
      <c r="N69" s="10">
        <f>TI_EHG_E_E!N69+TI_EHG_CHP_E!N69+TI_EHG_H_E!N69+TI_EHG_EDHP!N69+TI_EHG_EB!N69+TI_EHG_EPS!N69+TI_EHG_DHEP!N69</f>
        <v>2.5747205503009449</v>
      </c>
      <c r="O69" s="10">
        <f>TI_EHG_E_E!O69+TI_EHG_CHP_E!O69+TI_EHG_H_E!O69+TI_EHG_EDHP!O69+TI_EHG_EB!O69+TI_EHG_EPS!O69+TI_EHG_DHEP!O69</f>
        <v>0</v>
      </c>
      <c r="P69" s="10">
        <f>TI_EHG_E_E!P69+TI_EHG_CHP_E!P69+TI_EHG_H_E!P69+TI_EHG_EDHP!P69+TI_EHG_EB!P69+TI_EHG_EPS!P69+TI_EHG_DHEP!P69</f>
        <v>0</v>
      </c>
      <c r="Q69" s="10">
        <f>TI_EHG_E_E!Q69+TI_EHG_CHP_E!Q69+TI_EHG_H_E!Q69+TI_EHG_EDHP!Q69+TI_EHG_EB!Q69+TI_EHG_EPS!Q69+TI_EHG_DHEP!Q69</f>
        <v>0</v>
      </c>
      <c r="R69" s="10">
        <f>TI_EHG_E_E!R69+TI_EHG_CHP_E!R69+TI_EHG_H_E!R69+TI_EHG_EDHP!R69+TI_EHG_EB!R69+TI_EHG_EPS!R69+TI_EHG_DHEP!R69</f>
        <v>0</v>
      </c>
      <c r="S69" s="10">
        <f>TI_EHG_E_E!S69+TI_EHG_CHP_E!S69+TI_EHG_H_E!S69+TI_EHG_EDHP!S69+TI_EHG_EB!S69+TI_EHG_EPS!S69+TI_EHG_DHEP!S69</f>
        <v>0</v>
      </c>
      <c r="T69" s="10">
        <f>TI_EHG_E_E!T69+TI_EHG_CHP_E!T69+TI_EHG_H_E!T69+TI_EHG_EDHP!T69+TI_EHG_EB!T69+TI_EHG_EPS!T69+TI_EHG_DHEP!T69</f>
        <v>0</v>
      </c>
      <c r="U69" s="10">
        <f>TI_EHG_E_E!U69+TI_EHG_CHP_E!U69+TI_EHG_H_E!U69+TI_EHG_EDHP!U69+TI_EHG_EB!U69+TI_EHG_EPS!U69+TI_EHG_DHEP!U69</f>
        <v>0</v>
      </c>
      <c r="V69" s="10">
        <f>TI_EHG_E_E!V69+TI_EHG_CHP_E!V69+TI_EHG_H_E!V69+TI_EHG_EDHP!V69+TI_EHG_EB!V69+TI_EHG_EPS!V69+TI_EHG_DHEP!V69</f>
        <v>0</v>
      </c>
      <c r="W69" s="10">
        <f>TI_EHG_E_E!W69+TI_EHG_CHP_E!W69+TI_EHG_H_E!W69+TI_EHG_EDHP!W69+TI_EHG_EB!W69+TI_EHG_EPS!W69+TI_EHG_DHEP!W69</f>
        <v>0</v>
      </c>
      <c r="X69" s="10">
        <f>TI_EHG_E_E!X69+TI_EHG_CHP_E!X69+TI_EHG_H_E!X69+TI_EHG_EDHP!X69+TI_EHG_EB!X69+TI_EHG_EPS!X69+TI_EHG_DHEP!X69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TI_EHG_E_E!C70+TI_EHG_CHP_E!C70+TI_EHG_H_E!C70+TI_EHG_EDHP!C70+TI_EHG_EB!C70+TI_EHG_EPS!C70+TI_EHG_DHEP!C70</f>
        <v>0</v>
      </c>
      <c r="D70" s="10">
        <f>TI_EHG_E_E!D70+TI_EHG_CHP_E!D70+TI_EHG_H_E!D70+TI_EHG_EDHP!D70+TI_EHG_EB!D70+TI_EHG_EPS!D70+TI_EHG_DHEP!D70</f>
        <v>0</v>
      </c>
      <c r="E70" s="10">
        <f>TI_EHG_E_E!E70+TI_EHG_CHP_E!E70+TI_EHG_H_E!E70+TI_EHG_EDHP!E70+TI_EHG_EB!E70+TI_EHG_EPS!E70+TI_EHG_DHEP!E70</f>
        <v>0</v>
      </c>
      <c r="F70" s="10">
        <f>TI_EHG_E_E!F70+TI_EHG_CHP_E!F70+TI_EHG_H_E!F70+TI_EHG_EDHP!F70+TI_EHG_EB!F70+TI_EHG_EPS!F70+TI_EHG_DHEP!F70</f>
        <v>0</v>
      </c>
      <c r="G70" s="10">
        <f>TI_EHG_E_E!G70+TI_EHG_CHP_E!G70+TI_EHG_H_E!G70+TI_EHG_EDHP!G70+TI_EHG_EB!G70+TI_EHG_EPS!G70+TI_EHG_DHEP!G70</f>
        <v>0</v>
      </c>
      <c r="H70" s="10">
        <f>TI_EHG_E_E!H70+TI_EHG_CHP_E!H70+TI_EHG_H_E!H70+TI_EHG_EDHP!H70+TI_EHG_EB!H70+TI_EHG_EPS!H70+TI_EHG_DHEP!H70</f>
        <v>0</v>
      </c>
      <c r="I70" s="10">
        <f>TI_EHG_E_E!I70+TI_EHG_CHP_E!I70+TI_EHG_H_E!I70+TI_EHG_EDHP!I70+TI_EHG_EB!I70+TI_EHG_EPS!I70+TI_EHG_DHEP!I70</f>
        <v>0</v>
      </c>
      <c r="J70" s="10">
        <f>TI_EHG_E_E!J70+TI_EHG_CHP_E!J70+TI_EHG_H_E!J70+TI_EHG_EDHP!J70+TI_EHG_EB!J70+TI_EHG_EPS!J70+TI_EHG_DHEP!J70</f>
        <v>0</v>
      </c>
      <c r="K70" s="10">
        <f>TI_EHG_E_E!K70+TI_EHG_CHP_E!K70+TI_EHG_H_E!K70+TI_EHG_EDHP!K70+TI_EHG_EB!K70+TI_EHG_EPS!K70+TI_EHG_DHEP!K70</f>
        <v>0</v>
      </c>
      <c r="L70" s="10">
        <f>TI_EHG_E_E!L70+TI_EHG_CHP_E!L70+TI_EHG_H_E!L70+TI_EHG_EDHP!L70+TI_EHG_EB!L70+TI_EHG_EPS!L70+TI_EHG_DHEP!L70</f>
        <v>0</v>
      </c>
      <c r="M70" s="10">
        <f>TI_EHG_E_E!M70+TI_EHG_CHP_E!M70+TI_EHG_H_E!M70+TI_EHG_EDHP!M70+TI_EHG_EB!M70+TI_EHG_EPS!M70+TI_EHG_DHEP!M70</f>
        <v>0</v>
      </c>
      <c r="N70" s="10">
        <f>TI_EHG_E_E!N70+TI_EHG_CHP_E!N70+TI_EHG_H_E!N70+TI_EHG_EDHP!N70+TI_EHG_EB!N70+TI_EHG_EPS!N70+TI_EHG_DHEP!N70</f>
        <v>0</v>
      </c>
      <c r="O70" s="10">
        <f>TI_EHG_E_E!O70+TI_EHG_CHP_E!O70+TI_EHG_H_E!O70+TI_EHG_EDHP!O70+TI_EHG_EB!O70+TI_EHG_EPS!O70+TI_EHG_DHEP!O70</f>
        <v>0</v>
      </c>
      <c r="P70" s="10">
        <f>TI_EHG_E_E!P70+TI_EHG_CHP_E!P70+TI_EHG_H_E!P70+TI_EHG_EDHP!P70+TI_EHG_EB!P70+TI_EHG_EPS!P70+TI_EHG_DHEP!P70</f>
        <v>0</v>
      </c>
      <c r="Q70" s="10">
        <f>TI_EHG_E_E!Q70+TI_EHG_CHP_E!Q70+TI_EHG_H_E!Q70+TI_EHG_EDHP!Q70+TI_EHG_EB!Q70+TI_EHG_EPS!Q70+TI_EHG_DHEP!Q70</f>
        <v>0</v>
      </c>
      <c r="R70" s="10">
        <f>TI_EHG_E_E!R70+TI_EHG_CHP_E!R70+TI_EHG_H_E!R70+TI_EHG_EDHP!R70+TI_EHG_EB!R70+TI_EHG_EPS!R70+TI_EHG_DHEP!R70</f>
        <v>0</v>
      </c>
      <c r="S70" s="10">
        <f>TI_EHG_E_E!S70+TI_EHG_CHP_E!S70+TI_EHG_H_E!S70+TI_EHG_EDHP!S70+TI_EHG_EB!S70+TI_EHG_EPS!S70+TI_EHG_DHEP!S70</f>
        <v>0</v>
      </c>
      <c r="T70" s="10">
        <f>TI_EHG_E_E!T70+TI_EHG_CHP_E!T70+TI_EHG_H_E!T70+TI_EHG_EDHP!T70+TI_EHG_EB!T70+TI_EHG_EPS!T70+TI_EHG_DHEP!T70</f>
        <v>0</v>
      </c>
      <c r="U70" s="10">
        <f>TI_EHG_E_E!U70+TI_EHG_CHP_E!U70+TI_EHG_H_E!U70+TI_EHG_EDHP!U70+TI_EHG_EB!U70+TI_EHG_EPS!U70+TI_EHG_DHEP!U70</f>
        <v>0</v>
      </c>
      <c r="V70" s="10">
        <f>TI_EHG_E_E!V70+TI_EHG_CHP_E!V70+TI_EHG_H_E!V70+TI_EHG_EDHP!V70+TI_EHG_EB!V70+TI_EHG_EPS!V70+TI_EHG_DHEP!V70</f>
        <v>0</v>
      </c>
      <c r="W70" s="10">
        <f>TI_EHG_E_E!W70+TI_EHG_CHP_E!W70+TI_EHG_H_E!W70+TI_EHG_EDHP!W70+TI_EHG_EB!W70+TI_EHG_EPS!W70+TI_EHG_DHEP!W70</f>
        <v>0</v>
      </c>
      <c r="X70" s="10">
        <f>TI_EHG_E_E!X70+TI_EHG_CHP_E!X70+TI_EHG_H_E!X70+TI_EHG_EDHP!X70+TI_EHG_EB!X70+TI_EHG_EPS!X70+TI_EHG_DHEP!X70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547.00490111779879</v>
      </c>
      <c r="D71" s="37">
        <f t="shared" ref="D71:W71" si="34">SUM(D72:D73)</f>
        <v>540.55606190885646</v>
      </c>
      <c r="E71" s="37">
        <f t="shared" si="34"/>
        <v>579.6073086844367</v>
      </c>
      <c r="F71" s="37">
        <f t="shared" si="34"/>
        <v>632.03404987102317</v>
      </c>
      <c r="G71" s="37">
        <f t="shared" si="34"/>
        <v>654.4854686156491</v>
      </c>
      <c r="H71" s="37">
        <f t="shared" si="34"/>
        <v>671.65855546001717</v>
      </c>
      <c r="I71" s="37">
        <f t="shared" si="34"/>
        <v>635.49724849527081</v>
      </c>
      <c r="J71" s="37">
        <f t="shared" si="34"/>
        <v>665.42476354256246</v>
      </c>
      <c r="K71" s="37">
        <f t="shared" si="34"/>
        <v>695.44754944110048</v>
      </c>
      <c r="L71" s="37">
        <f t="shared" si="34"/>
        <v>687.78065348237305</v>
      </c>
      <c r="M71" s="37">
        <f t="shared" si="34"/>
        <v>667.02493551160785</v>
      </c>
      <c r="N71" s="37">
        <f t="shared" si="34"/>
        <v>710.08882201203778</v>
      </c>
      <c r="O71" s="37">
        <f t="shared" si="34"/>
        <v>706.02846087704211</v>
      </c>
      <c r="P71" s="37">
        <f t="shared" si="34"/>
        <v>754.32312983662939</v>
      </c>
      <c r="Q71" s="37">
        <f t="shared" si="34"/>
        <v>778.35098882201191</v>
      </c>
      <c r="R71" s="37">
        <f t="shared" si="34"/>
        <v>837.9448839208942</v>
      </c>
      <c r="S71" s="37">
        <f t="shared" si="34"/>
        <v>886.98710232158214</v>
      </c>
      <c r="T71" s="37">
        <f t="shared" si="34"/>
        <v>885.89724849527067</v>
      </c>
      <c r="U71" s="37">
        <f t="shared" si="34"/>
        <v>878.2412725709371</v>
      </c>
      <c r="V71" s="37">
        <f t="shared" si="34"/>
        <v>836.60034393809121</v>
      </c>
      <c r="W71" s="37">
        <f t="shared" si="34"/>
        <v>809.880309544282</v>
      </c>
      <c r="X71" s="37">
        <f t="shared" ref="X71" si="35">SUM(X72:X73)</f>
        <v>856.96741186586405</v>
      </c>
    </row>
    <row r="72" spans="1:24" ht="11.25" customHeight="1" x14ac:dyDescent="0.2">
      <c r="A72" s="42" t="s">
        <v>131</v>
      </c>
      <c r="B72" s="9" t="s">
        <v>132</v>
      </c>
      <c r="C72" s="10">
        <f>TI_EHG_E_E!C72+TI_EHG_CHP_E!C72+TI_EHG_H_E!C72+TI_EHG_EDHP!C72+TI_EHG_EB!C72+TI_EHG_EPS!C72+TI_EHG_DHEP!C72</f>
        <v>0</v>
      </c>
      <c r="D72" s="10">
        <f>TI_EHG_E_E!D72+TI_EHG_CHP_E!D72+TI_EHG_H_E!D72+TI_EHG_EDHP!D72+TI_EHG_EB!D72+TI_EHG_EPS!D72+TI_EHG_DHEP!D72</f>
        <v>0</v>
      </c>
      <c r="E72" s="10">
        <f>TI_EHG_E_E!E72+TI_EHG_CHP_E!E72+TI_EHG_H_E!E72+TI_EHG_EDHP!E72+TI_EHG_EB!E72+TI_EHG_EPS!E72+TI_EHG_DHEP!E72</f>
        <v>0</v>
      </c>
      <c r="F72" s="10">
        <f>TI_EHG_E_E!F72+TI_EHG_CHP_E!F72+TI_EHG_H_E!F72+TI_EHG_EDHP!F72+TI_EHG_EB!F72+TI_EHG_EPS!F72+TI_EHG_DHEP!F72</f>
        <v>0</v>
      </c>
      <c r="G72" s="10">
        <f>TI_EHG_E_E!G72+TI_EHG_CHP_E!G72+TI_EHG_H_E!G72+TI_EHG_EDHP!G72+TI_EHG_EB!G72+TI_EHG_EPS!G72+TI_EHG_DHEP!G72</f>
        <v>0</v>
      </c>
      <c r="H72" s="10">
        <f>TI_EHG_E_E!H72+TI_EHG_CHP_E!H72+TI_EHG_H_E!H72+TI_EHG_EDHP!H72+TI_EHG_EB!H72+TI_EHG_EPS!H72+TI_EHG_DHEP!H72</f>
        <v>0</v>
      </c>
      <c r="I72" s="10">
        <f>TI_EHG_E_E!I72+TI_EHG_CHP_E!I72+TI_EHG_H_E!I72+TI_EHG_EDHP!I72+TI_EHG_EB!I72+TI_EHG_EPS!I72+TI_EHG_DHEP!I72</f>
        <v>0</v>
      </c>
      <c r="J72" s="10">
        <f>TI_EHG_E_E!J72+TI_EHG_CHP_E!J72+TI_EHG_H_E!J72+TI_EHG_EDHP!J72+TI_EHG_EB!J72+TI_EHG_EPS!J72+TI_EHG_DHEP!J72</f>
        <v>0</v>
      </c>
      <c r="K72" s="10">
        <f>TI_EHG_E_E!K72+TI_EHG_CHP_E!K72+TI_EHG_H_E!K72+TI_EHG_EDHP!K72+TI_EHG_EB!K72+TI_EHG_EPS!K72+TI_EHG_DHEP!K72</f>
        <v>0</v>
      </c>
      <c r="L72" s="10">
        <f>TI_EHG_E_E!L72+TI_EHG_CHP_E!L72+TI_EHG_H_E!L72+TI_EHG_EDHP!L72+TI_EHG_EB!L72+TI_EHG_EPS!L72+TI_EHG_DHEP!L72</f>
        <v>0</v>
      </c>
      <c r="M72" s="10">
        <f>TI_EHG_E_E!M72+TI_EHG_CHP_E!M72+TI_EHG_H_E!M72+TI_EHG_EDHP!M72+TI_EHG_EB!M72+TI_EHG_EPS!M72+TI_EHG_DHEP!M72</f>
        <v>0</v>
      </c>
      <c r="N72" s="10">
        <f>TI_EHG_E_E!N72+TI_EHG_CHP_E!N72+TI_EHG_H_E!N72+TI_EHG_EDHP!N72+TI_EHG_EB!N72+TI_EHG_EPS!N72+TI_EHG_DHEP!N72</f>
        <v>0</v>
      </c>
      <c r="O72" s="10">
        <f>TI_EHG_E_E!O72+TI_EHG_CHP_E!O72+TI_EHG_H_E!O72+TI_EHG_EDHP!O72+TI_EHG_EB!O72+TI_EHG_EPS!O72+TI_EHG_DHEP!O72</f>
        <v>0</v>
      </c>
      <c r="P72" s="10">
        <f>TI_EHG_E_E!P72+TI_EHG_CHP_E!P72+TI_EHG_H_E!P72+TI_EHG_EDHP!P72+TI_EHG_EB!P72+TI_EHG_EPS!P72+TI_EHG_DHEP!P72</f>
        <v>0</v>
      </c>
      <c r="Q72" s="10">
        <f>TI_EHG_E_E!Q72+TI_EHG_CHP_E!Q72+TI_EHG_H_E!Q72+TI_EHG_EDHP!Q72+TI_EHG_EB!Q72+TI_EHG_EPS!Q72+TI_EHG_DHEP!Q72</f>
        <v>0</v>
      </c>
      <c r="R72" s="10">
        <f>TI_EHG_E_E!R72+TI_EHG_CHP_E!R72+TI_EHG_H_E!R72+TI_EHG_EDHP!R72+TI_EHG_EB!R72+TI_EHG_EPS!R72+TI_EHG_DHEP!R72</f>
        <v>64.877042132416165</v>
      </c>
      <c r="S72" s="10">
        <f>TI_EHG_E_E!S72+TI_EHG_CHP_E!S72+TI_EHG_H_E!S72+TI_EHG_EDHP!S72+TI_EHG_EB!S72+TI_EHG_EPS!S72+TI_EHG_DHEP!S72</f>
        <v>60.901977644024072</v>
      </c>
      <c r="T72" s="10">
        <f>TI_EHG_E_E!T72+TI_EHG_CHP_E!T72+TI_EHG_H_E!T72+TI_EHG_EDHP!T72+TI_EHG_EB!T72+TI_EHG_EPS!T72+TI_EHG_DHEP!T72</f>
        <v>60.15520206362855</v>
      </c>
      <c r="U72" s="10">
        <f>TI_EHG_E_E!U72+TI_EHG_CHP_E!U72+TI_EHG_H_E!U72+TI_EHG_EDHP!U72+TI_EHG_EB!U72+TI_EHG_EPS!U72+TI_EHG_DHEP!U72</f>
        <v>65.231728288907988</v>
      </c>
      <c r="V72" s="10">
        <f>TI_EHG_E_E!V72+TI_EHG_CHP_E!V72+TI_EHG_H_E!V72+TI_EHG_EDHP!V72+TI_EHG_EB!V72+TI_EHG_EPS!V72+TI_EHG_DHEP!V72</f>
        <v>60.459931212381761</v>
      </c>
      <c r="W72" s="10">
        <f>TI_EHG_E_E!W72+TI_EHG_CHP_E!W72+TI_EHG_H_E!W72+TI_EHG_EDHP!W72+TI_EHG_EB!W72+TI_EHG_EPS!W72+TI_EHG_DHEP!W72</f>
        <v>55.923903697334467</v>
      </c>
      <c r="X72" s="10">
        <f>TI_EHG_E_E!X72+TI_EHG_CHP_E!X72+TI_EHG_H_E!X72+TI_EHG_EDHP!X72+TI_EHG_EB!X72+TI_EHG_EPS!X72+TI_EHG_DHEP!X72</f>
        <v>61.069389509888211</v>
      </c>
    </row>
    <row r="73" spans="1:24" ht="11.25" customHeight="1" x14ac:dyDescent="0.2">
      <c r="A73" s="42" t="s">
        <v>133</v>
      </c>
      <c r="B73" s="9" t="s">
        <v>134</v>
      </c>
      <c r="C73" s="10">
        <f>TI_EHG_E_E!C73+TI_EHG_CHP_E!C73+TI_EHG_H_E!C73+TI_EHG_EDHP!C73+TI_EHG_EB!C73+TI_EHG_EPS!C73+TI_EHG_DHEP!C73</f>
        <v>547.00490111779879</v>
      </c>
      <c r="D73" s="10">
        <f>TI_EHG_E_E!D73+TI_EHG_CHP_E!D73+TI_EHG_H_E!D73+TI_EHG_EDHP!D73+TI_EHG_EB!D73+TI_EHG_EPS!D73+TI_EHG_DHEP!D73</f>
        <v>540.55606190885646</v>
      </c>
      <c r="E73" s="10">
        <f>TI_EHG_E_E!E73+TI_EHG_CHP_E!E73+TI_EHG_H_E!E73+TI_EHG_EDHP!E73+TI_EHG_EB!E73+TI_EHG_EPS!E73+TI_EHG_DHEP!E73</f>
        <v>579.6073086844367</v>
      </c>
      <c r="F73" s="10">
        <f>TI_EHG_E_E!F73+TI_EHG_CHP_E!F73+TI_EHG_H_E!F73+TI_EHG_EDHP!F73+TI_EHG_EB!F73+TI_EHG_EPS!F73+TI_EHG_DHEP!F73</f>
        <v>632.03404987102317</v>
      </c>
      <c r="G73" s="10">
        <f>TI_EHG_E_E!G73+TI_EHG_CHP_E!G73+TI_EHG_H_E!G73+TI_EHG_EDHP!G73+TI_EHG_EB!G73+TI_EHG_EPS!G73+TI_EHG_DHEP!G73</f>
        <v>654.4854686156491</v>
      </c>
      <c r="H73" s="10">
        <f>TI_EHG_E_E!H73+TI_EHG_CHP_E!H73+TI_EHG_H_E!H73+TI_EHG_EDHP!H73+TI_EHG_EB!H73+TI_EHG_EPS!H73+TI_EHG_DHEP!H73</f>
        <v>671.65855546001717</v>
      </c>
      <c r="I73" s="10">
        <f>TI_EHG_E_E!I73+TI_EHG_CHP_E!I73+TI_EHG_H_E!I73+TI_EHG_EDHP!I73+TI_EHG_EB!I73+TI_EHG_EPS!I73+TI_EHG_DHEP!I73</f>
        <v>635.49724849527081</v>
      </c>
      <c r="J73" s="10">
        <f>TI_EHG_E_E!J73+TI_EHG_CHP_E!J73+TI_EHG_H_E!J73+TI_EHG_EDHP!J73+TI_EHG_EB!J73+TI_EHG_EPS!J73+TI_EHG_DHEP!J73</f>
        <v>665.42476354256246</v>
      </c>
      <c r="K73" s="10">
        <f>TI_EHG_E_E!K73+TI_EHG_CHP_E!K73+TI_EHG_H_E!K73+TI_EHG_EDHP!K73+TI_EHG_EB!K73+TI_EHG_EPS!K73+TI_EHG_DHEP!K73</f>
        <v>695.44754944110048</v>
      </c>
      <c r="L73" s="10">
        <f>TI_EHG_E_E!L73+TI_EHG_CHP_E!L73+TI_EHG_H_E!L73+TI_EHG_EDHP!L73+TI_EHG_EB!L73+TI_EHG_EPS!L73+TI_EHG_DHEP!L73</f>
        <v>687.78065348237305</v>
      </c>
      <c r="M73" s="10">
        <f>TI_EHG_E_E!M73+TI_EHG_CHP_E!M73+TI_EHG_H_E!M73+TI_EHG_EDHP!M73+TI_EHG_EB!M73+TI_EHG_EPS!M73+TI_EHG_DHEP!M73</f>
        <v>667.02493551160785</v>
      </c>
      <c r="N73" s="10">
        <f>TI_EHG_E_E!N73+TI_EHG_CHP_E!N73+TI_EHG_H_E!N73+TI_EHG_EDHP!N73+TI_EHG_EB!N73+TI_EHG_EPS!N73+TI_EHG_DHEP!N73</f>
        <v>710.08882201203778</v>
      </c>
      <c r="O73" s="10">
        <f>TI_EHG_E_E!O73+TI_EHG_CHP_E!O73+TI_EHG_H_E!O73+TI_EHG_EDHP!O73+TI_EHG_EB!O73+TI_EHG_EPS!O73+TI_EHG_DHEP!O73</f>
        <v>706.02846087704211</v>
      </c>
      <c r="P73" s="10">
        <f>TI_EHG_E_E!P73+TI_EHG_CHP_E!P73+TI_EHG_H_E!P73+TI_EHG_EDHP!P73+TI_EHG_EB!P73+TI_EHG_EPS!P73+TI_EHG_DHEP!P73</f>
        <v>754.32312983662939</v>
      </c>
      <c r="Q73" s="10">
        <f>TI_EHG_E_E!Q73+TI_EHG_CHP_E!Q73+TI_EHG_H_E!Q73+TI_EHG_EDHP!Q73+TI_EHG_EB!Q73+TI_EHG_EPS!Q73+TI_EHG_DHEP!Q73</f>
        <v>778.35098882201191</v>
      </c>
      <c r="R73" s="10">
        <f>TI_EHG_E_E!R73+TI_EHG_CHP_E!R73+TI_EHG_H_E!R73+TI_EHG_EDHP!R73+TI_EHG_EB!R73+TI_EHG_EPS!R73+TI_EHG_DHEP!R73</f>
        <v>773.06784178847806</v>
      </c>
      <c r="S73" s="10">
        <f>TI_EHG_E_E!S73+TI_EHG_CHP_E!S73+TI_EHG_H_E!S73+TI_EHG_EDHP!S73+TI_EHG_EB!S73+TI_EHG_EPS!S73+TI_EHG_DHEP!S73</f>
        <v>826.08512467755804</v>
      </c>
      <c r="T73" s="10">
        <f>TI_EHG_E_E!T73+TI_EHG_CHP_E!T73+TI_EHG_H_E!T73+TI_EHG_EDHP!T73+TI_EHG_EB!T73+TI_EHG_EPS!T73+TI_EHG_DHEP!T73</f>
        <v>825.74204643164217</v>
      </c>
      <c r="U73" s="10">
        <f>TI_EHG_E_E!U73+TI_EHG_CHP_E!U73+TI_EHG_H_E!U73+TI_EHG_EDHP!U73+TI_EHG_EB!U73+TI_EHG_EPS!U73+TI_EHG_DHEP!U73</f>
        <v>813.00954428202908</v>
      </c>
      <c r="V73" s="10">
        <f>TI_EHG_E_E!V73+TI_EHG_CHP_E!V73+TI_EHG_H_E!V73+TI_EHG_EDHP!V73+TI_EHG_EB!V73+TI_EHG_EPS!V73+TI_EHG_DHEP!V73</f>
        <v>776.14041272570944</v>
      </c>
      <c r="W73" s="10">
        <f>TI_EHG_E_E!W73+TI_EHG_CHP_E!W73+TI_EHG_H_E!W73+TI_EHG_EDHP!W73+TI_EHG_EB!W73+TI_EHG_EPS!W73+TI_EHG_DHEP!W73</f>
        <v>753.95640584694752</v>
      </c>
      <c r="X73" s="10">
        <f>TI_EHG_E_E!X73+TI_EHG_CHP_E!X73+TI_EHG_H_E!X73+TI_EHG_EDHP!X73+TI_EHG_EB!X73+TI_EHG_EPS!X73+TI_EHG_DHEP!X73</f>
        <v>795.89802235597585</v>
      </c>
    </row>
    <row r="74" spans="1:24" ht="11.25" customHeight="1" x14ac:dyDescent="0.2">
      <c r="A74" s="35" t="s">
        <v>135</v>
      </c>
      <c r="B74" s="36" t="s">
        <v>136</v>
      </c>
      <c r="C74" s="37">
        <f>TI_EHG_E_E!C74+TI_EHG_CHP_E!C74+TI_EHG_H_E!C74+TI_EHG_EDHP!C74+TI_EHG_EB!C74+TI_EHG_EPS!C74+TI_EHG_DHEP!C74</f>
        <v>1012.725709372313</v>
      </c>
      <c r="D74" s="37">
        <f>TI_EHG_E_E!D74+TI_EHG_CHP_E!D74+TI_EHG_H_E!D74+TI_EHG_EDHP!D74+TI_EHG_EB!D74+TI_EHG_EPS!D74+TI_EHG_DHEP!D74</f>
        <v>1025.623387790198</v>
      </c>
      <c r="E74" s="37">
        <f>TI_EHG_E_E!E74+TI_EHG_CHP_E!E74+TI_EHG_H_E!E74+TI_EHG_EDHP!E74+TI_EHG_EB!E74+TI_EHG_EPS!E74+TI_EHG_DHEP!E74</f>
        <v>1009.888220120378</v>
      </c>
      <c r="F74" s="37">
        <f>TI_EHG_E_E!F74+TI_EHG_CHP_E!F74+TI_EHG_H_E!F74+TI_EHG_EDHP!F74+TI_EHG_EB!F74+TI_EHG_EPS!F74+TI_EHG_DHEP!F74</f>
        <v>1036.4574376612211</v>
      </c>
      <c r="G74" s="37">
        <f>TI_EHG_E_E!G74+TI_EHG_CHP_E!G74+TI_EHG_H_E!G74+TI_EHG_EDHP!G74+TI_EHG_EB!G74+TI_EHG_EPS!G74+TI_EHG_DHEP!G74</f>
        <v>985.89853826311253</v>
      </c>
      <c r="H74" s="37">
        <f>TI_EHG_E_E!H74+TI_EHG_CHP_E!H74+TI_EHG_H_E!H74+TI_EHG_EDHP!H74+TI_EHG_EB!H74+TI_EHG_EPS!H74+TI_EHG_DHEP!H74</f>
        <v>1031.0404127257091</v>
      </c>
      <c r="I74" s="37">
        <f>TI_EHG_E_E!I74+TI_EHG_CHP_E!I74+TI_EHG_H_E!I74+TI_EHG_EDHP!I74+TI_EHG_EB!I74+TI_EHG_EPS!I74+TI_EHG_DHEP!I74</f>
        <v>894.84092863284604</v>
      </c>
      <c r="J74" s="37">
        <f>TI_EHG_E_E!J74+TI_EHG_CHP_E!J74+TI_EHG_H_E!J74+TI_EHG_EDHP!J74+TI_EHG_EB!J74+TI_EHG_EPS!J74+TI_EHG_DHEP!J74</f>
        <v>1083.404987102321</v>
      </c>
      <c r="K74" s="37">
        <f>TI_EHG_E_E!K74+TI_EHG_CHP_E!K74+TI_EHG_H_E!K74+TI_EHG_EDHP!K74+TI_EHG_EB!K74+TI_EHG_EPS!K74+TI_EHG_DHEP!K74</f>
        <v>1075.4084264832329</v>
      </c>
      <c r="L74" s="37">
        <f>TI_EHG_E_E!L74+TI_EHG_CHP_E!L74+TI_EHG_H_E!L74+TI_EHG_EDHP!L74+TI_EHG_EB!L74+TI_EHG_EPS!L74+TI_EHG_DHEP!L74</f>
        <v>979.99999999999989</v>
      </c>
      <c r="M74" s="37">
        <f>TI_EHG_E_E!M74+TI_EHG_CHP_E!M74+TI_EHG_H_E!M74+TI_EHG_EDHP!M74+TI_EHG_EB!M74+TI_EHG_EPS!M74+TI_EHG_DHEP!M74</f>
        <v>917.39999999999986</v>
      </c>
      <c r="N74" s="37">
        <f>TI_EHG_E_E!N74+TI_EHG_CHP_E!N74+TI_EHG_H_E!N74+TI_EHG_EDHP!N74+TI_EHG_EB!N74+TI_EHG_EPS!N74+TI_EHG_DHEP!N74</f>
        <v>959.19999999999982</v>
      </c>
      <c r="O74" s="37">
        <f>TI_EHG_E_E!O74+TI_EHG_CHP_E!O74+TI_EHG_H_E!O74+TI_EHG_EDHP!O74+TI_EHG_EB!O74+TI_EHG_EPS!O74+TI_EHG_DHEP!O74</f>
        <v>920</v>
      </c>
      <c r="P74" s="37">
        <f>TI_EHG_E_E!P74+TI_EHG_CHP_E!P74+TI_EHG_H_E!P74+TI_EHG_EDHP!P74+TI_EHG_EB!P74+TI_EHG_EPS!P74+TI_EHG_DHEP!P74</f>
        <v>656.19999999999993</v>
      </c>
      <c r="Q74" s="37">
        <f>TI_EHG_E_E!Q74+TI_EHG_CHP_E!Q74+TI_EHG_H_E!Q74+TI_EHG_EDHP!Q74+TI_EHG_EB!Q74+TI_EHG_EPS!Q74+TI_EHG_DHEP!Q74</f>
        <v>941.29999999999984</v>
      </c>
      <c r="R74" s="37">
        <f>TI_EHG_E_E!R74+TI_EHG_CHP_E!R74+TI_EHG_H_E!R74+TI_EHG_EDHP!R74+TI_EHG_EB!R74+TI_EHG_EPS!R74+TI_EHG_DHEP!R74</f>
        <v>937.35004299226125</v>
      </c>
      <c r="S74" s="37">
        <f>TI_EHG_E_E!S74+TI_EHG_CHP_E!S74+TI_EHG_H_E!S74+TI_EHG_EDHP!S74+TI_EHG_EB!S74+TI_EHG_EPS!S74+TI_EHG_DHEP!S74</f>
        <v>916.13998280309545</v>
      </c>
      <c r="T74" s="37">
        <f>TI_EHG_E_E!T74+TI_EHG_CHP_E!T74+TI_EHG_H_E!T74+TI_EHG_EDHP!T74+TI_EHG_EB!T74+TI_EHG_EPS!T74+TI_EHG_DHEP!T74</f>
        <v>789.53998280309543</v>
      </c>
      <c r="U74" s="37">
        <f>TI_EHG_E_E!U74+TI_EHG_CHP_E!U74+TI_EHG_H_E!U74+TI_EHG_EDHP!U74+TI_EHG_EB!U74+TI_EHG_EPS!U74+TI_EHG_DHEP!U74</f>
        <v>812.26001719690453</v>
      </c>
      <c r="V74" s="37">
        <f>TI_EHG_E_E!V74+TI_EHG_CHP_E!V74+TI_EHG_H_E!V74+TI_EHG_EDHP!V74+TI_EHG_EB!V74+TI_EHG_EPS!V74+TI_EHG_DHEP!V74</f>
        <v>910.30997420464314</v>
      </c>
      <c r="W74" s="37">
        <f>TI_EHG_E_E!W74+TI_EHG_CHP_E!W74+TI_EHG_H_E!W74+TI_EHG_EDHP!W74+TI_EHG_EB!W74+TI_EHG_EPS!W74+TI_EHG_DHEP!W74</f>
        <v>955.89002579535679</v>
      </c>
      <c r="X74" s="37">
        <f>TI_EHG_E_E!X74+TI_EHG_CHP_E!X74+TI_EHG_H_E!X74+TI_EHG_EDHP!X74+TI_EHG_EB!X74+TI_EHG_EPS!X74+TI_EHG_DHEP!X74</f>
        <v>890.4300085984521</v>
      </c>
    </row>
    <row r="75" spans="1:24" ht="11.25" customHeight="1" x14ac:dyDescent="0.2">
      <c r="A75" s="35" t="s">
        <v>137</v>
      </c>
      <c r="B75" s="36" t="s">
        <v>138</v>
      </c>
      <c r="C75" s="37">
        <f>TI_EHG_E_E!C75+TI_EHG_CHP_E!C75+TI_EHG_H_E!C75+TI_EHG_EDHP!C75+TI_EHG_EB!C75+TI_EHG_EPS!C75+TI_EHG_DHEP!C75</f>
        <v>222.5327601031814</v>
      </c>
      <c r="D75" s="37">
        <f>TI_EHG_E_E!D75+TI_EHG_CHP_E!D75+TI_EHG_H_E!D75+TI_EHG_EDHP!D75+TI_EHG_EB!D75+TI_EHG_EPS!D75+TI_EHG_DHEP!D75</f>
        <v>194.5399828030954</v>
      </c>
      <c r="E75" s="37">
        <f>TI_EHG_E_E!E75+TI_EHG_CHP_E!E75+TI_EHG_H_E!E75+TI_EHG_EDHP!E75+TI_EHG_EB!E75+TI_EHG_EPS!E75+TI_EHG_DHEP!E75</f>
        <v>216.10773860705069</v>
      </c>
      <c r="F75" s="37">
        <f>TI_EHG_E_E!F75+TI_EHG_CHP_E!F75+TI_EHG_H_E!F75+TI_EHG_EDHP!F75+TI_EHG_EB!F75+TI_EHG_EPS!F75+TI_EHG_DHEP!F75</f>
        <v>259.88822012037832</v>
      </c>
      <c r="G75" s="37">
        <f>TI_EHG_E_E!G75+TI_EHG_CHP_E!G75+TI_EHG_H_E!G75+TI_EHG_EDHP!G75+TI_EHG_EB!G75+TI_EHG_EPS!G75+TI_EHG_DHEP!G75</f>
        <v>244.41100601891659</v>
      </c>
      <c r="H75" s="37">
        <f>TI_EHG_E_E!H75+TI_EHG_CHP_E!H75+TI_EHG_H_E!H75+TI_EHG_EDHP!H75+TI_EHG_EB!H75+TI_EHG_EPS!H75+TI_EHG_DHEP!H75</f>
        <v>195.6625967325881</v>
      </c>
      <c r="I75" s="37">
        <f>TI_EHG_E_E!I75+TI_EHG_CHP_E!I75+TI_EHG_H_E!I75+TI_EHG_EDHP!I75+TI_EHG_EB!I75+TI_EHG_EPS!I75+TI_EHG_DHEP!I75</f>
        <v>222.9387790197764</v>
      </c>
      <c r="J75" s="37">
        <f>TI_EHG_E_E!J75+TI_EHG_CHP_E!J75+TI_EHG_H_E!J75+TI_EHG_EDHP!J75+TI_EHG_EB!J75+TI_EHG_EPS!J75+TI_EHG_DHEP!J75</f>
        <v>220.12037833190021</v>
      </c>
      <c r="K75" s="37">
        <f>TI_EHG_E_E!K75+TI_EHG_CHP_E!K75+TI_EHG_H_E!K75+TI_EHG_EDHP!K75+TI_EHG_EB!K75+TI_EHG_EPS!K75+TI_EHG_DHEP!K75</f>
        <v>252.69896818572661</v>
      </c>
      <c r="L75" s="37">
        <f>TI_EHG_E_E!L75+TI_EHG_CHP_E!L75+TI_EHG_H_E!L75+TI_EHG_EDHP!L75+TI_EHG_EB!L75+TI_EHG_EPS!L75+TI_EHG_DHEP!L75</f>
        <v>317.21126397248491</v>
      </c>
      <c r="M75" s="37">
        <f>TI_EHG_E_E!M75+TI_EHG_CHP_E!M75+TI_EHG_H_E!M75+TI_EHG_EDHP!M75+TI_EHG_EB!M75+TI_EHG_EPS!M75+TI_EHG_DHEP!M75</f>
        <v>334.07377472055032</v>
      </c>
      <c r="N75" s="37">
        <f>TI_EHG_E_E!N75+TI_EHG_CHP_E!N75+TI_EHG_H_E!N75+TI_EHG_EDHP!N75+TI_EHG_EB!N75+TI_EHG_EPS!N75+TI_EHG_DHEP!N75</f>
        <v>360.13181427343068</v>
      </c>
      <c r="O75" s="37">
        <f>TI_EHG_E_E!O75+TI_EHG_CHP_E!O75+TI_EHG_H_E!O75+TI_EHG_EDHP!O75+TI_EHG_EB!O75+TI_EHG_EPS!O75+TI_EHG_DHEP!O75</f>
        <v>421.08529664660358</v>
      </c>
      <c r="P75" s="37">
        <f>TI_EHG_E_E!P75+TI_EHG_CHP_E!P75+TI_EHG_H_E!P75+TI_EHG_EDHP!P75+TI_EHG_EB!P75+TI_EHG_EPS!P75+TI_EHG_DHEP!P75</f>
        <v>425.45623387790192</v>
      </c>
      <c r="Q75" s="37">
        <f>TI_EHG_E_E!Q75+TI_EHG_CHP_E!Q75+TI_EHG_H_E!Q75+TI_EHG_EDHP!Q75+TI_EHG_EB!Q75+TI_EHG_EPS!Q75+TI_EHG_DHEP!Q75</f>
        <v>407.25614789337919</v>
      </c>
      <c r="R75" s="37">
        <f>TI_EHG_E_E!R75+TI_EHG_CHP_E!R75+TI_EHG_H_E!R75+TI_EHG_EDHP!R75+TI_EHG_EB!R75+TI_EHG_EPS!R75+TI_EHG_DHEP!R75</f>
        <v>546.85055889939815</v>
      </c>
      <c r="S75" s="37">
        <f>TI_EHG_E_E!S75+TI_EHG_CHP_E!S75+TI_EHG_H_E!S75+TI_EHG_EDHP!S75+TI_EHG_EB!S75+TI_EHG_EPS!S75+TI_EHG_DHEP!S75</f>
        <v>521.5334479793637</v>
      </c>
      <c r="T75" s="37">
        <f>TI_EHG_E_E!T75+TI_EHG_CHP_E!T75+TI_EHG_H_E!T75+TI_EHG_EDHP!T75+TI_EHG_EB!T75+TI_EHG_EPS!T75+TI_EHG_DHEP!T75</f>
        <v>573.21100601891658</v>
      </c>
      <c r="U75" s="37">
        <f>TI_EHG_E_E!U75+TI_EHG_CHP_E!U75+TI_EHG_H_E!U75+TI_EHG_EDHP!U75+TI_EHG_EB!U75+TI_EHG_EPS!U75+TI_EHG_DHEP!U75</f>
        <v>353.63783319002584</v>
      </c>
      <c r="V75" s="37">
        <f>TI_EHG_E_E!V75+TI_EHG_CHP_E!V75+TI_EHG_H_E!V75+TI_EHG_EDHP!V75+TI_EHG_EB!V75+TI_EHG_EPS!V75+TI_EHG_DHEP!V75</f>
        <v>359.07910576096299</v>
      </c>
      <c r="W75" s="37">
        <f>TI_EHG_E_E!W75+TI_EHG_CHP_E!W75+TI_EHG_H_E!W75+TI_EHG_EDHP!W75+TI_EHG_EB!W75+TI_EHG_EPS!W75+TI_EHG_DHEP!W75</f>
        <v>439.12957867583827</v>
      </c>
      <c r="X75" s="37">
        <f>TI_EHG_E_E!X75+TI_EHG_CHP_E!X75+TI_EHG_H_E!X75+TI_EHG_EDHP!X75+TI_EHG_EB!X75+TI_EHG_EPS!X75+TI_EHG_DHEP!X75</f>
        <v>423.004815133276</v>
      </c>
    </row>
    <row r="76" spans="1:24" ht="11.25" customHeight="1" x14ac:dyDescent="0.2">
      <c r="A76" s="38" t="s">
        <v>139</v>
      </c>
      <c r="B76" s="39" t="s">
        <v>140</v>
      </c>
      <c r="C76" s="40">
        <f>TI_EHG_E_E!C76+TI_EHG_CHP_E!C76+TI_EHG_H_E!C76+TI_EHG_EDHP!C76+TI_EHG_EB!C76+TI_EHG_EPS!C76+TI_EHG_DHEP!C76</f>
        <v>0</v>
      </c>
      <c r="D76" s="40">
        <f>TI_EHG_E_E!D76+TI_EHG_CHP_E!D76+TI_EHG_H_E!D76+TI_EHG_EDHP!D76+TI_EHG_EB!D76+TI_EHG_EPS!D76+TI_EHG_DHEP!D76</f>
        <v>0</v>
      </c>
      <c r="E76" s="40">
        <f>TI_EHG_E_E!E76+TI_EHG_CHP_E!E76+TI_EHG_H_E!E76+TI_EHG_EDHP!E76+TI_EHG_EB!E76+TI_EHG_EPS!E76+TI_EHG_DHEP!E76</f>
        <v>0</v>
      </c>
      <c r="F76" s="40">
        <f>TI_EHG_E_E!F76+TI_EHG_CHP_E!F76+TI_EHG_H_E!F76+TI_EHG_EDHP!F76+TI_EHG_EB!F76+TI_EHG_EPS!F76+TI_EHG_DHEP!F76</f>
        <v>0</v>
      </c>
      <c r="G76" s="40">
        <f>TI_EHG_E_E!G76+TI_EHG_CHP_E!G76+TI_EHG_H_E!G76+TI_EHG_EDHP!G76+TI_EHG_EB!G76+TI_EHG_EPS!G76+TI_EHG_DHEP!G76</f>
        <v>0</v>
      </c>
      <c r="H76" s="40">
        <f>TI_EHG_E_E!H76+TI_EHG_CHP_E!H76+TI_EHG_H_E!H76+TI_EHG_EDHP!H76+TI_EHG_EB!H76+TI_EHG_EPS!H76+TI_EHG_DHEP!H76</f>
        <v>0</v>
      </c>
      <c r="I76" s="40">
        <f>TI_EHG_E_E!I76+TI_EHG_CHP_E!I76+TI_EHG_H_E!I76+TI_EHG_EDHP!I76+TI_EHG_EB!I76+TI_EHG_EPS!I76+TI_EHG_DHEP!I76</f>
        <v>0</v>
      </c>
      <c r="J76" s="40">
        <f>TI_EHG_E_E!J76+TI_EHG_CHP_E!J76+TI_EHG_H_E!J76+TI_EHG_EDHP!J76+TI_EHG_EB!J76+TI_EHG_EPS!J76+TI_EHG_DHEP!J76</f>
        <v>0</v>
      </c>
      <c r="K76" s="40">
        <f>TI_EHG_E_E!K76+TI_EHG_CHP_E!K76+TI_EHG_H_E!K76+TI_EHG_EDHP!K76+TI_EHG_EB!K76+TI_EHG_EPS!K76+TI_EHG_DHEP!K76</f>
        <v>0</v>
      </c>
      <c r="L76" s="40">
        <f>TI_EHG_E_E!L76+TI_EHG_CHP_E!L76+TI_EHG_H_E!L76+TI_EHG_EDHP!L76+TI_EHG_EB!L76+TI_EHG_EPS!L76+TI_EHG_DHEP!L76</f>
        <v>0</v>
      </c>
      <c r="M76" s="40">
        <f>TI_EHG_E_E!M76+TI_EHG_CHP_E!M76+TI_EHG_H_E!M76+TI_EHG_EDHP!M76+TI_EHG_EB!M76+TI_EHG_EPS!M76+TI_EHG_DHEP!M76</f>
        <v>0</v>
      </c>
      <c r="N76" s="40">
        <f>TI_EHG_E_E!N76+TI_EHG_CHP_E!N76+TI_EHG_H_E!N76+TI_EHG_EDHP!N76+TI_EHG_EB!N76+TI_EHG_EPS!N76+TI_EHG_DHEP!N76</f>
        <v>0</v>
      </c>
      <c r="O76" s="40">
        <f>TI_EHG_E_E!O76+TI_EHG_CHP_E!O76+TI_EHG_H_E!O76+TI_EHG_EDHP!O76+TI_EHG_EB!O76+TI_EHG_EPS!O76+TI_EHG_DHEP!O76</f>
        <v>0</v>
      </c>
      <c r="P76" s="40">
        <f>TI_EHG_E_E!P76+TI_EHG_CHP_E!P76+TI_EHG_H_E!P76+TI_EHG_EDHP!P76+TI_EHG_EB!P76+TI_EHG_EPS!P76+TI_EHG_DHEP!P76</f>
        <v>0</v>
      </c>
      <c r="Q76" s="40">
        <f>TI_EHG_E_E!Q76+TI_EHG_CHP_E!Q76+TI_EHG_H_E!Q76+TI_EHG_EDHP!Q76+TI_EHG_EB!Q76+TI_EHG_EPS!Q76+TI_EHG_DHEP!Q76</f>
        <v>0</v>
      </c>
      <c r="R76" s="40">
        <f>TI_EHG_E_E!R76+TI_EHG_CHP_E!R76+TI_EHG_H_E!R76+TI_EHG_EDHP!R76+TI_EHG_EB!R76+TI_EHG_EPS!R76+TI_EHG_DHEP!R76</f>
        <v>0</v>
      </c>
      <c r="S76" s="40">
        <f>TI_EHG_E_E!S76+TI_EHG_CHP_E!S76+TI_EHG_H_E!S76+TI_EHG_EDHP!S76+TI_EHG_EB!S76+TI_EHG_EPS!S76+TI_EHG_DHEP!S76</f>
        <v>0</v>
      </c>
      <c r="T76" s="40">
        <f>TI_EHG_E_E!T76+TI_EHG_CHP_E!T76+TI_EHG_H_E!T76+TI_EHG_EDHP!T76+TI_EHG_EB!T76+TI_EHG_EPS!T76+TI_EHG_DHEP!T76</f>
        <v>0</v>
      </c>
      <c r="U76" s="40">
        <f>TI_EHG_E_E!U76+TI_EHG_CHP_E!U76+TI_EHG_H_E!U76+TI_EHG_EDHP!U76+TI_EHG_EB!U76+TI_EHG_EPS!U76+TI_EHG_DHEP!U76</f>
        <v>0</v>
      </c>
      <c r="V76" s="40">
        <f>TI_EHG_E_E!V76+TI_EHG_CHP_E!V76+TI_EHG_H_E!V76+TI_EHG_EDHP!V76+TI_EHG_EB!V76+TI_EHG_EPS!V76+TI_EHG_DHEP!V76</f>
        <v>0</v>
      </c>
      <c r="W76" s="40">
        <f>TI_EHG_E_E!W76+TI_EHG_CHP_E!W76+TI_EHG_H_E!W76+TI_EHG_EDHP!W76+TI_EHG_EB!W76+TI_EHG_EPS!W76+TI_EHG_DHEP!W76</f>
        <v>0</v>
      </c>
      <c r="X76" s="40">
        <f>TI_EHG_E_E!X76+TI_EHG_CHP_E!X76+TI_EHG_H_E!X76+TI_EHG_EDHP!X76+TI_EHG_EB!X76+TI_EHG_EPS!X76+TI_EHG_DHEP!X76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8164.128460877042</v>
      </c>
      <c r="D2" s="31">
        <f t="shared" ref="D2:W2" si="1">SUM(D3,D17,D22,D25,D26,D51,D52,D71,D74,D75,D76)</f>
        <v>8771.9621668099735</v>
      </c>
      <c r="E2" s="31">
        <f t="shared" si="1"/>
        <v>9152.9923473774707</v>
      </c>
      <c r="F2" s="31">
        <f t="shared" si="1"/>
        <v>9670.4397248495261</v>
      </c>
      <c r="G2" s="31">
        <f t="shared" si="1"/>
        <v>9577.4652622527938</v>
      </c>
      <c r="H2" s="31">
        <f t="shared" si="1"/>
        <v>9093.1657781599297</v>
      </c>
      <c r="I2" s="31">
        <f t="shared" si="1"/>
        <v>8166.3637145313833</v>
      </c>
      <c r="J2" s="31">
        <f t="shared" si="1"/>
        <v>8360.9675838349085</v>
      </c>
      <c r="K2" s="31">
        <f t="shared" si="1"/>
        <v>8438.4528804815145</v>
      </c>
      <c r="L2" s="31">
        <f t="shared" si="1"/>
        <v>9491.895184866722</v>
      </c>
      <c r="M2" s="31">
        <f t="shared" si="1"/>
        <v>9678.5339638865007</v>
      </c>
      <c r="N2" s="31">
        <f t="shared" si="1"/>
        <v>9791.3091143594138</v>
      </c>
      <c r="O2" s="31">
        <f t="shared" si="1"/>
        <v>8533.1491831470339</v>
      </c>
      <c r="P2" s="31">
        <f t="shared" si="1"/>
        <v>8910.4405846947557</v>
      </c>
      <c r="Q2" s="31">
        <f t="shared" si="1"/>
        <v>9972.8055030094565</v>
      </c>
      <c r="R2" s="31">
        <f t="shared" si="1"/>
        <v>11037.9883061049</v>
      </c>
      <c r="S2" s="31">
        <f t="shared" si="1"/>
        <v>11326.822613929491</v>
      </c>
      <c r="T2" s="31">
        <f t="shared" si="1"/>
        <v>10886.355116079103</v>
      </c>
      <c r="U2" s="31">
        <f t="shared" si="1"/>
        <v>10207.99026655202</v>
      </c>
      <c r="V2" s="31">
        <f t="shared" si="1"/>
        <v>11029.68094582975</v>
      </c>
      <c r="W2" s="31">
        <f t="shared" si="1"/>
        <v>10492.602622527946</v>
      </c>
      <c r="X2" s="31">
        <f t="shared" ref="X2" si="2">SUM(X3,X17,X22,X25,X26,X51,X52,X71,X74,X75,X76)</f>
        <v>10845.462426483235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2867.4867583834912</v>
      </c>
      <c r="D3" s="34">
        <f t="shared" ref="D3:W3" si="4">SUM(D4,D8,D11)</f>
        <v>3025.6601891659502</v>
      </c>
      <c r="E3" s="34">
        <f t="shared" si="4"/>
        <v>3009.1683576956138</v>
      </c>
      <c r="F3" s="34">
        <f t="shared" si="4"/>
        <v>3386.7141874462591</v>
      </c>
      <c r="G3" s="34">
        <f t="shared" si="4"/>
        <v>3209.5786758383492</v>
      </c>
      <c r="H3" s="34">
        <f t="shared" si="4"/>
        <v>2945.4504729148748</v>
      </c>
      <c r="I3" s="34">
        <f t="shared" si="4"/>
        <v>2786.8177987962158</v>
      </c>
      <c r="J3" s="34">
        <f t="shared" si="4"/>
        <v>2840.0198624247628</v>
      </c>
      <c r="K3" s="34">
        <f t="shared" si="4"/>
        <v>2685.0699914015481</v>
      </c>
      <c r="L3" s="34">
        <f t="shared" si="4"/>
        <v>3098.9210662080818</v>
      </c>
      <c r="M3" s="34">
        <f t="shared" si="4"/>
        <v>2742.2135855545998</v>
      </c>
      <c r="N3" s="34">
        <f t="shared" si="4"/>
        <v>3130.954772141014</v>
      </c>
      <c r="O3" s="34">
        <f t="shared" si="4"/>
        <v>3637.629492691316</v>
      </c>
      <c r="P3" s="34">
        <f t="shared" si="4"/>
        <v>3795.5822871883061</v>
      </c>
      <c r="Q3" s="34">
        <f t="shared" si="4"/>
        <v>4459.2198624247631</v>
      </c>
      <c r="R3" s="34">
        <f t="shared" si="4"/>
        <v>5893.7030094582969</v>
      </c>
      <c r="S3" s="34">
        <f t="shared" si="4"/>
        <v>5195.2613069647459</v>
      </c>
      <c r="T3" s="34">
        <f t="shared" si="4"/>
        <v>4132.1441960447119</v>
      </c>
      <c r="U3" s="34">
        <f t="shared" si="4"/>
        <v>3602.2248495270851</v>
      </c>
      <c r="V3" s="34">
        <f t="shared" si="4"/>
        <v>2512.0554600171972</v>
      </c>
      <c r="W3" s="34">
        <f t="shared" si="4"/>
        <v>591.09157351676697</v>
      </c>
      <c r="X3" s="34">
        <f t="shared" ref="X3" si="5">SUM(X4,X8,X11)</f>
        <v>1806.2332760103179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2867.4867583834912</v>
      </c>
      <c r="D4" s="29">
        <f t="shared" ref="D4:W4" si="7">SUM(D5:D7)</f>
        <v>3025.6601891659502</v>
      </c>
      <c r="E4" s="29">
        <f t="shared" si="7"/>
        <v>3009.1683576956138</v>
      </c>
      <c r="F4" s="29">
        <f t="shared" si="7"/>
        <v>3386.7141874462591</v>
      </c>
      <c r="G4" s="29">
        <f t="shared" si="7"/>
        <v>3209.5786758383492</v>
      </c>
      <c r="H4" s="29">
        <f t="shared" si="7"/>
        <v>2945.4504729148748</v>
      </c>
      <c r="I4" s="29">
        <f t="shared" si="7"/>
        <v>2786.8177987962158</v>
      </c>
      <c r="J4" s="29">
        <f t="shared" si="7"/>
        <v>2840.0198624247628</v>
      </c>
      <c r="K4" s="29">
        <f t="shared" si="7"/>
        <v>2685.0699914015481</v>
      </c>
      <c r="L4" s="29">
        <f t="shared" si="7"/>
        <v>3098.9210662080818</v>
      </c>
      <c r="M4" s="29">
        <f t="shared" si="7"/>
        <v>2742.2135855545998</v>
      </c>
      <c r="N4" s="29">
        <f t="shared" si="7"/>
        <v>3130.954772141014</v>
      </c>
      <c r="O4" s="29">
        <f t="shared" si="7"/>
        <v>3637.629492691316</v>
      </c>
      <c r="P4" s="29">
        <f t="shared" si="7"/>
        <v>3795.5822871883061</v>
      </c>
      <c r="Q4" s="29">
        <f t="shared" si="7"/>
        <v>4459.2198624247631</v>
      </c>
      <c r="R4" s="29">
        <f t="shared" si="7"/>
        <v>5893.7030094582969</v>
      </c>
      <c r="S4" s="29">
        <f t="shared" si="7"/>
        <v>5195.2613069647459</v>
      </c>
      <c r="T4" s="29">
        <f t="shared" si="7"/>
        <v>4132.1441960447119</v>
      </c>
      <c r="U4" s="29">
        <f t="shared" si="7"/>
        <v>3602.2248495270851</v>
      </c>
      <c r="V4" s="29">
        <f t="shared" si="7"/>
        <v>2512.0554600171972</v>
      </c>
      <c r="W4" s="29">
        <f t="shared" si="7"/>
        <v>591.09157351676697</v>
      </c>
      <c r="X4" s="29">
        <f t="shared" ref="X4" si="8">SUM(X5:X7)</f>
        <v>1806.2332760103179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2867.4867583834912</v>
      </c>
      <c r="D7" s="10">
        <v>3025.6601891659502</v>
      </c>
      <c r="E7" s="10">
        <v>3009.1683576956138</v>
      </c>
      <c r="F7" s="10">
        <v>3386.7141874462591</v>
      </c>
      <c r="G7" s="10">
        <v>3209.5786758383492</v>
      </c>
      <c r="H7" s="10">
        <v>2945.4504729148748</v>
      </c>
      <c r="I7" s="10">
        <v>2786.8177987962158</v>
      </c>
      <c r="J7" s="10">
        <v>2840.0198624247628</v>
      </c>
      <c r="K7" s="10">
        <v>2685.0699914015481</v>
      </c>
      <c r="L7" s="10">
        <v>3098.9210662080818</v>
      </c>
      <c r="M7" s="10">
        <v>2742.2135855545998</v>
      </c>
      <c r="N7" s="10">
        <v>3130.954772141014</v>
      </c>
      <c r="O7" s="10">
        <v>3637.629492691316</v>
      </c>
      <c r="P7" s="10">
        <v>3795.5822871883061</v>
      </c>
      <c r="Q7" s="10">
        <v>4459.2198624247631</v>
      </c>
      <c r="R7" s="10">
        <v>5893.7030094582969</v>
      </c>
      <c r="S7" s="10">
        <v>5195.2613069647459</v>
      </c>
      <c r="T7" s="10">
        <v>4132.1441960447119</v>
      </c>
      <c r="U7" s="10">
        <v>3602.2248495270851</v>
      </c>
      <c r="V7" s="10">
        <v>2512.0554600171972</v>
      </c>
      <c r="W7" s="10">
        <v>591.09157351676697</v>
      </c>
      <c r="X7" s="10">
        <v>1806.2332760103179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386.83241616509025</v>
      </c>
      <c r="D17" s="37">
        <f t="shared" ref="D17:W17" si="16">SUM(D18:D21)</f>
        <v>463.64763542562338</v>
      </c>
      <c r="E17" s="37">
        <f t="shared" si="16"/>
        <v>408.38589853826301</v>
      </c>
      <c r="F17" s="37">
        <f t="shared" si="16"/>
        <v>399.77790197764404</v>
      </c>
      <c r="G17" s="37">
        <f t="shared" si="16"/>
        <v>426.79131556319857</v>
      </c>
      <c r="H17" s="37">
        <f t="shared" si="16"/>
        <v>410.31573516766986</v>
      </c>
      <c r="I17" s="37">
        <f t="shared" si="16"/>
        <v>337.28383490971618</v>
      </c>
      <c r="J17" s="37">
        <f t="shared" si="16"/>
        <v>441.71685296646604</v>
      </c>
      <c r="K17" s="37">
        <f t="shared" si="16"/>
        <v>416.9509028374892</v>
      </c>
      <c r="L17" s="37">
        <f t="shared" si="16"/>
        <v>287.15012897678423</v>
      </c>
      <c r="M17" s="37">
        <f t="shared" si="16"/>
        <v>379.88443680137573</v>
      </c>
      <c r="N17" s="37">
        <f t="shared" si="16"/>
        <v>397.09320722269985</v>
      </c>
      <c r="O17" s="37">
        <f t="shared" si="16"/>
        <v>448.06534823731721</v>
      </c>
      <c r="P17" s="37">
        <f t="shared" si="16"/>
        <v>385.71702493551152</v>
      </c>
      <c r="Q17" s="37">
        <f t="shared" si="16"/>
        <v>411.14935511607905</v>
      </c>
      <c r="R17" s="37">
        <f t="shared" si="16"/>
        <v>414.26964746345658</v>
      </c>
      <c r="S17" s="37">
        <f t="shared" si="16"/>
        <v>359.66147893379184</v>
      </c>
      <c r="T17" s="37">
        <f t="shared" si="16"/>
        <v>423.93276010318141</v>
      </c>
      <c r="U17" s="37">
        <f t="shared" si="16"/>
        <v>359.85391229578676</v>
      </c>
      <c r="V17" s="37">
        <f t="shared" si="16"/>
        <v>347.86586414445401</v>
      </c>
      <c r="W17" s="37">
        <f t="shared" si="16"/>
        <v>305.70300945829746</v>
      </c>
      <c r="X17" s="37">
        <f t="shared" ref="X17" si="17">SUM(X18:X21)</f>
        <v>402.47102321582111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61.285468615649179</v>
      </c>
      <c r="D19" s="10">
        <v>53.095442820292341</v>
      </c>
      <c r="E19" s="10">
        <v>45.292347377472048</v>
      </c>
      <c r="F19" s="10">
        <v>58.705932932072223</v>
      </c>
      <c r="G19" s="10">
        <v>38.069647463456583</v>
      </c>
      <c r="H19" s="10">
        <v>35.232158211521927</v>
      </c>
      <c r="I19" s="10">
        <v>32.373172828890787</v>
      </c>
      <c r="J19" s="10">
        <v>53.783319002579532</v>
      </c>
      <c r="K19" s="10">
        <v>51.827171109200343</v>
      </c>
      <c r="L19" s="10">
        <v>35.597592433362003</v>
      </c>
      <c r="M19" s="10">
        <v>39.767841788478073</v>
      </c>
      <c r="N19" s="10">
        <v>36.220980223559764</v>
      </c>
      <c r="O19" s="10">
        <v>43.293207222699913</v>
      </c>
      <c r="P19" s="10">
        <v>45.313843508168517</v>
      </c>
      <c r="Q19" s="10">
        <v>38.478073946689591</v>
      </c>
      <c r="R19" s="10">
        <v>38.121668099742053</v>
      </c>
      <c r="S19" s="10">
        <v>30.449613069647459</v>
      </c>
      <c r="T19" s="10">
        <v>41.117024935511601</v>
      </c>
      <c r="U19" s="10">
        <v>37.090111779879621</v>
      </c>
      <c r="V19" s="10">
        <v>38.768357695614782</v>
      </c>
      <c r="W19" s="10">
        <v>32.719604471195183</v>
      </c>
      <c r="X19" s="10">
        <v>34.171281169389509</v>
      </c>
    </row>
    <row r="20" spans="1:24" ht="11.25" customHeight="1" x14ac:dyDescent="0.2">
      <c r="A20" s="42" t="s">
        <v>31</v>
      </c>
      <c r="B20" s="9" t="s">
        <v>32</v>
      </c>
      <c r="C20" s="10">
        <v>325.54694754944109</v>
      </c>
      <c r="D20" s="10">
        <v>410.55219260533102</v>
      </c>
      <c r="E20" s="10">
        <v>363.09355116079098</v>
      </c>
      <c r="F20" s="10">
        <v>341.07196904557179</v>
      </c>
      <c r="G20" s="10">
        <v>388.72166809974198</v>
      </c>
      <c r="H20" s="10">
        <v>375.08357695614791</v>
      </c>
      <c r="I20" s="10">
        <v>304.91066208082538</v>
      </c>
      <c r="J20" s="10">
        <v>387.93353396388648</v>
      </c>
      <c r="K20" s="10">
        <v>365.12373172828887</v>
      </c>
      <c r="L20" s="10">
        <v>251.55253654342221</v>
      </c>
      <c r="M20" s="10">
        <v>340.11659501289768</v>
      </c>
      <c r="N20" s="10">
        <v>360.87222699914008</v>
      </c>
      <c r="O20" s="10">
        <v>404.77214101461732</v>
      </c>
      <c r="P20" s="10">
        <v>340.40318142734299</v>
      </c>
      <c r="Q20" s="10">
        <v>372.67128116938949</v>
      </c>
      <c r="R20" s="10">
        <v>376.14797936371451</v>
      </c>
      <c r="S20" s="10">
        <v>329.21186586414439</v>
      </c>
      <c r="T20" s="10">
        <v>382.8157351676698</v>
      </c>
      <c r="U20" s="10">
        <v>322.76380051590712</v>
      </c>
      <c r="V20" s="10">
        <v>309.09750644883923</v>
      </c>
      <c r="W20" s="10">
        <v>272.98340498710229</v>
      </c>
      <c r="X20" s="10">
        <v>368.29974204643162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21.245915735167671</v>
      </c>
      <c r="S26" s="37">
        <f t="shared" si="22"/>
        <v>21.829320722269987</v>
      </c>
      <c r="T26" s="37">
        <f t="shared" si="22"/>
        <v>32.396990541702493</v>
      </c>
      <c r="U26" s="37">
        <f t="shared" si="22"/>
        <v>27.839810834049864</v>
      </c>
      <c r="V26" s="37">
        <f t="shared" si="22"/>
        <v>27.920550300945827</v>
      </c>
      <c r="W26" s="37">
        <f t="shared" si="22"/>
        <v>22.28435081685296</v>
      </c>
      <c r="X26" s="37">
        <f t="shared" ref="X26" si="23">SUM(X27,X33)</f>
        <v>22.302407566638003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21.245915735167671</v>
      </c>
      <c r="S33" s="29">
        <f t="shared" si="28"/>
        <v>21.829320722269987</v>
      </c>
      <c r="T33" s="29">
        <f t="shared" si="28"/>
        <v>32.396990541702493</v>
      </c>
      <c r="U33" s="29">
        <f t="shared" si="28"/>
        <v>27.839810834049864</v>
      </c>
      <c r="V33" s="29">
        <f t="shared" si="28"/>
        <v>27.920550300945827</v>
      </c>
      <c r="W33" s="29">
        <f t="shared" si="28"/>
        <v>22.28435081685296</v>
      </c>
      <c r="X33" s="29">
        <f t="shared" ref="X33" si="29">SUM(X34:X50)</f>
        <v>22.302407566638003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21.020980223559761</v>
      </c>
      <c r="S34" s="10">
        <v>21.75821152192605</v>
      </c>
      <c r="T34" s="10">
        <v>32.335081685296643</v>
      </c>
      <c r="U34" s="10">
        <v>27.777644024075659</v>
      </c>
      <c r="V34" s="10">
        <v>27.85864144453998</v>
      </c>
      <c r="W34" s="10">
        <v>22.221496130696469</v>
      </c>
      <c r="X34" s="10">
        <v>22.234307824591571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0.22493551160791059</v>
      </c>
      <c r="S43" s="10">
        <v>7.1109200343938084E-2</v>
      </c>
      <c r="T43" s="10">
        <v>6.1908856405846938E-2</v>
      </c>
      <c r="U43" s="10">
        <v>6.2166809974204637E-2</v>
      </c>
      <c r="V43" s="10">
        <v>6.1908856405846938E-2</v>
      </c>
      <c r="W43" s="10">
        <v>6.2854686156491826E-2</v>
      </c>
      <c r="X43" s="10">
        <v>6.8099742046431641E-2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3047.7972484952707</v>
      </c>
      <c r="D51" s="37">
        <v>3347.7533104041272</v>
      </c>
      <c r="E51" s="37">
        <v>3723.9128116938946</v>
      </c>
      <c r="F51" s="37">
        <v>3830.9201203783318</v>
      </c>
      <c r="G51" s="37">
        <v>3782.2961306964748</v>
      </c>
      <c r="H51" s="37">
        <v>3218.755374032673</v>
      </c>
      <c r="I51" s="37">
        <v>3007.492089423904</v>
      </c>
      <c r="J51" s="37">
        <v>3109.7488392089417</v>
      </c>
      <c r="K51" s="37">
        <v>3140.316251074807</v>
      </c>
      <c r="L51" s="37">
        <v>3877.7815993121235</v>
      </c>
      <c r="M51" s="37">
        <v>4382.5950128976783</v>
      </c>
      <c r="N51" s="37">
        <v>4148.674892519346</v>
      </c>
      <c r="O51" s="37">
        <v>2488.5773000859836</v>
      </c>
      <c r="P51" s="37">
        <v>3134.3188306104894</v>
      </c>
      <c r="Q51" s="37">
        <v>3213.0159071367152</v>
      </c>
      <c r="R51" s="37">
        <v>2630.2283748925197</v>
      </c>
      <c r="S51" s="37">
        <v>3670.4067927772999</v>
      </c>
      <c r="T51" s="37">
        <v>4149.8451418744626</v>
      </c>
      <c r="U51" s="37">
        <v>4064.5399828030954</v>
      </c>
      <c r="V51" s="37">
        <v>5496.3441100601885</v>
      </c>
      <c r="W51" s="37">
        <v>5963.0880481513323</v>
      </c>
      <c r="X51" s="37">
        <v>4153.5227858985381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532.95881341358552</v>
      </c>
      <c r="D52" s="37">
        <f t="shared" ref="D52:W52" si="31">SUM(D53:D70)</f>
        <v>593.3561478933791</v>
      </c>
      <c r="E52" s="37">
        <f t="shared" si="31"/>
        <v>670.21453138435072</v>
      </c>
      <c r="F52" s="37">
        <f t="shared" si="31"/>
        <v>655.50670679277732</v>
      </c>
      <c r="G52" s="37">
        <f t="shared" si="31"/>
        <v>800.3010318142733</v>
      </c>
      <c r="H52" s="37">
        <f t="shared" si="31"/>
        <v>1093.6036113499572</v>
      </c>
      <c r="I52" s="37">
        <f t="shared" si="31"/>
        <v>967.24350816852962</v>
      </c>
      <c r="J52" s="37">
        <f t="shared" si="31"/>
        <v>708.68615649183141</v>
      </c>
      <c r="K52" s="37">
        <f t="shared" si="31"/>
        <v>966.293465176268</v>
      </c>
      <c r="L52" s="37">
        <f t="shared" si="31"/>
        <v>1079.2499570077384</v>
      </c>
      <c r="M52" s="37">
        <f t="shared" si="31"/>
        <v>1126.8431642304386</v>
      </c>
      <c r="N52" s="37">
        <f t="shared" si="31"/>
        <v>1093.5251934651762</v>
      </c>
      <c r="O52" s="37">
        <f t="shared" si="31"/>
        <v>1038.8770421324161</v>
      </c>
      <c r="P52" s="37">
        <f t="shared" si="31"/>
        <v>938.62244196044708</v>
      </c>
      <c r="Q52" s="37">
        <f t="shared" si="31"/>
        <v>948.12037833190016</v>
      </c>
      <c r="R52" s="37">
        <f t="shared" si="31"/>
        <v>1141.1913155631985</v>
      </c>
      <c r="S52" s="37">
        <f t="shared" si="31"/>
        <v>1163.5237317282888</v>
      </c>
      <c r="T52" s="37">
        <f t="shared" si="31"/>
        <v>1352.8374032674117</v>
      </c>
      <c r="U52" s="37">
        <f t="shared" si="31"/>
        <v>1336.0167497850384</v>
      </c>
      <c r="V52" s="37">
        <f t="shared" si="31"/>
        <v>1725.2204127257091</v>
      </c>
      <c r="W52" s="37">
        <f t="shared" si="31"/>
        <v>2646.4156061908852</v>
      </c>
      <c r="X52" s="37">
        <f t="shared" ref="X52" si="32">SUM(X53:X70)</f>
        <v>3564.3368890799661</v>
      </c>
    </row>
    <row r="53" spans="1:24" ht="11.25" customHeight="1" x14ac:dyDescent="0.2">
      <c r="A53" s="42" t="s">
        <v>93</v>
      </c>
      <c r="B53" s="9" t="s">
        <v>94</v>
      </c>
      <c r="C53" s="10">
        <v>12.24677558039553</v>
      </c>
      <c r="D53" s="10">
        <v>10.08417884780739</v>
      </c>
      <c r="E53" s="10">
        <v>9.4582975064488384</v>
      </c>
      <c r="F53" s="10">
        <v>6.1908856405846944</v>
      </c>
      <c r="G53" s="10">
        <v>8.16852966466036</v>
      </c>
      <c r="H53" s="10">
        <v>7.5666380051590707</v>
      </c>
      <c r="I53" s="10">
        <v>9.1143594153052447</v>
      </c>
      <c r="J53" s="10">
        <v>9.2003439380911427</v>
      </c>
      <c r="K53" s="10">
        <v>8.7704213241616511</v>
      </c>
      <c r="L53" s="10">
        <v>8.4264832330180557</v>
      </c>
      <c r="M53" s="10">
        <v>9.0283748925193468</v>
      </c>
      <c r="N53" s="10">
        <v>4.901117798796216</v>
      </c>
      <c r="O53" s="10">
        <v>8.975752364574376</v>
      </c>
      <c r="P53" s="10">
        <v>9.8290627687016325</v>
      </c>
      <c r="Q53" s="10">
        <v>9.6474634565778157</v>
      </c>
      <c r="R53" s="10">
        <v>7.9707652622527938</v>
      </c>
      <c r="S53" s="10">
        <v>8.605245055889938</v>
      </c>
      <c r="T53" s="10">
        <v>5.224161650902837</v>
      </c>
      <c r="U53" s="10">
        <v>6.2208082545141874</v>
      </c>
      <c r="V53" s="10">
        <v>6.3785038693035254</v>
      </c>
      <c r="W53" s="10">
        <v>3.9609630266552021</v>
      </c>
      <c r="X53" s="10">
        <v>7.5872742906276862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71.28374892519345</v>
      </c>
      <c r="D55" s="10">
        <v>70.973344797936377</v>
      </c>
      <c r="E55" s="10">
        <v>81.459243336199478</v>
      </c>
      <c r="F55" s="10">
        <v>113.4804815133276</v>
      </c>
      <c r="G55" s="10">
        <v>160.84101461736884</v>
      </c>
      <c r="H55" s="10">
        <v>177.70034393809118</v>
      </c>
      <c r="I55" s="10">
        <v>235.10670679277729</v>
      </c>
      <c r="J55" s="10">
        <v>295.61702493551161</v>
      </c>
      <c r="K55" s="10">
        <v>366.26921754084259</v>
      </c>
      <c r="L55" s="10">
        <v>393.86268271711083</v>
      </c>
      <c r="M55" s="10">
        <v>343.3479793637145</v>
      </c>
      <c r="N55" s="10">
        <v>438.5357695614789</v>
      </c>
      <c r="O55" s="10">
        <v>428.36018916595015</v>
      </c>
      <c r="P55" s="10">
        <v>483.84754944110051</v>
      </c>
      <c r="Q55" s="10">
        <v>498.48108340498709</v>
      </c>
      <c r="R55" s="10">
        <v>649.1719690455717</v>
      </c>
      <c r="S55" s="10">
        <v>702.53293207222691</v>
      </c>
      <c r="T55" s="10">
        <v>908.75434221840055</v>
      </c>
      <c r="U55" s="10">
        <v>907.00868443680122</v>
      </c>
      <c r="V55" s="10">
        <v>989.50361134995694</v>
      </c>
      <c r="W55" s="10">
        <v>1313.6479793637143</v>
      </c>
      <c r="X55" s="10">
        <v>1551.6783319002584</v>
      </c>
    </row>
    <row r="56" spans="1:24" ht="11.25" customHeight="1" x14ac:dyDescent="0.2">
      <c r="A56" s="42" t="s">
        <v>99</v>
      </c>
      <c r="B56" s="9" t="s">
        <v>100</v>
      </c>
      <c r="C56" s="10">
        <v>0.66070507308684445</v>
      </c>
      <c r="D56" s="10">
        <v>1.0012037833190024</v>
      </c>
      <c r="E56" s="10">
        <v>1.4093723129836628</v>
      </c>
      <c r="F56" s="10">
        <v>2.1815993121238177</v>
      </c>
      <c r="G56" s="10">
        <v>2.8874462596732586</v>
      </c>
      <c r="H56" s="10">
        <v>3.0460877042132415</v>
      </c>
      <c r="I56" s="10">
        <v>3.1421324161650901</v>
      </c>
      <c r="J56" s="10">
        <v>3.2300085984522782</v>
      </c>
      <c r="K56" s="10">
        <v>3.4058469475494411</v>
      </c>
      <c r="L56" s="10">
        <v>3.8607050730868444</v>
      </c>
      <c r="M56" s="10">
        <v>4.8041272570937226</v>
      </c>
      <c r="N56" s="10">
        <v>8.9828890799656058</v>
      </c>
      <c r="O56" s="10">
        <v>16.392433361994847</v>
      </c>
      <c r="P56" s="10">
        <v>35.25348237317283</v>
      </c>
      <c r="Q56" s="10">
        <v>62.352622527944966</v>
      </c>
      <c r="R56" s="10">
        <v>95.315563198624247</v>
      </c>
      <c r="S56" s="10">
        <v>137.7306964746345</v>
      </c>
      <c r="T56" s="10">
        <v>189.53963886500426</v>
      </c>
      <c r="U56" s="10">
        <v>318.81272570937222</v>
      </c>
      <c r="V56" s="10">
        <v>464.26526225279451</v>
      </c>
      <c r="W56" s="10">
        <v>736.74204643164217</v>
      </c>
      <c r="X56" s="10">
        <v>971.95812553740313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85.482975064488386</v>
      </c>
      <c r="D59" s="10">
        <v>161.14935511607911</v>
      </c>
      <c r="E59" s="10">
        <v>198.69587274290629</v>
      </c>
      <c r="F59" s="10">
        <v>178.13129836629409</v>
      </c>
      <c r="G59" s="10">
        <v>181.71392949269131</v>
      </c>
      <c r="H59" s="10">
        <v>201.10825451418751</v>
      </c>
      <c r="I59" s="10">
        <v>166.69054170249359</v>
      </c>
      <c r="J59" s="10">
        <v>178.8</v>
      </c>
      <c r="K59" s="10">
        <v>321.86870163370588</v>
      </c>
      <c r="L59" s="10">
        <v>455.40748065348225</v>
      </c>
      <c r="M59" s="10">
        <v>587.36981943250225</v>
      </c>
      <c r="N59" s="10">
        <v>544.114875322442</v>
      </c>
      <c r="O59" s="10">
        <v>563.24643164230429</v>
      </c>
      <c r="P59" s="10">
        <v>390.84746345657783</v>
      </c>
      <c r="Q59" s="10">
        <v>362.42476354256229</v>
      </c>
      <c r="R59" s="10">
        <v>374.63912295786753</v>
      </c>
      <c r="S59" s="10">
        <v>303.51822871883053</v>
      </c>
      <c r="T59" s="10">
        <v>239.04746345657782</v>
      </c>
      <c r="U59" s="10">
        <v>96.5630094582975</v>
      </c>
      <c r="V59" s="10">
        <v>260.57466895958731</v>
      </c>
      <c r="W59" s="10">
        <v>587.91749785038701</v>
      </c>
      <c r="X59" s="10">
        <v>1029.3926070507307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30.548409286328461</v>
      </c>
      <c r="D61" s="10">
        <v>31.933705932932078</v>
      </c>
      <c r="E61" s="10">
        <v>36.662854686156486</v>
      </c>
      <c r="F61" s="10">
        <v>34.465434221840063</v>
      </c>
      <c r="G61" s="10">
        <v>31.026053310404123</v>
      </c>
      <c r="H61" s="10">
        <v>26.822355975924332</v>
      </c>
      <c r="I61" s="10">
        <v>25.341530524505593</v>
      </c>
      <c r="J61" s="10">
        <v>31.241014617368869</v>
      </c>
      <c r="K61" s="10">
        <v>27.156749785038691</v>
      </c>
      <c r="L61" s="10">
        <v>25.508770421324165</v>
      </c>
      <c r="M61" s="10">
        <v>24.648839208942391</v>
      </c>
      <c r="N61" s="10">
        <v>21.806706792777298</v>
      </c>
      <c r="O61" s="10">
        <v>21.902235597592433</v>
      </c>
      <c r="P61" s="10">
        <v>18.844883920894233</v>
      </c>
      <c r="Q61" s="10">
        <v>15.21444539982803</v>
      </c>
      <c r="R61" s="10">
        <v>14.0938950988822</v>
      </c>
      <c r="S61" s="10">
        <v>11.136629406706792</v>
      </c>
      <c r="T61" s="10">
        <v>10.271797076526225</v>
      </c>
      <c r="U61" s="10">
        <v>7.4115219260533109</v>
      </c>
      <c r="V61" s="10">
        <v>4.4983662940670675</v>
      </c>
      <c r="W61" s="10">
        <v>4.1471195184866723</v>
      </c>
      <c r="X61" s="10">
        <v>3.7205503009458294</v>
      </c>
    </row>
    <row r="62" spans="1:24" ht="11.25" customHeight="1" x14ac:dyDescent="0.2">
      <c r="A62" s="42" t="s">
        <v>111</v>
      </c>
      <c r="B62" s="9" t="s">
        <v>112</v>
      </c>
      <c r="C62" s="10">
        <v>332.73619948409288</v>
      </c>
      <c r="D62" s="10">
        <v>318.21435941530518</v>
      </c>
      <c r="E62" s="10">
        <v>324.40051590713671</v>
      </c>
      <c r="F62" s="10">
        <v>320.19681857265692</v>
      </c>
      <c r="G62" s="10">
        <v>330.41943250214962</v>
      </c>
      <c r="H62" s="10">
        <v>349.40765262252791</v>
      </c>
      <c r="I62" s="10">
        <v>159.40576096302661</v>
      </c>
      <c r="J62" s="10">
        <v>163.75270851246771</v>
      </c>
      <c r="K62" s="10">
        <v>148.37110920034391</v>
      </c>
      <c r="L62" s="10">
        <v>175.6950128976784</v>
      </c>
      <c r="M62" s="10">
        <v>146.14978503869301</v>
      </c>
      <c r="N62" s="10">
        <v>72.609114359415301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18.12837489251935</v>
      </c>
      <c r="F69" s="10">
        <v>0.86018916595012884</v>
      </c>
      <c r="G69" s="10">
        <v>85.244625967325874</v>
      </c>
      <c r="H69" s="10">
        <v>327.95227858985379</v>
      </c>
      <c r="I69" s="10">
        <v>368.4424763542562</v>
      </c>
      <c r="J69" s="10">
        <v>26.845055889939811</v>
      </c>
      <c r="K69" s="10">
        <v>90.451418744625968</v>
      </c>
      <c r="L69" s="10">
        <v>16.488822012037829</v>
      </c>
      <c r="M69" s="10">
        <v>11.49423903697334</v>
      </c>
      <c r="N69" s="10">
        <v>2.5747205503009449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316.32751504729151</v>
      </c>
      <c r="D71" s="37">
        <f t="shared" ref="D71:W71" si="34">SUM(D72:D73)</f>
        <v>315.92149613069643</v>
      </c>
      <c r="E71" s="37">
        <f t="shared" si="34"/>
        <v>331.42252794496989</v>
      </c>
      <c r="F71" s="37">
        <f t="shared" si="34"/>
        <v>361.0633705932932</v>
      </c>
      <c r="G71" s="37">
        <f t="shared" si="34"/>
        <v>372.59957007738598</v>
      </c>
      <c r="H71" s="37">
        <f t="shared" si="34"/>
        <v>394.00017196904548</v>
      </c>
      <c r="I71" s="37">
        <f t="shared" si="34"/>
        <v>172.685554600172</v>
      </c>
      <c r="J71" s="37">
        <f t="shared" si="34"/>
        <v>177.39088564058471</v>
      </c>
      <c r="K71" s="37">
        <f t="shared" si="34"/>
        <v>154.4138435081685</v>
      </c>
      <c r="L71" s="37">
        <f t="shared" si="34"/>
        <v>168.7924333619948</v>
      </c>
      <c r="M71" s="37">
        <f t="shared" si="34"/>
        <v>129.59776440240759</v>
      </c>
      <c r="N71" s="37">
        <f t="shared" si="34"/>
        <v>61.861049011177982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5.6586414445399829</v>
      </c>
      <c r="U71" s="37">
        <f t="shared" si="34"/>
        <v>5.2549441100601886</v>
      </c>
      <c r="V71" s="37">
        <f t="shared" si="34"/>
        <v>9.9645743766122088</v>
      </c>
      <c r="W71" s="37">
        <f t="shared" si="34"/>
        <v>8.1300085984522781</v>
      </c>
      <c r="X71" s="37">
        <f t="shared" ref="X71" si="35">SUM(X72:X73)</f>
        <v>6.1660361134995698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5.6586414445399829</v>
      </c>
      <c r="U72" s="10">
        <v>5.2549441100601886</v>
      </c>
      <c r="V72" s="10">
        <v>9.9645743766122088</v>
      </c>
      <c r="W72" s="10">
        <v>8.1300085984522781</v>
      </c>
      <c r="X72" s="10">
        <v>6.1660361134995698</v>
      </c>
    </row>
    <row r="73" spans="1:24" ht="11.25" customHeight="1" x14ac:dyDescent="0.2">
      <c r="A73" s="42" t="s">
        <v>133</v>
      </c>
      <c r="B73" s="9" t="s">
        <v>134</v>
      </c>
      <c r="C73" s="10">
        <v>316.32751504729151</v>
      </c>
      <c r="D73" s="10">
        <v>315.92149613069643</v>
      </c>
      <c r="E73" s="10">
        <v>331.42252794496989</v>
      </c>
      <c r="F73" s="10">
        <v>361.0633705932932</v>
      </c>
      <c r="G73" s="10">
        <v>372.59957007738598</v>
      </c>
      <c r="H73" s="10">
        <v>394.00017196904548</v>
      </c>
      <c r="I73" s="10">
        <v>172.685554600172</v>
      </c>
      <c r="J73" s="10">
        <v>177.39088564058471</v>
      </c>
      <c r="K73" s="10">
        <v>154.4138435081685</v>
      </c>
      <c r="L73" s="10">
        <v>168.7924333619948</v>
      </c>
      <c r="M73" s="10">
        <v>129.59776440240759</v>
      </c>
      <c r="N73" s="10">
        <v>61.861049011177982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1012.725709372313</v>
      </c>
      <c r="D74" s="37">
        <v>1025.623387790198</v>
      </c>
      <c r="E74" s="37">
        <v>1009.888220120378</v>
      </c>
      <c r="F74" s="37">
        <v>1036.4574376612211</v>
      </c>
      <c r="G74" s="37">
        <v>985.89853826311253</v>
      </c>
      <c r="H74" s="37">
        <v>1031.0404127257091</v>
      </c>
      <c r="I74" s="37">
        <v>894.84092863284604</v>
      </c>
      <c r="J74" s="37">
        <v>1083.404987102321</v>
      </c>
      <c r="K74" s="37">
        <v>1075.4084264832329</v>
      </c>
      <c r="L74" s="37">
        <v>979.99999999999989</v>
      </c>
      <c r="M74" s="37">
        <v>917.39999999999986</v>
      </c>
      <c r="N74" s="37">
        <v>959.19999999999982</v>
      </c>
      <c r="O74" s="37">
        <v>920</v>
      </c>
      <c r="P74" s="37">
        <v>656.19999999999993</v>
      </c>
      <c r="Q74" s="37">
        <v>941.29999999999984</v>
      </c>
      <c r="R74" s="37">
        <v>937.35004299226125</v>
      </c>
      <c r="S74" s="37">
        <v>916.13998280309545</v>
      </c>
      <c r="T74" s="37">
        <v>789.53998280309543</v>
      </c>
      <c r="U74" s="37">
        <v>812.26001719690453</v>
      </c>
      <c r="V74" s="37">
        <v>910.30997420464314</v>
      </c>
      <c r="W74" s="37">
        <v>955.89002579535679</v>
      </c>
      <c r="X74" s="37">
        <v>890.4300085984521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10676.722269991398</v>
      </c>
      <c r="D2" s="31">
        <f t="shared" ref="D2:W2" si="1">SUM(D3,D17,D22,D25,D26,D51,D52,D71,D74,D75,D76)</f>
        <v>11185.230352536544</v>
      </c>
      <c r="E2" s="31">
        <f t="shared" si="1"/>
        <v>11271.978331900256</v>
      </c>
      <c r="F2" s="31">
        <f t="shared" si="1"/>
        <v>10919.316509028375</v>
      </c>
      <c r="G2" s="31">
        <f t="shared" si="1"/>
        <v>11748.246173688734</v>
      </c>
      <c r="H2" s="31">
        <f t="shared" si="1"/>
        <v>11710.061049011178</v>
      </c>
      <c r="I2" s="31">
        <f t="shared" si="1"/>
        <v>12082.832846087702</v>
      </c>
      <c r="J2" s="31">
        <f t="shared" si="1"/>
        <v>12641.314703353395</v>
      </c>
      <c r="K2" s="31">
        <f t="shared" si="1"/>
        <v>13018.416423043849</v>
      </c>
      <c r="L2" s="31">
        <f t="shared" si="1"/>
        <v>12618.358813413584</v>
      </c>
      <c r="M2" s="31">
        <f t="shared" si="1"/>
        <v>13177.236715391229</v>
      </c>
      <c r="N2" s="31">
        <f t="shared" si="1"/>
        <v>11564.178847807394</v>
      </c>
      <c r="O2" s="31">
        <f t="shared" si="1"/>
        <v>11560.524935511608</v>
      </c>
      <c r="P2" s="31">
        <f t="shared" si="1"/>
        <v>10713.648323301804</v>
      </c>
      <c r="Q2" s="31">
        <f t="shared" si="1"/>
        <v>10293.992347377471</v>
      </c>
      <c r="R2" s="31">
        <f t="shared" si="1"/>
        <v>10037.019260533103</v>
      </c>
      <c r="S2" s="31">
        <f t="shared" si="1"/>
        <v>10031.449441100602</v>
      </c>
      <c r="T2" s="31">
        <f t="shared" si="1"/>
        <v>10073.879535683576</v>
      </c>
      <c r="U2" s="31">
        <f t="shared" si="1"/>
        <v>9813.5582287188299</v>
      </c>
      <c r="V2" s="31">
        <f t="shared" si="1"/>
        <v>9465.8985898538267</v>
      </c>
      <c r="W2" s="31">
        <f t="shared" si="1"/>
        <v>9215.2480223559742</v>
      </c>
      <c r="X2" s="31">
        <f t="shared" ref="X2" si="2">SUM(X3,X17,X22,X25,X26,X51,X52,X71,X74,X75,X76)</f>
        <v>8779.1460000000006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2130.831298366294</v>
      </c>
      <c r="D3" s="34">
        <f t="shared" ref="D3:W3" si="4">SUM(D4,D8,D11)</f>
        <v>2323.431298366294</v>
      </c>
      <c r="E3" s="34">
        <f t="shared" si="4"/>
        <v>2385.070851246775</v>
      </c>
      <c r="F3" s="34">
        <f t="shared" si="4"/>
        <v>2120.5075666380048</v>
      </c>
      <c r="G3" s="34">
        <f t="shared" si="4"/>
        <v>2107.3717110920029</v>
      </c>
      <c r="H3" s="34">
        <f t="shared" si="4"/>
        <v>2012.8144453998279</v>
      </c>
      <c r="I3" s="34">
        <f t="shared" si="4"/>
        <v>2243.3914015477212</v>
      </c>
      <c r="J3" s="34">
        <f t="shared" si="4"/>
        <v>2285.8408426483229</v>
      </c>
      <c r="K3" s="34">
        <f t="shared" si="4"/>
        <v>2159.6021496130688</v>
      </c>
      <c r="L3" s="34">
        <f t="shared" si="4"/>
        <v>1877.4701633705929</v>
      </c>
      <c r="M3" s="34">
        <f t="shared" si="4"/>
        <v>1926.960963026655</v>
      </c>
      <c r="N3" s="34">
        <f t="shared" si="4"/>
        <v>1217.8220980223559</v>
      </c>
      <c r="O3" s="34">
        <f t="shared" si="4"/>
        <v>1412.145227858985</v>
      </c>
      <c r="P3" s="34">
        <f t="shared" si="4"/>
        <v>1410.9664660361129</v>
      </c>
      <c r="Q3" s="34">
        <f t="shared" si="4"/>
        <v>1590.1368013757519</v>
      </c>
      <c r="R3" s="34">
        <f t="shared" si="4"/>
        <v>2146.6025795356841</v>
      </c>
      <c r="S3" s="34">
        <f t="shared" si="4"/>
        <v>2081.4747205503008</v>
      </c>
      <c r="T3" s="34">
        <f t="shared" si="4"/>
        <v>1994.157867583835</v>
      </c>
      <c r="U3" s="34">
        <f t="shared" si="4"/>
        <v>1687.3674118658639</v>
      </c>
      <c r="V3" s="34">
        <f t="shared" si="4"/>
        <v>990.17274290627688</v>
      </c>
      <c r="W3" s="34">
        <f t="shared" si="4"/>
        <v>934.21848667239885</v>
      </c>
      <c r="X3" s="34">
        <f t="shared" ref="X3" si="5">SUM(X4,X8,X11)</f>
        <v>1023.226913155632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2130.831298366294</v>
      </c>
      <c r="D4" s="29">
        <f t="shared" ref="D4:W4" si="7">SUM(D5:D7)</f>
        <v>2323.431298366294</v>
      </c>
      <c r="E4" s="29">
        <f t="shared" si="7"/>
        <v>2385.070851246775</v>
      </c>
      <c r="F4" s="29">
        <f t="shared" si="7"/>
        <v>2120.5075666380048</v>
      </c>
      <c r="G4" s="29">
        <f t="shared" si="7"/>
        <v>2107.3717110920029</v>
      </c>
      <c r="H4" s="29">
        <f t="shared" si="7"/>
        <v>2012.8144453998279</v>
      </c>
      <c r="I4" s="29">
        <f t="shared" si="7"/>
        <v>2243.3914015477212</v>
      </c>
      <c r="J4" s="29">
        <f t="shared" si="7"/>
        <v>2285.8408426483229</v>
      </c>
      <c r="K4" s="29">
        <f t="shared" si="7"/>
        <v>2159.6021496130688</v>
      </c>
      <c r="L4" s="29">
        <f t="shared" si="7"/>
        <v>1877.4701633705929</v>
      </c>
      <c r="M4" s="29">
        <f t="shared" si="7"/>
        <v>1926.960963026655</v>
      </c>
      <c r="N4" s="29">
        <f t="shared" si="7"/>
        <v>1217.8220980223559</v>
      </c>
      <c r="O4" s="29">
        <f t="shared" si="7"/>
        <v>1412.145227858985</v>
      </c>
      <c r="P4" s="29">
        <f t="shared" si="7"/>
        <v>1410.9664660361129</v>
      </c>
      <c r="Q4" s="29">
        <f t="shared" si="7"/>
        <v>1590.1368013757519</v>
      </c>
      <c r="R4" s="29">
        <f t="shared" si="7"/>
        <v>2146.6025795356841</v>
      </c>
      <c r="S4" s="29">
        <f t="shared" si="7"/>
        <v>2081.4747205503008</v>
      </c>
      <c r="T4" s="29">
        <f t="shared" si="7"/>
        <v>1994.157867583835</v>
      </c>
      <c r="U4" s="29">
        <f t="shared" si="7"/>
        <v>1687.3674118658639</v>
      </c>
      <c r="V4" s="29">
        <f t="shared" si="7"/>
        <v>990.17274290627688</v>
      </c>
      <c r="W4" s="29">
        <f t="shared" si="7"/>
        <v>934.21848667239885</v>
      </c>
      <c r="X4" s="29">
        <f t="shared" ref="X4" si="8">SUM(X5:X7)</f>
        <v>1023.226913155632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2130.831298366294</v>
      </c>
      <c r="D7" s="10">
        <v>2323.431298366294</v>
      </c>
      <c r="E7" s="10">
        <v>2385.070851246775</v>
      </c>
      <c r="F7" s="10">
        <v>2120.5075666380048</v>
      </c>
      <c r="G7" s="10">
        <v>2107.3717110920029</v>
      </c>
      <c r="H7" s="10">
        <v>2012.8144453998279</v>
      </c>
      <c r="I7" s="10">
        <v>2243.3914015477212</v>
      </c>
      <c r="J7" s="10">
        <v>2285.8408426483229</v>
      </c>
      <c r="K7" s="10">
        <v>2159.6021496130688</v>
      </c>
      <c r="L7" s="10">
        <v>1877.4701633705929</v>
      </c>
      <c r="M7" s="10">
        <v>1926.960963026655</v>
      </c>
      <c r="N7" s="10">
        <v>1217.8220980223559</v>
      </c>
      <c r="O7" s="10">
        <v>1412.145227858985</v>
      </c>
      <c r="P7" s="10">
        <v>1410.9664660361129</v>
      </c>
      <c r="Q7" s="10">
        <v>1590.1368013757519</v>
      </c>
      <c r="R7" s="10">
        <v>2146.6025795356841</v>
      </c>
      <c r="S7" s="10">
        <v>2081.4747205503008</v>
      </c>
      <c r="T7" s="10">
        <v>1994.157867583835</v>
      </c>
      <c r="U7" s="10">
        <v>1687.3674118658639</v>
      </c>
      <c r="V7" s="10">
        <v>990.17274290627688</v>
      </c>
      <c r="W7" s="10">
        <v>934.21848667239885</v>
      </c>
      <c r="X7" s="10">
        <v>1023.226913155632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175.12175408426484</v>
      </c>
      <c r="D17" s="37">
        <f t="shared" ref="D17:W17" si="16">SUM(D18:D21)</f>
        <v>134.30782459157348</v>
      </c>
      <c r="E17" s="37">
        <f t="shared" si="16"/>
        <v>178.6496130696475</v>
      </c>
      <c r="F17" s="37">
        <f t="shared" si="16"/>
        <v>229.46638005159065</v>
      </c>
      <c r="G17" s="37">
        <f t="shared" si="16"/>
        <v>196.46509028374891</v>
      </c>
      <c r="H17" s="37">
        <f t="shared" si="16"/>
        <v>233.16612209802224</v>
      </c>
      <c r="I17" s="37">
        <f t="shared" si="16"/>
        <v>186.82055030094588</v>
      </c>
      <c r="J17" s="37">
        <f t="shared" si="16"/>
        <v>233.67730008598451</v>
      </c>
      <c r="K17" s="37">
        <f t="shared" si="16"/>
        <v>220.43327601031814</v>
      </c>
      <c r="L17" s="37">
        <f t="shared" si="16"/>
        <v>151.79613069647462</v>
      </c>
      <c r="M17" s="37">
        <f t="shared" si="16"/>
        <v>235.55227858985378</v>
      </c>
      <c r="N17" s="37">
        <f t="shared" si="16"/>
        <v>248.39251934651764</v>
      </c>
      <c r="O17" s="37">
        <f t="shared" si="16"/>
        <v>198.64092863284608</v>
      </c>
      <c r="P17" s="37">
        <f t="shared" si="16"/>
        <v>225.92674118658644</v>
      </c>
      <c r="Q17" s="37">
        <f t="shared" si="16"/>
        <v>220.49062768701631</v>
      </c>
      <c r="R17" s="37">
        <f t="shared" si="16"/>
        <v>216.46311263972484</v>
      </c>
      <c r="S17" s="37">
        <f t="shared" si="16"/>
        <v>221.99019776440235</v>
      </c>
      <c r="T17" s="37">
        <f t="shared" si="16"/>
        <v>190.97704213241613</v>
      </c>
      <c r="U17" s="37">
        <f t="shared" si="16"/>
        <v>227.80163370593291</v>
      </c>
      <c r="V17" s="37">
        <f t="shared" si="16"/>
        <v>215.98168529664656</v>
      </c>
      <c r="W17" s="37">
        <f t="shared" si="16"/>
        <v>234.78847807394664</v>
      </c>
      <c r="X17" s="37">
        <f t="shared" ref="X17" si="17">SUM(X18:X21)</f>
        <v>175.52063628546861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7.308684436801375</v>
      </c>
      <c r="D19" s="10">
        <v>6.8357695614789344</v>
      </c>
      <c r="E19" s="10">
        <v>6.7282889079965598</v>
      </c>
      <c r="F19" s="10">
        <v>6.1693895098882194</v>
      </c>
      <c r="G19" s="10">
        <v>7.6096302665520197</v>
      </c>
      <c r="H19" s="10">
        <v>4.901117798796216</v>
      </c>
      <c r="I19" s="10">
        <v>3.9122957867583832</v>
      </c>
      <c r="J19" s="10">
        <v>5.4600171969045572</v>
      </c>
      <c r="K19" s="10">
        <v>5.9974204643164226</v>
      </c>
      <c r="L19" s="10">
        <v>5.0730868443680137</v>
      </c>
      <c r="M19" s="10">
        <v>6.2123817712811693</v>
      </c>
      <c r="N19" s="10">
        <v>5.4385210662080823</v>
      </c>
      <c r="O19" s="10">
        <v>4.7936371453138431</v>
      </c>
      <c r="P19" s="10">
        <v>4.2777300085984518</v>
      </c>
      <c r="Q19" s="10">
        <v>3.7618228718830609</v>
      </c>
      <c r="R19" s="10">
        <v>4.1157351676698193</v>
      </c>
      <c r="S19" s="10">
        <v>2.7607910576096302</v>
      </c>
      <c r="T19" s="10">
        <v>3.671539122957868</v>
      </c>
      <c r="U19" s="10">
        <v>5.9294067067927774</v>
      </c>
      <c r="V19" s="10">
        <v>5.7899398108340501</v>
      </c>
      <c r="W19" s="10">
        <v>3.7204643164230435</v>
      </c>
      <c r="X19" s="10">
        <v>0.92029234737747201</v>
      </c>
    </row>
    <row r="20" spans="1:24" ht="11.25" customHeight="1" x14ac:dyDescent="0.2">
      <c r="A20" s="42" t="s">
        <v>31</v>
      </c>
      <c r="B20" s="9" t="s">
        <v>32</v>
      </c>
      <c r="C20" s="10">
        <v>167.81306964746346</v>
      </c>
      <c r="D20" s="10">
        <v>127.47205503009454</v>
      </c>
      <c r="E20" s="10">
        <v>171.92132416165094</v>
      </c>
      <c r="F20" s="10">
        <v>223.29699054170243</v>
      </c>
      <c r="G20" s="10">
        <v>188.85546001719689</v>
      </c>
      <c r="H20" s="10">
        <v>228.26500429922604</v>
      </c>
      <c r="I20" s="10">
        <v>182.90825451418749</v>
      </c>
      <c r="J20" s="10">
        <v>228.21728288907997</v>
      </c>
      <c r="K20" s="10">
        <v>214.4358555460017</v>
      </c>
      <c r="L20" s="10">
        <v>146.7230438521066</v>
      </c>
      <c r="M20" s="10">
        <v>229.33989681857261</v>
      </c>
      <c r="N20" s="10">
        <v>242.95399828030955</v>
      </c>
      <c r="O20" s="10">
        <v>193.84729148753223</v>
      </c>
      <c r="P20" s="10">
        <v>221.649011177988</v>
      </c>
      <c r="Q20" s="10">
        <v>216.72880481513326</v>
      </c>
      <c r="R20" s="10">
        <v>212.34737747205503</v>
      </c>
      <c r="S20" s="10">
        <v>219.22940670679273</v>
      </c>
      <c r="T20" s="10">
        <v>187.30550300945825</v>
      </c>
      <c r="U20" s="10">
        <v>221.87222699914014</v>
      </c>
      <c r="V20" s="10">
        <v>210.1917454858125</v>
      </c>
      <c r="W20" s="10">
        <v>231.0680137575236</v>
      </c>
      <c r="X20" s="10">
        <v>174.60034393809113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664.30412725709357</v>
      </c>
      <c r="D26" s="37">
        <f t="shared" ref="D26:W26" si="22">SUM(D27,D33)</f>
        <v>622.37205503009466</v>
      </c>
      <c r="E26" s="37">
        <f t="shared" si="22"/>
        <v>587.86199484092856</v>
      </c>
      <c r="F26" s="37">
        <f t="shared" si="22"/>
        <v>630.87996560619081</v>
      </c>
      <c r="G26" s="37">
        <f t="shared" si="22"/>
        <v>621.10171969045564</v>
      </c>
      <c r="H26" s="37">
        <f t="shared" si="22"/>
        <v>545.3322441960446</v>
      </c>
      <c r="I26" s="37">
        <f t="shared" si="22"/>
        <v>568.5239036973345</v>
      </c>
      <c r="J26" s="37">
        <f t="shared" si="22"/>
        <v>586.66887360275155</v>
      </c>
      <c r="K26" s="37">
        <f t="shared" si="22"/>
        <v>602.10085984522777</v>
      </c>
      <c r="L26" s="37">
        <f t="shared" si="22"/>
        <v>431.6937231298366</v>
      </c>
      <c r="M26" s="37">
        <f t="shared" si="22"/>
        <v>386.27884780739464</v>
      </c>
      <c r="N26" s="37">
        <f t="shared" si="22"/>
        <v>520.72871883061032</v>
      </c>
      <c r="O26" s="37">
        <f t="shared" si="22"/>
        <v>423.94660361134993</v>
      </c>
      <c r="P26" s="37">
        <f t="shared" si="22"/>
        <v>421.81607910576088</v>
      </c>
      <c r="Q26" s="37">
        <f t="shared" si="22"/>
        <v>587.42123817712809</v>
      </c>
      <c r="R26" s="37">
        <f t="shared" si="22"/>
        <v>296.24660361134994</v>
      </c>
      <c r="S26" s="37">
        <f t="shared" si="22"/>
        <v>283.99845227858987</v>
      </c>
      <c r="T26" s="37">
        <f t="shared" si="22"/>
        <v>232.97343078245913</v>
      </c>
      <c r="U26" s="37">
        <f t="shared" si="22"/>
        <v>338.50584694754946</v>
      </c>
      <c r="V26" s="37">
        <f t="shared" si="22"/>
        <v>370.4368013757524</v>
      </c>
      <c r="W26" s="37">
        <f t="shared" si="22"/>
        <v>301.56552020636286</v>
      </c>
      <c r="X26" s="37">
        <f t="shared" ref="X26" si="23">SUM(X27,X33)</f>
        <v>302.84024075666372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664.30412725709357</v>
      </c>
      <c r="D33" s="29">
        <f t="shared" ref="D33:W33" si="28">SUM(D34:D50)</f>
        <v>622.37205503009466</v>
      </c>
      <c r="E33" s="29">
        <f t="shared" si="28"/>
        <v>587.86199484092856</v>
      </c>
      <c r="F33" s="29">
        <f t="shared" si="28"/>
        <v>630.87996560619081</v>
      </c>
      <c r="G33" s="29">
        <f t="shared" si="28"/>
        <v>621.10171969045564</v>
      </c>
      <c r="H33" s="29">
        <f t="shared" si="28"/>
        <v>545.3322441960446</v>
      </c>
      <c r="I33" s="29">
        <f t="shared" si="28"/>
        <v>568.5239036973345</v>
      </c>
      <c r="J33" s="29">
        <f t="shared" si="28"/>
        <v>586.66887360275155</v>
      </c>
      <c r="K33" s="29">
        <f t="shared" si="28"/>
        <v>602.10085984522777</v>
      </c>
      <c r="L33" s="29">
        <f t="shared" si="28"/>
        <v>431.6937231298366</v>
      </c>
      <c r="M33" s="29">
        <f t="shared" si="28"/>
        <v>386.27884780739464</v>
      </c>
      <c r="N33" s="29">
        <f t="shared" si="28"/>
        <v>520.72871883061032</v>
      </c>
      <c r="O33" s="29">
        <f t="shared" si="28"/>
        <v>423.94660361134993</v>
      </c>
      <c r="P33" s="29">
        <f t="shared" si="28"/>
        <v>421.81607910576088</v>
      </c>
      <c r="Q33" s="29">
        <f t="shared" si="28"/>
        <v>587.42123817712809</v>
      </c>
      <c r="R33" s="29">
        <f t="shared" si="28"/>
        <v>296.24660361134994</v>
      </c>
      <c r="S33" s="29">
        <f t="shared" si="28"/>
        <v>283.99845227858987</v>
      </c>
      <c r="T33" s="29">
        <f t="shared" si="28"/>
        <v>232.97343078245913</v>
      </c>
      <c r="U33" s="29">
        <f t="shared" si="28"/>
        <v>338.50584694754946</v>
      </c>
      <c r="V33" s="29">
        <f t="shared" si="28"/>
        <v>370.4368013757524</v>
      </c>
      <c r="W33" s="29">
        <f t="shared" si="28"/>
        <v>301.56552020636286</v>
      </c>
      <c r="X33" s="29">
        <f t="shared" ref="X33" si="29">SUM(X34:X50)</f>
        <v>302.84024075666372</v>
      </c>
    </row>
    <row r="34" spans="1:24" ht="11.25" customHeight="1" x14ac:dyDescent="0.2">
      <c r="A34" s="41" t="s">
        <v>55</v>
      </c>
      <c r="B34" s="9" t="s">
        <v>56</v>
      </c>
      <c r="C34" s="10">
        <v>437.19260533104034</v>
      </c>
      <c r="D34" s="10">
        <v>384.29767841788481</v>
      </c>
      <c r="E34" s="10">
        <v>348.67463456577815</v>
      </c>
      <c r="F34" s="10">
        <v>355.15150472914871</v>
      </c>
      <c r="G34" s="10">
        <v>381.05924333619947</v>
      </c>
      <c r="H34" s="10">
        <v>359.46947549441097</v>
      </c>
      <c r="I34" s="10">
        <v>389.69518486672399</v>
      </c>
      <c r="J34" s="10">
        <v>416.68228718830613</v>
      </c>
      <c r="K34" s="10">
        <v>442.59002579535678</v>
      </c>
      <c r="L34" s="10">
        <v>389.69509888220119</v>
      </c>
      <c r="M34" s="10">
        <v>344.35657781599309</v>
      </c>
      <c r="N34" s="10">
        <v>467.4183147033533</v>
      </c>
      <c r="O34" s="10">
        <v>377.82072226999139</v>
      </c>
      <c r="P34" s="10">
        <v>378.90025795356826</v>
      </c>
      <c r="Q34" s="10">
        <v>443.66947549441102</v>
      </c>
      <c r="R34" s="10">
        <v>277.09062768701631</v>
      </c>
      <c r="S34" s="10">
        <v>270.92674118658641</v>
      </c>
      <c r="T34" s="10">
        <v>221.32192605331039</v>
      </c>
      <c r="U34" s="10">
        <v>326.84643164230442</v>
      </c>
      <c r="V34" s="10">
        <v>351.46104901117803</v>
      </c>
      <c r="W34" s="10">
        <v>292.95666380051591</v>
      </c>
      <c r="X34" s="10">
        <v>290.99054170249349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7.2060189165950135</v>
      </c>
      <c r="D43" s="10">
        <v>7.2059329320722254</v>
      </c>
      <c r="E43" s="10">
        <v>13.382459157351674</v>
      </c>
      <c r="F43" s="10">
        <v>12.353138435081686</v>
      </c>
      <c r="G43" s="10">
        <v>11.323645743766122</v>
      </c>
      <c r="H43" s="10">
        <v>17.500257953568354</v>
      </c>
      <c r="I43" s="10">
        <v>12.353138435081686</v>
      </c>
      <c r="J43" s="10">
        <v>10.294239036973343</v>
      </c>
      <c r="K43" s="10">
        <v>12.381771281169389</v>
      </c>
      <c r="L43" s="10">
        <v>12.381771281169389</v>
      </c>
      <c r="M43" s="10">
        <v>11.349957007738606</v>
      </c>
      <c r="N43" s="10">
        <v>10.318142734307825</v>
      </c>
      <c r="O43" s="10">
        <v>16.509028374892523</v>
      </c>
      <c r="P43" s="10">
        <v>24.763542562338777</v>
      </c>
      <c r="Q43" s="10">
        <v>70.163370593293209</v>
      </c>
      <c r="R43" s="10">
        <v>18.852364574376612</v>
      </c>
      <c r="S43" s="10">
        <v>13.07171109200344</v>
      </c>
      <c r="T43" s="10">
        <v>11.651504729148753</v>
      </c>
      <c r="U43" s="10">
        <v>11.659415305245055</v>
      </c>
      <c r="V43" s="10">
        <v>18.975752364574372</v>
      </c>
      <c r="W43" s="10">
        <v>8.5648323301805664</v>
      </c>
      <c r="X43" s="10">
        <v>11.849699054170248</v>
      </c>
    </row>
    <row r="44" spans="1:24" ht="11.25" customHeight="1" x14ac:dyDescent="0.2">
      <c r="A44" s="41" t="s">
        <v>75</v>
      </c>
      <c r="B44" s="9" t="s">
        <v>76</v>
      </c>
      <c r="C44" s="10">
        <v>6.8549441100601882</v>
      </c>
      <c r="D44" s="10">
        <v>25.460963026655197</v>
      </c>
      <c r="E44" s="10">
        <v>13.709716251074806</v>
      </c>
      <c r="F44" s="10">
        <v>26.440240756663798</v>
      </c>
      <c r="G44" s="10">
        <v>15.668357695614782</v>
      </c>
      <c r="H44" s="10">
        <v>8.8134135855545992</v>
      </c>
      <c r="I44" s="10">
        <v>9.7926913155631965</v>
      </c>
      <c r="J44" s="10">
        <v>5.8755803955288046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0.9792777300085983</v>
      </c>
      <c r="R44" s="10">
        <v>0.30361134995700773</v>
      </c>
      <c r="S44" s="10">
        <v>0</v>
      </c>
      <c r="T44" s="10">
        <v>0</v>
      </c>
      <c r="U44" s="10">
        <v>0</v>
      </c>
      <c r="V44" s="10">
        <v>0</v>
      </c>
      <c r="W44" s="10">
        <v>4.4024075666380051E-2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213.05055889939811</v>
      </c>
      <c r="D50" s="10">
        <v>205.40748065348239</v>
      </c>
      <c r="E50" s="10">
        <v>212.095184866724</v>
      </c>
      <c r="F50" s="10">
        <v>236.93508168529664</v>
      </c>
      <c r="G50" s="10">
        <v>213.05047291487526</v>
      </c>
      <c r="H50" s="10">
        <v>159.54909716251069</v>
      </c>
      <c r="I50" s="10">
        <v>156.68288907996561</v>
      </c>
      <c r="J50" s="10">
        <v>153.8167669819432</v>
      </c>
      <c r="K50" s="10">
        <v>147.1290627687016</v>
      </c>
      <c r="L50" s="10">
        <v>29.61685296646603</v>
      </c>
      <c r="M50" s="10">
        <v>30.57231298366294</v>
      </c>
      <c r="N50" s="10">
        <v>42.992261392949267</v>
      </c>
      <c r="O50" s="10">
        <v>29.61685296646603</v>
      </c>
      <c r="P50" s="10">
        <v>18.152278589853829</v>
      </c>
      <c r="Q50" s="10">
        <v>72.609114359415301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7325.1475494410988</v>
      </c>
      <c r="D51" s="37">
        <v>7702.209974204643</v>
      </c>
      <c r="E51" s="37">
        <v>7666.3975924333618</v>
      </c>
      <c r="F51" s="37">
        <v>7496.8366294067073</v>
      </c>
      <c r="G51" s="37">
        <v>8303.1968185726564</v>
      </c>
      <c r="H51" s="37">
        <v>8252.7024935511599</v>
      </c>
      <c r="I51" s="37">
        <v>8061.6454858125526</v>
      </c>
      <c r="J51" s="37">
        <v>8430.9908856405837</v>
      </c>
      <c r="K51" s="37">
        <v>8747.13336199484</v>
      </c>
      <c r="L51" s="37">
        <v>8790.3404987102313</v>
      </c>
      <c r="M51" s="37">
        <v>9184.1912295786751</v>
      </c>
      <c r="N51" s="37">
        <v>7880.2832330180554</v>
      </c>
      <c r="O51" s="37">
        <v>7422.6106620808259</v>
      </c>
      <c r="P51" s="37">
        <v>6547.9360275150466</v>
      </c>
      <c r="Q51" s="37">
        <v>5916.9621668099735</v>
      </c>
      <c r="R51" s="37">
        <v>5364.2385210662069</v>
      </c>
      <c r="S51" s="37">
        <v>5268.059759243336</v>
      </c>
      <c r="T51" s="37">
        <v>5469.6096302665519</v>
      </c>
      <c r="U51" s="37">
        <v>5305.8343938091148</v>
      </c>
      <c r="V51" s="37">
        <v>5534.6036113499558</v>
      </c>
      <c r="W51" s="37">
        <v>5105.1519346517625</v>
      </c>
      <c r="X51" s="37">
        <v>4532.820636285468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225.37506448839204</v>
      </c>
      <c r="D52" s="37">
        <f t="shared" ref="D52:W52" si="31">SUM(D53:D70)</f>
        <v>241.80765262252794</v>
      </c>
      <c r="E52" s="37">
        <f t="shared" si="31"/>
        <v>287.40326741186584</v>
      </c>
      <c r="F52" s="37">
        <f t="shared" si="31"/>
        <v>257.40412725709371</v>
      </c>
      <c r="G52" s="37">
        <f t="shared" si="31"/>
        <v>334.47979363714529</v>
      </c>
      <c r="H52" s="37">
        <f t="shared" si="31"/>
        <v>479.41152192605335</v>
      </c>
      <c r="I52" s="37">
        <f t="shared" si="31"/>
        <v>647.98890799656056</v>
      </c>
      <c r="J52" s="37">
        <f t="shared" si="31"/>
        <v>704.81031814273433</v>
      </c>
      <c r="K52" s="37">
        <f t="shared" si="31"/>
        <v>842.14668959587266</v>
      </c>
      <c r="L52" s="37">
        <f t="shared" si="31"/>
        <v>959.82605331040406</v>
      </c>
      <c r="M52" s="37">
        <f t="shared" si="31"/>
        <v>1023.8129836629405</v>
      </c>
      <c r="N52" s="37">
        <f t="shared" si="31"/>
        <v>1156.9933791917456</v>
      </c>
      <c r="O52" s="37">
        <f t="shared" si="31"/>
        <v>1397.153052450559</v>
      </c>
      <c r="P52" s="37">
        <f t="shared" si="31"/>
        <v>1352.6798796216681</v>
      </c>
      <c r="Q52" s="37">
        <f t="shared" si="31"/>
        <v>1200.6305245055887</v>
      </c>
      <c r="R52" s="37">
        <f t="shared" si="31"/>
        <v>1206.775064488392</v>
      </c>
      <c r="S52" s="37">
        <f t="shared" si="31"/>
        <v>1318.9331040412724</v>
      </c>
      <c r="T52" s="37">
        <f t="shared" si="31"/>
        <v>1336.8318142734306</v>
      </c>
      <c r="U52" s="37">
        <f t="shared" si="31"/>
        <v>1413.1564230438521</v>
      </c>
      <c r="V52" s="37">
        <f t="shared" si="31"/>
        <v>1553.6836285468617</v>
      </c>
      <c r="W52" s="37">
        <f t="shared" si="31"/>
        <v>1864.8248065348234</v>
      </c>
      <c r="X52" s="37">
        <f t="shared" ref="X52" si="32">SUM(X53:X70)</f>
        <v>1926.5822854686155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36.041874462596731</v>
      </c>
      <c r="D59" s="10">
        <v>51.853482373172831</v>
      </c>
      <c r="E59" s="10">
        <v>93.197678417884759</v>
      </c>
      <c r="F59" s="10">
        <v>63.485210662080817</v>
      </c>
      <c r="G59" s="10">
        <v>144.26294067067931</v>
      </c>
      <c r="H59" s="10">
        <v>284.10722269991402</v>
      </c>
      <c r="I59" s="10">
        <v>255.9472914875322</v>
      </c>
      <c r="J59" s="10">
        <v>264.45021496130693</v>
      </c>
      <c r="K59" s="10">
        <v>295.16577815993122</v>
      </c>
      <c r="L59" s="10">
        <v>386.52433361994838</v>
      </c>
      <c r="M59" s="10">
        <v>386.83482373172819</v>
      </c>
      <c r="N59" s="10">
        <v>360.72897678417883</v>
      </c>
      <c r="O59" s="10">
        <v>350.69742046431645</v>
      </c>
      <c r="P59" s="10">
        <v>290.98598452278588</v>
      </c>
      <c r="Q59" s="10">
        <v>154.79595872742908</v>
      </c>
      <c r="R59" s="10">
        <v>119.62201203783317</v>
      </c>
      <c r="S59" s="10">
        <v>211.09509888220123</v>
      </c>
      <c r="T59" s="10">
        <v>277.32708512467752</v>
      </c>
      <c r="U59" s="10">
        <v>409.41394668959578</v>
      </c>
      <c r="V59" s="10">
        <v>554.32722269991405</v>
      </c>
      <c r="W59" s="10">
        <v>863.36693895098881</v>
      </c>
      <c r="X59" s="10">
        <v>876.91134823731716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25.293809114359412</v>
      </c>
      <c r="D61" s="10">
        <v>27.682287188306102</v>
      </c>
      <c r="E61" s="10">
        <v>31.145485812553744</v>
      </c>
      <c r="F61" s="10">
        <v>30.548323301805674</v>
      </c>
      <c r="G61" s="10">
        <v>25.604299226139293</v>
      </c>
      <c r="H61" s="10">
        <v>29.784092863284609</v>
      </c>
      <c r="I61" s="10">
        <v>46.383834909716256</v>
      </c>
      <c r="J61" s="10">
        <v>71.749269131556304</v>
      </c>
      <c r="K61" s="10">
        <v>117.51212381771279</v>
      </c>
      <c r="L61" s="10">
        <v>149.44582975064486</v>
      </c>
      <c r="M61" s="10">
        <v>162.86904557179707</v>
      </c>
      <c r="N61" s="10">
        <v>162.39131556319865</v>
      </c>
      <c r="O61" s="10">
        <v>147.8695614789338</v>
      </c>
      <c r="P61" s="10">
        <v>139.74875322441963</v>
      </c>
      <c r="Q61" s="10">
        <v>132.12957867583833</v>
      </c>
      <c r="R61" s="10">
        <v>144.99982803095443</v>
      </c>
      <c r="S61" s="10">
        <v>138.08572656921751</v>
      </c>
      <c r="T61" s="10">
        <v>128.34875322441965</v>
      </c>
      <c r="U61" s="10">
        <v>122.98220120378335</v>
      </c>
      <c r="V61" s="10">
        <v>124.13422184006882</v>
      </c>
      <c r="W61" s="10">
        <v>116.37867583834908</v>
      </c>
      <c r="X61" s="10">
        <v>115.35588993981079</v>
      </c>
    </row>
    <row r="62" spans="1:24" ht="11.25" customHeight="1" x14ac:dyDescent="0.2">
      <c r="A62" s="42" t="s">
        <v>111</v>
      </c>
      <c r="B62" s="9" t="s">
        <v>112</v>
      </c>
      <c r="C62" s="10">
        <v>164.0393809114359</v>
      </c>
      <c r="D62" s="10">
        <v>162.27188306104901</v>
      </c>
      <c r="E62" s="10">
        <v>163.06010318142731</v>
      </c>
      <c r="F62" s="10">
        <v>163.37059329320721</v>
      </c>
      <c r="G62" s="10">
        <v>164.61255374032669</v>
      </c>
      <c r="H62" s="10">
        <v>165.52020636285471</v>
      </c>
      <c r="I62" s="10">
        <v>345.6577815993121</v>
      </c>
      <c r="J62" s="10">
        <v>368.61083404987102</v>
      </c>
      <c r="K62" s="10">
        <v>429.46878761822859</v>
      </c>
      <c r="L62" s="10">
        <v>423.85588993981082</v>
      </c>
      <c r="M62" s="10">
        <v>474.10911435941529</v>
      </c>
      <c r="N62" s="10">
        <v>633.873086844368</v>
      </c>
      <c r="O62" s="10">
        <v>898.5860705073087</v>
      </c>
      <c r="P62" s="10">
        <v>921.94514187446248</v>
      </c>
      <c r="Q62" s="10">
        <v>913.70498710232141</v>
      </c>
      <c r="R62" s="10">
        <v>942.15322441960438</v>
      </c>
      <c r="S62" s="10">
        <v>969.75227858985363</v>
      </c>
      <c r="T62" s="10">
        <v>931.15597592433346</v>
      </c>
      <c r="U62" s="10">
        <v>880.76027515047292</v>
      </c>
      <c r="V62" s="10">
        <v>875.22218400687882</v>
      </c>
      <c r="W62" s="10">
        <v>885.07919174548567</v>
      </c>
      <c r="X62" s="10">
        <v>934.31504729148753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155.9424763542562</v>
      </c>
      <c r="D71" s="37">
        <f t="shared" ref="D71:W71" si="34">SUM(D72:D73)</f>
        <v>161.10154772141021</v>
      </c>
      <c r="E71" s="37">
        <f t="shared" si="34"/>
        <v>166.5950128976784</v>
      </c>
      <c r="F71" s="37">
        <f t="shared" si="34"/>
        <v>184.2218400687876</v>
      </c>
      <c r="G71" s="37">
        <f t="shared" si="34"/>
        <v>185.6310404127257</v>
      </c>
      <c r="H71" s="37">
        <f t="shared" si="34"/>
        <v>186.63422184006879</v>
      </c>
      <c r="I71" s="37">
        <f t="shared" si="34"/>
        <v>374.46259673258811</v>
      </c>
      <c r="J71" s="37">
        <f t="shared" si="34"/>
        <v>399.32648323301811</v>
      </c>
      <c r="K71" s="37">
        <f t="shared" si="34"/>
        <v>447.00008598452268</v>
      </c>
      <c r="L71" s="37">
        <f t="shared" si="34"/>
        <v>407.23224419604469</v>
      </c>
      <c r="M71" s="37">
        <f t="shared" si="34"/>
        <v>420.44041272570928</v>
      </c>
      <c r="N71" s="37">
        <f t="shared" si="34"/>
        <v>539.95889939810831</v>
      </c>
      <c r="O71" s="37">
        <f t="shared" si="34"/>
        <v>706.02846087704211</v>
      </c>
      <c r="P71" s="37">
        <f t="shared" si="34"/>
        <v>754.32312983662939</v>
      </c>
      <c r="Q71" s="37">
        <f t="shared" si="34"/>
        <v>778.35098882201191</v>
      </c>
      <c r="R71" s="37">
        <f t="shared" si="34"/>
        <v>806.69337919174552</v>
      </c>
      <c r="S71" s="37">
        <f t="shared" si="34"/>
        <v>856.99320722269988</v>
      </c>
      <c r="T71" s="37">
        <f t="shared" si="34"/>
        <v>849.3297506448838</v>
      </c>
      <c r="U71" s="37">
        <f t="shared" si="34"/>
        <v>840.89251934651747</v>
      </c>
      <c r="V71" s="37">
        <f t="shared" si="34"/>
        <v>801.02012037833197</v>
      </c>
      <c r="W71" s="37">
        <f t="shared" si="34"/>
        <v>774.69879621668099</v>
      </c>
      <c r="X71" s="37">
        <f t="shared" ref="X71" si="35">SUM(X72:X73)</f>
        <v>818.15528804815131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33.625537403267415</v>
      </c>
      <c r="S72" s="10">
        <v>30.908082545141877</v>
      </c>
      <c r="T72" s="10">
        <v>23.587704213241619</v>
      </c>
      <c r="U72" s="10">
        <v>27.882975064488388</v>
      </c>
      <c r="V72" s="10">
        <v>24.879707652622528</v>
      </c>
      <c r="W72" s="10">
        <v>20.742390369733442</v>
      </c>
      <c r="X72" s="10">
        <v>22.257265692175402</v>
      </c>
    </row>
    <row r="73" spans="1:24" ht="11.25" customHeight="1" x14ac:dyDescent="0.2">
      <c r="A73" s="42" t="s">
        <v>133</v>
      </c>
      <c r="B73" s="9" t="s">
        <v>134</v>
      </c>
      <c r="C73" s="10">
        <v>155.9424763542562</v>
      </c>
      <c r="D73" s="10">
        <v>161.10154772141021</v>
      </c>
      <c r="E73" s="10">
        <v>166.5950128976784</v>
      </c>
      <c r="F73" s="10">
        <v>184.2218400687876</v>
      </c>
      <c r="G73" s="10">
        <v>185.6310404127257</v>
      </c>
      <c r="H73" s="10">
        <v>186.63422184006879</v>
      </c>
      <c r="I73" s="10">
        <v>374.46259673258811</v>
      </c>
      <c r="J73" s="10">
        <v>399.32648323301811</v>
      </c>
      <c r="K73" s="10">
        <v>447.00008598452268</v>
      </c>
      <c r="L73" s="10">
        <v>407.23224419604469</v>
      </c>
      <c r="M73" s="10">
        <v>420.44041272570928</v>
      </c>
      <c r="N73" s="10">
        <v>539.95889939810831</v>
      </c>
      <c r="O73" s="10">
        <v>706.02846087704211</v>
      </c>
      <c r="P73" s="10">
        <v>754.32312983662939</v>
      </c>
      <c r="Q73" s="10">
        <v>778.35098882201191</v>
      </c>
      <c r="R73" s="10">
        <v>773.06784178847806</v>
      </c>
      <c r="S73" s="10">
        <v>826.08512467755804</v>
      </c>
      <c r="T73" s="10">
        <v>825.74204643164217</v>
      </c>
      <c r="U73" s="10">
        <v>813.00954428202908</v>
      </c>
      <c r="V73" s="10">
        <v>776.14041272570944</v>
      </c>
      <c r="W73" s="10">
        <v>753.95640584694752</v>
      </c>
      <c r="X73" s="10">
        <v>795.89802235597585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1421.2128116938948</v>
      </c>
      <c r="D2" s="31">
        <f t="shared" ref="D2:W2" si="1">SUM(D3,D17,D22,D25,D26,D51,D52,D71,D74,D75,D76)</f>
        <v>1340.6089423903693</v>
      </c>
      <c r="E2" s="31">
        <f t="shared" si="1"/>
        <v>1479.4765262252793</v>
      </c>
      <c r="F2" s="31">
        <f t="shared" si="1"/>
        <v>1504.3029234737749</v>
      </c>
      <c r="G2" s="31">
        <f t="shared" si="1"/>
        <v>1431.9313843508166</v>
      </c>
      <c r="H2" s="31">
        <f t="shared" si="1"/>
        <v>1411.9283748925195</v>
      </c>
      <c r="I2" s="31">
        <f t="shared" si="1"/>
        <v>652.3011177987961</v>
      </c>
      <c r="J2" s="31">
        <f t="shared" si="1"/>
        <v>693.218142734308</v>
      </c>
      <c r="K2" s="31">
        <f t="shared" si="1"/>
        <v>664.20644883920886</v>
      </c>
      <c r="L2" s="31">
        <f t="shared" si="1"/>
        <v>706.96560619088552</v>
      </c>
      <c r="M2" s="31">
        <f t="shared" si="1"/>
        <v>735.13680137575227</v>
      </c>
      <c r="N2" s="31">
        <f t="shared" si="1"/>
        <v>693.49449699054162</v>
      </c>
      <c r="O2" s="31">
        <f t="shared" si="1"/>
        <v>471.25322441960435</v>
      </c>
      <c r="P2" s="31">
        <f t="shared" si="1"/>
        <v>498.96784178847815</v>
      </c>
      <c r="Q2" s="31">
        <f t="shared" si="1"/>
        <v>670.9355116079106</v>
      </c>
      <c r="R2" s="31">
        <f t="shared" si="1"/>
        <v>588.87841788478079</v>
      </c>
      <c r="S2" s="31">
        <f t="shared" si="1"/>
        <v>556.56311263972475</v>
      </c>
      <c r="T2" s="31">
        <f t="shared" si="1"/>
        <v>491.67463456577815</v>
      </c>
      <c r="U2" s="31">
        <f t="shared" si="1"/>
        <v>347.35477214101456</v>
      </c>
      <c r="V2" s="31">
        <f t="shared" si="1"/>
        <v>468.44668959587267</v>
      </c>
      <c r="W2" s="31">
        <f t="shared" si="1"/>
        <v>519.5717110920034</v>
      </c>
      <c r="X2" s="31">
        <f t="shared" ref="X2" si="2">SUM(X3,X17,X22,X25,X26,X51,X52,X71,X74,X75,X76)</f>
        <v>593.57609630266541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810.69544282029233</v>
      </c>
      <c r="D26" s="37">
        <f t="shared" ref="D26:W26" si="22">SUM(D27,D33)</f>
        <v>817.17231298366278</v>
      </c>
      <c r="E26" s="37">
        <f t="shared" si="22"/>
        <v>922.96216680997406</v>
      </c>
      <c r="F26" s="37">
        <f t="shared" si="22"/>
        <v>941.3134135855546</v>
      </c>
      <c r="G26" s="37">
        <f t="shared" si="22"/>
        <v>875.46466036113475</v>
      </c>
      <c r="H26" s="37">
        <f t="shared" si="22"/>
        <v>872.22622527944975</v>
      </c>
      <c r="I26" s="37">
        <f t="shared" si="22"/>
        <v>221.29501289767842</v>
      </c>
      <c r="J26" s="37">
        <f t="shared" si="22"/>
        <v>272.03095442820302</v>
      </c>
      <c r="K26" s="37">
        <f t="shared" si="22"/>
        <v>234.24883920894234</v>
      </c>
      <c r="L26" s="37">
        <f t="shared" si="22"/>
        <v>223.45399828030949</v>
      </c>
      <c r="M26" s="37">
        <f t="shared" si="22"/>
        <v>261.23611349957002</v>
      </c>
      <c r="N26" s="37">
        <f t="shared" si="22"/>
        <v>254.75915735167666</v>
      </c>
      <c r="O26" s="37">
        <f t="shared" si="22"/>
        <v>253.67970765262248</v>
      </c>
      <c r="P26" s="37">
        <f t="shared" si="22"/>
        <v>265.55408426483234</v>
      </c>
      <c r="Q26" s="37">
        <f t="shared" si="22"/>
        <v>441.51049011177986</v>
      </c>
      <c r="R26" s="37">
        <f t="shared" si="22"/>
        <v>325.71857265692171</v>
      </c>
      <c r="S26" s="37">
        <f t="shared" si="22"/>
        <v>293.51083404987099</v>
      </c>
      <c r="T26" s="37">
        <f t="shared" si="22"/>
        <v>229.16010318142736</v>
      </c>
      <c r="U26" s="37">
        <f t="shared" si="22"/>
        <v>135.66380051590716</v>
      </c>
      <c r="V26" s="37">
        <f t="shared" si="22"/>
        <v>121.46517626827169</v>
      </c>
      <c r="W26" s="37">
        <f t="shared" si="22"/>
        <v>110.31797076526223</v>
      </c>
      <c r="X26" s="37">
        <f t="shared" ref="X26" si="23">SUM(X27,X33)</f>
        <v>94.574462596732587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810.69544282029233</v>
      </c>
      <c r="D33" s="29">
        <f t="shared" ref="D33:W33" si="28">SUM(D34:D50)</f>
        <v>817.17231298366278</v>
      </c>
      <c r="E33" s="29">
        <f t="shared" si="28"/>
        <v>922.96216680997406</v>
      </c>
      <c r="F33" s="29">
        <f t="shared" si="28"/>
        <v>941.3134135855546</v>
      </c>
      <c r="G33" s="29">
        <f t="shared" si="28"/>
        <v>875.46466036113475</v>
      </c>
      <c r="H33" s="29">
        <f t="shared" si="28"/>
        <v>872.22622527944975</v>
      </c>
      <c r="I33" s="29">
        <f t="shared" si="28"/>
        <v>221.29501289767842</v>
      </c>
      <c r="J33" s="29">
        <f t="shared" si="28"/>
        <v>272.03095442820302</v>
      </c>
      <c r="K33" s="29">
        <f t="shared" si="28"/>
        <v>234.24883920894234</v>
      </c>
      <c r="L33" s="29">
        <f t="shared" si="28"/>
        <v>223.45399828030949</v>
      </c>
      <c r="M33" s="29">
        <f t="shared" si="28"/>
        <v>261.23611349957002</v>
      </c>
      <c r="N33" s="29">
        <f t="shared" si="28"/>
        <v>254.75915735167666</v>
      </c>
      <c r="O33" s="29">
        <f t="shared" si="28"/>
        <v>253.67970765262248</v>
      </c>
      <c r="P33" s="29">
        <f t="shared" si="28"/>
        <v>265.55408426483234</v>
      </c>
      <c r="Q33" s="29">
        <f t="shared" si="28"/>
        <v>441.51049011177986</v>
      </c>
      <c r="R33" s="29">
        <f t="shared" si="28"/>
        <v>325.71857265692171</v>
      </c>
      <c r="S33" s="29">
        <f t="shared" si="28"/>
        <v>293.51083404987099</v>
      </c>
      <c r="T33" s="29">
        <f t="shared" si="28"/>
        <v>229.16010318142736</v>
      </c>
      <c r="U33" s="29">
        <f t="shared" si="28"/>
        <v>135.66380051590716</v>
      </c>
      <c r="V33" s="29">
        <f t="shared" si="28"/>
        <v>121.46517626827169</v>
      </c>
      <c r="W33" s="29">
        <f t="shared" si="28"/>
        <v>110.31797076526223</v>
      </c>
      <c r="X33" s="29">
        <f t="shared" ref="X33" si="29">SUM(X34:X50)</f>
        <v>94.574462596732587</v>
      </c>
    </row>
    <row r="34" spans="1:24" ht="11.25" customHeight="1" x14ac:dyDescent="0.2">
      <c r="A34" s="41" t="s">
        <v>55</v>
      </c>
      <c r="B34" s="9" t="s">
        <v>56</v>
      </c>
      <c r="C34" s="10">
        <v>810.69544282029233</v>
      </c>
      <c r="D34" s="10">
        <v>817.17231298366278</v>
      </c>
      <c r="E34" s="10">
        <v>922.96216680997406</v>
      </c>
      <c r="F34" s="10">
        <v>941.3134135855546</v>
      </c>
      <c r="G34" s="10">
        <v>875.46466036113475</v>
      </c>
      <c r="H34" s="10">
        <v>872.22622527944975</v>
      </c>
      <c r="I34" s="10">
        <v>221.29501289767842</v>
      </c>
      <c r="J34" s="10">
        <v>272.03095442820302</v>
      </c>
      <c r="K34" s="10">
        <v>234.24883920894234</v>
      </c>
      <c r="L34" s="10">
        <v>223.45399828030949</v>
      </c>
      <c r="M34" s="10">
        <v>261.23611349957002</v>
      </c>
      <c r="N34" s="10">
        <v>254.75915735167666</v>
      </c>
      <c r="O34" s="10">
        <v>253.67970765262248</v>
      </c>
      <c r="P34" s="10">
        <v>265.55408426483234</v>
      </c>
      <c r="Q34" s="10">
        <v>441.51049011177986</v>
      </c>
      <c r="R34" s="10">
        <v>325.71857265692171</v>
      </c>
      <c r="S34" s="10">
        <v>293.51083404987099</v>
      </c>
      <c r="T34" s="10">
        <v>229.16010318142736</v>
      </c>
      <c r="U34" s="10">
        <v>135.66380051590716</v>
      </c>
      <c r="V34" s="10">
        <v>121.46517626827169</v>
      </c>
      <c r="W34" s="10">
        <v>110.30223559759241</v>
      </c>
      <c r="X34" s="10">
        <v>94.574462596732587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1.573516766981943E-2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457.17824591573515</v>
      </c>
      <c r="D51" s="37">
        <v>395.89294926913146</v>
      </c>
      <c r="E51" s="37">
        <v>395.05451418744627</v>
      </c>
      <c r="F51" s="37">
        <v>399.33233018056757</v>
      </c>
      <c r="G51" s="37">
        <v>374.84832330180564</v>
      </c>
      <c r="H51" s="37">
        <v>367.94806534823732</v>
      </c>
      <c r="I51" s="37">
        <v>261.09114359415298</v>
      </c>
      <c r="J51" s="37">
        <v>250.57953568357698</v>
      </c>
      <c r="K51" s="37">
        <v>245.59243336199478</v>
      </c>
      <c r="L51" s="37">
        <v>255.4376612209802</v>
      </c>
      <c r="M51" s="37">
        <v>224.99931212381767</v>
      </c>
      <c r="N51" s="37">
        <v>203.35270851246776</v>
      </c>
      <c r="O51" s="37">
        <v>217.02416165090278</v>
      </c>
      <c r="P51" s="37">
        <v>231.59853826311269</v>
      </c>
      <c r="Q51" s="37">
        <v>219.3457437661221</v>
      </c>
      <c r="R51" s="37">
        <v>209.95855546001724</v>
      </c>
      <c r="S51" s="37">
        <v>200.98736027515048</v>
      </c>
      <c r="T51" s="37">
        <v>203.01745485812555</v>
      </c>
      <c r="U51" s="37">
        <v>144.09965606190877</v>
      </c>
      <c r="V51" s="37">
        <v>254.66036113499572</v>
      </c>
      <c r="W51" s="37">
        <v>271.34772141014616</v>
      </c>
      <c r="X51" s="37">
        <v>322.35606190885636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78.604213241616506</v>
      </c>
      <c r="D52" s="37">
        <f t="shared" ref="D52:W52" si="31">SUM(D53:D70)</f>
        <v>64.010662080825441</v>
      </c>
      <c r="E52" s="37">
        <f t="shared" si="31"/>
        <v>79.870077386070506</v>
      </c>
      <c r="F52" s="37">
        <f t="shared" si="31"/>
        <v>76.908340498710217</v>
      </c>
      <c r="G52" s="37">
        <f t="shared" si="31"/>
        <v>85.363542562338779</v>
      </c>
      <c r="H52" s="37">
        <f t="shared" si="31"/>
        <v>80.729922613929489</v>
      </c>
      <c r="I52" s="37">
        <f t="shared" si="31"/>
        <v>81.565864144453997</v>
      </c>
      <c r="J52" s="37">
        <f t="shared" si="31"/>
        <v>81.900257953568357</v>
      </c>
      <c r="K52" s="37">
        <f t="shared" si="31"/>
        <v>90.331556319862429</v>
      </c>
      <c r="L52" s="37">
        <f t="shared" si="31"/>
        <v>116.3179707652622</v>
      </c>
      <c r="M52" s="37">
        <f t="shared" si="31"/>
        <v>131.91461736887359</v>
      </c>
      <c r="N52" s="37">
        <f t="shared" si="31"/>
        <v>127.1137575236457</v>
      </c>
      <c r="O52" s="37">
        <f t="shared" si="31"/>
        <v>0.5493551160791057</v>
      </c>
      <c r="P52" s="37">
        <f t="shared" si="31"/>
        <v>1.8152192605331039</v>
      </c>
      <c r="Q52" s="37">
        <f t="shared" si="31"/>
        <v>10.0792777300086</v>
      </c>
      <c r="R52" s="37">
        <f t="shared" si="31"/>
        <v>21.94978503869303</v>
      </c>
      <c r="S52" s="37">
        <f t="shared" si="31"/>
        <v>32.07102321582115</v>
      </c>
      <c r="T52" s="37">
        <f t="shared" si="31"/>
        <v>28.588220120378331</v>
      </c>
      <c r="U52" s="37">
        <f t="shared" si="31"/>
        <v>35.497506448839211</v>
      </c>
      <c r="V52" s="37">
        <f t="shared" si="31"/>
        <v>66.705503009458283</v>
      </c>
      <c r="W52" s="37">
        <f t="shared" si="31"/>
        <v>110.8545141874463</v>
      </c>
      <c r="X52" s="37">
        <f t="shared" ref="X52" si="32">SUM(X53:X70)</f>
        <v>143.99948409286324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0.5493551160791057</v>
      </c>
      <c r="P59" s="10">
        <v>1.8152192605331039</v>
      </c>
      <c r="Q59" s="10">
        <v>10.0792777300086</v>
      </c>
      <c r="R59" s="10">
        <v>21.94978503869303</v>
      </c>
      <c r="S59" s="10">
        <v>32.07102321582115</v>
      </c>
      <c r="T59" s="10">
        <v>28.588220120378331</v>
      </c>
      <c r="U59" s="10">
        <v>35.485554600171973</v>
      </c>
      <c r="V59" s="10">
        <v>66.689681857265683</v>
      </c>
      <c r="W59" s="10">
        <v>110.83963886500433</v>
      </c>
      <c r="X59" s="10">
        <v>143.98916595012892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1.19518486672399E-2</v>
      </c>
      <c r="V61" s="10">
        <v>1.5821152192605329E-2</v>
      </c>
      <c r="W61" s="10">
        <v>1.4875322441960451E-2</v>
      </c>
      <c r="X61" s="10">
        <v>1.031814273430782E-2</v>
      </c>
    </row>
    <row r="62" spans="1:24" ht="11.25" customHeight="1" x14ac:dyDescent="0.2">
      <c r="A62" s="42" t="s">
        <v>111</v>
      </c>
      <c r="B62" s="9" t="s">
        <v>112</v>
      </c>
      <c r="C62" s="10">
        <v>78.604213241616506</v>
      </c>
      <c r="D62" s="10">
        <v>64.010662080825441</v>
      </c>
      <c r="E62" s="10">
        <v>79.870077386070506</v>
      </c>
      <c r="F62" s="10">
        <v>76.908340498710217</v>
      </c>
      <c r="G62" s="10">
        <v>85.363542562338779</v>
      </c>
      <c r="H62" s="10">
        <v>80.729922613929489</v>
      </c>
      <c r="I62" s="10">
        <v>81.565864144453997</v>
      </c>
      <c r="J62" s="10">
        <v>81.900257953568357</v>
      </c>
      <c r="K62" s="10">
        <v>90.331556319862429</v>
      </c>
      <c r="L62" s="10">
        <v>116.3179707652622</v>
      </c>
      <c r="M62" s="10">
        <v>131.91461736887359</v>
      </c>
      <c r="N62" s="10">
        <v>127.1137575236457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74.734909716251067</v>
      </c>
      <c r="D71" s="37">
        <f t="shared" ref="D71:W71" si="34">SUM(D72:D73)</f>
        <v>63.533018056749782</v>
      </c>
      <c r="E71" s="37">
        <f t="shared" si="34"/>
        <v>81.589767841788472</v>
      </c>
      <c r="F71" s="37">
        <f t="shared" si="34"/>
        <v>86.748839208942385</v>
      </c>
      <c r="G71" s="37">
        <f t="shared" si="34"/>
        <v>96.254858125537396</v>
      </c>
      <c r="H71" s="37">
        <f t="shared" si="34"/>
        <v>91.02416165090284</v>
      </c>
      <c r="I71" s="37">
        <f t="shared" si="34"/>
        <v>88.349097162510745</v>
      </c>
      <c r="J71" s="37">
        <f t="shared" si="34"/>
        <v>88.70739466895958</v>
      </c>
      <c r="K71" s="37">
        <f t="shared" si="34"/>
        <v>94.033619948409296</v>
      </c>
      <c r="L71" s="37">
        <f t="shared" si="34"/>
        <v>111.7559759243336</v>
      </c>
      <c r="M71" s="37">
        <f t="shared" si="34"/>
        <v>116.98675838349099</v>
      </c>
      <c r="N71" s="37">
        <f t="shared" si="34"/>
        <v>108.2688736027515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31.251504729148753</v>
      </c>
      <c r="S71" s="37">
        <f t="shared" si="34"/>
        <v>29.993895098882199</v>
      </c>
      <c r="T71" s="37">
        <f t="shared" si="34"/>
        <v>30.908856405846951</v>
      </c>
      <c r="U71" s="37">
        <f t="shared" si="34"/>
        <v>32.093809114359409</v>
      </c>
      <c r="V71" s="37">
        <f t="shared" si="34"/>
        <v>25.615649183147031</v>
      </c>
      <c r="W71" s="37">
        <f t="shared" si="34"/>
        <v>27.051504729148746</v>
      </c>
      <c r="X71" s="37">
        <f t="shared" ref="X71" si="35">SUM(X72:X73)</f>
        <v>32.646087704213237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31.251504729148753</v>
      </c>
      <c r="S72" s="10">
        <v>29.993895098882199</v>
      </c>
      <c r="T72" s="10">
        <v>30.908856405846951</v>
      </c>
      <c r="U72" s="10">
        <v>32.093809114359409</v>
      </c>
      <c r="V72" s="10">
        <v>25.615649183147031</v>
      </c>
      <c r="W72" s="10">
        <v>27.051504729148746</v>
      </c>
      <c r="X72" s="10">
        <v>32.646087704213237</v>
      </c>
    </row>
    <row r="73" spans="1:24" ht="11.25" customHeight="1" x14ac:dyDescent="0.2">
      <c r="A73" s="42" t="s">
        <v>133</v>
      </c>
      <c r="B73" s="9" t="s">
        <v>134</v>
      </c>
      <c r="C73" s="10">
        <v>74.734909716251067</v>
      </c>
      <c r="D73" s="10">
        <v>63.533018056749782</v>
      </c>
      <c r="E73" s="10">
        <v>81.589767841788472</v>
      </c>
      <c r="F73" s="10">
        <v>86.748839208942385</v>
      </c>
      <c r="G73" s="10">
        <v>96.254858125537396</v>
      </c>
      <c r="H73" s="10">
        <v>91.02416165090284</v>
      </c>
      <c r="I73" s="10">
        <v>88.349097162510745</v>
      </c>
      <c r="J73" s="10">
        <v>88.70739466895958</v>
      </c>
      <c r="K73" s="10">
        <v>94.033619948409296</v>
      </c>
      <c r="L73" s="10">
        <v>111.7559759243336</v>
      </c>
      <c r="M73" s="10">
        <v>116.98675838349099</v>
      </c>
      <c r="N73" s="10">
        <v>108.2688736027515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326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209</v>
      </c>
      <c r="B1" s="4" t="s">
        <v>324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210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222.5327601031814</v>
      </c>
      <c r="D2" s="31">
        <f t="shared" si="0"/>
        <v>194.5399828030954</v>
      </c>
      <c r="E2" s="31">
        <f t="shared" si="0"/>
        <v>216.10773860705069</v>
      </c>
      <c r="F2" s="31">
        <f t="shared" si="0"/>
        <v>259.88822012037832</v>
      </c>
      <c r="G2" s="31">
        <f t="shared" si="0"/>
        <v>244.41100601891659</v>
      </c>
      <c r="H2" s="31">
        <f t="shared" si="0"/>
        <v>195.6625967325881</v>
      </c>
      <c r="I2" s="31">
        <f t="shared" si="0"/>
        <v>222.9387790197764</v>
      </c>
      <c r="J2" s="31">
        <f t="shared" si="0"/>
        <v>220.12037833190021</v>
      </c>
      <c r="K2" s="31">
        <f t="shared" si="0"/>
        <v>252.69896818572661</v>
      </c>
      <c r="L2" s="31">
        <f t="shared" si="0"/>
        <v>317.21126397248491</v>
      </c>
      <c r="M2" s="31">
        <f t="shared" si="0"/>
        <v>334.07377472055032</v>
      </c>
      <c r="N2" s="31">
        <f t="shared" si="0"/>
        <v>360.13181427343068</v>
      </c>
      <c r="O2" s="31">
        <f t="shared" si="0"/>
        <v>421.08529664660358</v>
      </c>
      <c r="P2" s="31">
        <f t="shared" si="0"/>
        <v>425.45623387790192</v>
      </c>
      <c r="Q2" s="31">
        <f t="shared" si="0"/>
        <v>407.25614789337919</v>
      </c>
      <c r="R2" s="31">
        <f t="shared" si="0"/>
        <v>546.85055889939815</v>
      </c>
      <c r="S2" s="31">
        <f t="shared" si="0"/>
        <v>521.5334479793637</v>
      </c>
      <c r="T2" s="31">
        <f t="shared" si="0"/>
        <v>573.21100601891658</v>
      </c>
      <c r="U2" s="31">
        <f t="shared" si="0"/>
        <v>353.63783319002584</v>
      </c>
      <c r="V2" s="31">
        <f t="shared" si="0"/>
        <v>359.07910576096299</v>
      </c>
      <c r="W2" s="31">
        <f t="shared" si="0"/>
        <v>439.12957867583827</v>
      </c>
      <c r="X2" s="31">
        <f t="shared" ref="X2" si="1">SUM(X3,X17,X22,X25,X26,X51,X52,X71,X74,X75,X76)</f>
        <v>423.004815133276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222.5327601031814</v>
      </c>
      <c r="D75" s="37">
        <v>194.5399828030954</v>
      </c>
      <c r="E75" s="37">
        <v>216.10773860705069</v>
      </c>
      <c r="F75" s="37">
        <v>259.88822012037832</v>
      </c>
      <c r="G75" s="37">
        <v>244.41100601891659</v>
      </c>
      <c r="H75" s="37">
        <v>195.6625967325881</v>
      </c>
      <c r="I75" s="37">
        <v>222.9387790197764</v>
      </c>
      <c r="J75" s="37">
        <v>220.12037833190021</v>
      </c>
      <c r="K75" s="37">
        <v>252.69896818572661</v>
      </c>
      <c r="L75" s="37">
        <v>317.21126397248491</v>
      </c>
      <c r="M75" s="37">
        <v>334.07377472055032</v>
      </c>
      <c r="N75" s="37">
        <v>360.13181427343068</v>
      </c>
      <c r="O75" s="37">
        <v>421.08529664660358</v>
      </c>
      <c r="P75" s="37">
        <v>425.45623387790192</v>
      </c>
      <c r="Q75" s="37">
        <v>407.25614789337919</v>
      </c>
      <c r="R75" s="37">
        <v>546.85055889939815</v>
      </c>
      <c r="S75" s="37">
        <v>521.5334479793637</v>
      </c>
      <c r="T75" s="37">
        <v>573.21100601891658</v>
      </c>
      <c r="U75" s="37">
        <v>353.63783319002584</v>
      </c>
      <c r="V75" s="37">
        <v>359.07910576096299</v>
      </c>
      <c r="W75" s="37">
        <v>439.12957867583827</v>
      </c>
      <c r="X75" s="37">
        <v>423.004815133276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322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2058.4939810834048</v>
      </c>
      <c r="D2" s="31">
        <f t="shared" si="0"/>
        <v>2122.8647463456582</v>
      </c>
      <c r="E2" s="31">
        <f t="shared" si="0"/>
        <v>2040.689337919174</v>
      </c>
      <c r="F2" s="31">
        <f t="shared" si="0"/>
        <v>2089.9945829750641</v>
      </c>
      <c r="G2" s="31">
        <f t="shared" si="0"/>
        <v>2155.734909716251</v>
      </c>
      <c r="H2" s="31">
        <f t="shared" si="0"/>
        <v>2161.8980223559761</v>
      </c>
      <c r="I2" s="31">
        <f t="shared" si="0"/>
        <v>2087.2553740326739</v>
      </c>
      <c r="J2" s="31">
        <f t="shared" si="0"/>
        <v>2127.6582975064489</v>
      </c>
      <c r="K2" s="31">
        <f t="shared" si="0"/>
        <v>2097.5273430782458</v>
      </c>
      <c r="L2" s="31">
        <f t="shared" si="0"/>
        <v>1701.0309544282029</v>
      </c>
      <c r="M2" s="31">
        <f t="shared" si="0"/>
        <v>2007.819174548581</v>
      </c>
      <c r="N2" s="31">
        <f t="shared" si="0"/>
        <v>2026.3085984522791</v>
      </c>
      <c r="O2" s="31">
        <f t="shared" si="0"/>
        <v>1877.7080825451419</v>
      </c>
      <c r="P2" s="31">
        <f t="shared" si="0"/>
        <v>1921.5349957007741</v>
      </c>
      <c r="Q2" s="31">
        <f t="shared" si="0"/>
        <v>1990.699312123817</v>
      </c>
      <c r="R2" s="31">
        <f t="shared" si="0"/>
        <v>2029.7558899398109</v>
      </c>
      <c r="S2" s="31">
        <f t="shared" si="0"/>
        <v>1980.028374892519</v>
      </c>
      <c r="T2" s="31">
        <f t="shared" si="0"/>
        <v>1882.1634565778161</v>
      </c>
      <c r="U2" s="31">
        <f t="shared" si="0"/>
        <v>1862.457867583835</v>
      </c>
      <c r="V2" s="31">
        <f t="shared" si="0"/>
        <v>1889.452450558899</v>
      </c>
      <c r="W2" s="31">
        <f t="shared" si="0"/>
        <v>1795.4177128116939</v>
      </c>
      <c r="X2" s="31">
        <f t="shared" ref="X2" si="1">SUM(X3,X17,X22,X25,X26,X51,X52,X71,X74,X75,X76)</f>
        <v>1819.9039552880481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2058.4939810834048</v>
      </c>
      <c r="D3" s="34">
        <f t="shared" si="2"/>
        <v>2122.8647463456582</v>
      </c>
      <c r="E3" s="34">
        <f t="shared" si="2"/>
        <v>2040.689337919174</v>
      </c>
      <c r="F3" s="34">
        <f t="shared" si="2"/>
        <v>2089.9945829750641</v>
      </c>
      <c r="G3" s="34">
        <f t="shared" si="2"/>
        <v>2155.734909716251</v>
      </c>
      <c r="H3" s="34">
        <f t="shared" si="2"/>
        <v>2161.8980223559761</v>
      </c>
      <c r="I3" s="34">
        <f t="shared" si="2"/>
        <v>2087.2553740326739</v>
      </c>
      <c r="J3" s="34">
        <f t="shared" si="2"/>
        <v>2127.6582975064489</v>
      </c>
      <c r="K3" s="34">
        <f t="shared" si="2"/>
        <v>2097.5273430782458</v>
      </c>
      <c r="L3" s="34">
        <f t="shared" si="2"/>
        <v>1701.0309544282029</v>
      </c>
      <c r="M3" s="34">
        <f t="shared" si="2"/>
        <v>2007.819174548581</v>
      </c>
      <c r="N3" s="34">
        <f t="shared" si="2"/>
        <v>2026.3085984522791</v>
      </c>
      <c r="O3" s="34">
        <f t="shared" si="2"/>
        <v>1877.7080825451419</v>
      </c>
      <c r="P3" s="34">
        <f t="shared" si="2"/>
        <v>1921.5349957007741</v>
      </c>
      <c r="Q3" s="34">
        <f t="shared" si="2"/>
        <v>1990.699312123817</v>
      </c>
      <c r="R3" s="34">
        <f t="shared" si="2"/>
        <v>2029.7558899398109</v>
      </c>
      <c r="S3" s="34">
        <f t="shared" si="2"/>
        <v>1980.028374892519</v>
      </c>
      <c r="T3" s="34">
        <f t="shared" si="2"/>
        <v>1882.1634565778161</v>
      </c>
      <c r="U3" s="34">
        <f t="shared" si="2"/>
        <v>1862.457867583835</v>
      </c>
      <c r="V3" s="34">
        <f t="shared" si="2"/>
        <v>1889.452450558899</v>
      </c>
      <c r="W3" s="34">
        <f t="shared" si="2"/>
        <v>1795.4177128116939</v>
      </c>
      <c r="X3" s="34">
        <f t="shared" ref="X3" si="3">SUM(X4,X8,X11)</f>
        <v>1819.9039552880481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2058.4939810834048</v>
      </c>
      <c r="D4" s="29">
        <f t="shared" si="4"/>
        <v>2122.8647463456582</v>
      </c>
      <c r="E4" s="29">
        <f t="shared" si="4"/>
        <v>2040.689337919174</v>
      </c>
      <c r="F4" s="29">
        <f t="shared" si="4"/>
        <v>2089.9945829750641</v>
      </c>
      <c r="G4" s="29">
        <f t="shared" si="4"/>
        <v>2155.734909716251</v>
      </c>
      <c r="H4" s="29">
        <f t="shared" si="4"/>
        <v>2161.8980223559761</v>
      </c>
      <c r="I4" s="29">
        <f t="shared" si="4"/>
        <v>2087.2553740326739</v>
      </c>
      <c r="J4" s="29">
        <f t="shared" si="4"/>
        <v>2127.6582975064489</v>
      </c>
      <c r="K4" s="29">
        <f t="shared" si="4"/>
        <v>2097.5273430782458</v>
      </c>
      <c r="L4" s="29">
        <f t="shared" si="4"/>
        <v>1701.0309544282029</v>
      </c>
      <c r="M4" s="29">
        <f t="shared" si="4"/>
        <v>2007.819174548581</v>
      </c>
      <c r="N4" s="29">
        <f t="shared" si="4"/>
        <v>2026.3085984522791</v>
      </c>
      <c r="O4" s="29">
        <f t="shared" si="4"/>
        <v>1877.7080825451419</v>
      </c>
      <c r="P4" s="29">
        <f t="shared" si="4"/>
        <v>1921.5349957007741</v>
      </c>
      <c r="Q4" s="29">
        <f t="shared" si="4"/>
        <v>1990.699312123817</v>
      </c>
      <c r="R4" s="29">
        <f t="shared" si="4"/>
        <v>2029.7558899398109</v>
      </c>
      <c r="S4" s="29">
        <f t="shared" si="4"/>
        <v>1980.028374892519</v>
      </c>
      <c r="T4" s="29">
        <f t="shared" si="4"/>
        <v>1882.1634565778161</v>
      </c>
      <c r="U4" s="29">
        <f t="shared" si="4"/>
        <v>1862.457867583835</v>
      </c>
      <c r="V4" s="29">
        <f t="shared" si="4"/>
        <v>1889.452450558899</v>
      </c>
      <c r="W4" s="29">
        <f t="shared" si="4"/>
        <v>1795.4177128116939</v>
      </c>
      <c r="X4" s="29">
        <f t="shared" ref="X4" si="5">SUM(X5:X7)</f>
        <v>1819.9039552880481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2058.4939810834048</v>
      </c>
      <c r="D6" s="10">
        <v>2122.8647463456582</v>
      </c>
      <c r="E6" s="10">
        <v>2040.689337919174</v>
      </c>
      <c r="F6" s="10">
        <v>2089.9945829750641</v>
      </c>
      <c r="G6" s="10">
        <v>2155.734909716251</v>
      </c>
      <c r="H6" s="10">
        <v>2161.8980223559761</v>
      </c>
      <c r="I6" s="10">
        <v>2087.2553740326739</v>
      </c>
      <c r="J6" s="10">
        <v>2127.6582975064489</v>
      </c>
      <c r="K6" s="10">
        <v>2097.5273430782458</v>
      </c>
      <c r="L6" s="10">
        <v>1701.0309544282029</v>
      </c>
      <c r="M6" s="10">
        <v>2007.819174548581</v>
      </c>
      <c r="N6" s="10">
        <v>2026.3085984522791</v>
      </c>
      <c r="O6" s="10">
        <v>1877.7080825451419</v>
      </c>
      <c r="P6" s="10">
        <v>1921.5349957007741</v>
      </c>
      <c r="Q6" s="10">
        <v>1990.699312123817</v>
      </c>
      <c r="R6" s="10">
        <v>2029.7558899398109</v>
      </c>
      <c r="S6" s="10">
        <v>1980.028374892519</v>
      </c>
      <c r="T6" s="10">
        <v>1882.1634565778161</v>
      </c>
      <c r="U6" s="10">
        <v>1862.457867583835</v>
      </c>
      <c r="V6" s="10">
        <v>1889.452450558899</v>
      </c>
      <c r="W6" s="10">
        <v>1795.4177128116939</v>
      </c>
      <c r="X6" s="10">
        <v>1819.9039552880481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2004.8566638005157</v>
      </c>
      <c r="D2" s="31">
        <f t="shared" si="0"/>
        <v>2156.6402407566638</v>
      </c>
      <c r="E2" s="31">
        <f t="shared" si="0"/>
        <v>2183.3391229578674</v>
      </c>
      <c r="F2" s="31">
        <f t="shared" si="0"/>
        <v>2327.3366294067073</v>
      </c>
      <c r="G2" s="31">
        <f t="shared" si="0"/>
        <v>2391.887102321582</v>
      </c>
      <c r="H2" s="31">
        <f t="shared" si="0"/>
        <v>2383.258383490971</v>
      </c>
      <c r="I2" s="31">
        <f t="shared" si="0"/>
        <v>2112.8882201203778</v>
      </c>
      <c r="J2" s="31">
        <f t="shared" si="0"/>
        <v>2457.065176268271</v>
      </c>
      <c r="K2" s="31">
        <f t="shared" si="0"/>
        <v>2288.6300945829748</v>
      </c>
      <c r="L2" s="31">
        <f t="shared" si="0"/>
        <v>1780.4862424763542</v>
      </c>
      <c r="M2" s="31">
        <f t="shared" si="0"/>
        <v>2098.0242476354256</v>
      </c>
      <c r="N2" s="31">
        <f t="shared" si="0"/>
        <v>2289.7096302665514</v>
      </c>
      <c r="O2" s="31">
        <f t="shared" si="0"/>
        <v>2363.1583834909716</v>
      </c>
      <c r="P2" s="31">
        <f t="shared" si="0"/>
        <v>2232.5912295786752</v>
      </c>
      <c r="Q2" s="31">
        <f t="shared" si="0"/>
        <v>2286.7717110920034</v>
      </c>
      <c r="R2" s="31">
        <f t="shared" si="0"/>
        <v>2210.1586414445401</v>
      </c>
      <c r="S2" s="31">
        <f t="shared" si="0"/>
        <v>2162.7595012897677</v>
      </c>
      <c r="T2" s="31">
        <f t="shared" si="0"/>
        <v>2285.3326741186579</v>
      </c>
      <c r="U2" s="31">
        <f t="shared" si="0"/>
        <v>2222.9331040412726</v>
      </c>
      <c r="V2" s="31">
        <f t="shared" si="0"/>
        <v>2166.4334479793629</v>
      </c>
      <c r="W2" s="31">
        <f t="shared" si="0"/>
        <v>1898.1554600171967</v>
      </c>
      <c r="X2" s="31">
        <f t="shared" ref="X2" si="1">SUM(X3,X17,X22,X25,X26,X51,X52,X71,X74,X75,X76)</f>
        <v>2114.589423903697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2004.8566638005157</v>
      </c>
      <c r="D3" s="34">
        <f t="shared" si="2"/>
        <v>2156.6402407566638</v>
      </c>
      <c r="E3" s="34">
        <f t="shared" si="2"/>
        <v>2183.3391229578674</v>
      </c>
      <c r="F3" s="34">
        <f t="shared" si="2"/>
        <v>2327.3366294067073</v>
      </c>
      <c r="G3" s="34">
        <f t="shared" si="2"/>
        <v>2391.887102321582</v>
      </c>
      <c r="H3" s="34">
        <f t="shared" si="2"/>
        <v>2383.258383490971</v>
      </c>
      <c r="I3" s="34">
        <f t="shared" si="2"/>
        <v>2112.8882201203778</v>
      </c>
      <c r="J3" s="34">
        <f t="shared" si="2"/>
        <v>2457.065176268271</v>
      </c>
      <c r="K3" s="34">
        <f t="shared" si="2"/>
        <v>2288.6300945829748</v>
      </c>
      <c r="L3" s="34">
        <f t="shared" si="2"/>
        <v>1780.4862424763542</v>
      </c>
      <c r="M3" s="34">
        <f t="shared" si="2"/>
        <v>2098.0242476354256</v>
      </c>
      <c r="N3" s="34">
        <f t="shared" si="2"/>
        <v>2289.7096302665514</v>
      </c>
      <c r="O3" s="34">
        <f t="shared" si="2"/>
        <v>2363.1583834909716</v>
      </c>
      <c r="P3" s="34">
        <f t="shared" si="2"/>
        <v>2232.5912295786752</v>
      </c>
      <c r="Q3" s="34">
        <f t="shared" si="2"/>
        <v>2286.7717110920034</v>
      </c>
      <c r="R3" s="34">
        <f t="shared" si="2"/>
        <v>2210.1586414445401</v>
      </c>
      <c r="S3" s="34">
        <f t="shared" si="2"/>
        <v>2162.7595012897677</v>
      </c>
      <c r="T3" s="34">
        <f t="shared" si="2"/>
        <v>2285.3326741186579</v>
      </c>
      <c r="U3" s="34">
        <f t="shared" si="2"/>
        <v>2222.9331040412726</v>
      </c>
      <c r="V3" s="34">
        <f t="shared" si="2"/>
        <v>2166.4334479793629</v>
      </c>
      <c r="W3" s="34">
        <f t="shared" si="2"/>
        <v>1898.1554600171967</v>
      </c>
      <c r="X3" s="34">
        <f t="shared" ref="X3" si="3">SUM(X4,X8,X11)</f>
        <v>2114.589423903697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712.18684436801368</v>
      </c>
      <c r="D4" s="29">
        <f t="shared" si="4"/>
        <v>823.8085124677558</v>
      </c>
      <c r="E4" s="29">
        <f t="shared" si="4"/>
        <v>849.14591573516759</v>
      </c>
      <c r="F4" s="29">
        <f t="shared" si="4"/>
        <v>910.7774720550301</v>
      </c>
      <c r="G4" s="29">
        <f t="shared" si="4"/>
        <v>1005.2791917454859</v>
      </c>
      <c r="H4" s="29">
        <f t="shared" si="4"/>
        <v>1042.258125537403</v>
      </c>
      <c r="I4" s="29">
        <f t="shared" si="4"/>
        <v>906.66870163370595</v>
      </c>
      <c r="J4" s="29">
        <f t="shared" si="4"/>
        <v>1090.878589853826</v>
      </c>
      <c r="K4" s="29">
        <f t="shared" si="4"/>
        <v>926.52777300085984</v>
      </c>
      <c r="L4" s="29">
        <f t="shared" si="4"/>
        <v>642.33774720550298</v>
      </c>
      <c r="M4" s="29">
        <f t="shared" si="4"/>
        <v>697.12141014617362</v>
      </c>
      <c r="N4" s="29">
        <f t="shared" si="4"/>
        <v>879.27687016337052</v>
      </c>
      <c r="O4" s="29">
        <f t="shared" si="4"/>
        <v>981.99613069647455</v>
      </c>
      <c r="P4" s="29">
        <f t="shared" si="4"/>
        <v>889.54883920894224</v>
      </c>
      <c r="Q4" s="29">
        <f t="shared" si="4"/>
        <v>957.34350816852964</v>
      </c>
      <c r="R4" s="29">
        <f t="shared" si="4"/>
        <v>1022.889423903697</v>
      </c>
      <c r="S4" s="29">
        <f t="shared" si="4"/>
        <v>991.21943250214952</v>
      </c>
      <c r="T4" s="29">
        <f t="shared" si="4"/>
        <v>1109.400687876182</v>
      </c>
      <c r="U4" s="29">
        <f t="shared" si="4"/>
        <v>1038.3996560619089</v>
      </c>
      <c r="V4" s="29">
        <f t="shared" si="4"/>
        <v>1013.549613069647</v>
      </c>
      <c r="W4" s="29">
        <f t="shared" si="4"/>
        <v>875.87007738607053</v>
      </c>
      <c r="X4" s="29">
        <f t="shared" ref="X4" si="5">SUM(X5:X7)</f>
        <v>948.74006878761816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712.18684436801368</v>
      </c>
      <c r="D6" s="10">
        <v>823.8085124677558</v>
      </c>
      <c r="E6" s="10">
        <v>849.14591573516759</v>
      </c>
      <c r="F6" s="10">
        <v>910.7774720550301</v>
      </c>
      <c r="G6" s="10">
        <v>1005.2791917454859</v>
      </c>
      <c r="H6" s="10">
        <v>1042.258125537403</v>
      </c>
      <c r="I6" s="10">
        <v>906.66870163370595</v>
      </c>
      <c r="J6" s="10">
        <v>1090.878589853826</v>
      </c>
      <c r="K6" s="10">
        <v>926.52777300085984</v>
      </c>
      <c r="L6" s="10">
        <v>642.33774720550298</v>
      </c>
      <c r="M6" s="10">
        <v>697.12141014617362</v>
      </c>
      <c r="N6" s="10">
        <v>879.27687016337052</v>
      </c>
      <c r="O6" s="10">
        <v>981.99613069647455</v>
      </c>
      <c r="P6" s="10">
        <v>889.54883920894224</v>
      </c>
      <c r="Q6" s="10">
        <v>957.34350816852964</v>
      </c>
      <c r="R6" s="10">
        <v>1022.889423903697</v>
      </c>
      <c r="S6" s="10">
        <v>991.21943250214952</v>
      </c>
      <c r="T6" s="10">
        <v>1109.400687876182</v>
      </c>
      <c r="U6" s="10">
        <v>1038.3996560619089</v>
      </c>
      <c r="V6" s="10">
        <v>1013.549613069647</v>
      </c>
      <c r="W6" s="10">
        <v>875.87007738607053</v>
      </c>
      <c r="X6" s="10">
        <v>948.74006878761816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1292.669819432502</v>
      </c>
      <c r="D11" s="29">
        <f t="shared" si="8"/>
        <v>1332.8317282889079</v>
      </c>
      <c r="E11" s="29">
        <f t="shared" si="8"/>
        <v>1334.1932072227</v>
      </c>
      <c r="F11" s="29">
        <f t="shared" si="8"/>
        <v>1416.559157351677</v>
      </c>
      <c r="G11" s="29">
        <f t="shared" si="8"/>
        <v>1386.6079105760959</v>
      </c>
      <c r="H11" s="29">
        <f t="shared" si="8"/>
        <v>1341.0002579535681</v>
      </c>
      <c r="I11" s="29">
        <f t="shared" si="8"/>
        <v>1206.2195184866721</v>
      </c>
      <c r="J11" s="29">
        <f t="shared" si="8"/>
        <v>1366.1865864144449</v>
      </c>
      <c r="K11" s="29">
        <f t="shared" si="8"/>
        <v>1362.1023215821151</v>
      </c>
      <c r="L11" s="29">
        <f t="shared" si="8"/>
        <v>1138.1484952708511</v>
      </c>
      <c r="M11" s="29">
        <f t="shared" si="8"/>
        <v>1400.9028374892521</v>
      </c>
      <c r="N11" s="29">
        <f t="shared" si="8"/>
        <v>1410.432760103181</v>
      </c>
      <c r="O11" s="29">
        <f t="shared" si="8"/>
        <v>1381.1622527944969</v>
      </c>
      <c r="P11" s="29">
        <f t="shared" si="8"/>
        <v>1343.0423903697331</v>
      </c>
      <c r="Q11" s="29">
        <f t="shared" si="8"/>
        <v>1329.4282029234739</v>
      </c>
      <c r="R11" s="29">
        <f t="shared" si="8"/>
        <v>1187.2692175408431</v>
      </c>
      <c r="S11" s="29">
        <f t="shared" si="8"/>
        <v>1171.5400687876181</v>
      </c>
      <c r="T11" s="29">
        <f t="shared" si="8"/>
        <v>1175.9319862424759</v>
      </c>
      <c r="U11" s="29">
        <f t="shared" si="8"/>
        <v>1184.5334479793639</v>
      </c>
      <c r="V11" s="29">
        <f t="shared" si="8"/>
        <v>1152.8838349097159</v>
      </c>
      <c r="W11" s="29">
        <f t="shared" si="8"/>
        <v>1022.285382631126</v>
      </c>
      <c r="X11" s="29">
        <f t="shared" ref="X11" si="9">SUM(X12:X16)</f>
        <v>1165.8493551160791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1292.669819432502</v>
      </c>
      <c r="D13" s="10">
        <v>1332.8317282889079</v>
      </c>
      <c r="E13" s="10">
        <v>1334.1932072227</v>
      </c>
      <c r="F13" s="10">
        <v>1416.559157351677</v>
      </c>
      <c r="G13" s="10">
        <v>1386.6079105760959</v>
      </c>
      <c r="H13" s="10">
        <v>1341.0002579535681</v>
      </c>
      <c r="I13" s="10">
        <v>1206.2195184866721</v>
      </c>
      <c r="J13" s="10">
        <v>1366.1865864144449</v>
      </c>
      <c r="K13" s="10">
        <v>1362.1023215821151</v>
      </c>
      <c r="L13" s="10">
        <v>1138.1484952708511</v>
      </c>
      <c r="M13" s="10">
        <v>1400.9028374892521</v>
      </c>
      <c r="N13" s="10">
        <v>1410.432760103181</v>
      </c>
      <c r="O13" s="10">
        <v>1381.1622527944969</v>
      </c>
      <c r="P13" s="10">
        <v>1343.0423903697331</v>
      </c>
      <c r="Q13" s="10">
        <v>1329.4282029234739</v>
      </c>
      <c r="R13" s="10">
        <v>1187.2692175408431</v>
      </c>
      <c r="S13" s="10">
        <v>1171.5400687876181</v>
      </c>
      <c r="T13" s="10">
        <v>1175.9319862424759</v>
      </c>
      <c r="U13" s="10">
        <v>1184.5334479793639</v>
      </c>
      <c r="V13" s="10">
        <v>1152.8838349097159</v>
      </c>
      <c r="W13" s="10">
        <v>1022.285382631126</v>
      </c>
      <c r="X13" s="10">
        <v>1165.8493551160791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79858.662854686147</v>
      </c>
      <c r="D2" s="31">
        <f t="shared" si="0"/>
        <v>79737.697420464305</v>
      </c>
      <c r="E2" s="31">
        <f t="shared" si="0"/>
        <v>77886.819088564051</v>
      </c>
      <c r="F2" s="31">
        <f t="shared" si="0"/>
        <v>80711.581169389479</v>
      </c>
      <c r="G2" s="31">
        <f t="shared" si="0"/>
        <v>83574.780911435941</v>
      </c>
      <c r="H2" s="31">
        <f t="shared" si="0"/>
        <v>84764.517970765257</v>
      </c>
      <c r="I2" s="31">
        <f t="shared" si="0"/>
        <v>83418.133705932923</v>
      </c>
      <c r="J2" s="31">
        <f t="shared" si="0"/>
        <v>81158.174806534822</v>
      </c>
      <c r="K2" s="31">
        <f t="shared" si="0"/>
        <v>79787.193207222706</v>
      </c>
      <c r="L2" s="31">
        <f t="shared" si="0"/>
        <v>78923.117196904554</v>
      </c>
      <c r="M2" s="31">
        <f t="shared" si="0"/>
        <v>84666.567239896802</v>
      </c>
      <c r="N2" s="31">
        <f t="shared" si="0"/>
        <v>80989.237059329316</v>
      </c>
      <c r="O2" s="31">
        <f t="shared" si="0"/>
        <v>83025.573086844364</v>
      </c>
      <c r="P2" s="31">
        <f t="shared" si="0"/>
        <v>82833.849011177983</v>
      </c>
      <c r="Q2" s="31">
        <f t="shared" si="0"/>
        <v>85590.880481513334</v>
      </c>
      <c r="R2" s="31">
        <f t="shared" si="0"/>
        <v>90195.119690455729</v>
      </c>
      <c r="S2" s="31">
        <f t="shared" si="0"/>
        <v>91953.298280309536</v>
      </c>
      <c r="T2" s="31">
        <f t="shared" si="0"/>
        <v>93263.912209802234</v>
      </c>
      <c r="U2" s="31">
        <f t="shared" si="0"/>
        <v>99549.791315563212</v>
      </c>
      <c r="V2" s="31">
        <f t="shared" si="0"/>
        <v>103347.03533963885</v>
      </c>
      <c r="W2" s="31">
        <f t="shared" si="0"/>
        <v>90683.532158211499</v>
      </c>
      <c r="X2" s="31">
        <f t="shared" ref="X2" si="1">SUM(X3,X17,X22,X25,X26,X51,X52,X71,X74,X75,X76)</f>
        <v>102684.14987102323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TI_RPI_RI_E!C5+TI_RPI_BPI_E!C5+TI_RPI_PT_E!C5+TI_RPI_IT_E!C5+TI_RPI_DU_E!C5+TI_RPI_PII_E!C5</f>
        <v>0</v>
      </c>
      <c r="D5" s="10">
        <f>TI_RPI_RI_E!D5+TI_RPI_BPI_E!D5+TI_RPI_PT_E!D5+TI_RPI_IT_E!D5+TI_RPI_DU_E!D5+TI_RPI_PII_E!D5</f>
        <v>0</v>
      </c>
      <c r="E5" s="10">
        <f>TI_RPI_RI_E!E5+TI_RPI_BPI_E!E5+TI_RPI_PT_E!E5+TI_RPI_IT_E!E5+TI_RPI_DU_E!E5+TI_RPI_PII_E!E5</f>
        <v>0</v>
      </c>
      <c r="F5" s="10">
        <f>TI_RPI_RI_E!F5+TI_RPI_BPI_E!F5+TI_RPI_PT_E!F5+TI_RPI_IT_E!F5+TI_RPI_DU_E!F5+TI_RPI_PII_E!F5</f>
        <v>0</v>
      </c>
      <c r="G5" s="10">
        <f>TI_RPI_RI_E!G5+TI_RPI_BPI_E!G5+TI_RPI_PT_E!G5+TI_RPI_IT_E!G5+TI_RPI_DU_E!G5+TI_RPI_PII_E!G5</f>
        <v>0</v>
      </c>
      <c r="H5" s="10">
        <f>TI_RPI_RI_E!H5+TI_RPI_BPI_E!H5+TI_RPI_PT_E!H5+TI_RPI_IT_E!H5+TI_RPI_DU_E!H5+TI_RPI_PII_E!H5</f>
        <v>0</v>
      </c>
      <c r="I5" s="10">
        <f>TI_RPI_RI_E!I5+TI_RPI_BPI_E!I5+TI_RPI_PT_E!I5+TI_RPI_IT_E!I5+TI_RPI_DU_E!I5+TI_RPI_PII_E!I5</f>
        <v>0</v>
      </c>
      <c r="J5" s="10">
        <f>TI_RPI_RI_E!J5+TI_RPI_BPI_E!J5+TI_RPI_PT_E!J5+TI_RPI_IT_E!J5+TI_RPI_DU_E!J5+TI_RPI_PII_E!J5</f>
        <v>0</v>
      </c>
      <c r="K5" s="10">
        <f>TI_RPI_RI_E!K5+TI_RPI_BPI_E!K5+TI_RPI_PT_E!K5+TI_RPI_IT_E!K5+TI_RPI_DU_E!K5+TI_RPI_PII_E!K5</f>
        <v>0</v>
      </c>
      <c r="L5" s="10">
        <f>TI_RPI_RI_E!L5+TI_RPI_BPI_E!L5+TI_RPI_PT_E!L5+TI_RPI_IT_E!L5+TI_RPI_DU_E!L5+TI_RPI_PII_E!L5</f>
        <v>0</v>
      </c>
      <c r="M5" s="10">
        <f>TI_RPI_RI_E!M5+TI_RPI_BPI_E!M5+TI_RPI_PT_E!M5+TI_RPI_IT_E!M5+TI_RPI_DU_E!M5+TI_RPI_PII_E!M5</f>
        <v>0</v>
      </c>
      <c r="N5" s="10">
        <f>TI_RPI_RI_E!N5+TI_RPI_BPI_E!N5+TI_RPI_PT_E!N5+TI_RPI_IT_E!N5+TI_RPI_DU_E!N5+TI_RPI_PII_E!N5</f>
        <v>0</v>
      </c>
      <c r="O5" s="10">
        <f>TI_RPI_RI_E!O5+TI_RPI_BPI_E!O5+TI_RPI_PT_E!O5+TI_RPI_IT_E!O5+TI_RPI_DU_E!O5+TI_RPI_PII_E!O5</f>
        <v>0</v>
      </c>
      <c r="P5" s="10">
        <f>TI_RPI_RI_E!P5+TI_RPI_BPI_E!P5+TI_RPI_PT_E!P5+TI_RPI_IT_E!P5+TI_RPI_DU_E!P5+TI_RPI_PII_E!P5</f>
        <v>0</v>
      </c>
      <c r="Q5" s="10">
        <f>TI_RPI_RI_E!Q5+TI_RPI_BPI_E!Q5+TI_RPI_PT_E!Q5+TI_RPI_IT_E!Q5+TI_RPI_DU_E!Q5+TI_RPI_PII_E!Q5</f>
        <v>0</v>
      </c>
      <c r="R5" s="10">
        <f>TI_RPI_RI_E!R5+TI_RPI_BPI_E!R5+TI_RPI_PT_E!R5+TI_RPI_IT_E!R5+TI_RPI_DU_E!R5+TI_RPI_PII_E!R5</f>
        <v>0</v>
      </c>
      <c r="S5" s="10">
        <f>TI_RPI_RI_E!S5+TI_RPI_BPI_E!S5+TI_RPI_PT_E!S5+TI_RPI_IT_E!S5+TI_RPI_DU_E!S5+TI_RPI_PII_E!S5</f>
        <v>0</v>
      </c>
      <c r="T5" s="10">
        <f>TI_RPI_RI_E!T5+TI_RPI_BPI_E!T5+TI_RPI_PT_E!T5+TI_RPI_IT_E!T5+TI_RPI_DU_E!T5+TI_RPI_PII_E!T5</f>
        <v>0</v>
      </c>
      <c r="U5" s="10">
        <f>TI_RPI_RI_E!U5+TI_RPI_BPI_E!U5+TI_RPI_PT_E!U5+TI_RPI_IT_E!U5+TI_RPI_DU_E!U5+TI_RPI_PII_E!U5</f>
        <v>0</v>
      </c>
      <c r="V5" s="10">
        <f>TI_RPI_RI_E!V5+TI_RPI_BPI_E!V5+TI_RPI_PT_E!V5+TI_RPI_IT_E!V5+TI_RPI_DU_E!V5+TI_RPI_PII_E!V5</f>
        <v>0</v>
      </c>
      <c r="W5" s="10">
        <f>TI_RPI_RI_E!W5+TI_RPI_BPI_E!W5+TI_RPI_PT_E!W5+TI_RPI_IT_E!W5+TI_RPI_DU_E!W5+TI_RPI_PII_E!W5</f>
        <v>0</v>
      </c>
      <c r="X5" s="10">
        <f>TI_RPI_RI_E!X5+TI_RPI_BPI_E!X5+TI_RPI_PT_E!X5+TI_RPI_IT_E!X5+TI_RPI_DU_E!X5+TI_RPI_PII_E!X5</f>
        <v>0</v>
      </c>
    </row>
    <row r="6" spans="1:24" ht="11.25" customHeight="1" x14ac:dyDescent="0.2">
      <c r="A6" s="41" t="s">
        <v>7</v>
      </c>
      <c r="B6" s="9" t="s">
        <v>8</v>
      </c>
      <c r="C6" s="10">
        <f>TI_RPI_RI_E!C6+TI_RPI_BPI_E!C6+TI_RPI_PT_E!C6+TI_RPI_IT_E!C6+TI_RPI_DU_E!C6+TI_RPI_PII_E!C6</f>
        <v>0</v>
      </c>
      <c r="D6" s="10">
        <f>TI_RPI_RI_E!D6+TI_RPI_BPI_E!D6+TI_RPI_PT_E!D6+TI_RPI_IT_E!D6+TI_RPI_DU_E!D6+TI_RPI_PII_E!D6</f>
        <v>0</v>
      </c>
      <c r="E6" s="10">
        <f>TI_RPI_RI_E!E6+TI_RPI_BPI_E!E6+TI_RPI_PT_E!E6+TI_RPI_IT_E!E6+TI_RPI_DU_E!E6+TI_RPI_PII_E!E6</f>
        <v>0</v>
      </c>
      <c r="F6" s="10">
        <f>TI_RPI_RI_E!F6+TI_RPI_BPI_E!F6+TI_RPI_PT_E!F6+TI_RPI_IT_E!F6+TI_RPI_DU_E!F6+TI_RPI_PII_E!F6</f>
        <v>0</v>
      </c>
      <c r="G6" s="10">
        <f>TI_RPI_RI_E!G6+TI_RPI_BPI_E!G6+TI_RPI_PT_E!G6+TI_RPI_IT_E!G6+TI_RPI_DU_E!G6+TI_RPI_PII_E!G6</f>
        <v>0</v>
      </c>
      <c r="H6" s="10">
        <f>TI_RPI_RI_E!H6+TI_RPI_BPI_E!H6+TI_RPI_PT_E!H6+TI_RPI_IT_E!H6+TI_RPI_DU_E!H6+TI_RPI_PII_E!H6</f>
        <v>0</v>
      </c>
      <c r="I6" s="10">
        <f>TI_RPI_RI_E!I6+TI_RPI_BPI_E!I6+TI_RPI_PT_E!I6+TI_RPI_IT_E!I6+TI_RPI_DU_E!I6+TI_RPI_PII_E!I6</f>
        <v>0</v>
      </c>
      <c r="J6" s="10">
        <f>TI_RPI_RI_E!J6+TI_RPI_BPI_E!J6+TI_RPI_PT_E!J6+TI_RPI_IT_E!J6+TI_RPI_DU_E!J6+TI_RPI_PII_E!J6</f>
        <v>0</v>
      </c>
      <c r="K6" s="10">
        <f>TI_RPI_RI_E!K6+TI_RPI_BPI_E!K6+TI_RPI_PT_E!K6+TI_RPI_IT_E!K6+TI_RPI_DU_E!K6+TI_RPI_PII_E!K6</f>
        <v>0</v>
      </c>
      <c r="L6" s="10">
        <f>TI_RPI_RI_E!L6+TI_RPI_BPI_E!L6+TI_RPI_PT_E!L6+TI_RPI_IT_E!L6+TI_RPI_DU_E!L6+TI_RPI_PII_E!L6</f>
        <v>0</v>
      </c>
      <c r="M6" s="10">
        <f>TI_RPI_RI_E!M6+TI_RPI_BPI_E!M6+TI_RPI_PT_E!M6+TI_RPI_IT_E!M6+TI_RPI_DU_E!M6+TI_RPI_PII_E!M6</f>
        <v>0</v>
      </c>
      <c r="N6" s="10">
        <f>TI_RPI_RI_E!N6+TI_RPI_BPI_E!N6+TI_RPI_PT_E!N6+TI_RPI_IT_E!N6+TI_RPI_DU_E!N6+TI_RPI_PII_E!N6</f>
        <v>0</v>
      </c>
      <c r="O6" s="10">
        <f>TI_RPI_RI_E!O6+TI_RPI_BPI_E!O6+TI_RPI_PT_E!O6+TI_RPI_IT_E!O6+TI_RPI_DU_E!O6+TI_RPI_PII_E!O6</f>
        <v>0</v>
      </c>
      <c r="P6" s="10">
        <f>TI_RPI_RI_E!P6+TI_RPI_BPI_E!P6+TI_RPI_PT_E!P6+TI_RPI_IT_E!P6+TI_RPI_DU_E!P6+TI_RPI_PII_E!P6</f>
        <v>0</v>
      </c>
      <c r="Q6" s="10">
        <f>TI_RPI_RI_E!Q6+TI_RPI_BPI_E!Q6+TI_RPI_PT_E!Q6+TI_RPI_IT_E!Q6+TI_RPI_DU_E!Q6+TI_RPI_PII_E!Q6</f>
        <v>0</v>
      </c>
      <c r="R6" s="10">
        <f>TI_RPI_RI_E!R6+TI_RPI_BPI_E!R6+TI_RPI_PT_E!R6+TI_RPI_IT_E!R6+TI_RPI_DU_E!R6+TI_RPI_PII_E!R6</f>
        <v>0</v>
      </c>
      <c r="S6" s="10">
        <f>TI_RPI_RI_E!S6+TI_RPI_BPI_E!S6+TI_RPI_PT_E!S6+TI_RPI_IT_E!S6+TI_RPI_DU_E!S6+TI_RPI_PII_E!S6</f>
        <v>0</v>
      </c>
      <c r="T6" s="10">
        <f>TI_RPI_RI_E!T6+TI_RPI_BPI_E!T6+TI_RPI_PT_E!T6+TI_RPI_IT_E!T6+TI_RPI_DU_E!T6+TI_RPI_PII_E!T6</f>
        <v>0</v>
      </c>
      <c r="U6" s="10">
        <f>TI_RPI_RI_E!U6+TI_RPI_BPI_E!U6+TI_RPI_PT_E!U6+TI_RPI_IT_E!U6+TI_RPI_DU_E!U6+TI_RPI_PII_E!U6</f>
        <v>0</v>
      </c>
      <c r="V6" s="10">
        <f>TI_RPI_RI_E!V6+TI_RPI_BPI_E!V6+TI_RPI_PT_E!V6+TI_RPI_IT_E!V6+TI_RPI_DU_E!V6+TI_RPI_PII_E!V6</f>
        <v>0</v>
      </c>
      <c r="W6" s="10">
        <f>TI_RPI_RI_E!W6+TI_RPI_BPI_E!W6+TI_RPI_PT_E!W6+TI_RPI_IT_E!W6+TI_RPI_DU_E!W6+TI_RPI_PII_E!W6</f>
        <v>0</v>
      </c>
      <c r="X6" s="10">
        <f>TI_RPI_RI_E!X6+TI_RPI_BPI_E!X6+TI_RPI_PT_E!X6+TI_RPI_IT_E!X6+TI_RPI_DU_E!X6+TI_RPI_PII_E!X6</f>
        <v>0</v>
      </c>
    </row>
    <row r="7" spans="1:24" ht="11.25" customHeight="1" x14ac:dyDescent="0.2">
      <c r="A7" s="41" t="s">
        <v>9</v>
      </c>
      <c r="B7" s="9" t="s">
        <v>10</v>
      </c>
      <c r="C7" s="10">
        <f>TI_RPI_RI_E!C7+TI_RPI_BPI_E!C7+TI_RPI_PT_E!C7+TI_RPI_IT_E!C7+TI_RPI_DU_E!C7+TI_RPI_PII_E!C7</f>
        <v>0</v>
      </c>
      <c r="D7" s="10">
        <f>TI_RPI_RI_E!D7+TI_RPI_BPI_E!D7+TI_RPI_PT_E!D7+TI_RPI_IT_E!D7+TI_RPI_DU_E!D7+TI_RPI_PII_E!D7</f>
        <v>0</v>
      </c>
      <c r="E7" s="10">
        <f>TI_RPI_RI_E!E7+TI_RPI_BPI_E!E7+TI_RPI_PT_E!E7+TI_RPI_IT_E!E7+TI_RPI_DU_E!E7+TI_RPI_PII_E!E7</f>
        <v>0</v>
      </c>
      <c r="F7" s="10">
        <f>TI_RPI_RI_E!F7+TI_RPI_BPI_E!F7+TI_RPI_PT_E!F7+TI_RPI_IT_E!F7+TI_RPI_DU_E!F7+TI_RPI_PII_E!F7</f>
        <v>0</v>
      </c>
      <c r="G7" s="10">
        <f>TI_RPI_RI_E!G7+TI_RPI_BPI_E!G7+TI_RPI_PT_E!G7+TI_RPI_IT_E!G7+TI_RPI_DU_E!G7+TI_RPI_PII_E!G7</f>
        <v>0</v>
      </c>
      <c r="H7" s="10">
        <f>TI_RPI_RI_E!H7+TI_RPI_BPI_E!H7+TI_RPI_PT_E!H7+TI_RPI_IT_E!H7+TI_RPI_DU_E!H7+TI_RPI_PII_E!H7</f>
        <v>0</v>
      </c>
      <c r="I7" s="10">
        <f>TI_RPI_RI_E!I7+TI_RPI_BPI_E!I7+TI_RPI_PT_E!I7+TI_RPI_IT_E!I7+TI_RPI_DU_E!I7+TI_RPI_PII_E!I7</f>
        <v>0</v>
      </c>
      <c r="J7" s="10">
        <f>TI_RPI_RI_E!J7+TI_RPI_BPI_E!J7+TI_RPI_PT_E!J7+TI_RPI_IT_E!J7+TI_RPI_DU_E!J7+TI_RPI_PII_E!J7</f>
        <v>0</v>
      </c>
      <c r="K7" s="10">
        <f>TI_RPI_RI_E!K7+TI_RPI_BPI_E!K7+TI_RPI_PT_E!K7+TI_RPI_IT_E!K7+TI_RPI_DU_E!K7+TI_RPI_PII_E!K7</f>
        <v>0</v>
      </c>
      <c r="L7" s="10">
        <f>TI_RPI_RI_E!L7+TI_RPI_BPI_E!L7+TI_RPI_PT_E!L7+TI_RPI_IT_E!L7+TI_RPI_DU_E!L7+TI_RPI_PII_E!L7</f>
        <v>0</v>
      </c>
      <c r="M7" s="10">
        <f>TI_RPI_RI_E!M7+TI_RPI_BPI_E!M7+TI_RPI_PT_E!M7+TI_RPI_IT_E!M7+TI_RPI_DU_E!M7+TI_RPI_PII_E!M7</f>
        <v>0</v>
      </c>
      <c r="N7" s="10">
        <f>TI_RPI_RI_E!N7+TI_RPI_BPI_E!N7+TI_RPI_PT_E!N7+TI_RPI_IT_E!N7+TI_RPI_DU_E!N7+TI_RPI_PII_E!N7</f>
        <v>0</v>
      </c>
      <c r="O7" s="10">
        <f>TI_RPI_RI_E!O7+TI_RPI_BPI_E!O7+TI_RPI_PT_E!O7+TI_RPI_IT_E!O7+TI_RPI_DU_E!O7+TI_RPI_PII_E!O7</f>
        <v>0</v>
      </c>
      <c r="P7" s="10">
        <f>TI_RPI_RI_E!P7+TI_RPI_BPI_E!P7+TI_RPI_PT_E!P7+TI_RPI_IT_E!P7+TI_RPI_DU_E!P7+TI_RPI_PII_E!P7</f>
        <v>0</v>
      </c>
      <c r="Q7" s="10">
        <f>TI_RPI_RI_E!Q7+TI_RPI_BPI_E!Q7+TI_RPI_PT_E!Q7+TI_RPI_IT_E!Q7+TI_RPI_DU_E!Q7+TI_RPI_PII_E!Q7</f>
        <v>0</v>
      </c>
      <c r="R7" s="10">
        <f>TI_RPI_RI_E!R7+TI_RPI_BPI_E!R7+TI_RPI_PT_E!R7+TI_RPI_IT_E!R7+TI_RPI_DU_E!R7+TI_RPI_PII_E!R7</f>
        <v>0</v>
      </c>
      <c r="S7" s="10">
        <f>TI_RPI_RI_E!S7+TI_RPI_BPI_E!S7+TI_RPI_PT_E!S7+TI_RPI_IT_E!S7+TI_RPI_DU_E!S7+TI_RPI_PII_E!S7</f>
        <v>0</v>
      </c>
      <c r="T7" s="10">
        <f>TI_RPI_RI_E!T7+TI_RPI_BPI_E!T7+TI_RPI_PT_E!T7+TI_RPI_IT_E!T7+TI_RPI_DU_E!T7+TI_RPI_PII_E!T7</f>
        <v>0</v>
      </c>
      <c r="U7" s="10">
        <f>TI_RPI_RI_E!U7+TI_RPI_BPI_E!U7+TI_RPI_PT_E!U7+TI_RPI_IT_E!U7+TI_RPI_DU_E!U7+TI_RPI_PII_E!U7</f>
        <v>0</v>
      </c>
      <c r="V7" s="10">
        <f>TI_RPI_RI_E!V7+TI_RPI_BPI_E!V7+TI_RPI_PT_E!V7+TI_RPI_IT_E!V7+TI_RPI_DU_E!V7+TI_RPI_PII_E!V7</f>
        <v>0</v>
      </c>
      <c r="W7" s="10">
        <f>TI_RPI_RI_E!W7+TI_RPI_BPI_E!W7+TI_RPI_PT_E!W7+TI_RPI_IT_E!W7+TI_RPI_DU_E!W7+TI_RPI_PII_E!W7</f>
        <v>0</v>
      </c>
      <c r="X7" s="10">
        <f>TI_RPI_RI_E!X7+TI_RPI_BPI_E!X7+TI_RPI_PT_E!X7+TI_RPI_IT_E!X7+TI_RPI_DU_E!X7+TI_RPI_PII_E!X7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TI_RPI_RI_E!C9+TI_RPI_BPI_E!C9+TI_RPI_PT_E!C9+TI_RPI_IT_E!C9+TI_RPI_DU_E!C9+TI_RPI_PII_E!C9</f>
        <v>0</v>
      </c>
      <c r="D9" s="10">
        <f>TI_RPI_RI_E!D9+TI_RPI_BPI_E!D9+TI_RPI_PT_E!D9+TI_RPI_IT_E!D9+TI_RPI_DU_E!D9+TI_RPI_PII_E!D9</f>
        <v>0</v>
      </c>
      <c r="E9" s="10">
        <f>TI_RPI_RI_E!E9+TI_RPI_BPI_E!E9+TI_RPI_PT_E!E9+TI_RPI_IT_E!E9+TI_RPI_DU_E!E9+TI_RPI_PII_E!E9</f>
        <v>0</v>
      </c>
      <c r="F9" s="10">
        <f>TI_RPI_RI_E!F9+TI_RPI_BPI_E!F9+TI_RPI_PT_E!F9+TI_RPI_IT_E!F9+TI_RPI_DU_E!F9+TI_RPI_PII_E!F9</f>
        <v>0</v>
      </c>
      <c r="G9" s="10">
        <f>TI_RPI_RI_E!G9+TI_RPI_BPI_E!G9+TI_RPI_PT_E!G9+TI_RPI_IT_E!G9+TI_RPI_DU_E!G9+TI_RPI_PII_E!G9</f>
        <v>0</v>
      </c>
      <c r="H9" s="10">
        <f>TI_RPI_RI_E!H9+TI_RPI_BPI_E!H9+TI_RPI_PT_E!H9+TI_RPI_IT_E!H9+TI_RPI_DU_E!H9+TI_RPI_PII_E!H9</f>
        <v>0</v>
      </c>
      <c r="I9" s="10">
        <f>TI_RPI_RI_E!I9+TI_RPI_BPI_E!I9+TI_RPI_PT_E!I9+TI_RPI_IT_E!I9+TI_RPI_DU_E!I9+TI_RPI_PII_E!I9</f>
        <v>0</v>
      </c>
      <c r="J9" s="10">
        <f>TI_RPI_RI_E!J9+TI_RPI_BPI_E!J9+TI_RPI_PT_E!J9+TI_RPI_IT_E!J9+TI_RPI_DU_E!J9+TI_RPI_PII_E!J9</f>
        <v>0</v>
      </c>
      <c r="K9" s="10">
        <f>TI_RPI_RI_E!K9+TI_RPI_BPI_E!K9+TI_RPI_PT_E!K9+TI_RPI_IT_E!K9+TI_RPI_DU_E!K9+TI_RPI_PII_E!K9</f>
        <v>0</v>
      </c>
      <c r="L9" s="10">
        <f>TI_RPI_RI_E!L9+TI_RPI_BPI_E!L9+TI_RPI_PT_E!L9+TI_RPI_IT_E!L9+TI_RPI_DU_E!L9+TI_RPI_PII_E!L9</f>
        <v>0</v>
      </c>
      <c r="M9" s="10">
        <f>TI_RPI_RI_E!M9+TI_RPI_BPI_E!M9+TI_RPI_PT_E!M9+TI_RPI_IT_E!M9+TI_RPI_DU_E!M9+TI_RPI_PII_E!M9</f>
        <v>0</v>
      </c>
      <c r="N9" s="10">
        <f>TI_RPI_RI_E!N9+TI_RPI_BPI_E!N9+TI_RPI_PT_E!N9+TI_RPI_IT_E!N9+TI_RPI_DU_E!N9+TI_RPI_PII_E!N9</f>
        <v>0</v>
      </c>
      <c r="O9" s="10">
        <f>TI_RPI_RI_E!O9+TI_RPI_BPI_E!O9+TI_RPI_PT_E!O9+TI_RPI_IT_E!O9+TI_RPI_DU_E!O9+TI_RPI_PII_E!O9</f>
        <v>0</v>
      </c>
      <c r="P9" s="10">
        <f>TI_RPI_RI_E!P9+TI_RPI_BPI_E!P9+TI_RPI_PT_E!P9+TI_RPI_IT_E!P9+TI_RPI_DU_E!P9+TI_RPI_PII_E!P9</f>
        <v>0</v>
      </c>
      <c r="Q9" s="10">
        <f>TI_RPI_RI_E!Q9+TI_RPI_BPI_E!Q9+TI_RPI_PT_E!Q9+TI_RPI_IT_E!Q9+TI_RPI_DU_E!Q9+TI_RPI_PII_E!Q9</f>
        <v>0</v>
      </c>
      <c r="R9" s="10">
        <f>TI_RPI_RI_E!R9+TI_RPI_BPI_E!R9+TI_RPI_PT_E!R9+TI_RPI_IT_E!R9+TI_RPI_DU_E!R9+TI_RPI_PII_E!R9</f>
        <v>0</v>
      </c>
      <c r="S9" s="10">
        <f>TI_RPI_RI_E!S9+TI_RPI_BPI_E!S9+TI_RPI_PT_E!S9+TI_RPI_IT_E!S9+TI_RPI_DU_E!S9+TI_RPI_PII_E!S9</f>
        <v>0</v>
      </c>
      <c r="T9" s="10">
        <f>TI_RPI_RI_E!T9+TI_RPI_BPI_E!T9+TI_RPI_PT_E!T9+TI_RPI_IT_E!T9+TI_RPI_DU_E!T9+TI_RPI_PII_E!T9</f>
        <v>0</v>
      </c>
      <c r="U9" s="10">
        <f>TI_RPI_RI_E!U9+TI_RPI_BPI_E!U9+TI_RPI_PT_E!U9+TI_RPI_IT_E!U9+TI_RPI_DU_E!U9+TI_RPI_PII_E!U9</f>
        <v>0</v>
      </c>
      <c r="V9" s="10">
        <f>TI_RPI_RI_E!V9+TI_RPI_BPI_E!V9+TI_RPI_PT_E!V9+TI_RPI_IT_E!V9+TI_RPI_DU_E!V9+TI_RPI_PII_E!V9</f>
        <v>0</v>
      </c>
      <c r="W9" s="10">
        <f>TI_RPI_RI_E!W9+TI_RPI_BPI_E!W9+TI_RPI_PT_E!W9+TI_RPI_IT_E!W9+TI_RPI_DU_E!W9+TI_RPI_PII_E!W9</f>
        <v>0</v>
      </c>
      <c r="X9" s="10">
        <f>TI_RPI_RI_E!X9+TI_RPI_BPI_E!X9+TI_RPI_PT_E!X9+TI_RPI_IT_E!X9+TI_RPI_DU_E!X9+TI_RPI_PII_E!X9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TI_RPI_RI_E!C10+TI_RPI_BPI_E!C10+TI_RPI_PT_E!C10+TI_RPI_IT_E!C10+TI_RPI_DU_E!C10+TI_RPI_PII_E!C10</f>
        <v>0</v>
      </c>
      <c r="D10" s="10">
        <f>TI_RPI_RI_E!D10+TI_RPI_BPI_E!D10+TI_RPI_PT_E!D10+TI_RPI_IT_E!D10+TI_RPI_DU_E!D10+TI_RPI_PII_E!D10</f>
        <v>0</v>
      </c>
      <c r="E10" s="10">
        <f>TI_RPI_RI_E!E10+TI_RPI_BPI_E!E10+TI_RPI_PT_E!E10+TI_RPI_IT_E!E10+TI_RPI_DU_E!E10+TI_RPI_PII_E!E10</f>
        <v>0</v>
      </c>
      <c r="F10" s="10">
        <f>TI_RPI_RI_E!F10+TI_RPI_BPI_E!F10+TI_RPI_PT_E!F10+TI_RPI_IT_E!F10+TI_RPI_DU_E!F10+TI_RPI_PII_E!F10</f>
        <v>0</v>
      </c>
      <c r="G10" s="10">
        <f>TI_RPI_RI_E!G10+TI_RPI_BPI_E!G10+TI_RPI_PT_E!G10+TI_RPI_IT_E!G10+TI_RPI_DU_E!G10+TI_RPI_PII_E!G10</f>
        <v>0</v>
      </c>
      <c r="H10" s="10">
        <f>TI_RPI_RI_E!H10+TI_RPI_BPI_E!H10+TI_RPI_PT_E!H10+TI_RPI_IT_E!H10+TI_RPI_DU_E!H10+TI_RPI_PII_E!H10</f>
        <v>0</v>
      </c>
      <c r="I10" s="10">
        <f>TI_RPI_RI_E!I10+TI_RPI_BPI_E!I10+TI_RPI_PT_E!I10+TI_RPI_IT_E!I10+TI_RPI_DU_E!I10+TI_RPI_PII_E!I10</f>
        <v>0</v>
      </c>
      <c r="J10" s="10">
        <f>TI_RPI_RI_E!J10+TI_RPI_BPI_E!J10+TI_RPI_PT_E!J10+TI_RPI_IT_E!J10+TI_RPI_DU_E!J10+TI_RPI_PII_E!J10</f>
        <v>0</v>
      </c>
      <c r="K10" s="10">
        <f>TI_RPI_RI_E!K10+TI_RPI_BPI_E!K10+TI_RPI_PT_E!K10+TI_RPI_IT_E!K10+TI_RPI_DU_E!K10+TI_RPI_PII_E!K10</f>
        <v>0</v>
      </c>
      <c r="L10" s="10">
        <f>TI_RPI_RI_E!L10+TI_RPI_BPI_E!L10+TI_RPI_PT_E!L10+TI_RPI_IT_E!L10+TI_RPI_DU_E!L10+TI_RPI_PII_E!L10</f>
        <v>0</v>
      </c>
      <c r="M10" s="10">
        <f>TI_RPI_RI_E!M10+TI_RPI_BPI_E!M10+TI_RPI_PT_E!M10+TI_RPI_IT_E!M10+TI_RPI_DU_E!M10+TI_RPI_PII_E!M10</f>
        <v>0</v>
      </c>
      <c r="N10" s="10">
        <f>TI_RPI_RI_E!N10+TI_RPI_BPI_E!N10+TI_RPI_PT_E!N10+TI_RPI_IT_E!N10+TI_RPI_DU_E!N10+TI_RPI_PII_E!N10</f>
        <v>0</v>
      </c>
      <c r="O10" s="10">
        <f>TI_RPI_RI_E!O10+TI_RPI_BPI_E!O10+TI_RPI_PT_E!O10+TI_RPI_IT_E!O10+TI_RPI_DU_E!O10+TI_RPI_PII_E!O10</f>
        <v>0</v>
      </c>
      <c r="P10" s="10">
        <f>TI_RPI_RI_E!P10+TI_RPI_BPI_E!P10+TI_RPI_PT_E!P10+TI_RPI_IT_E!P10+TI_RPI_DU_E!P10+TI_RPI_PII_E!P10</f>
        <v>0</v>
      </c>
      <c r="Q10" s="10">
        <f>TI_RPI_RI_E!Q10+TI_RPI_BPI_E!Q10+TI_RPI_PT_E!Q10+TI_RPI_IT_E!Q10+TI_RPI_DU_E!Q10+TI_RPI_PII_E!Q10</f>
        <v>0</v>
      </c>
      <c r="R10" s="10">
        <f>TI_RPI_RI_E!R10+TI_RPI_BPI_E!R10+TI_RPI_PT_E!R10+TI_RPI_IT_E!R10+TI_RPI_DU_E!R10+TI_RPI_PII_E!R10</f>
        <v>0</v>
      </c>
      <c r="S10" s="10">
        <f>TI_RPI_RI_E!S10+TI_RPI_BPI_E!S10+TI_RPI_PT_E!S10+TI_RPI_IT_E!S10+TI_RPI_DU_E!S10+TI_RPI_PII_E!S10</f>
        <v>0</v>
      </c>
      <c r="T10" s="10">
        <f>TI_RPI_RI_E!T10+TI_RPI_BPI_E!T10+TI_RPI_PT_E!T10+TI_RPI_IT_E!T10+TI_RPI_DU_E!T10+TI_RPI_PII_E!T10</f>
        <v>0</v>
      </c>
      <c r="U10" s="10">
        <f>TI_RPI_RI_E!U10+TI_RPI_BPI_E!U10+TI_RPI_PT_E!U10+TI_RPI_IT_E!U10+TI_RPI_DU_E!U10+TI_RPI_PII_E!U10</f>
        <v>0</v>
      </c>
      <c r="V10" s="10">
        <f>TI_RPI_RI_E!V10+TI_RPI_BPI_E!V10+TI_RPI_PT_E!V10+TI_RPI_IT_E!V10+TI_RPI_DU_E!V10+TI_RPI_PII_E!V10</f>
        <v>0</v>
      </c>
      <c r="W10" s="10">
        <f>TI_RPI_RI_E!W10+TI_RPI_BPI_E!W10+TI_RPI_PT_E!W10+TI_RPI_IT_E!W10+TI_RPI_DU_E!W10+TI_RPI_PII_E!W10</f>
        <v>0</v>
      </c>
      <c r="X10" s="10">
        <f>TI_RPI_RI_E!X10+TI_RPI_BPI_E!X10+TI_RPI_PT_E!X10+TI_RPI_IT_E!X10+TI_RPI_DU_E!X10+TI_RPI_PII_E!X10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TI_RPI_RI_E!C12+TI_RPI_BPI_E!C12+TI_RPI_PT_E!C12+TI_RPI_IT_E!C12+TI_RPI_DU_E!C12+TI_RPI_PII_E!C12</f>
        <v>0</v>
      </c>
      <c r="D12" s="10">
        <f>TI_RPI_RI_E!D12+TI_RPI_BPI_E!D12+TI_RPI_PT_E!D12+TI_RPI_IT_E!D12+TI_RPI_DU_E!D12+TI_RPI_PII_E!D12</f>
        <v>0</v>
      </c>
      <c r="E12" s="10">
        <f>TI_RPI_RI_E!E12+TI_RPI_BPI_E!E12+TI_RPI_PT_E!E12+TI_RPI_IT_E!E12+TI_RPI_DU_E!E12+TI_RPI_PII_E!E12</f>
        <v>0</v>
      </c>
      <c r="F12" s="10">
        <f>TI_RPI_RI_E!F12+TI_RPI_BPI_E!F12+TI_RPI_PT_E!F12+TI_RPI_IT_E!F12+TI_RPI_DU_E!F12+TI_RPI_PII_E!F12</f>
        <v>0</v>
      </c>
      <c r="G12" s="10">
        <f>TI_RPI_RI_E!G12+TI_RPI_BPI_E!G12+TI_RPI_PT_E!G12+TI_RPI_IT_E!G12+TI_RPI_DU_E!G12+TI_RPI_PII_E!G12</f>
        <v>0</v>
      </c>
      <c r="H12" s="10">
        <f>TI_RPI_RI_E!H12+TI_RPI_BPI_E!H12+TI_RPI_PT_E!H12+TI_RPI_IT_E!H12+TI_RPI_DU_E!H12+TI_RPI_PII_E!H12</f>
        <v>0</v>
      </c>
      <c r="I12" s="10">
        <f>TI_RPI_RI_E!I12+TI_RPI_BPI_E!I12+TI_RPI_PT_E!I12+TI_RPI_IT_E!I12+TI_RPI_DU_E!I12+TI_RPI_PII_E!I12</f>
        <v>0</v>
      </c>
      <c r="J12" s="10">
        <f>TI_RPI_RI_E!J12+TI_RPI_BPI_E!J12+TI_RPI_PT_E!J12+TI_RPI_IT_E!J12+TI_RPI_DU_E!J12+TI_RPI_PII_E!J12</f>
        <v>0</v>
      </c>
      <c r="K12" s="10">
        <f>TI_RPI_RI_E!K12+TI_RPI_BPI_E!K12+TI_RPI_PT_E!K12+TI_RPI_IT_E!K12+TI_RPI_DU_E!K12+TI_RPI_PII_E!K12</f>
        <v>0</v>
      </c>
      <c r="L12" s="10">
        <f>TI_RPI_RI_E!L12+TI_RPI_BPI_E!L12+TI_RPI_PT_E!L12+TI_RPI_IT_E!L12+TI_RPI_DU_E!L12+TI_RPI_PII_E!L12</f>
        <v>0</v>
      </c>
      <c r="M12" s="10">
        <f>TI_RPI_RI_E!M12+TI_RPI_BPI_E!M12+TI_RPI_PT_E!M12+TI_RPI_IT_E!M12+TI_RPI_DU_E!M12+TI_RPI_PII_E!M12</f>
        <v>0</v>
      </c>
      <c r="N12" s="10">
        <f>TI_RPI_RI_E!N12+TI_RPI_BPI_E!N12+TI_RPI_PT_E!N12+TI_RPI_IT_E!N12+TI_RPI_DU_E!N12+TI_RPI_PII_E!N12</f>
        <v>0</v>
      </c>
      <c r="O12" s="10">
        <f>TI_RPI_RI_E!O12+TI_RPI_BPI_E!O12+TI_RPI_PT_E!O12+TI_RPI_IT_E!O12+TI_RPI_DU_E!O12+TI_RPI_PII_E!O12</f>
        <v>0</v>
      </c>
      <c r="P12" s="10">
        <f>TI_RPI_RI_E!P12+TI_RPI_BPI_E!P12+TI_RPI_PT_E!P12+TI_RPI_IT_E!P12+TI_RPI_DU_E!P12+TI_RPI_PII_E!P12</f>
        <v>0</v>
      </c>
      <c r="Q12" s="10">
        <f>TI_RPI_RI_E!Q12+TI_RPI_BPI_E!Q12+TI_RPI_PT_E!Q12+TI_RPI_IT_E!Q12+TI_RPI_DU_E!Q12+TI_RPI_PII_E!Q12</f>
        <v>0</v>
      </c>
      <c r="R12" s="10">
        <f>TI_RPI_RI_E!R12+TI_RPI_BPI_E!R12+TI_RPI_PT_E!R12+TI_RPI_IT_E!R12+TI_RPI_DU_E!R12+TI_RPI_PII_E!R12</f>
        <v>0</v>
      </c>
      <c r="S12" s="10">
        <f>TI_RPI_RI_E!S12+TI_RPI_BPI_E!S12+TI_RPI_PT_E!S12+TI_RPI_IT_E!S12+TI_RPI_DU_E!S12+TI_RPI_PII_E!S12</f>
        <v>0</v>
      </c>
      <c r="T12" s="10">
        <f>TI_RPI_RI_E!T12+TI_RPI_BPI_E!T12+TI_RPI_PT_E!T12+TI_RPI_IT_E!T12+TI_RPI_DU_E!T12+TI_RPI_PII_E!T12</f>
        <v>0</v>
      </c>
      <c r="U12" s="10">
        <f>TI_RPI_RI_E!U12+TI_RPI_BPI_E!U12+TI_RPI_PT_E!U12+TI_RPI_IT_E!U12+TI_RPI_DU_E!U12+TI_RPI_PII_E!U12</f>
        <v>0</v>
      </c>
      <c r="V12" s="10">
        <f>TI_RPI_RI_E!V12+TI_RPI_BPI_E!V12+TI_RPI_PT_E!V12+TI_RPI_IT_E!V12+TI_RPI_DU_E!V12+TI_RPI_PII_E!V12</f>
        <v>0</v>
      </c>
      <c r="W12" s="10">
        <f>TI_RPI_RI_E!W12+TI_RPI_BPI_E!W12+TI_RPI_PT_E!W12+TI_RPI_IT_E!W12+TI_RPI_DU_E!W12+TI_RPI_PII_E!W12</f>
        <v>0</v>
      </c>
      <c r="X12" s="10">
        <f>TI_RPI_RI_E!X12+TI_RPI_BPI_E!X12+TI_RPI_PT_E!X12+TI_RPI_IT_E!X12+TI_RPI_DU_E!X12+TI_RPI_PII_E!X12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TI_RPI_RI_E!C13+TI_RPI_BPI_E!C13+TI_RPI_PT_E!C13+TI_RPI_IT_E!C13+TI_RPI_DU_E!C13+TI_RPI_PII_E!C13</f>
        <v>0</v>
      </c>
      <c r="D13" s="10">
        <f>TI_RPI_RI_E!D13+TI_RPI_BPI_E!D13+TI_RPI_PT_E!D13+TI_RPI_IT_E!D13+TI_RPI_DU_E!D13+TI_RPI_PII_E!D13</f>
        <v>0</v>
      </c>
      <c r="E13" s="10">
        <f>TI_RPI_RI_E!E13+TI_RPI_BPI_E!E13+TI_RPI_PT_E!E13+TI_RPI_IT_E!E13+TI_RPI_DU_E!E13+TI_RPI_PII_E!E13</f>
        <v>0</v>
      </c>
      <c r="F13" s="10">
        <f>TI_RPI_RI_E!F13+TI_RPI_BPI_E!F13+TI_RPI_PT_E!F13+TI_RPI_IT_E!F13+TI_RPI_DU_E!F13+TI_RPI_PII_E!F13</f>
        <v>0</v>
      </c>
      <c r="G13" s="10">
        <f>TI_RPI_RI_E!G13+TI_RPI_BPI_E!G13+TI_RPI_PT_E!G13+TI_RPI_IT_E!G13+TI_RPI_DU_E!G13+TI_RPI_PII_E!G13</f>
        <v>0</v>
      </c>
      <c r="H13" s="10">
        <f>TI_RPI_RI_E!H13+TI_RPI_BPI_E!H13+TI_RPI_PT_E!H13+TI_RPI_IT_E!H13+TI_RPI_DU_E!H13+TI_RPI_PII_E!H13</f>
        <v>0</v>
      </c>
      <c r="I13" s="10">
        <f>TI_RPI_RI_E!I13+TI_RPI_BPI_E!I13+TI_RPI_PT_E!I13+TI_RPI_IT_E!I13+TI_RPI_DU_E!I13+TI_RPI_PII_E!I13</f>
        <v>0</v>
      </c>
      <c r="J13" s="10">
        <f>TI_RPI_RI_E!J13+TI_RPI_BPI_E!J13+TI_RPI_PT_E!J13+TI_RPI_IT_E!J13+TI_RPI_DU_E!J13+TI_RPI_PII_E!J13</f>
        <v>0</v>
      </c>
      <c r="K13" s="10">
        <f>TI_RPI_RI_E!K13+TI_RPI_BPI_E!K13+TI_RPI_PT_E!K13+TI_RPI_IT_E!K13+TI_RPI_DU_E!K13+TI_RPI_PII_E!K13</f>
        <v>0</v>
      </c>
      <c r="L13" s="10">
        <f>TI_RPI_RI_E!L13+TI_RPI_BPI_E!L13+TI_RPI_PT_E!L13+TI_RPI_IT_E!L13+TI_RPI_DU_E!L13+TI_RPI_PII_E!L13</f>
        <v>0</v>
      </c>
      <c r="M13" s="10">
        <f>TI_RPI_RI_E!M13+TI_RPI_BPI_E!M13+TI_RPI_PT_E!M13+TI_RPI_IT_E!M13+TI_RPI_DU_E!M13+TI_RPI_PII_E!M13</f>
        <v>0</v>
      </c>
      <c r="N13" s="10">
        <f>TI_RPI_RI_E!N13+TI_RPI_BPI_E!N13+TI_RPI_PT_E!N13+TI_RPI_IT_E!N13+TI_RPI_DU_E!N13+TI_RPI_PII_E!N13</f>
        <v>0</v>
      </c>
      <c r="O13" s="10">
        <f>TI_RPI_RI_E!O13+TI_RPI_BPI_E!O13+TI_RPI_PT_E!O13+TI_RPI_IT_E!O13+TI_RPI_DU_E!O13+TI_RPI_PII_E!O13</f>
        <v>0</v>
      </c>
      <c r="P13" s="10">
        <f>TI_RPI_RI_E!P13+TI_RPI_BPI_E!P13+TI_RPI_PT_E!P13+TI_RPI_IT_E!P13+TI_RPI_DU_E!P13+TI_RPI_PII_E!P13</f>
        <v>0</v>
      </c>
      <c r="Q13" s="10">
        <f>TI_RPI_RI_E!Q13+TI_RPI_BPI_E!Q13+TI_RPI_PT_E!Q13+TI_RPI_IT_E!Q13+TI_RPI_DU_E!Q13+TI_RPI_PII_E!Q13</f>
        <v>0</v>
      </c>
      <c r="R13" s="10">
        <f>TI_RPI_RI_E!R13+TI_RPI_BPI_E!R13+TI_RPI_PT_E!R13+TI_RPI_IT_E!R13+TI_RPI_DU_E!R13+TI_RPI_PII_E!R13</f>
        <v>0</v>
      </c>
      <c r="S13" s="10">
        <f>TI_RPI_RI_E!S13+TI_RPI_BPI_E!S13+TI_RPI_PT_E!S13+TI_RPI_IT_E!S13+TI_RPI_DU_E!S13+TI_RPI_PII_E!S13</f>
        <v>0</v>
      </c>
      <c r="T13" s="10">
        <f>TI_RPI_RI_E!T13+TI_RPI_BPI_E!T13+TI_RPI_PT_E!T13+TI_RPI_IT_E!T13+TI_RPI_DU_E!T13+TI_RPI_PII_E!T13</f>
        <v>0</v>
      </c>
      <c r="U13" s="10">
        <f>TI_RPI_RI_E!U13+TI_RPI_BPI_E!U13+TI_RPI_PT_E!U13+TI_RPI_IT_E!U13+TI_RPI_DU_E!U13+TI_RPI_PII_E!U13</f>
        <v>0</v>
      </c>
      <c r="V13" s="10">
        <f>TI_RPI_RI_E!V13+TI_RPI_BPI_E!V13+TI_RPI_PT_E!V13+TI_RPI_IT_E!V13+TI_RPI_DU_E!V13+TI_RPI_PII_E!V13</f>
        <v>0</v>
      </c>
      <c r="W13" s="10">
        <f>TI_RPI_RI_E!W13+TI_RPI_BPI_E!W13+TI_RPI_PT_E!W13+TI_RPI_IT_E!W13+TI_RPI_DU_E!W13+TI_RPI_PII_E!W13</f>
        <v>0</v>
      </c>
      <c r="X13" s="10">
        <f>TI_RPI_RI_E!X13+TI_RPI_BPI_E!X13+TI_RPI_PT_E!X13+TI_RPI_IT_E!X13+TI_RPI_DU_E!X13+TI_RPI_PII_E!X13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TI_RPI_RI_E!C14+TI_RPI_BPI_E!C14+TI_RPI_PT_E!C14+TI_RPI_IT_E!C14+TI_RPI_DU_E!C14+TI_RPI_PII_E!C14</f>
        <v>0</v>
      </c>
      <c r="D14" s="10">
        <f>TI_RPI_RI_E!D14+TI_RPI_BPI_E!D14+TI_RPI_PT_E!D14+TI_RPI_IT_E!D14+TI_RPI_DU_E!D14+TI_RPI_PII_E!D14</f>
        <v>0</v>
      </c>
      <c r="E14" s="10">
        <f>TI_RPI_RI_E!E14+TI_RPI_BPI_E!E14+TI_RPI_PT_E!E14+TI_RPI_IT_E!E14+TI_RPI_DU_E!E14+TI_RPI_PII_E!E14</f>
        <v>0</v>
      </c>
      <c r="F14" s="10">
        <f>TI_RPI_RI_E!F14+TI_RPI_BPI_E!F14+TI_RPI_PT_E!F14+TI_RPI_IT_E!F14+TI_RPI_DU_E!F14+TI_RPI_PII_E!F14</f>
        <v>0</v>
      </c>
      <c r="G14" s="10">
        <f>TI_RPI_RI_E!G14+TI_RPI_BPI_E!G14+TI_RPI_PT_E!G14+TI_RPI_IT_E!G14+TI_RPI_DU_E!G14+TI_RPI_PII_E!G14</f>
        <v>0</v>
      </c>
      <c r="H14" s="10">
        <f>TI_RPI_RI_E!H14+TI_RPI_BPI_E!H14+TI_RPI_PT_E!H14+TI_RPI_IT_E!H14+TI_RPI_DU_E!H14+TI_RPI_PII_E!H14</f>
        <v>0</v>
      </c>
      <c r="I14" s="10">
        <f>TI_RPI_RI_E!I14+TI_RPI_BPI_E!I14+TI_RPI_PT_E!I14+TI_RPI_IT_E!I14+TI_RPI_DU_E!I14+TI_RPI_PII_E!I14</f>
        <v>0</v>
      </c>
      <c r="J14" s="10">
        <f>TI_RPI_RI_E!J14+TI_RPI_BPI_E!J14+TI_RPI_PT_E!J14+TI_RPI_IT_E!J14+TI_RPI_DU_E!J14+TI_RPI_PII_E!J14</f>
        <v>0</v>
      </c>
      <c r="K14" s="10">
        <f>TI_RPI_RI_E!K14+TI_RPI_BPI_E!K14+TI_RPI_PT_E!K14+TI_RPI_IT_E!K14+TI_RPI_DU_E!K14+TI_RPI_PII_E!K14</f>
        <v>0</v>
      </c>
      <c r="L14" s="10">
        <f>TI_RPI_RI_E!L14+TI_RPI_BPI_E!L14+TI_RPI_PT_E!L14+TI_RPI_IT_E!L14+TI_RPI_DU_E!L14+TI_RPI_PII_E!L14</f>
        <v>0</v>
      </c>
      <c r="M14" s="10">
        <f>TI_RPI_RI_E!M14+TI_RPI_BPI_E!M14+TI_RPI_PT_E!M14+TI_RPI_IT_E!M14+TI_RPI_DU_E!M14+TI_RPI_PII_E!M14</f>
        <v>0</v>
      </c>
      <c r="N14" s="10">
        <f>TI_RPI_RI_E!N14+TI_RPI_BPI_E!N14+TI_RPI_PT_E!N14+TI_RPI_IT_E!N14+TI_RPI_DU_E!N14+TI_RPI_PII_E!N14</f>
        <v>0</v>
      </c>
      <c r="O14" s="10">
        <f>TI_RPI_RI_E!O14+TI_RPI_BPI_E!O14+TI_RPI_PT_E!O14+TI_RPI_IT_E!O14+TI_RPI_DU_E!O14+TI_RPI_PII_E!O14</f>
        <v>0</v>
      </c>
      <c r="P14" s="10">
        <f>TI_RPI_RI_E!P14+TI_RPI_BPI_E!P14+TI_RPI_PT_E!P14+TI_RPI_IT_E!P14+TI_RPI_DU_E!P14+TI_RPI_PII_E!P14</f>
        <v>0</v>
      </c>
      <c r="Q14" s="10">
        <f>TI_RPI_RI_E!Q14+TI_RPI_BPI_E!Q14+TI_RPI_PT_E!Q14+TI_RPI_IT_E!Q14+TI_RPI_DU_E!Q14+TI_RPI_PII_E!Q14</f>
        <v>0</v>
      </c>
      <c r="R14" s="10">
        <f>TI_RPI_RI_E!R14+TI_RPI_BPI_E!R14+TI_RPI_PT_E!R14+TI_RPI_IT_E!R14+TI_RPI_DU_E!R14+TI_RPI_PII_E!R14</f>
        <v>0</v>
      </c>
      <c r="S14" s="10">
        <f>TI_RPI_RI_E!S14+TI_RPI_BPI_E!S14+TI_RPI_PT_E!S14+TI_RPI_IT_E!S14+TI_RPI_DU_E!S14+TI_RPI_PII_E!S14</f>
        <v>0</v>
      </c>
      <c r="T14" s="10">
        <f>TI_RPI_RI_E!T14+TI_RPI_BPI_E!T14+TI_RPI_PT_E!T14+TI_RPI_IT_E!T14+TI_RPI_DU_E!T14+TI_RPI_PII_E!T14</f>
        <v>0</v>
      </c>
      <c r="U14" s="10">
        <f>TI_RPI_RI_E!U14+TI_RPI_BPI_E!U14+TI_RPI_PT_E!U14+TI_RPI_IT_E!U14+TI_RPI_DU_E!U14+TI_RPI_PII_E!U14</f>
        <v>0</v>
      </c>
      <c r="V14" s="10">
        <f>TI_RPI_RI_E!V14+TI_RPI_BPI_E!V14+TI_RPI_PT_E!V14+TI_RPI_IT_E!V14+TI_RPI_DU_E!V14+TI_RPI_PII_E!V14</f>
        <v>0</v>
      </c>
      <c r="W14" s="10">
        <f>TI_RPI_RI_E!W14+TI_RPI_BPI_E!W14+TI_RPI_PT_E!W14+TI_RPI_IT_E!W14+TI_RPI_DU_E!W14+TI_RPI_PII_E!W14</f>
        <v>0</v>
      </c>
      <c r="X14" s="10">
        <f>TI_RPI_RI_E!X14+TI_RPI_BPI_E!X14+TI_RPI_PT_E!X14+TI_RPI_IT_E!X14+TI_RPI_DU_E!X14+TI_RPI_PII_E!X14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TI_RPI_RI_E!C15+TI_RPI_BPI_E!C15+TI_RPI_PT_E!C15+TI_RPI_IT_E!C15+TI_RPI_DU_E!C15+TI_RPI_PII_E!C15</f>
        <v>0</v>
      </c>
      <c r="D15" s="10">
        <f>TI_RPI_RI_E!D15+TI_RPI_BPI_E!D15+TI_RPI_PT_E!D15+TI_RPI_IT_E!D15+TI_RPI_DU_E!D15+TI_RPI_PII_E!D15</f>
        <v>0</v>
      </c>
      <c r="E15" s="10">
        <f>TI_RPI_RI_E!E15+TI_RPI_BPI_E!E15+TI_RPI_PT_E!E15+TI_RPI_IT_E!E15+TI_RPI_DU_E!E15+TI_RPI_PII_E!E15</f>
        <v>0</v>
      </c>
      <c r="F15" s="10">
        <f>TI_RPI_RI_E!F15+TI_RPI_BPI_E!F15+TI_RPI_PT_E!F15+TI_RPI_IT_E!F15+TI_RPI_DU_E!F15+TI_RPI_PII_E!F15</f>
        <v>0</v>
      </c>
      <c r="G15" s="10">
        <f>TI_RPI_RI_E!G15+TI_RPI_BPI_E!G15+TI_RPI_PT_E!G15+TI_RPI_IT_E!G15+TI_RPI_DU_E!G15+TI_RPI_PII_E!G15</f>
        <v>0</v>
      </c>
      <c r="H15" s="10">
        <f>TI_RPI_RI_E!H15+TI_RPI_BPI_E!H15+TI_RPI_PT_E!H15+TI_RPI_IT_E!H15+TI_RPI_DU_E!H15+TI_RPI_PII_E!H15</f>
        <v>0</v>
      </c>
      <c r="I15" s="10">
        <f>TI_RPI_RI_E!I15+TI_RPI_BPI_E!I15+TI_RPI_PT_E!I15+TI_RPI_IT_E!I15+TI_RPI_DU_E!I15+TI_RPI_PII_E!I15</f>
        <v>0</v>
      </c>
      <c r="J15" s="10">
        <f>TI_RPI_RI_E!J15+TI_RPI_BPI_E!J15+TI_RPI_PT_E!J15+TI_RPI_IT_E!J15+TI_RPI_DU_E!J15+TI_RPI_PII_E!J15</f>
        <v>0</v>
      </c>
      <c r="K15" s="10">
        <f>TI_RPI_RI_E!K15+TI_RPI_BPI_E!K15+TI_RPI_PT_E!K15+TI_RPI_IT_E!K15+TI_RPI_DU_E!K15+TI_RPI_PII_E!K15</f>
        <v>0</v>
      </c>
      <c r="L15" s="10">
        <f>TI_RPI_RI_E!L15+TI_RPI_BPI_E!L15+TI_RPI_PT_E!L15+TI_RPI_IT_E!L15+TI_RPI_DU_E!L15+TI_RPI_PII_E!L15</f>
        <v>0</v>
      </c>
      <c r="M15" s="10">
        <f>TI_RPI_RI_E!M15+TI_RPI_BPI_E!M15+TI_RPI_PT_E!M15+TI_RPI_IT_E!M15+TI_RPI_DU_E!M15+TI_RPI_PII_E!M15</f>
        <v>0</v>
      </c>
      <c r="N15" s="10">
        <f>TI_RPI_RI_E!N15+TI_RPI_BPI_E!N15+TI_RPI_PT_E!N15+TI_RPI_IT_E!N15+TI_RPI_DU_E!N15+TI_RPI_PII_E!N15</f>
        <v>0</v>
      </c>
      <c r="O15" s="10">
        <f>TI_RPI_RI_E!O15+TI_RPI_BPI_E!O15+TI_RPI_PT_E!O15+TI_RPI_IT_E!O15+TI_RPI_DU_E!O15+TI_RPI_PII_E!O15</f>
        <v>0</v>
      </c>
      <c r="P15" s="10">
        <f>TI_RPI_RI_E!P15+TI_RPI_BPI_E!P15+TI_RPI_PT_E!P15+TI_RPI_IT_E!P15+TI_RPI_DU_E!P15+TI_RPI_PII_E!P15</f>
        <v>0</v>
      </c>
      <c r="Q15" s="10">
        <f>TI_RPI_RI_E!Q15+TI_RPI_BPI_E!Q15+TI_RPI_PT_E!Q15+TI_RPI_IT_E!Q15+TI_RPI_DU_E!Q15+TI_RPI_PII_E!Q15</f>
        <v>0</v>
      </c>
      <c r="R15" s="10">
        <f>TI_RPI_RI_E!R15+TI_RPI_BPI_E!R15+TI_RPI_PT_E!R15+TI_RPI_IT_E!R15+TI_RPI_DU_E!R15+TI_RPI_PII_E!R15</f>
        <v>0</v>
      </c>
      <c r="S15" s="10">
        <f>TI_RPI_RI_E!S15+TI_RPI_BPI_E!S15+TI_RPI_PT_E!S15+TI_RPI_IT_E!S15+TI_RPI_DU_E!S15+TI_RPI_PII_E!S15</f>
        <v>0</v>
      </c>
      <c r="T15" s="10">
        <f>TI_RPI_RI_E!T15+TI_RPI_BPI_E!T15+TI_RPI_PT_E!T15+TI_RPI_IT_E!T15+TI_RPI_DU_E!T15+TI_RPI_PII_E!T15</f>
        <v>0</v>
      </c>
      <c r="U15" s="10">
        <f>TI_RPI_RI_E!U15+TI_RPI_BPI_E!U15+TI_RPI_PT_E!U15+TI_RPI_IT_E!U15+TI_RPI_DU_E!U15+TI_RPI_PII_E!U15</f>
        <v>0</v>
      </c>
      <c r="V15" s="10">
        <f>TI_RPI_RI_E!V15+TI_RPI_BPI_E!V15+TI_RPI_PT_E!V15+TI_RPI_IT_E!V15+TI_RPI_DU_E!V15+TI_RPI_PII_E!V15</f>
        <v>0</v>
      </c>
      <c r="W15" s="10">
        <f>TI_RPI_RI_E!W15+TI_RPI_BPI_E!W15+TI_RPI_PT_E!W15+TI_RPI_IT_E!W15+TI_RPI_DU_E!W15+TI_RPI_PII_E!W15</f>
        <v>0</v>
      </c>
      <c r="X15" s="10">
        <f>TI_RPI_RI_E!X15+TI_RPI_BPI_E!X15+TI_RPI_PT_E!X15+TI_RPI_IT_E!X15+TI_RPI_DU_E!X15+TI_RPI_PII_E!X15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TI_RPI_RI_E!C16+TI_RPI_BPI_E!C16+TI_RPI_PT_E!C16+TI_RPI_IT_E!C16+TI_RPI_DU_E!C16+TI_RPI_PII_E!C16</f>
        <v>0</v>
      </c>
      <c r="D16" s="10">
        <f>TI_RPI_RI_E!D16+TI_RPI_BPI_E!D16+TI_RPI_PT_E!D16+TI_RPI_IT_E!D16+TI_RPI_DU_E!D16+TI_RPI_PII_E!D16</f>
        <v>0</v>
      </c>
      <c r="E16" s="10">
        <f>TI_RPI_RI_E!E16+TI_RPI_BPI_E!E16+TI_RPI_PT_E!E16+TI_RPI_IT_E!E16+TI_RPI_DU_E!E16+TI_RPI_PII_E!E16</f>
        <v>0</v>
      </c>
      <c r="F16" s="10">
        <f>TI_RPI_RI_E!F16+TI_RPI_BPI_E!F16+TI_RPI_PT_E!F16+TI_RPI_IT_E!F16+TI_RPI_DU_E!F16+TI_RPI_PII_E!F16</f>
        <v>0</v>
      </c>
      <c r="G16" s="10">
        <f>TI_RPI_RI_E!G16+TI_RPI_BPI_E!G16+TI_RPI_PT_E!G16+TI_RPI_IT_E!G16+TI_RPI_DU_E!G16+TI_RPI_PII_E!G16</f>
        <v>0</v>
      </c>
      <c r="H16" s="10">
        <f>TI_RPI_RI_E!H16+TI_RPI_BPI_E!H16+TI_RPI_PT_E!H16+TI_RPI_IT_E!H16+TI_RPI_DU_E!H16+TI_RPI_PII_E!H16</f>
        <v>0</v>
      </c>
      <c r="I16" s="10">
        <f>TI_RPI_RI_E!I16+TI_RPI_BPI_E!I16+TI_RPI_PT_E!I16+TI_RPI_IT_E!I16+TI_RPI_DU_E!I16+TI_RPI_PII_E!I16</f>
        <v>0</v>
      </c>
      <c r="J16" s="10">
        <f>TI_RPI_RI_E!J16+TI_RPI_BPI_E!J16+TI_RPI_PT_E!J16+TI_RPI_IT_E!J16+TI_RPI_DU_E!J16+TI_RPI_PII_E!J16</f>
        <v>0</v>
      </c>
      <c r="K16" s="10">
        <f>TI_RPI_RI_E!K16+TI_RPI_BPI_E!K16+TI_RPI_PT_E!K16+TI_RPI_IT_E!K16+TI_RPI_DU_E!K16+TI_RPI_PII_E!K16</f>
        <v>0</v>
      </c>
      <c r="L16" s="10">
        <f>TI_RPI_RI_E!L16+TI_RPI_BPI_E!L16+TI_RPI_PT_E!L16+TI_RPI_IT_E!L16+TI_RPI_DU_E!L16+TI_RPI_PII_E!L16</f>
        <v>0</v>
      </c>
      <c r="M16" s="10">
        <f>TI_RPI_RI_E!M16+TI_RPI_BPI_E!M16+TI_RPI_PT_E!M16+TI_RPI_IT_E!M16+TI_RPI_DU_E!M16+TI_RPI_PII_E!M16</f>
        <v>0</v>
      </c>
      <c r="N16" s="10">
        <f>TI_RPI_RI_E!N16+TI_RPI_BPI_E!N16+TI_RPI_PT_E!N16+TI_RPI_IT_E!N16+TI_RPI_DU_E!N16+TI_RPI_PII_E!N16</f>
        <v>0</v>
      </c>
      <c r="O16" s="10">
        <f>TI_RPI_RI_E!O16+TI_RPI_BPI_E!O16+TI_RPI_PT_E!O16+TI_RPI_IT_E!O16+TI_RPI_DU_E!O16+TI_RPI_PII_E!O16</f>
        <v>0</v>
      </c>
      <c r="P16" s="10">
        <f>TI_RPI_RI_E!P16+TI_RPI_BPI_E!P16+TI_RPI_PT_E!P16+TI_RPI_IT_E!P16+TI_RPI_DU_E!P16+TI_RPI_PII_E!P16</f>
        <v>0</v>
      </c>
      <c r="Q16" s="10">
        <f>TI_RPI_RI_E!Q16+TI_RPI_BPI_E!Q16+TI_RPI_PT_E!Q16+TI_RPI_IT_E!Q16+TI_RPI_DU_E!Q16+TI_RPI_PII_E!Q16</f>
        <v>0</v>
      </c>
      <c r="R16" s="10">
        <f>TI_RPI_RI_E!R16+TI_RPI_BPI_E!R16+TI_RPI_PT_E!R16+TI_RPI_IT_E!R16+TI_RPI_DU_E!R16+TI_RPI_PII_E!R16</f>
        <v>0</v>
      </c>
      <c r="S16" s="10">
        <f>TI_RPI_RI_E!S16+TI_RPI_BPI_E!S16+TI_RPI_PT_E!S16+TI_RPI_IT_E!S16+TI_RPI_DU_E!S16+TI_RPI_PII_E!S16</f>
        <v>0</v>
      </c>
      <c r="T16" s="10">
        <f>TI_RPI_RI_E!T16+TI_RPI_BPI_E!T16+TI_RPI_PT_E!T16+TI_RPI_IT_E!T16+TI_RPI_DU_E!T16+TI_RPI_PII_E!T16</f>
        <v>0</v>
      </c>
      <c r="U16" s="10">
        <f>TI_RPI_RI_E!U16+TI_RPI_BPI_E!U16+TI_RPI_PT_E!U16+TI_RPI_IT_E!U16+TI_RPI_DU_E!U16+TI_RPI_PII_E!U16</f>
        <v>0</v>
      </c>
      <c r="V16" s="10">
        <f>TI_RPI_RI_E!V16+TI_RPI_BPI_E!V16+TI_RPI_PT_E!V16+TI_RPI_IT_E!V16+TI_RPI_DU_E!V16+TI_RPI_PII_E!V16</f>
        <v>0</v>
      </c>
      <c r="W16" s="10">
        <f>TI_RPI_RI_E!W16+TI_RPI_BPI_E!W16+TI_RPI_PT_E!W16+TI_RPI_IT_E!W16+TI_RPI_DU_E!W16+TI_RPI_PII_E!W16</f>
        <v>0</v>
      </c>
      <c r="X16" s="10">
        <f>TI_RPI_RI_E!X16+TI_RPI_BPI_E!X16+TI_RPI_PT_E!X16+TI_RPI_IT_E!X16+TI_RPI_DU_E!X16+TI_RPI_PII_E!X16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TI_RPI_RI_E!C18+TI_RPI_BPI_E!C18+TI_RPI_PT_E!C18+TI_RPI_IT_E!C18+TI_RPI_DU_E!C18+TI_RPI_PII_E!C18</f>
        <v>0</v>
      </c>
      <c r="D18" s="10">
        <f>TI_RPI_RI_E!D18+TI_RPI_BPI_E!D18+TI_RPI_PT_E!D18+TI_RPI_IT_E!D18+TI_RPI_DU_E!D18+TI_RPI_PII_E!D18</f>
        <v>0</v>
      </c>
      <c r="E18" s="10">
        <f>TI_RPI_RI_E!E18+TI_RPI_BPI_E!E18+TI_RPI_PT_E!E18+TI_RPI_IT_E!E18+TI_RPI_DU_E!E18+TI_RPI_PII_E!E18</f>
        <v>0</v>
      </c>
      <c r="F18" s="10">
        <f>TI_RPI_RI_E!F18+TI_RPI_BPI_E!F18+TI_RPI_PT_E!F18+TI_RPI_IT_E!F18+TI_RPI_DU_E!F18+TI_RPI_PII_E!F18</f>
        <v>0</v>
      </c>
      <c r="G18" s="10">
        <f>TI_RPI_RI_E!G18+TI_RPI_BPI_E!G18+TI_RPI_PT_E!G18+TI_RPI_IT_E!G18+TI_RPI_DU_E!G18+TI_RPI_PII_E!G18</f>
        <v>0</v>
      </c>
      <c r="H18" s="10">
        <f>TI_RPI_RI_E!H18+TI_RPI_BPI_E!H18+TI_RPI_PT_E!H18+TI_RPI_IT_E!H18+TI_RPI_DU_E!H18+TI_RPI_PII_E!H18</f>
        <v>0</v>
      </c>
      <c r="I18" s="10">
        <f>TI_RPI_RI_E!I18+TI_RPI_BPI_E!I18+TI_RPI_PT_E!I18+TI_RPI_IT_E!I18+TI_RPI_DU_E!I18+TI_RPI_PII_E!I18</f>
        <v>0</v>
      </c>
      <c r="J18" s="10">
        <f>TI_RPI_RI_E!J18+TI_RPI_BPI_E!J18+TI_RPI_PT_E!J18+TI_RPI_IT_E!J18+TI_RPI_DU_E!J18+TI_RPI_PII_E!J18</f>
        <v>0</v>
      </c>
      <c r="K18" s="10">
        <f>TI_RPI_RI_E!K18+TI_RPI_BPI_E!K18+TI_RPI_PT_E!K18+TI_RPI_IT_E!K18+TI_RPI_DU_E!K18+TI_RPI_PII_E!K18</f>
        <v>0</v>
      </c>
      <c r="L18" s="10">
        <f>TI_RPI_RI_E!L18+TI_RPI_BPI_E!L18+TI_RPI_PT_E!L18+TI_RPI_IT_E!L18+TI_RPI_DU_E!L18+TI_RPI_PII_E!L18</f>
        <v>0</v>
      </c>
      <c r="M18" s="10">
        <f>TI_RPI_RI_E!M18+TI_RPI_BPI_E!M18+TI_RPI_PT_E!M18+TI_RPI_IT_E!M18+TI_RPI_DU_E!M18+TI_RPI_PII_E!M18</f>
        <v>0</v>
      </c>
      <c r="N18" s="10">
        <f>TI_RPI_RI_E!N18+TI_RPI_BPI_E!N18+TI_RPI_PT_E!N18+TI_RPI_IT_E!N18+TI_RPI_DU_E!N18+TI_RPI_PII_E!N18</f>
        <v>0</v>
      </c>
      <c r="O18" s="10">
        <f>TI_RPI_RI_E!O18+TI_RPI_BPI_E!O18+TI_RPI_PT_E!O18+TI_RPI_IT_E!O18+TI_RPI_DU_E!O18+TI_RPI_PII_E!O18</f>
        <v>0</v>
      </c>
      <c r="P18" s="10">
        <f>TI_RPI_RI_E!P18+TI_RPI_BPI_E!P18+TI_RPI_PT_E!P18+TI_RPI_IT_E!P18+TI_RPI_DU_E!P18+TI_RPI_PII_E!P18</f>
        <v>0</v>
      </c>
      <c r="Q18" s="10">
        <f>TI_RPI_RI_E!Q18+TI_RPI_BPI_E!Q18+TI_RPI_PT_E!Q18+TI_RPI_IT_E!Q18+TI_RPI_DU_E!Q18+TI_RPI_PII_E!Q18</f>
        <v>0</v>
      </c>
      <c r="R18" s="10">
        <f>TI_RPI_RI_E!R18+TI_RPI_BPI_E!R18+TI_RPI_PT_E!R18+TI_RPI_IT_E!R18+TI_RPI_DU_E!R18+TI_RPI_PII_E!R18</f>
        <v>0</v>
      </c>
      <c r="S18" s="10">
        <f>TI_RPI_RI_E!S18+TI_RPI_BPI_E!S18+TI_RPI_PT_E!S18+TI_RPI_IT_E!S18+TI_RPI_DU_E!S18+TI_RPI_PII_E!S18</f>
        <v>0</v>
      </c>
      <c r="T18" s="10">
        <f>TI_RPI_RI_E!T18+TI_RPI_BPI_E!T18+TI_RPI_PT_E!T18+TI_RPI_IT_E!T18+TI_RPI_DU_E!T18+TI_RPI_PII_E!T18</f>
        <v>0</v>
      </c>
      <c r="U18" s="10">
        <f>TI_RPI_RI_E!U18+TI_RPI_BPI_E!U18+TI_RPI_PT_E!U18+TI_RPI_IT_E!U18+TI_RPI_DU_E!U18+TI_RPI_PII_E!U18</f>
        <v>0</v>
      </c>
      <c r="V18" s="10">
        <f>TI_RPI_RI_E!V18+TI_RPI_BPI_E!V18+TI_RPI_PT_E!V18+TI_RPI_IT_E!V18+TI_RPI_DU_E!V18+TI_RPI_PII_E!V18</f>
        <v>0</v>
      </c>
      <c r="W18" s="10">
        <f>TI_RPI_RI_E!W18+TI_RPI_BPI_E!W18+TI_RPI_PT_E!W18+TI_RPI_IT_E!W18+TI_RPI_DU_E!W18+TI_RPI_PII_E!W18</f>
        <v>0</v>
      </c>
      <c r="X18" s="10">
        <f>TI_RPI_RI_E!X18+TI_RPI_BPI_E!X18+TI_RPI_PT_E!X18+TI_RPI_IT_E!X18+TI_RPI_DU_E!X18+TI_RPI_PII_E!X18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TI_RPI_RI_E!C19+TI_RPI_BPI_E!C19+TI_RPI_PT_E!C19+TI_RPI_IT_E!C19+TI_RPI_DU_E!C19+TI_RPI_PII_E!C19</f>
        <v>0</v>
      </c>
      <c r="D19" s="10">
        <f>TI_RPI_RI_E!D19+TI_RPI_BPI_E!D19+TI_RPI_PT_E!D19+TI_RPI_IT_E!D19+TI_RPI_DU_E!D19+TI_RPI_PII_E!D19</f>
        <v>0</v>
      </c>
      <c r="E19" s="10">
        <f>TI_RPI_RI_E!E19+TI_RPI_BPI_E!E19+TI_RPI_PT_E!E19+TI_RPI_IT_E!E19+TI_RPI_DU_E!E19+TI_RPI_PII_E!E19</f>
        <v>0</v>
      </c>
      <c r="F19" s="10">
        <f>TI_RPI_RI_E!F19+TI_RPI_BPI_E!F19+TI_RPI_PT_E!F19+TI_RPI_IT_E!F19+TI_RPI_DU_E!F19+TI_RPI_PII_E!F19</f>
        <v>0</v>
      </c>
      <c r="G19" s="10">
        <f>TI_RPI_RI_E!G19+TI_RPI_BPI_E!G19+TI_RPI_PT_E!G19+TI_RPI_IT_E!G19+TI_RPI_DU_E!G19+TI_RPI_PII_E!G19</f>
        <v>0</v>
      </c>
      <c r="H19" s="10">
        <f>TI_RPI_RI_E!H19+TI_RPI_BPI_E!H19+TI_RPI_PT_E!H19+TI_RPI_IT_E!H19+TI_RPI_DU_E!H19+TI_RPI_PII_E!H19</f>
        <v>0</v>
      </c>
      <c r="I19" s="10">
        <f>TI_RPI_RI_E!I19+TI_RPI_BPI_E!I19+TI_RPI_PT_E!I19+TI_RPI_IT_E!I19+TI_RPI_DU_E!I19+TI_RPI_PII_E!I19</f>
        <v>0</v>
      </c>
      <c r="J19" s="10">
        <f>TI_RPI_RI_E!J19+TI_RPI_BPI_E!J19+TI_RPI_PT_E!J19+TI_RPI_IT_E!J19+TI_RPI_DU_E!J19+TI_RPI_PII_E!J19</f>
        <v>0</v>
      </c>
      <c r="K19" s="10">
        <f>TI_RPI_RI_E!K19+TI_RPI_BPI_E!K19+TI_RPI_PT_E!K19+TI_RPI_IT_E!K19+TI_RPI_DU_E!K19+TI_RPI_PII_E!K19</f>
        <v>0</v>
      </c>
      <c r="L19" s="10">
        <f>TI_RPI_RI_E!L19+TI_RPI_BPI_E!L19+TI_RPI_PT_E!L19+TI_RPI_IT_E!L19+TI_RPI_DU_E!L19+TI_RPI_PII_E!L19</f>
        <v>0</v>
      </c>
      <c r="M19" s="10">
        <f>TI_RPI_RI_E!M19+TI_RPI_BPI_E!M19+TI_RPI_PT_E!M19+TI_RPI_IT_E!M19+TI_RPI_DU_E!M19+TI_RPI_PII_E!M19</f>
        <v>0</v>
      </c>
      <c r="N19" s="10">
        <f>TI_RPI_RI_E!N19+TI_RPI_BPI_E!N19+TI_RPI_PT_E!N19+TI_RPI_IT_E!N19+TI_RPI_DU_E!N19+TI_RPI_PII_E!N19</f>
        <v>0</v>
      </c>
      <c r="O19" s="10">
        <f>TI_RPI_RI_E!O19+TI_RPI_BPI_E!O19+TI_RPI_PT_E!O19+TI_RPI_IT_E!O19+TI_RPI_DU_E!O19+TI_RPI_PII_E!O19</f>
        <v>0</v>
      </c>
      <c r="P19" s="10">
        <f>TI_RPI_RI_E!P19+TI_RPI_BPI_E!P19+TI_RPI_PT_E!P19+TI_RPI_IT_E!P19+TI_RPI_DU_E!P19+TI_RPI_PII_E!P19</f>
        <v>0</v>
      </c>
      <c r="Q19" s="10">
        <f>TI_RPI_RI_E!Q19+TI_RPI_BPI_E!Q19+TI_RPI_PT_E!Q19+TI_RPI_IT_E!Q19+TI_RPI_DU_E!Q19+TI_RPI_PII_E!Q19</f>
        <v>0</v>
      </c>
      <c r="R19" s="10">
        <f>TI_RPI_RI_E!R19+TI_RPI_BPI_E!R19+TI_RPI_PT_E!R19+TI_RPI_IT_E!R19+TI_RPI_DU_E!R19+TI_RPI_PII_E!R19</f>
        <v>0</v>
      </c>
      <c r="S19" s="10">
        <f>TI_RPI_RI_E!S19+TI_RPI_BPI_E!S19+TI_RPI_PT_E!S19+TI_RPI_IT_E!S19+TI_RPI_DU_E!S19+TI_RPI_PII_E!S19</f>
        <v>0</v>
      </c>
      <c r="T19" s="10">
        <f>TI_RPI_RI_E!T19+TI_RPI_BPI_E!T19+TI_RPI_PT_E!T19+TI_RPI_IT_E!T19+TI_RPI_DU_E!T19+TI_RPI_PII_E!T19</f>
        <v>0</v>
      </c>
      <c r="U19" s="10">
        <f>TI_RPI_RI_E!U19+TI_RPI_BPI_E!U19+TI_RPI_PT_E!U19+TI_RPI_IT_E!U19+TI_RPI_DU_E!U19+TI_RPI_PII_E!U19</f>
        <v>0</v>
      </c>
      <c r="V19" s="10">
        <f>TI_RPI_RI_E!V19+TI_RPI_BPI_E!V19+TI_RPI_PT_E!V19+TI_RPI_IT_E!V19+TI_RPI_DU_E!V19+TI_RPI_PII_E!V19</f>
        <v>0</v>
      </c>
      <c r="W19" s="10">
        <f>TI_RPI_RI_E!W19+TI_RPI_BPI_E!W19+TI_RPI_PT_E!W19+TI_RPI_IT_E!W19+TI_RPI_DU_E!W19+TI_RPI_PII_E!W19</f>
        <v>0</v>
      </c>
      <c r="X19" s="10">
        <f>TI_RPI_RI_E!X19+TI_RPI_BPI_E!X19+TI_RPI_PT_E!X19+TI_RPI_IT_E!X19+TI_RPI_DU_E!X19+TI_RPI_PII_E!X19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TI_RPI_RI_E!C20+TI_RPI_BPI_E!C20+TI_RPI_PT_E!C20+TI_RPI_IT_E!C20+TI_RPI_DU_E!C20+TI_RPI_PII_E!C20</f>
        <v>0</v>
      </c>
      <c r="D20" s="10">
        <f>TI_RPI_RI_E!D20+TI_RPI_BPI_E!D20+TI_RPI_PT_E!D20+TI_RPI_IT_E!D20+TI_RPI_DU_E!D20+TI_RPI_PII_E!D20</f>
        <v>0</v>
      </c>
      <c r="E20" s="10">
        <f>TI_RPI_RI_E!E20+TI_RPI_BPI_E!E20+TI_RPI_PT_E!E20+TI_RPI_IT_E!E20+TI_RPI_DU_E!E20+TI_RPI_PII_E!E20</f>
        <v>0</v>
      </c>
      <c r="F20" s="10">
        <f>TI_RPI_RI_E!F20+TI_RPI_BPI_E!F20+TI_RPI_PT_E!F20+TI_RPI_IT_E!F20+TI_RPI_DU_E!F20+TI_RPI_PII_E!F20</f>
        <v>0</v>
      </c>
      <c r="G20" s="10">
        <f>TI_RPI_RI_E!G20+TI_RPI_BPI_E!G20+TI_RPI_PT_E!G20+TI_RPI_IT_E!G20+TI_RPI_DU_E!G20+TI_RPI_PII_E!G20</f>
        <v>0</v>
      </c>
      <c r="H20" s="10">
        <f>TI_RPI_RI_E!H20+TI_RPI_BPI_E!H20+TI_RPI_PT_E!H20+TI_RPI_IT_E!H20+TI_RPI_DU_E!H20+TI_RPI_PII_E!H20</f>
        <v>0</v>
      </c>
      <c r="I20" s="10">
        <f>TI_RPI_RI_E!I20+TI_RPI_BPI_E!I20+TI_RPI_PT_E!I20+TI_RPI_IT_E!I20+TI_RPI_DU_E!I20+TI_RPI_PII_E!I20</f>
        <v>0</v>
      </c>
      <c r="J20" s="10">
        <f>TI_RPI_RI_E!J20+TI_RPI_BPI_E!J20+TI_RPI_PT_E!J20+TI_RPI_IT_E!J20+TI_RPI_DU_E!J20+TI_RPI_PII_E!J20</f>
        <v>0</v>
      </c>
      <c r="K20" s="10">
        <f>TI_RPI_RI_E!K20+TI_RPI_BPI_E!K20+TI_RPI_PT_E!K20+TI_RPI_IT_E!K20+TI_RPI_DU_E!K20+TI_RPI_PII_E!K20</f>
        <v>0</v>
      </c>
      <c r="L20" s="10">
        <f>TI_RPI_RI_E!L20+TI_RPI_BPI_E!L20+TI_RPI_PT_E!L20+TI_RPI_IT_E!L20+TI_RPI_DU_E!L20+TI_RPI_PII_E!L20</f>
        <v>0</v>
      </c>
      <c r="M20" s="10">
        <f>TI_RPI_RI_E!M20+TI_RPI_BPI_E!M20+TI_RPI_PT_E!M20+TI_RPI_IT_E!M20+TI_RPI_DU_E!M20+TI_RPI_PII_E!M20</f>
        <v>0</v>
      </c>
      <c r="N20" s="10">
        <f>TI_RPI_RI_E!N20+TI_RPI_BPI_E!N20+TI_RPI_PT_E!N20+TI_RPI_IT_E!N20+TI_RPI_DU_E!N20+TI_RPI_PII_E!N20</f>
        <v>0</v>
      </c>
      <c r="O20" s="10">
        <f>TI_RPI_RI_E!O20+TI_RPI_BPI_E!O20+TI_RPI_PT_E!O20+TI_RPI_IT_E!O20+TI_RPI_DU_E!O20+TI_RPI_PII_E!O20</f>
        <v>0</v>
      </c>
      <c r="P20" s="10">
        <f>TI_RPI_RI_E!P20+TI_RPI_BPI_E!P20+TI_RPI_PT_E!P20+TI_RPI_IT_E!P20+TI_RPI_DU_E!P20+TI_RPI_PII_E!P20</f>
        <v>0</v>
      </c>
      <c r="Q20" s="10">
        <f>TI_RPI_RI_E!Q20+TI_RPI_BPI_E!Q20+TI_RPI_PT_E!Q20+TI_RPI_IT_E!Q20+TI_RPI_DU_E!Q20+TI_RPI_PII_E!Q20</f>
        <v>0</v>
      </c>
      <c r="R20" s="10">
        <f>TI_RPI_RI_E!R20+TI_RPI_BPI_E!R20+TI_RPI_PT_E!R20+TI_RPI_IT_E!R20+TI_RPI_DU_E!R20+TI_RPI_PII_E!R20</f>
        <v>0</v>
      </c>
      <c r="S20" s="10">
        <f>TI_RPI_RI_E!S20+TI_RPI_BPI_E!S20+TI_RPI_PT_E!S20+TI_RPI_IT_E!S20+TI_RPI_DU_E!S20+TI_RPI_PII_E!S20</f>
        <v>0</v>
      </c>
      <c r="T20" s="10">
        <f>TI_RPI_RI_E!T20+TI_RPI_BPI_E!T20+TI_RPI_PT_E!T20+TI_RPI_IT_E!T20+TI_RPI_DU_E!T20+TI_RPI_PII_E!T20</f>
        <v>0</v>
      </c>
      <c r="U20" s="10">
        <f>TI_RPI_RI_E!U20+TI_RPI_BPI_E!U20+TI_RPI_PT_E!U20+TI_RPI_IT_E!U20+TI_RPI_DU_E!U20+TI_RPI_PII_E!U20</f>
        <v>0</v>
      </c>
      <c r="V20" s="10">
        <f>TI_RPI_RI_E!V20+TI_RPI_BPI_E!V20+TI_RPI_PT_E!V20+TI_RPI_IT_E!V20+TI_RPI_DU_E!V20+TI_RPI_PII_E!V20</f>
        <v>0</v>
      </c>
      <c r="W20" s="10">
        <f>TI_RPI_RI_E!W20+TI_RPI_BPI_E!W20+TI_RPI_PT_E!W20+TI_RPI_IT_E!W20+TI_RPI_DU_E!W20+TI_RPI_PII_E!W20</f>
        <v>0</v>
      </c>
      <c r="X20" s="10">
        <f>TI_RPI_RI_E!X20+TI_RPI_BPI_E!X20+TI_RPI_PT_E!X20+TI_RPI_IT_E!X20+TI_RPI_DU_E!X20+TI_RPI_PII_E!X20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TI_RPI_RI_E!C21+TI_RPI_BPI_E!C21+TI_RPI_PT_E!C21+TI_RPI_IT_E!C21+TI_RPI_DU_E!C21+TI_RPI_PII_E!C21</f>
        <v>0</v>
      </c>
      <c r="D21" s="10">
        <f>TI_RPI_RI_E!D21+TI_RPI_BPI_E!D21+TI_RPI_PT_E!D21+TI_RPI_IT_E!D21+TI_RPI_DU_E!D21+TI_RPI_PII_E!D21</f>
        <v>0</v>
      </c>
      <c r="E21" s="10">
        <f>TI_RPI_RI_E!E21+TI_RPI_BPI_E!E21+TI_RPI_PT_E!E21+TI_RPI_IT_E!E21+TI_RPI_DU_E!E21+TI_RPI_PII_E!E21</f>
        <v>0</v>
      </c>
      <c r="F21" s="10">
        <f>TI_RPI_RI_E!F21+TI_RPI_BPI_E!F21+TI_RPI_PT_E!F21+TI_RPI_IT_E!F21+TI_RPI_DU_E!F21+TI_RPI_PII_E!F21</f>
        <v>0</v>
      </c>
      <c r="G21" s="10">
        <f>TI_RPI_RI_E!G21+TI_RPI_BPI_E!G21+TI_RPI_PT_E!G21+TI_RPI_IT_E!G21+TI_RPI_DU_E!G21+TI_RPI_PII_E!G21</f>
        <v>0</v>
      </c>
      <c r="H21" s="10">
        <f>TI_RPI_RI_E!H21+TI_RPI_BPI_E!H21+TI_RPI_PT_E!H21+TI_RPI_IT_E!H21+TI_RPI_DU_E!H21+TI_RPI_PII_E!H21</f>
        <v>0</v>
      </c>
      <c r="I21" s="10">
        <f>TI_RPI_RI_E!I21+TI_RPI_BPI_E!I21+TI_RPI_PT_E!I21+TI_RPI_IT_E!I21+TI_RPI_DU_E!I21+TI_RPI_PII_E!I21</f>
        <v>0</v>
      </c>
      <c r="J21" s="10">
        <f>TI_RPI_RI_E!J21+TI_RPI_BPI_E!J21+TI_RPI_PT_E!J21+TI_RPI_IT_E!J21+TI_RPI_DU_E!J21+TI_RPI_PII_E!J21</f>
        <v>0</v>
      </c>
      <c r="K21" s="10">
        <f>TI_RPI_RI_E!K21+TI_RPI_BPI_E!K21+TI_RPI_PT_E!K21+TI_RPI_IT_E!K21+TI_RPI_DU_E!K21+TI_RPI_PII_E!K21</f>
        <v>0</v>
      </c>
      <c r="L21" s="10">
        <f>TI_RPI_RI_E!L21+TI_RPI_BPI_E!L21+TI_RPI_PT_E!L21+TI_RPI_IT_E!L21+TI_RPI_DU_E!L21+TI_RPI_PII_E!L21</f>
        <v>0</v>
      </c>
      <c r="M21" s="10">
        <f>TI_RPI_RI_E!M21+TI_RPI_BPI_E!M21+TI_RPI_PT_E!M21+TI_RPI_IT_E!M21+TI_RPI_DU_E!M21+TI_RPI_PII_E!M21</f>
        <v>0</v>
      </c>
      <c r="N21" s="10">
        <f>TI_RPI_RI_E!N21+TI_RPI_BPI_E!N21+TI_RPI_PT_E!N21+TI_RPI_IT_E!N21+TI_RPI_DU_E!N21+TI_RPI_PII_E!N21</f>
        <v>0</v>
      </c>
      <c r="O21" s="10">
        <f>TI_RPI_RI_E!O21+TI_RPI_BPI_E!O21+TI_RPI_PT_E!O21+TI_RPI_IT_E!O21+TI_RPI_DU_E!O21+TI_RPI_PII_E!O21</f>
        <v>0</v>
      </c>
      <c r="P21" s="10">
        <f>TI_RPI_RI_E!P21+TI_RPI_BPI_E!P21+TI_RPI_PT_E!P21+TI_RPI_IT_E!P21+TI_RPI_DU_E!P21+TI_RPI_PII_E!P21</f>
        <v>0</v>
      </c>
      <c r="Q21" s="10">
        <f>TI_RPI_RI_E!Q21+TI_RPI_BPI_E!Q21+TI_RPI_PT_E!Q21+TI_RPI_IT_E!Q21+TI_RPI_DU_E!Q21+TI_RPI_PII_E!Q21</f>
        <v>0</v>
      </c>
      <c r="R21" s="10">
        <f>TI_RPI_RI_E!R21+TI_RPI_BPI_E!R21+TI_RPI_PT_E!R21+TI_RPI_IT_E!R21+TI_RPI_DU_E!R21+TI_RPI_PII_E!R21</f>
        <v>0</v>
      </c>
      <c r="S21" s="10">
        <f>TI_RPI_RI_E!S21+TI_RPI_BPI_E!S21+TI_RPI_PT_E!S21+TI_RPI_IT_E!S21+TI_RPI_DU_E!S21+TI_RPI_PII_E!S21</f>
        <v>0</v>
      </c>
      <c r="T21" s="10">
        <f>TI_RPI_RI_E!T21+TI_RPI_BPI_E!T21+TI_RPI_PT_E!T21+TI_RPI_IT_E!T21+TI_RPI_DU_E!T21+TI_RPI_PII_E!T21</f>
        <v>0</v>
      </c>
      <c r="U21" s="10">
        <f>TI_RPI_RI_E!U21+TI_RPI_BPI_E!U21+TI_RPI_PT_E!U21+TI_RPI_IT_E!U21+TI_RPI_DU_E!U21+TI_RPI_PII_E!U21</f>
        <v>0</v>
      </c>
      <c r="V21" s="10">
        <f>TI_RPI_RI_E!V21+TI_RPI_BPI_E!V21+TI_RPI_PT_E!V21+TI_RPI_IT_E!V21+TI_RPI_DU_E!V21+TI_RPI_PII_E!V21</f>
        <v>0</v>
      </c>
      <c r="W21" s="10">
        <f>TI_RPI_RI_E!W21+TI_RPI_BPI_E!W21+TI_RPI_PT_E!W21+TI_RPI_IT_E!W21+TI_RPI_DU_E!W21+TI_RPI_PII_E!W21</f>
        <v>0</v>
      </c>
      <c r="X21" s="10">
        <f>TI_RPI_RI_E!X21+TI_RPI_BPI_E!X21+TI_RPI_PT_E!X21+TI_RPI_IT_E!X21+TI_RPI_DU_E!X21+TI_RPI_PII_E!X21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TI_RPI_RI_E!C23+TI_RPI_BPI_E!C23+TI_RPI_PT_E!C23+TI_RPI_IT_E!C23+TI_RPI_DU_E!C23+TI_RPI_PII_E!C23</f>
        <v>0</v>
      </c>
      <c r="D23" s="10">
        <f>TI_RPI_RI_E!D23+TI_RPI_BPI_E!D23+TI_RPI_PT_E!D23+TI_RPI_IT_E!D23+TI_RPI_DU_E!D23+TI_RPI_PII_E!D23</f>
        <v>0</v>
      </c>
      <c r="E23" s="10">
        <f>TI_RPI_RI_E!E23+TI_RPI_BPI_E!E23+TI_RPI_PT_E!E23+TI_RPI_IT_E!E23+TI_RPI_DU_E!E23+TI_RPI_PII_E!E23</f>
        <v>0</v>
      </c>
      <c r="F23" s="10">
        <f>TI_RPI_RI_E!F23+TI_RPI_BPI_E!F23+TI_RPI_PT_E!F23+TI_RPI_IT_E!F23+TI_RPI_DU_E!F23+TI_RPI_PII_E!F23</f>
        <v>0</v>
      </c>
      <c r="G23" s="10">
        <f>TI_RPI_RI_E!G23+TI_RPI_BPI_E!G23+TI_RPI_PT_E!G23+TI_RPI_IT_E!G23+TI_RPI_DU_E!G23+TI_RPI_PII_E!G23</f>
        <v>0</v>
      </c>
      <c r="H23" s="10">
        <f>TI_RPI_RI_E!H23+TI_RPI_BPI_E!H23+TI_RPI_PT_E!H23+TI_RPI_IT_E!H23+TI_RPI_DU_E!H23+TI_RPI_PII_E!H23</f>
        <v>0</v>
      </c>
      <c r="I23" s="10">
        <f>TI_RPI_RI_E!I23+TI_RPI_BPI_E!I23+TI_RPI_PT_E!I23+TI_RPI_IT_E!I23+TI_RPI_DU_E!I23+TI_RPI_PII_E!I23</f>
        <v>0</v>
      </c>
      <c r="J23" s="10">
        <f>TI_RPI_RI_E!J23+TI_RPI_BPI_E!J23+TI_RPI_PT_E!J23+TI_RPI_IT_E!J23+TI_RPI_DU_E!J23+TI_RPI_PII_E!J23</f>
        <v>0</v>
      </c>
      <c r="K23" s="10">
        <f>TI_RPI_RI_E!K23+TI_RPI_BPI_E!K23+TI_RPI_PT_E!K23+TI_RPI_IT_E!K23+TI_RPI_DU_E!K23+TI_RPI_PII_E!K23</f>
        <v>0</v>
      </c>
      <c r="L23" s="10">
        <f>TI_RPI_RI_E!L23+TI_RPI_BPI_E!L23+TI_RPI_PT_E!L23+TI_RPI_IT_E!L23+TI_RPI_DU_E!L23+TI_RPI_PII_E!L23</f>
        <v>0</v>
      </c>
      <c r="M23" s="10">
        <f>TI_RPI_RI_E!M23+TI_RPI_BPI_E!M23+TI_RPI_PT_E!M23+TI_RPI_IT_E!M23+TI_RPI_DU_E!M23+TI_RPI_PII_E!M23</f>
        <v>0</v>
      </c>
      <c r="N23" s="10">
        <f>TI_RPI_RI_E!N23+TI_RPI_BPI_E!N23+TI_RPI_PT_E!N23+TI_RPI_IT_E!N23+TI_RPI_DU_E!N23+TI_RPI_PII_E!N23</f>
        <v>0</v>
      </c>
      <c r="O23" s="10">
        <f>TI_RPI_RI_E!O23+TI_RPI_BPI_E!O23+TI_RPI_PT_E!O23+TI_RPI_IT_E!O23+TI_RPI_DU_E!O23+TI_RPI_PII_E!O23</f>
        <v>0</v>
      </c>
      <c r="P23" s="10">
        <f>TI_RPI_RI_E!P23+TI_RPI_BPI_E!P23+TI_RPI_PT_E!P23+TI_RPI_IT_E!P23+TI_RPI_DU_E!P23+TI_RPI_PII_E!P23</f>
        <v>0</v>
      </c>
      <c r="Q23" s="10">
        <f>TI_RPI_RI_E!Q23+TI_RPI_BPI_E!Q23+TI_RPI_PT_E!Q23+TI_RPI_IT_E!Q23+TI_RPI_DU_E!Q23+TI_RPI_PII_E!Q23</f>
        <v>0</v>
      </c>
      <c r="R23" s="10">
        <f>TI_RPI_RI_E!R23+TI_RPI_BPI_E!R23+TI_RPI_PT_E!R23+TI_RPI_IT_E!R23+TI_RPI_DU_E!R23+TI_RPI_PII_E!R23</f>
        <v>0</v>
      </c>
      <c r="S23" s="10">
        <f>TI_RPI_RI_E!S23+TI_RPI_BPI_E!S23+TI_RPI_PT_E!S23+TI_RPI_IT_E!S23+TI_RPI_DU_E!S23+TI_RPI_PII_E!S23</f>
        <v>0</v>
      </c>
      <c r="T23" s="10">
        <f>TI_RPI_RI_E!T23+TI_RPI_BPI_E!T23+TI_RPI_PT_E!T23+TI_RPI_IT_E!T23+TI_RPI_DU_E!T23+TI_RPI_PII_E!T23</f>
        <v>0</v>
      </c>
      <c r="U23" s="10">
        <f>TI_RPI_RI_E!U23+TI_RPI_BPI_E!U23+TI_RPI_PT_E!U23+TI_RPI_IT_E!U23+TI_RPI_DU_E!U23+TI_RPI_PII_E!U23</f>
        <v>0</v>
      </c>
      <c r="V23" s="10">
        <f>TI_RPI_RI_E!V23+TI_RPI_BPI_E!V23+TI_RPI_PT_E!V23+TI_RPI_IT_E!V23+TI_RPI_DU_E!V23+TI_RPI_PII_E!V23</f>
        <v>0</v>
      </c>
      <c r="W23" s="10">
        <f>TI_RPI_RI_E!W23+TI_RPI_BPI_E!W23+TI_RPI_PT_E!W23+TI_RPI_IT_E!W23+TI_RPI_DU_E!W23+TI_RPI_PII_E!W23</f>
        <v>0</v>
      </c>
      <c r="X23" s="10">
        <f>TI_RPI_RI_E!X23+TI_RPI_BPI_E!X23+TI_RPI_PT_E!X23+TI_RPI_IT_E!X23+TI_RPI_DU_E!X23+TI_RPI_PII_E!X23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TI_RPI_RI_E!C24+TI_RPI_BPI_E!C24+TI_RPI_PT_E!C24+TI_RPI_IT_E!C24+TI_RPI_DU_E!C24+TI_RPI_PII_E!C24</f>
        <v>0</v>
      </c>
      <c r="D24" s="10">
        <f>TI_RPI_RI_E!D24+TI_RPI_BPI_E!D24+TI_RPI_PT_E!D24+TI_RPI_IT_E!D24+TI_RPI_DU_E!D24+TI_RPI_PII_E!D24</f>
        <v>0</v>
      </c>
      <c r="E24" s="10">
        <f>TI_RPI_RI_E!E24+TI_RPI_BPI_E!E24+TI_RPI_PT_E!E24+TI_RPI_IT_E!E24+TI_RPI_DU_E!E24+TI_RPI_PII_E!E24</f>
        <v>0</v>
      </c>
      <c r="F24" s="10">
        <f>TI_RPI_RI_E!F24+TI_RPI_BPI_E!F24+TI_RPI_PT_E!F24+TI_RPI_IT_E!F24+TI_RPI_DU_E!F24+TI_RPI_PII_E!F24</f>
        <v>0</v>
      </c>
      <c r="G24" s="10">
        <f>TI_RPI_RI_E!G24+TI_RPI_BPI_E!G24+TI_RPI_PT_E!G24+TI_RPI_IT_E!G24+TI_RPI_DU_E!G24+TI_RPI_PII_E!G24</f>
        <v>0</v>
      </c>
      <c r="H24" s="10">
        <f>TI_RPI_RI_E!H24+TI_RPI_BPI_E!H24+TI_RPI_PT_E!H24+TI_RPI_IT_E!H24+TI_RPI_DU_E!H24+TI_RPI_PII_E!H24</f>
        <v>0</v>
      </c>
      <c r="I24" s="10">
        <f>TI_RPI_RI_E!I24+TI_RPI_BPI_E!I24+TI_RPI_PT_E!I24+TI_RPI_IT_E!I24+TI_RPI_DU_E!I24+TI_RPI_PII_E!I24</f>
        <v>0</v>
      </c>
      <c r="J24" s="10">
        <f>TI_RPI_RI_E!J24+TI_RPI_BPI_E!J24+TI_RPI_PT_E!J24+TI_RPI_IT_E!J24+TI_RPI_DU_E!J24+TI_RPI_PII_E!J24</f>
        <v>0</v>
      </c>
      <c r="K24" s="10">
        <f>TI_RPI_RI_E!K24+TI_RPI_BPI_E!K24+TI_RPI_PT_E!K24+TI_RPI_IT_E!K24+TI_RPI_DU_E!K24+TI_RPI_PII_E!K24</f>
        <v>0</v>
      </c>
      <c r="L24" s="10">
        <f>TI_RPI_RI_E!L24+TI_RPI_BPI_E!L24+TI_RPI_PT_E!L24+TI_RPI_IT_E!L24+TI_RPI_DU_E!L24+TI_RPI_PII_E!L24</f>
        <v>0</v>
      </c>
      <c r="M24" s="10">
        <f>TI_RPI_RI_E!M24+TI_RPI_BPI_E!M24+TI_RPI_PT_E!M24+TI_RPI_IT_E!M24+TI_RPI_DU_E!M24+TI_RPI_PII_E!M24</f>
        <v>0</v>
      </c>
      <c r="N24" s="10">
        <f>TI_RPI_RI_E!N24+TI_RPI_BPI_E!N24+TI_RPI_PT_E!N24+TI_RPI_IT_E!N24+TI_RPI_DU_E!N24+TI_RPI_PII_E!N24</f>
        <v>0</v>
      </c>
      <c r="O24" s="10">
        <f>TI_RPI_RI_E!O24+TI_RPI_BPI_E!O24+TI_RPI_PT_E!O24+TI_RPI_IT_E!O24+TI_RPI_DU_E!O24+TI_RPI_PII_E!O24</f>
        <v>0</v>
      </c>
      <c r="P24" s="10">
        <f>TI_RPI_RI_E!P24+TI_RPI_BPI_E!P24+TI_RPI_PT_E!P24+TI_RPI_IT_E!P24+TI_RPI_DU_E!P24+TI_RPI_PII_E!P24</f>
        <v>0</v>
      </c>
      <c r="Q24" s="10">
        <f>TI_RPI_RI_E!Q24+TI_RPI_BPI_E!Q24+TI_RPI_PT_E!Q24+TI_RPI_IT_E!Q24+TI_RPI_DU_E!Q24+TI_RPI_PII_E!Q24</f>
        <v>0</v>
      </c>
      <c r="R24" s="10">
        <f>TI_RPI_RI_E!R24+TI_RPI_BPI_E!R24+TI_RPI_PT_E!R24+TI_RPI_IT_E!R24+TI_RPI_DU_E!R24+TI_RPI_PII_E!R24</f>
        <v>0</v>
      </c>
      <c r="S24" s="10">
        <f>TI_RPI_RI_E!S24+TI_RPI_BPI_E!S24+TI_RPI_PT_E!S24+TI_RPI_IT_E!S24+TI_RPI_DU_E!S24+TI_RPI_PII_E!S24</f>
        <v>0</v>
      </c>
      <c r="T24" s="10">
        <f>TI_RPI_RI_E!T24+TI_RPI_BPI_E!T24+TI_RPI_PT_E!T24+TI_RPI_IT_E!T24+TI_RPI_DU_E!T24+TI_RPI_PII_E!T24</f>
        <v>0</v>
      </c>
      <c r="U24" s="10">
        <f>TI_RPI_RI_E!U24+TI_RPI_BPI_E!U24+TI_RPI_PT_E!U24+TI_RPI_IT_E!U24+TI_RPI_DU_E!U24+TI_RPI_PII_E!U24</f>
        <v>0</v>
      </c>
      <c r="V24" s="10">
        <f>TI_RPI_RI_E!V24+TI_RPI_BPI_E!V24+TI_RPI_PT_E!V24+TI_RPI_IT_E!V24+TI_RPI_DU_E!V24+TI_RPI_PII_E!V24</f>
        <v>0</v>
      </c>
      <c r="W24" s="10">
        <f>TI_RPI_RI_E!W24+TI_RPI_BPI_E!W24+TI_RPI_PT_E!W24+TI_RPI_IT_E!W24+TI_RPI_DU_E!W24+TI_RPI_PII_E!W24</f>
        <v>0</v>
      </c>
      <c r="X24" s="10">
        <f>TI_RPI_RI_E!X24+TI_RPI_BPI_E!X24+TI_RPI_PT_E!X24+TI_RPI_IT_E!X24+TI_RPI_DU_E!X24+TI_RPI_PII_E!X24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TI_RPI_RI_E!C25+TI_RPI_BPI_E!C25+TI_RPI_PT_E!C25+TI_RPI_IT_E!C25+TI_RPI_DU_E!C25+TI_RPI_PII_E!C25</f>
        <v>0</v>
      </c>
      <c r="D25" s="37">
        <f>TI_RPI_RI_E!D25+TI_RPI_BPI_E!D25+TI_RPI_PT_E!D25+TI_RPI_IT_E!D25+TI_RPI_DU_E!D25+TI_RPI_PII_E!D25</f>
        <v>0</v>
      </c>
      <c r="E25" s="37">
        <f>TI_RPI_RI_E!E25+TI_RPI_BPI_E!E25+TI_RPI_PT_E!E25+TI_RPI_IT_E!E25+TI_RPI_DU_E!E25+TI_RPI_PII_E!E25</f>
        <v>0</v>
      </c>
      <c r="F25" s="37">
        <f>TI_RPI_RI_E!F25+TI_RPI_BPI_E!F25+TI_RPI_PT_E!F25+TI_RPI_IT_E!F25+TI_RPI_DU_E!F25+TI_RPI_PII_E!F25</f>
        <v>0</v>
      </c>
      <c r="G25" s="37">
        <f>TI_RPI_RI_E!G25+TI_RPI_BPI_E!G25+TI_RPI_PT_E!G25+TI_RPI_IT_E!G25+TI_RPI_DU_E!G25+TI_RPI_PII_E!G25</f>
        <v>0</v>
      </c>
      <c r="H25" s="37">
        <f>TI_RPI_RI_E!H25+TI_RPI_BPI_E!H25+TI_RPI_PT_E!H25+TI_RPI_IT_E!H25+TI_RPI_DU_E!H25+TI_RPI_PII_E!H25</f>
        <v>0</v>
      </c>
      <c r="I25" s="37">
        <f>TI_RPI_RI_E!I25+TI_RPI_BPI_E!I25+TI_RPI_PT_E!I25+TI_RPI_IT_E!I25+TI_RPI_DU_E!I25+TI_RPI_PII_E!I25</f>
        <v>0</v>
      </c>
      <c r="J25" s="37">
        <f>TI_RPI_RI_E!J25+TI_RPI_BPI_E!J25+TI_RPI_PT_E!J25+TI_RPI_IT_E!J25+TI_RPI_DU_E!J25+TI_RPI_PII_E!J25</f>
        <v>0</v>
      </c>
      <c r="K25" s="37">
        <f>TI_RPI_RI_E!K25+TI_RPI_BPI_E!K25+TI_RPI_PT_E!K25+TI_RPI_IT_E!K25+TI_RPI_DU_E!K25+TI_RPI_PII_E!K25</f>
        <v>0</v>
      </c>
      <c r="L25" s="37">
        <f>TI_RPI_RI_E!L25+TI_RPI_BPI_E!L25+TI_RPI_PT_E!L25+TI_RPI_IT_E!L25+TI_RPI_DU_E!L25+TI_RPI_PII_E!L25</f>
        <v>0</v>
      </c>
      <c r="M25" s="37">
        <f>TI_RPI_RI_E!M25+TI_RPI_BPI_E!M25+TI_RPI_PT_E!M25+TI_RPI_IT_E!M25+TI_RPI_DU_E!M25+TI_RPI_PII_E!M25</f>
        <v>0</v>
      </c>
      <c r="N25" s="37">
        <f>TI_RPI_RI_E!N25+TI_RPI_BPI_E!N25+TI_RPI_PT_E!N25+TI_RPI_IT_E!N25+TI_RPI_DU_E!N25+TI_RPI_PII_E!N25</f>
        <v>0</v>
      </c>
      <c r="O25" s="37">
        <f>TI_RPI_RI_E!O25+TI_RPI_BPI_E!O25+TI_RPI_PT_E!O25+TI_RPI_IT_E!O25+TI_RPI_DU_E!O25+TI_RPI_PII_E!O25</f>
        <v>0</v>
      </c>
      <c r="P25" s="37">
        <f>TI_RPI_RI_E!P25+TI_RPI_BPI_E!P25+TI_RPI_PT_E!P25+TI_RPI_IT_E!P25+TI_RPI_DU_E!P25+TI_RPI_PII_E!P25</f>
        <v>0</v>
      </c>
      <c r="Q25" s="37">
        <f>TI_RPI_RI_E!Q25+TI_RPI_BPI_E!Q25+TI_RPI_PT_E!Q25+TI_RPI_IT_E!Q25+TI_RPI_DU_E!Q25+TI_RPI_PII_E!Q25</f>
        <v>0</v>
      </c>
      <c r="R25" s="37">
        <f>TI_RPI_RI_E!R25+TI_RPI_BPI_E!R25+TI_RPI_PT_E!R25+TI_RPI_IT_E!R25+TI_RPI_DU_E!R25+TI_RPI_PII_E!R25</f>
        <v>0</v>
      </c>
      <c r="S25" s="37">
        <f>TI_RPI_RI_E!S25+TI_RPI_BPI_E!S25+TI_RPI_PT_E!S25+TI_RPI_IT_E!S25+TI_RPI_DU_E!S25+TI_RPI_PII_E!S25</f>
        <v>0</v>
      </c>
      <c r="T25" s="37">
        <f>TI_RPI_RI_E!T25+TI_RPI_BPI_E!T25+TI_RPI_PT_E!T25+TI_RPI_IT_E!T25+TI_RPI_DU_E!T25+TI_RPI_PII_E!T25</f>
        <v>0</v>
      </c>
      <c r="U25" s="37">
        <f>TI_RPI_RI_E!U25+TI_RPI_BPI_E!U25+TI_RPI_PT_E!U25+TI_RPI_IT_E!U25+TI_RPI_DU_E!U25+TI_RPI_PII_E!U25</f>
        <v>0</v>
      </c>
      <c r="V25" s="37">
        <f>TI_RPI_RI_E!V25+TI_RPI_BPI_E!V25+TI_RPI_PT_E!V25+TI_RPI_IT_E!V25+TI_RPI_DU_E!V25+TI_RPI_PII_E!V25</f>
        <v>0</v>
      </c>
      <c r="W25" s="37">
        <f>TI_RPI_RI_E!W25+TI_RPI_BPI_E!W25+TI_RPI_PT_E!W25+TI_RPI_IT_E!W25+TI_RPI_DU_E!W25+TI_RPI_PII_E!W25</f>
        <v>0</v>
      </c>
      <c r="X25" s="37">
        <f>TI_RPI_RI_E!X25+TI_RPI_BPI_E!X25+TI_RPI_PT_E!X25+TI_RPI_IT_E!X25+TI_RPI_DU_E!X25+TI_RPI_PII_E!X25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79858.662854686147</v>
      </c>
      <c r="D26" s="37">
        <f t="shared" si="14"/>
        <v>79737.697420464305</v>
      </c>
      <c r="E26" s="37">
        <f t="shared" si="14"/>
        <v>77886.819088564051</v>
      </c>
      <c r="F26" s="37">
        <f t="shared" si="14"/>
        <v>80711.581169389479</v>
      </c>
      <c r="G26" s="37">
        <f t="shared" si="14"/>
        <v>83574.780911435941</v>
      </c>
      <c r="H26" s="37">
        <f t="shared" si="14"/>
        <v>84764.517970765257</v>
      </c>
      <c r="I26" s="37">
        <f t="shared" si="14"/>
        <v>83418.133705932923</v>
      </c>
      <c r="J26" s="37">
        <f t="shared" si="14"/>
        <v>81158.174806534822</v>
      </c>
      <c r="K26" s="37">
        <f t="shared" si="14"/>
        <v>79787.193207222706</v>
      </c>
      <c r="L26" s="37">
        <f t="shared" si="14"/>
        <v>78923.117196904554</v>
      </c>
      <c r="M26" s="37">
        <f t="shared" si="14"/>
        <v>84666.567239896802</v>
      </c>
      <c r="N26" s="37">
        <f t="shared" si="14"/>
        <v>80989.237059329316</v>
      </c>
      <c r="O26" s="37">
        <f t="shared" si="14"/>
        <v>83025.573086844364</v>
      </c>
      <c r="P26" s="37">
        <f t="shared" si="14"/>
        <v>82833.849011177983</v>
      </c>
      <c r="Q26" s="37">
        <f t="shared" si="14"/>
        <v>85590.880481513334</v>
      </c>
      <c r="R26" s="37">
        <f t="shared" si="14"/>
        <v>90195.119690455729</v>
      </c>
      <c r="S26" s="37">
        <f t="shared" si="14"/>
        <v>91953.298280309536</v>
      </c>
      <c r="T26" s="37">
        <f t="shared" si="14"/>
        <v>93263.912209802234</v>
      </c>
      <c r="U26" s="37">
        <f t="shared" si="14"/>
        <v>99549.791315563212</v>
      </c>
      <c r="V26" s="37">
        <f t="shared" si="14"/>
        <v>103347.03533963885</v>
      </c>
      <c r="W26" s="37">
        <f t="shared" si="14"/>
        <v>90683.532158211499</v>
      </c>
      <c r="X26" s="37">
        <f t="shared" ref="X26" si="15">SUM(X27,X33)</f>
        <v>102684.14987102323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70853.566122098011</v>
      </c>
      <c r="D27" s="29">
        <f t="shared" si="16"/>
        <v>70770.196216680983</v>
      </c>
      <c r="E27" s="29">
        <f t="shared" si="16"/>
        <v>67616.098624247621</v>
      </c>
      <c r="F27" s="29">
        <f t="shared" si="16"/>
        <v>69873.810748065327</v>
      </c>
      <c r="G27" s="29">
        <f t="shared" si="16"/>
        <v>71793.898882201203</v>
      </c>
      <c r="H27" s="29">
        <f t="shared" si="16"/>
        <v>72257.820894239034</v>
      </c>
      <c r="I27" s="29">
        <f t="shared" si="16"/>
        <v>71076.448581255361</v>
      </c>
      <c r="J27" s="29">
        <f t="shared" si="16"/>
        <v>68981.324247635421</v>
      </c>
      <c r="K27" s="29">
        <f t="shared" si="16"/>
        <v>68348.897592433364</v>
      </c>
      <c r="L27" s="29">
        <f t="shared" si="16"/>
        <v>67149.686242476353</v>
      </c>
      <c r="M27" s="29">
        <f t="shared" si="16"/>
        <v>70770.054428202915</v>
      </c>
      <c r="N27" s="29">
        <f t="shared" si="16"/>
        <v>68604.202407566641</v>
      </c>
      <c r="O27" s="29">
        <f t="shared" si="16"/>
        <v>68017.085898538266</v>
      </c>
      <c r="P27" s="29">
        <f t="shared" si="16"/>
        <v>66844.515649183144</v>
      </c>
      <c r="Q27" s="29">
        <f t="shared" si="16"/>
        <v>67676.458813413585</v>
      </c>
      <c r="R27" s="29">
        <f t="shared" si="16"/>
        <v>70327.007824591579</v>
      </c>
      <c r="S27" s="29">
        <f t="shared" si="16"/>
        <v>71712.373946689593</v>
      </c>
      <c r="T27" s="29">
        <f t="shared" si="16"/>
        <v>71143.534135855545</v>
      </c>
      <c r="U27" s="29">
        <f t="shared" si="16"/>
        <v>72766.078159931232</v>
      </c>
      <c r="V27" s="29">
        <f t="shared" si="16"/>
        <v>73715.593723129816</v>
      </c>
      <c r="W27" s="29">
        <f t="shared" si="16"/>
        <v>67501.694153052435</v>
      </c>
      <c r="X27" s="29">
        <f t="shared" ref="X27" si="17">SUM(X28:X32)</f>
        <v>73558.984178847808</v>
      </c>
    </row>
    <row r="28" spans="1:24" ht="11.25" customHeight="1" x14ac:dyDescent="0.2">
      <c r="A28" s="41" t="s">
        <v>45</v>
      </c>
      <c r="B28" s="9" t="s">
        <v>46</v>
      </c>
      <c r="C28" s="10">
        <f>TI_RPI_RI_E!C28+TI_RPI_BPI_E!C28+TI_RPI_PT_E!C28+TI_RPI_IT_E!C28+TI_RPI_DU_E!C28+TI_RPI_PII_E!C28</f>
        <v>56085.819690455712</v>
      </c>
      <c r="D28" s="10">
        <f>TI_RPI_RI_E!D28+TI_RPI_BPI_E!D28+TI_RPI_PT_E!D28+TI_RPI_IT_E!D28+TI_RPI_DU_E!D28+TI_RPI_PII_E!D28</f>
        <v>55764.560017196898</v>
      </c>
      <c r="E28" s="10">
        <f>TI_RPI_RI_E!E28+TI_RPI_BPI_E!E28+TI_RPI_PT_E!E28+TI_RPI_IT_E!E28+TI_RPI_DU_E!E28+TI_RPI_PII_E!E28</f>
        <v>49243.49862424763</v>
      </c>
      <c r="F28" s="10">
        <f>TI_RPI_RI_E!F28+TI_RPI_BPI_E!F28+TI_RPI_PT_E!F28+TI_RPI_IT_E!F28+TI_RPI_DU_E!F28+TI_RPI_PII_E!F28</f>
        <v>51504.554772140997</v>
      </c>
      <c r="G28" s="10">
        <f>TI_RPI_RI_E!G28+TI_RPI_BPI_E!G28+TI_RPI_PT_E!G28+TI_RPI_IT_E!G28+TI_RPI_DU_E!G28+TI_RPI_PII_E!G28</f>
        <v>53847.200687876182</v>
      </c>
      <c r="H28" s="10">
        <f>TI_RPI_RI_E!H28+TI_RPI_BPI_E!H28+TI_RPI_PT_E!H28+TI_RPI_IT_E!H28+TI_RPI_DU_E!H28+TI_RPI_PII_E!H28</f>
        <v>53591.212897678422</v>
      </c>
      <c r="I28" s="10">
        <f>TI_RPI_RI_E!I28+TI_RPI_BPI_E!I28+TI_RPI_PT_E!I28+TI_RPI_IT_E!I28+TI_RPI_DU_E!I28+TI_RPI_PII_E!I28</f>
        <v>49843.183319002572</v>
      </c>
      <c r="J28" s="10">
        <f>TI_RPI_RI_E!J28+TI_RPI_BPI_E!J28+TI_RPI_PT_E!J28+TI_RPI_IT_E!J28+TI_RPI_DU_E!J28+TI_RPI_PII_E!J28</f>
        <v>50866.114961306957</v>
      </c>
      <c r="K28" s="10">
        <f>TI_RPI_RI_E!K28+TI_RPI_BPI_E!K28+TI_RPI_PT_E!K28+TI_RPI_IT_E!K28+TI_RPI_DU_E!K28+TI_RPI_PII_E!K28</f>
        <v>51295.480997420462</v>
      </c>
      <c r="L28" s="10">
        <f>TI_RPI_RI_E!L28+TI_RPI_BPI_E!L28+TI_RPI_PT_E!L28+TI_RPI_IT_E!L28+TI_RPI_DU_E!L28+TI_RPI_PII_E!L28</f>
        <v>49078.279363714522</v>
      </c>
      <c r="M28" s="10">
        <f>TI_RPI_RI_E!M28+TI_RPI_BPI_E!M28+TI_RPI_PT_E!M28+TI_RPI_IT_E!M28+TI_RPI_DU_E!M28+TI_RPI_PII_E!M28</f>
        <v>52872.203095442812</v>
      </c>
      <c r="N28" s="10">
        <f>TI_RPI_RI_E!N28+TI_RPI_BPI_E!N28+TI_RPI_PT_E!N28+TI_RPI_IT_E!N28+TI_RPI_DU_E!N28+TI_RPI_PII_E!N28</f>
        <v>51261.825279449702</v>
      </c>
      <c r="O28" s="10">
        <f>TI_RPI_RI_E!O28+TI_RPI_BPI_E!O28+TI_RPI_PT_E!O28+TI_RPI_IT_E!O28+TI_RPI_DU_E!O28+TI_RPI_PII_E!O28</f>
        <v>51347.494496990541</v>
      </c>
      <c r="P28" s="10">
        <f>TI_RPI_RI_E!P28+TI_RPI_BPI_E!P28+TI_RPI_PT_E!P28+TI_RPI_IT_E!P28+TI_RPI_DU_E!P28+TI_RPI_PII_E!P28</f>
        <v>48655.032502149617</v>
      </c>
      <c r="Q28" s="10">
        <f>TI_RPI_RI_E!Q28+TI_RPI_BPI_E!Q28+TI_RPI_PT_E!Q28+TI_RPI_IT_E!Q28+TI_RPI_DU_E!Q28+TI_RPI_PII_E!Q28</f>
        <v>50768.207222699908</v>
      </c>
      <c r="R28" s="10">
        <f>TI_RPI_RI_E!R28+TI_RPI_BPI_E!R28+TI_RPI_PT_E!R28+TI_RPI_IT_E!R28+TI_RPI_DU_E!R28+TI_RPI_PII_E!R28</f>
        <v>54071.613585554602</v>
      </c>
      <c r="S28" s="10">
        <f>TI_RPI_RI_E!S28+TI_RPI_BPI_E!S28+TI_RPI_PT_E!S28+TI_RPI_IT_E!S28+TI_RPI_DU_E!S28+TI_RPI_PII_E!S28</f>
        <v>55957.200687876175</v>
      </c>
      <c r="T28" s="10">
        <f>TI_RPI_RI_E!T28+TI_RPI_BPI_E!T28+TI_RPI_PT_E!T28+TI_RPI_IT_E!T28+TI_RPI_DU_E!T28+TI_RPI_PII_E!T28</f>
        <v>55364.524505588997</v>
      </c>
      <c r="U28" s="10">
        <f>TI_RPI_RI_E!U28+TI_RPI_BPI_E!U28+TI_RPI_PT_E!U28+TI_RPI_IT_E!U28+TI_RPI_DU_E!U28+TI_RPI_PII_E!U28</f>
        <v>56940.945657781609</v>
      </c>
      <c r="V28" s="10">
        <f>TI_RPI_RI_E!V28+TI_RPI_BPI_E!V28+TI_RPI_PT_E!V28+TI_RPI_IT_E!V28+TI_RPI_DU_E!V28+TI_RPI_PII_E!V28</f>
        <v>58874.392433361987</v>
      </c>
      <c r="W28" s="10">
        <f>TI_RPI_RI_E!W28+TI_RPI_BPI_E!W28+TI_RPI_PT_E!W28+TI_RPI_IT_E!W28+TI_RPI_DU_E!W28+TI_RPI_PII_E!W28</f>
        <v>52742.613929492683</v>
      </c>
      <c r="X28" s="10">
        <f>TI_RPI_RI_E!X28+TI_RPI_BPI_E!X28+TI_RPI_PT_E!X28+TI_RPI_IT_E!X28+TI_RPI_DU_E!X28+TI_RPI_PII_E!X28</f>
        <v>56928.652020636284</v>
      </c>
    </row>
    <row r="29" spans="1:24" ht="11.25" customHeight="1" x14ac:dyDescent="0.2">
      <c r="A29" s="41" t="s">
        <v>47</v>
      </c>
      <c r="B29" s="9" t="s">
        <v>48</v>
      </c>
      <c r="C29" s="10">
        <f>TI_RPI_RI_E!C29+TI_RPI_BPI_E!C29+TI_RPI_PT_E!C29+TI_RPI_IT_E!C29+TI_RPI_DU_E!C29+TI_RPI_PII_E!C29</f>
        <v>8479.0294926913157</v>
      </c>
      <c r="D29" s="10">
        <f>TI_RPI_RI_E!D29+TI_RPI_BPI_E!D29+TI_RPI_PT_E!D29+TI_RPI_IT_E!D29+TI_RPI_DU_E!D29+TI_RPI_PII_E!D29</f>
        <v>9006.9737747205509</v>
      </c>
      <c r="E29" s="10">
        <f>TI_RPI_RI_E!E29+TI_RPI_BPI_E!E29+TI_RPI_PT_E!E29+TI_RPI_IT_E!E29+TI_RPI_DU_E!E29+TI_RPI_PII_E!E29</f>
        <v>11162.224505588993</v>
      </c>
      <c r="F29" s="10">
        <f>TI_RPI_RI_E!F29+TI_RPI_BPI_E!F29+TI_RPI_PT_E!F29+TI_RPI_IT_E!F29+TI_RPI_DU_E!F29+TI_RPI_PII_E!F29</f>
        <v>11313.366036113501</v>
      </c>
      <c r="G29" s="10">
        <f>TI_RPI_RI_E!G29+TI_RPI_BPI_E!G29+TI_RPI_PT_E!G29+TI_RPI_IT_E!G29+TI_RPI_DU_E!G29+TI_RPI_PII_E!G29</f>
        <v>10751.599914015478</v>
      </c>
      <c r="H29" s="10">
        <f>TI_RPI_RI_E!H29+TI_RPI_BPI_E!H29+TI_RPI_PT_E!H29+TI_RPI_IT_E!H29+TI_RPI_DU_E!H29+TI_RPI_PII_E!H29</f>
        <v>11641.540584694752</v>
      </c>
      <c r="I29" s="10">
        <f>TI_RPI_RI_E!I29+TI_RPI_BPI_E!I29+TI_RPI_PT_E!I29+TI_RPI_IT_E!I29+TI_RPI_DU_E!I29+TI_RPI_PII_E!I29</f>
        <v>13879.526139294927</v>
      </c>
      <c r="J29" s="10">
        <f>TI_RPI_RI_E!J29+TI_RPI_BPI_E!J29+TI_RPI_PT_E!J29+TI_RPI_IT_E!J29+TI_RPI_DU_E!J29+TI_RPI_PII_E!J29</f>
        <v>11532.626139294927</v>
      </c>
      <c r="K29" s="10">
        <f>TI_RPI_RI_E!K29+TI_RPI_BPI_E!K29+TI_RPI_PT_E!K29+TI_RPI_IT_E!K29+TI_RPI_DU_E!K29+TI_RPI_PII_E!K29</f>
        <v>10574.85374032674</v>
      </c>
      <c r="L29" s="10">
        <f>TI_RPI_RI_E!L29+TI_RPI_BPI_E!L29+TI_RPI_PT_E!L29+TI_RPI_IT_E!L29+TI_RPI_DU_E!L29+TI_RPI_PII_E!L29</f>
        <v>11706.123903697333</v>
      </c>
      <c r="M29" s="10">
        <f>TI_RPI_RI_E!M29+TI_RPI_BPI_E!M29+TI_RPI_PT_E!M29+TI_RPI_IT_E!M29+TI_RPI_DU_E!M29+TI_RPI_PII_E!M29</f>
        <v>10530.715047291485</v>
      </c>
      <c r="N29" s="10">
        <f>TI_RPI_RI_E!N29+TI_RPI_BPI_E!N29+TI_RPI_PT_E!N29+TI_RPI_IT_E!N29+TI_RPI_DU_E!N29+TI_RPI_PII_E!N29</f>
        <v>9759.4350816852966</v>
      </c>
      <c r="O29" s="10">
        <f>TI_RPI_RI_E!O29+TI_RPI_BPI_E!O29+TI_RPI_PT_E!O29+TI_RPI_IT_E!O29+TI_RPI_DU_E!O29+TI_RPI_PII_E!O29</f>
        <v>9196.6178847807405</v>
      </c>
      <c r="P29" s="10">
        <f>TI_RPI_RI_E!P29+TI_RPI_BPI_E!P29+TI_RPI_PT_E!P29+TI_RPI_IT_E!P29+TI_RPI_DU_E!P29+TI_RPI_PII_E!P29</f>
        <v>9640.7753224419594</v>
      </c>
      <c r="Q29" s="10">
        <f>TI_RPI_RI_E!Q29+TI_RPI_BPI_E!Q29+TI_RPI_PT_E!Q29+TI_RPI_IT_E!Q29+TI_RPI_DU_E!Q29+TI_RPI_PII_E!Q29</f>
        <v>8277.0612209802239</v>
      </c>
      <c r="R29" s="10">
        <f>TI_RPI_RI_E!R29+TI_RPI_BPI_E!R29+TI_RPI_PT_E!R29+TI_RPI_IT_E!R29+TI_RPI_DU_E!R29+TI_RPI_PII_E!R29</f>
        <v>8674.0957007738598</v>
      </c>
      <c r="S29" s="10">
        <f>TI_RPI_RI_E!S29+TI_RPI_BPI_E!S29+TI_RPI_PT_E!S29+TI_RPI_IT_E!S29+TI_RPI_DU_E!S29+TI_RPI_PII_E!S29</f>
        <v>7975.9512467755794</v>
      </c>
      <c r="T29" s="10">
        <f>TI_RPI_RI_E!T29+TI_RPI_BPI_E!T29+TI_RPI_PT_E!T29+TI_RPI_IT_E!T29+TI_RPI_DU_E!T29+TI_RPI_PII_E!T29</f>
        <v>8782.2320722269978</v>
      </c>
      <c r="U29" s="10">
        <f>TI_RPI_RI_E!U29+TI_RPI_BPI_E!U29+TI_RPI_PT_E!U29+TI_RPI_IT_E!U29+TI_RPI_DU_E!U29+TI_RPI_PII_E!U29</f>
        <v>7658.7146173688734</v>
      </c>
      <c r="V29" s="10">
        <f>TI_RPI_RI_E!V29+TI_RPI_BPI_E!V29+TI_RPI_PT_E!V29+TI_RPI_IT_E!V29+TI_RPI_DU_E!V29+TI_RPI_PII_E!V29</f>
        <v>6856.6562338779013</v>
      </c>
      <c r="W29" s="10">
        <f>TI_RPI_RI_E!W29+TI_RPI_BPI_E!W29+TI_RPI_PT_E!W29+TI_RPI_IT_E!W29+TI_RPI_DU_E!W29+TI_RPI_PII_E!W29</f>
        <v>7692.4598452278578</v>
      </c>
      <c r="X29" s="10">
        <f>TI_RPI_RI_E!X29+TI_RPI_BPI_E!X29+TI_RPI_PT_E!X29+TI_RPI_IT_E!X29+TI_RPI_DU_E!X29+TI_RPI_PII_E!X29</f>
        <v>6698.9217540842656</v>
      </c>
    </row>
    <row r="30" spans="1:24" ht="11.25" customHeight="1" x14ac:dyDescent="0.2">
      <c r="A30" s="41" t="s">
        <v>49</v>
      </c>
      <c r="B30" s="9" t="s">
        <v>50</v>
      </c>
      <c r="C30" s="10">
        <f>TI_RPI_RI_E!C30+TI_RPI_BPI_E!C30+TI_RPI_PT_E!C30+TI_RPI_IT_E!C30+TI_RPI_DU_E!C30+TI_RPI_PII_E!C30</f>
        <v>6081.6852966466031</v>
      </c>
      <c r="D30" s="10">
        <f>TI_RPI_RI_E!D30+TI_RPI_BPI_E!D30+TI_RPI_PT_E!D30+TI_RPI_IT_E!D30+TI_RPI_DU_E!D30+TI_RPI_PII_E!D30</f>
        <v>5800.0381771281154</v>
      </c>
      <c r="E30" s="10">
        <f>TI_RPI_RI_E!E30+TI_RPI_BPI_E!E30+TI_RPI_PT_E!E30+TI_RPI_IT_E!E30+TI_RPI_DU_E!E30+TI_RPI_PII_E!E30</f>
        <v>6953.9505588993979</v>
      </c>
      <c r="F30" s="10">
        <f>TI_RPI_RI_E!F30+TI_RPI_BPI_E!F30+TI_RPI_PT_E!F30+TI_RPI_IT_E!F30+TI_RPI_DU_E!F30+TI_RPI_PII_E!F30</f>
        <v>6650.2340498710228</v>
      </c>
      <c r="G30" s="10">
        <f>TI_RPI_RI_E!G30+TI_RPI_BPI_E!G30+TI_RPI_PT_E!G30+TI_RPI_IT_E!G30+TI_RPI_DU_E!G30+TI_RPI_PII_E!G30</f>
        <v>6609.7347377472061</v>
      </c>
      <c r="H30" s="10">
        <f>TI_RPI_RI_E!H30+TI_RPI_BPI_E!H30+TI_RPI_PT_E!H30+TI_RPI_IT_E!H30+TI_RPI_DU_E!H30+TI_RPI_PII_E!H30</f>
        <v>6380.8522785898531</v>
      </c>
      <c r="I30" s="10">
        <f>TI_RPI_RI_E!I30+TI_RPI_BPI_E!I30+TI_RPI_PT_E!I30+TI_RPI_IT_E!I30+TI_RPI_DU_E!I30+TI_RPI_PII_E!I30</f>
        <v>6669.58890799656</v>
      </c>
      <c r="J30" s="10">
        <f>TI_RPI_RI_E!J30+TI_RPI_BPI_E!J30+TI_RPI_PT_E!J30+TI_RPI_IT_E!J30+TI_RPI_DU_E!J30+TI_RPI_PII_E!J30</f>
        <v>6124.3811693895095</v>
      </c>
      <c r="K30" s="10">
        <f>TI_RPI_RI_E!K30+TI_RPI_BPI_E!K30+TI_RPI_PT_E!K30+TI_RPI_IT_E!K30+TI_RPI_DU_E!K30+TI_RPI_PII_E!K30</f>
        <v>6011.9534823731728</v>
      </c>
      <c r="L30" s="10">
        <f>TI_RPI_RI_E!L30+TI_RPI_BPI_E!L30+TI_RPI_PT_E!L30+TI_RPI_IT_E!L30+TI_RPI_DU_E!L30+TI_RPI_PII_E!L30</f>
        <v>6110.9598452278588</v>
      </c>
      <c r="M30" s="10">
        <f>TI_RPI_RI_E!M30+TI_RPI_BPI_E!M30+TI_RPI_PT_E!M30+TI_RPI_IT_E!M30+TI_RPI_DU_E!M30+TI_RPI_PII_E!M30</f>
        <v>7066.5725709372309</v>
      </c>
      <c r="N30" s="10">
        <f>TI_RPI_RI_E!N30+TI_RPI_BPI_E!N30+TI_RPI_PT_E!N30+TI_RPI_IT_E!N30+TI_RPI_DU_E!N30+TI_RPI_PII_E!N30</f>
        <v>7254.0034393809128</v>
      </c>
      <c r="O30" s="10">
        <f>TI_RPI_RI_E!O30+TI_RPI_BPI_E!O30+TI_RPI_PT_E!O30+TI_RPI_IT_E!O30+TI_RPI_DU_E!O30+TI_RPI_PII_E!O30</f>
        <v>7151.3914015477212</v>
      </c>
      <c r="P30" s="10">
        <f>TI_RPI_RI_E!P30+TI_RPI_BPI_E!P30+TI_RPI_PT_E!P30+TI_RPI_IT_E!P30+TI_RPI_DU_E!P30+TI_RPI_PII_E!P30</f>
        <v>8071.5892519346517</v>
      </c>
      <c r="Q30" s="10">
        <f>TI_RPI_RI_E!Q30+TI_RPI_BPI_E!Q30+TI_RPI_PT_E!Q30+TI_RPI_IT_E!Q30+TI_RPI_DU_E!Q30+TI_RPI_PII_E!Q30</f>
        <v>8170.8865864144445</v>
      </c>
      <c r="R30" s="10">
        <f>TI_RPI_RI_E!R30+TI_RPI_BPI_E!R30+TI_RPI_PT_E!R30+TI_RPI_IT_E!R30+TI_RPI_DU_E!R30+TI_RPI_PII_E!R30</f>
        <v>7092.8461736887348</v>
      </c>
      <c r="S30" s="10">
        <f>TI_RPI_RI_E!S30+TI_RPI_BPI_E!S30+TI_RPI_PT_E!S30+TI_RPI_IT_E!S30+TI_RPI_DU_E!S30+TI_RPI_PII_E!S30</f>
        <v>7313.4579535683588</v>
      </c>
      <c r="T30" s="10">
        <f>TI_RPI_RI_E!T30+TI_RPI_BPI_E!T30+TI_RPI_PT_E!T30+TI_RPI_IT_E!T30+TI_RPI_DU_E!T30+TI_RPI_PII_E!T30</f>
        <v>6666.7822012037832</v>
      </c>
      <c r="U30" s="10">
        <f>TI_RPI_RI_E!U30+TI_RPI_BPI_E!U30+TI_RPI_PT_E!U30+TI_RPI_IT_E!U30+TI_RPI_DU_E!U30+TI_RPI_PII_E!U30</f>
        <v>7408.6828030954421</v>
      </c>
      <c r="V30" s="10">
        <f>TI_RPI_RI_E!V30+TI_RPI_BPI_E!V30+TI_RPI_PT_E!V30+TI_RPI_IT_E!V30+TI_RPI_DU_E!V30+TI_RPI_PII_E!V30</f>
        <v>7273.1230438521061</v>
      </c>
      <c r="W30" s="10">
        <f>TI_RPI_RI_E!W30+TI_RPI_BPI_E!W30+TI_RPI_PT_E!W30+TI_RPI_IT_E!W30+TI_RPI_DU_E!W30+TI_RPI_PII_E!W30</f>
        <v>6582.5036113499573</v>
      </c>
      <c r="X30" s="10">
        <f>TI_RPI_RI_E!X30+TI_RPI_BPI_E!X30+TI_RPI_PT_E!X30+TI_RPI_IT_E!X30+TI_RPI_DU_E!X30+TI_RPI_PII_E!X30</f>
        <v>9241.8344797936352</v>
      </c>
    </row>
    <row r="31" spans="1:24" ht="11.25" customHeight="1" x14ac:dyDescent="0.2">
      <c r="A31" s="41" t="s">
        <v>51</v>
      </c>
      <c r="B31" s="9" t="s">
        <v>52</v>
      </c>
      <c r="C31" s="10">
        <f>TI_RPI_RI_E!C31+TI_RPI_BPI_E!C31+TI_RPI_PT_E!C31+TI_RPI_IT_E!C31+TI_RPI_DU_E!C31+TI_RPI_PII_E!C31</f>
        <v>207.0316423043852</v>
      </c>
      <c r="D31" s="10">
        <f>TI_RPI_RI_E!D31+TI_RPI_BPI_E!D31+TI_RPI_PT_E!D31+TI_RPI_IT_E!D31+TI_RPI_DU_E!D31+TI_RPI_PII_E!D31</f>
        <v>198.6242476354256</v>
      </c>
      <c r="E31" s="10">
        <f>TI_RPI_RI_E!E31+TI_RPI_BPI_E!E31+TI_RPI_PT_E!E31+TI_RPI_IT_E!E31+TI_RPI_DU_E!E31+TI_RPI_PII_E!E31</f>
        <v>256.42493551160788</v>
      </c>
      <c r="F31" s="10">
        <f>TI_RPI_RI_E!F31+TI_RPI_BPI_E!F31+TI_RPI_PT_E!F31+TI_RPI_IT_E!F31+TI_RPI_DU_E!F31+TI_RPI_PII_E!F31</f>
        <v>405.65588993981078</v>
      </c>
      <c r="G31" s="10">
        <f>TI_RPI_RI_E!G31+TI_RPI_BPI_E!G31+TI_RPI_PT_E!G31+TI_RPI_IT_E!G31+TI_RPI_DU_E!G31+TI_RPI_PII_E!G31</f>
        <v>585.36354256233881</v>
      </c>
      <c r="H31" s="10">
        <f>TI_RPI_RI_E!H31+TI_RPI_BPI_E!H31+TI_RPI_PT_E!H31+TI_RPI_IT_E!H31+TI_RPI_DU_E!H31+TI_RPI_PII_E!H31</f>
        <v>644.21513327601031</v>
      </c>
      <c r="I31" s="10">
        <f>TI_RPI_RI_E!I31+TI_RPI_BPI_E!I31+TI_RPI_PT_E!I31+TI_RPI_IT_E!I31+TI_RPI_DU_E!I31+TI_RPI_PII_E!I31</f>
        <v>684.15021496130692</v>
      </c>
      <c r="J31" s="10">
        <f>TI_RPI_RI_E!J31+TI_RPI_BPI_E!J31+TI_RPI_PT_E!J31+TI_RPI_IT_E!J31+TI_RPI_DU_E!J31+TI_RPI_PII_E!J31</f>
        <v>458.20197764402411</v>
      </c>
      <c r="K31" s="10">
        <f>TI_RPI_RI_E!K31+TI_RPI_BPI_E!K31+TI_RPI_PT_E!K31+TI_RPI_IT_E!K31+TI_RPI_DU_E!K31+TI_RPI_PII_E!K31</f>
        <v>466.60937231298368</v>
      </c>
      <c r="L31" s="10">
        <f>TI_RPI_RI_E!L31+TI_RPI_BPI_E!L31+TI_RPI_PT_E!L31+TI_RPI_IT_E!L31+TI_RPI_DU_E!L31+TI_RPI_PII_E!L31</f>
        <v>254.32312983662939</v>
      </c>
      <c r="M31" s="10">
        <f>TI_RPI_RI_E!M31+TI_RPI_BPI_E!M31+TI_RPI_PT_E!M31+TI_RPI_IT_E!M31+TI_RPI_DU_E!M31+TI_RPI_PII_E!M31</f>
        <v>300.56371453138428</v>
      </c>
      <c r="N31" s="10">
        <f>TI_RPI_RI_E!N31+TI_RPI_BPI_E!N31+TI_RPI_PT_E!N31+TI_RPI_IT_E!N31+TI_RPI_DU_E!N31+TI_RPI_PII_E!N31</f>
        <v>328.93860705073092</v>
      </c>
      <c r="O31" s="10">
        <f>TI_RPI_RI_E!O31+TI_RPI_BPI_E!O31+TI_RPI_PT_E!O31+TI_RPI_IT_E!O31+TI_RPI_DU_E!O31+TI_RPI_PII_E!O31</f>
        <v>321.58211521926052</v>
      </c>
      <c r="P31" s="10">
        <f>TI_RPI_RI_E!P31+TI_RPI_BPI_E!P31+TI_RPI_PT_E!P31+TI_RPI_IT_E!P31+TI_RPI_DU_E!P31+TI_RPI_PII_E!P31</f>
        <v>477.11857265692169</v>
      </c>
      <c r="Q31" s="10">
        <f>TI_RPI_RI_E!Q31+TI_RPI_BPI_E!Q31+TI_RPI_PT_E!Q31+TI_RPI_IT_E!Q31+TI_RPI_DU_E!Q31+TI_RPI_PII_E!Q31</f>
        <v>460.30378331900249</v>
      </c>
      <c r="R31" s="10">
        <f>TI_RPI_RI_E!R31+TI_RPI_BPI_E!R31+TI_RPI_PT_E!R31+TI_RPI_IT_E!R31+TI_RPI_DU_E!R31+TI_RPI_PII_E!R31</f>
        <v>488.45236457437647</v>
      </c>
      <c r="S31" s="10">
        <f>TI_RPI_RI_E!S31+TI_RPI_BPI_E!S31+TI_RPI_PT_E!S31+TI_RPI_IT_E!S31+TI_RPI_DU_E!S31+TI_RPI_PII_E!S31</f>
        <v>465.76405846947534</v>
      </c>
      <c r="T31" s="10">
        <f>TI_RPI_RI_E!T31+TI_RPI_BPI_E!T31+TI_RPI_PT_E!T31+TI_RPI_IT_E!T31+TI_RPI_DU_E!T31+TI_RPI_PII_E!T31</f>
        <v>329.99535683576954</v>
      </c>
      <c r="U31" s="10">
        <f>TI_RPI_RI_E!U31+TI_RPI_BPI_E!U31+TI_RPI_PT_E!U31+TI_RPI_IT_E!U31+TI_RPI_DU_E!U31+TI_RPI_PII_E!U31</f>
        <v>757.73508168529656</v>
      </c>
      <c r="V31" s="10">
        <f>TI_RPI_RI_E!V31+TI_RPI_BPI_E!V31+TI_RPI_PT_E!V31+TI_RPI_IT_E!V31+TI_RPI_DU_E!V31+TI_RPI_PII_E!V31</f>
        <v>711.42201203783316</v>
      </c>
      <c r="W31" s="10">
        <f>TI_RPI_RI_E!W31+TI_RPI_BPI_E!W31+TI_RPI_PT_E!W31+TI_RPI_IT_E!W31+TI_RPI_DU_E!W31+TI_RPI_PII_E!W31</f>
        <v>484.11676698194316</v>
      </c>
      <c r="X31" s="10">
        <f>TI_RPI_RI_E!X31+TI_RPI_BPI_E!X31+TI_RPI_PT_E!X31+TI_RPI_IT_E!X31+TI_RPI_DU_E!X31+TI_RPI_PII_E!X31</f>
        <v>689.57592433361981</v>
      </c>
    </row>
    <row r="32" spans="1:24" ht="11.25" customHeight="1" x14ac:dyDescent="0.2">
      <c r="A32" s="41" t="s">
        <v>53</v>
      </c>
      <c r="B32" s="9" t="s">
        <v>54</v>
      </c>
      <c r="C32" s="10">
        <f>TI_RPI_RI_E!C32+TI_RPI_BPI_E!C32+TI_RPI_PT_E!C32+TI_RPI_IT_E!C32+TI_RPI_DU_E!C32+TI_RPI_PII_E!C32</f>
        <v>0</v>
      </c>
      <c r="D32" s="10">
        <f>TI_RPI_RI_E!D32+TI_RPI_BPI_E!D32+TI_RPI_PT_E!D32+TI_RPI_IT_E!D32+TI_RPI_DU_E!D32+TI_RPI_PII_E!D32</f>
        <v>0</v>
      </c>
      <c r="E32" s="10">
        <f>TI_RPI_RI_E!E32+TI_RPI_BPI_E!E32+TI_RPI_PT_E!E32+TI_RPI_IT_E!E32+TI_RPI_DU_E!E32+TI_RPI_PII_E!E32</f>
        <v>0</v>
      </c>
      <c r="F32" s="10">
        <f>TI_RPI_RI_E!F32+TI_RPI_BPI_E!F32+TI_RPI_PT_E!F32+TI_RPI_IT_E!F32+TI_RPI_DU_E!F32+TI_RPI_PII_E!F32</f>
        <v>0</v>
      </c>
      <c r="G32" s="10">
        <f>TI_RPI_RI_E!G32+TI_RPI_BPI_E!G32+TI_RPI_PT_E!G32+TI_RPI_IT_E!G32+TI_RPI_DU_E!G32+TI_RPI_PII_E!G32</f>
        <v>0</v>
      </c>
      <c r="H32" s="10">
        <f>TI_RPI_RI_E!H32+TI_RPI_BPI_E!H32+TI_RPI_PT_E!H32+TI_RPI_IT_E!H32+TI_RPI_DU_E!H32+TI_RPI_PII_E!H32</f>
        <v>0</v>
      </c>
      <c r="I32" s="10">
        <f>TI_RPI_RI_E!I32+TI_RPI_BPI_E!I32+TI_RPI_PT_E!I32+TI_RPI_IT_E!I32+TI_RPI_DU_E!I32+TI_RPI_PII_E!I32</f>
        <v>0</v>
      </c>
      <c r="J32" s="10">
        <f>TI_RPI_RI_E!J32+TI_RPI_BPI_E!J32+TI_RPI_PT_E!J32+TI_RPI_IT_E!J32+TI_RPI_DU_E!J32+TI_RPI_PII_E!J32</f>
        <v>0</v>
      </c>
      <c r="K32" s="10">
        <f>TI_RPI_RI_E!K32+TI_RPI_BPI_E!K32+TI_RPI_PT_E!K32+TI_RPI_IT_E!K32+TI_RPI_DU_E!K32+TI_RPI_PII_E!K32</f>
        <v>0</v>
      </c>
      <c r="L32" s="10">
        <f>TI_RPI_RI_E!L32+TI_RPI_BPI_E!L32+TI_RPI_PT_E!L32+TI_RPI_IT_E!L32+TI_RPI_DU_E!L32+TI_RPI_PII_E!L32</f>
        <v>0</v>
      </c>
      <c r="M32" s="10">
        <f>TI_RPI_RI_E!M32+TI_RPI_BPI_E!M32+TI_RPI_PT_E!M32+TI_RPI_IT_E!M32+TI_RPI_DU_E!M32+TI_RPI_PII_E!M32</f>
        <v>0</v>
      </c>
      <c r="N32" s="10">
        <f>TI_RPI_RI_E!N32+TI_RPI_BPI_E!N32+TI_RPI_PT_E!N32+TI_RPI_IT_E!N32+TI_RPI_DU_E!N32+TI_RPI_PII_E!N32</f>
        <v>0</v>
      </c>
      <c r="O32" s="10">
        <f>TI_RPI_RI_E!O32+TI_RPI_BPI_E!O32+TI_RPI_PT_E!O32+TI_RPI_IT_E!O32+TI_RPI_DU_E!O32+TI_RPI_PII_E!O32</f>
        <v>0</v>
      </c>
      <c r="P32" s="10">
        <f>TI_RPI_RI_E!P32+TI_RPI_BPI_E!P32+TI_RPI_PT_E!P32+TI_RPI_IT_E!P32+TI_RPI_DU_E!P32+TI_RPI_PII_E!P32</f>
        <v>0</v>
      </c>
      <c r="Q32" s="10">
        <f>TI_RPI_RI_E!Q32+TI_RPI_BPI_E!Q32+TI_RPI_PT_E!Q32+TI_RPI_IT_E!Q32+TI_RPI_DU_E!Q32+TI_RPI_PII_E!Q32</f>
        <v>0</v>
      </c>
      <c r="R32" s="10">
        <f>TI_RPI_RI_E!R32+TI_RPI_BPI_E!R32+TI_RPI_PT_E!R32+TI_RPI_IT_E!R32+TI_RPI_DU_E!R32+TI_RPI_PII_E!R32</f>
        <v>0</v>
      </c>
      <c r="S32" s="10">
        <f>TI_RPI_RI_E!S32+TI_RPI_BPI_E!S32+TI_RPI_PT_E!S32+TI_RPI_IT_E!S32+TI_RPI_DU_E!S32+TI_RPI_PII_E!S32</f>
        <v>0</v>
      </c>
      <c r="T32" s="10">
        <f>TI_RPI_RI_E!T32+TI_RPI_BPI_E!T32+TI_RPI_PT_E!T32+TI_RPI_IT_E!T32+TI_RPI_DU_E!T32+TI_RPI_PII_E!T32</f>
        <v>0</v>
      </c>
      <c r="U32" s="10">
        <f>TI_RPI_RI_E!U32+TI_RPI_BPI_E!U32+TI_RPI_PT_E!U32+TI_RPI_IT_E!U32+TI_RPI_DU_E!U32+TI_RPI_PII_E!U32</f>
        <v>0</v>
      </c>
      <c r="V32" s="10">
        <f>TI_RPI_RI_E!V32+TI_RPI_BPI_E!V32+TI_RPI_PT_E!V32+TI_RPI_IT_E!V32+TI_RPI_DU_E!V32+TI_RPI_PII_E!V32</f>
        <v>0</v>
      </c>
      <c r="W32" s="10">
        <f>TI_RPI_RI_E!W32+TI_RPI_BPI_E!W32+TI_RPI_PT_E!W32+TI_RPI_IT_E!W32+TI_RPI_DU_E!W32+TI_RPI_PII_E!W32</f>
        <v>0</v>
      </c>
      <c r="X32" s="10">
        <f>TI_RPI_RI_E!X32+TI_RPI_BPI_E!X32+TI_RPI_PT_E!X32+TI_RPI_IT_E!X32+TI_RPI_DU_E!X32+TI_RPI_PII_E!X32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9005.0967325881338</v>
      </c>
      <c r="D33" s="29">
        <f t="shared" si="18"/>
        <v>8967.5012037833185</v>
      </c>
      <c r="E33" s="29">
        <f t="shared" si="18"/>
        <v>10270.720464316422</v>
      </c>
      <c r="F33" s="29">
        <f t="shared" si="18"/>
        <v>10837.770421324158</v>
      </c>
      <c r="G33" s="29">
        <f t="shared" si="18"/>
        <v>11780.882029234734</v>
      </c>
      <c r="H33" s="29">
        <f t="shared" si="18"/>
        <v>12506.697076526225</v>
      </c>
      <c r="I33" s="29">
        <f t="shared" si="18"/>
        <v>12341.685124677559</v>
      </c>
      <c r="J33" s="29">
        <f t="shared" si="18"/>
        <v>12176.850558899399</v>
      </c>
      <c r="K33" s="29">
        <f t="shared" si="18"/>
        <v>11438.295614789338</v>
      </c>
      <c r="L33" s="29">
        <f t="shared" si="18"/>
        <v>11773.430954428202</v>
      </c>
      <c r="M33" s="29">
        <f t="shared" si="18"/>
        <v>13896.512811693894</v>
      </c>
      <c r="N33" s="29">
        <f t="shared" si="18"/>
        <v>12385.03465176268</v>
      </c>
      <c r="O33" s="29">
        <f t="shared" si="18"/>
        <v>15008.487188306104</v>
      </c>
      <c r="P33" s="29">
        <f t="shared" si="18"/>
        <v>15989.333361994837</v>
      </c>
      <c r="Q33" s="29">
        <f t="shared" si="18"/>
        <v>17914.421668099745</v>
      </c>
      <c r="R33" s="29">
        <f t="shared" si="18"/>
        <v>19868.111865864143</v>
      </c>
      <c r="S33" s="29">
        <f t="shared" si="18"/>
        <v>20240.924333619943</v>
      </c>
      <c r="T33" s="29">
        <f t="shared" si="18"/>
        <v>22120.378073946689</v>
      </c>
      <c r="U33" s="29">
        <f t="shared" si="18"/>
        <v>26783.713155631984</v>
      </c>
      <c r="V33" s="29">
        <f t="shared" si="18"/>
        <v>29631.44161650903</v>
      </c>
      <c r="W33" s="29">
        <f t="shared" si="18"/>
        <v>23181.838005159068</v>
      </c>
      <c r="X33" s="29">
        <f t="shared" ref="X33" si="19">SUM(X34:X50)</f>
        <v>29125.165692175411</v>
      </c>
    </row>
    <row r="34" spans="1:24" ht="11.25" customHeight="1" x14ac:dyDescent="0.2">
      <c r="A34" s="41" t="s">
        <v>55</v>
      </c>
      <c r="B34" s="9" t="s">
        <v>56</v>
      </c>
      <c r="C34" s="10">
        <f>TI_RPI_RI_E!C34+TI_RPI_BPI_E!C34+TI_RPI_PT_E!C34+TI_RPI_IT_E!C34+TI_RPI_DU_E!C34+TI_RPI_PII_E!C34</f>
        <v>2226.9835769561482</v>
      </c>
      <c r="D34" s="10">
        <f>TI_RPI_RI_E!D34+TI_RPI_BPI_E!D34+TI_RPI_PT_E!D34+TI_RPI_IT_E!D34+TI_RPI_DU_E!D34+TI_RPI_PII_E!D34</f>
        <v>2450.4375752364572</v>
      </c>
      <c r="E34" s="10">
        <f>TI_RPI_RI_E!E34+TI_RPI_BPI_E!E34+TI_RPI_PT_E!E34+TI_RPI_IT_E!E34+TI_RPI_DU_E!E34+TI_RPI_PII_E!E34</f>
        <v>2883.312209802235</v>
      </c>
      <c r="F34" s="10">
        <f>TI_RPI_RI_E!F34+TI_RPI_BPI_E!F34+TI_RPI_PT_E!F34+TI_RPI_IT_E!F34+TI_RPI_DU_E!F34+TI_RPI_PII_E!F34</f>
        <v>3068.984178847807</v>
      </c>
      <c r="G34" s="10">
        <f>TI_RPI_RI_E!G34+TI_RPI_BPI_E!G34+TI_RPI_PT_E!G34+TI_RPI_IT_E!G34+TI_RPI_DU_E!G34+TI_RPI_PII_E!G34</f>
        <v>2995.5789337919168</v>
      </c>
      <c r="H34" s="10">
        <f>TI_RPI_RI_E!H34+TI_RPI_BPI_E!H34+TI_RPI_PT_E!H34+TI_RPI_IT_E!H34+TI_RPI_DU_E!H34+TI_RPI_PII_E!H34</f>
        <v>2858.3134135855539</v>
      </c>
      <c r="I34" s="10">
        <f>TI_RPI_RI_E!I34+TI_RPI_BPI_E!I34+TI_RPI_PT_E!I34+TI_RPI_IT_E!I34+TI_RPI_DU_E!I34+TI_RPI_PII_E!I34</f>
        <v>2703.461994840929</v>
      </c>
      <c r="J34" s="10">
        <f>TI_RPI_RI_E!J34+TI_RPI_BPI_E!J34+TI_RPI_PT_E!J34+TI_RPI_IT_E!J34+TI_RPI_DU_E!J34+TI_RPI_PII_E!J34</f>
        <v>2897.2851246775581</v>
      </c>
      <c r="K34" s="10">
        <f>TI_RPI_RI_E!K34+TI_RPI_BPI_E!K34+TI_RPI_PT_E!K34+TI_RPI_IT_E!K34+TI_RPI_DU_E!K34+TI_RPI_PII_E!K34</f>
        <v>2488.575838349097</v>
      </c>
      <c r="L34" s="10">
        <f>TI_RPI_RI_E!L34+TI_RPI_BPI_E!L34+TI_RPI_PT_E!L34+TI_RPI_IT_E!L34+TI_RPI_DU_E!L34+TI_RPI_PII_E!L34</f>
        <v>2397.966895958727</v>
      </c>
      <c r="M34" s="10">
        <f>TI_RPI_RI_E!M34+TI_RPI_BPI_E!M34+TI_RPI_PT_E!M34+TI_RPI_IT_E!M34+TI_RPI_DU_E!M34+TI_RPI_PII_E!M34</f>
        <v>2662.984436801376</v>
      </c>
      <c r="N34" s="10">
        <f>TI_RPI_RI_E!N34+TI_RPI_BPI_E!N34+TI_RPI_PT_E!N34+TI_RPI_IT_E!N34+TI_RPI_DU_E!N34+TI_RPI_PII_E!N34</f>
        <v>2371.0304385210666</v>
      </c>
      <c r="O34" s="10">
        <f>TI_RPI_RI_E!O34+TI_RPI_BPI_E!O34+TI_RPI_PT_E!O34+TI_RPI_IT_E!O34+TI_RPI_DU_E!O34+TI_RPI_PII_E!O34</f>
        <v>2565.5164230438522</v>
      </c>
      <c r="P34" s="10">
        <f>TI_RPI_RI_E!P34+TI_RPI_BPI_E!P34+TI_RPI_PT_E!P34+TI_RPI_IT_E!P34+TI_RPI_DU_E!P34+TI_RPI_PII_E!P34</f>
        <v>2411.6774720550302</v>
      </c>
      <c r="Q34" s="10">
        <f>TI_RPI_RI_E!Q34+TI_RPI_BPI_E!Q34+TI_RPI_PT_E!Q34+TI_RPI_IT_E!Q34+TI_RPI_DU_E!Q34+TI_RPI_PII_E!Q34</f>
        <v>2441.9539122957872</v>
      </c>
      <c r="R34" s="10">
        <f>TI_RPI_RI_E!R34+TI_RPI_BPI_E!R34+TI_RPI_PT_E!R34+TI_RPI_IT_E!R34+TI_RPI_DU_E!R34+TI_RPI_PII_E!R34</f>
        <v>2248.9503009458299</v>
      </c>
      <c r="S34" s="10">
        <f>TI_RPI_RI_E!S34+TI_RPI_BPI_E!S34+TI_RPI_PT_E!S34+TI_RPI_IT_E!S34+TI_RPI_DU_E!S34+TI_RPI_PII_E!S34</f>
        <v>2656.622785898538</v>
      </c>
      <c r="T34" s="10">
        <f>TI_RPI_RI_E!T34+TI_RPI_BPI_E!T34+TI_RPI_PT_E!T34+TI_RPI_IT_E!T34+TI_RPI_DU_E!T34+TI_RPI_PII_E!T34</f>
        <v>2539.3834909716252</v>
      </c>
      <c r="U34" s="10">
        <f>TI_RPI_RI_E!U34+TI_RPI_BPI_E!U34+TI_RPI_PT_E!U34+TI_RPI_IT_E!U34+TI_RPI_DU_E!U34+TI_RPI_PII_E!U34</f>
        <v>2740.9146173688732</v>
      </c>
      <c r="V34" s="10">
        <f>TI_RPI_RI_E!V34+TI_RPI_BPI_E!V34+TI_RPI_PT_E!V34+TI_RPI_IT_E!V34+TI_RPI_DU_E!V34+TI_RPI_PII_E!V34</f>
        <v>2345.8122957867581</v>
      </c>
      <c r="W34" s="10">
        <f>TI_RPI_RI_E!W34+TI_RPI_BPI_E!W34+TI_RPI_PT_E!W34+TI_RPI_IT_E!W34+TI_RPI_DU_E!W34+TI_RPI_PII_E!W34</f>
        <v>2587.7575236457442</v>
      </c>
      <c r="X34" s="10">
        <f>TI_RPI_RI_E!X34+TI_RPI_BPI_E!X34+TI_RPI_PT_E!X34+TI_RPI_IT_E!X34+TI_RPI_DU_E!X34+TI_RPI_PII_E!X34</f>
        <v>2498.3590713671538</v>
      </c>
    </row>
    <row r="35" spans="1:24" ht="11.25" customHeight="1" x14ac:dyDescent="0.2">
      <c r="A35" s="41" t="s">
        <v>57</v>
      </c>
      <c r="B35" s="9" t="s">
        <v>58</v>
      </c>
      <c r="C35" s="10">
        <f>TI_RPI_RI_E!C35+TI_RPI_BPI_E!C35+TI_RPI_PT_E!C35+TI_RPI_IT_E!C35+TI_RPI_DU_E!C35+TI_RPI_PII_E!C35</f>
        <v>0</v>
      </c>
      <c r="D35" s="10">
        <f>TI_RPI_RI_E!D35+TI_RPI_BPI_E!D35+TI_RPI_PT_E!D35+TI_RPI_IT_E!D35+TI_RPI_DU_E!D35+TI_RPI_PII_E!D35</f>
        <v>0</v>
      </c>
      <c r="E35" s="10">
        <f>TI_RPI_RI_E!E35+TI_RPI_BPI_E!E35+TI_RPI_PT_E!E35+TI_RPI_IT_E!E35+TI_RPI_DU_E!E35+TI_RPI_PII_E!E35</f>
        <v>0</v>
      </c>
      <c r="F35" s="10">
        <f>TI_RPI_RI_E!F35+TI_RPI_BPI_E!F35+TI_RPI_PT_E!F35+TI_RPI_IT_E!F35+TI_RPI_DU_E!F35+TI_RPI_PII_E!F35</f>
        <v>0</v>
      </c>
      <c r="G35" s="10">
        <f>TI_RPI_RI_E!G35+TI_RPI_BPI_E!G35+TI_RPI_PT_E!G35+TI_RPI_IT_E!G35+TI_RPI_DU_E!G35+TI_RPI_PII_E!G35</f>
        <v>0</v>
      </c>
      <c r="H35" s="10">
        <f>TI_RPI_RI_E!H35+TI_RPI_BPI_E!H35+TI_RPI_PT_E!H35+TI_RPI_IT_E!H35+TI_RPI_DU_E!H35+TI_RPI_PII_E!H35</f>
        <v>0</v>
      </c>
      <c r="I35" s="10">
        <f>TI_RPI_RI_E!I35+TI_RPI_BPI_E!I35+TI_RPI_PT_E!I35+TI_RPI_IT_E!I35+TI_RPI_DU_E!I35+TI_RPI_PII_E!I35</f>
        <v>0</v>
      </c>
      <c r="J35" s="10">
        <f>TI_RPI_RI_E!J35+TI_RPI_BPI_E!J35+TI_RPI_PT_E!J35+TI_RPI_IT_E!J35+TI_RPI_DU_E!J35+TI_RPI_PII_E!J35</f>
        <v>0</v>
      </c>
      <c r="K35" s="10">
        <f>TI_RPI_RI_E!K35+TI_RPI_BPI_E!K35+TI_RPI_PT_E!K35+TI_RPI_IT_E!K35+TI_RPI_DU_E!K35+TI_RPI_PII_E!K35</f>
        <v>0</v>
      </c>
      <c r="L35" s="10">
        <f>TI_RPI_RI_E!L35+TI_RPI_BPI_E!L35+TI_RPI_PT_E!L35+TI_RPI_IT_E!L35+TI_RPI_DU_E!L35+TI_RPI_PII_E!L35</f>
        <v>0</v>
      </c>
      <c r="M35" s="10">
        <f>TI_RPI_RI_E!M35+TI_RPI_BPI_E!M35+TI_RPI_PT_E!M35+TI_RPI_IT_E!M35+TI_RPI_DU_E!M35+TI_RPI_PII_E!M35</f>
        <v>0</v>
      </c>
      <c r="N35" s="10">
        <f>TI_RPI_RI_E!N35+TI_RPI_BPI_E!N35+TI_RPI_PT_E!N35+TI_RPI_IT_E!N35+TI_RPI_DU_E!N35+TI_RPI_PII_E!N35</f>
        <v>0</v>
      </c>
      <c r="O35" s="10">
        <f>TI_RPI_RI_E!O35+TI_RPI_BPI_E!O35+TI_RPI_PT_E!O35+TI_RPI_IT_E!O35+TI_RPI_DU_E!O35+TI_RPI_PII_E!O35</f>
        <v>0</v>
      </c>
      <c r="P35" s="10">
        <f>TI_RPI_RI_E!P35+TI_RPI_BPI_E!P35+TI_RPI_PT_E!P35+TI_RPI_IT_E!P35+TI_RPI_DU_E!P35+TI_RPI_PII_E!P35</f>
        <v>0</v>
      </c>
      <c r="Q35" s="10">
        <f>TI_RPI_RI_E!Q35+TI_RPI_BPI_E!Q35+TI_RPI_PT_E!Q35+TI_RPI_IT_E!Q35+TI_RPI_DU_E!Q35+TI_RPI_PII_E!Q35</f>
        <v>0</v>
      </c>
      <c r="R35" s="10">
        <f>TI_RPI_RI_E!R35+TI_RPI_BPI_E!R35+TI_RPI_PT_E!R35+TI_RPI_IT_E!R35+TI_RPI_DU_E!R35+TI_RPI_PII_E!R35</f>
        <v>0</v>
      </c>
      <c r="S35" s="10">
        <f>TI_RPI_RI_E!S35+TI_RPI_BPI_E!S35+TI_RPI_PT_E!S35+TI_RPI_IT_E!S35+TI_RPI_DU_E!S35+TI_RPI_PII_E!S35</f>
        <v>0</v>
      </c>
      <c r="T35" s="10">
        <f>TI_RPI_RI_E!T35+TI_RPI_BPI_E!T35+TI_RPI_PT_E!T35+TI_RPI_IT_E!T35+TI_RPI_DU_E!T35+TI_RPI_PII_E!T35</f>
        <v>0</v>
      </c>
      <c r="U35" s="10">
        <f>TI_RPI_RI_E!U35+TI_RPI_BPI_E!U35+TI_RPI_PT_E!U35+TI_RPI_IT_E!U35+TI_RPI_DU_E!U35+TI_RPI_PII_E!U35</f>
        <v>0</v>
      </c>
      <c r="V35" s="10">
        <f>TI_RPI_RI_E!V35+TI_RPI_BPI_E!V35+TI_RPI_PT_E!V35+TI_RPI_IT_E!V35+TI_RPI_DU_E!V35+TI_RPI_PII_E!V35</f>
        <v>0</v>
      </c>
      <c r="W35" s="10">
        <f>TI_RPI_RI_E!W35+TI_RPI_BPI_E!W35+TI_RPI_PT_E!W35+TI_RPI_IT_E!W35+TI_RPI_DU_E!W35+TI_RPI_PII_E!W35</f>
        <v>0</v>
      </c>
      <c r="X35" s="10">
        <f>TI_RPI_RI_E!X35+TI_RPI_BPI_E!X35+TI_RPI_PT_E!X35+TI_RPI_IT_E!X35+TI_RPI_DU_E!X35+TI_RPI_PII_E!X35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TI_RPI_RI_E!C36+TI_RPI_BPI_E!C36+TI_RPI_PT_E!C36+TI_RPI_IT_E!C36+TI_RPI_DU_E!C36+TI_RPI_PII_E!C36</f>
        <v>314.13104041272572</v>
      </c>
      <c r="D36" s="10">
        <f>TI_RPI_RI_E!D36+TI_RPI_BPI_E!D36+TI_RPI_PT_E!D36+TI_RPI_IT_E!D36+TI_RPI_DU_E!D36+TI_RPI_PII_E!D36</f>
        <v>343.27712811693891</v>
      </c>
      <c r="E36" s="10">
        <f>TI_RPI_RI_E!E36+TI_RPI_BPI_E!E36+TI_RPI_PT_E!E36+TI_RPI_IT_E!E36+TI_RPI_DU_E!E36+TI_RPI_PII_E!E36</f>
        <v>427.47721410146175</v>
      </c>
      <c r="F36" s="10">
        <f>TI_RPI_RI_E!F36+TI_RPI_BPI_E!F36+TI_RPI_PT_E!F36+TI_RPI_IT_E!F36+TI_RPI_DU_E!F36+TI_RPI_PII_E!F36</f>
        <v>337.87962166809967</v>
      </c>
      <c r="G36" s="10">
        <f>TI_RPI_RI_E!G36+TI_RPI_BPI_E!G36+TI_RPI_PT_E!G36+TI_RPI_IT_E!G36+TI_RPI_DU_E!G36+TI_RPI_PII_E!G36</f>
        <v>577.20326741186568</v>
      </c>
      <c r="H36" s="10">
        <f>TI_RPI_RI_E!H36+TI_RPI_BPI_E!H36+TI_RPI_PT_E!H36+TI_RPI_IT_E!H36+TI_RPI_DU_E!H36+TI_RPI_PII_E!H36</f>
        <v>624.30894239036979</v>
      </c>
      <c r="I36" s="10">
        <f>TI_RPI_RI_E!I36+TI_RPI_BPI_E!I36+TI_RPI_PT_E!I36+TI_RPI_IT_E!I36+TI_RPI_DU_E!I36+TI_RPI_PII_E!I36</f>
        <v>723.91977644024075</v>
      </c>
      <c r="J36" s="10">
        <f>TI_RPI_RI_E!J36+TI_RPI_BPI_E!J36+TI_RPI_PT_E!J36+TI_RPI_IT_E!J36+TI_RPI_DU_E!J36+TI_RPI_PII_E!J36</f>
        <v>661.30945829750635</v>
      </c>
      <c r="K36" s="10">
        <f>TI_RPI_RI_E!K36+TI_RPI_BPI_E!K36+TI_RPI_PT_E!K36+TI_RPI_IT_E!K36+TI_RPI_DU_E!K36+TI_RPI_PII_E!K36</f>
        <v>639.55769561478951</v>
      </c>
      <c r="L36" s="10">
        <f>TI_RPI_RI_E!L36+TI_RPI_BPI_E!L36+TI_RPI_PT_E!L36+TI_RPI_IT_E!L36+TI_RPI_DU_E!L36+TI_RPI_PII_E!L36</f>
        <v>536.02080825451424</v>
      </c>
      <c r="M36" s="10">
        <f>TI_RPI_RI_E!M36+TI_RPI_BPI_E!M36+TI_RPI_PT_E!M36+TI_RPI_IT_E!M36+TI_RPI_DU_E!M36+TI_RPI_PII_E!M36</f>
        <v>596.54006878761811</v>
      </c>
      <c r="N36" s="10">
        <f>TI_RPI_RI_E!N36+TI_RPI_BPI_E!N36+TI_RPI_PT_E!N36+TI_RPI_IT_E!N36+TI_RPI_DU_E!N36+TI_RPI_PII_E!N36</f>
        <v>721.62467755803948</v>
      </c>
      <c r="O36" s="10">
        <f>TI_RPI_RI_E!O36+TI_RPI_BPI_E!O36+TI_RPI_PT_E!O36+TI_RPI_IT_E!O36+TI_RPI_DU_E!O36+TI_RPI_PII_E!O36</f>
        <v>616.91427343078249</v>
      </c>
      <c r="P36" s="10">
        <f>TI_RPI_RI_E!P36+TI_RPI_BPI_E!P36+TI_RPI_PT_E!P36+TI_RPI_IT_E!P36+TI_RPI_DU_E!P36+TI_RPI_PII_E!P36</f>
        <v>941.1266552020636</v>
      </c>
      <c r="Q36" s="10">
        <f>TI_RPI_RI_E!Q36+TI_RPI_BPI_E!Q36+TI_RPI_PT_E!Q36+TI_RPI_IT_E!Q36+TI_RPI_DU_E!Q36+TI_RPI_PII_E!Q36</f>
        <v>1341.0220120378331</v>
      </c>
      <c r="R36" s="10">
        <f>TI_RPI_RI_E!R36+TI_RPI_BPI_E!R36+TI_RPI_PT_E!R36+TI_RPI_IT_E!R36+TI_RPI_DU_E!R36+TI_RPI_PII_E!R36</f>
        <v>1385.2928632846081</v>
      </c>
      <c r="S36" s="10">
        <f>TI_RPI_RI_E!S36+TI_RPI_BPI_E!S36+TI_RPI_PT_E!S36+TI_RPI_IT_E!S36+TI_RPI_DU_E!S36+TI_RPI_PII_E!S36</f>
        <v>1267.0962166809973</v>
      </c>
      <c r="T36" s="10">
        <f>TI_RPI_RI_E!T36+TI_RPI_BPI_E!T36+TI_RPI_PT_E!T36+TI_RPI_IT_E!T36+TI_RPI_DU_E!T36+TI_RPI_PII_E!T36</f>
        <v>1217.6195184866724</v>
      </c>
      <c r="U36" s="10">
        <f>TI_RPI_RI_E!U36+TI_RPI_BPI_E!U36+TI_RPI_PT_E!U36+TI_RPI_IT_E!U36+TI_RPI_DU_E!U36+TI_RPI_PII_E!U36</f>
        <v>1445.6034393809114</v>
      </c>
      <c r="V36" s="10">
        <f>TI_RPI_RI_E!V36+TI_RPI_BPI_E!V36+TI_RPI_PT_E!V36+TI_RPI_IT_E!V36+TI_RPI_DU_E!V36+TI_RPI_PII_E!V36</f>
        <v>1285.5041272570936</v>
      </c>
      <c r="W36" s="10">
        <f>TI_RPI_RI_E!W36+TI_RPI_BPI_E!W36+TI_RPI_PT_E!W36+TI_RPI_IT_E!W36+TI_RPI_DU_E!W36+TI_RPI_PII_E!W36</f>
        <v>1227.8656061908855</v>
      </c>
      <c r="X36" s="10">
        <f>TI_RPI_RI_E!X36+TI_RPI_BPI_E!X36+TI_RPI_PT_E!X36+TI_RPI_IT_E!X36+TI_RPI_DU_E!X36+TI_RPI_PII_E!X36</f>
        <v>1210.2381771281171</v>
      </c>
    </row>
    <row r="37" spans="1:24" ht="11.25" customHeight="1" x14ac:dyDescent="0.2">
      <c r="A37" s="41" t="s">
        <v>61</v>
      </c>
      <c r="B37" s="9" t="s">
        <v>62</v>
      </c>
      <c r="C37" s="10">
        <f>TI_RPI_RI_E!C37+TI_RPI_BPI_E!C37+TI_RPI_PT_E!C37+TI_RPI_IT_E!C37+TI_RPI_DU_E!C37+TI_RPI_PII_E!C37</f>
        <v>0</v>
      </c>
      <c r="D37" s="10">
        <f>TI_RPI_RI_E!D37+TI_RPI_BPI_E!D37+TI_RPI_PT_E!D37+TI_RPI_IT_E!D37+TI_RPI_DU_E!D37+TI_RPI_PII_E!D37</f>
        <v>0</v>
      </c>
      <c r="E37" s="10">
        <f>TI_RPI_RI_E!E37+TI_RPI_BPI_E!E37+TI_RPI_PT_E!E37+TI_RPI_IT_E!E37+TI_RPI_DU_E!E37+TI_RPI_PII_E!E37</f>
        <v>4.9202063628546862</v>
      </c>
      <c r="F37" s="10">
        <f>TI_RPI_RI_E!F37+TI_RPI_BPI_E!F37+TI_RPI_PT_E!F37+TI_RPI_IT_E!F37+TI_RPI_DU_E!F37+TI_RPI_PII_E!F37</f>
        <v>0</v>
      </c>
      <c r="G37" s="10">
        <f>TI_RPI_RI_E!G37+TI_RPI_BPI_E!G37+TI_RPI_PT_E!G37+TI_RPI_IT_E!G37+TI_RPI_DU_E!G37+TI_RPI_PII_E!G37</f>
        <v>0</v>
      </c>
      <c r="H37" s="10">
        <f>TI_RPI_RI_E!H37+TI_RPI_BPI_E!H37+TI_RPI_PT_E!H37+TI_RPI_IT_E!H37+TI_RPI_DU_E!H37+TI_RPI_PII_E!H37</f>
        <v>0</v>
      </c>
      <c r="I37" s="10">
        <f>TI_RPI_RI_E!I37+TI_RPI_BPI_E!I37+TI_RPI_PT_E!I37+TI_RPI_IT_E!I37+TI_RPI_DU_E!I37+TI_RPI_PII_E!I37</f>
        <v>0</v>
      </c>
      <c r="J37" s="10">
        <f>TI_RPI_RI_E!J37+TI_RPI_BPI_E!J37+TI_RPI_PT_E!J37+TI_RPI_IT_E!J37+TI_RPI_DU_E!J37+TI_RPI_PII_E!J37</f>
        <v>0</v>
      </c>
      <c r="K37" s="10">
        <f>TI_RPI_RI_E!K37+TI_RPI_BPI_E!K37+TI_RPI_PT_E!K37+TI_RPI_IT_E!K37+TI_RPI_DU_E!K37+TI_RPI_PII_E!K37</f>
        <v>1.012725709372313</v>
      </c>
      <c r="L37" s="10">
        <f>TI_RPI_RI_E!L37+TI_RPI_BPI_E!L37+TI_RPI_PT_E!L37+TI_RPI_IT_E!L37+TI_RPI_DU_E!L37+TI_RPI_PII_E!L37</f>
        <v>0</v>
      </c>
      <c r="M37" s="10">
        <f>TI_RPI_RI_E!M37+TI_RPI_BPI_E!M37+TI_RPI_PT_E!M37+TI_RPI_IT_E!M37+TI_RPI_DU_E!M37+TI_RPI_PII_E!M37</f>
        <v>0</v>
      </c>
      <c r="N37" s="10">
        <f>TI_RPI_RI_E!N37+TI_RPI_BPI_E!N37+TI_RPI_PT_E!N37+TI_RPI_IT_E!N37+TI_RPI_DU_E!N37+TI_RPI_PII_E!N37</f>
        <v>0</v>
      </c>
      <c r="O37" s="10">
        <f>TI_RPI_RI_E!O37+TI_RPI_BPI_E!O37+TI_RPI_PT_E!O37+TI_RPI_IT_E!O37+TI_RPI_DU_E!O37+TI_RPI_PII_E!O37</f>
        <v>2.0397248495270852</v>
      </c>
      <c r="P37" s="10">
        <f>TI_RPI_RI_E!P37+TI_RPI_BPI_E!P37+TI_RPI_PT_E!P37+TI_RPI_IT_E!P37+TI_RPI_DU_E!P37+TI_RPI_PII_E!P37</f>
        <v>0</v>
      </c>
      <c r="Q37" s="10">
        <f>TI_RPI_RI_E!Q37+TI_RPI_BPI_E!Q37+TI_RPI_PT_E!Q37+TI_RPI_IT_E!Q37+TI_RPI_DU_E!Q37+TI_RPI_PII_E!Q37</f>
        <v>0</v>
      </c>
      <c r="R37" s="10">
        <f>TI_RPI_RI_E!R37+TI_RPI_BPI_E!R37+TI_RPI_PT_E!R37+TI_RPI_IT_E!R37+TI_RPI_DU_E!R37+TI_RPI_PII_E!R37</f>
        <v>9.5346517626827172</v>
      </c>
      <c r="S37" s="10">
        <f>TI_RPI_RI_E!S37+TI_RPI_BPI_E!S37+TI_RPI_PT_E!S37+TI_RPI_IT_E!S37+TI_RPI_DU_E!S37+TI_RPI_PII_E!S37</f>
        <v>13.255717970765261</v>
      </c>
      <c r="T37" s="10">
        <f>TI_RPI_RI_E!T37+TI_RPI_BPI_E!T37+TI_RPI_PT_E!T37+TI_RPI_IT_E!T37+TI_RPI_DU_E!T37+TI_RPI_PII_E!T37</f>
        <v>2.0404987102321579</v>
      </c>
      <c r="U37" s="10">
        <f>TI_RPI_RI_E!U37+TI_RPI_BPI_E!U37+TI_RPI_PT_E!U37+TI_RPI_IT_E!U37+TI_RPI_DU_E!U37+TI_RPI_PII_E!U37</f>
        <v>1.53688736027515</v>
      </c>
      <c r="V37" s="10">
        <f>TI_RPI_RI_E!V37+TI_RPI_BPI_E!V37+TI_RPI_PT_E!V37+TI_RPI_IT_E!V37+TI_RPI_DU_E!V37+TI_RPI_PII_E!V37</f>
        <v>14.508340498710229</v>
      </c>
      <c r="W37" s="10">
        <f>TI_RPI_RI_E!W37+TI_RPI_BPI_E!W37+TI_RPI_PT_E!W37+TI_RPI_IT_E!W37+TI_RPI_DU_E!W37+TI_RPI_PII_E!W37</f>
        <v>7.7256233877901979</v>
      </c>
      <c r="X37" s="10">
        <f>TI_RPI_RI_E!X37+TI_RPI_BPI_E!X37+TI_RPI_PT_E!X37+TI_RPI_IT_E!X37+TI_RPI_DU_E!X37+TI_RPI_PII_E!X37</f>
        <v>5.4351676698194318</v>
      </c>
    </row>
    <row r="38" spans="1:24" ht="11.25" customHeight="1" x14ac:dyDescent="0.2">
      <c r="A38" s="41" t="s">
        <v>63</v>
      </c>
      <c r="B38" s="9" t="s">
        <v>64</v>
      </c>
      <c r="C38" s="10">
        <f>TI_RPI_RI_E!C38+TI_RPI_BPI_E!C38+TI_RPI_PT_E!C38+TI_RPI_IT_E!C38+TI_RPI_DU_E!C38+TI_RPI_PII_E!C38</f>
        <v>1.050902837489252</v>
      </c>
      <c r="D38" s="10">
        <f>TI_RPI_RI_E!D38+TI_RPI_BPI_E!D38+TI_RPI_PT_E!D38+TI_RPI_IT_E!D38+TI_RPI_DU_E!D38+TI_RPI_PII_E!D38</f>
        <v>1.050902837489252</v>
      </c>
      <c r="E38" s="10">
        <f>TI_RPI_RI_E!E38+TI_RPI_BPI_E!E38+TI_RPI_PT_E!E38+TI_RPI_IT_E!E38+TI_RPI_DU_E!E38+TI_RPI_PII_E!E38</f>
        <v>3.1527944969905422</v>
      </c>
      <c r="F38" s="10">
        <f>TI_RPI_RI_E!F38+TI_RPI_BPI_E!F38+TI_RPI_PT_E!F38+TI_RPI_IT_E!F38+TI_RPI_DU_E!F38+TI_RPI_PII_E!F38</f>
        <v>0</v>
      </c>
      <c r="G38" s="10">
        <f>TI_RPI_RI_E!G38+TI_RPI_BPI_E!G38+TI_RPI_PT_E!G38+TI_RPI_IT_E!G38+TI_RPI_DU_E!G38+TI_RPI_PII_E!G38</f>
        <v>0</v>
      </c>
      <c r="H38" s="10">
        <f>TI_RPI_RI_E!H38+TI_RPI_BPI_E!H38+TI_RPI_PT_E!H38+TI_RPI_IT_E!H38+TI_RPI_DU_E!H38+TI_RPI_PII_E!H38</f>
        <v>12.61109200343938</v>
      </c>
      <c r="I38" s="10">
        <f>TI_RPI_RI_E!I38+TI_RPI_BPI_E!I38+TI_RPI_PT_E!I38+TI_RPI_IT_E!I38+TI_RPI_DU_E!I38+TI_RPI_PII_E!I38</f>
        <v>3.1527944969905422</v>
      </c>
      <c r="J38" s="10">
        <f>TI_RPI_RI_E!J38+TI_RPI_BPI_E!J38+TI_RPI_PT_E!J38+TI_RPI_IT_E!J38+TI_RPI_DU_E!J38+TI_RPI_PII_E!J38</f>
        <v>0</v>
      </c>
      <c r="K38" s="10">
        <f>TI_RPI_RI_E!K38+TI_RPI_BPI_E!K38+TI_RPI_PT_E!K38+TI_RPI_IT_E!K38+TI_RPI_DU_E!K38+TI_RPI_PII_E!K38</f>
        <v>0</v>
      </c>
      <c r="L38" s="10">
        <f>TI_RPI_RI_E!L38+TI_RPI_BPI_E!L38+TI_RPI_PT_E!L38+TI_RPI_IT_E!L38+TI_RPI_DU_E!L38+TI_RPI_PII_E!L38</f>
        <v>0</v>
      </c>
      <c r="M38" s="10">
        <f>TI_RPI_RI_E!M38+TI_RPI_BPI_E!M38+TI_RPI_PT_E!M38+TI_RPI_IT_E!M38+TI_RPI_DU_E!M38+TI_RPI_PII_E!M38</f>
        <v>0</v>
      </c>
      <c r="N38" s="10">
        <f>TI_RPI_RI_E!N38+TI_RPI_BPI_E!N38+TI_RPI_PT_E!N38+TI_RPI_IT_E!N38+TI_RPI_DU_E!N38+TI_RPI_PII_E!N38</f>
        <v>3.1527944969905422</v>
      </c>
      <c r="O38" s="10">
        <f>TI_RPI_RI_E!O38+TI_RPI_BPI_E!O38+TI_RPI_PT_E!O38+TI_RPI_IT_E!O38+TI_RPI_DU_E!O38+TI_RPI_PII_E!O38</f>
        <v>0</v>
      </c>
      <c r="P38" s="10">
        <f>TI_RPI_RI_E!P38+TI_RPI_BPI_E!P38+TI_RPI_PT_E!P38+TI_RPI_IT_E!P38+TI_RPI_DU_E!P38+TI_RPI_PII_E!P38</f>
        <v>0</v>
      </c>
      <c r="Q38" s="10">
        <f>TI_RPI_RI_E!Q38+TI_RPI_BPI_E!Q38+TI_RPI_PT_E!Q38+TI_RPI_IT_E!Q38+TI_RPI_DU_E!Q38+TI_RPI_PII_E!Q38</f>
        <v>0</v>
      </c>
      <c r="R38" s="10">
        <f>TI_RPI_RI_E!R38+TI_RPI_BPI_E!R38+TI_RPI_PT_E!R38+TI_RPI_IT_E!R38+TI_RPI_DU_E!R38+TI_RPI_PII_E!R38</f>
        <v>5.2450558899398104E-3</v>
      </c>
      <c r="S38" s="10">
        <f>TI_RPI_RI_E!S38+TI_RPI_BPI_E!S38+TI_RPI_PT_E!S38+TI_RPI_IT_E!S38+TI_RPI_DU_E!S38+TI_RPI_PII_E!S38</f>
        <v>0</v>
      </c>
      <c r="T38" s="10">
        <f>TI_RPI_RI_E!T38+TI_RPI_BPI_E!T38+TI_RPI_PT_E!T38+TI_RPI_IT_E!T38+TI_RPI_DU_E!T38+TI_RPI_PII_E!T38</f>
        <v>1.031814273430782E-3</v>
      </c>
      <c r="U38" s="10">
        <f>TI_RPI_RI_E!U38+TI_RPI_BPI_E!U38+TI_RPI_PT_E!U38+TI_RPI_IT_E!U38+TI_RPI_DU_E!U38+TI_RPI_PII_E!U38</f>
        <v>9.4582975064488387E-3</v>
      </c>
      <c r="V38" s="10">
        <f>TI_RPI_RI_E!V38+TI_RPI_BPI_E!V38+TI_RPI_PT_E!V38+TI_RPI_IT_E!V38+TI_RPI_DU_E!V38+TI_RPI_PII_E!V38</f>
        <v>4.8323301805674977E-2</v>
      </c>
      <c r="W38" s="10">
        <f>TI_RPI_RI_E!W38+TI_RPI_BPI_E!W38+TI_RPI_PT_E!W38+TI_RPI_IT_E!W38+TI_RPI_DU_E!W38+TI_RPI_PII_E!W38</f>
        <v>2.2098022355975928E-2</v>
      </c>
      <c r="X38" s="10">
        <f>TI_RPI_RI_E!X38+TI_RPI_BPI_E!X38+TI_RPI_PT_E!X38+TI_RPI_IT_E!X38+TI_RPI_DU_E!X38+TI_RPI_PII_E!X38</f>
        <v>6.2768701633705935E-3</v>
      </c>
    </row>
    <row r="39" spans="1:24" ht="11.25" customHeight="1" x14ac:dyDescent="0.2">
      <c r="A39" s="41" t="s">
        <v>65</v>
      </c>
      <c r="B39" s="9" t="s">
        <v>66</v>
      </c>
      <c r="C39" s="10">
        <f>TI_RPI_RI_E!C39+TI_RPI_BPI_E!C39+TI_RPI_PT_E!C39+TI_RPI_IT_E!C39+TI_RPI_DU_E!C39+TI_RPI_PII_E!C39</f>
        <v>0</v>
      </c>
      <c r="D39" s="10">
        <f>TI_RPI_RI_E!D39+TI_RPI_BPI_E!D39+TI_RPI_PT_E!D39+TI_RPI_IT_E!D39+TI_RPI_DU_E!D39+TI_RPI_PII_E!D39</f>
        <v>0</v>
      </c>
      <c r="E39" s="10">
        <f>TI_RPI_RI_E!E39+TI_RPI_BPI_E!E39+TI_RPI_PT_E!E39+TI_RPI_IT_E!E39+TI_RPI_DU_E!E39+TI_RPI_PII_E!E39</f>
        <v>0</v>
      </c>
      <c r="F39" s="10">
        <f>TI_RPI_RI_E!F39+TI_RPI_BPI_E!F39+TI_RPI_PT_E!F39+TI_RPI_IT_E!F39+TI_RPI_DU_E!F39+TI_RPI_PII_E!F39</f>
        <v>0</v>
      </c>
      <c r="G39" s="10">
        <f>TI_RPI_RI_E!G39+TI_RPI_BPI_E!G39+TI_RPI_PT_E!G39+TI_RPI_IT_E!G39+TI_RPI_DU_E!G39+TI_RPI_PII_E!G39</f>
        <v>0</v>
      </c>
      <c r="H39" s="10">
        <f>TI_RPI_RI_E!H39+TI_RPI_BPI_E!H39+TI_RPI_PT_E!H39+TI_RPI_IT_E!H39+TI_RPI_DU_E!H39+TI_RPI_PII_E!H39</f>
        <v>0</v>
      </c>
      <c r="I39" s="10">
        <f>TI_RPI_RI_E!I39+TI_RPI_BPI_E!I39+TI_RPI_PT_E!I39+TI_RPI_IT_E!I39+TI_RPI_DU_E!I39+TI_RPI_PII_E!I39</f>
        <v>0</v>
      </c>
      <c r="J39" s="10">
        <f>TI_RPI_RI_E!J39+TI_RPI_BPI_E!J39+TI_RPI_PT_E!J39+TI_RPI_IT_E!J39+TI_RPI_DU_E!J39+TI_RPI_PII_E!J39</f>
        <v>0</v>
      </c>
      <c r="K39" s="10">
        <f>TI_RPI_RI_E!K39+TI_RPI_BPI_E!K39+TI_RPI_PT_E!K39+TI_RPI_IT_E!K39+TI_RPI_DU_E!K39+TI_RPI_PII_E!K39</f>
        <v>0</v>
      </c>
      <c r="L39" s="10">
        <f>TI_RPI_RI_E!L39+TI_RPI_BPI_E!L39+TI_RPI_PT_E!L39+TI_RPI_IT_E!L39+TI_RPI_DU_E!L39+TI_RPI_PII_E!L39</f>
        <v>0</v>
      </c>
      <c r="M39" s="10">
        <f>TI_RPI_RI_E!M39+TI_RPI_BPI_E!M39+TI_RPI_PT_E!M39+TI_RPI_IT_E!M39+TI_RPI_DU_E!M39+TI_RPI_PII_E!M39</f>
        <v>0</v>
      </c>
      <c r="N39" s="10">
        <f>TI_RPI_RI_E!N39+TI_RPI_BPI_E!N39+TI_RPI_PT_E!N39+TI_RPI_IT_E!N39+TI_RPI_DU_E!N39+TI_RPI_PII_E!N39</f>
        <v>0</v>
      </c>
      <c r="O39" s="10">
        <f>TI_RPI_RI_E!O39+TI_RPI_BPI_E!O39+TI_RPI_PT_E!O39+TI_RPI_IT_E!O39+TI_RPI_DU_E!O39+TI_RPI_PII_E!O39</f>
        <v>0</v>
      </c>
      <c r="P39" s="10">
        <f>TI_RPI_RI_E!P39+TI_RPI_BPI_E!P39+TI_RPI_PT_E!P39+TI_RPI_IT_E!P39+TI_RPI_DU_E!P39+TI_RPI_PII_E!P39</f>
        <v>0</v>
      </c>
      <c r="Q39" s="10">
        <f>TI_RPI_RI_E!Q39+TI_RPI_BPI_E!Q39+TI_RPI_PT_E!Q39+TI_RPI_IT_E!Q39+TI_RPI_DU_E!Q39+TI_RPI_PII_E!Q39</f>
        <v>0</v>
      </c>
      <c r="R39" s="10">
        <f>TI_RPI_RI_E!R39+TI_RPI_BPI_E!R39+TI_RPI_PT_E!R39+TI_RPI_IT_E!R39+TI_RPI_DU_E!R39+TI_RPI_PII_E!R39</f>
        <v>0</v>
      </c>
      <c r="S39" s="10">
        <f>TI_RPI_RI_E!S39+TI_RPI_BPI_E!S39+TI_RPI_PT_E!S39+TI_RPI_IT_E!S39+TI_RPI_DU_E!S39+TI_RPI_PII_E!S39</f>
        <v>0</v>
      </c>
      <c r="T39" s="10">
        <f>TI_RPI_RI_E!T39+TI_RPI_BPI_E!T39+TI_RPI_PT_E!T39+TI_RPI_IT_E!T39+TI_RPI_DU_E!T39+TI_RPI_PII_E!T39</f>
        <v>0</v>
      </c>
      <c r="U39" s="10">
        <f>TI_RPI_RI_E!U39+TI_RPI_BPI_E!U39+TI_RPI_PT_E!U39+TI_RPI_IT_E!U39+TI_RPI_DU_E!U39+TI_RPI_PII_E!U39</f>
        <v>0</v>
      </c>
      <c r="V39" s="10">
        <f>TI_RPI_RI_E!V39+TI_RPI_BPI_E!V39+TI_RPI_PT_E!V39+TI_RPI_IT_E!V39+TI_RPI_DU_E!V39+TI_RPI_PII_E!V39</f>
        <v>0</v>
      </c>
      <c r="W39" s="10">
        <f>TI_RPI_RI_E!W39+TI_RPI_BPI_E!W39+TI_RPI_PT_E!W39+TI_RPI_IT_E!W39+TI_RPI_DU_E!W39+TI_RPI_PII_E!W39</f>
        <v>0</v>
      </c>
      <c r="X39" s="10">
        <f>TI_RPI_RI_E!X39+TI_RPI_BPI_E!X39+TI_RPI_PT_E!X39+TI_RPI_IT_E!X39+TI_RPI_DU_E!X39+TI_RPI_PII_E!X39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TI_RPI_RI_E!C40+TI_RPI_BPI_E!C40+TI_RPI_PT_E!C40+TI_RPI_IT_E!C40+TI_RPI_DU_E!C40+TI_RPI_PII_E!C40</f>
        <v>86.235339638865</v>
      </c>
      <c r="D40" s="10">
        <f>TI_RPI_RI_E!D40+TI_RPI_BPI_E!D40+TI_RPI_PT_E!D40+TI_RPI_IT_E!D40+TI_RPI_DU_E!D40+TI_RPI_PII_E!D40</f>
        <v>125.71650902837486</v>
      </c>
      <c r="E40" s="10">
        <f>TI_RPI_RI_E!E40+TI_RPI_BPI_E!E40+TI_RPI_PT_E!E40+TI_RPI_IT_E!E40+TI_RPI_DU_E!E40+TI_RPI_PII_E!E40</f>
        <v>123.63852106620811</v>
      </c>
      <c r="F40" s="10">
        <f>TI_RPI_RI_E!F40+TI_RPI_BPI_E!F40+TI_RPI_PT_E!F40+TI_RPI_IT_E!F40+TI_RPI_DU_E!F40+TI_RPI_PII_E!F40</f>
        <v>83.118400687876175</v>
      </c>
      <c r="G40" s="10">
        <f>TI_RPI_RI_E!G40+TI_RPI_BPI_E!G40+TI_RPI_PT_E!G40+TI_RPI_IT_E!G40+TI_RPI_DU_E!G40+TI_RPI_PII_E!G40</f>
        <v>22.857523645743768</v>
      </c>
      <c r="H40" s="10">
        <f>TI_RPI_RI_E!H40+TI_RPI_BPI_E!H40+TI_RPI_PT_E!H40+TI_RPI_IT_E!H40+TI_RPI_DU_E!H40+TI_RPI_PII_E!H40</f>
        <v>96.625107480653469</v>
      </c>
      <c r="I40" s="10">
        <f>TI_RPI_RI_E!I40+TI_RPI_BPI_E!I40+TI_RPI_PT_E!I40+TI_RPI_IT_E!I40+TI_RPI_DU_E!I40+TI_RPI_PII_E!I40</f>
        <v>57.143938091143589</v>
      </c>
      <c r="J40" s="10">
        <f>TI_RPI_RI_E!J40+TI_RPI_BPI_E!J40+TI_RPI_PT_E!J40+TI_RPI_IT_E!J40+TI_RPI_DU_E!J40+TI_RPI_PII_E!J40</f>
        <v>39.481255374032671</v>
      </c>
      <c r="K40" s="10">
        <f>TI_RPI_RI_E!K40+TI_RPI_BPI_E!K40+TI_RPI_PT_E!K40+TI_RPI_IT_E!K40+TI_RPI_DU_E!K40+TI_RPI_PII_E!K40</f>
        <v>24.93551160791057</v>
      </c>
      <c r="L40" s="10">
        <f>TI_RPI_RI_E!L40+TI_RPI_BPI_E!L40+TI_RPI_PT_E!L40+TI_RPI_IT_E!L40+TI_RPI_DU_E!L40+TI_RPI_PII_E!L40</f>
        <v>50.90997420464317</v>
      </c>
      <c r="M40" s="10">
        <f>TI_RPI_RI_E!M40+TI_RPI_BPI_E!M40+TI_RPI_PT_E!M40+TI_RPI_IT_E!M40+TI_RPI_DU_E!M40+TI_RPI_PII_E!M40</f>
        <v>27.013413585554602</v>
      </c>
      <c r="N40" s="10">
        <f>TI_RPI_RI_E!N40+TI_RPI_BPI_E!N40+TI_RPI_PT_E!N40+TI_RPI_IT_E!N40+TI_RPI_DU_E!N40+TI_RPI_PII_E!N40</f>
        <v>13.506706792777299</v>
      </c>
      <c r="O40" s="10">
        <f>TI_RPI_RI_E!O40+TI_RPI_BPI_E!O40+TI_RPI_PT_E!O40+TI_RPI_IT_E!O40+TI_RPI_DU_E!O40+TI_RPI_PII_E!O40</f>
        <v>70.65064488392089</v>
      </c>
      <c r="P40" s="10">
        <f>TI_RPI_RI_E!P40+TI_RPI_BPI_E!P40+TI_RPI_PT_E!P40+TI_RPI_IT_E!P40+TI_RPI_DU_E!P40+TI_RPI_PII_E!P40</f>
        <v>15.58469475494411</v>
      </c>
      <c r="Q40" s="10">
        <f>TI_RPI_RI_E!Q40+TI_RPI_BPI_E!Q40+TI_RPI_PT_E!Q40+TI_RPI_IT_E!Q40+TI_RPI_DU_E!Q40+TI_RPI_PII_E!Q40</f>
        <v>24.935511607910581</v>
      </c>
      <c r="R40" s="10">
        <f>TI_RPI_RI_E!R40+TI_RPI_BPI_E!R40+TI_RPI_PT_E!R40+TI_RPI_IT_E!R40+TI_RPI_DU_E!R40+TI_RPI_PII_E!R40</f>
        <v>6.3190885640584691</v>
      </c>
      <c r="S40" s="10">
        <f>TI_RPI_RI_E!S40+TI_RPI_BPI_E!S40+TI_RPI_PT_E!S40+TI_RPI_IT_E!S40+TI_RPI_DU_E!S40+TI_RPI_PII_E!S40</f>
        <v>62.600601891659494</v>
      </c>
      <c r="T40" s="10">
        <f>TI_RPI_RI_E!T40+TI_RPI_BPI_E!T40+TI_RPI_PT_E!T40+TI_RPI_IT_E!T40+TI_RPI_DU_E!T40+TI_RPI_PII_E!T40</f>
        <v>46.518228718830613</v>
      </c>
      <c r="U40" s="10">
        <f>TI_RPI_RI_E!U40+TI_RPI_BPI_E!U40+TI_RPI_PT_E!U40+TI_RPI_IT_E!U40+TI_RPI_DU_E!U40+TI_RPI_PII_E!U40</f>
        <v>100.61685296646601</v>
      </c>
      <c r="V40" s="10">
        <f>TI_RPI_RI_E!V40+TI_RPI_BPI_E!V40+TI_RPI_PT_E!V40+TI_RPI_IT_E!V40+TI_RPI_DU_E!V40+TI_RPI_PII_E!V40</f>
        <v>42.089079965606182</v>
      </c>
      <c r="W40" s="10">
        <f>TI_RPI_RI_E!W40+TI_RPI_BPI_E!W40+TI_RPI_PT_E!W40+TI_RPI_IT_E!W40+TI_RPI_DU_E!W40+TI_RPI_PII_E!W40</f>
        <v>405.41392949269124</v>
      </c>
      <c r="X40" s="10">
        <f>TI_RPI_RI_E!X40+TI_RPI_BPI_E!X40+TI_RPI_PT_E!X40+TI_RPI_IT_E!X40+TI_RPI_DU_E!X40+TI_RPI_PII_E!X40</f>
        <v>1195.241100601892</v>
      </c>
    </row>
    <row r="41" spans="1:24" ht="11.25" customHeight="1" x14ac:dyDescent="0.2">
      <c r="A41" s="41" t="s">
        <v>69</v>
      </c>
      <c r="B41" s="9" t="s">
        <v>70</v>
      </c>
      <c r="C41" s="10">
        <f>TI_RPI_RI_E!C41+TI_RPI_BPI_E!C41+TI_RPI_PT_E!C41+TI_RPI_IT_E!C41+TI_RPI_DU_E!C41+TI_RPI_PII_E!C41</f>
        <v>576.4784178847807</v>
      </c>
      <c r="D41" s="10">
        <f>TI_RPI_RI_E!D41+TI_RPI_BPI_E!D41+TI_RPI_PT_E!D41+TI_RPI_IT_E!D41+TI_RPI_DU_E!D41+TI_RPI_PII_E!D41</f>
        <v>738.09828030954418</v>
      </c>
      <c r="E41" s="10">
        <f>TI_RPI_RI_E!E41+TI_RPI_BPI_E!E41+TI_RPI_PT_E!E41+TI_RPI_IT_E!E41+TI_RPI_DU_E!E41+TI_RPI_PII_E!E41</f>
        <v>521.91883061048998</v>
      </c>
      <c r="F41" s="10">
        <f>TI_RPI_RI_E!F41+TI_RPI_BPI_E!F41+TI_RPI_PT_E!F41+TI_RPI_IT_E!F41+TI_RPI_DU_E!F41+TI_RPI_PII_E!F41</f>
        <v>490.00670679277727</v>
      </c>
      <c r="G41" s="10">
        <f>TI_RPI_RI_E!G41+TI_RPI_BPI_E!G41+TI_RPI_PT_E!G41+TI_RPI_IT_E!G41+TI_RPI_DU_E!G41+TI_RPI_PII_E!G41</f>
        <v>514.71298366294059</v>
      </c>
      <c r="H41" s="10">
        <f>TI_RPI_RI_E!H41+TI_RPI_BPI_E!H41+TI_RPI_PT_E!H41+TI_RPI_IT_E!H41+TI_RPI_DU_E!H41+TI_RPI_PII_E!H41</f>
        <v>477.65356835769558</v>
      </c>
      <c r="I41" s="10">
        <f>TI_RPI_RI_E!I41+TI_RPI_BPI_E!I41+TI_RPI_PT_E!I41+TI_RPI_IT_E!I41+TI_RPI_DU_E!I41+TI_RPI_PII_E!I41</f>
        <v>668.09733447979363</v>
      </c>
      <c r="J41" s="10">
        <f>TI_RPI_RI_E!J41+TI_RPI_BPI_E!J41+TI_RPI_PT_E!J41+TI_RPI_IT_E!J41+TI_RPI_DU_E!J41+TI_RPI_PII_E!J41</f>
        <v>646.47944969905404</v>
      </c>
      <c r="K41" s="10">
        <f>TI_RPI_RI_E!K41+TI_RPI_BPI_E!K41+TI_RPI_PT_E!K41+TI_RPI_IT_E!K41+TI_RPI_DU_E!K41+TI_RPI_PII_E!K41</f>
        <v>367.50498710232148</v>
      </c>
      <c r="L41" s="10">
        <f>TI_RPI_RI_E!L41+TI_RPI_BPI_E!L41+TI_RPI_PT_E!L41+TI_RPI_IT_E!L41+TI_RPI_DU_E!L41+TI_RPI_PII_E!L41</f>
        <v>370.5933791917455</v>
      </c>
      <c r="M41" s="10">
        <f>TI_RPI_RI_E!M41+TI_RPI_BPI_E!M41+TI_RPI_PT_E!M41+TI_RPI_IT_E!M41+TI_RPI_DU_E!M41+TI_RPI_PII_E!M41</f>
        <v>686.62699914015468</v>
      </c>
      <c r="N41" s="10">
        <f>TI_RPI_RI_E!N41+TI_RPI_BPI_E!N41+TI_RPI_PT_E!N41+TI_RPI_IT_E!N41+TI_RPI_DU_E!N41+TI_RPI_PII_E!N41</f>
        <v>309.85717970765262</v>
      </c>
      <c r="O41" s="10">
        <f>TI_RPI_RI_E!O41+TI_RPI_BPI_E!O41+TI_RPI_PT_E!O41+TI_RPI_IT_E!O41+TI_RPI_DU_E!O41+TI_RPI_PII_E!O41</f>
        <v>368.53447979363705</v>
      </c>
      <c r="P41" s="10">
        <f>TI_RPI_RI_E!P41+TI_RPI_BPI_E!P41+TI_RPI_PT_E!P41+TI_RPI_IT_E!P41+TI_RPI_DU_E!P41+TI_RPI_PII_E!P41</f>
        <v>252.20928632846085</v>
      </c>
      <c r="Q41" s="10">
        <f>TI_RPI_RI_E!Q41+TI_RPI_BPI_E!Q41+TI_RPI_PT_E!Q41+TI_RPI_IT_E!Q41+TI_RPI_DU_E!Q41+TI_RPI_PII_E!Q41</f>
        <v>132.79587274290625</v>
      </c>
      <c r="R41" s="10">
        <f>TI_RPI_RI_E!R41+TI_RPI_BPI_E!R41+TI_RPI_PT_E!R41+TI_RPI_IT_E!R41+TI_RPI_DU_E!R41+TI_RPI_PII_E!R41</f>
        <v>146.92777300085987</v>
      </c>
      <c r="S41" s="10">
        <f>TI_RPI_RI_E!S41+TI_RPI_BPI_E!S41+TI_RPI_PT_E!S41+TI_RPI_IT_E!S41+TI_RPI_DU_E!S41+TI_RPI_PII_E!S41</f>
        <v>202.52734307824585</v>
      </c>
      <c r="T41" s="10">
        <f>TI_RPI_RI_E!T41+TI_RPI_BPI_E!T41+TI_RPI_PT_E!T41+TI_RPI_IT_E!T41+TI_RPI_DU_E!T41+TI_RPI_PII_E!T41</f>
        <v>188.82846087704206</v>
      </c>
      <c r="U41" s="10">
        <f>TI_RPI_RI_E!U41+TI_RPI_BPI_E!U41+TI_RPI_PT_E!U41+TI_RPI_IT_E!U41+TI_RPI_DU_E!U41+TI_RPI_PII_E!U41</f>
        <v>359.96113499570072</v>
      </c>
      <c r="V41" s="10">
        <f>TI_RPI_RI_E!V41+TI_RPI_BPI_E!V41+TI_RPI_PT_E!V41+TI_RPI_IT_E!V41+TI_RPI_DU_E!V41+TI_RPI_PII_E!V41</f>
        <v>256.94832330180566</v>
      </c>
      <c r="W41" s="10">
        <f>TI_RPI_RI_E!W41+TI_RPI_BPI_E!W41+TI_RPI_PT_E!W41+TI_RPI_IT_E!W41+TI_RPI_DU_E!W41+TI_RPI_PII_E!W41</f>
        <v>222.87515047291481</v>
      </c>
      <c r="X41" s="10">
        <f>TI_RPI_RI_E!X41+TI_RPI_BPI_E!X41+TI_RPI_PT_E!X41+TI_RPI_IT_E!X41+TI_RPI_DU_E!X41+TI_RPI_PII_E!X41</f>
        <v>478.8609630266551</v>
      </c>
    </row>
    <row r="42" spans="1:24" ht="11.25" customHeight="1" x14ac:dyDescent="0.2">
      <c r="A42" s="41" t="s">
        <v>71</v>
      </c>
      <c r="B42" s="9" t="s">
        <v>72</v>
      </c>
      <c r="C42" s="10">
        <f>TI_RPI_RI_E!C42+TI_RPI_BPI_E!C42+TI_RPI_PT_E!C42+TI_RPI_IT_E!C42+TI_RPI_DU_E!C42+TI_RPI_PII_E!C42</f>
        <v>3817.9994840928625</v>
      </c>
      <c r="D42" s="10">
        <f>TI_RPI_RI_E!D42+TI_RPI_BPI_E!D42+TI_RPI_PT_E!D42+TI_RPI_IT_E!D42+TI_RPI_DU_E!D42+TI_RPI_PII_E!D42</f>
        <v>3891.5639724849525</v>
      </c>
      <c r="E42" s="10">
        <f>TI_RPI_RI_E!E42+TI_RPI_BPI_E!E42+TI_RPI_PT_E!E42+TI_RPI_IT_E!E42+TI_RPI_DU_E!E42+TI_RPI_PII_E!E42</f>
        <v>4329.7984522785891</v>
      </c>
      <c r="F42" s="10">
        <f>TI_RPI_RI_E!F42+TI_RPI_BPI_E!F42+TI_RPI_PT_E!F42+TI_RPI_IT_E!F42+TI_RPI_DU_E!F42+TI_RPI_PII_E!F42</f>
        <v>5533.1040412725706</v>
      </c>
      <c r="G42" s="10">
        <f>TI_RPI_RI_E!G42+TI_RPI_BPI_E!G42+TI_RPI_PT_E!G42+TI_RPI_IT_E!G42+TI_RPI_DU_E!G42+TI_RPI_PII_E!G42</f>
        <v>5451.9917454858114</v>
      </c>
      <c r="H42" s="10">
        <f>TI_RPI_RI_E!H42+TI_RPI_BPI_E!H42+TI_RPI_PT_E!H42+TI_RPI_IT_E!H42+TI_RPI_DU_E!H42+TI_RPI_PII_E!H42</f>
        <v>5294.5447979363707</v>
      </c>
      <c r="I42" s="10">
        <f>TI_RPI_RI_E!I42+TI_RPI_BPI_E!I42+TI_RPI_PT_E!I42+TI_RPI_IT_E!I42+TI_RPI_DU_E!I42+TI_RPI_PII_E!I42</f>
        <v>5496.2261392949276</v>
      </c>
      <c r="J42" s="10">
        <f>TI_RPI_RI_E!J42+TI_RPI_BPI_E!J42+TI_RPI_PT_E!J42+TI_RPI_IT_E!J42+TI_RPI_DU_E!J42+TI_RPI_PII_E!J42</f>
        <v>5802.4269131556321</v>
      </c>
      <c r="K42" s="10">
        <f>TI_RPI_RI_E!K42+TI_RPI_BPI_E!K42+TI_RPI_PT_E!K42+TI_RPI_IT_E!K42+TI_RPI_DU_E!K42+TI_RPI_PII_E!K42</f>
        <v>5750.26233877902</v>
      </c>
      <c r="L42" s="10">
        <f>TI_RPI_RI_E!L42+TI_RPI_BPI_E!L42+TI_RPI_PT_E!L42+TI_RPI_IT_E!L42+TI_RPI_DU_E!L42+TI_RPI_PII_E!L42</f>
        <v>6548.1033533963891</v>
      </c>
      <c r="M42" s="10">
        <f>TI_RPI_RI_E!M42+TI_RPI_BPI_E!M42+TI_RPI_PT_E!M42+TI_RPI_IT_E!M42+TI_RPI_DU_E!M42+TI_RPI_PII_E!M42</f>
        <v>7376.6123817712814</v>
      </c>
      <c r="N42" s="10">
        <f>TI_RPI_RI_E!N42+TI_RPI_BPI_E!N42+TI_RPI_PT_E!N42+TI_RPI_IT_E!N42+TI_RPI_DU_E!N42+TI_RPI_PII_E!N42</f>
        <v>4823.1589853826299</v>
      </c>
      <c r="O42" s="10">
        <f>TI_RPI_RI_E!O42+TI_RPI_BPI_E!O42+TI_RPI_PT_E!O42+TI_RPI_IT_E!O42+TI_RPI_DU_E!O42+TI_RPI_PII_E!O42</f>
        <v>7524.8879621668093</v>
      </c>
      <c r="P42" s="10">
        <f>TI_RPI_RI_E!P42+TI_RPI_BPI_E!P42+TI_RPI_PT_E!P42+TI_RPI_IT_E!P42+TI_RPI_DU_E!P42+TI_RPI_PII_E!P42</f>
        <v>7128.4992261392945</v>
      </c>
      <c r="Q42" s="10">
        <f>TI_RPI_RI_E!Q42+TI_RPI_BPI_E!Q42+TI_RPI_PT_E!Q42+TI_RPI_IT_E!Q42+TI_RPI_DU_E!Q42+TI_RPI_PII_E!Q42</f>
        <v>8009.363112639724</v>
      </c>
      <c r="R42" s="10">
        <f>TI_RPI_RI_E!R42+TI_RPI_BPI_E!R42+TI_RPI_PT_E!R42+TI_RPI_IT_E!R42+TI_RPI_DU_E!R42+TI_RPI_PII_E!R42</f>
        <v>10045.214359415304</v>
      </c>
      <c r="S42" s="10">
        <f>TI_RPI_RI_E!S42+TI_RPI_BPI_E!S42+TI_RPI_PT_E!S42+TI_RPI_IT_E!S42+TI_RPI_DU_E!S42+TI_RPI_PII_E!S42</f>
        <v>9669.4226999140137</v>
      </c>
      <c r="T42" s="10">
        <f>TI_RPI_RI_E!T42+TI_RPI_BPI_E!T42+TI_RPI_PT_E!T42+TI_RPI_IT_E!T42+TI_RPI_DU_E!T42+TI_RPI_PII_E!T42</f>
        <v>10500.106620808252</v>
      </c>
      <c r="U42" s="10">
        <f>TI_RPI_RI_E!U42+TI_RPI_BPI_E!U42+TI_RPI_PT_E!U42+TI_RPI_IT_E!U42+TI_RPI_DU_E!U42+TI_RPI_PII_E!U42</f>
        <v>16166.060963026657</v>
      </c>
      <c r="V42" s="10">
        <f>TI_RPI_RI_E!V42+TI_RPI_BPI_E!V42+TI_RPI_PT_E!V42+TI_RPI_IT_E!V42+TI_RPI_DU_E!V42+TI_RPI_PII_E!V42</f>
        <v>19358.0573516767</v>
      </c>
      <c r="W42" s="10">
        <f>TI_RPI_RI_E!W42+TI_RPI_BPI_E!W42+TI_RPI_PT_E!W42+TI_RPI_IT_E!W42+TI_RPI_DU_E!W42+TI_RPI_PII_E!W42</f>
        <v>14105.327944969902</v>
      </c>
      <c r="X42" s="10">
        <f>TI_RPI_RI_E!X42+TI_RPI_BPI_E!X42+TI_RPI_PT_E!X42+TI_RPI_IT_E!X42+TI_RPI_DU_E!X42+TI_RPI_PII_E!X42</f>
        <v>16645.460533104037</v>
      </c>
    </row>
    <row r="43" spans="1:24" ht="11.25" customHeight="1" x14ac:dyDescent="0.2">
      <c r="A43" s="41" t="s">
        <v>73</v>
      </c>
      <c r="B43" s="9" t="s">
        <v>74</v>
      </c>
      <c r="C43" s="10">
        <f>TI_RPI_RI_E!C43+TI_RPI_BPI_E!C43+TI_RPI_PT_E!C43+TI_RPI_IT_E!C43+TI_RPI_DU_E!C43+TI_RPI_PII_E!C43</f>
        <v>167.79638865004299</v>
      </c>
      <c r="D43" s="10">
        <f>TI_RPI_RI_E!D43+TI_RPI_BPI_E!D43+TI_RPI_PT_E!D43+TI_RPI_IT_E!D43+TI_RPI_DU_E!D43+TI_RPI_PII_E!D43</f>
        <v>108.08968185726567</v>
      </c>
      <c r="E43" s="10">
        <f>TI_RPI_RI_E!E43+TI_RPI_BPI_E!E43+TI_RPI_PT_E!E43+TI_RPI_IT_E!E43+TI_RPI_DU_E!E43+TI_RPI_PII_E!E43</f>
        <v>191.47325881341357</v>
      </c>
      <c r="F43" s="10">
        <f>TI_RPI_RI_E!F43+TI_RPI_BPI_E!F43+TI_RPI_PT_E!F43+TI_RPI_IT_E!F43+TI_RPI_DU_E!F43+TI_RPI_PII_E!F43</f>
        <v>90.589423903697337</v>
      </c>
      <c r="G43" s="10">
        <f>TI_RPI_RI_E!G43+TI_RPI_BPI_E!G43+TI_RPI_PT_E!G43+TI_RPI_IT_E!G43+TI_RPI_DU_E!G43+TI_RPI_PII_E!G43</f>
        <v>236.76801375752365</v>
      </c>
      <c r="H43" s="10">
        <f>TI_RPI_RI_E!H43+TI_RPI_BPI_E!H43+TI_RPI_PT_E!H43+TI_RPI_IT_E!H43+TI_RPI_DU_E!H43+TI_RPI_PII_E!H43</f>
        <v>242.94445399828032</v>
      </c>
      <c r="I43" s="10">
        <f>TI_RPI_RI_E!I43+TI_RPI_BPI_E!I43+TI_RPI_PT_E!I43+TI_RPI_IT_E!I43+TI_RPI_DU_E!I43+TI_RPI_PII_E!I43</f>
        <v>250.15047291487528</v>
      </c>
      <c r="J43" s="10">
        <f>TI_RPI_RI_E!J43+TI_RPI_BPI_E!J43+TI_RPI_PT_E!J43+TI_RPI_IT_E!J43+TI_RPI_DU_E!J43+TI_RPI_PII_E!J43</f>
        <v>241.9150472914875</v>
      </c>
      <c r="K43" s="10">
        <f>TI_RPI_RI_E!K43+TI_RPI_BPI_E!K43+TI_RPI_PT_E!K43+TI_RPI_IT_E!K43+TI_RPI_DU_E!K43+TI_RPI_PII_E!K43</f>
        <v>473.6027515047291</v>
      </c>
      <c r="L43" s="10">
        <f>TI_RPI_RI_E!L43+TI_RPI_BPI_E!L43+TI_RPI_PT_E!L43+TI_RPI_IT_E!L43+TI_RPI_DU_E!L43+TI_RPI_PII_E!L43</f>
        <v>364.23043852106622</v>
      </c>
      <c r="M43" s="10">
        <f>TI_RPI_RI_E!M43+TI_RPI_BPI_E!M43+TI_RPI_PT_E!M43+TI_RPI_IT_E!M43+TI_RPI_DU_E!M43+TI_RPI_PII_E!M43</f>
        <v>306.44883920894239</v>
      </c>
      <c r="N43" s="10">
        <f>TI_RPI_RI_E!N43+TI_RPI_BPI_E!N43+TI_RPI_PT_E!N43+TI_RPI_IT_E!N43+TI_RPI_DU_E!N43+TI_RPI_PII_E!N43</f>
        <v>388.99398108340489</v>
      </c>
      <c r="O43" s="10">
        <f>TI_RPI_RI_E!O43+TI_RPI_BPI_E!O43+TI_RPI_PT_E!O43+TI_RPI_IT_E!O43+TI_RPI_DU_E!O43+TI_RPI_PII_E!O43</f>
        <v>351.84866723989683</v>
      </c>
      <c r="P43" s="10">
        <f>TI_RPI_RI_E!P43+TI_RPI_BPI_E!P43+TI_RPI_PT_E!P43+TI_RPI_IT_E!P43+TI_RPI_DU_E!P43+TI_RPI_PII_E!P43</f>
        <v>507.65262252794486</v>
      </c>
      <c r="Q43" s="10">
        <f>TI_RPI_RI_E!Q43+TI_RPI_BPI_E!Q43+TI_RPI_PT_E!Q43+TI_RPI_IT_E!Q43+TI_RPI_DU_E!Q43+TI_RPI_PII_E!Q43</f>
        <v>529.32072226999128</v>
      </c>
      <c r="R43" s="10">
        <f>TI_RPI_RI_E!R43+TI_RPI_BPI_E!R43+TI_RPI_PT_E!R43+TI_RPI_IT_E!R43+TI_RPI_DU_E!R43+TI_RPI_PII_E!R43</f>
        <v>1085.1571797076526</v>
      </c>
      <c r="S43" s="10">
        <f>TI_RPI_RI_E!S43+TI_RPI_BPI_E!S43+TI_RPI_PT_E!S43+TI_RPI_IT_E!S43+TI_RPI_DU_E!S43+TI_RPI_PII_E!S43</f>
        <v>345.16895958727429</v>
      </c>
      <c r="T43" s="10">
        <f>TI_RPI_RI_E!T43+TI_RPI_BPI_E!T43+TI_RPI_PT_E!T43+TI_RPI_IT_E!T43+TI_RPI_DU_E!T43+TI_RPI_PII_E!T43</f>
        <v>232.57687016337059</v>
      </c>
      <c r="U43" s="10">
        <f>TI_RPI_RI_E!U43+TI_RPI_BPI_E!U43+TI_RPI_PT_E!U43+TI_RPI_IT_E!U43+TI_RPI_DU_E!U43+TI_RPI_PII_E!U43</f>
        <v>194.53147033533963</v>
      </c>
      <c r="V43" s="10">
        <f>TI_RPI_RI_E!V43+TI_RPI_BPI_E!V43+TI_RPI_PT_E!V43+TI_RPI_IT_E!V43+TI_RPI_DU_E!V43+TI_RPI_PII_E!V43</f>
        <v>293.55958727429066</v>
      </c>
      <c r="W43" s="10">
        <f>TI_RPI_RI_E!W43+TI_RPI_BPI_E!W43+TI_RPI_PT_E!W43+TI_RPI_IT_E!W43+TI_RPI_DU_E!W43+TI_RPI_PII_E!W43</f>
        <v>217.28839208942392</v>
      </c>
      <c r="X43" s="10">
        <f>TI_RPI_RI_E!X43+TI_RPI_BPI_E!X43+TI_RPI_PT_E!X43+TI_RPI_IT_E!X43+TI_RPI_DU_E!X43+TI_RPI_PII_E!X43</f>
        <v>1048.4294926913155</v>
      </c>
    </row>
    <row r="44" spans="1:24" ht="11.25" customHeight="1" x14ac:dyDescent="0.2">
      <c r="A44" s="41" t="s">
        <v>75</v>
      </c>
      <c r="B44" s="9" t="s">
        <v>76</v>
      </c>
      <c r="C44" s="10">
        <f>TI_RPI_RI_E!C44+TI_RPI_BPI_E!C44+TI_RPI_PT_E!C44+TI_RPI_IT_E!C44+TI_RPI_DU_E!C44+TI_RPI_PII_E!C44</f>
        <v>884.27919174548583</v>
      </c>
      <c r="D44" s="10">
        <f>TI_RPI_RI_E!D44+TI_RPI_BPI_E!D44+TI_RPI_PT_E!D44+TI_RPI_IT_E!D44+TI_RPI_DU_E!D44+TI_RPI_PII_E!D44</f>
        <v>589.51943250214958</v>
      </c>
      <c r="E44" s="10">
        <f>TI_RPI_RI_E!E44+TI_RPI_BPI_E!E44+TI_RPI_PT_E!E44+TI_RPI_IT_E!E44+TI_RPI_DU_E!E44+TI_RPI_PII_E!E44</f>
        <v>984.16448839208942</v>
      </c>
      <c r="F44" s="10">
        <f>TI_RPI_RI_E!F44+TI_RPI_BPI_E!F44+TI_RPI_PT_E!F44+TI_RPI_IT_E!F44+TI_RPI_DU_E!F44+TI_RPI_PII_E!F44</f>
        <v>367.22553740326742</v>
      </c>
      <c r="G44" s="10">
        <f>TI_RPI_RI_E!G44+TI_RPI_BPI_E!G44+TI_RPI_PT_E!G44+TI_RPI_IT_E!G44+TI_RPI_DU_E!G44+TI_RPI_PII_E!G44</f>
        <v>460.2560619088564</v>
      </c>
      <c r="H44" s="10">
        <f>TI_RPI_RI_E!H44+TI_RPI_BPI_E!H44+TI_RPI_PT_E!H44+TI_RPI_IT_E!H44+TI_RPI_DU_E!H44+TI_RPI_PII_E!H44</f>
        <v>558.18288907996555</v>
      </c>
      <c r="I44" s="10">
        <f>TI_RPI_RI_E!I44+TI_RPI_BPI_E!I44+TI_RPI_PT_E!I44+TI_RPI_IT_E!I44+TI_RPI_DU_E!I44+TI_RPI_PII_E!I44</f>
        <v>499.42674118658641</v>
      </c>
      <c r="J44" s="10">
        <f>TI_RPI_RI_E!J44+TI_RPI_BPI_E!J44+TI_RPI_PT_E!J44+TI_RPI_IT_E!J44+TI_RPI_DU_E!J44+TI_RPI_PII_E!J44</f>
        <v>692.34264832330177</v>
      </c>
      <c r="K44" s="10">
        <f>TI_RPI_RI_E!K44+TI_RPI_BPI_E!K44+TI_RPI_PT_E!K44+TI_RPI_IT_E!K44+TI_RPI_DU_E!K44+TI_RPI_PII_E!K44</f>
        <v>544.47308684436791</v>
      </c>
      <c r="L44" s="10">
        <f>TI_RPI_RI_E!L44+TI_RPI_BPI_E!L44+TI_RPI_PT_E!L44+TI_RPI_IT_E!L44+TI_RPI_DU_E!L44+TI_RPI_PII_E!L44</f>
        <v>549.36938950988826</v>
      </c>
      <c r="M44" s="10">
        <f>TI_RPI_RI_E!M44+TI_RPI_BPI_E!M44+TI_RPI_PT_E!M44+TI_RPI_IT_E!M44+TI_RPI_DU_E!M44+TI_RPI_PII_E!M44</f>
        <v>915.61564918314707</v>
      </c>
      <c r="N44" s="10">
        <f>TI_RPI_RI_E!N44+TI_RPI_BPI_E!N44+TI_RPI_PT_E!N44+TI_RPI_IT_E!N44+TI_RPI_DU_E!N44+TI_RPI_PII_E!N44</f>
        <v>1840.0448839208934</v>
      </c>
      <c r="O44" s="10">
        <f>TI_RPI_RI_E!O44+TI_RPI_BPI_E!O44+TI_RPI_PT_E!O44+TI_RPI_IT_E!O44+TI_RPI_DU_E!O44+TI_RPI_PII_E!O44</f>
        <v>1411.0490111779879</v>
      </c>
      <c r="P44" s="10">
        <f>TI_RPI_RI_E!P44+TI_RPI_BPI_E!P44+TI_RPI_PT_E!P44+TI_RPI_IT_E!P44+TI_RPI_DU_E!P44+TI_RPI_PII_E!P44</f>
        <v>2333.5960447119514</v>
      </c>
      <c r="Q44" s="10">
        <f>TI_RPI_RI_E!Q44+TI_RPI_BPI_E!Q44+TI_RPI_PT_E!Q44+TI_RPI_IT_E!Q44+TI_RPI_DU_E!Q44+TI_RPI_PII_E!Q44</f>
        <v>2906.4679277730011</v>
      </c>
      <c r="R44" s="10">
        <f>TI_RPI_RI_E!R44+TI_RPI_BPI_E!R44+TI_RPI_PT_E!R44+TI_RPI_IT_E!R44+TI_RPI_DU_E!R44+TI_RPI_PII_E!R44</f>
        <v>1813.4405846947548</v>
      </c>
      <c r="S44" s="10">
        <f>TI_RPI_RI_E!S44+TI_RPI_BPI_E!S44+TI_RPI_PT_E!S44+TI_RPI_IT_E!S44+TI_RPI_DU_E!S44+TI_RPI_PII_E!S44</f>
        <v>2280.9449699054171</v>
      </c>
      <c r="T44" s="10">
        <f>TI_RPI_RI_E!T44+TI_RPI_BPI_E!T44+TI_RPI_PT_E!T44+TI_RPI_IT_E!T44+TI_RPI_DU_E!T44+TI_RPI_PII_E!T44</f>
        <v>4044.1017196904559</v>
      </c>
      <c r="U44" s="10">
        <f>TI_RPI_RI_E!U44+TI_RPI_BPI_E!U44+TI_RPI_PT_E!U44+TI_RPI_IT_E!U44+TI_RPI_DU_E!U44+TI_RPI_PII_E!U44</f>
        <v>3513.5527944969904</v>
      </c>
      <c r="V44" s="10">
        <f>TI_RPI_RI_E!V44+TI_RPI_BPI_E!V44+TI_RPI_PT_E!V44+TI_RPI_IT_E!V44+TI_RPI_DU_E!V44+TI_RPI_PII_E!V44</f>
        <v>3113.7105760963022</v>
      </c>
      <c r="W44" s="10">
        <f>TI_RPI_RI_E!W44+TI_RPI_BPI_E!W44+TI_RPI_PT_E!W44+TI_RPI_IT_E!W44+TI_RPI_DU_E!W44+TI_RPI_PII_E!W44</f>
        <v>1943.8858125537404</v>
      </c>
      <c r="X44" s="10">
        <f>TI_RPI_RI_E!X44+TI_RPI_BPI_E!X44+TI_RPI_PT_E!X44+TI_RPI_IT_E!X44+TI_RPI_DU_E!X44+TI_RPI_PII_E!X44</f>
        <v>3758.001719690455</v>
      </c>
    </row>
    <row r="45" spans="1:24" ht="11.25" customHeight="1" x14ac:dyDescent="0.2">
      <c r="A45" s="41" t="s">
        <v>77</v>
      </c>
      <c r="B45" s="9" t="s">
        <v>78</v>
      </c>
      <c r="C45" s="10">
        <f>TI_RPI_RI_E!C45+TI_RPI_BPI_E!C45+TI_RPI_PT_E!C45+TI_RPI_IT_E!C45+TI_RPI_DU_E!C45+TI_RPI_PII_E!C45</f>
        <v>236.39054170249352</v>
      </c>
      <c r="D45" s="10">
        <f>TI_RPI_RI_E!D45+TI_RPI_BPI_E!D45+TI_RPI_PT_E!D45+TI_RPI_IT_E!D45+TI_RPI_DU_E!D45+TI_RPI_PII_E!D45</f>
        <v>163.49475494411004</v>
      </c>
      <c r="E45" s="10">
        <f>TI_RPI_RI_E!E45+TI_RPI_BPI_E!E45+TI_RPI_PT_E!E45+TI_RPI_IT_E!E45+TI_RPI_DU_E!E45+TI_RPI_PII_E!E45</f>
        <v>174.94978503869299</v>
      </c>
      <c r="F45" s="10">
        <f>TI_RPI_RI_E!F45+TI_RPI_BPI_E!F45+TI_RPI_PT_E!F45+TI_RPI_IT_E!F45+TI_RPI_DU_E!F45+TI_RPI_PII_E!F45</f>
        <v>228.05967325881338</v>
      </c>
      <c r="G45" s="10">
        <f>TI_RPI_RI_E!G45+TI_RPI_BPI_E!G45+TI_RPI_PT_E!G45+TI_RPI_IT_E!G45+TI_RPI_DU_E!G45+TI_RPI_PII_E!G45</f>
        <v>331.15511607910571</v>
      </c>
      <c r="H45" s="10">
        <f>TI_RPI_RI_E!H45+TI_RPI_BPI_E!H45+TI_RPI_PT_E!H45+TI_RPI_IT_E!H45+TI_RPI_DU_E!H45+TI_RPI_PII_E!H45</f>
        <v>349.8996560619089</v>
      </c>
      <c r="I45" s="10">
        <f>TI_RPI_RI_E!I45+TI_RPI_BPI_E!I45+TI_RPI_PT_E!I45+TI_RPI_IT_E!I45+TI_RPI_DU_E!I45+TI_RPI_PII_E!I45</f>
        <v>206.19079965606184</v>
      </c>
      <c r="J45" s="10">
        <f>TI_RPI_RI_E!J45+TI_RPI_BPI_E!J45+TI_RPI_PT_E!J45+TI_RPI_IT_E!J45+TI_RPI_DU_E!J45+TI_RPI_PII_E!J45</f>
        <v>384.26491831470332</v>
      </c>
      <c r="K45" s="10">
        <f>TI_RPI_RI_E!K45+TI_RPI_BPI_E!K45+TI_RPI_PT_E!K45+TI_RPI_IT_E!K45+TI_RPI_DU_E!K45+TI_RPI_PII_E!K45</f>
        <v>278.04531384350815</v>
      </c>
      <c r="L45" s="10">
        <f>TI_RPI_RI_E!L45+TI_RPI_BPI_E!L45+TI_RPI_PT_E!L45+TI_RPI_IT_E!L45+TI_RPI_DU_E!L45+TI_RPI_PII_E!L45</f>
        <v>312.41040412725715</v>
      </c>
      <c r="M45" s="10">
        <f>TI_RPI_RI_E!M45+TI_RPI_BPI_E!M45+TI_RPI_PT_E!M45+TI_RPI_IT_E!M45+TI_RPI_DU_E!M45+TI_RPI_PII_E!M45</f>
        <v>380.09939810834055</v>
      </c>
      <c r="N45" s="10">
        <f>TI_RPI_RI_E!N45+TI_RPI_BPI_E!N45+TI_RPI_PT_E!N45+TI_RPI_IT_E!N45+TI_RPI_DU_E!N45+TI_RPI_PII_E!N45</f>
        <v>1241.3108340498707</v>
      </c>
      <c r="O45" s="10">
        <f>TI_RPI_RI_E!O45+TI_RPI_BPI_E!O45+TI_RPI_PT_E!O45+TI_RPI_IT_E!O45+TI_RPI_DU_E!O45+TI_RPI_PII_E!O45</f>
        <v>1375.6472914875321</v>
      </c>
      <c r="P45" s="10">
        <f>TI_RPI_RI_E!P45+TI_RPI_BPI_E!P45+TI_RPI_PT_E!P45+TI_RPI_IT_E!P45+TI_RPI_DU_E!P45+TI_RPI_PII_E!P45</f>
        <v>1674.5199484092864</v>
      </c>
      <c r="Q45" s="10">
        <f>TI_RPI_RI_E!Q45+TI_RPI_BPI_E!Q45+TI_RPI_PT_E!Q45+TI_RPI_IT_E!Q45+TI_RPI_DU_E!Q45+TI_RPI_PII_E!Q45</f>
        <v>1553.7212381771278</v>
      </c>
      <c r="R45" s="10">
        <f>TI_RPI_RI_E!R45+TI_RPI_BPI_E!R45+TI_RPI_PT_E!R45+TI_RPI_IT_E!R45+TI_RPI_DU_E!R45+TI_RPI_PII_E!R45</f>
        <v>2271.0994840928633</v>
      </c>
      <c r="S45" s="10">
        <f>TI_RPI_RI_E!S45+TI_RPI_BPI_E!S45+TI_RPI_PT_E!S45+TI_RPI_IT_E!S45+TI_RPI_DU_E!S45+TI_RPI_PII_E!S45</f>
        <v>2820.207996560619</v>
      </c>
      <c r="T45" s="10">
        <f>TI_RPI_RI_E!T45+TI_RPI_BPI_E!T45+TI_RPI_PT_E!T45+TI_RPI_IT_E!T45+TI_RPI_DU_E!T45+TI_RPI_PII_E!T45</f>
        <v>2644.8586414445394</v>
      </c>
      <c r="U45" s="10">
        <f>TI_RPI_RI_E!U45+TI_RPI_BPI_E!U45+TI_RPI_PT_E!U45+TI_RPI_IT_E!U45+TI_RPI_DU_E!U45+TI_RPI_PII_E!U45</f>
        <v>1864.7849527085118</v>
      </c>
      <c r="V45" s="10">
        <f>TI_RPI_RI_E!V45+TI_RPI_BPI_E!V45+TI_RPI_PT_E!V45+TI_RPI_IT_E!V45+TI_RPI_DU_E!V45+TI_RPI_PII_E!V45</f>
        <v>1942.351762682717</v>
      </c>
      <c r="W45" s="10">
        <f>TI_RPI_RI_E!W45+TI_RPI_BPI_E!W45+TI_RPI_PT_E!W45+TI_RPI_IT_E!W45+TI_RPI_DU_E!W45+TI_RPI_PII_E!W45</f>
        <v>1348.1528804815132</v>
      </c>
      <c r="X45" s="10">
        <f>TI_RPI_RI_E!X45+TI_RPI_BPI_E!X45+TI_RPI_PT_E!X45+TI_RPI_IT_E!X45+TI_RPI_DU_E!X45+TI_RPI_PII_E!X45</f>
        <v>1778.2215821152186</v>
      </c>
    </row>
    <row r="46" spans="1:24" ht="11.25" customHeight="1" x14ac:dyDescent="0.2">
      <c r="A46" s="41" t="s">
        <v>79</v>
      </c>
      <c r="B46" s="9" t="s">
        <v>80</v>
      </c>
      <c r="C46" s="10">
        <f>TI_RPI_RI_E!C46+TI_RPI_BPI_E!C46+TI_RPI_PT_E!C46+TI_RPI_IT_E!C46+TI_RPI_DU_E!C46+TI_RPI_PII_E!C46</f>
        <v>16.809974204643161</v>
      </c>
      <c r="D46" s="10">
        <f>TI_RPI_RI_E!D46+TI_RPI_BPI_E!D46+TI_RPI_PT_E!D46+TI_RPI_IT_E!D46+TI_RPI_DU_E!D46+TI_RPI_PII_E!D46</f>
        <v>18.787618228718827</v>
      </c>
      <c r="E46" s="10">
        <f>TI_RPI_RI_E!E46+TI_RPI_BPI_E!E46+TI_RPI_PT_E!E46+TI_RPI_IT_E!E46+TI_RPI_DU_E!E46+TI_RPI_PII_E!E46</f>
        <v>21.754084264832326</v>
      </c>
      <c r="F46" s="10">
        <f>TI_RPI_RI_E!F46+TI_RPI_BPI_E!F46+TI_RPI_PT_E!F46+TI_RPI_IT_E!F46+TI_RPI_DU_E!F46+TI_RPI_PII_E!F46</f>
        <v>24.720550300945831</v>
      </c>
      <c r="G46" s="10">
        <f>TI_RPI_RI_E!G46+TI_RPI_BPI_E!G46+TI_RPI_PT_E!G46+TI_RPI_IT_E!G46+TI_RPI_DU_E!G46+TI_RPI_PII_E!G46</f>
        <v>20.7652622527945</v>
      </c>
      <c r="H46" s="10">
        <f>TI_RPI_RI_E!H46+TI_RPI_BPI_E!H46+TI_RPI_PT_E!H46+TI_RPI_IT_E!H46+TI_RPI_DU_E!H46+TI_RPI_PII_E!H46</f>
        <v>22.742906276870158</v>
      </c>
      <c r="I46" s="10">
        <f>TI_RPI_RI_E!I46+TI_RPI_BPI_E!I46+TI_RPI_PT_E!I46+TI_RPI_IT_E!I46+TI_RPI_DU_E!I46+TI_RPI_PII_E!I46</f>
        <v>1013.542562338779</v>
      </c>
      <c r="J46" s="10">
        <f>TI_RPI_RI_E!J46+TI_RPI_BPI_E!J46+TI_RPI_PT_E!J46+TI_RPI_IT_E!J46+TI_RPI_DU_E!J46+TI_RPI_PII_E!J46</f>
        <v>19.776440240756667</v>
      </c>
      <c r="K46" s="10">
        <f>TI_RPI_RI_E!K46+TI_RPI_BPI_E!K46+TI_RPI_PT_E!K46+TI_RPI_IT_E!K46+TI_RPI_DU_E!K46+TI_RPI_PII_E!K46</f>
        <v>57.351676698194332</v>
      </c>
      <c r="L46" s="10">
        <f>TI_RPI_RI_E!L46+TI_RPI_BPI_E!L46+TI_RPI_PT_E!L46+TI_RPI_IT_E!L46+TI_RPI_DU_E!L46+TI_RPI_PII_E!L46</f>
        <v>31.642304385210657</v>
      </c>
      <c r="M46" s="10">
        <f>TI_RPI_RI_E!M46+TI_RPI_BPI_E!M46+TI_RPI_PT_E!M46+TI_RPI_IT_E!M46+TI_RPI_DU_E!M46+TI_RPI_PII_E!M46</f>
        <v>58.340498710232161</v>
      </c>
      <c r="N46" s="10">
        <f>TI_RPI_RI_E!N46+TI_RPI_BPI_E!N46+TI_RPI_PT_E!N46+TI_RPI_IT_E!N46+TI_RPI_DU_E!N46+TI_RPI_PII_E!N46</f>
        <v>78.116938950988811</v>
      </c>
      <c r="O46" s="10">
        <f>TI_RPI_RI_E!O46+TI_RPI_BPI_E!O46+TI_RPI_PT_E!O46+TI_RPI_IT_E!O46+TI_RPI_DU_E!O46+TI_RPI_PII_E!O46</f>
        <v>24.720550300945824</v>
      </c>
      <c r="P46" s="10">
        <f>TI_RPI_RI_E!P46+TI_RPI_BPI_E!P46+TI_RPI_PT_E!P46+TI_RPI_IT_E!P46+TI_RPI_DU_E!P46+TI_RPI_PII_E!P46</f>
        <v>22.742906276870162</v>
      </c>
      <c r="Q46" s="10">
        <f>TI_RPI_RI_E!Q46+TI_RPI_BPI_E!Q46+TI_RPI_PT_E!Q46+TI_RPI_IT_E!Q46+TI_RPI_DU_E!Q46+TI_RPI_PII_E!Q46</f>
        <v>27.68701633705933</v>
      </c>
      <c r="R46" s="10">
        <f>TI_RPI_RI_E!R46+TI_RPI_BPI_E!R46+TI_RPI_PT_E!R46+TI_RPI_IT_E!R46+TI_RPI_DU_E!R46+TI_RPI_PII_E!R46</f>
        <v>27.57429062768702</v>
      </c>
      <c r="S46" s="10">
        <f>TI_RPI_RI_E!S46+TI_RPI_BPI_E!S46+TI_RPI_PT_E!S46+TI_RPI_IT_E!S46+TI_RPI_DU_E!S46+TI_RPI_PII_E!S46</f>
        <v>23.898796216681003</v>
      </c>
      <c r="T46" s="10">
        <f>TI_RPI_RI_E!T46+TI_RPI_BPI_E!T46+TI_RPI_PT_E!T46+TI_RPI_IT_E!T46+TI_RPI_DU_E!T46+TI_RPI_PII_E!T46</f>
        <v>4.878933791917456</v>
      </c>
      <c r="U46" s="10">
        <f>TI_RPI_RI_E!U46+TI_RPI_BPI_E!U46+TI_RPI_PT_E!U46+TI_RPI_IT_E!U46+TI_RPI_DU_E!U46+TI_RPI_PII_E!U46</f>
        <v>103.40558899398108</v>
      </c>
      <c r="V46" s="10">
        <f>TI_RPI_RI_E!V46+TI_RPI_BPI_E!V46+TI_RPI_PT_E!V46+TI_RPI_IT_E!V46+TI_RPI_DU_E!V46+TI_RPI_PII_E!V46</f>
        <v>102.27093723129832</v>
      </c>
      <c r="W46" s="10">
        <f>TI_RPI_RI_E!W46+TI_RPI_BPI_E!W46+TI_RPI_PT_E!W46+TI_RPI_IT_E!W46+TI_RPI_DU_E!W46+TI_RPI_PII_E!W46</f>
        <v>247.76509028374898</v>
      </c>
      <c r="X46" s="10">
        <f>TI_RPI_RI_E!X46+TI_RPI_BPI_E!X46+TI_RPI_PT_E!X46+TI_RPI_IT_E!X46+TI_RPI_DU_E!X46+TI_RPI_PII_E!X46</f>
        <v>165.42897678417884</v>
      </c>
    </row>
    <row r="47" spans="1:24" ht="11.25" customHeight="1" x14ac:dyDescent="0.2">
      <c r="A47" s="41" t="s">
        <v>81</v>
      </c>
      <c r="B47" s="9" t="s">
        <v>82</v>
      </c>
      <c r="C47" s="10">
        <f>TI_RPI_RI_E!C47+TI_RPI_BPI_E!C47+TI_RPI_PT_E!C47+TI_RPI_IT_E!C47+TI_RPI_DU_E!C47+TI_RPI_PII_E!C47</f>
        <v>26.019862424763541</v>
      </c>
      <c r="D47" s="10">
        <f>TI_RPI_RI_E!D47+TI_RPI_BPI_E!D47+TI_RPI_PT_E!D47+TI_RPI_IT_E!D47+TI_RPI_DU_E!D47+TI_RPI_PII_E!D47</f>
        <v>2.0015477214101458</v>
      </c>
      <c r="E47" s="10">
        <f>TI_RPI_RI_E!E47+TI_RPI_BPI_E!E47+TI_RPI_PT_E!E47+TI_RPI_IT_E!E47+TI_RPI_DU_E!E47+TI_RPI_PII_E!E47</f>
        <v>2.0015477214101458</v>
      </c>
      <c r="F47" s="10">
        <f>TI_RPI_RI_E!F47+TI_RPI_BPI_E!F47+TI_RPI_PT_E!F47+TI_RPI_IT_E!F47+TI_RPI_DU_E!F47+TI_RPI_PII_E!F47</f>
        <v>0</v>
      </c>
      <c r="G47" s="10">
        <f>TI_RPI_RI_E!G47+TI_RPI_BPI_E!G47+TI_RPI_PT_E!G47+TI_RPI_IT_E!G47+TI_RPI_DU_E!G47+TI_RPI_PII_E!G47</f>
        <v>6.0045571797076516</v>
      </c>
      <c r="H47" s="10">
        <f>TI_RPI_RI_E!H47+TI_RPI_BPI_E!H47+TI_RPI_PT_E!H47+TI_RPI_IT_E!H47+TI_RPI_DU_E!H47+TI_RPI_PII_E!H47</f>
        <v>6.0045571797076516</v>
      </c>
      <c r="I47" s="10">
        <f>TI_RPI_RI_E!I47+TI_RPI_BPI_E!I47+TI_RPI_PT_E!I47+TI_RPI_IT_E!I47+TI_RPI_DU_E!I47+TI_RPI_PII_E!I47</f>
        <v>7.0053310404127247</v>
      </c>
      <c r="J47" s="10">
        <f>TI_RPI_RI_E!J47+TI_RPI_BPI_E!J47+TI_RPI_PT_E!J47+TI_RPI_IT_E!J47+TI_RPI_DU_E!J47+TI_RPI_PII_E!J47</f>
        <v>3.0023215821152185</v>
      </c>
      <c r="K47" s="10">
        <f>TI_RPI_RI_E!K47+TI_RPI_BPI_E!K47+TI_RPI_PT_E!K47+TI_RPI_IT_E!K47+TI_RPI_DU_E!K47+TI_RPI_PII_E!K47</f>
        <v>5.0038693035253647</v>
      </c>
      <c r="L47" s="10">
        <f>TI_RPI_RI_E!L47+TI_RPI_BPI_E!L47+TI_RPI_PT_E!L47+TI_RPI_IT_E!L47+TI_RPI_DU_E!L47+TI_RPI_PII_E!L47</f>
        <v>1.0007738607050729</v>
      </c>
      <c r="M47" s="10">
        <f>TI_RPI_RI_E!M47+TI_RPI_BPI_E!M47+TI_RPI_PT_E!M47+TI_RPI_IT_E!M47+TI_RPI_DU_E!M47+TI_RPI_PII_E!M47</f>
        <v>3.0023215821152189</v>
      </c>
      <c r="N47" s="10">
        <f>TI_RPI_RI_E!N47+TI_RPI_BPI_E!N47+TI_RPI_PT_E!N47+TI_RPI_IT_E!N47+TI_RPI_DU_E!N47+TI_RPI_PII_E!N47</f>
        <v>3.0023215821152189</v>
      </c>
      <c r="O47" s="10">
        <f>TI_RPI_RI_E!O47+TI_RPI_BPI_E!O47+TI_RPI_PT_E!O47+TI_RPI_IT_E!O47+TI_RPI_DU_E!O47+TI_RPI_PII_E!O47</f>
        <v>2.0015477214101458</v>
      </c>
      <c r="P47" s="10">
        <f>TI_RPI_RI_E!P47+TI_RPI_BPI_E!P47+TI_RPI_PT_E!P47+TI_RPI_IT_E!P47+TI_RPI_DU_E!P47+TI_RPI_PII_E!P47</f>
        <v>3.0023215821152189</v>
      </c>
      <c r="Q47" s="10">
        <f>TI_RPI_RI_E!Q47+TI_RPI_BPI_E!Q47+TI_RPI_PT_E!Q47+TI_RPI_IT_E!Q47+TI_RPI_DU_E!Q47+TI_RPI_PII_E!Q47</f>
        <v>2.0015477214101458</v>
      </c>
      <c r="R47" s="10">
        <f>TI_RPI_RI_E!R47+TI_RPI_BPI_E!R47+TI_RPI_PT_E!R47+TI_RPI_IT_E!R47+TI_RPI_DU_E!R47+TI_RPI_PII_E!R47</f>
        <v>8.4934651762682716</v>
      </c>
      <c r="S47" s="10">
        <f>TI_RPI_RI_E!S47+TI_RPI_BPI_E!S47+TI_RPI_PT_E!S47+TI_RPI_IT_E!S47+TI_RPI_DU_E!S47+TI_RPI_PII_E!S47</f>
        <v>3.3825451418744619</v>
      </c>
      <c r="T47" s="10">
        <f>TI_RPI_RI_E!T47+TI_RPI_BPI_E!T47+TI_RPI_PT_E!T47+TI_RPI_IT_E!T47+TI_RPI_DU_E!T47+TI_RPI_PII_E!T47</f>
        <v>2.25073086844368</v>
      </c>
      <c r="U47" s="10">
        <f>TI_RPI_RI_E!U47+TI_RPI_BPI_E!U47+TI_RPI_PT_E!U47+TI_RPI_IT_E!U47+TI_RPI_DU_E!U47+TI_RPI_PII_E!U47</f>
        <v>1.8354256233877901</v>
      </c>
      <c r="V47" s="10">
        <f>TI_RPI_RI_E!V47+TI_RPI_BPI_E!V47+TI_RPI_PT_E!V47+TI_RPI_IT_E!V47+TI_RPI_DU_E!V47+TI_RPI_PII_E!V47</f>
        <v>2.0846087704213239</v>
      </c>
      <c r="W47" s="10">
        <f>TI_RPI_RI_E!W47+TI_RPI_BPI_E!W47+TI_RPI_PT_E!W47+TI_RPI_IT_E!W47+TI_RPI_DU_E!W47+TI_RPI_PII_E!W47</f>
        <v>0.67257093723129824</v>
      </c>
      <c r="X47" s="10">
        <f>TI_RPI_RI_E!X47+TI_RPI_BPI_E!X47+TI_RPI_PT_E!X47+TI_RPI_IT_E!X47+TI_RPI_DU_E!X47+TI_RPI_PII_E!X47</f>
        <v>0.32020636285468618</v>
      </c>
    </row>
    <row r="48" spans="1:24" ht="11.25" customHeight="1" x14ac:dyDescent="0.2">
      <c r="A48" s="41" t="s">
        <v>83</v>
      </c>
      <c r="B48" s="9" t="s">
        <v>84</v>
      </c>
      <c r="C48" s="10">
        <f>TI_RPI_RI_E!C48+TI_RPI_BPI_E!C48+TI_RPI_PT_E!C48+TI_RPI_IT_E!C48+TI_RPI_DU_E!C48+TI_RPI_PII_E!C48</f>
        <v>32.78873602751505</v>
      </c>
      <c r="D48" s="10">
        <f>TI_RPI_RI_E!D48+TI_RPI_BPI_E!D48+TI_RPI_PT_E!D48+TI_RPI_IT_E!D48+TI_RPI_DU_E!D48+TI_RPI_PII_E!D48</f>
        <v>33.629492691315562</v>
      </c>
      <c r="E48" s="10">
        <f>TI_RPI_RI_E!E48+TI_RPI_BPI_E!E48+TI_RPI_PT_E!E48+TI_RPI_IT_E!E48+TI_RPI_DU_E!E48+TI_RPI_PII_E!E48</f>
        <v>26.062854686156491</v>
      </c>
      <c r="F48" s="10">
        <f>TI_RPI_RI_E!F48+TI_RPI_BPI_E!F48+TI_RPI_PT_E!F48+TI_RPI_IT_E!F48+TI_RPI_DU_E!F48+TI_RPI_PII_E!F48</f>
        <v>22.699914015477209</v>
      </c>
      <c r="G48" s="10">
        <f>TI_RPI_RI_E!G48+TI_RPI_BPI_E!G48+TI_RPI_PT_E!G48+TI_RPI_IT_E!G48+TI_RPI_DU_E!G48+TI_RPI_PII_E!G48</f>
        <v>31.948065348237311</v>
      </c>
      <c r="H48" s="10">
        <f>TI_RPI_RI_E!H48+TI_RPI_BPI_E!H48+TI_RPI_PT_E!H48+TI_RPI_IT_E!H48+TI_RPI_DU_E!H48+TI_RPI_PII_E!H48</f>
        <v>35.311006018916594</v>
      </c>
      <c r="I48" s="10">
        <f>TI_RPI_RI_E!I48+TI_RPI_BPI_E!I48+TI_RPI_PT_E!I48+TI_RPI_IT_E!I48+TI_RPI_DU_E!I48+TI_RPI_PII_E!I48</f>
        <v>32.78873602751505</v>
      </c>
      <c r="J48" s="10">
        <f>TI_RPI_RI_E!J48+TI_RPI_BPI_E!J48+TI_RPI_PT_E!J48+TI_RPI_IT_E!J48+TI_RPI_DU_E!J48+TI_RPI_PII_E!J48</f>
        <v>31.948065348237311</v>
      </c>
      <c r="K48" s="10">
        <f>TI_RPI_RI_E!K48+TI_RPI_BPI_E!K48+TI_RPI_PT_E!K48+TI_RPI_IT_E!K48+TI_RPI_DU_E!K48+TI_RPI_PII_E!K48</f>
        <v>31.948065348237311</v>
      </c>
      <c r="L48" s="10">
        <f>TI_RPI_RI_E!L48+TI_RPI_BPI_E!L48+TI_RPI_PT_E!L48+TI_RPI_IT_E!L48+TI_RPI_DU_E!L48+TI_RPI_PII_E!L48</f>
        <v>31.948065348237311</v>
      </c>
      <c r="M48" s="10">
        <f>TI_RPI_RI_E!M48+TI_RPI_BPI_E!M48+TI_RPI_PT_E!M48+TI_RPI_IT_E!M48+TI_RPI_DU_E!M48+TI_RPI_PII_E!M48</f>
        <v>27.744368013757519</v>
      </c>
      <c r="N48" s="10">
        <f>TI_RPI_RI_E!N48+TI_RPI_BPI_E!N48+TI_RPI_PT_E!N48+TI_RPI_IT_E!N48+TI_RPI_DU_E!N48+TI_RPI_PII_E!N48</f>
        <v>31.948065348237311</v>
      </c>
      <c r="O48" s="10">
        <f>TI_RPI_RI_E!O48+TI_RPI_BPI_E!O48+TI_RPI_PT_E!O48+TI_RPI_IT_E!O48+TI_RPI_DU_E!O48+TI_RPI_PII_E!O48</f>
        <v>29.425795356835771</v>
      </c>
      <c r="P48" s="10">
        <f>TI_RPI_RI_E!P48+TI_RPI_BPI_E!P48+TI_RPI_PT_E!P48+TI_RPI_IT_E!P48+TI_RPI_DU_E!P48+TI_RPI_PII_E!P48</f>
        <v>31.948065348237311</v>
      </c>
      <c r="Q48" s="10">
        <f>TI_RPI_RI_E!Q48+TI_RPI_BPI_E!Q48+TI_RPI_PT_E!Q48+TI_RPI_IT_E!Q48+TI_RPI_DU_E!Q48+TI_RPI_PII_E!Q48</f>
        <v>32.78873602751505</v>
      </c>
      <c r="R48" s="10">
        <f>TI_RPI_RI_E!R48+TI_RPI_BPI_E!R48+TI_RPI_PT_E!R48+TI_RPI_IT_E!R48+TI_RPI_DU_E!R48+TI_RPI_PII_E!R48</f>
        <v>0</v>
      </c>
      <c r="S48" s="10">
        <f>TI_RPI_RI_E!S48+TI_RPI_BPI_E!S48+TI_RPI_PT_E!S48+TI_RPI_IT_E!S48+TI_RPI_DU_E!S48+TI_RPI_PII_E!S48</f>
        <v>0</v>
      </c>
      <c r="T48" s="10">
        <f>TI_RPI_RI_E!T48+TI_RPI_BPI_E!T48+TI_RPI_PT_E!T48+TI_RPI_IT_E!T48+TI_RPI_DU_E!T48+TI_RPI_PII_E!T48</f>
        <v>0</v>
      </c>
      <c r="U48" s="10">
        <f>TI_RPI_RI_E!U48+TI_RPI_BPI_E!U48+TI_RPI_PT_E!U48+TI_RPI_IT_E!U48+TI_RPI_DU_E!U48+TI_RPI_PII_E!U48</f>
        <v>0.28417884780739472</v>
      </c>
      <c r="V48" s="10">
        <f>TI_RPI_RI_E!V48+TI_RPI_BPI_E!V48+TI_RPI_PT_E!V48+TI_RPI_IT_E!V48+TI_RPI_DU_E!V48+TI_RPI_PII_E!V48</f>
        <v>0</v>
      </c>
      <c r="W48" s="10">
        <f>TI_RPI_RI_E!W48+TI_RPI_BPI_E!W48+TI_RPI_PT_E!W48+TI_RPI_IT_E!W48+TI_RPI_DU_E!W48+TI_RPI_PII_E!W48</f>
        <v>0</v>
      </c>
      <c r="X48" s="10">
        <f>TI_RPI_RI_E!X48+TI_RPI_BPI_E!X48+TI_RPI_PT_E!X48+TI_RPI_IT_E!X48+TI_RPI_DU_E!X48+TI_RPI_PII_E!X48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TI_RPI_RI_E!C49+TI_RPI_BPI_E!C49+TI_RPI_PT_E!C49+TI_RPI_IT_E!C49+TI_RPI_DU_E!C49+TI_RPI_PII_E!C49</f>
        <v>0</v>
      </c>
      <c r="D49" s="10">
        <f>TI_RPI_RI_E!D49+TI_RPI_BPI_E!D49+TI_RPI_PT_E!D49+TI_RPI_IT_E!D49+TI_RPI_DU_E!D49+TI_RPI_PII_E!D49</f>
        <v>4.0794496990541704</v>
      </c>
      <c r="E49" s="10">
        <f>TI_RPI_RI_E!E49+TI_RPI_BPI_E!E49+TI_RPI_PT_E!E49+TI_RPI_IT_E!E49+TI_RPI_DU_E!E49+TI_RPI_PII_E!E49</f>
        <v>0</v>
      </c>
      <c r="F49" s="10">
        <f>TI_RPI_RI_E!F49+TI_RPI_BPI_E!F49+TI_RPI_PT_E!F49+TI_RPI_IT_E!F49+TI_RPI_DU_E!F49+TI_RPI_PII_E!F49</f>
        <v>0</v>
      </c>
      <c r="G49" s="10">
        <f>TI_RPI_RI_E!G49+TI_RPI_BPI_E!G49+TI_RPI_PT_E!G49+TI_RPI_IT_E!G49+TI_RPI_DU_E!G49+TI_RPI_PII_E!G49</f>
        <v>30.596216680997415</v>
      </c>
      <c r="H49" s="10">
        <f>TI_RPI_RI_E!H49+TI_RPI_BPI_E!H49+TI_RPI_PT_E!H49+TI_RPI_IT_E!H49+TI_RPI_DU_E!H49+TI_RPI_PII_E!H49</f>
        <v>11.218572656921753</v>
      </c>
      <c r="I49" s="10">
        <f>TI_RPI_RI_E!I49+TI_RPI_BPI_E!I49+TI_RPI_PT_E!I49+TI_RPI_IT_E!I49+TI_RPI_DU_E!I49+TI_RPI_PII_E!I49</f>
        <v>5.0993981083404982</v>
      </c>
      <c r="J49" s="10">
        <f>TI_RPI_RI_E!J49+TI_RPI_BPI_E!J49+TI_RPI_PT_E!J49+TI_RPI_IT_E!J49+TI_RPI_DU_E!J49+TI_RPI_PII_E!J49</f>
        <v>4.0794496990541704</v>
      </c>
      <c r="K49" s="10">
        <f>TI_RPI_RI_E!K49+TI_RPI_BPI_E!K49+TI_RPI_PT_E!K49+TI_RPI_IT_E!K49+TI_RPI_DU_E!K49+TI_RPI_PII_E!K49</f>
        <v>14.278159931212379</v>
      </c>
      <c r="L49" s="10">
        <f>TI_RPI_RI_E!L49+TI_RPI_BPI_E!L49+TI_RPI_PT_E!L49+TI_RPI_IT_E!L49+TI_RPI_DU_E!L49+TI_RPI_PII_E!L49</f>
        <v>27.536543422184007</v>
      </c>
      <c r="M49" s="10">
        <f>TI_RPI_RI_E!M49+TI_RPI_BPI_E!M49+TI_RPI_PT_E!M49+TI_RPI_IT_E!M49+TI_RPI_DU_E!M49+TI_RPI_PII_E!M49</f>
        <v>123.4044711951849</v>
      </c>
      <c r="N49" s="10">
        <f>TI_RPI_RI_E!N49+TI_RPI_BPI_E!N49+TI_RPI_PT_E!N49+TI_RPI_IT_E!N49+TI_RPI_DU_E!N49+TI_RPI_PII_E!N49</f>
        <v>80.569905417024927</v>
      </c>
      <c r="O49" s="10">
        <f>TI_RPI_RI_E!O49+TI_RPI_BPI_E!O49+TI_RPI_PT_E!O49+TI_RPI_IT_E!O49+TI_RPI_DU_E!O49+TI_RPI_PII_E!O49</f>
        <v>61.192347377472046</v>
      </c>
      <c r="P49" s="10">
        <f>TI_RPI_RI_E!P49+TI_RPI_BPI_E!P49+TI_RPI_PT_E!P49+TI_RPI_IT_E!P49+TI_RPI_DU_E!P49+TI_RPI_PII_E!P49</f>
        <v>68.331384350816847</v>
      </c>
      <c r="Q49" s="10">
        <f>TI_RPI_RI_E!Q49+TI_RPI_BPI_E!Q49+TI_RPI_PT_E!Q49+TI_RPI_IT_E!Q49+TI_RPI_DU_E!Q49+TI_RPI_PII_E!Q49</f>
        <v>92.808340498710237</v>
      </c>
      <c r="R49" s="10">
        <f>TI_RPI_RI_E!R49+TI_RPI_BPI_E!R49+TI_RPI_PT_E!R49+TI_RPI_IT_E!R49+TI_RPI_DU_E!R49+TI_RPI_PII_E!R49</f>
        <v>2.8403267411865851</v>
      </c>
      <c r="S49" s="10">
        <f>TI_RPI_RI_E!S49+TI_RPI_BPI_E!S49+TI_RPI_PT_E!S49+TI_RPI_IT_E!S49+TI_RPI_DU_E!S49+TI_RPI_PII_E!S49</f>
        <v>12.424075666380052</v>
      </c>
      <c r="T49" s="10">
        <f>TI_RPI_RI_E!T49+TI_RPI_BPI_E!T49+TI_RPI_PT_E!T49+TI_RPI_IT_E!T49+TI_RPI_DU_E!T49+TI_RPI_PII_E!T49</f>
        <v>27.103095442820294</v>
      </c>
      <c r="U49" s="10">
        <f>TI_RPI_RI_E!U49+TI_RPI_BPI_E!U49+TI_RPI_PT_E!U49+TI_RPI_IT_E!U49+TI_RPI_DU_E!U49+TI_RPI_PII_E!U49</f>
        <v>46.011521926053312</v>
      </c>
      <c r="V49" s="10">
        <f>TI_RPI_RI_E!V49+TI_RPI_BPI_E!V49+TI_RPI_PT_E!V49+TI_RPI_IT_E!V49+TI_RPI_DU_E!V49+TI_RPI_PII_E!V49</f>
        <v>13.295012897678417</v>
      </c>
      <c r="W49" s="10">
        <f>TI_RPI_RI_E!W49+TI_RPI_BPI_E!W49+TI_RPI_PT_E!W49+TI_RPI_IT_E!W49+TI_RPI_DU_E!W49+TI_RPI_PII_E!W49</f>
        <v>9.4318142734307813</v>
      </c>
      <c r="X49" s="10">
        <f>TI_RPI_RI_E!X49+TI_RPI_BPI_E!X49+TI_RPI_PT_E!X49+TI_RPI_IT_E!X49+TI_RPI_DU_E!X49+TI_RPI_PII_E!X49</f>
        <v>65.90816852966465</v>
      </c>
    </row>
    <row r="50" spans="1:24" ht="11.25" customHeight="1" x14ac:dyDescent="0.2">
      <c r="A50" s="41" t="s">
        <v>87</v>
      </c>
      <c r="B50" s="9" t="s">
        <v>88</v>
      </c>
      <c r="C50" s="10">
        <f>TI_RPI_RI_E!C50+TI_RPI_BPI_E!C50+TI_RPI_PT_E!C50+TI_RPI_IT_E!C50+TI_RPI_DU_E!C50+TI_RPI_PII_E!C50</f>
        <v>618.13327601031813</v>
      </c>
      <c r="D50" s="10">
        <f>TI_RPI_RI_E!D50+TI_RPI_BPI_E!D50+TI_RPI_PT_E!D50+TI_RPI_IT_E!D50+TI_RPI_DU_E!D50+TI_RPI_PII_E!D50</f>
        <v>497.75485812553734</v>
      </c>
      <c r="E50" s="10">
        <f>TI_RPI_RI_E!E50+TI_RPI_BPI_E!E50+TI_RPI_PT_E!E50+TI_RPI_IT_E!E50+TI_RPI_DU_E!E50+TI_RPI_PII_E!E50</f>
        <v>576.09621668099749</v>
      </c>
      <c r="F50" s="10">
        <f>TI_RPI_RI_E!F50+TI_RPI_BPI_E!F50+TI_RPI_PT_E!F50+TI_RPI_IT_E!F50+TI_RPI_DU_E!F50+TI_RPI_PII_E!F50</f>
        <v>591.38237317282881</v>
      </c>
      <c r="G50" s="10">
        <f>TI_RPI_RI_E!G50+TI_RPI_BPI_E!G50+TI_RPI_PT_E!G50+TI_RPI_IT_E!G50+TI_RPI_DU_E!G50+TI_RPI_PII_E!G50</f>
        <v>1101.0442820292346</v>
      </c>
      <c r="H50" s="10">
        <f>TI_RPI_RI_E!H50+TI_RPI_BPI_E!H50+TI_RPI_PT_E!H50+TI_RPI_IT_E!H50+TI_RPI_DU_E!H50+TI_RPI_PII_E!H50</f>
        <v>1916.33611349957</v>
      </c>
      <c r="I50" s="10">
        <f>TI_RPI_RI_E!I50+TI_RPI_BPI_E!I50+TI_RPI_PT_E!I50+TI_RPI_IT_E!I50+TI_RPI_DU_E!I50+TI_RPI_PII_E!I50</f>
        <v>675.47910576096308</v>
      </c>
      <c r="J50" s="10">
        <f>TI_RPI_RI_E!J50+TI_RPI_BPI_E!J50+TI_RPI_PT_E!J50+TI_RPI_IT_E!J50+TI_RPI_DU_E!J50+TI_RPI_PII_E!J50</f>
        <v>752.53946689595864</v>
      </c>
      <c r="K50" s="10">
        <f>TI_RPI_RI_E!K50+TI_RPI_BPI_E!K50+TI_RPI_PT_E!K50+TI_RPI_IT_E!K50+TI_RPI_DU_E!K50+TI_RPI_PII_E!K50</f>
        <v>761.74359415305253</v>
      </c>
      <c r="L50" s="10">
        <f>TI_RPI_RI_E!L50+TI_RPI_BPI_E!L50+TI_RPI_PT_E!L50+TI_RPI_IT_E!L50+TI_RPI_DU_E!L50+TI_RPI_PII_E!L50</f>
        <v>551.69862424763551</v>
      </c>
      <c r="M50" s="10">
        <f>TI_RPI_RI_E!M50+TI_RPI_BPI_E!M50+TI_RPI_PT_E!M50+TI_RPI_IT_E!M50+TI_RPI_DU_E!M50+TI_RPI_PII_E!M50</f>
        <v>732.07996560619074</v>
      </c>
      <c r="N50" s="10">
        <f>TI_RPI_RI_E!N50+TI_RPI_BPI_E!N50+TI_RPI_PT_E!N50+TI_RPI_IT_E!N50+TI_RPI_DU_E!N50+TI_RPI_PII_E!N50</f>
        <v>478.71693895098883</v>
      </c>
      <c r="O50" s="10">
        <f>TI_RPI_RI_E!O50+TI_RPI_BPI_E!O50+TI_RPI_PT_E!O50+TI_RPI_IT_E!O50+TI_RPI_DU_E!O50+TI_RPI_PII_E!O50</f>
        <v>604.05846947549423</v>
      </c>
      <c r="P50" s="10">
        <f>TI_RPI_RI_E!P50+TI_RPI_BPI_E!P50+TI_RPI_PT_E!P50+TI_RPI_IT_E!P50+TI_RPI_DU_E!P50+TI_RPI_PII_E!P50</f>
        <v>598.44273430782437</v>
      </c>
      <c r="Q50" s="10">
        <f>TI_RPI_RI_E!Q50+TI_RPI_BPI_E!Q50+TI_RPI_PT_E!Q50+TI_RPI_IT_E!Q50+TI_RPI_DU_E!Q50+TI_RPI_PII_E!Q50</f>
        <v>819.55571797076516</v>
      </c>
      <c r="R50" s="10">
        <f>TI_RPI_RI_E!R50+TI_RPI_BPI_E!R50+TI_RPI_PT_E!R50+TI_RPI_IT_E!R50+TI_RPI_DU_E!R50+TI_RPI_PII_E!R50</f>
        <v>817.26225279449693</v>
      </c>
      <c r="S50" s="10">
        <f>TI_RPI_RI_E!S50+TI_RPI_BPI_E!S50+TI_RPI_PT_E!S50+TI_RPI_IT_E!S50+TI_RPI_DU_E!S50+TI_RPI_PII_E!S50</f>
        <v>883.37162510748055</v>
      </c>
      <c r="T50" s="10">
        <f>TI_RPI_RI_E!T50+TI_RPI_BPI_E!T50+TI_RPI_PT_E!T50+TI_RPI_IT_E!T50+TI_RPI_DU_E!T50+TI_RPI_PII_E!T50</f>
        <v>670.1102321582116</v>
      </c>
      <c r="U50" s="10">
        <f>TI_RPI_RI_E!U50+TI_RPI_BPI_E!U50+TI_RPI_PT_E!U50+TI_RPI_IT_E!U50+TI_RPI_DU_E!U50+TI_RPI_PII_E!U50</f>
        <v>244.60386930352533</v>
      </c>
      <c r="V50" s="10">
        <f>TI_RPI_RI_E!V50+TI_RPI_BPI_E!V50+TI_RPI_PT_E!V50+TI_RPI_IT_E!V50+TI_RPI_DU_E!V50+TI_RPI_PII_E!V50</f>
        <v>861.20128976784167</v>
      </c>
      <c r="W50" s="10">
        <f>TI_RPI_RI_E!W50+TI_RPI_BPI_E!W50+TI_RPI_PT_E!W50+TI_RPI_IT_E!W50+TI_RPI_DU_E!W50+TI_RPI_PII_E!W50</f>
        <v>857.65356835769546</v>
      </c>
      <c r="X50" s="10">
        <f>TI_RPI_RI_E!X50+TI_RPI_BPI_E!X50+TI_RPI_PT_E!X50+TI_RPI_IT_E!X50+TI_RPI_DU_E!X50+TI_RPI_PII_E!X50</f>
        <v>275.25425623387792</v>
      </c>
    </row>
    <row r="51" spans="1:24" ht="11.25" customHeight="1" x14ac:dyDescent="0.2">
      <c r="A51" s="35" t="s">
        <v>89</v>
      </c>
      <c r="B51" s="36" t="s">
        <v>90</v>
      </c>
      <c r="C51" s="37">
        <f>TI_RPI_RI_E!C51+TI_RPI_BPI_E!C51+TI_RPI_PT_E!C51+TI_RPI_IT_E!C51+TI_RPI_DU_E!C51+TI_RPI_PII_E!C51</f>
        <v>0</v>
      </c>
      <c r="D51" s="37">
        <f>TI_RPI_RI_E!D51+TI_RPI_BPI_E!D51+TI_RPI_PT_E!D51+TI_RPI_IT_E!D51+TI_RPI_DU_E!D51+TI_RPI_PII_E!D51</f>
        <v>0</v>
      </c>
      <c r="E51" s="37">
        <f>TI_RPI_RI_E!E51+TI_RPI_BPI_E!E51+TI_RPI_PT_E!E51+TI_RPI_IT_E!E51+TI_RPI_DU_E!E51+TI_RPI_PII_E!E51</f>
        <v>0</v>
      </c>
      <c r="F51" s="37">
        <f>TI_RPI_RI_E!F51+TI_RPI_BPI_E!F51+TI_RPI_PT_E!F51+TI_RPI_IT_E!F51+TI_RPI_DU_E!F51+TI_RPI_PII_E!F51</f>
        <v>0</v>
      </c>
      <c r="G51" s="37">
        <f>TI_RPI_RI_E!G51+TI_RPI_BPI_E!G51+TI_RPI_PT_E!G51+TI_RPI_IT_E!G51+TI_RPI_DU_E!G51+TI_RPI_PII_E!G51</f>
        <v>0</v>
      </c>
      <c r="H51" s="37">
        <f>TI_RPI_RI_E!H51+TI_RPI_BPI_E!H51+TI_RPI_PT_E!H51+TI_RPI_IT_E!H51+TI_RPI_DU_E!H51+TI_RPI_PII_E!H51</f>
        <v>0</v>
      </c>
      <c r="I51" s="37">
        <f>TI_RPI_RI_E!I51+TI_RPI_BPI_E!I51+TI_RPI_PT_E!I51+TI_RPI_IT_E!I51+TI_RPI_DU_E!I51+TI_RPI_PII_E!I51</f>
        <v>0</v>
      </c>
      <c r="J51" s="37">
        <f>TI_RPI_RI_E!J51+TI_RPI_BPI_E!J51+TI_RPI_PT_E!J51+TI_RPI_IT_E!J51+TI_RPI_DU_E!J51+TI_RPI_PII_E!J51</f>
        <v>0</v>
      </c>
      <c r="K51" s="37">
        <f>TI_RPI_RI_E!K51+TI_RPI_BPI_E!K51+TI_RPI_PT_E!K51+TI_RPI_IT_E!K51+TI_RPI_DU_E!K51+TI_RPI_PII_E!K51</f>
        <v>0</v>
      </c>
      <c r="L51" s="37">
        <f>TI_RPI_RI_E!L51+TI_RPI_BPI_E!L51+TI_RPI_PT_E!L51+TI_RPI_IT_E!L51+TI_RPI_DU_E!L51+TI_RPI_PII_E!L51</f>
        <v>0</v>
      </c>
      <c r="M51" s="37">
        <f>TI_RPI_RI_E!M51+TI_RPI_BPI_E!M51+TI_RPI_PT_E!M51+TI_RPI_IT_E!M51+TI_RPI_DU_E!M51+TI_RPI_PII_E!M51</f>
        <v>0</v>
      </c>
      <c r="N51" s="37">
        <f>TI_RPI_RI_E!N51+TI_RPI_BPI_E!N51+TI_RPI_PT_E!N51+TI_RPI_IT_E!N51+TI_RPI_DU_E!N51+TI_RPI_PII_E!N51</f>
        <v>0</v>
      </c>
      <c r="O51" s="37">
        <f>TI_RPI_RI_E!O51+TI_RPI_BPI_E!O51+TI_RPI_PT_E!O51+TI_RPI_IT_E!O51+TI_RPI_DU_E!O51+TI_RPI_PII_E!O51</f>
        <v>0</v>
      </c>
      <c r="P51" s="37">
        <f>TI_RPI_RI_E!P51+TI_RPI_BPI_E!P51+TI_RPI_PT_E!P51+TI_RPI_IT_E!P51+TI_RPI_DU_E!P51+TI_RPI_PII_E!P51</f>
        <v>0</v>
      </c>
      <c r="Q51" s="37">
        <f>TI_RPI_RI_E!Q51+TI_RPI_BPI_E!Q51+TI_RPI_PT_E!Q51+TI_RPI_IT_E!Q51+TI_RPI_DU_E!Q51+TI_RPI_PII_E!Q51</f>
        <v>0</v>
      </c>
      <c r="R51" s="37">
        <f>TI_RPI_RI_E!R51+TI_RPI_BPI_E!R51+TI_RPI_PT_E!R51+TI_RPI_IT_E!R51+TI_RPI_DU_E!R51+TI_RPI_PII_E!R51</f>
        <v>0</v>
      </c>
      <c r="S51" s="37">
        <f>TI_RPI_RI_E!S51+TI_RPI_BPI_E!S51+TI_RPI_PT_E!S51+TI_RPI_IT_E!S51+TI_RPI_DU_E!S51+TI_RPI_PII_E!S51</f>
        <v>0</v>
      </c>
      <c r="T51" s="37">
        <f>TI_RPI_RI_E!T51+TI_RPI_BPI_E!T51+TI_RPI_PT_E!T51+TI_RPI_IT_E!T51+TI_RPI_DU_E!T51+TI_RPI_PII_E!T51</f>
        <v>0</v>
      </c>
      <c r="U51" s="37">
        <f>TI_RPI_RI_E!U51+TI_RPI_BPI_E!U51+TI_RPI_PT_E!U51+TI_RPI_IT_E!U51+TI_RPI_DU_E!U51+TI_RPI_PII_E!U51</f>
        <v>0</v>
      </c>
      <c r="V51" s="37">
        <f>TI_RPI_RI_E!V51+TI_RPI_BPI_E!V51+TI_RPI_PT_E!V51+TI_RPI_IT_E!V51+TI_RPI_DU_E!V51+TI_RPI_PII_E!V51</f>
        <v>0</v>
      </c>
      <c r="W51" s="37">
        <f>TI_RPI_RI_E!W51+TI_RPI_BPI_E!W51+TI_RPI_PT_E!W51+TI_RPI_IT_E!W51+TI_RPI_DU_E!W51+TI_RPI_PII_E!W51</f>
        <v>0</v>
      </c>
      <c r="X51" s="37">
        <f>TI_RPI_RI_E!X51+TI_RPI_BPI_E!X51+TI_RPI_PT_E!X51+TI_RPI_IT_E!X51+TI_RPI_DU_E!X51+TI_RPI_PII_E!X51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TI_RPI_RI_E!C53+TI_RPI_BPI_E!C53+TI_RPI_PT_E!C53+TI_RPI_IT_E!C53+TI_RPI_DU_E!C53+TI_RPI_PII_E!C53</f>
        <v>0</v>
      </c>
      <c r="D53" s="10">
        <f>TI_RPI_RI_E!D53+TI_RPI_BPI_E!D53+TI_RPI_PT_E!D53+TI_RPI_IT_E!D53+TI_RPI_DU_E!D53+TI_RPI_PII_E!D53</f>
        <v>0</v>
      </c>
      <c r="E53" s="10">
        <f>TI_RPI_RI_E!E53+TI_RPI_BPI_E!E53+TI_RPI_PT_E!E53+TI_RPI_IT_E!E53+TI_RPI_DU_E!E53+TI_RPI_PII_E!E53</f>
        <v>0</v>
      </c>
      <c r="F53" s="10">
        <f>TI_RPI_RI_E!F53+TI_RPI_BPI_E!F53+TI_RPI_PT_E!F53+TI_RPI_IT_E!F53+TI_RPI_DU_E!F53+TI_RPI_PII_E!F53</f>
        <v>0</v>
      </c>
      <c r="G53" s="10">
        <f>TI_RPI_RI_E!G53+TI_RPI_BPI_E!G53+TI_RPI_PT_E!G53+TI_RPI_IT_E!G53+TI_RPI_DU_E!G53+TI_RPI_PII_E!G53</f>
        <v>0</v>
      </c>
      <c r="H53" s="10">
        <f>TI_RPI_RI_E!H53+TI_RPI_BPI_E!H53+TI_RPI_PT_E!H53+TI_RPI_IT_E!H53+TI_RPI_DU_E!H53+TI_RPI_PII_E!H53</f>
        <v>0</v>
      </c>
      <c r="I53" s="10">
        <f>TI_RPI_RI_E!I53+TI_RPI_BPI_E!I53+TI_RPI_PT_E!I53+TI_RPI_IT_E!I53+TI_RPI_DU_E!I53+TI_RPI_PII_E!I53</f>
        <v>0</v>
      </c>
      <c r="J53" s="10">
        <f>TI_RPI_RI_E!J53+TI_RPI_BPI_E!J53+TI_RPI_PT_E!J53+TI_RPI_IT_E!J53+TI_RPI_DU_E!J53+TI_RPI_PII_E!J53</f>
        <v>0</v>
      </c>
      <c r="K53" s="10">
        <f>TI_RPI_RI_E!K53+TI_RPI_BPI_E!K53+TI_RPI_PT_E!K53+TI_RPI_IT_E!K53+TI_RPI_DU_E!K53+TI_RPI_PII_E!K53</f>
        <v>0</v>
      </c>
      <c r="L53" s="10">
        <f>TI_RPI_RI_E!L53+TI_RPI_BPI_E!L53+TI_RPI_PT_E!L53+TI_RPI_IT_E!L53+TI_RPI_DU_E!L53+TI_RPI_PII_E!L53</f>
        <v>0</v>
      </c>
      <c r="M53" s="10">
        <f>TI_RPI_RI_E!M53+TI_RPI_BPI_E!M53+TI_RPI_PT_E!M53+TI_RPI_IT_E!M53+TI_RPI_DU_E!M53+TI_RPI_PII_E!M53</f>
        <v>0</v>
      </c>
      <c r="N53" s="10">
        <f>TI_RPI_RI_E!N53+TI_RPI_BPI_E!N53+TI_RPI_PT_E!N53+TI_RPI_IT_E!N53+TI_RPI_DU_E!N53+TI_RPI_PII_E!N53</f>
        <v>0</v>
      </c>
      <c r="O53" s="10">
        <f>TI_RPI_RI_E!O53+TI_RPI_BPI_E!O53+TI_RPI_PT_E!O53+TI_RPI_IT_E!O53+TI_RPI_DU_E!O53+TI_RPI_PII_E!O53</f>
        <v>0</v>
      </c>
      <c r="P53" s="10">
        <f>TI_RPI_RI_E!P53+TI_RPI_BPI_E!P53+TI_RPI_PT_E!P53+TI_RPI_IT_E!P53+TI_RPI_DU_E!P53+TI_RPI_PII_E!P53</f>
        <v>0</v>
      </c>
      <c r="Q53" s="10">
        <f>TI_RPI_RI_E!Q53+TI_RPI_BPI_E!Q53+TI_RPI_PT_E!Q53+TI_RPI_IT_E!Q53+TI_RPI_DU_E!Q53+TI_RPI_PII_E!Q53</f>
        <v>0</v>
      </c>
      <c r="R53" s="10">
        <f>TI_RPI_RI_E!R53+TI_RPI_BPI_E!R53+TI_RPI_PT_E!R53+TI_RPI_IT_E!R53+TI_RPI_DU_E!R53+TI_RPI_PII_E!R53</f>
        <v>0</v>
      </c>
      <c r="S53" s="10">
        <f>TI_RPI_RI_E!S53+TI_RPI_BPI_E!S53+TI_RPI_PT_E!S53+TI_RPI_IT_E!S53+TI_RPI_DU_E!S53+TI_RPI_PII_E!S53</f>
        <v>0</v>
      </c>
      <c r="T53" s="10">
        <f>TI_RPI_RI_E!T53+TI_RPI_BPI_E!T53+TI_RPI_PT_E!T53+TI_RPI_IT_E!T53+TI_RPI_DU_E!T53+TI_RPI_PII_E!T53</f>
        <v>0</v>
      </c>
      <c r="U53" s="10">
        <f>TI_RPI_RI_E!U53+TI_RPI_BPI_E!U53+TI_RPI_PT_E!U53+TI_RPI_IT_E!U53+TI_RPI_DU_E!U53+TI_RPI_PII_E!U53</f>
        <v>0</v>
      </c>
      <c r="V53" s="10">
        <f>TI_RPI_RI_E!V53+TI_RPI_BPI_E!V53+TI_RPI_PT_E!V53+TI_RPI_IT_E!V53+TI_RPI_DU_E!V53+TI_RPI_PII_E!V53</f>
        <v>0</v>
      </c>
      <c r="W53" s="10">
        <f>TI_RPI_RI_E!W53+TI_RPI_BPI_E!W53+TI_RPI_PT_E!W53+TI_RPI_IT_E!W53+TI_RPI_DU_E!W53+TI_RPI_PII_E!W53</f>
        <v>0</v>
      </c>
      <c r="X53" s="10">
        <f>TI_RPI_RI_E!X53+TI_RPI_BPI_E!X53+TI_RPI_PT_E!X53+TI_RPI_IT_E!X53+TI_RPI_DU_E!X53+TI_RPI_PII_E!X53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TI_RPI_RI_E!C54+TI_RPI_BPI_E!C54+TI_RPI_PT_E!C54+TI_RPI_IT_E!C54+TI_RPI_DU_E!C54+TI_RPI_PII_E!C54</f>
        <v>0</v>
      </c>
      <c r="D54" s="10">
        <f>TI_RPI_RI_E!D54+TI_RPI_BPI_E!D54+TI_RPI_PT_E!D54+TI_RPI_IT_E!D54+TI_RPI_DU_E!D54+TI_RPI_PII_E!D54</f>
        <v>0</v>
      </c>
      <c r="E54" s="10">
        <f>TI_RPI_RI_E!E54+TI_RPI_BPI_E!E54+TI_RPI_PT_E!E54+TI_RPI_IT_E!E54+TI_RPI_DU_E!E54+TI_RPI_PII_E!E54</f>
        <v>0</v>
      </c>
      <c r="F54" s="10">
        <f>TI_RPI_RI_E!F54+TI_RPI_BPI_E!F54+TI_RPI_PT_E!F54+TI_RPI_IT_E!F54+TI_RPI_DU_E!F54+TI_RPI_PII_E!F54</f>
        <v>0</v>
      </c>
      <c r="G54" s="10">
        <f>TI_RPI_RI_E!G54+TI_RPI_BPI_E!G54+TI_RPI_PT_E!G54+TI_RPI_IT_E!G54+TI_RPI_DU_E!G54+TI_RPI_PII_E!G54</f>
        <v>0</v>
      </c>
      <c r="H54" s="10">
        <f>TI_RPI_RI_E!H54+TI_RPI_BPI_E!H54+TI_RPI_PT_E!H54+TI_RPI_IT_E!H54+TI_RPI_DU_E!H54+TI_RPI_PII_E!H54</f>
        <v>0</v>
      </c>
      <c r="I54" s="10">
        <f>TI_RPI_RI_E!I54+TI_RPI_BPI_E!I54+TI_RPI_PT_E!I54+TI_RPI_IT_E!I54+TI_RPI_DU_E!I54+TI_RPI_PII_E!I54</f>
        <v>0</v>
      </c>
      <c r="J54" s="10">
        <f>TI_RPI_RI_E!J54+TI_RPI_BPI_E!J54+TI_RPI_PT_E!J54+TI_RPI_IT_E!J54+TI_RPI_DU_E!J54+TI_RPI_PII_E!J54</f>
        <v>0</v>
      </c>
      <c r="K54" s="10">
        <f>TI_RPI_RI_E!K54+TI_RPI_BPI_E!K54+TI_RPI_PT_E!K54+TI_RPI_IT_E!K54+TI_RPI_DU_E!K54+TI_RPI_PII_E!K54</f>
        <v>0</v>
      </c>
      <c r="L54" s="10">
        <f>TI_RPI_RI_E!L54+TI_RPI_BPI_E!L54+TI_RPI_PT_E!L54+TI_RPI_IT_E!L54+TI_RPI_DU_E!L54+TI_RPI_PII_E!L54</f>
        <v>0</v>
      </c>
      <c r="M54" s="10">
        <f>TI_RPI_RI_E!M54+TI_RPI_BPI_E!M54+TI_RPI_PT_E!M54+TI_RPI_IT_E!M54+TI_RPI_DU_E!M54+TI_RPI_PII_E!M54</f>
        <v>0</v>
      </c>
      <c r="N54" s="10">
        <f>TI_RPI_RI_E!N54+TI_RPI_BPI_E!N54+TI_RPI_PT_E!N54+TI_RPI_IT_E!N54+TI_RPI_DU_E!N54+TI_RPI_PII_E!N54</f>
        <v>0</v>
      </c>
      <c r="O54" s="10">
        <f>TI_RPI_RI_E!O54+TI_RPI_BPI_E!O54+TI_RPI_PT_E!O54+TI_RPI_IT_E!O54+TI_RPI_DU_E!O54+TI_RPI_PII_E!O54</f>
        <v>0</v>
      </c>
      <c r="P54" s="10">
        <f>TI_RPI_RI_E!P54+TI_RPI_BPI_E!P54+TI_RPI_PT_E!P54+TI_RPI_IT_E!P54+TI_RPI_DU_E!P54+TI_RPI_PII_E!P54</f>
        <v>0</v>
      </c>
      <c r="Q54" s="10">
        <f>TI_RPI_RI_E!Q54+TI_RPI_BPI_E!Q54+TI_RPI_PT_E!Q54+TI_RPI_IT_E!Q54+TI_RPI_DU_E!Q54+TI_RPI_PII_E!Q54</f>
        <v>0</v>
      </c>
      <c r="R54" s="10">
        <f>TI_RPI_RI_E!R54+TI_RPI_BPI_E!R54+TI_RPI_PT_E!R54+TI_RPI_IT_E!R54+TI_RPI_DU_E!R54+TI_RPI_PII_E!R54</f>
        <v>0</v>
      </c>
      <c r="S54" s="10">
        <f>TI_RPI_RI_E!S54+TI_RPI_BPI_E!S54+TI_RPI_PT_E!S54+TI_RPI_IT_E!S54+TI_RPI_DU_E!S54+TI_RPI_PII_E!S54</f>
        <v>0</v>
      </c>
      <c r="T54" s="10">
        <f>TI_RPI_RI_E!T54+TI_RPI_BPI_E!T54+TI_RPI_PT_E!T54+TI_RPI_IT_E!T54+TI_RPI_DU_E!T54+TI_RPI_PII_E!T54</f>
        <v>0</v>
      </c>
      <c r="U54" s="10">
        <f>TI_RPI_RI_E!U54+TI_RPI_BPI_E!U54+TI_RPI_PT_E!U54+TI_RPI_IT_E!U54+TI_RPI_DU_E!U54+TI_RPI_PII_E!U54</f>
        <v>0</v>
      </c>
      <c r="V54" s="10">
        <f>TI_RPI_RI_E!V54+TI_RPI_BPI_E!V54+TI_RPI_PT_E!V54+TI_RPI_IT_E!V54+TI_RPI_DU_E!V54+TI_RPI_PII_E!V54</f>
        <v>0</v>
      </c>
      <c r="W54" s="10">
        <f>TI_RPI_RI_E!W54+TI_RPI_BPI_E!W54+TI_RPI_PT_E!W54+TI_RPI_IT_E!W54+TI_RPI_DU_E!W54+TI_RPI_PII_E!W54</f>
        <v>0</v>
      </c>
      <c r="X54" s="10">
        <f>TI_RPI_RI_E!X54+TI_RPI_BPI_E!X54+TI_RPI_PT_E!X54+TI_RPI_IT_E!X54+TI_RPI_DU_E!X54+TI_RPI_PII_E!X54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TI_RPI_RI_E!C55+TI_RPI_BPI_E!C55+TI_RPI_PT_E!C55+TI_RPI_IT_E!C55+TI_RPI_DU_E!C55+TI_RPI_PII_E!C55</f>
        <v>0</v>
      </c>
      <c r="D55" s="10">
        <f>TI_RPI_RI_E!D55+TI_RPI_BPI_E!D55+TI_RPI_PT_E!D55+TI_RPI_IT_E!D55+TI_RPI_DU_E!D55+TI_RPI_PII_E!D55</f>
        <v>0</v>
      </c>
      <c r="E55" s="10">
        <f>TI_RPI_RI_E!E55+TI_RPI_BPI_E!E55+TI_RPI_PT_E!E55+TI_RPI_IT_E!E55+TI_RPI_DU_E!E55+TI_RPI_PII_E!E55</f>
        <v>0</v>
      </c>
      <c r="F55" s="10">
        <f>TI_RPI_RI_E!F55+TI_RPI_BPI_E!F55+TI_RPI_PT_E!F55+TI_RPI_IT_E!F55+TI_RPI_DU_E!F55+TI_RPI_PII_E!F55</f>
        <v>0</v>
      </c>
      <c r="G55" s="10">
        <f>TI_RPI_RI_E!G55+TI_RPI_BPI_E!G55+TI_RPI_PT_E!G55+TI_RPI_IT_E!G55+TI_RPI_DU_E!G55+TI_RPI_PII_E!G55</f>
        <v>0</v>
      </c>
      <c r="H55" s="10">
        <f>TI_RPI_RI_E!H55+TI_RPI_BPI_E!H55+TI_RPI_PT_E!H55+TI_RPI_IT_E!H55+TI_RPI_DU_E!H55+TI_RPI_PII_E!H55</f>
        <v>0</v>
      </c>
      <c r="I55" s="10">
        <f>TI_RPI_RI_E!I55+TI_RPI_BPI_E!I55+TI_RPI_PT_E!I55+TI_RPI_IT_E!I55+TI_RPI_DU_E!I55+TI_RPI_PII_E!I55</f>
        <v>0</v>
      </c>
      <c r="J55" s="10">
        <f>TI_RPI_RI_E!J55+TI_RPI_BPI_E!J55+TI_RPI_PT_E!J55+TI_RPI_IT_E!J55+TI_RPI_DU_E!J55+TI_RPI_PII_E!J55</f>
        <v>0</v>
      </c>
      <c r="K55" s="10">
        <f>TI_RPI_RI_E!K55+TI_RPI_BPI_E!K55+TI_RPI_PT_E!K55+TI_RPI_IT_E!K55+TI_RPI_DU_E!K55+TI_RPI_PII_E!K55</f>
        <v>0</v>
      </c>
      <c r="L55" s="10">
        <f>TI_RPI_RI_E!L55+TI_RPI_BPI_E!L55+TI_RPI_PT_E!L55+TI_RPI_IT_E!L55+TI_RPI_DU_E!L55+TI_RPI_PII_E!L55</f>
        <v>0</v>
      </c>
      <c r="M55" s="10">
        <f>TI_RPI_RI_E!M55+TI_RPI_BPI_E!M55+TI_RPI_PT_E!M55+TI_RPI_IT_E!M55+TI_RPI_DU_E!M55+TI_RPI_PII_E!M55</f>
        <v>0</v>
      </c>
      <c r="N55" s="10">
        <f>TI_RPI_RI_E!N55+TI_RPI_BPI_E!N55+TI_RPI_PT_E!N55+TI_RPI_IT_E!N55+TI_RPI_DU_E!N55+TI_RPI_PII_E!N55</f>
        <v>0</v>
      </c>
      <c r="O55" s="10">
        <f>TI_RPI_RI_E!O55+TI_RPI_BPI_E!O55+TI_RPI_PT_E!O55+TI_RPI_IT_E!O55+TI_RPI_DU_E!O55+TI_RPI_PII_E!O55</f>
        <v>0</v>
      </c>
      <c r="P55" s="10">
        <f>TI_RPI_RI_E!P55+TI_RPI_BPI_E!P55+TI_RPI_PT_E!P55+TI_RPI_IT_E!P55+TI_RPI_DU_E!P55+TI_RPI_PII_E!P55</f>
        <v>0</v>
      </c>
      <c r="Q55" s="10">
        <f>TI_RPI_RI_E!Q55+TI_RPI_BPI_E!Q55+TI_RPI_PT_E!Q55+TI_RPI_IT_E!Q55+TI_RPI_DU_E!Q55+TI_RPI_PII_E!Q55</f>
        <v>0</v>
      </c>
      <c r="R55" s="10">
        <f>TI_RPI_RI_E!R55+TI_RPI_BPI_E!R55+TI_RPI_PT_E!R55+TI_RPI_IT_E!R55+TI_RPI_DU_E!R55+TI_RPI_PII_E!R55</f>
        <v>0</v>
      </c>
      <c r="S55" s="10">
        <f>TI_RPI_RI_E!S55+TI_RPI_BPI_E!S55+TI_RPI_PT_E!S55+TI_RPI_IT_E!S55+TI_RPI_DU_E!S55+TI_RPI_PII_E!S55</f>
        <v>0</v>
      </c>
      <c r="T55" s="10">
        <f>TI_RPI_RI_E!T55+TI_RPI_BPI_E!T55+TI_RPI_PT_E!T55+TI_RPI_IT_E!T55+TI_RPI_DU_E!T55+TI_RPI_PII_E!T55</f>
        <v>0</v>
      </c>
      <c r="U55" s="10">
        <f>TI_RPI_RI_E!U55+TI_RPI_BPI_E!U55+TI_RPI_PT_E!U55+TI_RPI_IT_E!U55+TI_RPI_DU_E!U55+TI_RPI_PII_E!U55</f>
        <v>0</v>
      </c>
      <c r="V55" s="10">
        <f>TI_RPI_RI_E!V55+TI_RPI_BPI_E!V55+TI_RPI_PT_E!V55+TI_RPI_IT_E!V55+TI_RPI_DU_E!V55+TI_RPI_PII_E!V55</f>
        <v>0</v>
      </c>
      <c r="W55" s="10">
        <f>TI_RPI_RI_E!W55+TI_RPI_BPI_E!W55+TI_RPI_PT_E!W55+TI_RPI_IT_E!W55+TI_RPI_DU_E!W55+TI_RPI_PII_E!W55</f>
        <v>0</v>
      </c>
      <c r="X55" s="10">
        <f>TI_RPI_RI_E!X55+TI_RPI_BPI_E!X55+TI_RPI_PT_E!X55+TI_RPI_IT_E!X55+TI_RPI_DU_E!X55+TI_RPI_PII_E!X55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TI_RPI_RI_E!C56+TI_RPI_BPI_E!C56+TI_RPI_PT_E!C56+TI_RPI_IT_E!C56+TI_RPI_DU_E!C56+TI_RPI_PII_E!C56</f>
        <v>0</v>
      </c>
      <c r="D56" s="10">
        <f>TI_RPI_RI_E!D56+TI_RPI_BPI_E!D56+TI_RPI_PT_E!D56+TI_RPI_IT_E!D56+TI_RPI_DU_E!D56+TI_RPI_PII_E!D56</f>
        <v>0</v>
      </c>
      <c r="E56" s="10">
        <f>TI_RPI_RI_E!E56+TI_RPI_BPI_E!E56+TI_RPI_PT_E!E56+TI_RPI_IT_E!E56+TI_RPI_DU_E!E56+TI_RPI_PII_E!E56</f>
        <v>0</v>
      </c>
      <c r="F56" s="10">
        <f>TI_RPI_RI_E!F56+TI_RPI_BPI_E!F56+TI_RPI_PT_E!F56+TI_RPI_IT_E!F56+TI_RPI_DU_E!F56+TI_RPI_PII_E!F56</f>
        <v>0</v>
      </c>
      <c r="G56" s="10">
        <f>TI_RPI_RI_E!G56+TI_RPI_BPI_E!G56+TI_RPI_PT_E!G56+TI_RPI_IT_E!G56+TI_RPI_DU_E!G56+TI_RPI_PII_E!G56</f>
        <v>0</v>
      </c>
      <c r="H56" s="10">
        <f>TI_RPI_RI_E!H56+TI_RPI_BPI_E!H56+TI_RPI_PT_E!H56+TI_RPI_IT_E!H56+TI_RPI_DU_E!H56+TI_RPI_PII_E!H56</f>
        <v>0</v>
      </c>
      <c r="I56" s="10">
        <f>TI_RPI_RI_E!I56+TI_RPI_BPI_E!I56+TI_RPI_PT_E!I56+TI_RPI_IT_E!I56+TI_RPI_DU_E!I56+TI_RPI_PII_E!I56</f>
        <v>0</v>
      </c>
      <c r="J56" s="10">
        <f>TI_RPI_RI_E!J56+TI_RPI_BPI_E!J56+TI_RPI_PT_E!J56+TI_RPI_IT_E!J56+TI_RPI_DU_E!J56+TI_RPI_PII_E!J56</f>
        <v>0</v>
      </c>
      <c r="K56" s="10">
        <f>TI_RPI_RI_E!K56+TI_RPI_BPI_E!K56+TI_RPI_PT_E!K56+TI_RPI_IT_E!K56+TI_RPI_DU_E!K56+TI_RPI_PII_E!K56</f>
        <v>0</v>
      </c>
      <c r="L56" s="10">
        <f>TI_RPI_RI_E!L56+TI_RPI_BPI_E!L56+TI_RPI_PT_E!L56+TI_RPI_IT_E!L56+TI_RPI_DU_E!L56+TI_RPI_PII_E!L56</f>
        <v>0</v>
      </c>
      <c r="M56" s="10">
        <f>TI_RPI_RI_E!M56+TI_RPI_BPI_E!M56+TI_RPI_PT_E!M56+TI_RPI_IT_E!M56+TI_RPI_DU_E!M56+TI_RPI_PII_E!M56</f>
        <v>0</v>
      </c>
      <c r="N56" s="10">
        <f>TI_RPI_RI_E!N56+TI_RPI_BPI_E!N56+TI_RPI_PT_E!N56+TI_RPI_IT_E!N56+TI_RPI_DU_E!N56+TI_RPI_PII_E!N56</f>
        <v>0</v>
      </c>
      <c r="O56" s="10">
        <f>TI_RPI_RI_E!O56+TI_RPI_BPI_E!O56+TI_RPI_PT_E!O56+TI_RPI_IT_E!O56+TI_RPI_DU_E!O56+TI_RPI_PII_E!O56</f>
        <v>0</v>
      </c>
      <c r="P56" s="10">
        <f>TI_RPI_RI_E!P56+TI_RPI_BPI_E!P56+TI_RPI_PT_E!P56+TI_RPI_IT_E!P56+TI_RPI_DU_E!P56+TI_RPI_PII_E!P56</f>
        <v>0</v>
      </c>
      <c r="Q56" s="10">
        <f>TI_RPI_RI_E!Q56+TI_RPI_BPI_E!Q56+TI_RPI_PT_E!Q56+TI_RPI_IT_E!Q56+TI_RPI_DU_E!Q56+TI_RPI_PII_E!Q56</f>
        <v>0</v>
      </c>
      <c r="R56" s="10">
        <f>TI_RPI_RI_E!R56+TI_RPI_BPI_E!R56+TI_RPI_PT_E!R56+TI_RPI_IT_E!R56+TI_RPI_DU_E!R56+TI_RPI_PII_E!R56</f>
        <v>0</v>
      </c>
      <c r="S56" s="10">
        <f>TI_RPI_RI_E!S56+TI_RPI_BPI_E!S56+TI_RPI_PT_E!S56+TI_RPI_IT_E!S56+TI_RPI_DU_E!S56+TI_RPI_PII_E!S56</f>
        <v>0</v>
      </c>
      <c r="T56" s="10">
        <f>TI_RPI_RI_E!T56+TI_RPI_BPI_E!T56+TI_RPI_PT_E!T56+TI_RPI_IT_E!T56+TI_RPI_DU_E!T56+TI_RPI_PII_E!T56</f>
        <v>0</v>
      </c>
      <c r="U56" s="10">
        <f>TI_RPI_RI_E!U56+TI_RPI_BPI_E!U56+TI_RPI_PT_E!U56+TI_RPI_IT_E!U56+TI_RPI_DU_E!U56+TI_RPI_PII_E!U56</f>
        <v>0</v>
      </c>
      <c r="V56" s="10">
        <f>TI_RPI_RI_E!V56+TI_RPI_BPI_E!V56+TI_RPI_PT_E!V56+TI_RPI_IT_E!V56+TI_RPI_DU_E!V56+TI_RPI_PII_E!V56</f>
        <v>0</v>
      </c>
      <c r="W56" s="10">
        <f>TI_RPI_RI_E!W56+TI_RPI_BPI_E!W56+TI_RPI_PT_E!W56+TI_RPI_IT_E!W56+TI_RPI_DU_E!W56+TI_RPI_PII_E!W56</f>
        <v>0</v>
      </c>
      <c r="X56" s="10">
        <f>TI_RPI_RI_E!X56+TI_RPI_BPI_E!X56+TI_RPI_PT_E!X56+TI_RPI_IT_E!X56+TI_RPI_DU_E!X56+TI_RPI_PII_E!X56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TI_RPI_RI_E!C57+TI_RPI_BPI_E!C57+TI_RPI_PT_E!C57+TI_RPI_IT_E!C57+TI_RPI_DU_E!C57+TI_RPI_PII_E!C57</f>
        <v>0</v>
      </c>
      <c r="D57" s="10">
        <f>TI_RPI_RI_E!D57+TI_RPI_BPI_E!D57+TI_RPI_PT_E!D57+TI_RPI_IT_E!D57+TI_RPI_DU_E!D57+TI_RPI_PII_E!D57</f>
        <v>0</v>
      </c>
      <c r="E57" s="10">
        <f>TI_RPI_RI_E!E57+TI_RPI_BPI_E!E57+TI_RPI_PT_E!E57+TI_RPI_IT_E!E57+TI_RPI_DU_E!E57+TI_RPI_PII_E!E57</f>
        <v>0</v>
      </c>
      <c r="F57" s="10">
        <f>TI_RPI_RI_E!F57+TI_RPI_BPI_E!F57+TI_RPI_PT_E!F57+TI_RPI_IT_E!F57+TI_RPI_DU_E!F57+TI_RPI_PII_E!F57</f>
        <v>0</v>
      </c>
      <c r="G57" s="10">
        <f>TI_RPI_RI_E!G57+TI_RPI_BPI_E!G57+TI_RPI_PT_E!G57+TI_RPI_IT_E!G57+TI_RPI_DU_E!G57+TI_RPI_PII_E!G57</f>
        <v>0</v>
      </c>
      <c r="H57" s="10">
        <f>TI_RPI_RI_E!H57+TI_RPI_BPI_E!H57+TI_RPI_PT_E!H57+TI_RPI_IT_E!H57+TI_RPI_DU_E!H57+TI_RPI_PII_E!H57</f>
        <v>0</v>
      </c>
      <c r="I57" s="10">
        <f>TI_RPI_RI_E!I57+TI_RPI_BPI_E!I57+TI_RPI_PT_E!I57+TI_RPI_IT_E!I57+TI_RPI_DU_E!I57+TI_RPI_PII_E!I57</f>
        <v>0</v>
      </c>
      <c r="J57" s="10">
        <f>TI_RPI_RI_E!J57+TI_RPI_BPI_E!J57+TI_RPI_PT_E!J57+TI_RPI_IT_E!J57+TI_RPI_DU_E!J57+TI_RPI_PII_E!J57</f>
        <v>0</v>
      </c>
      <c r="K57" s="10">
        <f>TI_RPI_RI_E!K57+TI_RPI_BPI_E!K57+TI_RPI_PT_E!K57+TI_RPI_IT_E!K57+TI_RPI_DU_E!K57+TI_RPI_PII_E!K57</f>
        <v>0</v>
      </c>
      <c r="L57" s="10">
        <f>TI_RPI_RI_E!L57+TI_RPI_BPI_E!L57+TI_RPI_PT_E!L57+TI_RPI_IT_E!L57+TI_RPI_DU_E!L57+TI_RPI_PII_E!L57</f>
        <v>0</v>
      </c>
      <c r="M57" s="10">
        <f>TI_RPI_RI_E!M57+TI_RPI_BPI_E!M57+TI_RPI_PT_E!M57+TI_RPI_IT_E!M57+TI_RPI_DU_E!M57+TI_RPI_PII_E!M57</f>
        <v>0</v>
      </c>
      <c r="N57" s="10">
        <f>TI_RPI_RI_E!N57+TI_RPI_BPI_E!N57+TI_RPI_PT_E!N57+TI_RPI_IT_E!N57+TI_RPI_DU_E!N57+TI_RPI_PII_E!N57</f>
        <v>0</v>
      </c>
      <c r="O57" s="10">
        <f>TI_RPI_RI_E!O57+TI_RPI_BPI_E!O57+TI_RPI_PT_E!O57+TI_RPI_IT_E!O57+TI_RPI_DU_E!O57+TI_RPI_PII_E!O57</f>
        <v>0</v>
      </c>
      <c r="P57" s="10">
        <f>TI_RPI_RI_E!P57+TI_RPI_BPI_E!P57+TI_RPI_PT_E!P57+TI_RPI_IT_E!P57+TI_RPI_DU_E!P57+TI_RPI_PII_E!P57</f>
        <v>0</v>
      </c>
      <c r="Q57" s="10">
        <f>TI_RPI_RI_E!Q57+TI_RPI_BPI_E!Q57+TI_RPI_PT_E!Q57+TI_RPI_IT_E!Q57+TI_RPI_DU_E!Q57+TI_RPI_PII_E!Q57</f>
        <v>0</v>
      </c>
      <c r="R57" s="10">
        <f>TI_RPI_RI_E!R57+TI_RPI_BPI_E!R57+TI_RPI_PT_E!R57+TI_RPI_IT_E!R57+TI_RPI_DU_E!R57+TI_RPI_PII_E!R57</f>
        <v>0</v>
      </c>
      <c r="S57" s="10">
        <f>TI_RPI_RI_E!S57+TI_RPI_BPI_E!S57+TI_RPI_PT_E!S57+TI_RPI_IT_E!S57+TI_RPI_DU_E!S57+TI_RPI_PII_E!S57</f>
        <v>0</v>
      </c>
      <c r="T57" s="10">
        <f>TI_RPI_RI_E!T57+TI_RPI_BPI_E!T57+TI_RPI_PT_E!T57+TI_RPI_IT_E!T57+TI_RPI_DU_E!T57+TI_RPI_PII_E!T57</f>
        <v>0</v>
      </c>
      <c r="U57" s="10">
        <f>TI_RPI_RI_E!U57+TI_RPI_BPI_E!U57+TI_RPI_PT_E!U57+TI_RPI_IT_E!U57+TI_RPI_DU_E!U57+TI_RPI_PII_E!U57</f>
        <v>0</v>
      </c>
      <c r="V57" s="10">
        <f>TI_RPI_RI_E!V57+TI_RPI_BPI_E!V57+TI_RPI_PT_E!V57+TI_RPI_IT_E!V57+TI_RPI_DU_E!V57+TI_RPI_PII_E!V57</f>
        <v>0</v>
      </c>
      <c r="W57" s="10">
        <f>TI_RPI_RI_E!W57+TI_RPI_BPI_E!W57+TI_RPI_PT_E!W57+TI_RPI_IT_E!W57+TI_RPI_DU_E!W57+TI_RPI_PII_E!W57</f>
        <v>0</v>
      </c>
      <c r="X57" s="10">
        <f>TI_RPI_RI_E!X57+TI_RPI_BPI_E!X57+TI_RPI_PT_E!X57+TI_RPI_IT_E!X57+TI_RPI_DU_E!X57+TI_RPI_PII_E!X57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TI_RPI_RI_E!C58+TI_RPI_BPI_E!C58+TI_RPI_PT_E!C58+TI_RPI_IT_E!C58+TI_RPI_DU_E!C58+TI_RPI_PII_E!C58</f>
        <v>0</v>
      </c>
      <c r="D58" s="10">
        <f>TI_RPI_RI_E!D58+TI_RPI_BPI_E!D58+TI_RPI_PT_E!D58+TI_RPI_IT_E!D58+TI_RPI_DU_E!D58+TI_RPI_PII_E!D58</f>
        <v>0</v>
      </c>
      <c r="E58" s="10">
        <f>TI_RPI_RI_E!E58+TI_RPI_BPI_E!E58+TI_RPI_PT_E!E58+TI_RPI_IT_E!E58+TI_RPI_DU_E!E58+TI_RPI_PII_E!E58</f>
        <v>0</v>
      </c>
      <c r="F58" s="10">
        <f>TI_RPI_RI_E!F58+TI_RPI_BPI_E!F58+TI_RPI_PT_E!F58+TI_RPI_IT_E!F58+TI_RPI_DU_E!F58+TI_RPI_PII_E!F58</f>
        <v>0</v>
      </c>
      <c r="G58" s="10">
        <f>TI_RPI_RI_E!G58+TI_RPI_BPI_E!G58+TI_RPI_PT_E!G58+TI_RPI_IT_E!G58+TI_RPI_DU_E!G58+TI_RPI_PII_E!G58</f>
        <v>0</v>
      </c>
      <c r="H58" s="10">
        <f>TI_RPI_RI_E!H58+TI_RPI_BPI_E!H58+TI_RPI_PT_E!H58+TI_RPI_IT_E!H58+TI_RPI_DU_E!H58+TI_RPI_PII_E!H58</f>
        <v>0</v>
      </c>
      <c r="I58" s="10">
        <f>TI_RPI_RI_E!I58+TI_RPI_BPI_E!I58+TI_RPI_PT_E!I58+TI_RPI_IT_E!I58+TI_RPI_DU_E!I58+TI_RPI_PII_E!I58</f>
        <v>0</v>
      </c>
      <c r="J58" s="10">
        <f>TI_RPI_RI_E!J58+TI_RPI_BPI_E!J58+TI_RPI_PT_E!J58+TI_RPI_IT_E!J58+TI_RPI_DU_E!J58+TI_RPI_PII_E!J58</f>
        <v>0</v>
      </c>
      <c r="K58" s="10">
        <f>TI_RPI_RI_E!K58+TI_RPI_BPI_E!K58+TI_RPI_PT_E!K58+TI_RPI_IT_E!K58+TI_RPI_DU_E!K58+TI_RPI_PII_E!K58</f>
        <v>0</v>
      </c>
      <c r="L58" s="10">
        <f>TI_RPI_RI_E!L58+TI_RPI_BPI_E!L58+TI_RPI_PT_E!L58+TI_RPI_IT_E!L58+TI_RPI_DU_E!L58+TI_RPI_PII_E!L58</f>
        <v>0</v>
      </c>
      <c r="M58" s="10">
        <f>TI_RPI_RI_E!M58+TI_RPI_BPI_E!M58+TI_RPI_PT_E!M58+TI_RPI_IT_E!M58+TI_RPI_DU_E!M58+TI_RPI_PII_E!M58</f>
        <v>0</v>
      </c>
      <c r="N58" s="10">
        <f>TI_RPI_RI_E!N58+TI_RPI_BPI_E!N58+TI_RPI_PT_E!N58+TI_RPI_IT_E!N58+TI_RPI_DU_E!N58+TI_RPI_PII_E!N58</f>
        <v>0</v>
      </c>
      <c r="O58" s="10">
        <f>TI_RPI_RI_E!O58+TI_RPI_BPI_E!O58+TI_RPI_PT_E!O58+TI_RPI_IT_E!O58+TI_RPI_DU_E!O58+TI_RPI_PII_E!O58</f>
        <v>0</v>
      </c>
      <c r="P58" s="10">
        <f>TI_RPI_RI_E!P58+TI_RPI_BPI_E!P58+TI_RPI_PT_E!P58+TI_RPI_IT_E!P58+TI_RPI_DU_E!P58+TI_RPI_PII_E!P58</f>
        <v>0</v>
      </c>
      <c r="Q58" s="10">
        <f>TI_RPI_RI_E!Q58+TI_RPI_BPI_E!Q58+TI_RPI_PT_E!Q58+TI_RPI_IT_E!Q58+TI_RPI_DU_E!Q58+TI_RPI_PII_E!Q58</f>
        <v>0</v>
      </c>
      <c r="R58" s="10">
        <f>TI_RPI_RI_E!R58+TI_RPI_BPI_E!R58+TI_RPI_PT_E!R58+TI_RPI_IT_E!R58+TI_RPI_DU_E!R58+TI_RPI_PII_E!R58</f>
        <v>0</v>
      </c>
      <c r="S58" s="10">
        <f>TI_RPI_RI_E!S58+TI_RPI_BPI_E!S58+TI_RPI_PT_E!S58+TI_RPI_IT_E!S58+TI_RPI_DU_E!S58+TI_RPI_PII_E!S58</f>
        <v>0</v>
      </c>
      <c r="T58" s="10">
        <f>TI_RPI_RI_E!T58+TI_RPI_BPI_E!T58+TI_RPI_PT_E!T58+TI_RPI_IT_E!T58+TI_RPI_DU_E!T58+TI_RPI_PII_E!T58</f>
        <v>0</v>
      </c>
      <c r="U58" s="10">
        <f>TI_RPI_RI_E!U58+TI_RPI_BPI_E!U58+TI_RPI_PT_E!U58+TI_RPI_IT_E!U58+TI_RPI_DU_E!U58+TI_RPI_PII_E!U58</f>
        <v>0</v>
      </c>
      <c r="V58" s="10">
        <f>TI_RPI_RI_E!V58+TI_RPI_BPI_E!V58+TI_RPI_PT_E!V58+TI_RPI_IT_E!V58+TI_RPI_DU_E!V58+TI_RPI_PII_E!V58</f>
        <v>0</v>
      </c>
      <c r="W58" s="10">
        <f>TI_RPI_RI_E!W58+TI_RPI_BPI_E!W58+TI_RPI_PT_E!W58+TI_RPI_IT_E!W58+TI_RPI_DU_E!W58+TI_RPI_PII_E!W58</f>
        <v>0</v>
      </c>
      <c r="X58" s="10">
        <f>TI_RPI_RI_E!X58+TI_RPI_BPI_E!X58+TI_RPI_PT_E!X58+TI_RPI_IT_E!X58+TI_RPI_DU_E!X58+TI_RPI_PII_E!X58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TI_RPI_RI_E!C59+TI_RPI_BPI_E!C59+TI_RPI_PT_E!C59+TI_RPI_IT_E!C59+TI_RPI_DU_E!C59+TI_RPI_PII_E!C59</f>
        <v>0</v>
      </c>
      <c r="D59" s="10">
        <f>TI_RPI_RI_E!D59+TI_RPI_BPI_E!D59+TI_RPI_PT_E!D59+TI_RPI_IT_E!D59+TI_RPI_DU_E!D59+TI_RPI_PII_E!D59</f>
        <v>0</v>
      </c>
      <c r="E59" s="10">
        <f>TI_RPI_RI_E!E59+TI_RPI_BPI_E!E59+TI_RPI_PT_E!E59+TI_RPI_IT_E!E59+TI_RPI_DU_E!E59+TI_RPI_PII_E!E59</f>
        <v>0</v>
      </c>
      <c r="F59" s="10">
        <f>TI_RPI_RI_E!F59+TI_RPI_BPI_E!F59+TI_RPI_PT_E!F59+TI_RPI_IT_E!F59+TI_RPI_DU_E!F59+TI_RPI_PII_E!F59</f>
        <v>0</v>
      </c>
      <c r="G59" s="10">
        <f>TI_RPI_RI_E!G59+TI_RPI_BPI_E!G59+TI_RPI_PT_E!G59+TI_RPI_IT_E!G59+TI_RPI_DU_E!G59+TI_RPI_PII_E!G59</f>
        <v>0</v>
      </c>
      <c r="H59" s="10">
        <f>TI_RPI_RI_E!H59+TI_RPI_BPI_E!H59+TI_RPI_PT_E!H59+TI_RPI_IT_E!H59+TI_RPI_DU_E!H59+TI_RPI_PII_E!H59</f>
        <v>0</v>
      </c>
      <c r="I59" s="10">
        <f>TI_RPI_RI_E!I59+TI_RPI_BPI_E!I59+TI_RPI_PT_E!I59+TI_RPI_IT_E!I59+TI_RPI_DU_E!I59+TI_RPI_PII_E!I59</f>
        <v>0</v>
      </c>
      <c r="J59" s="10">
        <f>TI_RPI_RI_E!J59+TI_RPI_BPI_E!J59+TI_RPI_PT_E!J59+TI_RPI_IT_E!J59+TI_RPI_DU_E!J59+TI_RPI_PII_E!J59</f>
        <v>0</v>
      </c>
      <c r="K59" s="10">
        <f>TI_RPI_RI_E!K59+TI_RPI_BPI_E!K59+TI_RPI_PT_E!K59+TI_RPI_IT_E!K59+TI_RPI_DU_E!K59+TI_RPI_PII_E!K59</f>
        <v>0</v>
      </c>
      <c r="L59" s="10">
        <f>TI_RPI_RI_E!L59+TI_RPI_BPI_E!L59+TI_RPI_PT_E!L59+TI_RPI_IT_E!L59+TI_RPI_DU_E!L59+TI_RPI_PII_E!L59</f>
        <v>0</v>
      </c>
      <c r="M59" s="10">
        <f>TI_RPI_RI_E!M59+TI_RPI_BPI_E!M59+TI_RPI_PT_E!M59+TI_RPI_IT_E!M59+TI_RPI_DU_E!M59+TI_RPI_PII_E!M59</f>
        <v>0</v>
      </c>
      <c r="N59" s="10">
        <f>TI_RPI_RI_E!N59+TI_RPI_BPI_E!N59+TI_RPI_PT_E!N59+TI_RPI_IT_E!N59+TI_RPI_DU_E!N59+TI_RPI_PII_E!N59</f>
        <v>0</v>
      </c>
      <c r="O59" s="10">
        <f>TI_RPI_RI_E!O59+TI_RPI_BPI_E!O59+TI_RPI_PT_E!O59+TI_RPI_IT_E!O59+TI_RPI_DU_E!O59+TI_RPI_PII_E!O59</f>
        <v>0</v>
      </c>
      <c r="P59" s="10">
        <f>TI_RPI_RI_E!P59+TI_RPI_BPI_E!P59+TI_RPI_PT_E!P59+TI_RPI_IT_E!P59+TI_RPI_DU_E!P59+TI_RPI_PII_E!P59</f>
        <v>0</v>
      </c>
      <c r="Q59" s="10">
        <f>TI_RPI_RI_E!Q59+TI_RPI_BPI_E!Q59+TI_RPI_PT_E!Q59+TI_RPI_IT_E!Q59+TI_RPI_DU_E!Q59+TI_RPI_PII_E!Q59</f>
        <v>0</v>
      </c>
      <c r="R59" s="10">
        <f>TI_RPI_RI_E!R59+TI_RPI_BPI_E!R59+TI_RPI_PT_E!R59+TI_RPI_IT_E!R59+TI_RPI_DU_E!R59+TI_RPI_PII_E!R59</f>
        <v>0</v>
      </c>
      <c r="S59" s="10">
        <f>TI_RPI_RI_E!S59+TI_RPI_BPI_E!S59+TI_RPI_PT_E!S59+TI_RPI_IT_E!S59+TI_RPI_DU_E!S59+TI_RPI_PII_E!S59</f>
        <v>0</v>
      </c>
      <c r="T59" s="10">
        <f>TI_RPI_RI_E!T59+TI_RPI_BPI_E!T59+TI_RPI_PT_E!T59+TI_RPI_IT_E!T59+TI_RPI_DU_E!T59+TI_RPI_PII_E!T59</f>
        <v>0</v>
      </c>
      <c r="U59" s="10">
        <f>TI_RPI_RI_E!U59+TI_RPI_BPI_E!U59+TI_RPI_PT_E!U59+TI_RPI_IT_E!U59+TI_RPI_DU_E!U59+TI_RPI_PII_E!U59</f>
        <v>0</v>
      </c>
      <c r="V59" s="10">
        <f>TI_RPI_RI_E!V59+TI_RPI_BPI_E!V59+TI_RPI_PT_E!V59+TI_RPI_IT_E!V59+TI_RPI_DU_E!V59+TI_RPI_PII_E!V59</f>
        <v>0</v>
      </c>
      <c r="W59" s="10">
        <f>TI_RPI_RI_E!W59+TI_RPI_BPI_E!W59+TI_RPI_PT_E!W59+TI_RPI_IT_E!W59+TI_RPI_DU_E!W59+TI_RPI_PII_E!W59</f>
        <v>0</v>
      </c>
      <c r="X59" s="10">
        <f>TI_RPI_RI_E!X59+TI_RPI_BPI_E!X59+TI_RPI_PT_E!X59+TI_RPI_IT_E!X59+TI_RPI_DU_E!X59+TI_RPI_PII_E!X59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TI_RPI_RI_E!C60+TI_RPI_BPI_E!C60+TI_RPI_PT_E!C60+TI_RPI_IT_E!C60+TI_RPI_DU_E!C60+TI_RPI_PII_E!C60</f>
        <v>0</v>
      </c>
      <c r="D60" s="10">
        <f>TI_RPI_RI_E!D60+TI_RPI_BPI_E!D60+TI_RPI_PT_E!D60+TI_RPI_IT_E!D60+TI_RPI_DU_E!D60+TI_RPI_PII_E!D60</f>
        <v>0</v>
      </c>
      <c r="E60" s="10">
        <f>TI_RPI_RI_E!E60+TI_RPI_BPI_E!E60+TI_RPI_PT_E!E60+TI_RPI_IT_E!E60+TI_RPI_DU_E!E60+TI_RPI_PII_E!E60</f>
        <v>0</v>
      </c>
      <c r="F60" s="10">
        <f>TI_RPI_RI_E!F60+TI_RPI_BPI_E!F60+TI_RPI_PT_E!F60+TI_RPI_IT_E!F60+TI_RPI_DU_E!F60+TI_RPI_PII_E!F60</f>
        <v>0</v>
      </c>
      <c r="G60" s="10">
        <f>TI_RPI_RI_E!G60+TI_RPI_BPI_E!G60+TI_RPI_PT_E!G60+TI_RPI_IT_E!G60+TI_RPI_DU_E!G60+TI_RPI_PII_E!G60</f>
        <v>0</v>
      </c>
      <c r="H60" s="10">
        <f>TI_RPI_RI_E!H60+TI_RPI_BPI_E!H60+TI_RPI_PT_E!H60+TI_RPI_IT_E!H60+TI_RPI_DU_E!H60+TI_RPI_PII_E!H60</f>
        <v>0</v>
      </c>
      <c r="I60" s="10">
        <f>TI_RPI_RI_E!I60+TI_RPI_BPI_E!I60+TI_RPI_PT_E!I60+TI_RPI_IT_E!I60+TI_RPI_DU_E!I60+TI_RPI_PII_E!I60</f>
        <v>0</v>
      </c>
      <c r="J60" s="10">
        <f>TI_RPI_RI_E!J60+TI_RPI_BPI_E!J60+TI_RPI_PT_E!J60+TI_RPI_IT_E!J60+TI_RPI_DU_E!J60+TI_RPI_PII_E!J60</f>
        <v>0</v>
      </c>
      <c r="K60" s="10">
        <f>TI_RPI_RI_E!K60+TI_RPI_BPI_E!K60+TI_RPI_PT_E!K60+TI_RPI_IT_E!K60+TI_RPI_DU_E!K60+TI_RPI_PII_E!K60</f>
        <v>0</v>
      </c>
      <c r="L60" s="10">
        <f>TI_RPI_RI_E!L60+TI_RPI_BPI_E!L60+TI_RPI_PT_E!L60+TI_RPI_IT_E!L60+TI_RPI_DU_E!L60+TI_RPI_PII_E!L60</f>
        <v>0</v>
      </c>
      <c r="M60" s="10">
        <f>TI_RPI_RI_E!M60+TI_RPI_BPI_E!M60+TI_RPI_PT_E!M60+TI_RPI_IT_E!M60+TI_RPI_DU_E!M60+TI_RPI_PII_E!M60</f>
        <v>0</v>
      </c>
      <c r="N60" s="10">
        <f>TI_RPI_RI_E!N60+TI_RPI_BPI_E!N60+TI_RPI_PT_E!N60+TI_RPI_IT_E!N60+TI_RPI_DU_E!N60+TI_RPI_PII_E!N60</f>
        <v>0</v>
      </c>
      <c r="O60" s="10">
        <f>TI_RPI_RI_E!O60+TI_RPI_BPI_E!O60+TI_RPI_PT_E!O60+TI_RPI_IT_E!O60+TI_RPI_DU_E!O60+TI_RPI_PII_E!O60</f>
        <v>0</v>
      </c>
      <c r="P60" s="10">
        <f>TI_RPI_RI_E!P60+TI_RPI_BPI_E!P60+TI_RPI_PT_E!P60+TI_RPI_IT_E!P60+TI_RPI_DU_E!P60+TI_RPI_PII_E!P60</f>
        <v>0</v>
      </c>
      <c r="Q60" s="10">
        <f>TI_RPI_RI_E!Q60+TI_RPI_BPI_E!Q60+TI_RPI_PT_E!Q60+TI_RPI_IT_E!Q60+TI_RPI_DU_E!Q60+TI_RPI_PII_E!Q60</f>
        <v>0</v>
      </c>
      <c r="R60" s="10">
        <f>TI_RPI_RI_E!R60+TI_RPI_BPI_E!R60+TI_RPI_PT_E!R60+TI_RPI_IT_E!R60+TI_RPI_DU_E!R60+TI_RPI_PII_E!R60</f>
        <v>0</v>
      </c>
      <c r="S60" s="10">
        <f>TI_RPI_RI_E!S60+TI_RPI_BPI_E!S60+TI_RPI_PT_E!S60+TI_RPI_IT_E!S60+TI_RPI_DU_E!S60+TI_RPI_PII_E!S60</f>
        <v>0</v>
      </c>
      <c r="T60" s="10">
        <f>TI_RPI_RI_E!T60+TI_RPI_BPI_E!T60+TI_RPI_PT_E!T60+TI_RPI_IT_E!T60+TI_RPI_DU_E!T60+TI_RPI_PII_E!T60</f>
        <v>0</v>
      </c>
      <c r="U60" s="10">
        <f>TI_RPI_RI_E!U60+TI_RPI_BPI_E!U60+TI_RPI_PT_E!U60+TI_RPI_IT_E!U60+TI_RPI_DU_E!U60+TI_RPI_PII_E!U60</f>
        <v>0</v>
      </c>
      <c r="V60" s="10">
        <f>TI_RPI_RI_E!V60+TI_RPI_BPI_E!V60+TI_RPI_PT_E!V60+TI_RPI_IT_E!V60+TI_RPI_DU_E!V60+TI_RPI_PII_E!V60</f>
        <v>0</v>
      </c>
      <c r="W60" s="10">
        <f>TI_RPI_RI_E!W60+TI_RPI_BPI_E!W60+TI_RPI_PT_E!W60+TI_RPI_IT_E!W60+TI_RPI_DU_E!W60+TI_RPI_PII_E!W60</f>
        <v>0</v>
      </c>
      <c r="X60" s="10">
        <f>TI_RPI_RI_E!X60+TI_RPI_BPI_E!X60+TI_RPI_PT_E!X60+TI_RPI_IT_E!X60+TI_RPI_DU_E!X60+TI_RPI_PII_E!X60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TI_RPI_RI_E!C61+TI_RPI_BPI_E!C61+TI_RPI_PT_E!C61+TI_RPI_IT_E!C61+TI_RPI_DU_E!C61+TI_RPI_PII_E!C61</f>
        <v>0</v>
      </c>
      <c r="D61" s="10">
        <f>TI_RPI_RI_E!D61+TI_RPI_BPI_E!D61+TI_RPI_PT_E!D61+TI_RPI_IT_E!D61+TI_RPI_DU_E!D61+TI_RPI_PII_E!D61</f>
        <v>0</v>
      </c>
      <c r="E61" s="10">
        <f>TI_RPI_RI_E!E61+TI_RPI_BPI_E!E61+TI_RPI_PT_E!E61+TI_RPI_IT_E!E61+TI_RPI_DU_E!E61+TI_RPI_PII_E!E61</f>
        <v>0</v>
      </c>
      <c r="F61" s="10">
        <f>TI_RPI_RI_E!F61+TI_RPI_BPI_E!F61+TI_RPI_PT_E!F61+TI_RPI_IT_E!F61+TI_RPI_DU_E!F61+TI_RPI_PII_E!F61</f>
        <v>0</v>
      </c>
      <c r="G61" s="10">
        <f>TI_RPI_RI_E!G61+TI_RPI_BPI_E!G61+TI_RPI_PT_E!G61+TI_RPI_IT_E!G61+TI_RPI_DU_E!G61+TI_RPI_PII_E!G61</f>
        <v>0</v>
      </c>
      <c r="H61" s="10">
        <f>TI_RPI_RI_E!H61+TI_RPI_BPI_E!H61+TI_RPI_PT_E!H61+TI_RPI_IT_E!H61+TI_RPI_DU_E!H61+TI_RPI_PII_E!H61</f>
        <v>0</v>
      </c>
      <c r="I61" s="10">
        <f>TI_RPI_RI_E!I61+TI_RPI_BPI_E!I61+TI_RPI_PT_E!I61+TI_RPI_IT_E!I61+TI_RPI_DU_E!I61+TI_RPI_PII_E!I61</f>
        <v>0</v>
      </c>
      <c r="J61" s="10">
        <f>TI_RPI_RI_E!J61+TI_RPI_BPI_E!J61+TI_RPI_PT_E!J61+TI_RPI_IT_E!J61+TI_RPI_DU_E!J61+TI_RPI_PII_E!J61</f>
        <v>0</v>
      </c>
      <c r="K61" s="10">
        <f>TI_RPI_RI_E!K61+TI_RPI_BPI_E!K61+TI_RPI_PT_E!K61+TI_RPI_IT_E!K61+TI_RPI_DU_E!K61+TI_RPI_PII_E!K61</f>
        <v>0</v>
      </c>
      <c r="L61" s="10">
        <f>TI_RPI_RI_E!L61+TI_RPI_BPI_E!L61+TI_RPI_PT_E!L61+TI_RPI_IT_E!L61+TI_RPI_DU_E!L61+TI_RPI_PII_E!L61</f>
        <v>0</v>
      </c>
      <c r="M61" s="10">
        <f>TI_RPI_RI_E!M61+TI_RPI_BPI_E!M61+TI_RPI_PT_E!M61+TI_RPI_IT_E!M61+TI_RPI_DU_E!M61+TI_RPI_PII_E!M61</f>
        <v>0</v>
      </c>
      <c r="N61" s="10">
        <f>TI_RPI_RI_E!N61+TI_RPI_BPI_E!N61+TI_RPI_PT_E!N61+TI_RPI_IT_E!N61+TI_RPI_DU_E!N61+TI_RPI_PII_E!N61</f>
        <v>0</v>
      </c>
      <c r="O61" s="10">
        <f>TI_RPI_RI_E!O61+TI_RPI_BPI_E!O61+TI_RPI_PT_E!O61+TI_RPI_IT_E!O61+TI_RPI_DU_E!O61+TI_RPI_PII_E!O61</f>
        <v>0</v>
      </c>
      <c r="P61" s="10">
        <f>TI_RPI_RI_E!P61+TI_RPI_BPI_E!P61+TI_RPI_PT_E!P61+TI_RPI_IT_E!P61+TI_RPI_DU_E!P61+TI_RPI_PII_E!P61</f>
        <v>0</v>
      </c>
      <c r="Q61" s="10">
        <f>TI_RPI_RI_E!Q61+TI_RPI_BPI_E!Q61+TI_RPI_PT_E!Q61+TI_RPI_IT_E!Q61+TI_RPI_DU_E!Q61+TI_RPI_PII_E!Q61</f>
        <v>0</v>
      </c>
      <c r="R61" s="10">
        <f>TI_RPI_RI_E!R61+TI_RPI_BPI_E!R61+TI_RPI_PT_E!R61+TI_RPI_IT_E!R61+TI_RPI_DU_E!R61+TI_RPI_PII_E!R61</f>
        <v>0</v>
      </c>
      <c r="S61" s="10">
        <f>TI_RPI_RI_E!S61+TI_RPI_BPI_E!S61+TI_RPI_PT_E!S61+TI_RPI_IT_E!S61+TI_RPI_DU_E!S61+TI_RPI_PII_E!S61</f>
        <v>0</v>
      </c>
      <c r="T61" s="10">
        <f>TI_RPI_RI_E!T61+TI_RPI_BPI_E!T61+TI_RPI_PT_E!T61+TI_RPI_IT_E!T61+TI_RPI_DU_E!T61+TI_RPI_PII_E!T61</f>
        <v>0</v>
      </c>
      <c r="U61" s="10">
        <f>TI_RPI_RI_E!U61+TI_RPI_BPI_E!U61+TI_RPI_PT_E!U61+TI_RPI_IT_E!U61+TI_RPI_DU_E!U61+TI_RPI_PII_E!U61</f>
        <v>0</v>
      </c>
      <c r="V61" s="10">
        <f>TI_RPI_RI_E!V61+TI_RPI_BPI_E!V61+TI_RPI_PT_E!V61+TI_RPI_IT_E!V61+TI_RPI_DU_E!V61+TI_RPI_PII_E!V61</f>
        <v>0</v>
      </c>
      <c r="W61" s="10">
        <f>TI_RPI_RI_E!W61+TI_RPI_BPI_E!W61+TI_RPI_PT_E!W61+TI_RPI_IT_E!W61+TI_RPI_DU_E!W61+TI_RPI_PII_E!W61</f>
        <v>0</v>
      </c>
      <c r="X61" s="10">
        <f>TI_RPI_RI_E!X61+TI_RPI_BPI_E!X61+TI_RPI_PT_E!X61+TI_RPI_IT_E!X61+TI_RPI_DU_E!X61+TI_RPI_PII_E!X61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TI_RPI_RI_E!C62+TI_RPI_BPI_E!C62+TI_RPI_PT_E!C62+TI_RPI_IT_E!C62+TI_RPI_DU_E!C62+TI_RPI_PII_E!C62</f>
        <v>0</v>
      </c>
      <c r="D62" s="10">
        <f>TI_RPI_RI_E!D62+TI_RPI_BPI_E!D62+TI_RPI_PT_E!D62+TI_RPI_IT_E!D62+TI_RPI_DU_E!D62+TI_RPI_PII_E!D62</f>
        <v>0</v>
      </c>
      <c r="E62" s="10">
        <f>TI_RPI_RI_E!E62+TI_RPI_BPI_E!E62+TI_RPI_PT_E!E62+TI_RPI_IT_E!E62+TI_RPI_DU_E!E62+TI_RPI_PII_E!E62</f>
        <v>0</v>
      </c>
      <c r="F62" s="10">
        <f>TI_RPI_RI_E!F62+TI_RPI_BPI_E!F62+TI_RPI_PT_E!F62+TI_RPI_IT_E!F62+TI_RPI_DU_E!F62+TI_RPI_PII_E!F62</f>
        <v>0</v>
      </c>
      <c r="G62" s="10">
        <f>TI_RPI_RI_E!G62+TI_RPI_BPI_E!G62+TI_RPI_PT_E!G62+TI_RPI_IT_E!G62+TI_RPI_DU_E!G62+TI_RPI_PII_E!G62</f>
        <v>0</v>
      </c>
      <c r="H62" s="10">
        <f>TI_RPI_RI_E!H62+TI_RPI_BPI_E!H62+TI_RPI_PT_E!H62+TI_RPI_IT_E!H62+TI_RPI_DU_E!H62+TI_RPI_PII_E!H62</f>
        <v>0</v>
      </c>
      <c r="I62" s="10">
        <f>TI_RPI_RI_E!I62+TI_RPI_BPI_E!I62+TI_RPI_PT_E!I62+TI_RPI_IT_E!I62+TI_RPI_DU_E!I62+TI_RPI_PII_E!I62</f>
        <v>0</v>
      </c>
      <c r="J62" s="10">
        <f>TI_RPI_RI_E!J62+TI_RPI_BPI_E!J62+TI_RPI_PT_E!J62+TI_RPI_IT_E!J62+TI_RPI_DU_E!J62+TI_RPI_PII_E!J62</f>
        <v>0</v>
      </c>
      <c r="K62" s="10">
        <f>TI_RPI_RI_E!K62+TI_RPI_BPI_E!K62+TI_RPI_PT_E!K62+TI_RPI_IT_E!K62+TI_RPI_DU_E!K62+TI_RPI_PII_E!K62</f>
        <v>0</v>
      </c>
      <c r="L62" s="10">
        <f>TI_RPI_RI_E!L62+TI_RPI_BPI_E!L62+TI_RPI_PT_E!L62+TI_RPI_IT_E!L62+TI_RPI_DU_E!L62+TI_RPI_PII_E!L62</f>
        <v>0</v>
      </c>
      <c r="M62" s="10">
        <f>TI_RPI_RI_E!M62+TI_RPI_BPI_E!M62+TI_RPI_PT_E!M62+TI_RPI_IT_E!M62+TI_RPI_DU_E!M62+TI_RPI_PII_E!M62</f>
        <v>0</v>
      </c>
      <c r="N62" s="10">
        <f>TI_RPI_RI_E!N62+TI_RPI_BPI_E!N62+TI_RPI_PT_E!N62+TI_RPI_IT_E!N62+TI_RPI_DU_E!N62+TI_RPI_PII_E!N62</f>
        <v>0</v>
      </c>
      <c r="O62" s="10">
        <f>TI_RPI_RI_E!O62+TI_RPI_BPI_E!O62+TI_RPI_PT_E!O62+TI_RPI_IT_E!O62+TI_RPI_DU_E!O62+TI_RPI_PII_E!O62</f>
        <v>0</v>
      </c>
      <c r="P62" s="10">
        <f>TI_RPI_RI_E!P62+TI_RPI_BPI_E!P62+TI_RPI_PT_E!P62+TI_RPI_IT_E!P62+TI_RPI_DU_E!P62+TI_RPI_PII_E!P62</f>
        <v>0</v>
      </c>
      <c r="Q62" s="10">
        <f>TI_RPI_RI_E!Q62+TI_RPI_BPI_E!Q62+TI_RPI_PT_E!Q62+TI_RPI_IT_E!Q62+TI_RPI_DU_E!Q62+TI_RPI_PII_E!Q62</f>
        <v>0</v>
      </c>
      <c r="R62" s="10">
        <f>TI_RPI_RI_E!R62+TI_RPI_BPI_E!R62+TI_RPI_PT_E!R62+TI_RPI_IT_E!R62+TI_RPI_DU_E!R62+TI_RPI_PII_E!R62</f>
        <v>0</v>
      </c>
      <c r="S62" s="10">
        <f>TI_RPI_RI_E!S62+TI_RPI_BPI_E!S62+TI_RPI_PT_E!S62+TI_RPI_IT_E!S62+TI_RPI_DU_E!S62+TI_RPI_PII_E!S62</f>
        <v>0</v>
      </c>
      <c r="T62" s="10">
        <f>TI_RPI_RI_E!T62+TI_RPI_BPI_E!T62+TI_RPI_PT_E!T62+TI_RPI_IT_E!T62+TI_RPI_DU_E!T62+TI_RPI_PII_E!T62</f>
        <v>0</v>
      </c>
      <c r="U62" s="10">
        <f>TI_RPI_RI_E!U62+TI_RPI_BPI_E!U62+TI_RPI_PT_E!U62+TI_RPI_IT_E!U62+TI_RPI_DU_E!U62+TI_RPI_PII_E!U62</f>
        <v>0</v>
      </c>
      <c r="V62" s="10">
        <f>TI_RPI_RI_E!V62+TI_RPI_BPI_E!V62+TI_RPI_PT_E!V62+TI_RPI_IT_E!V62+TI_RPI_DU_E!V62+TI_RPI_PII_E!V62</f>
        <v>0</v>
      </c>
      <c r="W62" s="10">
        <f>TI_RPI_RI_E!W62+TI_RPI_BPI_E!W62+TI_RPI_PT_E!W62+TI_RPI_IT_E!W62+TI_RPI_DU_E!W62+TI_RPI_PII_E!W62</f>
        <v>0</v>
      </c>
      <c r="X62" s="10">
        <f>TI_RPI_RI_E!X62+TI_RPI_BPI_E!X62+TI_RPI_PT_E!X62+TI_RPI_IT_E!X62+TI_RPI_DU_E!X62+TI_RPI_PII_E!X62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TI_RPI_RI_E!C63+TI_RPI_BPI_E!C63+TI_RPI_PT_E!C63+TI_RPI_IT_E!C63+TI_RPI_DU_E!C63+TI_RPI_PII_E!C63</f>
        <v>0</v>
      </c>
      <c r="D63" s="10">
        <f>TI_RPI_RI_E!D63+TI_RPI_BPI_E!D63+TI_RPI_PT_E!D63+TI_RPI_IT_E!D63+TI_RPI_DU_E!D63+TI_RPI_PII_E!D63</f>
        <v>0</v>
      </c>
      <c r="E63" s="10">
        <f>TI_RPI_RI_E!E63+TI_RPI_BPI_E!E63+TI_RPI_PT_E!E63+TI_RPI_IT_E!E63+TI_RPI_DU_E!E63+TI_RPI_PII_E!E63</f>
        <v>0</v>
      </c>
      <c r="F63" s="10">
        <f>TI_RPI_RI_E!F63+TI_RPI_BPI_E!F63+TI_RPI_PT_E!F63+TI_RPI_IT_E!F63+TI_RPI_DU_E!F63+TI_RPI_PII_E!F63</f>
        <v>0</v>
      </c>
      <c r="G63" s="10">
        <f>TI_RPI_RI_E!G63+TI_RPI_BPI_E!G63+TI_RPI_PT_E!G63+TI_RPI_IT_E!G63+TI_RPI_DU_E!G63+TI_RPI_PII_E!G63</f>
        <v>0</v>
      </c>
      <c r="H63" s="10">
        <f>TI_RPI_RI_E!H63+TI_RPI_BPI_E!H63+TI_RPI_PT_E!H63+TI_RPI_IT_E!H63+TI_RPI_DU_E!H63+TI_RPI_PII_E!H63</f>
        <v>0</v>
      </c>
      <c r="I63" s="10">
        <f>TI_RPI_RI_E!I63+TI_RPI_BPI_E!I63+TI_RPI_PT_E!I63+TI_RPI_IT_E!I63+TI_RPI_DU_E!I63+TI_RPI_PII_E!I63</f>
        <v>0</v>
      </c>
      <c r="J63" s="10">
        <f>TI_RPI_RI_E!J63+TI_RPI_BPI_E!J63+TI_RPI_PT_E!J63+TI_RPI_IT_E!J63+TI_RPI_DU_E!J63+TI_RPI_PII_E!J63</f>
        <v>0</v>
      </c>
      <c r="K63" s="10">
        <f>TI_RPI_RI_E!K63+TI_RPI_BPI_E!K63+TI_RPI_PT_E!K63+TI_RPI_IT_E!K63+TI_RPI_DU_E!K63+TI_RPI_PII_E!K63</f>
        <v>0</v>
      </c>
      <c r="L63" s="10">
        <f>TI_RPI_RI_E!L63+TI_RPI_BPI_E!L63+TI_RPI_PT_E!L63+TI_RPI_IT_E!L63+TI_RPI_DU_E!L63+TI_RPI_PII_E!L63</f>
        <v>0</v>
      </c>
      <c r="M63" s="10">
        <f>TI_RPI_RI_E!M63+TI_RPI_BPI_E!M63+TI_RPI_PT_E!M63+TI_RPI_IT_E!M63+TI_RPI_DU_E!M63+TI_RPI_PII_E!M63</f>
        <v>0</v>
      </c>
      <c r="N63" s="10">
        <f>TI_RPI_RI_E!N63+TI_RPI_BPI_E!N63+TI_RPI_PT_E!N63+TI_RPI_IT_E!N63+TI_RPI_DU_E!N63+TI_RPI_PII_E!N63</f>
        <v>0</v>
      </c>
      <c r="O63" s="10">
        <f>TI_RPI_RI_E!O63+TI_RPI_BPI_E!O63+TI_RPI_PT_E!O63+TI_RPI_IT_E!O63+TI_RPI_DU_E!O63+TI_RPI_PII_E!O63</f>
        <v>0</v>
      </c>
      <c r="P63" s="10">
        <f>TI_RPI_RI_E!P63+TI_RPI_BPI_E!P63+TI_RPI_PT_E!P63+TI_RPI_IT_E!P63+TI_RPI_DU_E!P63+TI_RPI_PII_E!P63</f>
        <v>0</v>
      </c>
      <c r="Q63" s="10">
        <f>TI_RPI_RI_E!Q63+TI_RPI_BPI_E!Q63+TI_RPI_PT_E!Q63+TI_RPI_IT_E!Q63+TI_RPI_DU_E!Q63+TI_RPI_PII_E!Q63</f>
        <v>0</v>
      </c>
      <c r="R63" s="10">
        <f>TI_RPI_RI_E!R63+TI_RPI_BPI_E!R63+TI_RPI_PT_E!R63+TI_RPI_IT_E!R63+TI_RPI_DU_E!R63+TI_RPI_PII_E!R63</f>
        <v>0</v>
      </c>
      <c r="S63" s="10">
        <f>TI_RPI_RI_E!S63+TI_RPI_BPI_E!S63+TI_RPI_PT_E!S63+TI_RPI_IT_E!S63+TI_RPI_DU_E!S63+TI_RPI_PII_E!S63</f>
        <v>0</v>
      </c>
      <c r="T63" s="10">
        <f>TI_RPI_RI_E!T63+TI_RPI_BPI_E!T63+TI_RPI_PT_E!T63+TI_RPI_IT_E!T63+TI_RPI_DU_E!T63+TI_RPI_PII_E!T63</f>
        <v>0</v>
      </c>
      <c r="U63" s="10">
        <f>TI_RPI_RI_E!U63+TI_RPI_BPI_E!U63+TI_RPI_PT_E!U63+TI_RPI_IT_E!U63+TI_RPI_DU_E!U63+TI_RPI_PII_E!U63</f>
        <v>0</v>
      </c>
      <c r="V63" s="10">
        <f>TI_RPI_RI_E!V63+TI_RPI_BPI_E!V63+TI_RPI_PT_E!V63+TI_RPI_IT_E!V63+TI_RPI_DU_E!V63+TI_RPI_PII_E!V63</f>
        <v>0</v>
      </c>
      <c r="W63" s="10">
        <f>TI_RPI_RI_E!W63+TI_RPI_BPI_E!W63+TI_RPI_PT_E!W63+TI_RPI_IT_E!W63+TI_RPI_DU_E!W63+TI_RPI_PII_E!W63</f>
        <v>0</v>
      </c>
      <c r="X63" s="10">
        <f>TI_RPI_RI_E!X63+TI_RPI_BPI_E!X63+TI_RPI_PT_E!X63+TI_RPI_IT_E!X63+TI_RPI_DU_E!X63+TI_RPI_PII_E!X63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TI_RPI_RI_E!C64+TI_RPI_BPI_E!C64+TI_RPI_PT_E!C64+TI_RPI_IT_E!C64+TI_RPI_DU_E!C64+TI_RPI_PII_E!C64</f>
        <v>0</v>
      </c>
      <c r="D64" s="10">
        <f>TI_RPI_RI_E!D64+TI_RPI_BPI_E!D64+TI_RPI_PT_E!D64+TI_RPI_IT_E!D64+TI_RPI_DU_E!D64+TI_RPI_PII_E!D64</f>
        <v>0</v>
      </c>
      <c r="E64" s="10">
        <f>TI_RPI_RI_E!E64+TI_RPI_BPI_E!E64+TI_RPI_PT_E!E64+TI_RPI_IT_E!E64+TI_RPI_DU_E!E64+TI_RPI_PII_E!E64</f>
        <v>0</v>
      </c>
      <c r="F64" s="10">
        <f>TI_RPI_RI_E!F64+TI_RPI_BPI_E!F64+TI_RPI_PT_E!F64+TI_RPI_IT_E!F64+TI_RPI_DU_E!F64+TI_RPI_PII_E!F64</f>
        <v>0</v>
      </c>
      <c r="G64" s="10">
        <f>TI_RPI_RI_E!G64+TI_RPI_BPI_E!G64+TI_RPI_PT_E!G64+TI_RPI_IT_E!G64+TI_RPI_DU_E!G64+TI_RPI_PII_E!G64</f>
        <v>0</v>
      </c>
      <c r="H64" s="10">
        <f>TI_RPI_RI_E!H64+TI_RPI_BPI_E!H64+TI_RPI_PT_E!H64+TI_RPI_IT_E!H64+TI_RPI_DU_E!H64+TI_RPI_PII_E!H64</f>
        <v>0</v>
      </c>
      <c r="I64" s="10">
        <f>TI_RPI_RI_E!I64+TI_RPI_BPI_E!I64+TI_RPI_PT_E!I64+TI_RPI_IT_E!I64+TI_RPI_DU_E!I64+TI_RPI_PII_E!I64</f>
        <v>0</v>
      </c>
      <c r="J64" s="10">
        <f>TI_RPI_RI_E!J64+TI_RPI_BPI_E!J64+TI_RPI_PT_E!J64+TI_RPI_IT_E!J64+TI_RPI_DU_E!J64+TI_RPI_PII_E!J64</f>
        <v>0</v>
      </c>
      <c r="K64" s="10">
        <f>TI_RPI_RI_E!K64+TI_RPI_BPI_E!K64+TI_RPI_PT_E!K64+TI_RPI_IT_E!K64+TI_RPI_DU_E!K64+TI_RPI_PII_E!K64</f>
        <v>0</v>
      </c>
      <c r="L64" s="10">
        <f>TI_RPI_RI_E!L64+TI_RPI_BPI_E!L64+TI_RPI_PT_E!L64+TI_RPI_IT_E!L64+TI_RPI_DU_E!L64+TI_RPI_PII_E!L64</f>
        <v>0</v>
      </c>
      <c r="M64" s="10">
        <f>TI_RPI_RI_E!M64+TI_RPI_BPI_E!M64+TI_RPI_PT_E!M64+TI_RPI_IT_E!M64+TI_RPI_DU_E!M64+TI_RPI_PII_E!M64</f>
        <v>0</v>
      </c>
      <c r="N64" s="10">
        <f>TI_RPI_RI_E!N64+TI_RPI_BPI_E!N64+TI_RPI_PT_E!N64+TI_RPI_IT_E!N64+TI_RPI_DU_E!N64+TI_RPI_PII_E!N64</f>
        <v>0</v>
      </c>
      <c r="O64" s="10">
        <f>TI_RPI_RI_E!O64+TI_RPI_BPI_E!O64+TI_RPI_PT_E!O64+TI_RPI_IT_E!O64+TI_RPI_DU_E!O64+TI_RPI_PII_E!O64</f>
        <v>0</v>
      </c>
      <c r="P64" s="10">
        <f>TI_RPI_RI_E!P64+TI_RPI_BPI_E!P64+TI_RPI_PT_E!P64+TI_RPI_IT_E!P64+TI_RPI_DU_E!P64+TI_RPI_PII_E!P64</f>
        <v>0</v>
      </c>
      <c r="Q64" s="10">
        <f>TI_RPI_RI_E!Q64+TI_RPI_BPI_E!Q64+TI_RPI_PT_E!Q64+TI_RPI_IT_E!Q64+TI_RPI_DU_E!Q64+TI_RPI_PII_E!Q64</f>
        <v>0</v>
      </c>
      <c r="R64" s="10">
        <f>TI_RPI_RI_E!R64+TI_RPI_BPI_E!R64+TI_RPI_PT_E!R64+TI_RPI_IT_E!R64+TI_RPI_DU_E!R64+TI_RPI_PII_E!R64</f>
        <v>0</v>
      </c>
      <c r="S64" s="10">
        <f>TI_RPI_RI_E!S64+TI_RPI_BPI_E!S64+TI_RPI_PT_E!S64+TI_RPI_IT_E!S64+TI_RPI_DU_E!S64+TI_RPI_PII_E!S64</f>
        <v>0</v>
      </c>
      <c r="T64" s="10">
        <f>TI_RPI_RI_E!T64+TI_RPI_BPI_E!T64+TI_RPI_PT_E!T64+TI_RPI_IT_E!T64+TI_RPI_DU_E!T64+TI_RPI_PII_E!T64</f>
        <v>0</v>
      </c>
      <c r="U64" s="10">
        <f>TI_RPI_RI_E!U64+TI_RPI_BPI_E!U64+TI_RPI_PT_E!U64+TI_RPI_IT_E!U64+TI_RPI_DU_E!U64+TI_RPI_PII_E!U64</f>
        <v>0</v>
      </c>
      <c r="V64" s="10">
        <f>TI_RPI_RI_E!V64+TI_RPI_BPI_E!V64+TI_RPI_PT_E!V64+TI_RPI_IT_E!V64+TI_RPI_DU_E!V64+TI_RPI_PII_E!V64</f>
        <v>0</v>
      </c>
      <c r="W64" s="10">
        <f>TI_RPI_RI_E!W64+TI_RPI_BPI_E!W64+TI_RPI_PT_E!W64+TI_RPI_IT_E!W64+TI_RPI_DU_E!W64+TI_RPI_PII_E!W64</f>
        <v>0</v>
      </c>
      <c r="X64" s="10">
        <f>TI_RPI_RI_E!X64+TI_RPI_BPI_E!X64+TI_RPI_PT_E!X64+TI_RPI_IT_E!X64+TI_RPI_DU_E!X64+TI_RPI_PII_E!X64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TI_RPI_RI_E!C65+TI_RPI_BPI_E!C65+TI_RPI_PT_E!C65+TI_RPI_IT_E!C65+TI_RPI_DU_E!C65+TI_RPI_PII_E!C65</f>
        <v>0</v>
      </c>
      <c r="D65" s="10">
        <f>TI_RPI_RI_E!D65+TI_RPI_BPI_E!D65+TI_RPI_PT_E!D65+TI_RPI_IT_E!D65+TI_RPI_DU_E!D65+TI_RPI_PII_E!D65</f>
        <v>0</v>
      </c>
      <c r="E65" s="10">
        <f>TI_RPI_RI_E!E65+TI_RPI_BPI_E!E65+TI_RPI_PT_E!E65+TI_RPI_IT_E!E65+TI_RPI_DU_E!E65+TI_RPI_PII_E!E65</f>
        <v>0</v>
      </c>
      <c r="F65" s="10">
        <f>TI_RPI_RI_E!F65+TI_RPI_BPI_E!F65+TI_RPI_PT_E!F65+TI_RPI_IT_E!F65+TI_RPI_DU_E!F65+TI_RPI_PII_E!F65</f>
        <v>0</v>
      </c>
      <c r="G65" s="10">
        <f>TI_RPI_RI_E!G65+TI_RPI_BPI_E!G65+TI_RPI_PT_E!G65+TI_RPI_IT_E!G65+TI_RPI_DU_E!G65+TI_RPI_PII_E!G65</f>
        <v>0</v>
      </c>
      <c r="H65" s="10">
        <f>TI_RPI_RI_E!H65+TI_RPI_BPI_E!H65+TI_RPI_PT_E!H65+TI_RPI_IT_E!H65+TI_RPI_DU_E!H65+TI_RPI_PII_E!H65</f>
        <v>0</v>
      </c>
      <c r="I65" s="10">
        <f>TI_RPI_RI_E!I65+TI_RPI_BPI_E!I65+TI_RPI_PT_E!I65+TI_RPI_IT_E!I65+TI_RPI_DU_E!I65+TI_RPI_PII_E!I65</f>
        <v>0</v>
      </c>
      <c r="J65" s="10">
        <f>TI_RPI_RI_E!J65+TI_RPI_BPI_E!J65+TI_RPI_PT_E!J65+TI_RPI_IT_E!J65+TI_RPI_DU_E!J65+TI_RPI_PII_E!J65</f>
        <v>0</v>
      </c>
      <c r="K65" s="10">
        <f>TI_RPI_RI_E!K65+TI_RPI_BPI_E!K65+TI_RPI_PT_E!K65+TI_RPI_IT_E!K65+TI_RPI_DU_E!K65+TI_RPI_PII_E!K65</f>
        <v>0</v>
      </c>
      <c r="L65" s="10">
        <f>TI_RPI_RI_E!L65+TI_RPI_BPI_E!L65+TI_RPI_PT_E!L65+TI_RPI_IT_E!L65+TI_RPI_DU_E!L65+TI_RPI_PII_E!L65</f>
        <v>0</v>
      </c>
      <c r="M65" s="10">
        <f>TI_RPI_RI_E!M65+TI_RPI_BPI_E!M65+TI_RPI_PT_E!M65+TI_RPI_IT_E!M65+TI_RPI_DU_E!M65+TI_RPI_PII_E!M65</f>
        <v>0</v>
      </c>
      <c r="N65" s="10">
        <f>TI_RPI_RI_E!N65+TI_RPI_BPI_E!N65+TI_RPI_PT_E!N65+TI_RPI_IT_E!N65+TI_RPI_DU_E!N65+TI_RPI_PII_E!N65</f>
        <v>0</v>
      </c>
      <c r="O65" s="10">
        <f>TI_RPI_RI_E!O65+TI_RPI_BPI_E!O65+TI_RPI_PT_E!O65+TI_RPI_IT_E!O65+TI_RPI_DU_E!O65+TI_RPI_PII_E!O65</f>
        <v>0</v>
      </c>
      <c r="P65" s="10">
        <f>TI_RPI_RI_E!P65+TI_RPI_BPI_E!P65+TI_RPI_PT_E!P65+TI_RPI_IT_E!P65+TI_RPI_DU_E!P65+TI_RPI_PII_E!P65</f>
        <v>0</v>
      </c>
      <c r="Q65" s="10">
        <f>TI_RPI_RI_E!Q65+TI_RPI_BPI_E!Q65+TI_RPI_PT_E!Q65+TI_RPI_IT_E!Q65+TI_RPI_DU_E!Q65+TI_RPI_PII_E!Q65</f>
        <v>0</v>
      </c>
      <c r="R65" s="10">
        <f>TI_RPI_RI_E!R65+TI_RPI_BPI_E!R65+TI_RPI_PT_E!R65+TI_RPI_IT_E!R65+TI_RPI_DU_E!R65+TI_RPI_PII_E!R65</f>
        <v>0</v>
      </c>
      <c r="S65" s="10">
        <f>TI_RPI_RI_E!S65+TI_RPI_BPI_E!S65+TI_RPI_PT_E!S65+TI_RPI_IT_E!S65+TI_RPI_DU_E!S65+TI_RPI_PII_E!S65</f>
        <v>0</v>
      </c>
      <c r="T65" s="10">
        <f>TI_RPI_RI_E!T65+TI_RPI_BPI_E!T65+TI_RPI_PT_E!T65+TI_RPI_IT_E!T65+TI_RPI_DU_E!T65+TI_RPI_PII_E!T65</f>
        <v>0</v>
      </c>
      <c r="U65" s="10">
        <f>TI_RPI_RI_E!U65+TI_RPI_BPI_E!U65+TI_RPI_PT_E!U65+TI_RPI_IT_E!U65+TI_RPI_DU_E!U65+TI_RPI_PII_E!U65</f>
        <v>0</v>
      </c>
      <c r="V65" s="10">
        <f>TI_RPI_RI_E!V65+TI_RPI_BPI_E!V65+TI_RPI_PT_E!V65+TI_RPI_IT_E!V65+TI_RPI_DU_E!V65+TI_RPI_PII_E!V65</f>
        <v>0</v>
      </c>
      <c r="W65" s="10">
        <f>TI_RPI_RI_E!W65+TI_RPI_BPI_E!W65+TI_RPI_PT_E!W65+TI_RPI_IT_E!W65+TI_RPI_DU_E!W65+TI_RPI_PII_E!W65</f>
        <v>0</v>
      </c>
      <c r="X65" s="10">
        <f>TI_RPI_RI_E!X65+TI_RPI_BPI_E!X65+TI_RPI_PT_E!X65+TI_RPI_IT_E!X65+TI_RPI_DU_E!X65+TI_RPI_PII_E!X65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TI_RPI_RI_E!C66+TI_RPI_BPI_E!C66+TI_RPI_PT_E!C66+TI_RPI_IT_E!C66+TI_RPI_DU_E!C66+TI_RPI_PII_E!C66</f>
        <v>0</v>
      </c>
      <c r="D66" s="10">
        <f>TI_RPI_RI_E!D66+TI_RPI_BPI_E!D66+TI_RPI_PT_E!D66+TI_RPI_IT_E!D66+TI_RPI_DU_E!D66+TI_RPI_PII_E!D66</f>
        <v>0</v>
      </c>
      <c r="E66" s="10">
        <f>TI_RPI_RI_E!E66+TI_RPI_BPI_E!E66+TI_RPI_PT_E!E66+TI_RPI_IT_E!E66+TI_RPI_DU_E!E66+TI_RPI_PII_E!E66</f>
        <v>0</v>
      </c>
      <c r="F66" s="10">
        <f>TI_RPI_RI_E!F66+TI_RPI_BPI_E!F66+TI_RPI_PT_E!F66+TI_RPI_IT_E!F66+TI_RPI_DU_E!F66+TI_RPI_PII_E!F66</f>
        <v>0</v>
      </c>
      <c r="G66" s="10">
        <f>TI_RPI_RI_E!G66+TI_RPI_BPI_E!G66+TI_RPI_PT_E!G66+TI_RPI_IT_E!G66+TI_RPI_DU_E!G66+TI_RPI_PII_E!G66</f>
        <v>0</v>
      </c>
      <c r="H66" s="10">
        <f>TI_RPI_RI_E!H66+TI_RPI_BPI_E!H66+TI_RPI_PT_E!H66+TI_RPI_IT_E!H66+TI_RPI_DU_E!H66+TI_RPI_PII_E!H66</f>
        <v>0</v>
      </c>
      <c r="I66" s="10">
        <f>TI_RPI_RI_E!I66+TI_RPI_BPI_E!I66+TI_RPI_PT_E!I66+TI_RPI_IT_E!I66+TI_RPI_DU_E!I66+TI_RPI_PII_E!I66</f>
        <v>0</v>
      </c>
      <c r="J66" s="10">
        <f>TI_RPI_RI_E!J66+TI_RPI_BPI_E!J66+TI_RPI_PT_E!J66+TI_RPI_IT_E!J66+TI_RPI_DU_E!J66+TI_RPI_PII_E!J66</f>
        <v>0</v>
      </c>
      <c r="K66" s="10">
        <f>TI_RPI_RI_E!K66+TI_RPI_BPI_E!K66+TI_RPI_PT_E!K66+TI_RPI_IT_E!K66+TI_RPI_DU_E!K66+TI_RPI_PII_E!K66</f>
        <v>0</v>
      </c>
      <c r="L66" s="10">
        <f>TI_RPI_RI_E!L66+TI_RPI_BPI_E!L66+TI_RPI_PT_E!L66+TI_RPI_IT_E!L66+TI_RPI_DU_E!L66+TI_RPI_PII_E!L66</f>
        <v>0</v>
      </c>
      <c r="M66" s="10">
        <f>TI_RPI_RI_E!M66+TI_RPI_BPI_E!M66+TI_RPI_PT_E!M66+TI_RPI_IT_E!M66+TI_RPI_DU_E!M66+TI_RPI_PII_E!M66</f>
        <v>0</v>
      </c>
      <c r="N66" s="10">
        <f>TI_RPI_RI_E!N66+TI_RPI_BPI_E!N66+TI_RPI_PT_E!N66+TI_RPI_IT_E!N66+TI_RPI_DU_E!N66+TI_RPI_PII_E!N66</f>
        <v>0</v>
      </c>
      <c r="O66" s="10">
        <f>TI_RPI_RI_E!O66+TI_RPI_BPI_E!O66+TI_RPI_PT_E!O66+TI_RPI_IT_E!O66+TI_RPI_DU_E!O66+TI_RPI_PII_E!O66</f>
        <v>0</v>
      </c>
      <c r="P66" s="10">
        <f>TI_RPI_RI_E!P66+TI_RPI_BPI_E!P66+TI_RPI_PT_E!P66+TI_RPI_IT_E!P66+TI_RPI_DU_E!P66+TI_RPI_PII_E!P66</f>
        <v>0</v>
      </c>
      <c r="Q66" s="10">
        <f>TI_RPI_RI_E!Q66+TI_RPI_BPI_E!Q66+TI_RPI_PT_E!Q66+TI_RPI_IT_E!Q66+TI_RPI_DU_E!Q66+TI_RPI_PII_E!Q66</f>
        <v>0</v>
      </c>
      <c r="R66" s="10">
        <f>TI_RPI_RI_E!R66+TI_RPI_BPI_E!R66+TI_RPI_PT_E!R66+TI_RPI_IT_E!R66+TI_RPI_DU_E!R66+TI_RPI_PII_E!R66</f>
        <v>0</v>
      </c>
      <c r="S66" s="10">
        <f>TI_RPI_RI_E!S66+TI_RPI_BPI_E!S66+TI_RPI_PT_E!S66+TI_RPI_IT_E!S66+TI_RPI_DU_E!S66+TI_RPI_PII_E!S66</f>
        <v>0</v>
      </c>
      <c r="T66" s="10">
        <f>TI_RPI_RI_E!T66+TI_RPI_BPI_E!T66+TI_RPI_PT_E!T66+TI_RPI_IT_E!T66+TI_RPI_DU_E!T66+TI_RPI_PII_E!T66</f>
        <v>0</v>
      </c>
      <c r="U66" s="10">
        <f>TI_RPI_RI_E!U66+TI_RPI_BPI_E!U66+TI_RPI_PT_E!U66+TI_RPI_IT_E!U66+TI_RPI_DU_E!U66+TI_RPI_PII_E!U66</f>
        <v>0</v>
      </c>
      <c r="V66" s="10">
        <f>TI_RPI_RI_E!V66+TI_RPI_BPI_E!V66+TI_RPI_PT_E!V66+TI_RPI_IT_E!V66+TI_RPI_DU_E!V66+TI_RPI_PII_E!V66</f>
        <v>0</v>
      </c>
      <c r="W66" s="10">
        <f>TI_RPI_RI_E!W66+TI_RPI_BPI_E!W66+TI_RPI_PT_E!W66+TI_RPI_IT_E!W66+TI_RPI_DU_E!W66+TI_RPI_PII_E!W66</f>
        <v>0</v>
      </c>
      <c r="X66" s="10">
        <f>TI_RPI_RI_E!X66+TI_RPI_BPI_E!X66+TI_RPI_PT_E!X66+TI_RPI_IT_E!X66+TI_RPI_DU_E!X66+TI_RPI_PII_E!X66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TI_RPI_RI_E!C67+TI_RPI_BPI_E!C67+TI_RPI_PT_E!C67+TI_RPI_IT_E!C67+TI_RPI_DU_E!C67+TI_RPI_PII_E!C67</f>
        <v>0</v>
      </c>
      <c r="D67" s="10">
        <f>TI_RPI_RI_E!D67+TI_RPI_BPI_E!D67+TI_RPI_PT_E!D67+TI_RPI_IT_E!D67+TI_RPI_DU_E!D67+TI_RPI_PII_E!D67</f>
        <v>0</v>
      </c>
      <c r="E67" s="10">
        <f>TI_RPI_RI_E!E67+TI_RPI_BPI_E!E67+TI_RPI_PT_E!E67+TI_RPI_IT_E!E67+TI_RPI_DU_E!E67+TI_RPI_PII_E!E67</f>
        <v>0</v>
      </c>
      <c r="F67" s="10">
        <f>TI_RPI_RI_E!F67+TI_RPI_BPI_E!F67+TI_RPI_PT_E!F67+TI_RPI_IT_E!F67+TI_RPI_DU_E!F67+TI_RPI_PII_E!F67</f>
        <v>0</v>
      </c>
      <c r="G67" s="10">
        <f>TI_RPI_RI_E!G67+TI_RPI_BPI_E!G67+TI_RPI_PT_E!G67+TI_RPI_IT_E!G67+TI_RPI_DU_E!G67+TI_RPI_PII_E!G67</f>
        <v>0</v>
      </c>
      <c r="H67" s="10">
        <f>TI_RPI_RI_E!H67+TI_RPI_BPI_E!H67+TI_RPI_PT_E!H67+TI_RPI_IT_E!H67+TI_RPI_DU_E!H67+TI_RPI_PII_E!H67</f>
        <v>0</v>
      </c>
      <c r="I67" s="10">
        <f>TI_RPI_RI_E!I67+TI_RPI_BPI_E!I67+TI_RPI_PT_E!I67+TI_RPI_IT_E!I67+TI_RPI_DU_E!I67+TI_RPI_PII_E!I67</f>
        <v>0</v>
      </c>
      <c r="J67" s="10">
        <f>TI_RPI_RI_E!J67+TI_RPI_BPI_E!J67+TI_RPI_PT_E!J67+TI_RPI_IT_E!J67+TI_RPI_DU_E!J67+TI_RPI_PII_E!J67</f>
        <v>0</v>
      </c>
      <c r="K67" s="10">
        <f>TI_RPI_RI_E!K67+TI_RPI_BPI_E!K67+TI_RPI_PT_E!K67+TI_RPI_IT_E!K67+TI_RPI_DU_E!K67+TI_RPI_PII_E!K67</f>
        <v>0</v>
      </c>
      <c r="L67" s="10">
        <f>TI_RPI_RI_E!L67+TI_RPI_BPI_E!L67+TI_RPI_PT_E!L67+TI_RPI_IT_E!L67+TI_RPI_DU_E!L67+TI_RPI_PII_E!L67</f>
        <v>0</v>
      </c>
      <c r="M67" s="10">
        <f>TI_RPI_RI_E!M67+TI_RPI_BPI_E!M67+TI_RPI_PT_E!M67+TI_RPI_IT_E!M67+TI_RPI_DU_E!M67+TI_RPI_PII_E!M67</f>
        <v>0</v>
      </c>
      <c r="N67" s="10">
        <f>TI_RPI_RI_E!N67+TI_RPI_BPI_E!N67+TI_RPI_PT_E!N67+TI_RPI_IT_E!N67+TI_RPI_DU_E!N67+TI_RPI_PII_E!N67</f>
        <v>0</v>
      </c>
      <c r="O67" s="10">
        <f>TI_RPI_RI_E!O67+TI_RPI_BPI_E!O67+TI_RPI_PT_E!O67+TI_RPI_IT_E!O67+TI_RPI_DU_E!O67+TI_RPI_PII_E!O67</f>
        <v>0</v>
      </c>
      <c r="P67" s="10">
        <f>TI_RPI_RI_E!P67+TI_RPI_BPI_E!P67+TI_RPI_PT_E!P67+TI_RPI_IT_E!P67+TI_RPI_DU_E!P67+TI_RPI_PII_E!P67</f>
        <v>0</v>
      </c>
      <c r="Q67" s="10">
        <f>TI_RPI_RI_E!Q67+TI_RPI_BPI_E!Q67+TI_RPI_PT_E!Q67+TI_RPI_IT_E!Q67+TI_RPI_DU_E!Q67+TI_RPI_PII_E!Q67</f>
        <v>0</v>
      </c>
      <c r="R67" s="10">
        <f>TI_RPI_RI_E!R67+TI_RPI_BPI_E!R67+TI_RPI_PT_E!R67+TI_RPI_IT_E!R67+TI_RPI_DU_E!R67+TI_RPI_PII_E!R67</f>
        <v>0</v>
      </c>
      <c r="S67" s="10">
        <f>TI_RPI_RI_E!S67+TI_RPI_BPI_E!S67+TI_RPI_PT_E!S67+TI_RPI_IT_E!S67+TI_RPI_DU_E!S67+TI_RPI_PII_E!S67</f>
        <v>0</v>
      </c>
      <c r="T67" s="10">
        <f>TI_RPI_RI_E!T67+TI_RPI_BPI_E!T67+TI_RPI_PT_E!T67+TI_RPI_IT_E!T67+TI_RPI_DU_E!T67+TI_RPI_PII_E!T67</f>
        <v>0</v>
      </c>
      <c r="U67" s="10">
        <f>TI_RPI_RI_E!U67+TI_RPI_BPI_E!U67+TI_RPI_PT_E!U67+TI_RPI_IT_E!U67+TI_RPI_DU_E!U67+TI_RPI_PII_E!U67</f>
        <v>0</v>
      </c>
      <c r="V67" s="10">
        <f>TI_RPI_RI_E!V67+TI_RPI_BPI_E!V67+TI_RPI_PT_E!V67+TI_RPI_IT_E!V67+TI_RPI_DU_E!V67+TI_RPI_PII_E!V67</f>
        <v>0</v>
      </c>
      <c r="W67" s="10">
        <f>TI_RPI_RI_E!W67+TI_RPI_BPI_E!W67+TI_RPI_PT_E!W67+TI_RPI_IT_E!W67+TI_RPI_DU_E!W67+TI_RPI_PII_E!W67</f>
        <v>0</v>
      </c>
      <c r="X67" s="10">
        <f>TI_RPI_RI_E!X67+TI_RPI_BPI_E!X67+TI_RPI_PT_E!X67+TI_RPI_IT_E!X67+TI_RPI_DU_E!X67+TI_RPI_PII_E!X67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TI_RPI_RI_E!C68+TI_RPI_BPI_E!C68+TI_RPI_PT_E!C68+TI_RPI_IT_E!C68+TI_RPI_DU_E!C68+TI_RPI_PII_E!C68</f>
        <v>0</v>
      </c>
      <c r="D68" s="10">
        <f>TI_RPI_RI_E!D68+TI_RPI_BPI_E!D68+TI_RPI_PT_E!D68+TI_RPI_IT_E!D68+TI_RPI_DU_E!D68+TI_RPI_PII_E!D68</f>
        <v>0</v>
      </c>
      <c r="E68" s="10">
        <f>TI_RPI_RI_E!E68+TI_RPI_BPI_E!E68+TI_RPI_PT_E!E68+TI_RPI_IT_E!E68+TI_RPI_DU_E!E68+TI_RPI_PII_E!E68</f>
        <v>0</v>
      </c>
      <c r="F68" s="10">
        <f>TI_RPI_RI_E!F68+TI_RPI_BPI_E!F68+TI_RPI_PT_E!F68+TI_RPI_IT_E!F68+TI_RPI_DU_E!F68+TI_RPI_PII_E!F68</f>
        <v>0</v>
      </c>
      <c r="G68" s="10">
        <f>TI_RPI_RI_E!G68+TI_RPI_BPI_E!G68+TI_RPI_PT_E!G68+TI_RPI_IT_E!G68+TI_RPI_DU_E!G68+TI_RPI_PII_E!G68</f>
        <v>0</v>
      </c>
      <c r="H68" s="10">
        <f>TI_RPI_RI_E!H68+TI_RPI_BPI_E!H68+TI_RPI_PT_E!H68+TI_RPI_IT_E!H68+TI_RPI_DU_E!H68+TI_RPI_PII_E!H68</f>
        <v>0</v>
      </c>
      <c r="I68" s="10">
        <f>TI_RPI_RI_E!I68+TI_RPI_BPI_E!I68+TI_RPI_PT_E!I68+TI_RPI_IT_E!I68+TI_RPI_DU_E!I68+TI_RPI_PII_E!I68</f>
        <v>0</v>
      </c>
      <c r="J68" s="10">
        <f>TI_RPI_RI_E!J68+TI_RPI_BPI_E!J68+TI_RPI_PT_E!J68+TI_RPI_IT_E!J68+TI_RPI_DU_E!J68+TI_RPI_PII_E!J68</f>
        <v>0</v>
      </c>
      <c r="K68" s="10">
        <f>TI_RPI_RI_E!K68+TI_RPI_BPI_E!K68+TI_RPI_PT_E!K68+TI_RPI_IT_E!K68+TI_RPI_DU_E!K68+TI_RPI_PII_E!K68</f>
        <v>0</v>
      </c>
      <c r="L68" s="10">
        <f>TI_RPI_RI_E!L68+TI_RPI_BPI_E!L68+TI_RPI_PT_E!L68+TI_RPI_IT_E!L68+TI_RPI_DU_E!L68+TI_RPI_PII_E!L68</f>
        <v>0</v>
      </c>
      <c r="M68" s="10">
        <f>TI_RPI_RI_E!M68+TI_RPI_BPI_E!M68+TI_RPI_PT_E!M68+TI_RPI_IT_E!M68+TI_RPI_DU_E!M68+TI_RPI_PII_E!M68</f>
        <v>0</v>
      </c>
      <c r="N68" s="10">
        <f>TI_RPI_RI_E!N68+TI_RPI_BPI_E!N68+TI_RPI_PT_E!N68+TI_RPI_IT_E!N68+TI_RPI_DU_E!N68+TI_RPI_PII_E!N68</f>
        <v>0</v>
      </c>
      <c r="O68" s="10">
        <f>TI_RPI_RI_E!O68+TI_RPI_BPI_E!O68+TI_RPI_PT_E!O68+TI_RPI_IT_E!O68+TI_RPI_DU_E!O68+TI_RPI_PII_E!O68</f>
        <v>0</v>
      </c>
      <c r="P68" s="10">
        <f>TI_RPI_RI_E!P68+TI_RPI_BPI_E!P68+TI_RPI_PT_E!P68+TI_RPI_IT_E!P68+TI_RPI_DU_E!P68+TI_RPI_PII_E!P68</f>
        <v>0</v>
      </c>
      <c r="Q68" s="10">
        <f>TI_RPI_RI_E!Q68+TI_RPI_BPI_E!Q68+TI_RPI_PT_E!Q68+TI_RPI_IT_E!Q68+TI_RPI_DU_E!Q68+TI_RPI_PII_E!Q68</f>
        <v>0</v>
      </c>
      <c r="R68" s="10">
        <f>TI_RPI_RI_E!R68+TI_RPI_BPI_E!R68+TI_RPI_PT_E!R68+TI_RPI_IT_E!R68+TI_RPI_DU_E!R68+TI_RPI_PII_E!R68</f>
        <v>0</v>
      </c>
      <c r="S68" s="10">
        <f>TI_RPI_RI_E!S68+TI_RPI_BPI_E!S68+TI_RPI_PT_E!S68+TI_RPI_IT_E!S68+TI_RPI_DU_E!S68+TI_RPI_PII_E!S68</f>
        <v>0</v>
      </c>
      <c r="T68" s="10">
        <f>TI_RPI_RI_E!T68+TI_RPI_BPI_E!T68+TI_RPI_PT_E!T68+TI_RPI_IT_E!T68+TI_RPI_DU_E!T68+TI_RPI_PII_E!T68</f>
        <v>0</v>
      </c>
      <c r="U68" s="10">
        <f>TI_RPI_RI_E!U68+TI_RPI_BPI_E!U68+TI_RPI_PT_E!U68+TI_RPI_IT_E!U68+TI_RPI_DU_E!U68+TI_RPI_PII_E!U68</f>
        <v>0</v>
      </c>
      <c r="V68" s="10">
        <f>TI_RPI_RI_E!V68+TI_RPI_BPI_E!V68+TI_RPI_PT_E!V68+TI_RPI_IT_E!V68+TI_RPI_DU_E!V68+TI_RPI_PII_E!V68</f>
        <v>0</v>
      </c>
      <c r="W68" s="10">
        <f>TI_RPI_RI_E!W68+TI_RPI_BPI_E!W68+TI_RPI_PT_E!W68+TI_RPI_IT_E!W68+TI_RPI_DU_E!W68+TI_RPI_PII_E!W68</f>
        <v>0</v>
      </c>
      <c r="X68" s="10">
        <f>TI_RPI_RI_E!X68+TI_RPI_BPI_E!X68+TI_RPI_PT_E!X68+TI_RPI_IT_E!X68+TI_RPI_DU_E!X68+TI_RPI_PII_E!X68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TI_RPI_RI_E!C69+TI_RPI_BPI_E!C69+TI_RPI_PT_E!C69+TI_RPI_IT_E!C69+TI_RPI_DU_E!C69+TI_RPI_PII_E!C69</f>
        <v>0</v>
      </c>
      <c r="D69" s="10">
        <f>TI_RPI_RI_E!D69+TI_RPI_BPI_E!D69+TI_RPI_PT_E!D69+TI_RPI_IT_E!D69+TI_RPI_DU_E!D69+TI_RPI_PII_E!D69</f>
        <v>0</v>
      </c>
      <c r="E69" s="10">
        <f>TI_RPI_RI_E!E69+TI_RPI_BPI_E!E69+TI_RPI_PT_E!E69+TI_RPI_IT_E!E69+TI_RPI_DU_E!E69+TI_RPI_PII_E!E69</f>
        <v>0</v>
      </c>
      <c r="F69" s="10">
        <f>TI_RPI_RI_E!F69+TI_RPI_BPI_E!F69+TI_RPI_PT_E!F69+TI_RPI_IT_E!F69+TI_RPI_DU_E!F69+TI_RPI_PII_E!F69</f>
        <v>0</v>
      </c>
      <c r="G69" s="10">
        <f>TI_RPI_RI_E!G69+TI_RPI_BPI_E!G69+TI_RPI_PT_E!G69+TI_RPI_IT_E!G69+TI_RPI_DU_E!G69+TI_RPI_PII_E!G69</f>
        <v>0</v>
      </c>
      <c r="H69" s="10">
        <f>TI_RPI_RI_E!H69+TI_RPI_BPI_E!H69+TI_RPI_PT_E!H69+TI_RPI_IT_E!H69+TI_RPI_DU_E!H69+TI_RPI_PII_E!H69</f>
        <v>0</v>
      </c>
      <c r="I69" s="10">
        <f>TI_RPI_RI_E!I69+TI_RPI_BPI_E!I69+TI_RPI_PT_E!I69+TI_RPI_IT_E!I69+TI_RPI_DU_E!I69+TI_RPI_PII_E!I69</f>
        <v>0</v>
      </c>
      <c r="J69" s="10">
        <f>TI_RPI_RI_E!J69+TI_RPI_BPI_E!J69+TI_RPI_PT_E!J69+TI_RPI_IT_E!J69+TI_RPI_DU_E!J69+TI_RPI_PII_E!J69</f>
        <v>0</v>
      </c>
      <c r="K69" s="10">
        <f>TI_RPI_RI_E!K69+TI_RPI_BPI_E!K69+TI_RPI_PT_E!K69+TI_RPI_IT_E!K69+TI_RPI_DU_E!K69+TI_RPI_PII_E!K69</f>
        <v>0</v>
      </c>
      <c r="L69" s="10">
        <f>TI_RPI_RI_E!L69+TI_RPI_BPI_E!L69+TI_RPI_PT_E!L69+TI_RPI_IT_E!L69+TI_RPI_DU_E!L69+TI_RPI_PII_E!L69</f>
        <v>0</v>
      </c>
      <c r="M69" s="10">
        <f>TI_RPI_RI_E!M69+TI_RPI_BPI_E!M69+TI_RPI_PT_E!M69+TI_RPI_IT_E!M69+TI_RPI_DU_E!M69+TI_RPI_PII_E!M69</f>
        <v>0</v>
      </c>
      <c r="N69" s="10">
        <f>TI_RPI_RI_E!N69+TI_RPI_BPI_E!N69+TI_RPI_PT_E!N69+TI_RPI_IT_E!N69+TI_RPI_DU_E!N69+TI_RPI_PII_E!N69</f>
        <v>0</v>
      </c>
      <c r="O69" s="10">
        <f>TI_RPI_RI_E!O69+TI_RPI_BPI_E!O69+TI_RPI_PT_E!O69+TI_RPI_IT_E!O69+TI_RPI_DU_E!O69+TI_RPI_PII_E!O69</f>
        <v>0</v>
      </c>
      <c r="P69" s="10">
        <f>TI_RPI_RI_E!P69+TI_RPI_BPI_E!P69+TI_RPI_PT_E!P69+TI_RPI_IT_E!P69+TI_RPI_DU_E!P69+TI_RPI_PII_E!P69</f>
        <v>0</v>
      </c>
      <c r="Q69" s="10">
        <f>TI_RPI_RI_E!Q69+TI_RPI_BPI_E!Q69+TI_RPI_PT_E!Q69+TI_RPI_IT_E!Q69+TI_RPI_DU_E!Q69+TI_RPI_PII_E!Q69</f>
        <v>0</v>
      </c>
      <c r="R69" s="10">
        <f>TI_RPI_RI_E!R69+TI_RPI_BPI_E!R69+TI_RPI_PT_E!R69+TI_RPI_IT_E!R69+TI_RPI_DU_E!R69+TI_RPI_PII_E!R69</f>
        <v>0</v>
      </c>
      <c r="S69" s="10">
        <f>TI_RPI_RI_E!S69+TI_RPI_BPI_E!S69+TI_RPI_PT_E!S69+TI_RPI_IT_E!S69+TI_RPI_DU_E!S69+TI_RPI_PII_E!S69</f>
        <v>0</v>
      </c>
      <c r="T69" s="10">
        <f>TI_RPI_RI_E!T69+TI_RPI_BPI_E!T69+TI_RPI_PT_E!T69+TI_RPI_IT_E!T69+TI_RPI_DU_E!T69+TI_RPI_PII_E!T69</f>
        <v>0</v>
      </c>
      <c r="U69" s="10">
        <f>TI_RPI_RI_E!U69+TI_RPI_BPI_E!U69+TI_RPI_PT_E!U69+TI_RPI_IT_E!U69+TI_RPI_DU_E!U69+TI_RPI_PII_E!U69</f>
        <v>0</v>
      </c>
      <c r="V69" s="10">
        <f>TI_RPI_RI_E!V69+TI_RPI_BPI_E!V69+TI_RPI_PT_E!V69+TI_RPI_IT_E!V69+TI_RPI_DU_E!V69+TI_RPI_PII_E!V69</f>
        <v>0</v>
      </c>
      <c r="W69" s="10">
        <f>TI_RPI_RI_E!W69+TI_RPI_BPI_E!W69+TI_RPI_PT_E!W69+TI_RPI_IT_E!W69+TI_RPI_DU_E!W69+TI_RPI_PII_E!W69</f>
        <v>0</v>
      </c>
      <c r="X69" s="10">
        <f>TI_RPI_RI_E!X69+TI_RPI_BPI_E!X69+TI_RPI_PT_E!X69+TI_RPI_IT_E!X69+TI_RPI_DU_E!X69+TI_RPI_PII_E!X69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TI_RPI_RI_E!C70+TI_RPI_BPI_E!C70+TI_RPI_PT_E!C70+TI_RPI_IT_E!C70+TI_RPI_DU_E!C70+TI_RPI_PII_E!C70</f>
        <v>0</v>
      </c>
      <c r="D70" s="10">
        <f>TI_RPI_RI_E!D70+TI_RPI_BPI_E!D70+TI_RPI_PT_E!D70+TI_RPI_IT_E!D70+TI_RPI_DU_E!D70+TI_RPI_PII_E!D70</f>
        <v>0</v>
      </c>
      <c r="E70" s="10">
        <f>TI_RPI_RI_E!E70+TI_RPI_BPI_E!E70+TI_RPI_PT_E!E70+TI_RPI_IT_E!E70+TI_RPI_DU_E!E70+TI_RPI_PII_E!E70</f>
        <v>0</v>
      </c>
      <c r="F70" s="10">
        <f>TI_RPI_RI_E!F70+TI_RPI_BPI_E!F70+TI_RPI_PT_E!F70+TI_RPI_IT_E!F70+TI_RPI_DU_E!F70+TI_RPI_PII_E!F70</f>
        <v>0</v>
      </c>
      <c r="G70" s="10">
        <f>TI_RPI_RI_E!G70+TI_RPI_BPI_E!G70+TI_RPI_PT_E!G70+TI_RPI_IT_E!G70+TI_RPI_DU_E!G70+TI_RPI_PII_E!G70</f>
        <v>0</v>
      </c>
      <c r="H70" s="10">
        <f>TI_RPI_RI_E!H70+TI_RPI_BPI_E!H70+TI_RPI_PT_E!H70+TI_RPI_IT_E!H70+TI_RPI_DU_E!H70+TI_RPI_PII_E!H70</f>
        <v>0</v>
      </c>
      <c r="I70" s="10">
        <f>TI_RPI_RI_E!I70+TI_RPI_BPI_E!I70+TI_RPI_PT_E!I70+TI_RPI_IT_E!I70+TI_RPI_DU_E!I70+TI_RPI_PII_E!I70</f>
        <v>0</v>
      </c>
      <c r="J70" s="10">
        <f>TI_RPI_RI_E!J70+TI_RPI_BPI_E!J70+TI_RPI_PT_E!J70+TI_RPI_IT_E!J70+TI_RPI_DU_E!J70+TI_RPI_PII_E!J70</f>
        <v>0</v>
      </c>
      <c r="K70" s="10">
        <f>TI_RPI_RI_E!K70+TI_RPI_BPI_E!K70+TI_RPI_PT_E!K70+TI_RPI_IT_E!K70+TI_RPI_DU_E!K70+TI_RPI_PII_E!K70</f>
        <v>0</v>
      </c>
      <c r="L70" s="10">
        <f>TI_RPI_RI_E!L70+TI_RPI_BPI_E!L70+TI_RPI_PT_E!L70+TI_RPI_IT_E!L70+TI_RPI_DU_E!L70+TI_RPI_PII_E!L70</f>
        <v>0</v>
      </c>
      <c r="M70" s="10">
        <f>TI_RPI_RI_E!M70+TI_RPI_BPI_E!M70+TI_RPI_PT_E!M70+TI_RPI_IT_E!M70+TI_RPI_DU_E!M70+TI_RPI_PII_E!M70</f>
        <v>0</v>
      </c>
      <c r="N70" s="10">
        <f>TI_RPI_RI_E!N70+TI_RPI_BPI_E!N70+TI_RPI_PT_E!N70+TI_RPI_IT_E!N70+TI_RPI_DU_E!N70+TI_RPI_PII_E!N70</f>
        <v>0</v>
      </c>
      <c r="O70" s="10">
        <f>TI_RPI_RI_E!O70+TI_RPI_BPI_E!O70+TI_RPI_PT_E!O70+TI_RPI_IT_E!O70+TI_RPI_DU_E!O70+TI_RPI_PII_E!O70</f>
        <v>0</v>
      </c>
      <c r="P70" s="10">
        <f>TI_RPI_RI_E!P70+TI_RPI_BPI_E!P70+TI_RPI_PT_E!P70+TI_RPI_IT_E!P70+TI_RPI_DU_E!P70+TI_RPI_PII_E!P70</f>
        <v>0</v>
      </c>
      <c r="Q70" s="10">
        <f>TI_RPI_RI_E!Q70+TI_RPI_BPI_E!Q70+TI_RPI_PT_E!Q70+TI_RPI_IT_E!Q70+TI_RPI_DU_E!Q70+TI_RPI_PII_E!Q70</f>
        <v>0</v>
      </c>
      <c r="R70" s="10">
        <f>TI_RPI_RI_E!R70+TI_RPI_BPI_E!R70+TI_RPI_PT_E!R70+TI_RPI_IT_E!R70+TI_RPI_DU_E!R70+TI_RPI_PII_E!R70</f>
        <v>0</v>
      </c>
      <c r="S70" s="10">
        <f>TI_RPI_RI_E!S70+TI_RPI_BPI_E!S70+TI_RPI_PT_E!S70+TI_RPI_IT_E!S70+TI_RPI_DU_E!S70+TI_RPI_PII_E!S70</f>
        <v>0</v>
      </c>
      <c r="T70" s="10">
        <f>TI_RPI_RI_E!T70+TI_RPI_BPI_E!T70+TI_RPI_PT_E!T70+TI_RPI_IT_E!T70+TI_RPI_DU_E!T70+TI_RPI_PII_E!T70</f>
        <v>0</v>
      </c>
      <c r="U70" s="10">
        <f>TI_RPI_RI_E!U70+TI_RPI_BPI_E!U70+TI_RPI_PT_E!U70+TI_RPI_IT_E!U70+TI_RPI_DU_E!U70+TI_RPI_PII_E!U70</f>
        <v>0</v>
      </c>
      <c r="V70" s="10">
        <f>TI_RPI_RI_E!V70+TI_RPI_BPI_E!V70+TI_RPI_PT_E!V70+TI_RPI_IT_E!V70+TI_RPI_DU_E!V70+TI_RPI_PII_E!V70</f>
        <v>0</v>
      </c>
      <c r="W70" s="10">
        <f>TI_RPI_RI_E!W70+TI_RPI_BPI_E!W70+TI_RPI_PT_E!W70+TI_RPI_IT_E!W70+TI_RPI_DU_E!W70+TI_RPI_PII_E!W70</f>
        <v>0</v>
      </c>
      <c r="X70" s="10">
        <f>TI_RPI_RI_E!X70+TI_RPI_BPI_E!X70+TI_RPI_PT_E!X70+TI_RPI_IT_E!X70+TI_RPI_DU_E!X70+TI_RPI_PII_E!X70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TI_RPI_RI_E!C72+TI_RPI_BPI_E!C72+TI_RPI_PT_E!C72+TI_RPI_IT_E!C72+TI_RPI_DU_E!C72+TI_RPI_PII_E!C72</f>
        <v>0</v>
      </c>
      <c r="D72" s="10">
        <f>TI_RPI_RI_E!D72+TI_RPI_BPI_E!D72+TI_RPI_PT_E!D72+TI_RPI_IT_E!D72+TI_RPI_DU_E!D72+TI_RPI_PII_E!D72</f>
        <v>0</v>
      </c>
      <c r="E72" s="10">
        <f>TI_RPI_RI_E!E72+TI_RPI_BPI_E!E72+TI_RPI_PT_E!E72+TI_RPI_IT_E!E72+TI_RPI_DU_E!E72+TI_RPI_PII_E!E72</f>
        <v>0</v>
      </c>
      <c r="F72" s="10">
        <f>TI_RPI_RI_E!F72+TI_RPI_BPI_E!F72+TI_RPI_PT_E!F72+TI_RPI_IT_E!F72+TI_RPI_DU_E!F72+TI_RPI_PII_E!F72</f>
        <v>0</v>
      </c>
      <c r="G72" s="10">
        <f>TI_RPI_RI_E!G72+TI_RPI_BPI_E!G72+TI_RPI_PT_E!G72+TI_RPI_IT_E!G72+TI_RPI_DU_E!G72+TI_RPI_PII_E!G72</f>
        <v>0</v>
      </c>
      <c r="H72" s="10">
        <f>TI_RPI_RI_E!H72+TI_RPI_BPI_E!H72+TI_RPI_PT_E!H72+TI_RPI_IT_E!H72+TI_RPI_DU_E!H72+TI_RPI_PII_E!H72</f>
        <v>0</v>
      </c>
      <c r="I72" s="10">
        <f>TI_RPI_RI_E!I72+TI_RPI_BPI_E!I72+TI_RPI_PT_E!I72+TI_RPI_IT_E!I72+TI_RPI_DU_E!I72+TI_RPI_PII_E!I72</f>
        <v>0</v>
      </c>
      <c r="J72" s="10">
        <f>TI_RPI_RI_E!J72+TI_RPI_BPI_E!J72+TI_RPI_PT_E!J72+TI_RPI_IT_E!J72+TI_RPI_DU_E!J72+TI_RPI_PII_E!J72</f>
        <v>0</v>
      </c>
      <c r="K72" s="10">
        <f>TI_RPI_RI_E!K72+TI_RPI_BPI_E!K72+TI_RPI_PT_E!K72+TI_RPI_IT_E!K72+TI_RPI_DU_E!K72+TI_RPI_PII_E!K72</f>
        <v>0</v>
      </c>
      <c r="L72" s="10">
        <f>TI_RPI_RI_E!L72+TI_RPI_BPI_E!L72+TI_RPI_PT_E!L72+TI_RPI_IT_E!L72+TI_RPI_DU_E!L72+TI_RPI_PII_E!L72</f>
        <v>0</v>
      </c>
      <c r="M72" s="10">
        <f>TI_RPI_RI_E!M72+TI_RPI_BPI_E!M72+TI_RPI_PT_E!M72+TI_RPI_IT_E!M72+TI_RPI_DU_E!M72+TI_RPI_PII_E!M72</f>
        <v>0</v>
      </c>
      <c r="N72" s="10">
        <f>TI_RPI_RI_E!N72+TI_RPI_BPI_E!N72+TI_RPI_PT_E!N72+TI_RPI_IT_E!N72+TI_RPI_DU_E!N72+TI_RPI_PII_E!N72</f>
        <v>0</v>
      </c>
      <c r="O72" s="10">
        <f>TI_RPI_RI_E!O72+TI_RPI_BPI_E!O72+TI_RPI_PT_E!O72+TI_RPI_IT_E!O72+TI_RPI_DU_E!O72+TI_RPI_PII_E!O72</f>
        <v>0</v>
      </c>
      <c r="P72" s="10">
        <f>TI_RPI_RI_E!P72+TI_RPI_BPI_E!P72+TI_RPI_PT_E!P72+TI_RPI_IT_E!P72+TI_RPI_DU_E!P72+TI_RPI_PII_E!P72</f>
        <v>0</v>
      </c>
      <c r="Q72" s="10">
        <f>TI_RPI_RI_E!Q72+TI_RPI_BPI_E!Q72+TI_RPI_PT_E!Q72+TI_RPI_IT_E!Q72+TI_RPI_DU_E!Q72+TI_RPI_PII_E!Q72</f>
        <v>0</v>
      </c>
      <c r="R72" s="10">
        <f>TI_RPI_RI_E!R72+TI_RPI_BPI_E!R72+TI_RPI_PT_E!R72+TI_RPI_IT_E!R72+TI_RPI_DU_E!R72+TI_RPI_PII_E!R72</f>
        <v>0</v>
      </c>
      <c r="S72" s="10">
        <f>TI_RPI_RI_E!S72+TI_RPI_BPI_E!S72+TI_RPI_PT_E!S72+TI_RPI_IT_E!S72+TI_RPI_DU_E!S72+TI_RPI_PII_E!S72</f>
        <v>0</v>
      </c>
      <c r="T72" s="10">
        <f>TI_RPI_RI_E!T72+TI_RPI_BPI_E!T72+TI_RPI_PT_E!T72+TI_RPI_IT_E!T72+TI_RPI_DU_E!T72+TI_RPI_PII_E!T72</f>
        <v>0</v>
      </c>
      <c r="U72" s="10">
        <f>TI_RPI_RI_E!U72+TI_RPI_BPI_E!U72+TI_RPI_PT_E!U72+TI_RPI_IT_E!U72+TI_RPI_DU_E!U72+TI_RPI_PII_E!U72</f>
        <v>0</v>
      </c>
      <c r="V72" s="10">
        <f>TI_RPI_RI_E!V72+TI_RPI_BPI_E!V72+TI_RPI_PT_E!V72+TI_RPI_IT_E!V72+TI_RPI_DU_E!V72+TI_RPI_PII_E!V72</f>
        <v>0</v>
      </c>
      <c r="W72" s="10">
        <f>TI_RPI_RI_E!W72+TI_RPI_BPI_E!W72+TI_RPI_PT_E!W72+TI_RPI_IT_E!W72+TI_RPI_DU_E!W72+TI_RPI_PII_E!W72</f>
        <v>0</v>
      </c>
      <c r="X72" s="10">
        <f>TI_RPI_RI_E!X72+TI_RPI_BPI_E!X72+TI_RPI_PT_E!X72+TI_RPI_IT_E!X72+TI_RPI_DU_E!X72+TI_RPI_PII_E!X72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TI_RPI_RI_E!C73+TI_RPI_BPI_E!C73+TI_RPI_PT_E!C73+TI_RPI_IT_E!C73+TI_RPI_DU_E!C73+TI_RPI_PII_E!C73</f>
        <v>0</v>
      </c>
      <c r="D73" s="10">
        <f>TI_RPI_RI_E!D73+TI_RPI_BPI_E!D73+TI_RPI_PT_E!D73+TI_RPI_IT_E!D73+TI_RPI_DU_E!D73+TI_RPI_PII_E!D73</f>
        <v>0</v>
      </c>
      <c r="E73" s="10">
        <f>TI_RPI_RI_E!E73+TI_RPI_BPI_E!E73+TI_RPI_PT_E!E73+TI_RPI_IT_E!E73+TI_RPI_DU_E!E73+TI_RPI_PII_E!E73</f>
        <v>0</v>
      </c>
      <c r="F73" s="10">
        <f>TI_RPI_RI_E!F73+TI_RPI_BPI_E!F73+TI_RPI_PT_E!F73+TI_RPI_IT_E!F73+TI_RPI_DU_E!F73+TI_RPI_PII_E!F73</f>
        <v>0</v>
      </c>
      <c r="G73" s="10">
        <f>TI_RPI_RI_E!G73+TI_RPI_BPI_E!G73+TI_RPI_PT_E!G73+TI_RPI_IT_E!G73+TI_RPI_DU_E!G73+TI_RPI_PII_E!G73</f>
        <v>0</v>
      </c>
      <c r="H73" s="10">
        <f>TI_RPI_RI_E!H73+TI_RPI_BPI_E!H73+TI_RPI_PT_E!H73+TI_RPI_IT_E!H73+TI_RPI_DU_E!H73+TI_RPI_PII_E!H73</f>
        <v>0</v>
      </c>
      <c r="I73" s="10">
        <f>TI_RPI_RI_E!I73+TI_RPI_BPI_E!I73+TI_RPI_PT_E!I73+TI_RPI_IT_E!I73+TI_RPI_DU_E!I73+TI_RPI_PII_E!I73</f>
        <v>0</v>
      </c>
      <c r="J73" s="10">
        <f>TI_RPI_RI_E!J73+TI_RPI_BPI_E!J73+TI_RPI_PT_E!J73+TI_RPI_IT_E!J73+TI_RPI_DU_E!J73+TI_RPI_PII_E!J73</f>
        <v>0</v>
      </c>
      <c r="K73" s="10">
        <f>TI_RPI_RI_E!K73+TI_RPI_BPI_E!K73+TI_RPI_PT_E!K73+TI_RPI_IT_E!K73+TI_RPI_DU_E!K73+TI_RPI_PII_E!K73</f>
        <v>0</v>
      </c>
      <c r="L73" s="10">
        <f>TI_RPI_RI_E!L73+TI_RPI_BPI_E!L73+TI_RPI_PT_E!L73+TI_RPI_IT_E!L73+TI_RPI_DU_E!L73+TI_RPI_PII_E!L73</f>
        <v>0</v>
      </c>
      <c r="M73" s="10">
        <f>TI_RPI_RI_E!M73+TI_RPI_BPI_E!M73+TI_RPI_PT_E!M73+TI_RPI_IT_E!M73+TI_RPI_DU_E!M73+TI_RPI_PII_E!M73</f>
        <v>0</v>
      </c>
      <c r="N73" s="10">
        <f>TI_RPI_RI_E!N73+TI_RPI_BPI_E!N73+TI_RPI_PT_E!N73+TI_RPI_IT_E!N73+TI_RPI_DU_E!N73+TI_RPI_PII_E!N73</f>
        <v>0</v>
      </c>
      <c r="O73" s="10">
        <f>TI_RPI_RI_E!O73+TI_RPI_BPI_E!O73+TI_RPI_PT_E!O73+TI_RPI_IT_E!O73+TI_RPI_DU_E!O73+TI_RPI_PII_E!O73</f>
        <v>0</v>
      </c>
      <c r="P73" s="10">
        <f>TI_RPI_RI_E!P73+TI_RPI_BPI_E!P73+TI_RPI_PT_E!P73+TI_RPI_IT_E!P73+TI_RPI_DU_E!P73+TI_RPI_PII_E!P73</f>
        <v>0</v>
      </c>
      <c r="Q73" s="10">
        <f>TI_RPI_RI_E!Q73+TI_RPI_BPI_E!Q73+TI_RPI_PT_E!Q73+TI_RPI_IT_E!Q73+TI_RPI_DU_E!Q73+TI_RPI_PII_E!Q73</f>
        <v>0</v>
      </c>
      <c r="R73" s="10">
        <f>TI_RPI_RI_E!R73+TI_RPI_BPI_E!R73+TI_RPI_PT_E!R73+TI_RPI_IT_E!R73+TI_RPI_DU_E!R73+TI_RPI_PII_E!R73</f>
        <v>0</v>
      </c>
      <c r="S73" s="10">
        <f>TI_RPI_RI_E!S73+TI_RPI_BPI_E!S73+TI_RPI_PT_E!S73+TI_RPI_IT_E!S73+TI_RPI_DU_E!S73+TI_RPI_PII_E!S73</f>
        <v>0</v>
      </c>
      <c r="T73" s="10">
        <f>TI_RPI_RI_E!T73+TI_RPI_BPI_E!T73+TI_RPI_PT_E!T73+TI_RPI_IT_E!T73+TI_RPI_DU_E!T73+TI_RPI_PII_E!T73</f>
        <v>0</v>
      </c>
      <c r="U73" s="10">
        <f>TI_RPI_RI_E!U73+TI_RPI_BPI_E!U73+TI_RPI_PT_E!U73+TI_RPI_IT_E!U73+TI_RPI_DU_E!U73+TI_RPI_PII_E!U73</f>
        <v>0</v>
      </c>
      <c r="V73" s="10">
        <f>TI_RPI_RI_E!V73+TI_RPI_BPI_E!V73+TI_RPI_PT_E!V73+TI_RPI_IT_E!V73+TI_RPI_DU_E!V73+TI_RPI_PII_E!V73</f>
        <v>0</v>
      </c>
      <c r="W73" s="10">
        <f>TI_RPI_RI_E!W73+TI_RPI_BPI_E!W73+TI_RPI_PT_E!W73+TI_RPI_IT_E!W73+TI_RPI_DU_E!W73+TI_RPI_PII_E!W73</f>
        <v>0</v>
      </c>
      <c r="X73" s="10">
        <f>TI_RPI_RI_E!X73+TI_RPI_BPI_E!X73+TI_RPI_PT_E!X73+TI_RPI_IT_E!X73+TI_RPI_DU_E!X73+TI_RPI_PII_E!X73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TI_RPI_RI_E!C74+TI_RPI_BPI_E!C74+TI_RPI_PT_E!C74+TI_RPI_IT_E!C74+TI_RPI_DU_E!C74+TI_RPI_PII_E!C74</f>
        <v>0</v>
      </c>
      <c r="D74" s="37">
        <f>TI_RPI_RI_E!D74+TI_RPI_BPI_E!D74+TI_RPI_PT_E!D74+TI_RPI_IT_E!D74+TI_RPI_DU_E!D74+TI_RPI_PII_E!D74</f>
        <v>0</v>
      </c>
      <c r="E74" s="37">
        <f>TI_RPI_RI_E!E74+TI_RPI_BPI_E!E74+TI_RPI_PT_E!E74+TI_RPI_IT_E!E74+TI_RPI_DU_E!E74+TI_RPI_PII_E!E74</f>
        <v>0</v>
      </c>
      <c r="F74" s="37">
        <f>TI_RPI_RI_E!F74+TI_RPI_BPI_E!F74+TI_RPI_PT_E!F74+TI_RPI_IT_E!F74+TI_RPI_DU_E!F74+TI_RPI_PII_E!F74</f>
        <v>0</v>
      </c>
      <c r="G74" s="37">
        <f>TI_RPI_RI_E!G74+TI_RPI_BPI_E!G74+TI_RPI_PT_E!G74+TI_RPI_IT_E!G74+TI_RPI_DU_E!G74+TI_RPI_PII_E!G74</f>
        <v>0</v>
      </c>
      <c r="H74" s="37">
        <f>TI_RPI_RI_E!H74+TI_RPI_BPI_E!H74+TI_RPI_PT_E!H74+TI_RPI_IT_E!H74+TI_RPI_DU_E!H74+TI_RPI_PII_E!H74</f>
        <v>0</v>
      </c>
      <c r="I74" s="37">
        <f>TI_RPI_RI_E!I74+TI_RPI_BPI_E!I74+TI_RPI_PT_E!I74+TI_RPI_IT_E!I74+TI_RPI_DU_E!I74+TI_RPI_PII_E!I74</f>
        <v>0</v>
      </c>
      <c r="J74" s="37">
        <f>TI_RPI_RI_E!J74+TI_RPI_BPI_E!J74+TI_RPI_PT_E!J74+TI_RPI_IT_E!J74+TI_RPI_DU_E!J74+TI_RPI_PII_E!J74</f>
        <v>0</v>
      </c>
      <c r="K74" s="37">
        <f>TI_RPI_RI_E!K74+TI_RPI_BPI_E!K74+TI_RPI_PT_E!K74+TI_RPI_IT_E!K74+TI_RPI_DU_E!K74+TI_RPI_PII_E!K74</f>
        <v>0</v>
      </c>
      <c r="L74" s="37">
        <f>TI_RPI_RI_E!L74+TI_RPI_BPI_E!L74+TI_RPI_PT_E!L74+TI_RPI_IT_E!L74+TI_RPI_DU_E!L74+TI_RPI_PII_E!L74</f>
        <v>0</v>
      </c>
      <c r="M74" s="37">
        <f>TI_RPI_RI_E!M74+TI_RPI_BPI_E!M74+TI_RPI_PT_E!M74+TI_RPI_IT_E!M74+TI_RPI_DU_E!M74+TI_RPI_PII_E!M74</f>
        <v>0</v>
      </c>
      <c r="N74" s="37">
        <f>TI_RPI_RI_E!N74+TI_RPI_BPI_E!N74+TI_RPI_PT_E!N74+TI_RPI_IT_E!N74+TI_RPI_DU_E!N74+TI_RPI_PII_E!N74</f>
        <v>0</v>
      </c>
      <c r="O74" s="37">
        <f>TI_RPI_RI_E!O74+TI_RPI_BPI_E!O74+TI_RPI_PT_E!O74+TI_RPI_IT_E!O74+TI_RPI_DU_E!O74+TI_RPI_PII_E!O74</f>
        <v>0</v>
      </c>
      <c r="P74" s="37">
        <f>TI_RPI_RI_E!P74+TI_RPI_BPI_E!P74+TI_RPI_PT_E!P74+TI_RPI_IT_E!P74+TI_RPI_DU_E!P74+TI_RPI_PII_E!P74</f>
        <v>0</v>
      </c>
      <c r="Q74" s="37">
        <f>TI_RPI_RI_E!Q74+TI_RPI_BPI_E!Q74+TI_RPI_PT_E!Q74+TI_RPI_IT_E!Q74+TI_RPI_DU_E!Q74+TI_RPI_PII_E!Q74</f>
        <v>0</v>
      </c>
      <c r="R74" s="37">
        <f>TI_RPI_RI_E!R74+TI_RPI_BPI_E!R74+TI_RPI_PT_E!R74+TI_RPI_IT_E!R74+TI_RPI_DU_E!R74+TI_RPI_PII_E!R74</f>
        <v>0</v>
      </c>
      <c r="S74" s="37">
        <f>TI_RPI_RI_E!S74+TI_RPI_BPI_E!S74+TI_RPI_PT_E!S74+TI_RPI_IT_E!S74+TI_RPI_DU_E!S74+TI_RPI_PII_E!S74</f>
        <v>0</v>
      </c>
      <c r="T74" s="37">
        <f>TI_RPI_RI_E!T74+TI_RPI_BPI_E!T74+TI_RPI_PT_E!T74+TI_RPI_IT_E!T74+TI_RPI_DU_E!T74+TI_RPI_PII_E!T74</f>
        <v>0</v>
      </c>
      <c r="U74" s="37">
        <f>TI_RPI_RI_E!U74+TI_RPI_BPI_E!U74+TI_RPI_PT_E!U74+TI_RPI_IT_E!U74+TI_RPI_DU_E!U74+TI_RPI_PII_E!U74</f>
        <v>0</v>
      </c>
      <c r="V74" s="37">
        <f>TI_RPI_RI_E!V74+TI_RPI_BPI_E!V74+TI_RPI_PT_E!V74+TI_RPI_IT_E!V74+TI_RPI_DU_E!V74+TI_RPI_PII_E!V74</f>
        <v>0</v>
      </c>
      <c r="W74" s="37">
        <f>TI_RPI_RI_E!W74+TI_RPI_BPI_E!W74+TI_RPI_PT_E!W74+TI_RPI_IT_E!W74+TI_RPI_DU_E!W74+TI_RPI_PII_E!W74</f>
        <v>0</v>
      </c>
      <c r="X74" s="37">
        <f>TI_RPI_RI_E!X74+TI_RPI_BPI_E!X74+TI_RPI_PT_E!X74+TI_RPI_IT_E!X74+TI_RPI_DU_E!X74+TI_RPI_PII_E!X74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TI_RPI_RI_E!C75+TI_RPI_BPI_E!C75+TI_RPI_PT_E!C75+TI_RPI_IT_E!C75+TI_RPI_DU_E!C75+TI_RPI_PII_E!C75</f>
        <v>0</v>
      </c>
      <c r="D75" s="37">
        <f>TI_RPI_RI_E!D75+TI_RPI_BPI_E!D75+TI_RPI_PT_E!D75+TI_RPI_IT_E!D75+TI_RPI_DU_E!D75+TI_RPI_PII_E!D75</f>
        <v>0</v>
      </c>
      <c r="E75" s="37">
        <f>TI_RPI_RI_E!E75+TI_RPI_BPI_E!E75+TI_RPI_PT_E!E75+TI_RPI_IT_E!E75+TI_RPI_DU_E!E75+TI_RPI_PII_E!E75</f>
        <v>0</v>
      </c>
      <c r="F75" s="37">
        <f>TI_RPI_RI_E!F75+TI_RPI_BPI_E!F75+TI_RPI_PT_E!F75+TI_RPI_IT_E!F75+TI_RPI_DU_E!F75+TI_RPI_PII_E!F75</f>
        <v>0</v>
      </c>
      <c r="G75" s="37">
        <f>TI_RPI_RI_E!G75+TI_RPI_BPI_E!G75+TI_RPI_PT_E!G75+TI_RPI_IT_E!G75+TI_RPI_DU_E!G75+TI_RPI_PII_E!G75</f>
        <v>0</v>
      </c>
      <c r="H75" s="37">
        <f>TI_RPI_RI_E!H75+TI_RPI_BPI_E!H75+TI_RPI_PT_E!H75+TI_RPI_IT_E!H75+TI_RPI_DU_E!H75+TI_RPI_PII_E!H75</f>
        <v>0</v>
      </c>
      <c r="I75" s="37">
        <f>TI_RPI_RI_E!I75+TI_RPI_BPI_E!I75+TI_RPI_PT_E!I75+TI_RPI_IT_E!I75+TI_RPI_DU_E!I75+TI_RPI_PII_E!I75</f>
        <v>0</v>
      </c>
      <c r="J75" s="37">
        <f>TI_RPI_RI_E!J75+TI_RPI_BPI_E!J75+TI_RPI_PT_E!J75+TI_RPI_IT_E!J75+TI_RPI_DU_E!J75+TI_RPI_PII_E!J75</f>
        <v>0</v>
      </c>
      <c r="K75" s="37">
        <f>TI_RPI_RI_E!K75+TI_RPI_BPI_E!K75+TI_RPI_PT_E!K75+TI_RPI_IT_E!K75+TI_RPI_DU_E!K75+TI_RPI_PII_E!K75</f>
        <v>0</v>
      </c>
      <c r="L75" s="37">
        <f>TI_RPI_RI_E!L75+TI_RPI_BPI_E!L75+TI_RPI_PT_E!L75+TI_RPI_IT_E!L75+TI_RPI_DU_E!L75+TI_RPI_PII_E!L75</f>
        <v>0</v>
      </c>
      <c r="M75" s="37">
        <f>TI_RPI_RI_E!M75+TI_RPI_BPI_E!M75+TI_RPI_PT_E!M75+TI_RPI_IT_E!M75+TI_RPI_DU_E!M75+TI_RPI_PII_E!M75</f>
        <v>0</v>
      </c>
      <c r="N75" s="37">
        <f>TI_RPI_RI_E!N75+TI_RPI_BPI_E!N75+TI_RPI_PT_E!N75+TI_RPI_IT_E!N75+TI_RPI_DU_E!N75+TI_RPI_PII_E!N75</f>
        <v>0</v>
      </c>
      <c r="O75" s="37">
        <f>TI_RPI_RI_E!O75+TI_RPI_BPI_E!O75+TI_RPI_PT_E!O75+TI_RPI_IT_E!O75+TI_RPI_DU_E!O75+TI_RPI_PII_E!O75</f>
        <v>0</v>
      </c>
      <c r="P75" s="37">
        <f>TI_RPI_RI_E!P75+TI_RPI_BPI_E!P75+TI_RPI_PT_E!P75+TI_RPI_IT_E!P75+TI_RPI_DU_E!P75+TI_RPI_PII_E!P75</f>
        <v>0</v>
      </c>
      <c r="Q75" s="37">
        <f>TI_RPI_RI_E!Q75+TI_RPI_BPI_E!Q75+TI_RPI_PT_E!Q75+TI_RPI_IT_E!Q75+TI_RPI_DU_E!Q75+TI_RPI_PII_E!Q75</f>
        <v>0</v>
      </c>
      <c r="R75" s="37">
        <f>TI_RPI_RI_E!R75+TI_RPI_BPI_E!R75+TI_RPI_PT_E!R75+TI_RPI_IT_E!R75+TI_RPI_DU_E!R75+TI_RPI_PII_E!R75</f>
        <v>0</v>
      </c>
      <c r="S75" s="37">
        <f>TI_RPI_RI_E!S75+TI_RPI_BPI_E!S75+TI_RPI_PT_E!S75+TI_RPI_IT_E!S75+TI_RPI_DU_E!S75+TI_RPI_PII_E!S75</f>
        <v>0</v>
      </c>
      <c r="T75" s="37">
        <f>TI_RPI_RI_E!T75+TI_RPI_BPI_E!T75+TI_RPI_PT_E!T75+TI_RPI_IT_E!T75+TI_RPI_DU_E!T75+TI_RPI_PII_E!T75</f>
        <v>0</v>
      </c>
      <c r="U75" s="37">
        <f>TI_RPI_RI_E!U75+TI_RPI_BPI_E!U75+TI_RPI_PT_E!U75+TI_RPI_IT_E!U75+TI_RPI_DU_E!U75+TI_RPI_PII_E!U75</f>
        <v>0</v>
      </c>
      <c r="V75" s="37">
        <f>TI_RPI_RI_E!V75+TI_RPI_BPI_E!V75+TI_RPI_PT_E!V75+TI_RPI_IT_E!V75+TI_RPI_DU_E!V75+TI_RPI_PII_E!V75</f>
        <v>0</v>
      </c>
      <c r="W75" s="37">
        <f>TI_RPI_RI_E!W75+TI_RPI_BPI_E!W75+TI_RPI_PT_E!W75+TI_RPI_IT_E!W75+TI_RPI_DU_E!W75+TI_RPI_PII_E!W75</f>
        <v>0</v>
      </c>
      <c r="X75" s="37">
        <f>TI_RPI_RI_E!X75+TI_RPI_BPI_E!X75+TI_RPI_PT_E!X75+TI_RPI_IT_E!X75+TI_RPI_DU_E!X75+TI_RPI_PII_E!X75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TI_RPI_RI_E!C76+TI_RPI_BPI_E!C76+TI_RPI_PT_E!C76+TI_RPI_IT_E!C76+TI_RPI_DU_E!C76+TI_RPI_PII_E!C76</f>
        <v>0</v>
      </c>
      <c r="D76" s="40">
        <f>TI_RPI_RI_E!D76+TI_RPI_BPI_E!D76+TI_RPI_PT_E!D76+TI_RPI_IT_E!D76+TI_RPI_DU_E!D76+TI_RPI_PII_E!D76</f>
        <v>0</v>
      </c>
      <c r="E76" s="40">
        <f>TI_RPI_RI_E!E76+TI_RPI_BPI_E!E76+TI_RPI_PT_E!E76+TI_RPI_IT_E!E76+TI_RPI_DU_E!E76+TI_RPI_PII_E!E76</f>
        <v>0</v>
      </c>
      <c r="F76" s="40">
        <f>TI_RPI_RI_E!F76+TI_RPI_BPI_E!F76+TI_RPI_PT_E!F76+TI_RPI_IT_E!F76+TI_RPI_DU_E!F76+TI_RPI_PII_E!F76</f>
        <v>0</v>
      </c>
      <c r="G76" s="40">
        <f>TI_RPI_RI_E!G76+TI_RPI_BPI_E!G76+TI_RPI_PT_E!G76+TI_RPI_IT_E!G76+TI_RPI_DU_E!G76+TI_RPI_PII_E!G76</f>
        <v>0</v>
      </c>
      <c r="H76" s="40">
        <f>TI_RPI_RI_E!H76+TI_RPI_BPI_E!H76+TI_RPI_PT_E!H76+TI_RPI_IT_E!H76+TI_RPI_DU_E!H76+TI_RPI_PII_E!H76</f>
        <v>0</v>
      </c>
      <c r="I76" s="40">
        <f>TI_RPI_RI_E!I76+TI_RPI_BPI_E!I76+TI_RPI_PT_E!I76+TI_RPI_IT_E!I76+TI_RPI_DU_E!I76+TI_RPI_PII_E!I76</f>
        <v>0</v>
      </c>
      <c r="J76" s="40">
        <f>TI_RPI_RI_E!J76+TI_RPI_BPI_E!J76+TI_RPI_PT_E!J76+TI_RPI_IT_E!J76+TI_RPI_DU_E!J76+TI_RPI_PII_E!J76</f>
        <v>0</v>
      </c>
      <c r="K76" s="40">
        <f>TI_RPI_RI_E!K76+TI_RPI_BPI_E!K76+TI_RPI_PT_E!K76+TI_RPI_IT_E!K76+TI_RPI_DU_E!K76+TI_RPI_PII_E!K76</f>
        <v>0</v>
      </c>
      <c r="L76" s="40">
        <f>TI_RPI_RI_E!L76+TI_RPI_BPI_E!L76+TI_RPI_PT_E!L76+TI_RPI_IT_E!L76+TI_RPI_DU_E!L76+TI_RPI_PII_E!L76</f>
        <v>0</v>
      </c>
      <c r="M76" s="40">
        <f>TI_RPI_RI_E!M76+TI_RPI_BPI_E!M76+TI_RPI_PT_E!M76+TI_RPI_IT_E!M76+TI_RPI_DU_E!M76+TI_RPI_PII_E!M76</f>
        <v>0</v>
      </c>
      <c r="N76" s="40">
        <f>TI_RPI_RI_E!N76+TI_RPI_BPI_E!N76+TI_RPI_PT_E!N76+TI_RPI_IT_E!N76+TI_RPI_DU_E!N76+TI_RPI_PII_E!N76</f>
        <v>0</v>
      </c>
      <c r="O76" s="40">
        <f>TI_RPI_RI_E!O76+TI_RPI_BPI_E!O76+TI_RPI_PT_E!O76+TI_RPI_IT_E!O76+TI_RPI_DU_E!O76+TI_RPI_PII_E!O76</f>
        <v>0</v>
      </c>
      <c r="P76" s="40">
        <f>TI_RPI_RI_E!P76+TI_RPI_BPI_E!P76+TI_RPI_PT_E!P76+TI_RPI_IT_E!P76+TI_RPI_DU_E!P76+TI_RPI_PII_E!P76</f>
        <v>0</v>
      </c>
      <c r="Q76" s="40">
        <f>TI_RPI_RI_E!Q76+TI_RPI_BPI_E!Q76+TI_RPI_PT_E!Q76+TI_RPI_IT_E!Q76+TI_RPI_DU_E!Q76+TI_RPI_PII_E!Q76</f>
        <v>0</v>
      </c>
      <c r="R76" s="40">
        <f>TI_RPI_RI_E!R76+TI_RPI_BPI_E!R76+TI_RPI_PT_E!R76+TI_RPI_IT_E!R76+TI_RPI_DU_E!R76+TI_RPI_PII_E!R76</f>
        <v>0</v>
      </c>
      <c r="S76" s="40">
        <f>TI_RPI_RI_E!S76+TI_RPI_BPI_E!S76+TI_RPI_PT_E!S76+TI_RPI_IT_E!S76+TI_RPI_DU_E!S76+TI_RPI_PII_E!S76</f>
        <v>0</v>
      </c>
      <c r="T76" s="40">
        <f>TI_RPI_RI_E!T76+TI_RPI_BPI_E!T76+TI_RPI_PT_E!T76+TI_RPI_IT_E!T76+TI_RPI_DU_E!T76+TI_RPI_PII_E!T76</f>
        <v>0</v>
      </c>
      <c r="U76" s="40">
        <f>TI_RPI_RI_E!U76+TI_RPI_BPI_E!U76+TI_RPI_PT_E!U76+TI_RPI_IT_E!U76+TI_RPI_DU_E!U76+TI_RPI_PII_E!U76</f>
        <v>0</v>
      </c>
      <c r="V76" s="40">
        <f>TI_RPI_RI_E!V76+TI_RPI_BPI_E!V76+TI_RPI_PT_E!V76+TI_RPI_IT_E!V76+TI_RPI_DU_E!V76+TI_RPI_PII_E!V76</f>
        <v>0</v>
      </c>
      <c r="W76" s="40">
        <f>TI_RPI_RI_E!W76+TI_RPI_BPI_E!W76+TI_RPI_PT_E!W76+TI_RPI_IT_E!W76+TI_RPI_DU_E!W76+TI_RPI_PII_E!W76</f>
        <v>0</v>
      </c>
      <c r="X76" s="40">
        <f>TI_RPI_RI_E!X76+TI_RPI_BPI_E!X76+TI_RPI_PT_E!X76+TI_RPI_IT_E!X76+TI_RPI_DU_E!X76+TI_RPI_PII_E!X76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212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60743.505760963017</v>
      </c>
      <c r="D2" s="31">
        <f t="shared" si="0"/>
        <v>60487.403181427333</v>
      </c>
      <c r="E2" s="31">
        <f t="shared" si="0"/>
        <v>55603.678245915726</v>
      </c>
      <c r="F2" s="31">
        <f t="shared" si="0"/>
        <v>58504.745829750624</v>
      </c>
      <c r="G2" s="31">
        <f t="shared" si="0"/>
        <v>60654.022184006877</v>
      </c>
      <c r="H2" s="31">
        <f t="shared" si="0"/>
        <v>61239.822785898541</v>
      </c>
      <c r="I2" s="31">
        <f t="shared" si="0"/>
        <v>59871.080481513323</v>
      </c>
      <c r="J2" s="31">
        <f t="shared" si="0"/>
        <v>58576.729320722261</v>
      </c>
      <c r="K2" s="31">
        <f t="shared" si="0"/>
        <v>58542.63877901977</v>
      </c>
      <c r="L2" s="31">
        <f t="shared" si="0"/>
        <v>57399.479363714519</v>
      </c>
      <c r="M2" s="31">
        <f t="shared" si="0"/>
        <v>60612.243250214953</v>
      </c>
      <c r="N2" s="31">
        <f t="shared" si="0"/>
        <v>59332.905846947557</v>
      </c>
      <c r="O2" s="31">
        <f t="shared" si="0"/>
        <v>59212.594325021499</v>
      </c>
      <c r="P2" s="31">
        <f t="shared" si="0"/>
        <v>57576.30894239038</v>
      </c>
      <c r="Q2" s="31">
        <f t="shared" si="0"/>
        <v>58627.001461736887</v>
      </c>
      <c r="R2" s="31">
        <f t="shared" si="0"/>
        <v>60808.907738607042</v>
      </c>
      <c r="S2" s="31">
        <f t="shared" si="0"/>
        <v>61699.768701633693</v>
      </c>
      <c r="T2" s="31">
        <f t="shared" si="0"/>
        <v>61257.616509028368</v>
      </c>
      <c r="U2" s="31">
        <f t="shared" si="0"/>
        <v>62315.533018056747</v>
      </c>
      <c r="V2" s="31">
        <f t="shared" si="0"/>
        <v>63320.931556319854</v>
      </c>
      <c r="W2" s="31">
        <f t="shared" si="0"/>
        <v>56771.109114359402</v>
      </c>
      <c r="X2" s="31">
        <f t="shared" ref="X2" si="1">SUM(X3,X17,X22,X25,X26,X51,X52,X71,X74,X75,X76)</f>
        <v>60588.752794496999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60743.505760963017</v>
      </c>
      <c r="D26" s="37">
        <f t="shared" si="14"/>
        <v>60487.403181427333</v>
      </c>
      <c r="E26" s="37">
        <f t="shared" si="14"/>
        <v>55603.678245915726</v>
      </c>
      <c r="F26" s="37">
        <f t="shared" si="14"/>
        <v>58504.745829750624</v>
      </c>
      <c r="G26" s="37">
        <f t="shared" si="14"/>
        <v>60654.022184006877</v>
      </c>
      <c r="H26" s="37">
        <f t="shared" si="14"/>
        <v>61239.822785898541</v>
      </c>
      <c r="I26" s="37">
        <f t="shared" si="14"/>
        <v>59871.080481513323</v>
      </c>
      <c r="J26" s="37">
        <f t="shared" si="14"/>
        <v>58576.729320722261</v>
      </c>
      <c r="K26" s="37">
        <f t="shared" si="14"/>
        <v>58542.63877901977</v>
      </c>
      <c r="L26" s="37">
        <f t="shared" si="14"/>
        <v>57399.479363714519</v>
      </c>
      <c r="M26" s="37">
        <f t="shared" si="14"/>
        <v>60612.243250214953</v>
      </c>
      <c r="N26" s="37">
        <f t="shared" si="14"/>
        <v>59332.905846947557</v>
      </c>
      <c r="O26" s="37">
        <f t="shared" si="14"/>
        <v>59212.594325021499</v>
      </c>
      <c r="P26" s="37">
        <f t="shared" si="14"/>
        <v>57576.30894239038</v>
      </c>
      <c r="Q26" s="37">
        <f t="shared" si="14"/>
        <v>58627.001461736887</v>
      </c>
      <c r="R26" s="37">
        <f t="shared" si="14"/>
        <v>60808.907738607042</v>
      </c>
      <c r="S26" s="37">
        <f t="shared" si="14"/>
        <v>61699.768701633693</v>
      </c>
      <c r="T26" s="37">
        <f t="shared" si="14"/>
        <v>61257.616509028368</v>
      </c>
      <c r="U26" s="37">
        <f t="shared" si="14"/>
        <v>62315.533018056747</v>
      </c>
      <c r="V26" s="37">
        <f t="shared" si="14"/>
        <v>63320.931556319854</v>
      </c>
      <c r="W26" s="37">
        <f t="shared" si="14"/>
        <v>56771.109114359402</v>
      </c>
      <c r="X26" s="37">
        <f t="shared" ref="X26" si="15">SUM(X27,X33)</f>
        <v>60588.752794496999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60743.505760963017</v>
      </c>
      <c r="D27" s="29">
        <f t="shared" si="16"/>
        <v>60487.403181427333</v>
      </c>
      <c r="E27" s="29">
        <f t="shared" si="16"/>
        <v>55603.678245915726</v>
      </c>
      <c r="F27" s="29">
        <f t="shared" si="16"/>
        <v>58504.745829750624</v>
      </c>
      <c r="G27" s="29">
        <f t="shared" si="16"/>
        <v>60654.022184006877</v>
      </c>
      <c r="H27" s="29">
        <f t="shared" si="16"/>
        <v>61239.822785898541</v>
      </c>
      <c r="I27" s="29">
        <f t="shared" si="16"/>
        <v>59871.080481513323</v>
      </c>
      <c r="J27" s="29">
        <f t="shared" si="16"/>
        <v>58576.729320722261</v>
      </c>
      <c r="K27" s="29">
        <f t="shared" si="16"/>
        <v>58542.63877901977</v>
      </c>
      <c r="L27" s="29">
        <f t="shared" si="16"/>
        <v>57399.479363714519</v>
      </c>
      <c r="M27" s="29">
        <f t="shared" si="16"/>
        <v>60612.243250214953</v>
      </c>
      <c r="N27" s="29">
        <f t="shared" si="16"/>
        <v>59332.905846947557</v>
      </c>
      <c r="O27" s="29">
        <f t="shared" si="16"/>
        <v>59212.594325021499</v>
      </c>
      <c r="P27" s="29">
        <f t="shared" si="16"/>
        <v>57576.30894239038</v>
      </c>
      <c r="Q27" s="29">
        <f t="shared" si="16"/>
        <v>58627.001461736887</v>
      </c>
      <c r="R27" s="29">
        <f t="shared" si="16"/>
        <v>60808.907738607042</v>
      </c>
      <c r="S27" s="29">
        <f t="shared" si="16"/>
        <v>61699.768701633693</v>
      </c>
      <c r="T27" s="29">
        <f t="shared" si="16"/>
        <v>61257.616509028368</v>
      </c>
      <c r="U27" s="29">
        <f t="shared" si="16"/>
        <v>62315.533018056747</v>
      </c>
      <c r="V27" s="29">
        <f t="shared" si="16"/>
        <v>63320.931556319854</v>
      </c>
      <c r="W27" s="29">
        <f t="shared" si="16"/>
        <v>56771.109114359402</v>
      </c>
      <c r="X27" s="29">
        <f t="shared" ref="X27" si="17">SUM(X28:X32)</f>
        <v>60588.752794496999</v>
      </c>
    </row>
    <row r="28" spans="1:24" ht="11.25" customHeight="1" x14ac:dyDescent="0.2">
      <c r="A28" s="41" t="s">
        <v>45</v>
      </c>
      <c r="B28" s="9" t="s">
        <v>46</v>
      </c>
      <c r="C28" s="10">
        <v>56085.819690455712</v>
      </c>
      <c r="D28" s="10">
        <v>55764.560017196898</v>
      </c>
      <c r="E28" s="10">
        <v>49243.49862424763</v>
      </c>
      <c r="F28" s="10">
        <v>51504.554772140997</v>
      </c>
      <c r="G28" s="10">
        <v>53847.200687876182</v>
      </c>
      <c r="H28" s="10">
        <v>53591.212897678422</v>
      </c>
      <c r="I28" s="10">
        <v>49843.183319002572</v>
      </c>
      <c r="J28" s="10">
        <v>50866.114961306957</v>
      </c>
      <c r="K28" s="10">
        <v>51295.480997420462</v>
      </c>
      <c r="L28" s="10">
        <v>49078.279363714522</v>
      </c>
      <c r="M28" s="10">
        <v>52872.203095442812</v>
      </c>
      <c r="N28" s="10">
        <v>51261.825279449702</v>
      </c>
      <c r="O28" s="10">
        <v>51347.494496990541</v>
      </c>
      <c r="P28" s="10">
        <v>48655.032502149617</v>
      </c>
      <c r="Q28" s="10">
        <v>50768.207222699908</v>
      </c>
      <c r="R28" s="10">
        <v>53597.73619948409</v>
      </c>
      <c r="S28" s="10">
        <v>54980.361134995692</v>
      </c>
      <c r="T28" s="10">
        <v>53813.541874462593</v>
      </c>
      <c r="U28" s="10">
        <v>55126.248667239903</v>
      </c>
      <c r="V28" s="10">
        <v>57079.893035253648</v>
      </c>
      <c r="W28" s="10">
        <v>50064.804299226133</v>
      </c>
      <c r="X28" s="10">
        <v>52787.881427343083</v>
      </c>
    </row>
    <row r="29" spans="1:24" ht="11.25" customHeight="1" x14ac:dyDescent="0.2">
      <c r="A29" s="41" t="s">
        <v>47</v>
      </c>
      <c r="B29" s="9" t="s">
        <v>48</v>
      </c>
      <c r="C29" s="10">
        <v>2130.2187446259668</v>
      </c>
      <c r="D29" s="10">
        <v>2620.9993121238181</v>
      </c>
      <c r="E29" s="10">
        <v>3532.1486672398969</v>
      </c>
      <c r="F29" s="10">
        <v>4620.9037833190023</v>
      </c>
      <c r="G29" s="10">
        <v>4212.0951848667237</v>
      </c>
      <c r="H29" s="10">
        <v>4822.6808254514181</v>
      </c>
      <c r="I29" s="10">
        <v>6708.0347377472053</v>
      </c>
      <c r="J29" s="10">
        <v>5447.9793637145312</v>
      </c>
      <c r="K29" s="10">
        <v>4611.4454858125528</v>
      </c>
      <c r="L29" s="10">
        <v>5903.0285468615639</v>
      </c>
      <c r="M29" s="10">
        <v>4707.0793637145307</v>
      </c>
      <c r="N29" s="10">
        <v>4155.3453998280311</v>
      </c>
      <c r="O29" s="10">
        <v>4328.7474634565779</v>
      </c>
      <c r="P29" s="10">
        <v>4057.6096302665519</v>
      </c>
      <c r="Q29" s="10">
        <v>2894.2390369733448</v>
      </c>
      <c r="R29" s="10">
        <v>3758.3798796216679</v>
      </c>
      <c r="S29" s="10">
        <v>3196.5</v>
      </c>
      <c r="T29" s="10">
        <v>4352.3585554600168</v>
      </c>
      <c r="U29" s="10">
        <v>3365.254428202923</v>
      </c>
      <c r="V29" s="10">
        <v>2485.7709372312979</v>
      </c>
      <c r="W29" s="10">
        <v>3789.3030094582969</v>
      </c>
      <c r="X29" s="10">
        <v>2123.53456577816</v>
      </c>
    </row>
    <row r="30" spans="1:24" ht="11.25" customHeight="1" x14ac:dyDescent="0.2">
      <c r="A30" s="41" t="s">
        <v>49</v>
      </c>
      <c r="B30" s="9" t="s">
        <v>50</v>
      </c>
      <c r="C30" s="10">
        <v>2320.4356835769559</v>
      </c>
      <c r="D30" s="10">
        <v>1903.219604471195</v>
      </c>
      <c r="E30" s="10">
        <v>2571.6060189165951</v>
      </c>
      <c r="F30" s="10">
        <v>1973.6313843508169</v>
      </c>
      <c r="G30" s="10">
        <v>2009.362768701634</v>
      </c>
      <c r="H30" s="10">
        <v>2181.713929492691</v>
      </c>
      <c r="I30" s="10">
        <v>2635.712209802236</v>
      </c>
      <c r="J30" s="10">
        <v>1804.4330180567499</v>
      </c>
      <c r="K30" s="10">
        <v>2169.1029234737748</v>
      </c>
      <c r="L30" s="10">
        <v>2163.848323301806</v>
      </c>
      <c r="M30" s="10">
        <v>2732.3970765262252</v>
      </c>
      <c r="N30" s="10">
        <v>3586.7965606190892</v>
      </c>
      <c r="O30" s="10">
        <v>3214.770249355116</v>
      </c>
      <c r="P30" s="10">
        <v>4386.5482373172827</v>
      </c>
      <c r="Q30" s="10">
        <v>4504.2514187446259</v>
      </c>
      <c r="R30" s="10">
        <v>3389.5369733447978</v>
      </c>
      <c r="S30" s="10">
        <v>3380.7609630266552</v>
      </c>
      <c r="T30" s="10">
        <v>3010.43456577816</v>
      </c>
      <c r="U30" s="10">
        <v>3702.1058469475488</v>
      </c>
      <c r="V30" s="10">
        <v>3712.9308684436801</v>
      </c>
      <c r="W30" s="10">
        <v>2861.8924333619948</v>
      </c>
      <c r="X30" s="10">
        <v>5564.0685296646598</v>
      </c>
    </row>
    <row r="31" spans="1:24" ht="11.25" customHeight="1" x14ac:dyDescent="0.2">
      <c r="A31" s="41" t="s">
        <v>51</v>
      </c>
      <c r="B31" s="9" t="s">
        <v>52</v>
      </c>
      <c r="C31" s="10">
        <v>207.0316423043852</v>
      </c>
      <c r="D31" s="10">
        <v>198.6242476354256</v>
      </c>
      <c r="E31" s="10">
        <v>256.42493551160788</v>
      </c>
      <c r="F31" s="10">
        <v>405.65588993981078</v>
      </c>
      <c r="G31" s="10">
        <v>585.36354256233881</v>
      </c>
      <c r="H31" s="10">
        <v>644.21513327601031</v>
      </c>
      <c r="I31" s="10">
        <v>684.15021496130692</v>
      </c>
      <c r="J31" s="10">
        <v>458.20197764402411</v>
      </c>
      <c r="K31" s="10">
        <v>466.60937231298368</v>
      </c>
      <c r="L31" s="10">
        <v>254.32312983662939</v>
      </c>
      <c r="M31" s="10">
        <v>300.56371453138428</v>
      </c>
      <c r="N31" s="10">
        <v>328.93860705073092</v>
      </c>
      <c r="O31" s="10">
        <v>321.58211521926052</v>
      </c>
      <c r="P31" s="10">
        <v>477.11857265692169</v>
      </c>
      <c r="Q31" s="10">
        <v>460.30378331900249</v>
      </c>
      <c r="R31" s="10">
        <v>63.254686156491829</v>
      </c>
      <c r="S31" s="10">
        <v>142.14660361134989</v>
      </c>
      <c r="T31" s="10">
        <v>81.281513327601019</v>
      </c>
      <c r="U31" s="10">
        <v>121.92407566638001</v>
      </c>
      <c r="V31" s="10">
        <v>42.336715391229568</v>
      </c>
      <c r="W31" s="10">
        <v>55.109372312983659</v>
      </c>
      <c r="X31" s="10">
        <v>113.268271711092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213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3771.773774720551</v>
      </c>
      <c r="D2" s="31">
        <f t="shared" si="0"/>
        <v>3915.9946689595872</v>
      </c>
      <c r="E2" s="31">
        <f t="shared" si="0"/>
        <v>4413.7061049011172</v>
      </c>
      <c r="F2" s="31">
        <f t="shared" si="0"/>
        <v>4712.0303525365425</v>
      </c>
      <c r="G2" s="31">
        <f t="shared" si="0"/>
        <v>4639.830524505589</v>
      </c>
      <c r="H2" s="31">
        <f t="shared" si="0"/>
        <v>4234.9756663800508</v>
      </c>
      <c r="I2" s="31">
        <f t="shared" si="0"/>
        <v>4070.0484952708516</v>
      </c>
      <c r="J2" s="31">
        <f t="shared" si="0"/>
        <v>4355.6995700773859</v>
      </c>
      <c r="K2" s="31">
        <f t="shared" si="0"/>
        <v>3859.9774720550304</v>
      </c>
      <c r="L2" s="31">
        <f t="shared" si="0"/>
        <v>3973.2648323301805</v>
      </c>
      <c r="M2" s="31">
        <f t="shared" si="0"/>
        <v>4368.3858125537399</v>
      </c>
      <c r="N2" s="31">
        <f t="shared" si="0"/>
        <v>3692.9078245915744</v>
      </c>
      <c r="O2" s="31">
        <f t="shared" si="0"/>
        <v>3967.6529664660361</v>
      </c>
      <c r="P2" s="31">
        <f t="shared" si="0"/>
        <v>3717.1914875322441</v>
      </c>
      <c r="Q2" s="31">
        <f t="shared" si="0"/>
        <v>3628.2895098882204</v>
      </c>
      <c r="R2" s="31">
        <f t="shared" si="0"/>
        <v>3777.8576096302668</v>
      </c>
      <c r="S2" s="31">
        <f t="shared" si="0"/>
        <v>4118.3974204643155</v>
      </c>
      <c r="T2" s="31">
        <f t="shared" si="0"/>
        <v>3830.8027515047288</v>
      </c>
      <c r="U2" s="31">
        <f t="shared" si="0"/>
        <v>3922.1456577815993</v>
      </c>
      <c r="V2" s="31">
        <f t="shared" si="0"/>
        <v>3766.9846087704209</v>
      </c>
      <c r="W2" s="31">
        <f t="shared" si="0"/>
        <v>3931.1940670679278</v>
      </c>
      <c r="X2" s="31">
        <f t="shared" ref="X2" si="1">SUM(X3,X17,X22,X25,X26,X51,X52,X71,X74,X75,X76)</f>
        <v>3910.8797936371448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3771.773774720551</v>
      </c>
      <c r="D26" s="37">
        <f t="shared" si="14"/>
        <v>3915.9946689595872</v>
      </c>
      <c r="E26" s="37">
        <f t="shared" si="14"/>
        <v>4413.7061049011172</v>
      </c>
      <c r="F26" s="37">
        <f t="shared" si="14"/>
        <v>4712.0303525365425</v>
      </c>
      <c r="G26" s="37">
        <f t="shared" si="14"/>
        <v>4639.830524505589</v>
      </c>
      <c r="H26" s="37">
        <f t="shared" si="14"/>
        <v>4234.9756663800508</v>
      </c>
      <c r="I26" s="37">
        <f t="shared" si="14"/>
        <v>4070.0484952708516</v>
      </c>
      <c r="J26" s="37">
        <f t="shared" si="14"/>
        <v>4355.6995700773859</v>
      </c>
      <c r="K26" s="37">
        <f t="shared" si="14"/>
        <v>3859.9774720550304</v>
      </c>
      <c r="L26" s="37">
        <f t="shared" si="14"/>
        <v>3973.2648323301805</v>
      </c>
      <c r="M26" s="37">
        <f t="shared" si="14"/>
        <v>4368.3858125537399</v>
      </c>
      <c r="N26" s="37">
        <f t="shared" si="14"/>
        <v>3692.9078245915744</v>
      </c>
      <c r="O26" s="37">
        <f t="shared" si="14"/>
        <v>3967.6529664660361</v>
      </c>
      <c r="P26" s="37">
        <f t="shared" si="14"/>
        <v>3717.1914875322441</v>
      </c>
      <c r="Q26" s="37">
        <f t="shared" si="14"/>
        <v>3628.2895098882204</v>
      </c>
      <c r="R26" s="37">
        <f t="shared" si="14"/>
        <v>3777.8576096302668</v>
      </c>
      <c r="S26" s="37">
        <f t="shared" si="14"/>
        <v>4118.3974204643155</v>
      </c>
      <c r="T26" s="37">
        <f t="shared" si="14"/>
        <v>3830.8027515047288</v>
      </c>
      <c r="U26" s="37">
        <f t="shared" si="14"/>
        <v>3922.1456577815993</v>
      </c>
      <c r="V26" s="37">
        <f t="shared" si="14"/>
        <v>3766.9846087704209</v>
      </c>
      <c r="W26" s="37">
        <f t="shared" si="14"/>
        <v>3931.1940670679278</v>
      </c>
      <c r="X26" s="37">
        <f t="shared" ref="X26" si="15">SUM(X27,X33)</f>
        <v>3910.8797936371448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3771.773774720551</v>
      </c>
      <c r="D33" s="29">
        <f t="shared" si="18"/>
        <v>3915.9946689595872</v>
      </c>
      <c r="E33" s="29">
        <f t="shared" si="18"/>
        <v>4413.7061049011172</v>
      </c>
      <c r="F33" s="29">
        <f t="shared" si="18"/>
        <v>4712.0303525365425</v>
      </c>
      <c r="G33" s="29">
        <f t="shared" si="18"/>
        <v>4639.830524505589</v>
      </c>
      <c r="H33" s="29">
        <f t="shared" si="18"/>
        <v>4234.9756663800508</v>
      </c>
      <c r="I33" s="29">
        <f t="shared" si="18"/>
        <v>4070.0484952708516</v>
      </c>
      <c r="J33" s="29">
        <f t="shared" si="18"/>
        <v>4355.6995700773859</v>
      </c>
      <c r="K33" s="29">
        <f t="shared" si="18"/>
        <v>3859.9774720550304</v>
      </c>
      <c r="L33" s="29">
        <f t="shared" si="18"/>
        <v>3973.2648323301805</v>
      </c>
      <c r="M33" s="29">
        <f t="shared" si="18"/>
        <v>4368.3858125537399</v>
      </c>
      <c r="N33" s="29">
        <f t="shared" si="18"/>
        <v>3692.9078245915744</v>
      </c>
      <c r="O33" s="29">
        <f t="shared" si="18"/>
        <v>3967.6529664660361</v>
      </c>
      <c r="P33" s="29">
        <f t="shared" si="18"/>
        <v>3717.1914875322441</v>
      </c>
      <c r="Q33" s="29">
        <f t="shared" si="18"/>
        <v>3628.2895098882204</v>
      </c>
      <c r="R33" s="29">
        <f t="shared" si="18"/>
        <v>3777.8576096302668</v>
      </c>
      <c r="S33" s="29">
        <f t="shared" si="18"/>
        <v>4118.3974204643155</v>
      </c>
      <c r="T33" s="29">
        <f t="shared" si="18"/>
        <v>3830.8027515047288</v>
      </c>
      <c r="U33" s="29">
        <f t="shared" si="18"/>
        <v>3922.1456577815993</v>
      </c>
      <c r="V33" s="29">
        <f t="shared" si="18"/>
        <v>3766.9846087704209</v>
      </c>
      <c r="W33" s="29">
        <f t="shared" si="18"/>
        <v>3931.1940670679278</v>
      </c>
      <c r="X33" s="29">
        <f t="shared" ref="X33" si="19">SUM(X34:X50)</f>
        <v>3910.8797936371448</v>
      </c>
    </row>
    <row r="34" spans="1:24" ht="11.25" customHeight="1" x14ac:dyDescent="0.2">
      <c r="A34" s="41" t="s">
        <v>55</v>
      </c>
      <c r="B34" s="9" t="s">
        <v>56</v>
      </c>
      <c r="C34" s="10">
        <v>2226.9835769561482</v>
      </c>
      <c r="D34" s="10">
        <v>2450.4375752364572</v>
      </c>
      <c r="E34" s="10">
        <v>2883.312209802235</v>
      </c>
      <c r="F34" s="10">
        <v>3068.984178847807</v>
      </c>
      <c r="G34" s="10">
        <v>2995.5789337919168</v>
      </c>
      <c r="H34" s="10">
        <v>2858.3134135855539</v>
      </c>
      <c r="I34" s="10">
        <v>2703.461994840929</v>
      </c>
      <c r="J34" s="10">
        <v>2897.2851246775581</v>
      </c>
      <c r="K34" s="10">
        <v>2488.575838349097</v>
      </c>
      <c r="L34" s="10">
        <v>2397.966895958727</v>
      </c>
      <c r="M34" s="10">
        <v>2662.984436801376</v>
      </c>
      <c r="N34" s="10">
        <v>2361.3150472914881</v>
      </c>
      <c r="O34" s="10">
        <v>2561.1984522785901</v>
      </c>
      <c r="P34" s="10">
        <v>2411.6774720550302</v>
      </c>
      <c r="Q34" s="10">
        <v>2441.9539122957872</v>
      </c>
      <c r="R34" s="10">
        <v>2248.9503009458299</v>
      </c>
      <c r="S34" s="10">
        <v>2656.622785898538</v>
      </c>
      <c r="T34" s="10">
        <v>2539.3834909716252</v>
      </c>
      <c r="U34" s="10">
        <v>2740.9146173688732</v>
      </c>
      <c r="V34" s="10">
        <v>2345.8122957867581</v>
      </c>
      <c r="W34" s="10">
        <v>2587.7575236457442</v>
      </c>
      <c r="X34" s="10">
        <v>2498.3590713671538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7.5564058469475492</v>
      </c>
      <c r="D36" s="10">
        <v>15.1128116938951</v>
      </c>
      <c r="E36" s="10">
        <v>72.325709372312986</v>
      </c>
      <c r="F36" s="10">
        <v>65.848753224419596</v>
      </c>
      <c r="G36" s="10">
        <v>106.8693035253654</v>
      </c>
      <c r="H36" s="10">
        <v>45.338521066208081</v>
      </c>
      <c r="I36" s="10">
        <v>165.16165090283749</v>
      </c>
      <c r="J36" s="10">
        <v>115.5052450558899</v>
      </c>
      <c r="K36" s="10">
        <v>63.689767841788473</v>
      </c>
      <c r="L36" s="10">
        <v>66.92828890799656</v>
      </c>
      <c r="M36" s="10">
        <v>127.3795356835769</v>
      </c>
      <c r="N36" s="10">
        <v>106.8693035253654</v>
      </c>
      <c r="O36" s="10">
        <v>129.53852106620809</v>
      </c>
      <c r="P36" s="10">
        <v>91.756491831470328</v>
      </c>
      <c r="Q36" s="10">
        <v>125.2206362854686</v>
      </c>
      <c r="R36" s="10">
        <v>117.2651762682717</v>
      </c>
      <c r="S36" s="10">
        <v>157.38779019776439</v>
      </c>
      <c r="T36" s="10">
        <v>170.39673258813411</v>
      </c>
      <c r="U36" s="10">
        <v>157.47635425623389</v>
      </c>
      <c r="V36" s="10">
        <v>128.05588993981081</v>
      </c>
      <c r="W36" s="10">
        <v>198.45391229578669</v>
      </c>
      <c r="X36" s="10">
        <v>208.9778159931212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31.912209802235601</v>
      </c>
      <c r="D41" s="10">
        <v>110.148581255374</v>
      </c>
      <c r="E41" s="10">
        <v>39.118142734307817</v>
      </c>
      <c r="F41" s="10">
        <v>36.029922613929493</v>
      </c>
      <c r="G41" s="10">
        <v>22.64737747205503</v>
      </c>
      <c r="H41" s="10">
        <v>19.559071367153908</v>
      </c>
      <c r="I41" s="10">
        <v>19.559071367153908</v>
      </c>
      <c r="J41" s="10">
        <v>15.44135855546002</v>
      </c>
      <c r="K41" s="10">
        <v>25.735683576956141</v>
      </c>
      <c r="L41" s="10">
        <v>30.882803095442821</v>
      </c>
      <c r="M41" s="10">
        <v>23.6767841788478</v>
      </c>
      <c r="N41" s="10">
        <v>26.765090283748929</v>
      </c>
      <c r="O41" s="10">
        <v>22.64737747205503</v>
      </c>
      <c r="P41" s="10">
        <v>4.1177128116938952</v>
      </c>
      <c r="Q41" s="10">
        <v>0</v>
      </c>
      <c r="R41" s="10">
        <v>0</v>
      </c>
      <c r="S41" s="10">
        <v>0.14617368873602751</v>
      </c>
      <c r="T41" s="10">
        <v>5.1590713671539118E-3</v>
      </c>
      <c r="U41" s="10">
        <v>0</v>
      </c>
      <c r="V41" s="10">
        <v>0</v>
      </c>
      <c r="W41" s="10">
        <v>0</v>
      </c>
      <c r="X41" s="10">
        <v>0.59294926913155632</v>
      </c>
    </row>
    <row r="42" spans="1:24" ht="11.25" customHeight="1" x14ac:dyDescent="0.2">
      <c r="A42" s="41" t="s">
        <v>71</v>
      </c>
      <c r="B42" s="9" t="s">
        <v>72</v>
      </c>
      <c r="C42" s="10">
        <v>863.85786758383483</v>
      </c>
      <c r="D42" s="10">
        <v>788.19148753224408</v>
      </c>
      <c r="E42" s="10">
        <v>839.6866723989682</v>
      </c>
      <c r="F42" s="10">
        <v>984.71384350816845</v>
      </c>
      <c r="G42" s="10">
        <v>1014.139638865004</v>
      </c>
      <c r="H42" s="10">
        <v>797.64978503869293</v>
      </c>
      <c r="I42" s="10">
        <v>702.01582115219264</v>
      </c>
      <c r="J42" s="10">
        <v>774.52949269131557</v>
      </c>
      <c r="K42" s="10">
        <v>743.00180567497853</v>
      </c>
      <c r="L42" s="10">
        <v>1012.037833190026</v>
      </c>
      <c r="M42" s="10">
        <v>961.59355116079109</v>
      </c>
      <c r="N42" s="10">
        <v>168.14754944110061</v>
      </c>
      <c r="O42" s="10">
        <v>295.30902837489248</v>
      </c>
      <c r="P42" s="10">
        <v>273.23972484952702</v>
      </c>
      <c r="Q42" s="10">
        <v>121.90696474634569</v>
      </c>
      <c r="R42" s="10">
        <v>447.36552020636282</v>
      </c>
      <c r="S42" s="10">
        <v>341.87145313843507</v>
      </c>
      <c r="T42" s="10">
        <v>216.32080825451419</v>
      </c>
      <c r="U42" s="10">
        <v>324.50885640584693</v>
      </c>
      <c r="V42" s="10">
        <v>423.82742906276872</v>
      </c>
      <c r="W42" s="10">
        <v>403.0633705932932</v>
      </c>
      <c r="X42" s="10">
        <v>500.67807394668961</v>
      </c>
    </row>
    <row r="43" spans="1:24" ht="11.25" customHeight="1" x14ac:dyDescent="0.2">
      <c r="A43" s="41" t="s">
        <v>73</v>
      </c>
      <c r="B43" s="9" t="s">
        <v>74</v>
      </c>
      <c r="C43" s="10">
        <v>47.353568357695607</v>
      </c>
      <c r="D43" s="10">
        <v>23.6767841788478</v>
      </c>
      <c r="E43" s="10">
        <v>22.64737747205503</v>
      </c>
      <c r="F43" s="10">
        <v>8.2354256233877905</v>
      </c>
      <c r="G43" s="10">
        <v>4.1177128116938952</v>
      </c>
      <c r="H43" s="10">
        <v>43.235855546001723</v>
      </c>
      <c r="I43" s="10">
        <v>28.82390369733448</v>
      </c>
      <c r="J43" s="10">
        <v>23.6767841788478</v>
      </c>
      <c r="K43" s="10">
        <v>41.272570937231293</v>
      </c>
      <c r="L43" s="10">
        <v>33.018056749785039</v>
      </c>
      <c r="M43" s="10">
        <v>37.145313843508163</v>
      </c>
      <c r="N43" s="10">
        <v>48.495270851246772</v>
      </c>
      <c r="O43" s="10">
        <v>53.654342218400693</v>
      </c>
      <c r="P43" s="10">
        <v>54.686156491831468</v>
      </c>
      <c r="Q43" s="10">
        <v>70.163370593293209</v>
      </c>
      <c r="R43" s="10">
        <v>64.850386930352542</v>
      </c>
      <c r="S43" s="10">
        <v>38.61539122957867</v>
      </c>
      <c r="T43" s="10">
        <v>51.083061049011178</v>
      </c>
      <c r="U43" s="10">
        <v>12.07824591573517</v>
      </c>
      <c r="V43" s="10">
        <v>23.09208942390369</v>
      </c>
      <c r="W43" s="10">
        <v>16.69810834049871</v>
      </c>
      <c r="X43" s="10">
        <v>7.4815133276010322</v>
      </c>
    </row>
    <row r="44" spans="1:24" ht="11.25" customHeight="1" x14ac:dyDescent="0.2">
      <c r="A44" s="41" t="s">
        <v>75</v>
      </c>
      <c r="B44" s="9" t="s">
        <v>76</v>
      </c>
      <c r="C44" s="10">
        <v>3.9171109200343932</v>
      </c>
      <c r="D44" s="10">
        <v>1.958555460017197</v>
      </c>
      <c r="E44" s="10">
        <v>0</v>
      </c>
      <c r="F44" s="10">
        <v>0.9792777300085983</v>
      </c>
      <c r="G44" s="10">
        <v>2.937833190025795</v>
      </c>
      <c r="H44" s="10">
        <v>0.9792777300085983</v>
      </c>
      <c r="I44" s="10">
        <v>0.9792777300085983</v>
      </c>
      <c r="J44" s="10">
        <v>0.9792777300085983</v>
      </c>
      <c r="K44" s="10">
        <v>0.9792777300085983</v>
      </c>
      <c r="L44" s="10">
        <v>0</v>
      </c>
      <c r="M44" s="10">
        <v>4.8963026655202064</v>
      </c>
      <c r="N44" s="10">
        <v>0</v>
      </c>
      <c r="O44" s="10">
        <v>0</v>
      </c>
      <c r="P44" s="10">
        <v>0.9792777300085983</v>
      </c>
      <c r="Q44" s="10">
        <v>0</v>
      </c>
      <c r="R44" s="10">
        <v>0.1233877901977644</v>
      </c>
      <c r="S44" s="10">
        <v>0</v>
      </c>
      <c r="T44" s="10">
        <v>0</v>
      </c>
      <c r="U44" s="10">
        <v>0</v>
      </c>
      <c r="V44" s="10">
        <v>0.31332760103181428</v>
      </c>
      <c r="W44" s="10">
        <v>2.0550300945829748E-2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129.1296646603611</v>
      </c>
      <c r="D45" s="10">
        <v>97.88856405846947</v>
      </c>
      <c r="E45" s="10">
        <v>103.09544282029231</v>
      </c>
      <c r="F45" s="10">
        <v>91.640412725709368</v>
      </c>
      <c r="G45" s="10">
        <v>73.937145313843502</v>
      </c>
      <c r="H45" s="10">
        <v>71.854428202923472</v>
      </c>
      <c r="I45" s="10">
        <v>51.026999140154757</v>
      </c>
      <c r="J45" s="10">
        <v>99.971367153912283</v>
      </c>
      <c r="K45" s="10">
        <v>105.17815993121241</v>
      </c>
      <c r="L45" s="10">
        <v>105.17815993121241</v>
      </c>
      <c r="M45" s="10">
        <v>178.07394668959591</v>
      </c>
      <c r="N45" s="10">
        <v>649.81367153912288</v>
      </c>
      <c r="O45" s="10">
        <v>561.29742046431636</v>
      </c>
      <c r="P45" s="10">
        <v>601.91074806534823</v>
      </c>
      <c r="Q45" s="10">
        <v>541.51143594153052</v>
      </c>
      <c r="R45" s="10">
        <v>721.01917454858119</v>
      </c>
      <c r="S45" s="10">
        <v>709.8227858985382</v>
      </c>
      <c r="T45" s="10">
        <v>599.77497850386919</v>
      </c>
      <c r="U45" s="10">
        <v>476.72889079965603</v>
      </c>
      <c r="V45" s="10">
        <v>679.42201203783316</v>
      </c>
      <c r="W45" s="10">
        <v>544.85786758383483</v>
      </c>
      <c r="X45" s="10">
        <v>494.67386070507303</v>
      </c>
    </row>
    <row r="46" spans="1:24" ht="11.25" customHeight="1" x14ac:dyDescent="0.2">
      <c r="A46" s="41" t="s">
        <v>79</v>
      </c>
      <c r="B46" s="9" t="s">
        <v>80</v>
      </c>
      <c r="C46" s="10">
        <v>16.809974204643161</v>
      </c>
      <c r="D46" s="10">
        <v>16.809974204643161</v>
      </c>
      <c r="E46" s="10">
        <v>19.77644024075666</v>
      </c>
      <c r="F46" s="10">
        <v>24.720550300945831</v>
      </c>
      <c r="G46" s="10">
        <v>20.7652622527945</v>
      </c>
      <c r="H46" s="10">
        <v>22.742906276870158</v>
      </c>
      <c r="I46" s="10">
        <v>17.798796216681001</v>
      </c>
      <c r="J46" s="10">
        <v>17.798796216681001</v>
      </c>
      <c r="K46" s="10">
        <v>21.754084264832329</v>
      </c>
      <c r="L46" s="10">
        <v>20.7652622527945</v>
      </c>
      <c r="M46" s="10">
        <v>21.754084264832329</v>
      </c>
      <c r="N46" s="10">
        <v>25.70937231298366</v>
      </c>
      <c r="O46" s="10">
        <v>22.742906276870158</v>
      </c>
      <c r="P46" s="10">
        <v>12.85468615649183</v>
      </c>
      <c r="Q46" s="10">
        <v>0</v>
      </c>
      <c r="R46" s="10">
        <v>0</v>
      </c>
      <c r="S46" s="10">
        <v>0.124591573516767</v>
      </c>
      <c r="T46" s="10">
        <v>0.29664660361134998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11.218572656921751</v>
      </c>
      <c r="L49" s="10">
        <v>5.0993981083404982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4.282029234737747E-2</v>
      </c>
      <c r="S49" s="10">
        <v>0</v>
      </c>
      <c r="T49" s="10">
        <v>1.067841788478074</v>
      </c>
      <c r="U49" s="10">
        <v>0</v>
      </c>
      <c r="V49" s="10">
        <v>4.0412725709372309E-3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444.25339638865012</v>
      </c>
      <c r="D50" s="10">
        <v>411.77033533963879</v>
      </c>
      <c r="E50" s="10">
        <v>433.7441100601892</v>
      </c>
      <c r="F50" s="10">
        <v>430.8779879621668</v>
      </c>
      <c r="G50" s="10">
        <v>398.83731728288899</v>
      </c>
      <c r="H50" s="10">
        <v>375.30240756663801</v>
      </c>
      <c r="I50" s="10">
        <v>381.22098022355982</v>
      </c>
      <c r="J50" s="10">
        <v>410.51212381771279</v>
      </c>
      <c r="K50" s="10">
        <v>358.57171109200351</v>
      </c>
      <c r="L50" s="10">
        <v>301.38813413585552</v>
      </c>
      <c r="M50" s="10">
        <v>350.88185726569208</v>
      </c>
      <c r="N50" s="10">
        <v>305.79251934651762</v>
      </c>
      <c r="O50" s="10">
        <v>321.26491831470332</v>
      </c>
      <c r="P50" s="10">
        <v>265.96921754084258</v>
      </c>
      <c r="Q50" s="10">
        <v>327.53319002579531</v>
      </c>
      <c r="R50" s="10">
        <v>178.24084264832331</v>
      </c>
      <c r="S50" s="10">
        <v>213.80644883920891</v>
      </c>
      <c r="T50" s="10">
        <v>252.47403267411869</v>
      </c>
      <c r="U50" s="10">
        <v>210.43869303525361</v>
      </c>
      <c r="V50" s="10">
        <v>166.45752364574369</v>
      </c>
      <c r="W50" s="10">
        <v>180.3427343078246</v>
      </c>
      <c r="X50" s="10">
        <v>200.11650902837491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316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2196.415477214101</v>
      </c>
      <c r="D2" s="31">
        <f t="shared" si="0"/>
        <v>1791.2721410146171</v>
      </c>
      <c r="E2" s="31">
        <f t="shared" si="0"/>
        <v>2402.3400687876183</v>
      </c>
      <c r="F2" s="31">
        <f t="shared" si="0"/>
        <v>1803.2838349097162</v>
      </c>
      <c r="G2" s="31">
        <f t="shared" si="0"/>
        <v>1757.6093723129836</v>
      </c>
      <c r="H2" s="31">
        <f t="shared" si="0"/>
        <v>1830.6935511607908</v>
      </c>
      <c r="I2" s="31">
        <f t="shared" si="0"/>
        <v>2310.7689595872744</v>
      </c>
      <c r="J2" s="31">
        <f t="shared" si="0"/>
        <v>1593.7039552880481</v>
      </c>
      <c r="K2" s="31">
        <f t="shared" si="0"/>
        <v>1859.6965606190886</v>
      </c>
      <c r="L2" s="31">
        <f t="shared" si="0"/>
        <v>1889.7582975064488</v>
      </c>
      <c r="M2" s="31">
        <f t="shared" si="0"/>
        <v>2370.3089423903693</v>
      </c>
      <c r="N2" s="31">
        <f t="shared" si="0"/>
        <v>3196.6324161650896</v>
      </c>
      <c r="O2" s="31">
        <f t="shared" si="0"/>
        <v>2785.4756663800517</v>
      </c>
      <c r="P2" s="31">
        <f t="shared" si="0"/>
        <v>3818.0972484952704</v>
      </c>
      <c r="Q2" s="31">
        <f t="shared" si="0"/>
        <v>3966.3680997420461</v>
      </c>
      <c r="R2" s="31">
        <f t="shared" si="0"/>
        <v>3194.0942390369728</v>
      </c>
      <c r="S2" s="31">
        <f t="shared" si="0"/>
        <v>3235.8168529664663</v>
      </c>
      <c r="T2" s="31">
        <f t="shared" si="0"/>
        <v>2884.3315563198626</v>
      </c>
      <c r="U2" s="31">
        <f t="shared" si="0"/>
        <v>3678.3022355975922</v>
      </c>
      <c r="V2" s="31">
        <f t="shared" si="0"/>
        <v>3669.6370593293204</v>
      </c>
      <c r="W2" s="31">
        <f t="shared" si="0"/>
        <v>2793.959501289768</v>
      </c>
      <c r="X2" s="31">
        <f t="shared" ref="X2" si="1">SUM(X3,X17,X22,X25,X26,X51,X52,X71,X74,X75,X76)</f>
        <v>5576.9550300945821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2196.415477214101</v>
      </c>
      <c r="D26" s="37">
        <f t="shared" si="14"/>
        <v>1791.2721410146171</v>
      </c>
      <c r="E26" s="37">
        <f t="shared" si="14"/>
        <v>2402.3400687876183</v>
      </c>
      <c r="F26" s="37">
        <f t="shared" si="14"/>
        <v>1803.2838349097162</v>
      </c>
      <c r="G26" s="37">
        <f t="shared" si="14"/>
        <v>1757.6093723129836</v>
      </c>
      <c r="H26" s="37">
        <f t="shared" si="14"/>
        <v>1830.6935511607908</v>
      </c>
      <c r="I26" s="37">
        <f t="shared" si="14"/>
        <v>2310.7689595872744</v>
      </c>
      <c r="J26" s="37">
        <f t="shared" si="14"/>
        <v>1593.7039552880481</v>
      </c>
      <c r="K26" s="37">
        <f t="shared" si="14"/>
        <v>1859.6965606190886</v>
      </c>
      <c r="L26" s="37">
        <f t="shared" si="14"/>
        <v>1889.7582975064488</v>
      </c>
      <c r="M26" s="37">
        <f t="shared" si="14"/>
        <v>2370.3089423903693</v>
      </c>
      <c r="N26" s="37">
        <f t="shared" si="14"/>
        <v>3196.6324161650896</v>
      </c>
      <c r="O26" s="37">
        <f t="shared" si="14"/>
        <v>2785.4756663800517</v>
      </c>
      <c r="P26" s="37">
        <f t="shared" si="14"/>
        <v>3818.0972484952704</v>
      </c>
      <c r="Q26" s="37">
        <f t="shared" si="14"/>
        <v>3966.3680997420461</v>
      </c>
      <c r="R26" s="37">
        <f t="shared" si="14"/>
        <v>3194.0942390369728</v>
      </c>
      <c r="S26" s="37">
        <f t="shared" si="14"/>
        <v>3235.8168529664663</v>
      </c>
      <c r="T26" s="37">
        <f t="shared" si="14"/>
        <v>2884.3315563198626</v>
      </c>
      <c r="U26" s="37">
        <f t="shared" si="14"/>
        <v>3678.3022355975922</v>
      </c>
      <c r="V26" s="37">
        <f t="shared" si="14"/>
        <v>3669.6370593293204</v>
      </c>
      <c r="W26" s="37">
        <f t="shared" si="14"/>
        <v>2793.959501289768</v>
      </c>
      <c r="X26" s="37">
        <f t="shared" ref="X26" si="15">SUM(X27,X33)</f>
        <v>5576.9550300945821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2196.415477214101</v>
      </c>
      <c r="D33" s="29">
        <f t="shared" si="18"/>
        <v>1791.2721410146171</v>
      </c>
      <c r="E33" s="29">
        <f t="shared" si="18"/>
        <v>2402.3400687876183</v>
      </c>
      <c r="F33" s="29">
        <f t="shared" si="18"/>
        <v>1803.2838349097162</v>
      </c>
      <c r="G33" s="29">
        <f t="shared" si="18"/>
        <v>1757.6093723129836</v>
      </c>
      <c r="H33" s="29">
        <f t="shared" si="18"/>
        <v>1830.6935511607908</v>
      </c>
      <c r="I33" s="29">
        <f t="shared" si="18"/>
        <v>2310.7689595872744</v>
      </c>
      <c r="J33" s="29">
        <f t="shared" si="18"/>
        <v>1593.7039552880481</v>
      </c>
      <c r="K33" s="29">
        <f t="shared" si="18"/>
        <v>1859.6965606190886</v>
      </c>
      <c r="L33" s="29">
        <f t="shared" si="18"/>
        <v>1889.7582975064488</v>
      </c>
      <c r="M33" s="29">
        <f t="shared" si="18"/>
        <v>2370.3089423903693</v>
      </c>
      <c r="N33" s="29">
        <f t="shared" si="18"/>
        <v>3196.6324161650896</v>
      </c>
      <c r="O33" s="29">
        <f t="shared" si="18"/>
        <v>2785.4756663800517</v>
      </c>
      <c r="P33" s="29">
        <f t="shared" si="18"/>
        <v>3818.0972484952704</v>
      </c>
      <c r="Q33" s="29">
        <f t="shared" si="18"/>
        <v>3966.3680997420461</v>
      </c>
      <c r="R33" s="29">
        <f t="shared" si="18"/>
        <v>3194.0942390369728</v>
      </c>
      <c r="S33" s="29">
        <f t="shared" si="18"/>
        <v>3235.8168529664663</v>
      </c>
      <c r="T33" s="29">
        <f t="shared" si="18"/>
        <v>2884.3315563198626</v>
      </c>
      <c r="U33" s="29">
        <f t="shared" si="18"/>
        <v>3678.3022355975922</v>
      </c>
      <c r="V33" s="29">
        <f t="shared" si="18"/>
        <v>3669.6370593293204</v>
      </c>
      <c r="W33" s="29">
        <f t="shared" si="18"/>
        <v>2793.959501289768</v>
      </c>
      <c r="X33" s="29">
        <f t="shared" ref="X33" si="19">SUM(X34:X50)</f>
        <v>5576.9550300945821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47.497506448839196</v>
      </c>
      <c r="D36" s="10">
        <v>4.3179707652622534</v>
      </c>
      <c r="E36" s="10">
        <v>5.397420464316423</v>
      </c>
      <c r="F36" s="10">
        <v>3.2384350816852958</v>
      </c>
      <c r="G36" s="10">
        <v>4.3179707652622534</v>
      </c>
      <c r="H36" s="10">
        <v>6.4769561478933788</v>
      </c>
      <c r="I36" s="10">
        <v>6.4769561478933788</v>
      </c>
      <c r="J36" s="10">
        <v>2.1589853826311258</v>
      </c>
      <c r="K36" s="10">
        <v>7.5564058469475492</v>
      </c>
      <c r="L36" s="10">
        <v>0</v>
      </c>
      <c r="M36" s="10">
        <v>1.07944969905417</v>
      </c>
      <c r="N36" s="10">
        <v>0</v>
      </c>
      <c r="O36" s="10">
        <v>1.07944969905417</v>
      </c>
      <c r="P36" s="10">
        <v>1.07944969905417</v>
      </c>
      <c r="Q36" s="10">
        <v>0</v>
      </c>
      <c r="R36" s="10">
        <v>0</v>
      </c>
      <c r="S36" s="10">
        <v>0</v>
      </c>
      <c r="T36" s="10">
        <v>0</v>
      </c>
      <c r="U36" s="10">
        <v>0.27635425623387788</v>
      </c>
      <c r="V36" s="10">
        <v>1.132416165090284</v>
      </c>
      <c r="W36" s="10">
        <v>0.1133276010318143</v>
      </c>
      <c r="X36" s="10">
        <v>1.580395528804815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4.9202063628546862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1.012725709372313</v>
      </c>
      <c r="L37" s="10">
        <v>0</v>
      </c>
      <c r="M37" s="10">
        <v>0</v>
      </c>
      <c r="N37" s="10">
        <v>0</v>
      </c>
      <c r="O37" s="10">
        <v>2.0397248495270852</v>
      </c>
      <c r="P37" s="10">
        <v>0</v>
      </c>
      <c r="Q37" s="10">
        <v>0</v>
      </c>
      <c r="R37" s="10">
        <v>9.5346517626827172</v>
      </c>
      <c r="S37" s="10">
        <v>13.255717970765261</v>
      </c>
      <c r="T37" s="10">
        <v>2.0404987102321579</v>
      </c>
      <c r="U37" s="10">
        <v>1.53688736027515</v>
      </c>
      <c r="V37" s="10">
        <v>14.508340498710229</v>
      </c>
      <c r="W37" s="10">
        <v>7.7256233877901979</v>
      </c>
      <c r="X37" s="10">
        <v>5.4351676698194318</v>
      </c>
    </row>
    <row r="38" spans="1:24" ht="11.25" customHeight="1" x14ac:dyDescent="0.2">
      <c r="A38" s="41" t="s">
        <v>63</v>
      </c>
      <c r="B38" s="9" t="s">
        <v>64</v>
      </c>
      <c r="C38" s="10">
        <v>1.050902837489252</v>
      </c>
      <c r="D38" s="10">
        <v>0</v>
      </c>
      <c r="E38" s="10">
        <v>3.1527944969905422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3.1527944969905422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1.031814273430782E-3</v>
      </c>
      <c r="U38" s="10">
        <v>9.4582975064488387E-3</v>
      </c>
      <c r="V38" s="10">
        <v>1.031814273430782E-3</v>
      </c>
      <c r="W38" s="10">
        <v>3.1814273430782461E-3</v>
      </c>
      <c r="X38" s="10">
        <v>4.2132416165090282E-3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9.3508168529664655</v>
      </c>
      <c r="E40" s="10">
        <v>1.0389509888220121</v>
      </c>
      <c r="F40" s="10">
        <v>8.3118658641444529</v>
      </c>
      <c r="G40" s="10">
        <v>0</v>
      </c>
      <c r="H40" s="10">
        <v>0</v>
      </c>
      <c r="I40" s="10">
        <v>2.07798796216681</v>
      </c>
      <c r="J40" s="10">
        <v>5.1949269131556317</v>
      </c>
      <c r="K40" s="10">
        <v>0</v>
      </c>
      <c r="L40" s="10">
        <v>9.3508168529664655</v>
      </c>
      <c r="M40" s="10">
        <v>1.0389509888220121</v>
      </c>
      <c r="N40" s="10">
        <v>0</v>
      </c>
      <c r="O40" s="10">
        <v>5.1949269131556317</v>
      </c>
      <c r="P40" s="10">
        <v>15.58469475494411</v>
      </c>
      <c r="Q40" s="10">
        <v>10.38976784178848</v>
      </c>
      <c r="R40" s="10">
        <v>6.3190885640584691</v>
      </c>
      <c r="S40" s="10">
        <v>34.612553740326739</v>
      </c>
      <c r="T40" s="10">
        <v>18.102149613069649</v>
      </c>
      <c r="U40" s="10">
        <v>11.55967325881341</v>
      </c>
      <c r="V40" s="10">
        <v>14.552966466036111</v>
      </c>
      <c r="W40" s="10">
        <v>58.76672398968185</v>
      </c>
      <c r="X40" s="10">
        <v>149.17463456577809</v>
      </c>
    </row>
    <row r="41" spans="1:24" ht="11.25" customHeight="1" x14ac:dyDescent="0.2">
      <c r="A41" s="41" t="s">
        <v>69</v>
      </c>
      <c r="B41" s="9" t="s">
        <v>70</v>
      </c>
      <c r="C41" s="10">
        <v>217.20885640584689</v>
      </c>
      <c r="D41" s="10">
        <v>231.6208082545142</v>
      </c>
      <c r="E41" s="10">
        <v>38.08873602751504</v>
      </c>
      <c r="F41" s="10">
        <v>115.2957007738607</v>
      </c>
      <c r="G41" s="10">
        <v>144.1196044711952</v>
      </c>
      <c r="H41" s="10">
        <v>59.706706792777297</v>
      </c>
      <c r="I41" s="10">
        <v>180.1495270851247</v>
      </c>
      <c r="J41" s="10">
        <v>227.5030954428203</v>
      </c>
      <c r="K41" s="10">
        <v>60.736113499570067</v>
      </c>
      <c r="L41" s="10">
        <v>82.354084264832323</v>
      </c>
      <c r="M41" s="10">
        <v>320.15141874462591</v>
      </c>
      <c r="N41" s="10">
        <v>21.61797076526225</v>
      </c>
      <c r="O41" s="10">
        <v>55.588993981083398</v>
      </c>
      <c r="P41" s="10">
        <v>33.971023215821162</v>
      </c>
      <c r="Q41" s="10">
        <v>13.382545141874459</v>
      </c>
      <c r="R41" s="10">
        <v>12.85563198624248</v>
      </c>
      <c r="S41" s="10">
        <v>6.512123817712812</v>
      </c>
      <c r="T41" s="10">
        <v>42.261994840928629</v>
      </c>
      <c r="U41" s="10">
        <v>34.184092863284597</v>
      </c>
      <c r="V41" s="10">
        <v>26.83903697334479</v>
      </c>
      <c r="W41" s="10">
        <v>40.230180567497847</v>
      </c>
      <c r="X41" s="10">
        <v>53.067927773000847</v>
      </c>
    </row>
    <row r="42" spans="1:24" ht="11.25" customHeight="1" x14ac:dyDescent="0.2">
      <c r="A42" s="41" t="s">
        <v>71</v>
      </c>
      <c r="B42" s="9" t="s">
        <v>72</v>
      </c>
      <c r="C42" s="10">
        <v>861.7559759243336</v>
      </c>
      <c r="D42" s="10">
        <v>816.56638005159061</v>
      </c>
      <c r="E42" s="10">
        <v>1172.8288907996559</v>
      </c>
      <c r="F42" s="10">
        <v>1204.356577815993</v>
      </c>
      <c r="G42" s="10">
        <v>805.00619088564054</v>
      </c>
      <c r="H42" s="10">
        <v>874.36706792777284</v>
      </c>
      <c r="I42" s="10">
        <v>1253.749871023216</v>
      </c>
      <c r="J42" s="10">
        <v>694.65941530524503</v>
      </c>
      <c r="K42" s="10">
        <v>713.57601031814261</v>
      </c>
      <c r="L42" s="10">
        <v>853.34858125537392</v>
      </c>
      <c r="M42" s="10">
        <v>777.68220120378328</v>
      </c>
      <c r="N42" s="10">
        <v>917.45485812553738</v>
      </c>
      <c r="O42" s="10">
        <v>819.71908856405844</v>
      </c>
      <c r="P42" s="10">
        <v>816.56638005159061</v>
      </c>
      <c r="Q42" s="10">
        <v>442.43817712811688</v>
      </c>
      <c r="R42" s="10">
        <v>776.56233877901968</v>
      </c>
      <c r="S42" s="10">
        <v>126.1561478933792</v>
      </c>
      <c r="T42" s="10">
        <v>19.292863284608771</v>
      </c>
      <c r="U42" s="10">
        <v>293.61702493551161</v>
      </c>
      <c r="V42" s="10">
        <v>2.8564058469475491</v>
      </c>
      <c r="W42" s="10">
        <v>130.61496130696469</v>
      </c>
      <c r="X42" s="10">
        <v>295.06104901117789</v>
      </c>
    </row>
    <row r="43" spans="1:24" ht="11.25" customHeight="1" x14ac:dyDescent="0.2">
      <c r="A43" s="41" t="s">
        <v>73</v>
      </c>
      <c r="B43" s="9" t="s">
        <v>74</v>
      </c>
      <c r="C43" s="10">
        <v>63.824419604471203</v>
      </c>
      <c r="D43" s="10">
        <v>45.294754944110061</v>
      </c>
      <c r="E43" s="10">
        <v>115.2957007738607</v>
      </c>
      <c r="F43" s="10">
        <v>52.500687876182283</v>
      </c>
      <c r="G43" s="10">
        <v>211.0323301805675</v>
      </c>
      <c r="H43" s="10">
        <v>199.70859845227861</v>
      </c>
      <c r="I43" s="10">
        <v>221.32656921754079</v>
      </c>
      <c r="J43" s="10">
        <v>218.23826311263969</v>
      </c>
      <c r="K43" s="10">
        <v>432.33018056749779</v>
      </c>
      <c r="L43" s="10">
        <v>331.21238177128117</v>
      </c>
      <c r="M43" s="10">
        <v>269.30352536543421</v>
      </c>
      <c r="N43" s="10">
        <v>337.40326741186578</v>
      </c>
      <c r="O43" s="10">
        <v>298.19432502149613</v>
      </c>
      <c r="P43" s="10">
        <v>452.96646603611339</v>
      </c>
      <c r="Q43" s="10">
        <v>349.78503869303518</v>
      </c>
      <c r="R43" s="10">
        <v>181.00825451418751</v>
      </c>
      <c r="S43" s="10">
        <v>306.55356835769561</v>
      </c>
      <c r="T43" s="10">
        <v>181.49380911435941</v>
      </c>
      <c r="U43" s="10">
        <v>180.6547721410146</v>
      </c>
      <c r="V43" s="10">
        <v>269.16964746345661</v>
      </c>
      <c r="W43" s="10">
        <v>195.5615649183147</v>
      </c>
      <c r="X43" s="10">
        <v>1034.3172828890799</v>
      </c>
    </row>
    <row r="44" spans="1:24" ht="11.25" customHeight="1" x14ac:dyDescent="0.2">
      <c r="A44" s="41" t="s">
        <v>75</v>
      </c>
      <c r="B44" s="9" t="s">
        <v>76</v>
      </c>
      <c r="C44" s="10">
        <v>880.36208082545147</v>
      </c>
      <c r="D44" s="10">
        <v>587.56087704213235</v>
      </c>
      <c r="E44" s="10">
        <v>984.16448839208942</v>
      </c>
      <c r="F44" s="10">
        <v>316.30361134995701</v>
      </c>
      <c r="G44" s="10">
        <v>457.3182287188306</v>
      </c>
      <c r="H44" s="10">
        <v>557.20361134995699</v>
      </c>
      <c r="I44" s="10">
        <v>498.44746345657779</v>
      </c>
      <c r="J44" s="10">
        <v>334.90971625107483</v>
      </c>
      <c r="K44" s="10">
        <v>542.51453138435079</v>
      </c>
      <c r="L44" s="10">
        <v>499.42674118658641</v>
      </c>
      <c r="M44" s="10">
        <v>905.82304385210659</v>
      </c>
      <c r="N44" s="10">
        <v>1711.7607910576089</v>
      </c>
      <c r="O44" s="10">
        <v>1411.0490111779879</v>
      </c>
      <c r="P44" s="10">
        <v>2332.6167669819429</v>
      </c>
      <c r="Q44" s="10">
        <v>2906.4679277730011</v>
      </c>
      <c r="R44" s="10">
        <v>1813.317196904557</v>
      </c>
      <c r="S44" s="10">
        <v>2280.9449699054171</v>
      </c>
      <c r="T44" s="10">
        <v>2052.8948409286331</v>
      </c>
      <c r="U44" s="10">
        <v>2760.4964746345659</v>
      </c>
      <c r="V44" s="10">
        <v>3113.3071367153912</v>
      </c>
      <c r="W44" s="10">
        <v>1939.8257953568359</v>
      </c>
      <c r="X44" s="10">
        <v>3758.001719690455</v>
      </c>
    </row>
    <row r="45" spans="1:24" ht="11.25" customHeight="1" x14ac:dyDescent="0.2">
      <c r="A45" s="41" t="s">
        <v>77</v>
      </c>
      <c r="B45" s="9" t="s">
        <v>78</v>
      </c>
      <c r="C45" s="10">
        <v>60.399312123817708</v>
      </c>
      <c r="D45" s="10">
        <v>41.654686156491827</v>
      </c>
      <c r="E45" s="10">
        <v>32.282373172828891</v>
      </c>
      <c r="F45" s="10">
        <v>27.075580395528799</v>
      </c>
      <c r="G45" s="10">
        <v>33.323817712811689</v>
      </c>
      <c r="H45" s="10">
        <v>41.654686156491827</v>
      </c>
      <c r="I45" s="10">
        <v>32.282373172828891</v>
      </c>
      <c r="J45" s="10">
        <v>42.696130696474633</v>
      </c>
      <c r="K45" s="10">
        <v>36.447893379191747</v>
      </c>
      <c r="L45" s="10">
        <v>29.158297506448839</v>
      </c>
      <c r="M45" s="10">
        <v>26.034221840068788</v>
      </c>
      <c r="N45" s="10">
        <v>136.41926053310399</v>
      </c>
      <c r="O45" s="10">
        <v>117.67463456577811</v>
      </c>
      <c r="P45" s="10">
        <v>109.34368013757521</v>
      </c>
      <c r="Q45" s="10">
        <v>137.46061908856399</v>
      </c>
      <c r="R45" s="10">
        <v>141.38546861564919</v>
      </c>
      <c r="S45" s="10">
        <v>70.846345657781598</v>
      </c>
      <c r="T45" s="10">
        <v>149.58108340498711</v>
      </c>
      <c r="U45" s="10">
        <v>279.78435081685291</v>
      </c>
      <c r="V45" s="10">
        <v>207.35829750644879</v>
      </c>
      <c r="W45" s="10">
        <v>20.725279449699048</v>
      </c>
      <c r="X45" s="10">
        <v>108.4313843508168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0.98882201203783315</v>
      </c>
      <c r="J46" s="10">
        <v>0</v>
      </c>
      <c r="K46" s="10">
        <v>0</v>
      </c>
      <c r="L46" s="10">
        <v>10.877042132416159</v>
      </c>
      <c r="M46" s="10">
        <v>6.9217540842648324</v>
      </c>
      <c r="N46" s="10">
        <v>12.85468615649183</v>
      </c>
      <c r="O46" s="10">
        <v>0</v>
      </c>
      <c r="P46" s="10">
        <v>0</v>
      </c>
      <c r="Q46" s="10">
        <v>0</v>
      </c>
      <c r="R46" s="10">
        <v>0</v>
      </c>
      <c r="S46" s="10">
        <v>22.513499570077389</v>
      </c>
      <c r="T46" s="10">
        <v>0.24230438521066211</v>
      </c>
      <c r="U46" s="10">
        <v>80.950558899398104</v>
      </c>
      <c r="V46" s="10">
        <v>0</v>
      </c>
      <c r="W46" s="10">
        <v>228.69965606190891</v>
      </c>
      <c r="X46" s="10">
        <v>97.740154772141011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6.0045571797076516</v>
      </c>
      <c r="H47" s="10">
        <v>6.0045571797076516</v>
      </c>
      <c r="I47" s="10">
        <v>7.0053310404127247</v>
      </c>
      <c r="J47" s="10">
        <v>2.0015477214101458</v>
      </c>
      <c r="K47" s="10">
        <v>3.0023215821152189</v>
      </c>
      <c r="L47" s="10">
        <v>1.0007738607050729</v>
      </c>
      <c r="M47" s="10">
        <v>3.0023215821152189</v>
      </c>
      <c r="N47" s="10">
        <v>3.0023215821152189</v>
      </c>
      <c r="O47" s="10">
        <v>2.0015477214101458</v>
      </c>
      <c r="P47" s="10">
        <v>3.0023215821152189</v>
      </c>
      <c r="Q47" s="10">
        <v>2.0015477214101458</v>
      </c>
      <c r="R47" s="10">
        <v>8.4934651762682716</v>
      </c>
      <c r="S47" s="10">
        <v>3.3825451418744619</v>
      </c>
      <c r="T47" s="10">
        <v>2.25073086844368</v>
      </c>
      <c r="U47" s="10">
        <v>1.8244196044711951</v>
      </c>
      <c r="V47" s="10">
        <v>2.0835769561478932</v>
      </c>
      <c r="W47" s="10">
        <v>0.62450558899398101</v>
      </c>
      <c r="X47" s="10">
        <v>0.32020636285468618</v>
      </c>
    </row>
    <row r="48" spans="1:24" ht="11.25" customHeight="1" x14ac:dyDescent="0.2">
      <c r="A48" s="41" t="s">
        <v>83</v>
      </c>
      <c r="B48" s="9" t="s">
        <v>84</v>
      </c>
      <c r="C48" s="10">
        <v>32.78873602751505</v>
      </c>
      <c r="D48" s="10">
        <v>33.629492691315562</v>
      </c>
      <c r="E48" s="10">
        <v>26.062854686156491</v>
      </c>
      <c r="F48" s="10">
        <v>22.699914015477209</v>
      </c>
      <c r="G48" s="10">
        <v>31.948065348237311</v>
      </c>
      <c r="H48" s="10">
        <v>35.311006018916594</v>
      </c>
      <c r="I48" s="10">
        <v>32.78873602751505</v>
      </c>
      <c r="J48" s="10">
        <v>31.948065348237311</v>
      </c>
      <c r="K48" s="10">
        <v>31.948065348237311</v>
      </c>
      <c r="L48" s="10">
        <v>31.948065348237311</v>
      </c>
      <c r="M48" s="10">
        <v>27.744368013757519</v>
      </c>
      <c r="N48" s="10">
        <v>31.948065348237311</v>
      </c>
      <c r="O48" s="10">
        <v>29.425795356835771</v>
      </c>
      <c r="P48" s="10">
        <v>31.948065348237311</v>
      </c>
      <c r="Q48" s="10">
        <v>32.78873602751505</v>
      </c>
      <c r="R48" s="10">
        <v>0</v>
      </c>
      <c r="S48" s="10">
        <v>0</v>
      </c>
      <c r="T48" s="10">
        <v>0</v>
      </c>
      <c r="U48" s="10">
        <v>0.28417884780739472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4.0794496990541704</v>
      </c>
      <c r="E49" s="10">
        <v>0</v>
      </c>
      <c r="F49" s="10">
        <v>0</v>
      </c>
      <c r="G49" s="10">
        <v>23.45709372312983</v>
      </c>
      <c r="H49" s="10">
        <v>9.1788478073946678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8.1589853826311263</v>
      </c>
      <c r="P49" s="10">
        <v>0</v>
      </c>
      <c r="Q49" s="10">
        <v>0</v>
      </c>
      <c r="R49" s="10">
        <v>0</v>
      </c>
      <c r="S49" s="10">
        <v>2.9515047291487528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31.527687016337051</v>
      </c>
      <c r="D50" s="10">
        <v>17.19690455717971</v>
      </c>
      <c r="E50" s="10">
        <v>19.10765262252794</v>
      </c>
      <c r="F50" s="10">
        <v>53.501461736887357</v>
      </c>
      <c r="G50" s="10">
        <v>41.08151332760103</v>
      </c>
      <c r="H50" s="10">
        <v>41.08151332760103</v>
      </c>
      <c r="I50" s="10">
        <v>75.475322441960444</v>
      </c>
      <c r="J50" s="10">
        <v>34.393809114359406</v>
      </c>
      <c r="K50" s="10">
        <v>30.57231298366294</v>
      </c>
      <c r="L50" s="10">
        <v>41.08151332760103</v>
      </c>
      <c r="M50" s="10">
        <v>31.527687016337051</v>
      </c>
      <c r="N50" s="10">
        <v>21.018400687876181</v>
      </c>
      <c r="O50" s="10">
        <v>35.349183147033528</v>
      </c>
      <c r="P50" s="10">
        <v>21.018400687876181</v>
      </c>
      <c r="Q50" s="10">
        <v>71.653740326741186</v>
      </c>
      <c r="R50" s="10">
        <v>244.61814273430781</v>
      </c>
      <c r="S50" s="10">
        <v>368.08787618228718</v>
      </c>
      <c r="T50" s="10">
        <v>416.17024935511608</v>
      </c>
      <c r="U50" s="10">
        <v>33.123989681857267</v>
      </c>
      <c r="V50" s="10">
        <v>17.828202923473771</v>
      </c>
      <c r="W50" s="10">
        <v>171.0687016337059</v>
      </c>
      <c r="X50" s="10">
        <v>73.820894239036974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315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1055.0581255374032</v>
      </c>
      <c r="D2" s="31">
        <f t="shared" si="0"/>
        <v>1150.616509028375</v>
      </c>
      <c r="E2" s="31">
        <f t="shared" si="0"/>
        <v>1177.5436801375752</v>
      </c>
      <c r="F2" s="31">
        <f t="shared" si="0"/>
        <v>1451.6036113499567</v>
      </c>
      <c r="G2" s="31">
        <f t="shared" si="0"/>
        <v>2536.2591573516765</v>
      </c>
      <c r="H2" s="31">
        <f t="shared" si="0"/>
        <v>3969.8920034393805</v>
      </c>
      <c r="I2" s="31">
        <f t="shared" si="0"/>
        <v>3676.2260533104036</v>
      </c>
      <c r="J2" s="31">
        <f t="shared" si="0"/>
        <v>3436.9334479793624</v>
      </c>
      <c r="K2" s="31">
        <f t="shared" si="0"/>
        <v>3398.6616509028381</v>
      </c>
      <c r="L2" s="31">
        <f t="shared" si="0"/>
        <v>3445.4791917454859</v>
      </c>
      <c r="M2" s="31">
        <f t="shared" si="0"/>
        <v>4332.077558039553</v>
      </c>
      <c r="N2" s="31">
        <f t="shared" si="0"/>
        <v>3179.0945829750635</v>
      </c>
      <c r="O2" s="31">
        <f t="shared" si="0"/>
        <v>5481.4681857265687</v>
      </c>
      <c r="P2" s="31">
        <f t="shared" si="0"/>
        <v>6211.790025795357</v>
      </c>
      <c r="Q2" s="31">
        <f t="shared" si="0"/>
        <v>7920.7975064488382</v>
      </c>
      <c r="R2" s="31">
        <f t="shared" si="0"/>
        <v>10575.86079105761</v>
      </c>
      <c r="S2" s="31">
        <f t="shared" si="0"/>
        <v>10536.946775580394</v>
      </c>
      <c r="T2" s="31">
        <f t="shared" si="0"/>
        <v>13458.344711951846</v>
      </c>
      <c r="U2" s="31">
        <f t="shared" si="0"/>
        <v>17436.81229578676</v>
      </c>
      <c r="V2" s="31">
        <f t="shared" si="0"/>
        <v>20775.622871883064</v>
      </c>
      <c r="W2" s="31">
        <f t="shared" si="0"/>
        <v>14968.460963026653</v>
      </c>
      <c r="X2" s="31">
        <f t="shared" ref="X2" si="1">SUM(X3,X17,X22,X25,X26,X51,X52,X71,X74,X75,X76)</f>
        <v>19362.244453998272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1055.0581255374032</v>
      </c>
      <c r="D26" s="37">
        <f t="shared" si="14"/>
        <v>1150.616509028375</v>
      </c>
      <c r="E26" s="37">
        <f t="shared" si="14"/>
        <v>1177.5436801375752</v>
      </c>
      <c r="F26" s="37">
        <f t="shared" si="14"/>
        <v>1451.6036113499567</v>
      </c>
      <c r="G26" s="37">
        <f t="shared" si="14"/>
        <v>2536.2591573516765</v>
      </c>
      <c r="H26" s="37">
        <f t="shared" si="14"/>
        <v>3969.8920034393805</v>
      </c>
      <c r="I26" s="37">
        <f t="shared" si="14"/>
        <v>3676.2260533104036</v>
      </c>
      <c r="J26" s="37">
        <f t="shared" si="14"/>
        <v>3436.9334479793624</v>
      </c>
      <c r="K26" s="37">
        <f t="shared" si="14"/>
        <v>3398.6616509028381</v>
      </c>
      <c r="L26" s="37">
        <f t="shared" si="14"/>
        <v>3445.4791917454859</v>
      </c>
      <c r="M26" s="37">
        <f t="shared" si="14"/>
        <v>4332.077558039553</v>
      </c>
      <c r="N26" s="37">
        <f t="shared" si="14"/>
        <v>3179.0945829750635</v>
      </c>
      <c r="O26" s="37">
        <f t="shared" si="14"/>
        <v>5481.4681857265687</v>
      </c>
      <c r="P26" s="37">
        <f t="shared" si="14"/>
        <v>6211.790025795357</v>
      </c>
      <c r="Q26" s="37">
        <f t="shared" si="14"/>
        <v>7920.7975064488382</v>
      </c>
      <c r="R26" s="37">
        <f t="shared" si="14"/>
        <v>10575.86079105761</v>
      </c>
      <c r="S26" s="37">
        <f t="shared" si="14"/>
        <v>10536.946775580394</v>
      </c>
      <c r="T26" s="37">
        <f t="shared" si="14"/>
        <v>13458.344711951846</v>
      </c>
      <c r="U26" s="37">
        <f t="shared" si="14"/>
        <v>17436.81229578676</v>
      </c>
      <c r="V26" s="37">
        <f t="shared" si="14"/>
        <v>20775.622871883064</v>
      </c>
      <c r="W26" s="37">
        <f t="shared" si="14"/>
        <v>14968.460963026653</v>
      </c>
      <c r="X26" s="37">
        <f t="shared" ref="X26" si="15">SUM(X27,X33)</f>
        <v>19362.244453998272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6.3055030094582971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1.050902837489252</v>
      </c>
      <c r="K27" s="29">
        <f t="shared" si="16"/>
        <v>58.851590713671527</v>
      </c>
      <c r="L27" s="29">
        <f t="shared" si="16"/>
        <v>89.328374892519335</v>
      </c>
      <c r="M27" s="29">
        <f t="shared" si="16"/>
        <v>177.6058469475494</v>
      </c>
      <c r="N27" s="29">
        <f t="shared" si="16"/>
        <v>139.77265692175411</v>
      </c>
      <c r="O27" s="29">
        <f t="shared" si="16"/>
        <v>0</v>
      </c>
      <c r="P27" s="29">
        <f t="shared" si="16"/>
        <v>271.13783319002579</v>
      </c>
      <c r="Q27" s="29">
        <f t="shared" si="16"/>
        <v>184.962252794497</v>
      </c>
      <c r="R27" s="29">
        <f t="shared" si="16"/>
        <v>360.77927773000857</v>
      </c>
      <c r="S27" s="29">
        <f t="shared" si="16"/>
        <v>488.41977644024081</v>
      </c>
      <c r="T27" s="29">
        <f t="shared" si="16"/>
        <v>891.90507308684425</v>
      </c>
      <c r="U27" s="29">
        <f t="shared" si="16"/>
        <v>1225.2222699914014</v>
      </c>
      <c r="V27" s="29">
        <f t="shared" si="16"/>
        <v>1563.1190885640583</v>
      </c>
      <c r="W27" s="29">
        <f t="shared" si="16"/>
        <v>1654.630180567498</v>
      </c>
      <c r="X27" s="29">
        <f t="shared" ref="X27" si="17">SUM(X28:X32)</f>
        <v>2784.312209802235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236.93869303525369</v>
      </c>
      <c r="S28" s="10">
        <v>488.41977644024081</v>
      </c>
      <c r="T28" s="10">
        <v>775.49131556319855</v>
      </c>
      <c r="U28" s="10">
        <v>907.34849527085112</v>
      </c>
      <c r="V28" s="10">
        <v>897.24969905417015</v>
      </c>
      <c r="W28" s="10">
        <v>1338.9048151332761</v>
      </c>
      <c r="X28" s="10">
        <v>2070.3852966466029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6.3055030094582971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1.050902837489252</v>
      </c>
      <c r="K29" s="10">
        <v>58.851590713671527</v>
      </c>
      <c r="L29" s="10">
        <v>89.328374892519335</v>
      </c>
      <c r="M29" s="10">
        <v>177.6058469475494</v>
      </c>
      <c r="N29" s="10">
        <v>139.77265692175411</v>
      </c>
      <c r="O29" s="10">
        <v>0</v>
      </c>
      <c r="P29" s="10">
        <v>271.13783319002579</v>
      </c>
      <c r="Q29" s="10">
        <v>184.962252794497</v>
      </c>
      <c r="R29" s="10">
        <v>123.8405846947549</v>
      </c>
      <c r="S29" s="10">
        <v>0</v>
      </c>
      <c r="T29" s="10">
        <v>116.4137575236457</v>
      </c>
      <c r="U29" s="10">
        <v>317.87377472055027</v>
      </c>
      <c r="V29" s="10">
        <v>665.86938950988815</v>
      </c>
      <c r="W29" s="10">
        <v>315.72536543422183</v>
      </c>
      <c r="X29" s="10">
        <v>713.92691315563184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1055.0581255374032</v>
      </c>
      <c r="D33" s="29">
        <f t="shared" si="18"/>
        <v>1144.3110060189167</v>
      </c>
      <c r="E33" s="29">
        <f t="shared" si="18"/>
        <v>1177.5436801375752</v>
      </c>
      <c r="F33" s="29">
        <f t="shared" si="18"/>
        <v>1451.6036113499567</v>
      </c>
      <c r="G33" s="29">
        <f t="shared" si="18"/>
        <v>2536.2591573516765</v>
      </c>
      <c r="H33" s="29">
        <f t="shared" si="18"/>
        <v>3969.8920034393805</v>
      </c>
      <c r="I33" s="29">
        <f t="shared" si="18"/>
        <v>3676.2260533104036</v>
      </c>
      <c r="J33" s="29">
        <f t="shared" si="18"/>
        <v>3435.8825451418734</v>
      </c>
      <c r="K33" s="29">
        <f t="shared" si="18"/>
        <v>3339.8100601891665</v>
      </c>
      <c r="L33" s="29">
        <f t="shared" si="18"/>
        <v>3356.1508168529667</v>
      </c>
      <c r="M33" s="29">
        <f t="shared" si="18"/>
        <v>4154.4717110920037</v>
      </c>
      <c r="N33" s="29">
        <f t="shared" si="18"/>
        <v>3039.3219260533092</v>
      </c>
      <c r="O33" s="29">
        <f t="shared" si="18"/>
        <v>5481.4681857265687</v>
      </c>
      <c r="P33" s="29">
        <f t="shared" si="18"/>
        <v>5940.652192605331</v>
      </c>
      <c r="Q33" s="29">
        <f t="shared" si="18"/>
        <v>7735.8352536543416</v>
      </c>
      <c r="R33" s="29">
        <f t="shared" si="18"/>
        <v>10215.081513327601</v>
      </c>
      <c r="S33" s="29">
        <f t="shared" si="18"/>
        <v>10048.526999140153</v>
      </c>
      <c r="T33" s="29">
        <f t="shared" si="18"/>
        <v>12566.439638865002</v>
      </c>
      <c r="U33" s="29">
        <f t="shared" si="18"/>
        <v>16211.590025795358</v>
      </c>
      <c r="V33" s="29">
        <f t="shared" si="18"/>
        <v>19212.503783319007</v>
      </c>
      <c r="W33" s="29">
        <f t="shared" si="18"/>
        <v>13313.830782459156</v>
      </c>
      <c r="X33" s="29">
        <f t="shared" ref="X33" si="19">SUM(X34:X50)</f>
        <v>16577.932244196036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7.5564058469475492</v>
      </c>
      <c r="D36" s="10">
        <v>22.669217540842649</v>
      </c>
      <c r="E36" s="10">
        <v>53.974376612209802</v>
      </c>
      <c r="F36" s="10">
        <v>42.099999999999987</v>
      </c>
      <c r="G36" s="10">
        <v>82.041100601891657</v>
      </c>
      <c r="H36" s="10">
        <v>151.12828890799659</v>
      </c>
      <c r="I36" s="10">
        <v>72.325709372312986</v>
      </c>
      <c r="J36" s="10">
        <v>100.39234737747211</v>
      </c>
      <c r="K36" s="10">
        <v>144.651418744626</v>
      </c>
      <c r="L36" s="10">
        <v>100.39234737747211</v>
      </c>
      <c r="M36" s="10">
        <v>102.55133276010319</v>
      </c>
      <c r="N36" s="10">
        <v>153.28727429062769</v>
      </c>
      <c r="O36" s="10">
        <v>185.67188306104899</v>
      </c>
      <c r="P36" s="10">
        <v>182.43344797936371</v>
      </c>
      <c r="Q36" s="10">
        <v>229.93095442820291</v>
      </c>
      <c r="R36" s="10">
        <v>226.5375752364574</v>
      </c>
      <c r="S36" s="10">
        <v>278.39570077386071</v>
      </c>
      <c r="T36" s="10">
        <v>366.11728288908</v>
      </c>
      <c r="U36" s="10">
        <v>382.20945829750639</v>
      </c>
      <c r="V36" s="10">
        <v>397.87833190025788</v>
      </c>
      <c r="W36" s="10">
        <v>276.48933791917449</v>
      </c>
      <c r="X36" s="10">
        <v>345.7559759243336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1.050902837489252</v>
      </c>
      <c r="E38" s="10">
        <v>0</v>
      </c>
      <c r="F38" s="10">
        <v>0</v>
      </c>
      <c r="G38" s="10">
        <v>0</v>
      </c>
      <c r="H38" s="10">
        <v>12.61109200343938</v>
      </c>
      <c r="I38" s="10">
        <v>3.1527944969905422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5.2450558899398104E-3</v>
      </c>
      <c r="S38" s="10">
        <v>0</v>
      </c>
      <c r="T38" s="10">
        <v>0</v>
      </c>
      <c r="U38" s="10">
        <v>0</v>
      </c>
      <c r="V38" s="10">
        <v>4.7291487532244193E-2</v>
      </c>
      <c r="W38" s="10">
        <v>1.8916595012897681E-2</v>
      </c>
      <c r="X38" s="10">
        <v>2.0636285468615648E-3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86.235339638865</v>
      </c>
      <c r="D40" s="10">
        <v>116.3656921754084</v>
      </c>
      <c r="E40" s="10">
        <v>122.5995700773861</v>
      </c>
      <c r="F40" s="10">
        <v>74.806534823731724</v>
      </c>
      <c r="G40" s="10">
        <v>22.857523645743768</v>
      </c>
      <c r="H40" s="10">
        <v>96.625107480653469</v>
      </c>
      <c r="I40" s="10">
        <v>55.06595012897678</v>
      </c>
      <c r="J40" s="10">
        <v>34.286328460877037</v>
      </c>
      <c r="K40" s="10">
        <v>24.93551160791057</v>
      </c>
      <c r="L40" s="10">
        <v>41.559157351676703</v>
      </c>
      <c r="M40" s="10">
        <v>25.97446259673259</v>
      </c>
      <c r="N40" s="10">
        <v>13.506706792777299</v>
      </c>
      <c r="O40" s="10">
        <v>65.455717970765264</v>
      </c>
      <c r="P40" s="10">
        <v>0</v>
      </c>
      <c r="Q40" s="10">
        <v>14.545743766122101</v>
      </c>
      <c r="R40" s="10">
        <v>0</v>
      </c>
      <c r="S40" s="10">
        <v>27.988048151332759</v>
      </c>
      <c r="T40" s="10">
        <v>28.416079105760961</v>
      </c>
      <c r="U40" s="10">
        <v>89.057179707652608</v>
      </c>
      <c r="V40" s="10">
        <v>27.536113499570071</v>
      </c>
      <c r="W40" s="10">
        <v>346.64720550300939</v>
      </c>
      <c r="X40" s="10">
        <v>1046.066466036114</v>
      </c>
    </row>
    <row r="41" spans="1:24" ht="11.25" customHeight="1" x14ac:dyDescent="0.2">
      <c r="A41" s="41" t="s">
        <v>69</v>
      </c>
      <c r="B41" s="9" t="s">
        <v>70</v>
      </c>
      <c r="C41" s="10">
        <v>307.79828030954428</v>
      </c>
      <c r="D41" s="10">
        <v>375.74041272570929</v>
      </c>
      <c r="E41" s="10">
        <v>424.12347377472048</v>
      </c>
      <c r="F41" s="10">
        <v>320.15141874462591</v>
      </c>
      <c r="G41" s="10">
        <v>331.47515047291478</v>
      </c>
      <c r="H41" s="10">
        <v>373.68159931212381</v>
      </c>
      <c r="I41" s="10">
        <v>446.77076526225278</v>
      </c>
      <c r="J41" s="10">
        <v>377.79931212381757</v>
      </c>
      <c r="K41" s="10">
        <v>252.20928632846079</v>
      </c>
      <c r="L41" s="10">
        <v>231.6208082545142</v>
      </c>
      <c r="M41" s="10">
        <v>318.09260533104037</v>
      </c>
      <c r="N41" s="10">
        <v>247.0621668099742</v>
      </c>
      <c r="O41" s="10">
        <v>264.56242476354248</v>
      </c>
      <c r="P41" s="10">
        <v>186.32605331040409</v>
      </c>
      <c r="Q41" s="10">
        <v>80.295184866723986</v>
      </c>
      <c r="R41" s="10">
        <v>102.36233877901979</v>
      </c>
      <c r="S41" s="10">
        <v>180.0076526225279</v>
      </c>
      <c r="T41" s="10">
        <v>130.27274290627679</v>
      </c>
      <c r="U41" s="10">
        <v>312.09492691315558</v>
      </c>
      <c r="V41" s="10">
        <v>213.56655202063629</v>
      </c>
      <c r="W41" s="10">
        <v>169.225279449699</v>
      </c>
      <c r="X41" s="10">
        <v>414.77506448839199</v>
      </c>
    </row>
    <row r="42" spans="1:24" ht="11.25" customHeight="1" x14ac:dyDescent="0.2">
      <c r="A42" s="41" t="s">
        <v>71</v>
      </c>
      <c r="B42" s="9" t="s">
        <v>72</v>
      </c>
      <c r="C42" s="10">
        <v>438.23447979363709</v>
      </c>
      <c r="D42" s="10">
        <v>531.76646603611346</v>
      </c>
      <c r="E42" s="10">
        <v>411.96139294926911</v>
      </c>
      <c r="F42" s="10">
        <v>748.25640584694747</v>
      </c>
      <c r="G42" s="10">
        <v>1214.8657781599311</v>
      </c>
      <c r="H42" s="10">
        <v>1599.503181427343</v>
      </c>
      <c r="I42" s="10">
        <v>1763.447033533964</v>
      </c>
      <c r="J42" s="10">
        <v>2016.7191745485809</v>
      </c>
      <c r="K42" s="10">
        <v>2410.814961306965</v>
      </c>
      <c r="L42" s="10">
        <v>2545.3329320722269</v>
      </c>
      <c r="M42" s="10">
        <v>3182.1916595012899</v>
      </c>
      <c r="N42" s="10">
        <v>1895.8631986242469</v>
      </c>
      <c r="O42" s="10">
        <v>4029.2347377472051</v>
      </c>
      <c r="P42" s="10">
        <v>4293.0161650902837</v>
      </c>
      <c r="Q42" s="10">
        <v>5980.7968185726568</v>
      </c>
      <c r="R42" s="10">
        <v>7216.4764402407563</v>
      </c>
      <c r="S42" s="10">
        <v>7221.0224419604456</v>
      </c>
      <c r="T42" s="10">
        <v>8150.9756663800508</v>
      </c>
      <c r="U42" s="10">
        <v>13544.99595872743</v>
      </c>
      <c r="V42" s="10">
        <v>16741.19097162511</v>
      </c>
      <c r="W42" s="10">
        <v>11215.34849527085</v>
      </c>
      <c r="X42" s="10">
        <v>13539.6279449699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109.37231298366289</v>
      </c>
      <c r="R43" s="10">
        <v>839.2985382631125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49.942648323301803</v>
      </c>
      <c r="G44" s="10">
        <v>0</v>
      </c>
      <c r="H44" s="10">
        <v>0</v>
      </c>
      <c r="I44" s="10">
        <v>0</v>
      </c>
      <c r="J44" s="10">
        <v>356.45365434221827</v>
      </c>
      <c r="K44" s="10">
        <v>0</v>
      </c>
      <c r="L44" s="10">
        <v>49.942648323301803</v>
      </c>
      <c r="M44" s="10">
        <v>0</v>
      </c>
      <c r="N44" s="10">
        <v>128.2840928632846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1991.206878761823</v>
      </c>
      <c r="U44" s="10">
        <v>752.94368013757526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46.861564918314699</v>
      </c>
      <c r="D45" s="10">
        <v>23.951504729148748</v>
      </c>
      <c r="E45" s="10">
        <v>39.571969045571791</v>
      </c>
      <c r="F45" s="10">
        <v>109.34368013757521</v>
      </c>
      <c r="G45" s="10">
        <v>223.89415305245049</v>
      </c>
      <c r="H45" s="10">
        <v>236.39054170249361</v>
      </c>
      <c r="I45" s="10">
        <v>122.8814273430782</v>
      </c>
      <c r="J45" s="10">
        <v>241.5974204643164</v>
      </c>
      <c r="K45" s="10">
        <v>136.41926053310399</v>
      </c>
      <c r="L45" s="10">
        <v>178.07394668959591</v>
      </c>
      <c r="M45" s="10">
        <v>175.99122957867581</v>
      </c>
      <c r="N45" s="10">
        <v>455.07790197764388</v>
      </c>
      <c r="O45" s="10">
        <v>696.67523645743756</v>
      </c>
      <c r="P45" s="10">
        <v>963.26552020636279</v>
      </c>
      <c r="Q45" s="10">
        <v>874.74918314703348</v>
      </c>
      <c r="R45" s="10">
        <v>1408.6948409286331</v>
      </c>
      <c r="S45" s="10">
        <v>2039.5388650042989</v>
      </c>
      <c r="T45" s="10">
        <v>1895.502579535683</v>
      </c>
      <c r="U45" s="10">
        <v>1108.271711092003</v>
      </c>
      <c r="V45" s="10">
        <v>1055.5714531384349</v>
      </c>
      <c r="W45" s="10">
        <v>782.56973344797927</v>
      </c>
      <c r="X45" s="10">
        <v>1164.751590713671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1.9776440240756661</v>
      </c>
      <c r="E46" s="10">
        <v>1.9776440240756661</v>
      </c>
      <c r="F46" s="10">
        <v>0</v>
      </c>
      <c r="G46" s="10">
        <v>0</v>
      </c>
      <c r="H46" s="10">
        <v>0</v>
      </c>
      <c r="I46" s="10">
        <v>994.75494411006014</v>
      </c>
      <c r="J46" s="10">
        <v>0</v>
      </c>
      <c r="K46" s="10">
        <v>0</v>
      </c>
      <c r="L46" s="10">
        <v>0</v>
      </c>
      <c r="M46" s="10">
        <v>0</v>
      </c>
      <c r="N46" s="10">
        <v>1.9776440240756661</v>
      </c>
      <c r="O46" s="10">
        <v>1.9776440240756661</v>
      </c>
      <c r="P46" s="10">
        <v>9.8882201203783318</v>
      </c>
      <c r="Q46" s="10">
        <v>27.68701633705933</v>
      </c>
      <c r="R46" s="10">
        <v>27.57429062768702</v>
      </c>
      <c r="S46" s="10">
        <v>1.187532244196045</v>
      </c>
      <c r="T46" s="10">
        <v>3.9484092863284612</v>
      </c>
      <c r="U46" s="10">
        <v>22.006104901117801</v>
      </c>
      <c r="V46" s="10">
        <v>101.60644883920889</v>
      </c>
      <c r="W46" s="10">
        <v>18.359415305245051</v>
      </c>
      <c r="X46" s="10">
        <v>66.953138435081684</v>
      </c>
    </row>
    <row r="47" spans="1:24" ht="11.25" customHeight="1" x14ac:dyDescent="0.2">
      <c r="A47" s="41" t="s">
        <v>81</v>
      </c>
      <c r="B47" s="9" t="s">
        <v>82</v>
      </c>
      <c r="C47" s="10">
        <v>26.019862424763541</v>
      </c>
      <c r="D47" s="10">
        <v>2.0015477214101458</v>
      </c>
      <c r="E47" s="10">
        <v>2.0015477214101458</v>
      </c>
      <c r="F47" s="10">
        <v>0</v>
      </c>
      <c r="G47" s="10">
        <v>0</v>
      </c>
      <c r="H47" s="10">
        <v>0</v>
      </c>
      <c r="I47" s="10">
        <v>0</v>
      </c>
      <c r="J47" s="10">
        <v>1.0007738607050729</v>
      </c>
      <c r="K47" s="10">
        <v>2.0015477214101458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1.1006018916595009E-2</v>
      </c>
      <c r="V47" s="10">
        <v>1.031814273430782E-3</v>
      </c>
      <c r="W47" s="10">
        <v>4.8065348237317278E-2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142.352192605331</v>
      </c>
      <c r="D50" s="10">
        <v>68.787618228718827</v>
      </c>
      <c r="E50" s="10">
        <v>121.33370593293211</v>
      </c>
      <c r="F50" s="10">
        <v>107.0029234737747</v>
      </c>
      <c r="G50" s="10">
        <v>661.12545141874455</v>
      </c>
      <c r="H50" s="10">
        <v>1499.952192605331</v>
      </c>
      <c r="I50" s="10">
        <v>217.82742906276869</v>
      </c>
      <c r="J50" s="10">
        <v>307.63353396388652</v>
      </c>
      <c r="K50" s="10">
        <v>368.77807394668957</v>
      </c>
      <c r="L50" s="10">
        <v>209.22897678417891</v>
      </c>
      <c r="M50" s="10">
        <v>349.67042132416162</v>
      </c>
      <c r="N50" s="10">
        <v>144.26294067067931</v>
      </c>
      <c r="O50" s="10">
        <v>237.89054170249349</v>
      </c>
      <c r="P50" s="10">
        <v>305.72278589853818</v>
      </c>
      <c r="Q50" s="10">
        <v>418.45803955288051</v>
      </c>
      <c r="R50" s="10">
        <v>394.13224419604472</v>
      </c>
      <c r="S50" s="10">
        <v>300.38675838349093</v>
      </c>
      <c r="T50" s="10">
        <v>0</v>
      </c>
      <c r="U50" s="10">
        <v>0</v>
      </c>
      <c r="V50" s="10">
        <v>675.10558899398109</v>
      </c>
      <c r="W50" s="10">
        <v>505.12433361994829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216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8325.5949269131543</v>
      </c>
      <c r="D2" s="31">
        <f t="shared" si="0"/>
        <v>8488.8693035253636</v>
      </c>
      <c r="E2" s="31">
        <f t="shared" si="0"/>
        <v>9901.1182287188312</v>
      </c>
      <c r="F2" s="31">
        <f t="shared" si="0"/>
        <v>9559.3773000859837</v>
      </c>
      <c r="G2" s="31">
        <f t="shared" si="0"/>
        <v>9378.6271711092013</v>
      </c>
      <c r="H2" s="31">
        <f t="shared" si="0"/>
        <v>9276.4291487532246</v>
      </c>
      <c r="I2" s="31">
        <f t="shared" si="0"/>
        <v>9442.9719690455695</v>
      </c>
      <c r="J2" s="31">
        <f t="shared" si="0"/>
        <v>8864.8030094582973</v>
      </c>
      <c r="K2" s="31">
        <f t="shared" si="0"/>
        <v>8289.0144453998273</v>
      </c>
      <c r="L2" s="31">
        <f t="shared" si="0"/>
        <v>8264.4901117798781</v>
      </c>
      <c r="M2" s="31">
        <f t="shared" si="0"/>
        <v>8642.8598452278602</v>
      </c>
      <c r="N2" s="31">
        <f t="shared" si="0"/>
        <v>7911.0209802235604</v>
      </c>
      <c r="O2" s="31">
        <f t="shared" si="0"/>
        <v>7635.2936371453143</v>
      </c>
      <c r="P2" s="31">
        <f t="shared" si="0"/>
        <v>7809.4314703353393</v>
      </c>
      <c r="Q2" s="31">
        <f t="shared" si="0"/>
        <v>7823.9867583834912</v>
      </c>
      <c r="R2" s="31">
        <f t="shared" si="0"/>
        <v>7924.7314703353395</v>
      </c>
      <c r="S2" s="31">
        <f t="shared" si="0"/>
        <v>8208.1674118658648</v>
      </c>
      <c r="T2" s="31">
        <f t="shared" si="0"/>
        <v>7978.2785898538259</v>
      </c>
      <c r="U2" s="31">
        <f t="shared" si="0"/>
        <v>8270.2650042992263</v>
      </c>
      <c r="V2" s="31">
        <f t="shared" si="0"/>
        <v>8046.1838349097161</v>
      </c>
      <c r="W2" s="31">
        <f t="shared" si="0"/>
        <v>8253.2353396388644</v>
      </c>
      <c r="X2" s="31">
        <f t="shared" ref="X2" si="1">SUM(X3,X17,X22,X25,X26,X51,X52,X71,X74,X75,X76)</f>
        <v>9328.9641444539975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8325.5949269131543</v>
      </c>
      <c r="D26" s="37">
        <f t="shared" si="14"/>
        <v>8488.8693035253636</v>
      </c>
      <c r="E26" s="37">
        <f t="shared" si="14"/>
        <v>9901.1182287188312</v>
      </c>
      <c r="F26" s="37">
        <f t="shared" si="14"/>
        <v>9559.3773000859837</v>
      </c>
      <c r="G26" s="37">
        <f t="shared" si="14"/>
        <v>9378.6271711092013</v>
      </c>
      <c r="H26" s="37">
        <f t="shared" si="14"/>
        <v>9276.4291487532246</v>
      </c>
      <c r="I26" s="37">
        <f t="shared" si="14"/>
        <v>9442.9719690455695</v>
      </c>
      <c r="J26" s="37">
        <f t="shared" si="14"/>
        <v>8864.8030094582973</v>
      </c>
      <c r="K26" s="37">
        <f t="shared" si="14"/>
        <v>8289.0144453998273</v>
      </c>
      <c r="L26" s="37">
        <f t="shared" si="14"/>
        <v>8264.4901117798781</v>
      </c>
      <c r="M26" s="37">
        <f t="shared" si="14"/>
        <v>8642.8598452278602</v>
      </c>
      <c r="N26" s="37">
        <f t="shared" si="14"/>
        <v>7911.0209802235604</v>
      </c>
      <c r="O26" s="37">
        <f t="shared" si="14"/>
        <v>7635.2936371453143</v>
      </c>
      <c r="P26" s="37">
        <f t="shared" si="14"/>
        <v>7809.4314703353393</v>
      </c>
      <c r="Q26" s="37">
        <f t="shared" si="14"/>
        <v>7823.9867583834912</v>
      </c>
      <c r="R26" s="37">
        <f t="shared" si="14"/>
        <v>7924.7314703353395</v>
      </c>
      <c r="S26" s="37">
        <f t="shared" si="14"/>
        <v>8208.1674118658648</v>
      </c>
      <c r="T26" s="37">
        <f t="shared" si="14"/>
        <v>7978.2785898538259</v>
      </c>
      <c r="U26" s="37">
        <f t="shared" si="14"/>
        <v>8270.2650042992263</v>
      </c>
      <c r="V26" s="37">
        <f t="shared" si="14"/>
        <v>8046.1838349097161</v>
      </c>
      <c r="W26" s="37">
        <f t="shared" si="14"/>
        <v>8253.2353396388644</v>
      </c>
      <c r="X26" s="37">
        <f t="shared" ref="X26" si="15">SUM(X27,X33)</f>
        <v>9328.9641444539975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8325.5949269131543</v>
      </c>
      <c r="D27" s="29">
        <f t="shared" si="16"/>
        <v>8488.8693035253636</v>
      </c>
      <c r="E27" s="29">
        <f t="shared" si="16"/>
        <v>9901.1182287188312</v>
      </c>
      <c r="F27" s="29">
        <f t="shared" si="16"/>
        <v>9559.3773000859837</v>
      </c>
      <c r="G27" s="29">
        <f t="shared" si="16"/>
        <v>9378.6271711092013</v>
      </c>
      <c r="H27" s="29">
        <f t="shared" si="16"/>
        <v>9276.4291487532246</v>
      </c>
      <c r="I27" s="29">
        <f t="shared" si="16"/>
        <v>9442.9719690455695</v>
      </c>
      <c r="J27" s="29">
        <f t="shared" si="16"/>
        <v>8864.8030094582973</v>
      </c>
      <c r="K27" s="29">
        <f t="shared" si="16"/>
        <v>8289.0144453998273</v>
      </c>
      <c r="L27" s="29">
        <f t="shared" si="16"/>
        <v>8264.4901117798781</v>
      </c>
      <c r="M27" s="29">
        <f t="shared" si="16"/>
        <v>8642.8598452278602</v>
      </c>
      <c r="N27" s="29">
        <f t="shared" si="16"/>
        <v>7911.0209802235604</v>
      </c>
      <c r="O27" s="29">
        <f t="shared" si="16"/>
        <v>7635.2936371453143</v>
      </c>
      <c r="P27" s="29">
        <f t="shared" si="16"/>
        <v>7809.4314703353393</v>
      </c>
      <c r="Q27" s="29">
        <f t="shared" si="16"/>
        <v>7823.9867583834912</v>
      </c>
      <c r="R27" s="29">
        <f t="shared" si="16"/>
        <v>7924.7314703353395</v>
      </c>
      <c r="S27" s="29">
        <f t="shared" si="16"/>
        <v>8208.1674118658648</v>
      </c>
      <c r="T27" s="29">
        <f t="shared" si="16"/>
        <v>7978.2785898538259</v>
      </c>
      <c r="U27" s="29">
        <f t="shared" si="16"/>
        <v>8270.2650042992263</v>
      </c>
      <c r="V27" s="29">
        <f t="shared" si="16"/>
        <v>8046.1838349097161</v>
      </c>
      <c r="W27" s="29">
        <f t="shared" si="16"/>
        <v>8253.2353396388644</v>
      </c>
      <c r="X27" s="29">
        <f t="shared" ref="X27" si="17">SUM(X28:X32)</f>
        <v>9328.9641444539975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236.93869303525369</v>
      </c>
      <c r="S28" s="10">
        <v>488.41977644024081</v>
      </c>
      <c r="T28" s="10">
        <v>775.49131556319855</v>
      </c>
      <c r="U28" s="10">
        <v>907.34849527085112</v>
      </c>
      <c r="V28" s="10">
        <v>897.24969905417015</v>
      </c>
      <c r="W28" s="10">
        <v>1338.9048151332761</v>
      </c>
      <c r="X28" s="10">
        <v>2070.3852966466029</v>
      </c>
    </row>
    <row r="29" spans="1:24" ht="11.25" customHeight="1" x14ac:dyDescent="0.2">
      <c r="A29" s="41" t="s">
        <v>47</v>
      </c>
      <c r="B29" s="9" t="s">
        <v>48</v>
      </c>
      <c r="C29" s="10">
        <v>4564.3453138435079</v>
      </c>
      <c r="D29" s="10">
        <v>4592.0507308684437</v>
      </c>
      <c r="E29" s="10">
        <v>5518.773688736027</v>
      </c>
      <c r="F29" s="10">
        <v>4882.7746345657779</v>
      </c>
      <c r="G29" s="10">
        <v>4778.2552020636294</v>
      </c>
      <c r="H29" s="10">
        <v>5077.2907996560616</v>
      </c>
      <c r="I29" s="10">
        <v>5409.0952708512459</v>
      </c>
      <c r="J29" s="10">
        <v>4544.8548581255372</v>
      </c>
      <c r="K29" s="10">
        <v>4446.1638865004297</v>
      </c>
      <c r="L29" s="10">
        <v>4317.3785898538254</v>
      </c>
      <c r="M29" s="10">
        <v>4308.6843508168531</v>
      </c>
      <c r="N29" s="10">
        <v>4243.8141014617368</v>
      </c>
      <c r="O29" s="10">
        <v>3698.6724849527091</v>
      </c>
      <c r="P29" s="10">
        <v>4124.3904557179703</v>
      </c>
      <c r="Q29" s="10">
        <v>4157.3515907136716</v>
      </c>
      <c r="R29" s="10">
        <v>3559.2858985382632</v>
      </c>
      <c r="S29" s="10">
        <v>3463.4331900257948</v>
      </c>
      <c r="T29" s="10">
        <v>3297.725795356836</v>
      </c>
      <c r="U29" s="10">
        <v>3020.5285468615648</v>
      </c>
      <c r="V29" s="10">
        <v>2919.6566638005161</v>
      </c>
      <c r="W29" s="10">
        <v>2764.711951848667</v>
      </c>
      <c r="X29" s="10">
        <v>3004.5052450558901</v>
      </c>
    </row>
    <row r="30" spans="1:24" ht="11.25" customHeight="1" x14ac:dyDescent="0.2">
      <c r="A30" s="41" t="s">
        <v>49</v>
      </c>
      <c r="B30" s="9" t="s">
        <v>50</v>
      </c>
      <c r="C30" s="10">
        <v>3761.2496130696468</v>
      </c>
      <c r="D30" s="10">
        <v>3896.8185726569209</v>
      </c>
      <c r="E30" s="10">
        <v>4382.3445399828033</v>
      </c>
      <c r="F30" s="10">
        <v>4676.6026655202058</v>
      </c>
      <c r="G30" s="10">
        <v>4600.3719690455719</v>
      </c>
      <c r="H30" s="10">
        <v>4199.1383490971621</v>
      </c>
      <c r="I30" s="10">
        <v>4033.876698194324</v>
      </c>
      <c r="J30" s="10">
        <v>4319.9481513327601</v>
      </c>
      <c r="K30" s="10">
        <v>3842.850558899398</v>
      </c>
      <c r="L30" s="10">
        <v>3947.1115219260528</v>
      </c>
      <c r="M30" s="10">
        <v>4334.1754944110062</v>
      </c>
      <c r="N30" s="10">
        <v>3667.2068787618232</v>
      </c>
      <c r="O30" s="10">
        <v>3936.6211521926052</v>
      </c>
      <c r="P30" s="10">
        <v>3685.041014617369</v>
      </c>
      <c r="Q30" s="10">
        <v>3666.6351676698191</v>
      </c>
      <c r="R30" s="10">
        <v>3703.3092003439369</v>
      </c>
      <c r="S30" s="10">
        <v>3932.6969905417031</v>
      </c>
      <c r="T30" s="10">
        <v>3656.3476354256231</v>
      </c>
      <c r="U30" s="10">
        <v>3706.5769561478928</v>
      </c>
      <c r="V30" s="10">
        <v>3560.192175408426</v>
      </c>
      <c r="W30" s="10">
        <v>3720.611177987962</v>
      </c>
      <c r="X30" s="10">
        <v>3677.7659501289759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425.19767841788467</v>
      </c>
      <c r="S31" s="10">
        <v>323.61745485812548</v>
      </c>
      <c r="T31" s="10">
        <v>248.71384350816851</v>
      </c>
      <c r="U31" s="10">
        <v>635.8110060189166</v>
      </c>
      <c r="V31" s="10">
        <v>669.08529664660364</v>
      </c>
      <c r="W31" s="10">
        <v>429.00739466895948</v>
      </c>
      <c r="X31" s="10">
        <v>576.30765262252783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217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3766.3147893379182</v>
      </c>
      <c r="D2" s="31">
        <f t="shared" si="0"/>
        <v>3903.5416165090282</v>
      </c>
      <c r="E2" s="31">
        <f t="shared" si="0"/>
        <v>4388.4327601031819</v>
      </c>
      <c r="F2" s="31">
        <f t="shared" si="0"/>
        <v>4680.5402407566644</v>
      </c>
      <c r="G2" s="31">
        <f t="shared" si="0"/>
        <v>4608.4325021496115</v>
      </c>
      <c r="H2" s="31">
        <f t="shared" si="0"/>
        <v>4212.7048151332747</v>
      </c>
      <c r="I2" s="31">
        <f t="shared" si="0"/>
        <v>4047.0377472055043</v>
      </c>
      <c r="J2" s="31">
        <f t="shared" si="0"/>
        <v>4330.3055030094583</v>
      </c>
      <c r="K2" s="31">
        <f t="shared" si="0"/>
        <v>3837.2042992261395</v>
      </c>
      <c r="L2" s="31">
        <f t="shared" si="0"/>
        <v>3950.6453998280313</v>
      </c>
      <c r="M2" s="31">
        <f t="shared" si="0"/>
        <v>4340.6918314703353</v>
      </c>
      <c r="N2" s="31">
        <f t="shared" si="0"/>
        <v>3676.6754084264826</v>
      </c>
      <c r="O2" s="31">
        <f t="shared" si="0"/>
        <v>3943.0883061048999</v>
      </c>
      <c r="P2" s="31">
        <f t="shared" si="0"/>
        <v>3701.0298366294064</v>
      </c>
      <c r="Q2" s="31">
        <f t="shared" si="0"/>
        <v>3624.4371453138428</v>
      </c>
      <c r="R2" s="31">
        <f t="shared" si="0"/>
        <v>3913.6678417884768</v>
      </c>
      <c r="S2" s="31">
        <f t="shared" si="0"/>
        <v>4154.2011177987961</v>
      </c>
      <c r="T2" s="31">
        <f t="shared" si="0"/>
        <v>3854.5380911435936</v>
      </c>
      <c r="U2" s="31">
        <f t="shared" si="0"/>
        <v>3926.7331040412728</v>
      </c>
      <c r="V2" s="31">
        <f t="shared" si="0"/>
        <v>3767.675408426483</v>
      </c>
      <c r="W2" s="31">
        <f t="shared" si="0"/>
        <v>3965.5731728288911</v>
      </c>
      <c r="X2" s="31">
        <f t="shared" ref="X2" si="1">SUM(X3,X17,X22,X25,X26,X51,X52,X71,X74,X75,X76)</f>
        <v>3916.3536543422179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3766.3147893379182</v>
      </c>
      <c r="D26" s="37">
        <f t="shared" si="14"/>
        <v>3903.5416165090282</v>
      </c>
      <c r="E26" s="37">
        <f t="shared" si="14"/>
        <v>4388.4327601031819</v>
      </c>
      <c r="F26" s="37">
        <f t="shared" si="14"/>
        <v>4680.5402407566644</v>
      </c>
      <c r="G26" s="37">
        <f t="shared" si="14"/>
        <v>4608.4325021496115</v>
      </c>
      <c r="H26" s="37">
        <f t="shared" si="14"/>
        <v>4212.7048151332747</v>
      </c>
      <c r="I26" s="37">
        <f t="shared" si="14"/>
        <v>4047.0377472055043</v>
      </c>
      <c r="J26" s="37">
        <f t="shared" si="14"/>
        <v>4330.3055030094583</v>
      </c>
      <c r="K26" s="37">
        <f t="shared" si="14"/>
        <v>3837.2042992261395</v>
      </c>
      <c r="L26" s="37">
        <f t="shared" si="14"/>
        <v>3950.6453998280313</v>
      </c>
      <c r="M26" s="37">
        <f t="shared" si="14"/>
        <v>4340.6918314703353</v>
      </c>
      <c r="N26" s="37">
        <f t="shared" si="14"/>
        <v>3676.6754084264826</v>
      </c>
      <c r="O26" s="37">
        <f t="shared" si="14"/>
        <v>3943.0883061048999</v>
      </c>
      <c r="P26" s="37">
        <f t="shared" si="14"/>
        <v>3701.0298366294064</v>
      </c>
      <c r="Q26" s="37">
        <f t="shared" si="14"/>
        <v>3624.4371453138428</v>
      </c>
      <c r="R26" s="37">
        <f t="shared" si="14"/>
        <v>3913.6678417884768</v>
      </c>
      <c r="S26" s="37">
        <f t="shared" si="14"/>
        <v>4154.2011177987961</v>
      </c>
      <c r="T26" s="37">
        <f t="shared" si="14"/>
        <v>3854.5380911435936</v>
      </c>
      <c r="U26" s="37">
        <f t="shared" si="14"/>
        <v>3926.7331040412728</v>
      </c>
      <c r="V26" s="37">
        <f t="shared" si="14"/>
        <v>3767.675408426483</v>
      </c>
      <c r="W26" s="37">
        <f t="shared" si="14"/>
        <v>3965.5731728288911</v>
      </c>
      <c r="X26" s="37">
        <f t="shared" ref="X26" si="15">SUM(X27,X33)</f>
        <v>3916.3536543422179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1784.46543422184</v>
      </c>
      <c r="D27" s="29">
        <f t="shared" si="16"/>
        <v>1787.618228718831</v>
      </c>
      <c r="E27" s="29">
        <f t="shared" si="16"/>
        <v>2111.30214961307</v>
      </c>
      <c r="F27" s="29">
        <f t="shared" si="16"/>
        <v>1809.687618228719</v>
      </c>
      <c r="G27" s="29">
        <f t="shared" si="16"/>
        <v>1761.2495270851241</v>
      </c>
      <c r="H27" s="29">
        <f t="shared" si="16"/>
        <v>1741.5689595872741</v>
      </c>
      <c r="I27" s="29">
        <f t="shared" si="16"/>
        <v>1762.396130696475</v>
      </c>
      <c r="J27" s="29">
        <f t="shared" si="16"/>
        <v>1538.741014617369</v>
      </c>
      <c r="K27" s="29">
        <f t="shared" si="16"/>
        <v>1458.392777300086</v>
      </c>
      <c r="L27" s="29">
        <f t="shared" si="16"/>
        <v>1396.3883920894241</v>
      </c>
      <c r="M27" s="29">
        <f t="shared" si="16"/>
        <v>1337.345485812554</v>
      </c>
      <c r="N27" s="29">
        <f t="shared" si="16"/>
        <v>1220.5029234737749</v>
      </c>
      <c r="O27" s="29">
        <f t="shared" si="16"/>
        <v>1169.1979363714529</v>
      </c>
      <c r="P27" s="29">
        <f t="shared" si="16"/>
        <v>1187.6374032674121</v>
      </c>
      <c r="Q27" s="29">
        <f t="shared" si="16"/>
        <v>1040.5083404987099</v>
      </c>
      <c r="R27" s="29">
        <f t="shared" si="16"/>
        <v>1232.5893379191741</v>
      </c>
      <c r="S27" s="29">
        <f t="shared" si="16"/>
        <v>1316.018056749785</v>
      </c>
      <c r="T27" s="29">
        <f t="shared" si="16"/>
        <v>1015.7339638865</v>
      </c>
      <c r="U27" s="29">
        <f t="shared" si="16"/>
        <v>955.05786758383488</v>
      </c>
      <c r="V27" s="29">
        <f t="shared" si="16"/>
        <v>785.35924333619937</v>
      </c>
      <c r="W27" s="29">
        <f t="shared" si="16"/>
        <v>822.71951848667231</v>
      </c>
      <c r="X27" s="29">
        <f t="shared" ref="X27" si="17">SUM(X28:X32)</f>
        <v>856.95503009458298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1784.46543422184</v>
      </c>
      <c r="D29" s="10">
        <v>1787.618228718831</v>
      </c>
      <c r="E29" s="10">
        <v>2111.30214961307</v>
      </c>
      <c r="F29" s="10">
        <v>1809.687618228719</v>
      </c>
      <c r="G29" s="10">
        <v>1761.2495270851241</v>
      </c>
      <c r="H29" s="10">
        <v>1741.5689595872741</v>
      </c>
      <c r="I29" s="10">
        <v>1762.396130696475</v>
      </c>
      <c r="J29" s="10">
        <v>1538.741014617369</v>
      </c>
      <c r="K29" s="10">
        <v>1458.392777300086</v>
      </c>
      <c r="L29" s="10">
        <v>1396.3883920894241</v>
      </c>
      <c r="M29" s="10">
        <v>1337.345485812554</v>
      </c>
      <c r="N29" s="10">
        <v>1220.5029234737749</v>
      </c>
      <c r="O29" s="10">
        <v>1169.1979363714529</v>
      </c>
      <c r="P29" s="10">
        <v>1187.6374032674121</v>
      </c>
      <c r="Q29" s="10">
        <v>1040.5083404987099</v>
      </c>
      <c r="R29" s="10">
        <v>1232.5893379191741</v>
      </c>
      <c r="S29" s="10">
        <v>1316.018056749785</v>
      </c>
      <c r="T29" s="10">
        <v>1015.7339638865</v>
      </c>
      <c r="U29" s="10">
        <v>955.05786758383488</v>
      </c>
      <c r="V29" s="10">
        <v>785.35924333619937</v>
      </c>
      <c r="W29" s="10">
        <v>822.71951848667231</v>
      </c>
      <c r="X29" s="10">
        <v>856.95503009458298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1981.8493551160784</v>
      </c>
      <c r="D33" s="29">
        <f t="shared" si="18"/>
        <v>2115.9233877901975</v>
      </c>
      <c r="E33" s="29">
        <f t="shared" si="18"/>
        <v>2277.1306104901114</v>
      </c>
      <c r="F33" s="29">
        <f t="shared" si="18"/>
        <v>2870.8526225279452</v>
      </c>
      <c r="G33" s="29">
        <f t="shared" si="18"/>
        <v>2847.1829750644879</v>
      </c>
      <c r="H33" s="29">
        <f t="shared" si="18"/>
        <v>2471.135855546001</v>
      </c>
      <c r="I33" s="29">
        <f t="shared" si="18"/>
        <v>2284.6416165090291</v>
      </c>
      <c r="J33" s="29">
        <f t="shared" si="18"/>
        <v>2791.5644883920895</v>
      </c>
      <c r="K33" s="29">
        <f t="shared" si="18"/>
        <v>2378.8115219260535</v>
      </c>
      <c r="L33" s="29">
        <f t="shared" si="18"/>
        <v>2554.2570077386072</v>
      </c>
      <c r="M33" s="29">
        <f t="shared" si="18"/>
        <v>3003.3463456577811</v>
      </c>
      <c r="N33" s="29">
        <f t="shared" si="18"/>
        <v>2456.1724849527077</v>
      </c>
      <c r="O33" s="29">
        <f t="shared" si="18"/>
        <v>2773.8903697334472</v>
      </c>
      <c r="P33" s="29">
        <f t="shared" si="18"/>
        <v>2513.3924333619943</v>
      </c>
      <c r="Q33" s="29">
        <f t="shared" si="18"/>
        <v>2583.9288048151329</v>
      </c>
      <c r="R33" s="29">
        <f t="shared" si="18"/>
        <v>2681.0785038693029</v>
      </c>
      <c r="S33" s="29">
        <f t="shared" si="18"/>
        <v>2838.183061049011</v>
      </c>
      <c r="T33" s="29">
        <f t="shared" si="18"/>
        <v>2838.8041272570936</v>
      </c>
      <c r="U33" s="29">
        <f t="shared" si="18"/>
        <v>2971.6752364574381</v>
      </c>
      <c r="V33" s="29">
        <f t="shared" si="18"/>
        <v>2982.3161650902834</v>
      </c>
      <c r="W33" s="29">
        <f t="shared" si="18"/>
        <v>3142.8536543422188</v>
      </c>
      <c r="X33" s="29">
        <f t="shared" ref="X33" si="19">SUM(X34:X50)</f>
        <v>3059.3986242476349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9.7153912295786746</v>
      </c>
      <c r="O34" s="10">
        <v>4.3179707652622534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251.52072226999141</v>
      </c>
      <c r="D36" s="10">
        <v>301.17712811693889</v>
      </c>
      <c r="E36" s="10">
        <v>295.77970765262251</v>
      </c>
      <c r="F36" s="10">
        <v>226.6924333619948</v>
      </c>
      <c r="G36" s="10">
        <v>383.97489251934638</v>
      </c>
      <c r="H36" s="10">
        <v>421.36517626827168</v>
      </c>
      <c r="I36" s="10">
        <v>479.95546001719691</v>
      </c>
      <c r="J36" s="10">
        <v>443.25288048151327</v>
      </c>
      <c r="K36" s="10">
        <v>423.66010318142742</v>
      </c>
      <c r="L36" s="10">
        <v>368.70017196904558</v>
      </c>
      <c r="M36" s="10">
        <v>365.5297506448839</v>
      </c>
      <c r="N36" s="10">
        <v>461.46809974204638</v>
      </c>
      <c r="O36" s="10">
        <v>300.6244196044712</v>
      </c>
      <c r="P36" s="10">
        <v>665.85726569217536</v>
      </c>
      <c r="Q36" s="10">
        <v>985.87042132416161</v>
      </c>
      <c r="R36" s="10">
        <v>1041.490111779879</v>
      </c>
      <c r="S36" s="10">
        <v>831.31272570937222</v>
      </c>
      <c r="T36" s="10">
        <v>681.10550300945818</v>
      </c>
      <c r="U36" s="10">
        <v>905.64127257093719</v>
      </c>
      <c r="V36" s="10">
        <v>758.43748925193461</v>
      </c>
      <c r="W36" s="10">
        <v>752.80902837489248</v>
      </c>
      <c r="X36" s="10">
        <v>653.92398968185728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19.559071367153908</v>
      </c>
      <c r="D41" s="10">
        <v>20.588478073946689</v>
      </c>
      <c r="E41" s="10">
        <v>20.588478073946689</v>
      </c>
      <c r="F41" s="10">
        <v>18.529664660361139</v>
      </c>
      <c r="G41" s="10">
        <v>16.470851246775581</v>
      </c>
      <c r="H41" s="10">
        <v>24.706190885640581</v>
      </c>
      <c r="I41" s="10">
        <v>21.61797076526225</v>
      </c>
      <c r="J41" s="10">
        <v>25.735683576956141</v>
      </c>
      <c r="K41" s="10">
        <v>28.82390369733448</v>
      </c>
      <c r="L41" s="10">
        <v>25.735683576956141</v>
      </c>
      <c r="M41" s="10">
        <v>24.706190885640581</v>
      </c>
      <c r="N41" s="10">
        <v>14.41195184866724</v>
      </c>
      <c r="O41" s="10">
        <v>25.735683576956141</v>
      </c>
      <c r="P41" s="10">
        <v>27.794496990541699</v>
      </c>
      <c r="Q41" s="10">
        <v>39.118142734307817</v>
      </c>
      <c r="R41" s="10">
        <v>31.709802235597589</v>
      </c>
      <c r="S41" s="10">
        <v>15.861392949269129</v>
      </c>
      <c r="T41" s="10">
        <v>16.288564058469479</v>
      </c>
      <c r="U41" s="10">
        <v>13.682115219260529</v>
      </c>
      <c r="V41" s="10">
        <v>16.542734307824588</v>
      </c>
      <c r="W41" s="10">
        <v>13.419690455717969</v>
      </c>
      <c r="X41" s="10">
        <v>10.42502149613069</v>
      </c>
    </row>
    <row r="42" spans="1:24" ht="11.25" customHeight="1" x14ac:dyDescent="0.2">
      <c r="A42" s="41" t="s">
        <v>71</v>
      </c>
      <c r="B42" s="9" t="s">
        <v>72</v>
      </c>
      <c r="C42" s="10">
        <v>1654.151160791057</v>
      </c>
      <c r="D42" s="10">
        <v>1755.039638865004</v>
      </c>
      <c r="E42" s="10">
        <v>1905.321496130696</v>
      </c>
      <c r="F42" s="10">
        <v>2595.7772141014621</v>
      </c>
      <c r="G42" s="10">
        <v>2417.9801375752359</v>
      </c>
      <c r="H42" s="10">
        <v>2023.0247635425619</v>
      </c>
      <c r="I42" s="10">
        <v>1777.0134135855551</v>
      </c>
      <c r="J42" s="10">
        <v>2316.5188306104901</v>
      </c>
      <c r="K42" s="10">
        <v>1882.869561478934</v>
      </c>
      <c r="L42" s="10">
        <v>2137.3840068787622</v>
      </c>
      <c r="M42" s="10">
        <v>2455.1449699054169</v>
      </c>
      <c r="N42" s="10">
        <v>1841.693379191745</v>
      </c>
      <c r="O42" s="10">
        <v>2380.6251074806528</v>
      </c>
      <c r="P42" s="10">
        <v>1745.676956147893</v>
      </c>
      <c r="Q42" s="10">
        <v>1464.2211521926049</v>
      </c>
      <c r="R42" s="10">
        <v>1604.8100601891661</v>
      </c>
      <c r="S42" s="10">
        <v>1980.372656921754</v>
      </c>
      <c r="T42" s="10">
        <v>2113.51728288908</v>
      </c>
      <c r="U42" s="10">
        <v>2002.939122957868</v>
      </c>
      <c r="V42" s="10">
        <v>2190.182545141874</v>
      </c>
      <c r="W42" s="10">
        <v>2356.301117798796</v>
      </c>
      <c r="X42" s="10">
        <v>2310.0934651762682</v>
      </c>
    </row>
    <row r="43" spans="1:24" ht="11.25" customHeight="1" x14ac:dyDescent="0.2">
      <c r="A43" s="41" t="s">
        <v>73</v>
      </c>
      <c r="B43" s="9" t="s">
        <v>74</v>
      </c>
      <c r="C43" s="10">
        <v>56.618400687876168</v>
      </c>
      <c r="D43" s="10">
        <v>39.118142734307817</v>
      </c>
      <c r="E43" s="10">
        <v>53.530180567497851</v>
      </c>
      <c r="F43" s="10">
        <v>29.85331040412726</v>
      </c>
      <c r="G43" s="10">
        <v>21.61797076526225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3.0954428202923472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1.798452278589854</v>
      </c>
      <c r="V43" s="10">
        <v>1.2978503869303519</v>
      </c>
      <c r="W43" s="10">
        <v>5.0287188306104902</v>
      </c>
      <c r="X43" s="10">
        <v>6.6306964746345649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0.9792777300085983</v>
      </c>
      <c r="L44" s="10">
        <v>0</v>
      </c>
      <c r="M44" s="10">
        <v>4.8963026655202064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0.1126397248495271</v>
      </c>
      <c r="V44" s="10">
        <v>9.011177987962167E-2</v>
      </c>
      <c r="W44" s="10">
        <v>4.0394668959587268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10.36474634565778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1.9776440240756661</v>
      </c>
      <c r="K46" s="10">
        <v>35.597592433362003</v>
      </c>
      <c r="L46" s="10">
        <v>0</v>
      </c>
      <c r="M46" s="10">
        <v>29.664660361134999</v>
      </c>
      <c r="N46" s="10">
        <v>37.575236457437661</v>
      </c>
      <c r="O46" s="10">
        <v>0</v>
      </c>
      <c r="P46" s="10">
        <v>0</v>
      </c>
      <c r="Q46" s="10">
        <v>0</v>
      </c>
      <c r="R46" s="10">
        <v>0</v>
      </c>
      <c r="S46" s="10">
        <v>7.3172828890799652E-2</v>
      </c>
      <c r="T46" s="10">
        <v>0.39157351676698188</v>
      </c>
      <c r="U46" s="10">
        <v>0.44892519346517618</v>
      </c>
      <c r="V46" s="10">
        <v>0.66448839208942378</v>
      </c>
      <c r="W46" s="10">
        <v>0.70601891659501292</v>
      </c>
      <c r="X46" s="10">
        <v>0.73568357695614772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7.1391229578675839</v>
      </c>
      <c r="H49" s="10">
        <v>2.0397248495270852</v>
      </c>
      <c r="I49" s="10">
        <v>5.0993981083404982</v>
      </c>
      <c r="J49" s="10">
        <v>4.0794496990541704</v>
      </c>
      <c r="K49" s="10">
        <v>3.0595872742906272</v>
      </c>
      <c r="L49" s="10">
        <v>22.437145313843509</v>
      </c>
      <c r="M49" s="10">
        <v>123.4044711951849</v>
      </c>
      <c r="N49" s="10">
        <v>80.569905417024927</v>
      </c>
      <c r="O49" s="10">
        <v>53.033361994840917</v>
      </c>
      <c r="P49" s="10">
        <v>68.331384350816847</v>
      </c>
      <c r="Q49" s="10">
        <v>92.808340498710237</v>
      </c>
      <c r="R49" s="10">
        <v>2.7975064488392078</v>
      </c>
      <c r="S49" s="10">
        <v>9.4725709372312981</v>
      </c>
      <c r="T49" s="10">
        <v>26.03525365434222</v>
      </c>
      <c r="U49" s="10">
        <v>46.011521926053312</v>
      </c>
      <c r="V49" s="10">
        <v>13.290971625107479</v>
      </c>
      <c r="W49" s="10">
        <v>9.4318142734307813</v>
      </c>
      <c r="X49" s="10">
        <v>65.90816852966465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1.9107480653482369</v>
      </c>
      <c r="F50" s="10">
        <v>0</v>
      </c>
      <c r="G50" s="10">
        <v>0</v>
      </c>
      <c r="H50" s="10">
        <v>0</v>
      </c>
      <c r="I50" s="10">
        <v>0.95537403267411869</v>
      </c>
      <c r="J50" s="10">
        <v>0</v>
      </c>
      <c r="K50" s="10">
        <v>3.8214961306964752</v>
      </c>
      <c r="L50" s="10">
        <v>0</v>
      </c>
      <c r="M50" s="10">
        <v>0</v>
      </c>
      <c r="N50" s="10">
        <v>7.643078245915734</v>
      </c>
      <c r="O50" s="10">
        <v>9.5538263112639719</v>
      </c>
      <c r="P50" s="10">
        <v>5.732330180567498</v>
      </c>
      <c r="Q50" s="10">
        <v>1.9107480653482369</v>
      </c>
      <c r="R50" s="10">
        <v>0.27102321582115219</v>
      </c>
      <c r="S50" s="10">
        <v>1.0905417024935511</v>
      </c>
      <c r="T50" s="10">
        <v>1.465950128976784</v>
      </c>
      <c r="U50" s="10">
        <v>1.0411865864144449</v>
      </c>
      <c r="V50" s="10">
        <v>1.8099742046431639</v>
      </c>
      <c r="W50" s="10">
        <v>1.1177987962166811</v>
      </c>
      <c r="X50" s="10">
        <v>1.316852966466036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218</v>
      </c>
      <c r="B1" s="4" t="s">
        <v>309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13.112639724849529</v>
      </c>
      <c r="D2" s="31">
        <f t="shared" si="0"/>
        <v>11.51238177128117</v>
      </c>
      <c r="E2" s="31">
        <f t="shared" si="0"/>
        <v>9.8882201203783318</v>
      </c>
      <c r="F2" s="31">
        <f t="shared" si="0"/>
        <v>7.5475494411006014</v>
      </c>
      <c r="G2" s="31">
        <f t="shared" si="0"/>
        <v>10.41367153912296</v>
      </c>
      <c r="H2" s="31">
        <f t="shared" si="0"/>
        <v>10.65253654342218</v>
      </c>
      <c r="I2" s="31">
        <f t="shared" si="0"/>
        <v>51.649183147033526</v>
      </c>
      <c r="J2" s="31">
        <f t="shared" si="0"/>
        <v>76.888134135855552</v>
      </c>
      <c r="K2" s="31">
        <f t="shared" si="0"/>
        <v>121.72502149613075</v>
      </c>
      <c r="L2" s="31">
        <f t="shared" si="0"/>
        <v>117.1920894239037</v>
      </c>
      <c r="M2" s="31">
        <f t="shared" si="0"/>
        <v>101.0760963026655</v>
      </c>
      <c r="N2" s="31">
        <f t="shared" si="0"/>
        <v>114.48899398108338</v>
      </c>
      <c r="O2" s="31">
        <f t="shared" si="0"/>
        <v>211.96844368013754</v>
      </c>
      <c r="P2" s="31">
        <f t="shared" si="0"/>
        <v>180.28718830610492</v>
      </c>
      <c r="Q2" s="31">
        <f t="shared" si="0"/>
        <v>221.49974204643158</v>
      </c>
      <c r="R2" s="31">
        <f t="shared" si="0"/>
        <v>90.29466895958727</v>
      </c>
      <c r="S2" s="31">
        <f t="shared" si="0"/>
        <v>97.523473774720543</v>
      </c>
      <c r="T2" s="31">
        <f t="shared" si="0"/>
        <v>106.40128976784179</v>
      </c>
      <c r="U2" s="31">
        <f t="shared" si="0"/>
        <v>111.1127257093723</v>
      </c>
      <c r="V2" s="31">
        <f t="shared" si="0"/>
        <v>141.03809114359407</v>
      </c>
      <c r="W2" s="31">
        <f t="shared" si="0"/>
        <v>187.14823731728291</v>
      </c>
      <c r="X2" s="31">
        <f t="shared" ref="X2" si="1">SUM(X3,X17,X22,X25,X26,X51,X52,X71,X74,X75,X76)</f>
        <v>201.47730008598447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41.020550300945828</v>
      </c>
      <c r="J26" s="37">
        <f t="shared" si="14"/>
        <v>66.92828890799656</v>
      </c>
      <c r="K26" s="37">
        <f t="shared" si="14"/>
        <v>112.26672398968191</v>
      </c>
      <c r="L26" s="37">
        <f t="shared" si="14"/>
        <v>107.9487532244196</v>
      </c>
      <c r="M26" s="37">
        <f t="shared" si="14"/>
        <v>92.835941530524494</v>
      </c>
      <c r="N26" s="37">
        <f t="shared" si="14"/>
        <v>101.471883061049</v>
      </c>
      <c r="O26" s="37">
        <f t="shared" si="14"/>
        <v>191.0693895098882</v>
      </c>
      <c r="P26" s="37">
        <f t="shared" si="14"/>
        <v>144.651418744626</v>
      </c>
      <c r="Q26" s="37">
        <f t="shared" si="14"/>
        <v>174.87704213241611</v>
      </c>
      <c r="R26" s="37">
        <f t="shared" si="14"/>
        <v>30.028288907996561</v>
      </c>
      <c r="S26" s="37">
        <f t="shared" si="14"/>
        <v>34.935597592433361</v>
      </c>
      <c r="T26" s="37">
        <f t="shared" si="14"/>
        <v>32.350214961306961</v>
      </c>
      <c r="U26" s="37">
        <f t="shared" si="14"/>
        <v>30.502321582115218</v>
      </c>
      <c r="V26" s="37">
        <f t="shared" si="14"/>
        <v>33.500085984522777</v>
      </c>
      <c r="W26" s="37">
        <f t="shared" si="14"/>
        <v>35.171195184866718</v>
      </c>
      <c r="X26" s="37">
        <f t="shared" ref="X26" si="15">SUM(X27,X33)</f>
        <v>30.46543422184007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41.020550300945828</v>
      </c>
      <c r="J33" s="29">
        <f t="shared" si="18"/>
        <v>66.92828890799656</v>
      </c>
      <c r="K33" s="29">
        <f t="shared" si="18"/>
        <v>112.26672398968191</v>
      </c>
      <c r="L33" s="29">
        <f t="shared" si="18"/>
        <v>107.9487532244196</v>
      </c>
      <c r="M33" s="29">
        <f t="shared" si="18"/>
        <v>92.835941530524494</v>
      </c>
      <c r="N33" s="29">
        <f t="shared" si="18"/>
        <v>101.471883061049</v>
      </c>
      <c r="O33" s="29">
        <f t="shared" si="18"/>
        <v>191.0693895098882</v>
      </c>
      <c r="P33" s="29">
        <f t="shared" si="18"/>
        <v>144.651418744626</v>
      </c>
      <c r="Q33" s="29">
        <f t="shared" si="18"/>
        <v>174.87704213241611</v>
      </c>
      <c r="R33" s="29">
        <f t="shared" si="18"/>
        <v>30.028288907996561</v>
      </c>
      <c r="S33" s="29">
        <f t="shared" si="18"/>
        <v>34.935597592433361</v>
      </c>
      <c r="T33" s="29">
        <f t="shared" si="18"/>
        <v>32.350214961306961</v>
      </c>
      <c r="U33" s="29">
        <f t="shared" si="18"/>
        <v>30.502321582115218</v>
      </c>
      <c r="V33" s="29">
        <f t="shared" si="18"/>
        <v>33.500085984522777</v>
      </c>
      <c r="W33" s="29">
        <f t="shared" si="18"/>
        <v>35.171195184866718</v>
      </c>
      <c r="X33" s="29">
        <f t="shared" ref="X33" si="19">SUM(X34:X50)</f>
        <v>30.46543422184007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41.020550300945828</v>
      </c>
      <c r="J34" s="10">
        <v>66.92828890799656</v>
      </c>
      <c r="K34" s="10">
        <v>112.26672398968191</v>
      </c>
      <c r="L34" s="10">
        <v>107.9487532244196</v>
      </c>
      <c r="M34" s="10">
        <v>92.835941530524494</v>
      </c>
      <c r="N34" s="10">
        <v>101.471883061049</v>
      </c>
      <c r="O34" s="10">
        <v>191.0693895098882</v>
      </c>
      <c r="P34" s="10">
        <v>144.651418744626</v>
      </c>
      <c r="Q34" s="10">
        <v>174.87704213241611</v>
      </c>
      <c r="R34" s="10">
        <v>30.028288907996561</v>
      </c>
      <c r="S34" s="10">
        <v>34.935597592433361</v>
      </c>
      <c r="T34" s="10">
        <v>32.350214961306961</v>
      </c>
      <c r="U34" s="10">
        <v>30.502321582115218</v>
      </c>
      <c r="V34" s="10">
        <v>33.500085984522777</v>
      </c>
      <c r="W34" s="10">
        <v>35.171195184866718</v>
      </c>
      <c r="X34" s="10">
        <v>30.46543422184007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13.112639724849529</v>
      </c>
      <c r="D52" s="37">
        <f t="shared" si="20"/>
        <v>11.51238177128117</v>
      </c>
      <c r="E52" s="37">
        <f t="shared" si="20"/>
        <v>9.8882201203783318</v>
      </c>
      <c r="F52" s="37">
        <f t="shared" si="20"/>
        <v>7.5475494411006014</v>
      </c>
      <c r="G52" s="37">
        <f t="shared" si="20"/>
        <v>10.41367153912296</v>
      </c>
      <c r="H52" s="37">
        <f t="shared" si="20"/>
        <v>10.65253654342218</v>
      </c>
      <c r="I52" s="37">
        <f t="shared" si="20"/>
        <v>10.628632846087701</v>
      </c>
      <c r="J52" s="37">
        <f t="shared" si="20"/>
        <v>9.9598452278589846</v>
      </c>
      <c r="K52" s="37">
        <f t="shared" si="20"/>
        <v>9.4582975064488384</v>
      </c>
      <c r="L52" s="37">
        <f t="shared" si="20"/>
        <v>9.2433361994840926</v>
      </c>
      <c r="M52" s="37">
        <f t="shared" si="20"/>
        <v>8.2401547721410147</v>
      </c>
      <c r="N52" s="37">
        <f t="shared" si="20"/>
        <v>13.017110920034391</v>
      </c>
      <c r="O52" s="37">
        <f t="shared" si="20"/>
        <v>20.89905417024935</v>
      </c>
      <c r="P52" s="37">
        <f t="shared" si="20"/>
        <v>35.635769561478931</v>
      </c>
      <c r="Q52" s="37">
        <f t="shared" si="20"/>
        <v>46.62269991401547</v>
      </c>
      <c r="R52" s="37">
        <f t="shared" si="20"/>
        <v>60.266380051590708</v>
      </c>
      <c r="S52" s="37">
        <f t="shared" si="20"/>
        <v>62.587876182287189</v>
      </c>
      <c r="T52" s="37">
        <f t="shared" si="20"/>
        <v>74.051074806534828</v>
      </c>
      <c r="U52" s="37">
        <f t="shared" si="20"/>
        <v>80.610404127257084</v>
      </c>
      <c r="V52" s="37">
        <f t="shared" si="20"/>
        <v>107.5380051590713</v>
      </c>
      <c r="W52" s="37">
        <f t="shared" si="20"/>
        <v>151.97704213241619</v>
      </c>
      <c r="X52" s="37">
        <f t="shared" ref="X52" si="21">SUM(X53:X70)</f>
        <v>171.0118658641444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13.112639724849529</v>
      </c>
      <c r="D61" s="10">
        <v>11.51238177128117</v>
      </c>
      <c r="E61" s="10">
        <v>9.8882201203783318</v>
      </c>
      <c r="F61" s="10">
        <v>7.5475494411006014</v>
      </c>
      <c r="G61" s="10">
        <v>10.41367153912296</v>
      </c>
      <c r="H61" s="10">
        <v>10.65253654342218</v>
      </c>
      <c r="I61" s="10">
        <v>10.628632846087701</v>
      </c>
      <c r="J61" s="10">
        <v>9.9598452278589846</v>
      </c>
      <c r="K61" s="10">
        <v>9.4582975064488384</v>
      </c>
      <c r="L61" s="10">
        <v>9.2433361994840926</v>
      </c>
      <c r="M61" s="10">
        <v>8.2401547721410147</v>
      </c>
      <c r="N61" s="10">
        <v>13.017110920034391</v>
      </c>
      <c r="O61" s="10">
        <v>20.89905417024935</v>
      </c>
      <c r="P61" s="10">
        <v>35.635769561478931</v>
      </c>
      <c r="Q61" s="10">
        <v>46.62269991401547</v>
      </c>
      <c r="R61" s="10">
        <v>60.266380051590708</v>
      </c>
      <c r="S61" s="10">
        <v>62.587876182287189</v>
      </c>
      <c r="T61" s="10">
        <v>74.051074806534828</v>
      </c>
      <c r="U61" s="10">
        <v>80.610404127257084</v>
      </c>
      <c r="V61" s="10">
        <v>107.5380051590713</v>
      </c>
      <c r="W61" s="10">
        <v>151.97704213241619</v>
      </c>
      <c r="X61" s="10">
        <v>171.0118658641444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308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41.41590713671539</v>
      </c>
      <c r="J2" s="31">
        <f t="shared" si="0"/>
        <v>330.41943250214956</v>
      </c>
      <c r="K2" s="31">
        <f t="shared" si="0"/>
        <v>379.33499570077379</v>
      </c>
      <c r="L2" s="31">
        <f t="shared" si="0"/>
        <v>420.20515907136712</v>
      </c>
      <c r="M2" s="31">
        <f t="shared" si="0"/>
        <v>206.60171969045575</v>
      </c>
      <c r="N2" s="31">
        <f t="shared" si="0"/>
        <v>240.20730868443675</v>
      </c>
      <c r="O2" s="31">
        <f t="shared" si="0"/>
        <v>330.89707652622531</v>
      </c>
      <c r="P2" s="31">
        <f t="shared" si="0"/>
        <v>373.05339638864996</v>
      </c>
      <c r="Q2" s="31">
        <f t="shared" si="0"/>
        <v>409.66844368013761</v>
      </c>
      <c r="R2" s="31">
        <f t="shared" si="0"/>
        <v>371.0632846087704</v>
      </c>
      <c r="S2" s="31">
        <f t="shared" si="0"/>
        <v>294.32175408426491</v>
      </c>
      <c r="T2" s="31">
        <f t="shared" si="0"/>
        <v>404.30748065348234</v>
      </c>
      <c r="U2" s="31">
        <f t="shared" si="0"/>
        <v>636.131298366294</v>
      </c>
      <c r="V2" s="31">
        <f t="shared" si="0"/>
        <v>835.90791057609636</v>
      </c>
      <c r="W2" s="31">
        <f t="shared" si="0"/>
        <v>1030.4122957867585</v>
      </c>
      <c r="X2" s="31">
        <f t="shared" ref="X2" si="1">SUM(X3,X17,X22,X25,X26,X51,X52,X71,X74,X75,X76)</f>
        <v>946.26586414445387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41.41590713671539</v>
      </c>
      <c r="J52" s="37">
        <f t="shared" si="20"/>
        <v>330.41943250214956</v>
      </c>
      <c r="K52" s="37">
        <f t="shared" si="20"/>
        <v>379.33499570077379</v>
      </c>
      <c r="L52" s="37">
        <f t="shared" si="20"/>
        <v>420.20515907136712</v>
      </c>
      <c r="M52" s="37">
        <f t="shared" si="20"/>
        <v>206.60171969045575</v>
      </c>
      <c r="N52" s="37">
        <f t="shared" si="20"/>
        <v>240.20730868443675</v>
      </c>
      <c r="O52" s="37">
        <f t="shared" si="20"/>
        <v>330.89707652622531</v>
      </c>
      <c r="P52" s="37">
        <f t="shared" si="20"/>
        <v>373.05339638864996</v>
      </c>
      <c r="Q52" s="37">
        <f t="shared" si="20"/>
        <v>409.66844368013761</v>
      </c>
      <c r="R52" s="37">
        <f t="shared" si="20"/>
        <v>371.0632846087704</v>
      </c>
      <c r="S52" s="37">
        <f t="shared" si="20"/>
        <v>294.32175408426491</v>
      </c>
      <c r="T52" s="37">
        <f t="shared" si="20"/>
        <v>404.30748065348234</v>
      </c>
      <c r="U52" s="37">
        <f t="shared" si="20"/>
        <v>636.131298366294</v>
      </c>
      <c r="V52" s="37">
        <f t="shared" si="20"/>
        <v>835.90791057609636</v>
      </c>
      <c r="W52" s="37">
        <f t="shared" si="20"/>
        <v>1030.4122957867585</v>
      </c>
      <c r="X52" s="37">
        <f t="shared" ref="X52" si="21">SUM(X53:X70)</f>
        <v>946.26586414445387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18.72553740326741</v>
      </c>
      <c r="J63" s="10">
        <v>88.277472055030088</v>
      </c>
      <c r="K63" s="10">
        <v>125.70455717970761</v>
      </c>
      <c r="L63" s="10">
        <v>130.34178847807391</v>
      </c>
      <c r="M63" s="10">
        <v>110.2751504729149</v>
      </c>
      <c r="N63" s="10">
        <v>45.786758383490969</v>
      </c>
      <c r="O63" s="10">
        <v>89.63886500429922</v>
      </c>
      <c r="P63" s="10">
        <v>130.9114359415305</v>
      </c>
      <c r="Q63" s="10">
        <v>125.1074806534824</v>
      </c>
      <c r="R63" s="10">
        <v>149.32484952708509</v>
      </c>
      <c r="S63" s="10">
        <v>132.8086844368014</v>
      </c>
      <c r="T63" s="10">
        <v>147.49114359415299</v>
      </c>
      <c r="U63" s="10">
        <v>196.04101461736889</v>
      </c>
      <c r="V63" s="10">
        <v>220.29157351676699</v>
      </c>
      <c r="W63" s="10">
        <v>296.03576956147901</v>
      </c>
      <c r="X63" s="10">
        <v>294.19398108340499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22.69036973344798</v>
      </c>
      <c r="J65" s="10">
        <v>242.14196044711949</v>
      </c>
      <c r="K65" s="10">
        <v>253.6304385210662</v>
      </c>
      <c r="L65" s="10">
        <v>289.86337059329321</v>
      </c>
      <c r="M65" s="10">
        <v>96.326569217540836</v>
      </c>
      <c r="N65" s="10">
        <v>194.42055030094579</v>
      </c>
      <c r="O65" s="10">
        <v>241.25821152192611</v>
      </c>
      <c r="P65" s="10">
        <v>242.14196044711949</v>
      </c>
      <c r="Q65" s="10">
        <v>284.5609630266552</v>
      </c>
      <c r="R65" s="10">
        <v>221.73843508168531</v>
      </c>
      <c r="S65" s="10">
        <v>161.51306964746351</v>
      </c>
      <c r="T65" s="10">
        <v>256.81633705932933</v>
      </c>
      <c r="U65" s="10">
        <v>440.09028374892517</v>
      </c>
      <c r="V65" s="10">
        <v>615.61633705932934</v>
      </c>
      <c r="W65" s="10">
        <v>734.37652622527946</v>
      </c>
      <c r="X65" s="10">
        <v>652.07188306104888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307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8.5984522785898534</v>
      </c>
      <c r="D2" s="31">
        <f t="shared" si="0"/>
        <v>8.5984522785898534</v>
      </c>
      <c r="E2" s="31">
        <f t="shared" si="0"/>
        <v>8.5984522785898534</v>
      </c>
      <c r="F2" s="31">
        <f t="shared" si="0"/>
        <v>8.5984522785898534</v>
      </c>
      <c r="G2" s="31">
        <f t="shared" si="0"/>
        <v>8.5984522785898534</v>
      </c>
      <c r="H2" s="31">
        <f t="shared" si="0"/>
        <v>8.5984522785898534</v>
      </c>
      <c r="I2" s="31">
        <f t="shared" si="0"/>
        <v>8.5984522785898534</v>
      </c>
      <c r="J2" s="31">
        <f t="shared" si="0"/>
        <v>8.5984522785898534</v>
      </c>
      <c r="K2" s="31">
        <f t="shared" si="0"/>
        <v>8.5984522785898534</v>
      </c>
      <c r="L2" s="31">
        <f t="shared" si="0"/>
        <v>8.5984522785898534</v>
      </c>
      <c r="M2" s="31">
        <f t="shared" si="0"/>
        <v>8.5984522785898534</v>
      </c>
      <c r="N2" s="31">
        <f t="shared" si="0"/>
        <v>8.5984522785898534</v>
      </c>
      <c r="O2" s="31">
        <f t="shared" si="0"/>
        <v>8.5984522785898534</v>
      </c>
      <c r="P2" s="31">
        <f t="shared" si="0"/>
        <v>8.5984522785898534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8.5984522785898534</v>
      </c>
      <c r="D52" s="37">
        <f t="shared" si="20"/>
        <v>8.5984522785898534</v>
      </c>
      <c r="E52" s="37">
        <f t="shared" si="20"/>
        <v>8.5984522785898534</v>
      </c>
      <c r="F52" s="37">
        <f t="shared" si="20"/>
        <v>8.5984522785898534</v>
      </c>
      <c r="G52" s="37">
        <f t="shared" si="20"/>
        <v>8.5984522785898534</v>
      </c>
      <c r="H52" s="37">
        <f t="shared" si="20"/>
        <v>8.5984522785898534</v>
      </c>
      <c r="I52" s="37">
        <f t="shared" si="20"/>
        <v>8.5984522785898534</v>
      </c>
      <c r="J52" s="37">
        <f t="shared" si="20"/>
        <v>8.5984522785898534</v>
      </c>
      <c r="K52" s="37">
        <f t="shared" si="20"/>
        <v>8.5984522785898534</v>
      </c>
      <c r="L52" s="37">
        <f t="shared" si="20"/>
        <v>8.5984522785898534</v>
      </c>
      <c r="M52" s="37">
        <f t="shared" si="20"/>
        <v>8.5984522785898534</v>
      </c>
      <c r="N52" s="37">
        <f t="shared" si="20"/>
        <v>8.5984522785898534</v>
      </c>
      <c r="O52" s="37">
        <f t="shared" si="20"/>
        <v>8.5984522785898534</v>
      </c>
      <c r="P52" s="37">
        <f t="shared" si="20"/>
        <v>8.5984522785898534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8.5984522785898534</v>
      </c>
      <c r="D59" s="10">
        <v>8.5984522785898534</v>
      </c>
      <c r="E59" s="10">
        <v>8.5984522785898534</v>
      </c>
      <c r="F59" s="10">
        <v>8.5984522785898534</v>
      </c>
      <c r="G59" s="10">
        <v>8.5984522785898534</v>
      </c>
      <c r="H59" s="10">
        <v>8.5984522785898534</v>
      </c>
      <c r="I59" s="10">
        <v>8.5984522785898534</v>
      </c>
      <c r="J59" s="10">
        <v>8.5984522785898534</v>
      </c>
      <c r="K59" s="10">
        <v>8.5984522785898534</v>
      </c>
      <c r="L59" s="10">
        <v>8.5984522785898534</v>
      </c>
      <c r="M59" s="10">
        <v>8.5984522785898534</v>
      </c>
      <c r="N59" s="10">
        <v>8.5984522785898534</v>
      </c>
      <c r="O59" s="10">
        <v>8.5984522785898534</v>
      </c>
      <c r="P59" s="10">
        <v>8.5984522785898534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306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305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304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93356.982545141858</v>
      </c>
      <c r="D2" s="31">
        <f t="shared" si="0"/>
        <v>93455.415305245042</v>
      </c>
      <c r="E2" s="31">
        <f t="shared" si="0"/>
        <v>92093.88297506448</v>
      </c>
      <c r="F2" s="31">
        <f t="shared" si="0"/>
        <v>94884.161736887356</v>
      </c>
      <c r="G2" s="31">
        <f t="shared" si="0"/>
        <v>98327.089681857266</v>
      </c>
      <c r="H2" s="31">
        <f t="shared" si="0"/>
        <v>99316.834651762678</v>
      </c>
      <c r="I2" s="31">
        <f t="shared" si="0"/>
        <v>97075.871539122949</v>
      </c>
      <c r="J2" s="31">
        <f t="shared" si="0"/>
        <v>95786.445657781587</v>
      </c>
      <c r="K2" s="31">
        <f t="shared" si="0"/>
        <v>94993.647979363697</v>
      </c>
      <c r="L2" s="31">
        <f t="shared" si="0"/>
        <v>94083.799312123825</v>
      </c>
      <c r="M2" s="31">
        <f t="shared" si="0"/>
        <v>100579.34591573516</v>
      </c>
      <c r="N2" s="31">
        <f t="shared" si="0"/>
        <v>96750.319862424731</v>
      </c>
      <c r="O2" s="31">
        <f t="shared" si="0"/>
        <v>97461.297506448813</v>
      </c>
      <c r="P2" s="31">
        <f t="shared" si="0"/>
        <v>97603.085812553763</v>
      </c>
      <c r="Q2" s="31">
        <f t="shared" si="0"/>
        <v>100714.51195184866</v>
      </c>
      <c r="R2" s="31">
        <f t="shared" si="0"/>
        <v>105772.79552880478</v>
      </c>
      <c r="S2" s="31">
        <f t="shared" si="0"/>
        <v>107481.45262252796</v>
      </c>
      <c r="T2" s="31">
        <f t="shared" si="0"/>
        <v>108582.86096302667</v>
      </c>
      <c r="U2" s="31">
        <f t="shared" si="0"/>
        <v>114991.53422184006</v>
      </c>
      <c r="V2" s="31">
        <f t="shared" si="0"/>
        <v>119882.69699054166</v>
      </c>
      <c r="W2" s="31">
        <f t="shared" si="0"/>
        <v>107325.76087704211</v>
      </c>
      <c r="X2" s="31">
        <f t="shared" ref="X2" si="1">SUM(X3,X17,X22,X25,X26,X51,X52,X71,X74,X75,X76)</f>
        <v>118969.08693035253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1546.9475494411006</v>
      </c>
      <c r="D3" s="34">
        <f t="shared" si="2"/>
        <v>1598.1632846087698</v>
      </c>
      <c r="E3" s="34">
        <f t="shared" si="2"/>
        <v>1533.9375752364574</v>
      </c>
      <c r="F3" s="34">
        <f t="shared" si="2"/>
        <v>1561.3236457437663</v>
      </c>
      <c r="G3" s="34">
        <f t="shared" si="2"/>
        <v>1606.5300085984516</v>
      </c>
      <c r="H3" s="34">
        <f t="shared" si="2"/>
        <v>1623.9896818572649</v>
      </c>
      <c r="I3" s="34">
        <f t="shared" si="2"/>
        <v>1570.9348237317279</v>
      </c>
      <c r="J3" s="34">
        <f t="shared" si="2"/>
        <v>1579.5810834049869</v>
      </c>
      <c r="K3" s="34">
        <f t="shared" si="2"/>
        <v>1533.8921754084261</v>
      </c>
      <c r="L3" s="34">
        <f t="shared" si="2"/>
        <v>1237.4677558039555</v>
      </c>
      <c r="M3" s="34">
        <f t="shared" si="2"/>
        <v>1481.9193465176268</v>
      </c>
      <c r="N3" s="34">
        <f t="shared" si="2"/>
        <v>1468.7063628546864</v>
      </c>
      <c r="O3" s="34">
        <f t="shared" si="2"/>
        <v>1376.8509888220124</v>
      </c>
      <c r="P3" s="34">
        <f t="shared" si="2"/>
        <v>1437.2766122098024</v>
      </c>
      <c r="Q3" s="34">
        <f t="shared" si="2"/>
        <v>1460.9797936371449</v>
      </c>
      <c r="R3" s="34">
        <f t="shared" si="2"/>
        <v>1467.4391229578675</v>
      </c>
      <c r="S3" s="34">
        <f t="shared" si="2"/>
        <v>1458.2503869303521</v>
      </c>
      <c r="T3" s="34">
        <f t="shared" si="2"/>
        <v>1408.7051590713672</v>
      </c>
      <c r="U3" s="34">
        <f t="shared" si="2"/>
        <v>1425.4989681857262</v>
      </c>
      <c r="V3" s="34">
        <f t="shared" si="2"/>
        <v>1419.3295786758381</v>
      </c>
      <c r="W3" s="34">
        <f t="shared" si="2"/>
        <v>1347.5344797936373</v>
      </c>
      <c r="X3" s="34">
        <f t="shared" ref="X3" si="3">SUM(X4,X8,X11)</f>
        <v>1355.1513327601028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TO_EHG!C5+TO_CO!C5+TO_BF!C5+TO_GW!C5+TO_RPI!C5+TO_PF!C5+TO_BKBPB!C5+TO_CL!C5+TO_BNG!C5+TO_LBB!C5+TO_CPP!C5+TO_GTL!C5+TO_NSP!C5</f>
        <v>0</v>
      </c>
      <c r="D5" s="10">
        <f>TO_EHG!D5+TO_CO!D5+TO_BF!D5+TO_GW!D5+TO_RPI!D5+TO_PF!D5+TO_BKBPB!D5+TO_CL!D5+TO_BNG!D5+TO_LBB!D5+TO_CPP!D5+TO_GTL!D5+TO_NSP!D5</f>
        <v>0</v>
      </c>
      <c r="E5" s="10">
        <f>TO_EHG!E5+TO_CO!E5+TO_BF!E5+TO_GW!E5+TO_RPI!E5+TO_PF!E5+TO_BKBPB!E5+TO_CL!E5+TO_BNG!E5+TO_LBB!E5+TO_CPP!E5+TO_GTL!E5+TO_NSP!E5</f>
        <v>0</v>
      </c>
      <c r="F5" s="10">
        <f>TO_EHG!F5+TO_CO!F5+TO_BF!F5+TO_GW!F5+TO_RPI!F5+TO_PF!F5+TO_BKBPB!F5+TO_CL!F5+TO_BNG!F5+TO_LBB!F5+TO_CPP!F5+TO_GTL!F5+TO_NSP!F5</f>
        <v>0</v>
      </c>
      <c r="G5" s="10">
        <f>TO_EHG!G5+TO_CO!G5+TO_BF!G5+TO_GW!G5+TO_RPI!G5+TO_PF!G5+TO_BKBPB!G5+TO_CL!G5+TO_BNG!G5+TO_LBB!G5+TO_CPP!G5+TO_GTL!G5+TO_NSP!G5</f>
        <v>0</v>
      </c>
      <c r="H5" s="10">
        <f>TO_EHG!H5+TO_CO!H5+TO_BF!H5+TO_GW!H5+TO_RPI!H5+TO_PF!H5+TO_BKBPB!H5+TO_CL!H5+TO_BNG!H5+TO_LBB!H5+TO_CPP!H5+TO_GTL!H5+TO_NSP!H5</f>
        <v>0</v>
      </c>
      <c r="I5" s="10">
        <f>TO_EHG!I5+TO_CO!I5+TO_BF!I5+TO_GW!I5+TO_RPI!I5+TO_PF!I5+TO_BKBPB!I5+TO_CL!I5+TO_BNG!I5+TO_LBB!I5+TO_CPP!I5+TO_GTL!I5+TO_NSP!I5</f>
        <v>0</v>
      </c>
      <c r="J5" s="10">
        <f>TO_EHG!J5+TO_CO!J5+TO_BF!J5+TO_GW!J5+TO_RPI!J5+TO_PF!J5+TO_BKBPB!J5+TO_CL!J5+TO_BNG!J5+TO_LBB!J5+TO_CPP!J5+TO_GTL!J5+TO_NSP!J5</f>
        <v>0</v>
      </c>
      <c r="K5" s="10">
        <f>TO_EHG!K5+TO_CO!K5+TO_BF!K5+TO_GW!K5+TO_RPI!K5+TO_PF!K5+TO_BKBPB!K5+TO_CL!K5+TO_BNG!K5+TO_LBB!K5+TO_CPP!K5+TO_GTL!K5+TO_NSP!K5</f>
        <v>0</v>
      </c>
      <c r="L5" s="10">
        <f>TO_EHG!L5+TO_CO!L5+TO_BF!L5+TO_GW!L5+TO_RPI!L5+TO_PF!L5+TO_BKBPB!L5+TO_CL!L5+TO_BNG!L5+TO_LBB!L5+TO_CPP!L5+TO_GTL!L5+TO_NSP!L5</f>
        <v>0</v>
      </c>
      <c r="M5" s="10">
        <f>TO_EHG!M5+TO_CO!M5+TO_BF!M5+TO_GW!M5+TO_RPI!M5+TO_PF!M5+TO_BKBPB!M5+TO_CL!M5+TO_BNG!M5+TO_LBB!M5+TO_CPP!M5+TO_GTL!M5+TO_NSP!M5</f>
        <v>0</v>
      </c>
      <c r="N5" s="10">
        <f>TO_EHG!N5+TO_CO!N5+TO_BF!N5+TO_GW!N5+TO_RPI!N5+TO_PF!N5+TO_BKBPB!N5+TO_CL!N5+TO_BNG!N5+TO_LBB!N5+TO_CPP!N5+TO_GTL!N5+TO_NSP!N5</f>
        <v>0</v>
      </c>
      <c r="O5" s="10">
        <f>TO_EHG!O5+TO_CO!O5+TO_BF!O5+TO_GW!O5+TO_RPI!O5+TO_PF!O5+TO_BKBPB!O5+TO_CL!O5+TO_BNG!O5+TO_LBB!O5+TO_CPP!O5+TO_GTL!O5+TO_NSP!O5</f>
        <v>0</v>
      </c>
      <c r="P5" s="10">
        <f>TO_EHG!P5+TO_CO!P5+TO_BF!P5+TO_GW!P5+TO_RPI!P5+TO_PF!P5+TO_BKBPB!P5+TO_CL!P5+TO_BNG!P5+TO_LBB!P5+TO_CPP!P5+TO_GTL!P5+TO_NSP!P5</f>
        <v>0</v>
      </c>
      <c r="Q5" s="10">
        <f>TO_EHG!Q5+TO_CO!Q5+TO_BF!Q5+TO_GW!Q5+TO_RPI!Q5+TO_PF!Q5+TO_BKBPB!Q5+TO_CL!Q5+TO_BNG!Q5+TO_LBB!Q5+TO_CPP!Q5+TO_GTL!Q5+TO_NSP!Q5</f>
        <v>0</v>
      </c>
      <c r="R5" s="10">
        <f>TO_EHG!R5+TO_CO!R5+TO_BF!R5+TO_GW!R5+TO_RPI!R5+TO_PF!R5+TO_BKBPB!R5+TO_CL!R5+TO_BNG!R5+TO_LBB!R5+TO_CPP!R5+TO_GTL!R5+TO_NSP!R5</f>
        <v>0</v>
      </c>
      <c r="S5" s="10">
        <f>TO_EHG!S5+TO_CO!S5+TO_BF!S5+TO_GW!S5+TO_RPI!S5+TO_PF!S5+TO_BKBPB!S5+TO_CL!S5+TO_BNG!S5+TO_LBB!S5+TO_CPP!S5+TO_GTL!S5+TO_NSP!S5</f>
        <v>0</v>
      </c>
      <c r="T5" s="10">
        <f>TO_EHG!T5+TO_CO!T5+TO_BF!T5+TO_GW!T5+TO_RPI!T5+TO_PF!T5+TO_BKBPB!T5+TO_CL!T5+TO_BNG!T5+TO_LBB!T5+TO_CPP!T5+TO_GTL!T5+TO_NSP!T5</f>
        <v>0</v>
      </c>
      <c r="U5" s="10">
        <f>TO_EHG!U5+TO_CO!U5+TO_BF!U5+TO_GW!U5+TO_RPI!U5+TO_PF!U5+TO_BKBPB!U5+TO_CL!U5+TO_BNG!U5+TO_LBB!U5+TO_CPP!U5+TO_GTL!U5+TO_NSP!U5</f>
        <v>0</v>
      </c>
      <c r="V5" s="10">
        <f>TO_EHG!V5+TO_CO!V5+TO_BF!V5+TO_GW!V5+TO_RPI!V5+TO_PF!V5+TO_BKBPB!V5+TO_CL!V5+TO_BNG!V5+TO_LBB!V5+TO_CPP!V5+TO_GTL!V5+TO_NSP!V5</f>
        <v>0</v>
      </c>
      <c r="W5" s="10">
        <f>TO_EHG!W5+TO_CO!W5+TO_BF!W5+TO_GW!W5+TO_RPI!W5+TO_PF!W5+TO_BKBPB!W5+TO_CL!W5+TO_BNG!W5+TO_LBB!W5+TO_CPP!W5+TO_GTL!W5+TO_NSP!W5</f>
        <v>0</v>
      </c>
      <c r="X5" s="10">
        <f>TO_EHG!X5+TO_CO!X5+TO_BF!X5+TO_GW!X5+TO_RPI!X5+TO_PF!X5+TO_BKBPB!X5+TO_CL!X5+TO_BNG!X5+TO_LBB!X5+TO_CPP!X5+TO_GTL!X5+TO_NSP!X5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TO_EHG!C6+TO_CO!C6+TO_BF!C6+TO_GW!C6+TO_RPI!C6+TO_PF!C6+TO_BKBPB!C6+TO_CL!C6+TO_BNG!C6+TO_LBB!C6+TO_CPP!C6+TO_GTL!C6+TO_NSP!C6</f>
        <v>0</v>
      </c>
      <c r="D6" s="10">
        <f>TO_EHG!D6+TO_CO!D6+TO_BF!D6+TO_GW!D6+TO_RPI!D6+TO_PF!D6+TO_BKBPB!D6+TO_CL!D6+TO_BNG!D6+TO_LBB!D6+TO_CPP!D6+TO_GTL!D6+TO_NSP!D6</f>
        <v>0</v>
      </c>
      <c r="E6" s="10">
        <f>TO_EHG!E6+TO_CO!E6+TO_BF!E6+TO_GW!E6+TO_RPI!E6+TO_PF!E6+TO_BKBPB!E6+TO_CL!E6+TO_BNG!E6+TO_LBB!E6+TO_CPP!E6+TO_GTL!E6+TO_NSP!E6</f>
        <v>0</v>
      </c>
      <c r="F6" s="10">
        <f>TO_EHG!F6+TO_CO!F6+TO_BF!F6+TO_GW!F6+TO_RPI!F6+TO_PF!F6+TO_BKBPB!F6+TO_CL!F6+TO_BNG!F6+TO_LBB!F6+TO_CPP!F6+TO_GTL!F6+TO_NSP!F6</f>
        <v>0</v>
      </c>
      <c r="G6" s="10">
        <f>TO_EHG!G6+TO_CO!G6+TO_BF!G6+TO_GW!G6+TO_RPI!G6+TO_PF!G6+TO_BKBPB!G6+TO_CL!G6+TO_BNG!G6+TO_LBB!G6+TO_CPP!G6+TO_GTL!G6+TO_NSP!G6</f>
        <v>0</v>
      </c>
      <c r="H6" s="10">
        <f>TO_EHG!H6+TO_CO!H6+TO_BF!H6+TO_GW!H6+TO_RPI!H6+TO_PF!H6+TO_BKBPB!H6+TO_CL!H6+TO_BNG!H6+TO_LBB!H6+TO_CPP!H6+TO_GTL!H6+TO_NSP!H6</f>
        <v>0</v>
      </c>
      <c r="I6" s="10">
        <f>TO_EHG!I6+TO_CO!I6+TO_BF!I6+TO_GW!I6+TO_RPI!I6+TO_PF!I6+TO_BKBPB!I6+TO_CL!I6+TO_BNG!I6+TO_LBB!I6+TO_CPP!I6+TO_GTL!I6+TO_NSP!I6</f>
        <v>0</v>
      </c>
      <c r="J6" s="10">
        <f>TO_EHG!J6+TO_CO!J6+TO_BF!J6+TO_GW!J6+TO_RPI!J6+TO_PF!J6+TO_BKBPB!J6+TO_CL!J6+TO_BNG!J6+TO_LBB!J6+TO_CPP!J6+TO_GTL!J6+TO_NSP!J6</f>
        <v>0</v>
      </c>
      <c r="K6" s="10">
        <f>TO_EHG!K6+TO_CO!K6+TO_BF!K6+TO_GW!K6+TO_RPI!K6+TO_PF!K6+TO_BKBPB!K6+TO_CL!K6+TO_BNG!K6+TO_LBB!K6+TO_CPP!K6+TO_GTL!K6+TO_NSP!K6</f>
        <v>0</v>
      </c>
      <c r="L6" s="10">
        <f>TO_EHG!L6+TO_CO!L6+TO_BF!L6+TO_GW!L6+TO_RPI!L6+TO_PF!L6+TO_BKBPB!L6+TO_CL!L6+TO_BNG!L6+TO_LBB!L6+TO_CPP!L6+TO_GTL!L6+TO_NSP!L6</f>
        <v>0</v>
      </c>
      <c r="M6" s="10">
        <f>TO_EHG!M6+TO_CO!M6+TO_BF!M6+TO_GW!M6+TO_RPI!M6+TO_PF!M6+TO_BKBPB!M6+TO_CL!M6+TO_BNG!M6+TO_LBB!M6+TO_CPP!M6+TO_GTL!M6+TO_NSP!M6</f>
        <v>0</v>
      </c>
      <c r="N6" s="10">
        <f>TO_EHG!N6+TO_CO!N6+TO_BF!N6+TO_GW!N6+TO_RPI!N6+TO_PF!N6+TO_BKBPB!N6+TO_CL!N6+TO_BNG!N6+TO_LBB!N6+TO_CPP!N6+TO_GTL!N6+TO_NSP!N6</f>
        <v>0</v>
      </c>
      <c r="O6" s="10">
        <f>TO_EHG!O6+TO_CO!O6+TO_BF!O6+TO_GW!O6+TO_RPI!O6+TO_PF!O6+TO_BKBPB!O6+TO_CL!O6+TO_BNG!O6+TO_LBB!O6+TO_CPP!O6+TO_GTL!O6+TO_NSP!O6</f>
        <v>0</v>
      </c>
      <c r="P6" s="10">
        <f>TO_EHG!P6+TO_CO!P6+TO_BF!P6+TO_GW!P6+TO_RPI!P6+TO_PF!P6+TO_BKBPB!P6+TO_CL!P6+TO_BNG!P6+TO_LBB!P6+TO_CPP!P6+TO_GTL!P6+TO_NSP!P6</f>
        <v>0</v>
      </c>
      <c r="Q6" s="10">
        <f>TO_EHG!Q6+TO_CO!Q6+TO_BF!Q6+TO_GW!Q6+TO_RPI!Q6+TO_PF!Q6+TO_BKBPB!Q6+TO_CL!Q6+TO_BNG!Q6+TO_LBB!Q6+TO_CPP!Q6+TO_GTL!Q6+TO_NSP!Q6</f>
        <v>0</v>
      </c>
      <c r="R6" s="10">
        <f>TO_EHG!R6+TO_CO!R6+TO_BF!R6+TO_GW!R6+TO_RPI!R6+TO_PF!R6+TO_BKBPB!R6+TO_CL!R6+TO_BNG!R6+TO_LBB!R6+TO_CPP!R6+TO_GTL!R6+TO_NSP!R6</f>
        <v>0</v>
      </c>
      <c r="S6" s="10">
        <f>TO_EHG!S6+TO_CO!S6+TO_BF!S6+TO_GW!S6+TO_RPI!S6+TO_PF!S6+TO_BKBPB!S6+TO_CL!S6+TO_BNG!S6+TO_LBB!S6+TO_CPP!S6+TO_GTL!S6+TO_NSP!S6</f>
        <v>0</v>
      </c>
      <c r="T6" s="10">
        <f>TO_EHG!T6+TO_CO!T6+TO_BF!T6+TO_GW!T6+TO_RPI!T6+TO_PF!T6+TO_BKBPB!T6+TO_CL!T6+TO_BNG!T6+TO_LBB!T6+TO_CPP!T6+TO_GTL!T6+TO_NSP!T6</f>
        <v>0</v>
      </c>
      <c r="U6" s="10">
        <f>TO_EHG!U6+TO_CO!U6+TO_BF!U6+TO_GW!U6+TO_RPI!U6+TO_PF!U6+TO_BKBPB!U6+TO_CL!U6+TO_BNG!U6+TO_LBB!U6+TO_CPP!U6+TO_GTL!U6+TO_NSP!U6</f>
        <v>0</v>
      </c>
      <c r="V6" s="10">
        <f>TO_EHG!V6+TO_CO!V6+TO_BF!V6+TO_GW!V6+TO_RPI!V6+TO_PF!V6+TO_BKBPB!V6+TO_CL!V6+TO_BNG!V6+TO_LBB!V6+TO_CPP!V6+TO_GTL!V6+TO_NSP!V6</f>
        <v>0</v>
      </c>
      <c r="W6" s="10">
        <f>TO_EHG!W6+TO_CO!W6+TO_BF!W6+TO_GW!W6+TO_RPI!W6+TO_PF!W6+TO_BKBPB!W6+TO_CL!W6+TO_BNG!W6+TO_LBB!W6+TO_CPP!W6+TO_GTL!W6+TO_NSP!W6</f>
        <v>0</v>
      </c>
      <c r="X6" s="10">
        <f>TO_EHG!X6+TO_CO!X6+TO_BF!X6+TO_GW!X6+TO_RPI!X6+TO_PF!X6+TO_BKBPB!X6+TO_CL!X6+TO_BNG!X6+TO_LBB!X6+TO_CPP!X6+TO_GTL!X6+TO_NSP!X6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TO_EHG!C7+TO_CO!C7+TO_BF!C7+TO_GW!C7+TO_RPI!C7+TO_PF!C7+TO_BKBPB!C7+TO_CL!C7+TO_BNG!C7+TO_LBB!C7+TO_CPP!C7+TO_GTL!C7+TO_NSP!C7</f>
        <v>0</v>
      </c>
      <c r="D7" s="10">
        <f>TO_EHG!D7+TO_CO!D7+TO_BF!D7+TO_GW!D7+TO_RPI!D7+TO_PF!D7+TO_BKBPB!D7+TO_CL!D7+TO_BNG!D7+TO_LBB!D7+TO_CPP!D7+TO_GTL!D7+TO_NSP!D7</f>
        <v>0</v>
      </c>
      <c r="E7" s="10">
        <f>TO_EHG!E7+TO_CO!E7+TO_BF!E7+TO_GW!E7+TO_RPI!E7+TO_PF!E7+TO_BKBPB!E7+TO_CL!E7+TO_BNG!E7+TO_LBB!E7+TO_CPP!E7+TO_GTL!E7+TO_NSP!E7</f>
        <v>0</v>
      </c>
      <c r="F7" s="10">
        <f>TO_EHG!F7+TO_CO!F7+TO_BF!F7+TO_GW!F7+TO_RPI!F7+TO_PF!F7+TO_BKBPB!F7+TO_CL!F7+TO_BNG!F7+TO_LBB!F7+TO_CPP!F7+TO_GTL!F7+TO_NSP!F7</f>
        <v>0</v>
      </c>
      <c r="G7" s="10">
        <f>TO_EHG!G7+TO_CO!G7+TO_BF!G7+TO_GW!G7+TO_RPI!G7+TO_PF!G7+TO_BKBPB!G7+TO_CL!G7+TO_BNG!G7+TO_LBB!G7+TO_CPP!G7+TO_GTL!G7+TO_NSP!G7</f>
        <v>0</v>
      </c>
      <c r="H7" s="10">
        <f>TO_EHG!H7+TO_CO!H7+TO_BF!H7+TO_GW!H7+TO_RPI!H7+TO_PF!H7+TO_BKBPB!H7+TO_CL!H7+TO_BNG!H7+TO_LBB!H7+TO_CPP!H7+TO_GTL!H7+TO_NSP!H7</f>
        <v>0</v>
      </c>
      <c r="I7" s="10">
        <f>TO_EHG!I7+TO_CO!I7+TO_BF!I7+TO_GW!I7+TO_RPI!I7+TO_PF!I7+TO_BKBPB!I7+TO_CL!I7+TO_BNG!I7+TO_LBB!I7+TO_CPP!I7+TO_GTL!I7+TO_NSP!I7</f>
        <v>0</v>
      </c>
      <c r="J7" s="10">
        <f>TO_EHG!J7+TO_CO!J7+TO_BF!J7+TO_GW!J7+TO_RPI!J7+TO_PF!J7+TO_BKBPB!J7+TO_CL!J7+TO_BNG!J7+TO_LBB!J7+TO_CPP!J7+TO_GTL!J7+TO_NSP!J7</f>
        <v>0</v>
      </c>
      <c r="K7" s="10">
        <f>TO_EHG!K7+TO_CO!K7+TO_BF!K7+TO_GW!K7+TO_RPI!K7+TO_PF!K7+TO_BKBPB!K7+TO_CL!K7+TO_BNG!K7+TO_LBB!K7+TO_CPP!K7+TO_GTL!K7+TO_NSP!K7</f>
        <v>0</v>
      </c>
      <c r="L7" s="10">
        <f>TO_EHG!L7+TO_CO!L7+TO_BF!L7+TO_GW!L7+TO_RPI!L7+TO_PF!L7+TO_BKBPB!L7+TO_CL!L7+TO_BNG!L7+TO_LBB!L7+TO_CPP!L7+TO_GTL!L7+TO_NSP!L7</f>
        <v>0</v>
      </c>
      <c r="M7" s="10">
        <f>TO_EHG!M7+TO_CO!M7+TO_BF!M7+TO_GW!M7+TO_RPI!M7+TO_PF!M7+TO_BKBPB!M7+TO_CL!M7+TO_BNG!M7+TO_LBB!M7+TO_CPP!M7+TO_GTL!M7+TO_NSP!M7</f>
        <v>0</v>
      </c>
      <c r="N7" s="10">
        <f>TO_EHG!N7+TO_CO!N7+TO_BF!N7+TO_GW!N7+TO_RPI!N7+TO_PF!N7+TO_BKBPB!N7+TO_CL!N7+TO_BNG!N7+TO_LBB!N7+TO_CPP!N7+TO_GTL!N7+TO_NSP!N7</f>
        <v>0</v>
      </c>
      <c r="O7" s="10">
        <f>TO_EHG!O7+TO_CO!O7+TO_BF!O7+TO_GW!O7+TO_RPI!O7+TO_PF!O7+TO_BKBPB!O7+TO_CL!O7+TO_BNG!O7+TO_LBB!O7+TO_CPP!O7+TO_GTL!O7+TO_NSP!O7</f>
        <v>0</v>
      </c>
      <c r="P7" s="10">
        <f>TO_EHG!P7+TO_CO!P7+TO_BF!P7+TO_GW!P7+TO_RPI!P7+TO_PF!P7+TO_BKBPB!P7+TO_CL!P7+TO_BNG!P7+TO_LBB!P7+TO_CPP!P7+TO_GTL!P7+TO_NSP!P7</f>
        <v>0</v>
      </c>
      <c r="Q7" s="10">
        <f>TO_EHG!Q7+TO_CO!Q7+TO_BF!Q7+TO_GW!Q7+TO_RPI!Q7+TO_PF!Q7+TO_BKBPB!Q7+TO_CL!Q7+TO_BNG!Q7+TO_LBB!Q7+TO_CPP!Q7+TO_GTL!Q7+TO_NSP!Q7</f>
        <v>0</v>
      </c>
      <c r="R7" s="10">
        <f>TO_EHG!R7+TO_CO!R7+TO_BF!R7+TO_GW!R7+TO_RPI!R7+TO_PF!R7+TO_BKBPB!R7+TO_CL!R7+TO_BNG!R7+TO_LBB!R7+TO_CPP!R7+TO_GTL!R7+TO_NSP!R7</f>
        <v>0</v>
      </c>
      <c r="S7" s="10">
        <f>TO_EHG!S7+TO_CO!S7+TO_BF!S7+TO_GW!S7+TO_RPI!S7+TO_PF!S7+TO_BKBPB!S7+TO_CL!S7+TO_BNG!S7+TO_LBB!S7+TO_CPP!S7+TO_GTL!S7+TO_NSP!S7</f>
        <v>0</v>
      </c>
      <c r="T7" s="10">
        <f>TO_EHG!T7+TO_CO!T7+TO_BF!T7+TO_GW!T7+TO_RPI!T7+TO_PF!T7+TO_BKBPB!T7+TO_CL!T7+TO_BNG!T7+TO_LBB!T7+TO_CPP!T7+TO_GTL!T7+TO_NSP!T7</f>
        <v>0</v>
      </c>
      <c r="U7" s="10">
        <f>TO_EHG!U7+TO_CO!U7+TO_BF!U7+TO_GW!U7+TO_RPI!U7+TO_PF!U7+TO_BKBPB!U7+TO_CL!U7+TO_BNG!U7+TO_LBB!U7+TO_CPP!U7+TO_GTL!U7+TO_NSP!U7</f>
        <v>0</v>
      </c>
      <c r="V7" s="10">
        <f>TO_EHG!V7+TO_CO!V7+TO_BF!V7+TO_GW!V7+TO_RPI!V7+TO_PF!V7+TO_BKBPB!V7+TO_CL!V7+TO_BNG!V7+TO_LBB!V7+TO_CPP!V7+TO_GTL!V7+TO_NSP!V7</f>
        <v>0</v>
      </c>
      <c r="W7" s="10">
        <f>TO_EHG!W7+TO_CO!W7+TO_BF!W7+TO_GW!W7+TO_RPI!W7+TO_PF!W7+TO_BKBPB!W7+TO_CL!W7+TO_BNG!W7+TO_LBB!W7+TO_CPP!W7+TO_GTL!W7+TO_NSP!W7</f>
        <v>0</v>
      </c>
      <c r="X7" s="10">
        <f>TO_EHG!X7+TO_CO!X7+TO_BF!X7+TO_GW!X7+TO_RPI!X7+TO_PF!X7+TO_BKBPB!X7+TO_CL!X7+TO_BNG!X7+TO_LBB!X7+TO_CPP!X7+TO_GTL!X7+TO_NSP!X7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TO_EHG!C9+TO_CO!C9+TO_BF!C9+TO_GW!C9+TO_RPI!C9+TO_PF!C9+TO_BKBPB!C9+TO_CL!C9+TO_BNG!C9+TO_LBB!C9+TO_CPP!C9+TO_GTL!C9+TO_NSP!C9</f>
        <v>0</v>
      </c>
      <c r="D9" s="10">
        <f>TO_EHG!D9+TO_CO!D9+TO_BF!D9+TO_GW!D9+TO_RPI!D9+TO_PF!D9+TO_BKBPB!D9+TO_CL!D9+TO_BNG!D9+TO_LBB!D9+TO_CPP!D9+TO_GTL!D9+TO_NSP!D9</f>
        <v>0</v>
      </c>
      <c r="E9" s="10">
        <f>TO_EHG!E9+TO_CO!E9+TO_BF!E9+TO_GW!E9+TO_RPI!E9+TO_PF!E9+TO_BKBPB!E9+TO_CL!E9+TO_BNG!E9+TO_LBB!E9+TO_CPP!E9+TO_GTL!E9+TO_NSP!E9</f>
        <v>0</v>
      </c>
      <c r="F9" s="10">
        <f>TO_EHG!F9+TO_CO!F9+TO_BF!F9+TO_GW!F9+TO_RPI!F9+TO_PF!F9+TO_BKBPB!F9+TO_CL!F9+TO_BNG!F9+TO_LBB!F9+TO_CPP!F9+TO_GTL!F9+TO_NSP!F9</f>
        <v>0</v>
      </c>
      <c r="G9" s="10">
        <f>TO_EHG!G9+TO_CO!G9+TO_BF!G9+TO_GW!G9+TO_RPI!G9+TO_PF!G9+TO_BKBPB!G9+TO_CL!G9+TO_BNG!G9+TO_LBB!G9+TO_CPP!G9+TO_GTL!G9+TO_NSP!G9</f>
        <v>0</v>
      </c>
      <c r="H9" s="10">
        <f>TO_EHG!H9+TO_CO!H9+TO_BF!H9+TO_GW!H9+TO_RPI!H9+TO_PF!H9+TO_BKBPB!H9+TO_CL!H9+TO_BNG!H9+TO_LBB!H9+TO_CPP!H9+TO_GTL!H9+TO_NSP!H9</f>
        <v>0</v>
      </c>
      <c r="I9" s="10">
        <f>TO_EHG!I9+TO_CO!I9+TO_BF!I9+TO_GW!I9+TO_RPI!I9+TO_PF!I9+TO_BKBPB!I9+TO_CL!I9+TO_BNG!I9+TO_LBB!I9+TO_CPP!I9+TO_GTL!I9+TO_NSP!I9</f>
        <v>0</v>
      </c>
      <c r="J9" s="10">
        <f>TO_EHG!J9+TO_CO!J9+TO_BF!J9+TO_GW!J9+TO_RPI!J9+TO_PF!J9+TO_BKBPB!J9+TO_CL!J9+TO_BNG!J9+TO_LBB!J9+TO_CPP!J9+TO_GTL!J9+TO_NSP!J9</f>
        <v>0</v>
      </c>
      <c r="K9" s="10">
        <f>TO_EHG!K9+TO_CO!K9+TO_BF!K9+TO_GW!K9+TO_RPI!K9+TO_PF!K9+TO_BKBPB!K9+TO_CL!K9+TO_BNG!K9+TO_LBB!K9+TO_CPP!K9+TO_GTL!K9+TO_NSP!K9</f>
        <v>0</v>
      </c>
      <c r="L9" s="10">
        <f>TO_EHG!L9+TO_CO!L9+TO_BF!L9+TO_GW!L9+TO_RPI!L9+TO_PF!L9+TO_BKBPB!L9+TO_CL!L9+TO_BNG!L9+TO_LBB!L9+TO_CPP!L9+TO_GTL!L9+TO_NSP!L9</f>
        <v>0</v>
      </c>
      <c r="M9" s="10">
        <f>TO_EHG!M9+TO_CO!M9+TO_BF!M9+TO_GW!M9+TO_RPI!M9+TO_PF!M9+TO_BKBPB!M9+TO_CL!M9+TO_BNG!M9+TO_LBB!M9+TO_CPP!M9+TO_GTL!M9+TO_NSP!M9</f>
        <v>0</v>
      </c>
      <c r="N9" s="10">
        <f>TO_EHG!N9+TO_CO!N9+TO_BF!N9+TO_GW!N9+TO_RPI!N9+TO_PF!N9+TO_BKBPB!N9+TO_CL!N9+TO_BNG!N9+TO_LBB!N9+TO_CPP!N9+TO_GTL!N9+TO_NSP!N9</f>
        <v>0</v>
      </c>
      <c r="O9" s="10">
        <f>TO_EHG!O9+TO_CO!O9+TO_BF!O9+TO_GW!O9+TO_RPI!O9+TO_PF!O9+TO_BKBPB!O9+TO_CL!O9+TO_BNG!O9+TO_LBB!O9+TO_CPP!O9+TO_GTL!O9+TO_NSP!O9</f>
        <v>0</v>
      </c>
      <c r="P9" s="10">
        <f>TO_EHG!P9+TO_CO!P9+TO_BF!P9+TO_GW!P9+TO_RPI!P9+TO_PF!P9+TO_BKBPB!P9+TO_CL!P9+TO_BNG!P9+TO_LBB!P9+TO_CPP!P9+TO_GTL!P9+TO_NSP!P9</f>
        <v>0</v>
      </c>
      <c r="Q9" s="10">
        <f>TO_EHG!Q9+TO_CO!Q9+TO_BF!Q9+TO_GW!Q9+TO_RPI!Q9+TO_PF!Q9+TO_BKBPB!Q9+TO_CL!Q9+TO_BNG!Q9+TO_LBB!Q9+TO_CPP!Q9+TO_GTL!Q9+TO_NSP!Q9</f>
        <v>0</v>
      </c>
      <c r="R9" s="10">
        <f>TO_EHG!R9+TO_CO!R9+TO_BF!R9+TO_GW!R9+TO_RPI!R9+TO_PF!R9+TO_BKBPB!R9+TO_CL!R9+TO_BNG!R9+TO_LBB!R9+TO_CPP!R9+TO_GTL!R9+TO_NSP!R9</f>
        <v>0</v>
      </c>
      <c r="S9" s="10">
        <f>TO_EHG!S9+TO_CO!S9+TO_BF!S9+TO_GW!S9+TO_RPI!S9+TO_PF!S9+TO_BKBPB!S9+TO_CL!S9+TO_BNG!S9+TO_LBB!S9+TO_CPP!S9+TO_GTL!S9+TO_NSP!S9</f>
        <v>0</v>
      </c>
      <c r="T9" s="10">
        <f>TO_EHG!T9+TO_CO!T9+TO_BF!T9+TO_GW!T9+TO_RPI!T9+TO_PF!T9+TO_BKBPB!T9+TO_CL!T9+TO_BNG!T9+TO_LBB!T9+TO_CPP!T9+TO_GTL!T9+TO_NSP!T9</f>
        <v>0</v>
      </c>
      <c r="U9" s="10">
        <f>TO_EHG!U9+TO_CO!U9+TO_BF!U9+TO_GW!U9+TO_RPI!U9+TO_PF!U9+TO_BKBPB!U9+TO_CL!U9+TO_BNG!U9+TO_LBB!U9+TO_CPP!U9+TO_GTL!U9+TO_NSP!U9</f>
        <v>0</v>
      </c>
      <c r="V9" s="10">
        <f>TO_EHG!V9+TO_CO!V9+TO_BF!V9+TO_GW!V9+TO_RPI!V9+TO_PF!V9+TO_BKBPB!V9+TO_CL!V9+TO_BNG!V9+TO_LBB!V9+TO_CPP!V9+TO_GTL!V9+TO_NSP!V9</f>
        <v>0</v>
      </c>
      <c r="W9" s="10">
        <f>TO_EHG!W9+TO_CO!W9+TO_BF!W9+TO_GW!W9+TO_RPI!W9+TO_PF!W9+TO_BKBPB!W9+TO_CL!W9+TO_BNG!W9+TO_LBB!W9+TO_CPP!W9+TO_GTL!W9+TO_NSP!W9</f>
        <v>0</v>
      </c>
      <c r="X9" s="10">
        <f>TO_EHG!X9+TO_CO!X9+TO_BF!X9+TO_GW!X9+TO_RPI!X9+TO_PF!X9+TO_BKBPB!X9+TO_CL!X9+TO_BNG!X9+TO_LBB!X9+TO_CPP!X9+TO_GTL!X9+TO_NSP!X9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TO_EHG!C10+TO_CO!C10+TO_BF!C10+TO_GW!C10+TO_RPI!C10+TO_PF!C10+TO_BKBPB!C10+TO_CL!C10+TO_BNG!C10+TO_LBB!C10+TO_CPP!C10+TO_GTL!C10+TO_NSP!C10</f>
        <v>0</v>
      </c>
      <c r="D10" s="10">
        <f>TO_EHG!D10+TO_CO!D10+TO_BF!D10+TO_GW!D10+TO_RPI!D10+TO_PF!D10+TO_BKBPB!D10+TO_CL!D10+TO_BNG!D10+TO_LBB!D10+TO_CPP!D10+TO_GTL!D10+TO_NSP!D10</f>
        <v>0</v>
      </c>
      <c r="E10" s="10">
        <f>TO_EHG!E10+TO_CO!E10+TO_BF!E10+TO_GW!E10+TO_RPI!E10+TO_PF!E10+TO_BKBPB!E10+TO_CL!E10+TO_BNG!E10+TO_LBB!E10+TO_CPP!E10+TO_GTL!E10+TO_NSP!E10</f>
        <v>0</v>
      </c>
      <c r="F10" s="10">
        <f>TO_EHG!F10+TO_CO!F10+TO_BF!F10+TO_GW!F10+TO_RPI!F10+TO_PF!F10+TO_BKBPB!F10+TO_CL!F10+TO_BNG!F10+TO_LBB!F10+TO_CPP!F10+TO_GTL!F10+TO_NSP!F10</f>
        <v>0</v>
      </c>
      <c r="G10" s="10">
        <f>TO_EHG!G10+TO_CO!G10+TO_BF!G10+TO_GW!G10+TO_RPI!G10+TO_PF!G10+TO_BKBPB!G10+TO_CL!G10+TO_BNG!G10+TO_LBB!G10+TO_CPP!G10+TO_GTL!G10+TO_NSP!G10</f>
        <v>0</v>
      </c>
      <c r="H10" s="10">
        <f>TO_EHG!H10+TO_CO!H10+TO_BF!H10+TO_GW!H10+TO_RPI!H10+TO_PF!H10+TO_BKBPB!H10+TO_CL!H10+TO_BNG!H10+TO_LBB!H10+TO_CPP!H10+TO_GTL!H10+TO_NSP!H10</f>
        <v>0</v>
      </c>
      <c r="I10" s="10">
        <f>TO_EHG!I10+TO_CO!I10+TO_BF!I10+TO_GW!I10+TO_RPI!I10+TO_PF!I10+TO_BKBPB!I10+TO_CL!I10+TO_BNG!I10+TO_LBB!I10+TO_CPP!I10+TO_GTL!I10+TO_NSP!I10</f>
        <v>0</v>
      </c>
      <c r="J10" s="10">
        <f>TO_EHG!J10+TO_CO!J10+TO_BF!J10+TO_GW!J10+TO_RPI!J10+TO_PF!J10+TO_BKBPB!J10+TO_CL!J10+TO_BNG!J10+TO_LBB!J10+TO_CPP!J10+TO_GTL!J10+TO_NSP!J10</f>
        <v>0</v>
      </c>
      <c r="K10" s="10">
        <f>TO_EHG!K10+TO_CO!K10+TO_BF!K10+TO_GW!K10+TO_RPI!K10+TO_PF!K10+TO_BKBPB!K10+TO_CL!K10+TO_BNG!K10+TO_LBB!K10+TO_CPP!K10+TO_GTL!K10+TO_NSP!K10</f>
        <v>0</v>
      </c>
      <c r="L10" s="10">
        <f>TO_EHG!L10+TO_CO!L10+TO_BF!L10+TO_GW!L10+TO_RPI!L10+TO_PF!L10+TO_BKBPB!L10+TO_CL!L10+TO_BNG!L10+TO_LBB!L10+TO_CPP!L10+TO_GTL!L10+TO_NSP!L10</f>
        <v>0</v>
      </c>
      <c r="M10" s="10">
        <f>TO_EHG!M10+TO_CO!M10+TO_BF!M10+TO_GW!M10+TO_RPI!M10+TO_PF!M10+TO_BKBPB!M10+TO_CL!M10+TO_BNG!M10+TO_LBB!M10+TO_CPP!M10+TO_GTL!M10+TO_NSP!M10</f>
        <v>0</v>
      </c>
      <c r="N10" s="10">
        <f>TO_EHG!N10+TO_CO!N10+TO_BF!N10+TO_GW!N10+TO_RPI!N10+TO_PF!N10+TO_BKBPB!N10+TO_CL!N10+TO_BNG!N10+TO_LBB!N10+TO_CPP!N10+TO_GTL!N10+TO_NSP!N10</f>
        <v>0</v>
      </c>
      <c r="O10" s="10">
        <f>TO_EHG!O10+TO_CO!O10+TO_BF!O10+TO_GW!O10+TO_RPI!O10+TO_PF!O10+TO_BKBPB!O10+TO_CL!O10+TO_BNG!O10+TO_LBB!O10+TO_CPP!O10+TO_GTL!O10+TO_NSP!O10</f>
        <v>0</v>
      </c>
      <c r="P10" s="10">
        <f>TO_EHG!P10+TO_CO!P10+TO_BF!P10+TO_GW!P10+TO_RPI!P10+TO_PF!P10+TO_BKBPB!P10+TO_CL!P10+TO_BNG!P10+TO_LBB!P10+TO_CPP!P10+TO_GTL!P10+TO_NSP!P10</f>
        <v>0</v>
      </c>
      <c r="Q10" s="10">
        <f>TO_EHG!Q10+TO_CO!Q10+TO_BF!Q10+TO_GW!Q10+TO_RPI!Q10+TO_PF!Q10+TO_BKBPB!Q10+TO_CL!Q10+TO_BNG!Q10+TO_LBB!Q10+TO_CPP!Q10+TO_GTL!Q10+TO_NSP!Q10</f>
        <v>0</v>
      </c>
      <c r="R10" s="10">
        <f>TO_EHG!R10+TO_CO!R10+TO_BF!R10+TO_GW!R10+TO_RPI!R10+TO_PF!R10+TO_BKBPB!R10+TO_CL!R10+TO_BNG!R10+TO_LBB!R10+TO_CPP!R10+TO_GTL!R10+TO_NSP!R10</f>
        <v>0</v>
      </c>
      <c r="S10" s="10">
        <f>TO_EHG!S10+TO_CO!S10+TO_BF!S10+TO_GW!S10+TO_RPI!S10+TO_PF!S10+TO_BKBPB!S10+TO_CL!S10+TO_BNG!S10+TO_LBB!S10+TO_CPP!S10+TO_GTL!S10+TO_NSP!S10</f>
        <v>0</v>
      </c>
      <c r="T10" s="10">
        <f>TO_EHG!T10+TO_CO!T10+TO_BF!T10+TO_GW!T10+TO_RPI!T10+TO_PF!T10+TO_BKBPB!T10+TO_CL!T10+TO_BNG!T10+TO_LBB!T10+TO_CPP!T10+TO_GTL!T10+TO_NSP!T10</f>
        <v>0</v>
      </c>
      <c r="U10" s="10">
        <f>TO_EHG!U10+TO_CO!U10+TO_BF!U10+TO_GW!U10+TO_RPI!U10+TO_PF!U10+TO_BKBPB!U10+TO_CL!U10+TO_BNG!U10+TO_LBB!U10+TO_CPP!U10+TO_GTL!U10+TO_NSP!U10</f>
        <v>0</v>
      </c>
      <c r="V10" s="10">
        <f>TO_EHG!V10+TO_CO!V10+TO_BF!V10+TO_GW!V10+TO_RPI!V10+TO_PF!V10+TO_BKBPB!V10+TO_CL!V10+TO_BNG!V10+TO_LBB!V10+TO_CPP!V10+TO_GTL!V10+TO_NSP!V10</f>
        <v>0</v>
      </c>
      <c r="W10" s="10">
        <f>TO_EHG!W10+TO_CO!W10+TO_BF!W10+TO_GW!W10+TO_RPI!W10+TO_PF!W10+TO_BKBPB!W10+TO_CL!W10+TO_BNG!W10+TO_LBB!W10+TO_CPP!W10+TO_GTL!W10+TO_NSP!W10</f>
        <v>0</v>
      </c>
      <c r="X10" s="10">
        <f>TO_EHG!X10+TO_CO!X10+TO_BF!X10+TO_GW!X10+TO_RPI!X10+TO_PF!X10+TO_BKBPB!X10+TO_CL!X10+TO_BNG!X10+TO_LBB!X10+TO_CPP!X10+TO_GTL!X10+TO_NSP!X10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1546.9475494411006</v>
      </c>
      <c r="D11" s="29">
        <f t="shared" si="8"/>
        <v>1598.1632846087698</v>
      </c>
      <c r="E11" s="29">
        <f t="shared" si="8"/>
        <v>1533.9375752364574</v>
      </c>
      <c r="F11" s="29">
        <f t="shared" si="8"/>
        <v>1561.3236457437663</v>
      </c>
      <c r="G11" s="29">
        <f t="shared" si="8"/>
        <v>1606.5300085984516</v>
      </c>
      <c r="H11" s="29">
        <f t="shared" si="8"/>
        <v>1623.9896818572649</v>
      </c>
      <c r="I11" s="29">
        <f t="shared" si="8"/>
        <v>1570.9348237317279</v>
      </c>
      <c r="J11" s="29">
        <f t="shared" si="8"/>
        <v>1579.5810834049869</v>
      </c>
      <c r="K11" s="29">
        <f t="shared" si="8"/>
        <v>1533.8921754084261</v>
      </c>
      <c r="L11" s="29">
        <f t="shared" si="8"/>
        <v>1237.4677558039555</v>
      </c>
      <c r="M11" s="29">
        <f t="shared" si="8"/>
        <v>1481.9193465176268</v>
      </c>
      <c r="N11" s="29">
        <f t="shared" si="8"/>
        <v>1468.7063628546864</v>
      </c>
      <c r="O11" s="29">
        <f t="shared" si="8"/>
        <v>1376.8509888220124</v>
      </c>
      <c r="P11" s="29">
        <f t="shared" si="8"/>
        <v>1437.2766122098024</v>
      </c>
      <c r="Q11" s="29">
        <f t="shared" si="8"/>
        <v>1460.9797936371449</v>
      </c>
      <c r="R11" s="29">
        <f t="shared" si="8"/>
        <v>1467.4391229578675</v>
      </c>
      <c r="S11" s="29">
        <f t="shared" si="8"/>
        <v>1458.2503869303521</v>
      </c>
      <c r="T11" s="29">
        <f t="shared" si="8"/>
        <v>1408.7051590713672</v>
      </c>
      <c r="U11" s="29">
        <f t="shared" si="8"/>
        <v>1425.4989681857262</v>
      </c>
      <c r="V11" s="29">
        <f t="shared" si="8"/>
        <v>1419.3295786758381</v>
      </c>
      <c r="W11" s="29">
        <f t="shared" si="8"/>
        <v>1347.5344797936373</v>
      </c>
      <c r="X11" s="29">
        <f t="shared" ref="X11" si="9">SUM(X12:X16)</f>
        <v>1355.1513327601028</v>
      </c>
    </row>
    <row r="12" spans="1:24" ht="11.25" customHeight="1" x14ac:dyDescent="0.2">
      <c r="A12" s="41" t="s">
        <v>15</v>
      </c>
      <c r="B12" s="9" t="s">
        <v>16</v>
      </c>
      <c r="C12" s="10">
        <f>TO_EHG!C12+TO_CO!C12+TO_BF!C12+TO_GW!C12+TO_RPI!C12+TO_PF!C12+TO_BKBPB!C12+TO_CL!C12+TO_BNG!C12+TO_LBB!C12+TO_CPP!C12+TO_GTL!C12+TO_NSP!C12</f>
        <v>0</v>
      </c>
      <c r="D12" s="10">
        <f>TO_EHG!D12+TO_CO!D12+TO_BF!D12+TO_GW!D12+TO_RPI!D12+TO_PF!D12+TO_BKBPB!D12+TO_CL!D12+TO_BNG!D12+TO_LBB!D12+TO_CPP!D12+TO_GTL!D12+TO_NSP!D12</f>
        <v>0</v>
      </c>
      <c r="E12" s="10">
        <f>TO_EHG!E12+TO_CO!E12+TO_BF!E12+TO_GW!E12+TO_RPI!E12+TO_PF!E12+TO_BKBPB!E12+TO_CL!E12+TO_BNG!E12+TO_LBB!E12+TO_CPP!E12+TO_GTL!E12+TO_NSP!E12</f>
        <v>0</v>
      </c>
      <c r="F12" s="10">
        <f>TO_EHG!F12+TO_CO!F12+TO_BF!F12+TO_GW!F12+TO_RPI!F12+TO_PF!F12+TO_BKBPB!F12+TO_CL!F12+TO_BNG!F12+TO_LBB!F12+TO_CPP!F12+TO_GTL!F12+TO_NSP!F12</f>
        <v>0</v>
      </c>
      <c r="G12" s="10">
        <f>TO_EHG!G12+TO_CO!G12+TO_BF!G12+TO_GW!G12+TO_RPI!G12+TO_PF!G12+TO_BKBPB!G12+TO_CL!G12+TO_BNG!G12+TO_LBB!G12+TO_CPP!G12+TO_GTL!G12+TO_NSP!G12</f>
        <v>0</v>
      </c>
      <c r="H12" s="10">
        <f>TO_EHG!H12+TO_CO!H12+TO_BF!H12+TO_GW!H12+TO_RPI!H12+TO_PF!H12+TO_BKBPB!H12+TO_CL!H12+TO_BNG!H12+TO_LBB!H12+TO_CPP!H12+TO_GTL!H12+TO_NSP!H12</f>
        <v>0</v>
      </c>
      <c r="I12" s="10">
        <f>TO_EHG!I12+TO_CO!I12+TO_BF!I12+TO_GW!I12+TO_RPI!I12+TO_PF!I12+TO_BKBPB!I12+TO_CL!I12+TO_BNG!I12+TO_LBB!I12+TO_CPP!I12+TO_GTL!I12+TO_NSP!I12</f>
        <v>0</v>
      </c>
      <c r="J12" s="10">
        <f>TO_EHG!J12+TO_CO!J12+TO_BF!J12+TO_GW!J12+TO_RPI!J12+TO_PF!J12+TO_BKBPB!J12+TO_CL!J12+TO_BNG!J12+TO_LBB!J12+TO_CPP!J12+TO_GTL!J12+TO_NSP!J12</f>
        <v>0</v>
      </c>
      <c r="K12" s="10">
        <f>TO_EHG!K12+TO_CO!K12+TO_BF!K12+TO_GW!K12+TO_RPI!K12+TO_PF!K12+TO_BKBPB!K12+TO_CL!K12+TO_BNG!K12+TO_LBB!K12+TO_CPP!K12+TO_GTL!K12+TO_NSP!K12</f>
        <v>0</v>
      </c>
      <c r="L12" s="10">
        <f>TO_EHG!L12+TO_CO!L12+TO_BF!L12+TO_GW!L12+TO_RPI!L12+TO_PF!L12+TO_BKBPB!L12+TO_CL!L12+TO_BNG!L12+TO_LBB!L12+TO_CPP!L12+TO_GTL!L12+TO_NSP!L12</f>
        <v>0</v>
      </c>
      <c r="M12" s="10">
        <f>TO_EHG!M12+TO_CO!M12+TO_BF!M12+TO_GW!M12+TO_RPI!M12+TO_PF!M12+TO_BKBPB!M12+TO_CL!M12+TO_BNG!M12+TO_LBB!M12+TO_CPP!M12+TO_GTL!M12+TO_NSP!M12</f>
        <v>0</v>
      </c>
      <c r="N12" s="10">
        <f>TO_EHG!N12+TO_CO!N12+TO_BF!N12+TO_GW!N12+TO_RPI!N12+TO_PF!N12+TO_BKBPB!N12+TO_CL!N12+TO_BNG!N12+TO_LBB!N12+TO_CPP!N12+TO_GTL!N12+TO_NSP!N12</f>
        <v>0</v>
      </c>
      <c r="O12" s="10">
        <f>TO_EHG!O12+TO_CO!O12+TO_BF!O12+TO_GW!O12+TO_RPI!O12+TO_PF!O12+TO_BKBPB!O12+TO_CL!O12+TO_BNG!O12+TO_LBB!O12+TO_CPP!O12+TO_GTL!O12+TO_NSP!O12</f>
        <v>0</v>
      </c>
      <c r="P12" s="10">
        <f>TO_EHG!P12+TO_CO!P12+TO_BF!P12+TO_GW!P12+TO_RPI!P12+TO_PF!P12+TO_BKBPB!P12+TO_CL!P12+TO_BNG!P12+TO_LBB!P12+TO_CPP!P12+TO_GTL!P12+TO_NSP!P12</f>
        <v>0</v>
      </c>
      <c r="Q12" s="10">
        <f>TO_EHG!Q12+TO_CO!Q12+TO_BF!Q12+TO_GW!Q12+TO_RPI!Q12+TO_PF!Q12+TO_BKBPB!Q12+TO_CL!Q12+TO_BNG!Q12+TO_LBB!Q12+TO_CPP!Q12+TO_GTL!Q12+TO_NSP!Q12</f>
        <v>0</v>
      </c>
      <c r="R12" s="10">
        <f>TO_EHG!R12+TO_CO!R12+TO_BF!R12+TO_GW!R12+TO_RPI!R12+TO_PF!R12+TO_BKBPB!R12+TO_CL!R12+TO_BNG!R12+TO_LBB!R12+TO_CPP!R12+TO_GTL!R12+TO_NSP!R12</f>
        <v>0</v>
      </c>
      <c r="S12" s="10">
        <f>TO_EHG!S12+TO_CO!S12+TO_BF!S12+TO_GW!S12+TO_RPI!S12+TO_PF!S12+TO_BKBPB!S12+TO_CL!S12+TO_BNG!S12+TO_LBB!S12+TO_CPP!S12+TO_GTL!S12+TO_NSP!S12</f>
        <v>0</v>
      </c>
      <c r="T12" s="10">
        <f>TO_EHG!T12+TO_CO!T12+TO_BF!T12+TO_GW!T12+TO_RPI!T12+TO_PF!T12+TO_BKBPB!T12+TO_CL!T12+TO_BNG!T12+TO_LBB!T12+TO_CPP!T12+TO_GTL!T12+TO_NSP!T12</f>
        <v>0</v>
      </c>
      <c r="U12" s="10">
        <f>TO_EHG!U12+TO_CO!U12+TO_BF!U12+TO_GW!U12+TO_RPI!U12+TO_PF!U12+TO_BKBPB!U12+TO_CL!U12+TO_BNG!U12+TO_LBB!U12+TO_CPP!U12+TO_GTL!U12+TO_NSP!U12</f>
        <v>0</v>
      </c>
      <c r="V12" s="10">
        <f>TO_EHG!V12+TO_CO!V12+TO_BF!V12+TO_GW!V12+TO_RPI!V12+TO_PF!V12+TO_BKBPB!V12+TO_CL!V12+TO_BNG!V12+TO_LBB!V12+TO_CPP!V12+TO_GTL!V12+TO_NSP!V12</f>
        <v>0</v>
      </c>
      <c r="W12" s="10">
        <f>TO_EHG!W12+TO_CO!W12+TO_BF!W12+TO_GW!W12+TO_RPI!W12+TO_PF!W12+TO_BKBPB!W12+TO_CL!W12+TO_BNG!W12+TO_LBB!W12+TO_CPP!W12+TO_GTL!W12+TO_NSP!W12</f>
        <v>0</v>
      </c>
      <c r="X12" s="10">
        <f>TO_EHG!X12+TO_CO!X12+TO_BF!X12+TO_GW!X12+TO_RPI!X12+TO_PF!X12+TO_BKBPB!X12+TO_CL!X12+TO_BNG!X12+TO_LBB!X12+TO_CPP!X12+TO_GTL!X12+TO_NSP!X12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TO_EHG!C13+TO_CO!C13+TO_BF!C13+TO_GW!C13+TO_RPI!C13+TO_PF!C13+TO_BKBPB!C13+TO_CL!C13+TO_BNG!C13+TO_LBB!C13+TO_CPP!C13+TO_GTL!C13+TO_NSP!C13</f>
        <v>1447.8718830610489</v>
      </c>
      <c r="D13" s="10">
        <f>TO_EHG!D13+TO_CO!D13+TO_BF!D13+TO_GW!D13+TO_RPI!D13+TO_PF!D13+TO_BKBPB!D13+TO_CL!D13+TO_BNG!D13+TO_LBB!D13+TO_CPP!D13+TO_GTL!D13+TO_NSP!D13</f>
        <v>1507.093723129836</v>
      </c>
      <c r="E13" s="10">
        <f>TO_EHG!E13+TO_CO!E13+TO_BF!E13+TO_GW!E13+TO_RPI!E13+TO_PF!E13+TO_BKBPB!E13+TO_CL!E13+TO_BNG!E13+TO_LBB!E13+TO_CPP!E13+TO_GTL!E13+TO_NSP!E13</f>
        <v>1447.8718830610489</v>
      </c>
      <c r="F13" s="10">
        <f>TO_EHG!F13+TO_CO!F13+TO_BF!F13+TO_GW!F13+TO_RPI!F13+TO_PF!F13+TO_BKBPB!F13+TO_CL!F13+TO_BNG!F13+TO_LBB!F13+TO_CPP!F13+TO_GTL!F13+TO_NSP!F13</f>
        <v>1466.2510748065349</v>
      </c>
      <c r="G13" s="10">
        <f>TO_EHG!G13+TO_CO!G13+TO_BF!G13+TO_GW!G13+TO_RPI!G13+TO_PF!G13+TO_BKBPB!G13+TO_CL!G13+TO_BNG!G13+TO_LBB!G13+TO_CPP!G13+TO_GTL!G13+TO_NSP!G13</f>
        <v>1508.455116079105</v>
      </c>
      <c r="H13" s="10">
        <f>TO_EHG!H13+TO_CO!H13+TO_BF!H13+TO_GW!H13+TO_RPI!H13+TO_PF!H13+TO_BKBPB!H13+TO_CL!H13+TO_BNG!H13+TO_LBB!H13+TO_CPP!H13+TO_GTL!H13+TO_NSP!H13</f>
        <v>1530.918572656921</v>
      </c>
      <c r="I13" s="10">
        <f>TO_EHG!I13+TO_CO!I13+TO_BF!I13+TO_GW!I13+TO_RPI!I13+TO_PF!I13+TO_BKBPB!I13+TO_CL!I13+TO_BNG!I13+TO_LBB!I13+TO_CPP!I13+TO_GTL!I13+TO_NSP!I13</f>
        <v>1479.8652622527941</v>
      </c>
      <c r="J13" s="10">
        <f>TO_EHG!J13+TO_CO!J13+TO_BF!J13+TO_GW!J13+TO_RPI!J13+TO_PF!J13+TO_BKBPB!J13+TO_CL!J13+TO_BNG!J13+TO_LBB!J13+TO_CPP!J13+TO_GTL!J13+TO_NSP!J13</f>
        <v>1478.5038693035251</v>
      </c>
      <c r="K13" s="10">
        <f>TO_EHG!K13+TO_CO!K13+TO_BF!K13+TO_GW!K13+TO_RPI!K13+TO_PF!K13+TO_BKBPB!K13+TO_CL!K13+TO_BNG!K13+TO_LBB!K13+TO_CPP!K13+TO_GTL!K13+TO_NSP!K13</f>
        <v>1428.8119518486669</v>
      </c>
      <c r="L13" s="10">
        <f>TO_EHG!L13+TO_CO!L13+TO_BF!L13+TO_GW!L13+TO_RPI!L13+TO_PF!L13+TO_BKBPB!L13+TO_CL!L13+TO_BNG!L13+TO_LBB!L13+TO_CPP!L13+TO_GTL!L13+TO_NSP!L13</f>
        <v>1150.4012897678419</v>
      </c>
      <c r="M13" s="10">
        <f>TO_EHG!M13+TO_CO!M13+TO_BF!M13+TO_GW!M13+TO_RPI!M13+TO_PF!M13+TO_BKBPB!M13+TO_CL!M13+TO_BNG!M13+TO_LBB!M13+TO_CPP!M13+TO_GTL!M13+TO_NSP!M13</f>
        <v>1381.8429062768701</v>
      </c>
      <c r="N13" s="10">
        <f>TO_EHG!N13+TO_CO!N13+TO_BF!N13+TO_GW!N13+TO_RPI!N13+TO_PF!N13+TO_BKBPB!N13+TO_CL!N13+TO_BNG!N13+TO_LBB!N13+TO_CPP!N13+TO_GTL!N13+TO_NSP!N13</f>
        <v>1371.6322441960449</v>
      </c>
      <c r="O13" s="10">
        <f>TO_EHG!O13+TO_CO!O13+TO_BF!O13+TO_GW!O13+TO_RPI!O13+TO_PF!O13+TO_BKBPB!O13+TO_CL!O13+TO_BNG!O13+TO_LBB!O13+TO_CPP!O13+TO_GTL!O13+TO_NSP!O13</f>
        <v>1281.778417884781</v>
      </c>
      <c r="P13" s="10">
        <f>TO_EHG!P13+TO_CO!P13+TO_BF!P13+TO_GW!P13+TO_RPI!P13+TO_PF!P13+TO_BKBPB!P13+TO_CL!P13+TO_BNG!P13+TO_LBB!P13+TO_CPP!P13+TO_GTL!P13+TO_NSP!P13</f>
        <v>1351.2109200343939</v>
      </c>
      <c r="Q13" s="10">
        <f>TO_EHG!Q13+TO_CO!Q13+TO_BF!Q13+TO_GW!Q13+TO_RPI!Q13+TO_PF!Q13+TO_BKBPB!Q13+TO_CL!Q13+TO_BNG!Q13+TO_LBB!Q13+TO_CPP!Q13+TO_GTL!Q13+TO_NSP!Q13</f>
        <v>1368.909458297506</v>
      </c>
      <c r="R13" s="10">
        <f>TO_EHG!R13+TO_CO!R13+TO_BF!R13+TO_GW!R13+TO_RPI!R13+TO_PF!R13+TO_BKBPB!R13+TO_CL!R13+TO_BNG!R13+TO_LBB!R13+TO_CPP!R13+TO_GTL!R13+TO_NSP!R13</f>
        <v>1385.172312983663</v>
      </c>
      <c r="S13" s="10">
        <f>TO_EHG!S13+TO_CO!S13+TO_BF!S13+TO_GW!S13+TO_RPI!S13+TO_PF!S13+TO_BKBPB!S13+TO_CL!S13+TO_BNG!S13+TO_LBB!S13+TO_CPP!S13+TO_GTL!S13+TO_NSP!S13</f>
        <v>1384.44600171969</v>
      </c>
      <c r="T13" s="10">
        <f>TO_EHG!T13+TO_CO!T13+TO_BF!T13+TO_GW!T13+TO_RPI!T13+TO_PF!T13+TO_BKBPB!T13+TO_CL!T13+TO_BNG!T13+TO_LBB!T13+TO_CPP!T13+TO_GTL!T13+TO_NSP!T13</f>
        <v>1336.947377472055</v>
      </c>
      <c r="U13" s="10">
        <f>TO_EHG!U13+TO_CO!U13+TO_BF!U13+TO_GW!U13+TO_RPI!U13+TO_PF!U13+TO_BKBPB!U13+TO_CL!U13+TO_BNG!U13+TO_LBB!U13+TO_CPP!U13+TO_GTL!U13+TO_NSP!U13</f>
        <v>1351.8617368873599</v>
      </c>
      <c r="V13" s="10">
        <f>TO_EHG!V13+TO_CO!V13+TO_BF!V13+TO_GW!V13+TO_RPI!V13+TO_PF!V13+TO_BKBPB!V13+TO_CL!V13+TO_BNG!V13+TO_LBB!V13+TO_CPP!V13+TO_GTL!V13+TO_NSP!V13</f>
        <v>1353.1360275150471</v>
      </c>
      <c r="W13" s="10">
        <f>TO_EHG!W13+TO_CO!W13+TO_BF!W13+TO_GW!W13+TO_RPI!W13+TO_PF!W13+TO_BKBPB!W13+TO_CL!W13+TO_BNG!W13+TO_LBB!W13+TO_CPP!W13+TO_GTL!W13+TO_NSP!W13</f>
        <v>1279.2012897678419</v>
      </c>
      <c r="X13" s="10">
        <f>TO_EHG!X13+TO_CO!X13+TO_BF!X13+TO_GW!X13+TO_RPI!X13+TO_PF!X13+TO_BKBPB!X13+TO_CL!X13+TO_BNG!X13+TO_LBB!X13+TO_CPP!X13+TO_GTL!X13+TO_NSP!X13</f>
        <v>1283.2324161650899</v>
      </c>
    </row>
    <row r="14" spans="1:24" ht="11.25" customHeight="1" x14ac:dyDescent="0.2">
      <c r="A14" s="41" t="s">
        <v>19</v>
      </c>
      <c r="B14" s="9" t="s">
        <v>20</v>
      </c>
      <c r="C14" s="10">
        <f>TO_EHG!C14+TO_CO!C14+TO_BF!C14+TO_GW!C14+TO_RPI!C14+TO_PF!C14+TO_BKBPB!C14+TO_CL!C14+TO_BNG!C14+TO_LBB!C14+TO_CPP!C14+TO_GTL!C14+TO_NSP!C14</f>
        <v>0</v>
      </c>
      <c r="D14" s="10">
        <f>TO_EHG!D14+TO_CO!D14+TO_BF!D14+TO_GW!D14+TO_RPI!D14+TO_PF!D14+TO_BKBPB!D14+TO_CL!D14+TO_BNG!D14+TO_LBB!D14+TO_CPP!D14+TO_GTL!D14+TO_NSP!D14</f>
        <v>0</v>
      </c>
      <c r="E14" s="10">
        <f>TO_EHG!E14+TO_CO!E14+TO_BF!E14+TO_GW!E14+TO_RPI!E14+TO_PF!E14+TO_BKBPB!E14+TO_CL!E14+TO_BNG!E14+TO_LBB!E14+TO_CPP!E14+TO_GTL!E14+TO_NSP!E14</f>
        <v>0</v>
      </c>
      <c r="F14" s="10">
        <f>TO_EHG!F14+TO_CO!F14+TO_BF!F14+TO_GW!F14+TO_RPI!F14+TO_PF!F14+TO_BKBPB!F14+TO_CL!F14+TO_BNG!F14+TO_LBB!F14+TO_CPP!F14+TO_GTL!F14+TO_NSP!F14</f>
        <v>0</v>
      </c>
      <c r="G14" s="10">
        <f>TO_EHG!G14+TO_CO!G14+TO_BF!G14+TO_GW!G14+TO_RPI!G14+TO_PF!G14+TO_BKBPB!G14+TO_CL!G14+TO_BNG!G14+TO_LBB!G14+TO_CPP!G14+TO_GTL!G14+TO_NSP!G14</f>
        <v>0</v>
      </c>
      <c r="H14" s="10">
        <f>TO_EHG!H14+TO_CO!H14+TO_BF!H14+TO_GW!H14+TO_RPI!H14+TO_PF!H14+TO_BKBPB!H14+TO_CL!H14+TO_BNG!H14+TO_LBB!H14+TO_CPP!H14+TO_GTL!H14+TO_NSP!H14</f>
        <v>0</v>
      </c>
      <c r="I14" s="10">
        <f>TO_EHG!I14+TO_CO!I14+TO_BF!I14+TO_GW!I14+TO_RPI!I14+TO_PF!I14+TO_BKBPB!I14+TO_CL!I14+TO_BNG!I14+TO_LBB!I14+TO_CPP!I14+TO_GTL!I14+TO_NSP!I14</f>
        <v>0</v>
      </c>
      <c r="J14" s="10">
        <f>TO_EHG!J14+TO_CO!J14+TO_BF!J14+TO_GW!J14+TO_RPI!J14+TO_PF!J14+TO_BKBPB!J14+TO_CL!J14+TO_BNG!J14+TO_LBB!J14+TO_CPP!J14+TO_GTL!J14+TO_NSP!J14</f>
        <v>0</v>
      </c>
      <c r="K14" s="10">
        <f>TO_EHG!K14+TO_CO!K14+TO_BF!K14+TO_GW!K14+TO_RPI!K14+TO_PF!K14+TO_BKBPB!K14+TO_CL!K14+TO_BNG!K14+TO_LBB!K14+TO_CPP!K14+TO_GTL!K14+TO_NSP!K14</f>
        <v>0</v>
      </c>
      <c r="L14" s="10">
        <f>TO_EHG!L14+TO_CO!L14+TO_BF!L14+TO_GW!L14+TO_RPI!L14+TO_PF!L14+TO_BKBPB!L14+TO_CL!L14+TO_BNG!L14+TO_LBB!L14+TO_CPP!L14+TO_GTL!L14+TO_NSP!L14</f>
        <v>0</v>
      </c>
      <c r="M14" s="10">
        <f>TO_EHG!M14+TO_CO!M14+TO_BF!M14+TO_GW!M14+TO_RPI!M14+TO_PF!M14+TO_BKBPB!M14+TO_CL!M14+TO_BNG!M14+TO_LBB!M14+TO_CPP!M14+TO_GTL!M14+TO_NSP!M14</f>
        <v>0</v>
      </c>
      <c r="N14" s="10">
        <f>TO_EHG!N14+TO_CO!N14+TO_BF!N14+TO_GW!N14+TO_RPI!N14+TO_PF!N14+TO_BKBPB!N14+TO_CL!N14+TO_BNG!N14+TO_LBB!N14+TO_CPP!N14+TO_GTL!N14+TO_NSP!N14</f>
        <v>0</v>
      </c>
      <c r="O14" s="10">
        <f>TO_EHG!O14+TO_CO!O14+TO_BF!O14+TO_GW!O14+TO_RPI!O14+TO_PF!O14+TO_BKBPB!O14+TO_CL!O14+TO_BNG!O14+TO_LBB!O14+TO_CPP!O14+TO_GTL!O14+TO_NSP!O14</f>
        <v>0</v>
      </c>
      <c r="P14" s="10">
        <f>TO_EHG!P14+TO_CO!P14+TO_BF!P14+TO_GW!P14+TO_RPI!P14+TO_PF!P14+TO_BKBPB!P14+TO_CL!P14+TO_BNG!P14+TO_LBB!P14+TO_CPP!P14+TO_GTL!P14+TO_NSP!P14</f>
        <v>0</v>
      </c>
      <c r="Q14" s="10">
        <f>TO_EHG!Q14+TO_CO!Q14+TO_BF!Q14+TO_GW!Q14+TO_RPI!Q14+TO_PF!Q14+TO_BKBPB!Q14+TO_CL!Q14+TO_BNG!Q14+TO_LBB!Q14+TO_CPP!Q14+TO_GTL!Q14+TO_NSP!Q14</f>
        <v>0</v>
      </c>
      <c r="R14" s="10">
        <f>TO_EHG!R14+TO_CO!R14+TO_BF!R14+TO_GW!R14+TO_RPI!R14+TO_PF!R14+TO_BKBPB!R14+TO_CL!R14+TO_BNG!R14+TO_LBB!R14+TO_CPP!R14+TO_GTL!R14+TO_NSP!R14</f>
        <v>0</v>
      </c>
      <c r="S14" s="10">
        <f>TO_EHG!S14+TO_CO!S14+TO_BF!S14+TO_GW!S14+TO_RPI!S14+TO_PF!S14+TO_BKBPB!S14+TO_CL!S14+TO_BNG!S14+TO_LBB!S14+TO_CPP!S14+TO_GTL!S14+TO_NSP!S14</f>
        <v>0</v>
      </c>
      <c r="T14" s="10">
        <f>TO_EHG!T14+TO_CO!T14+TO_BF!T14+TO_GW!T14+TO_RPI!T14+TO_PF!T14+TO_BKBPB!T14+TO_CL!T14+TO_BNG!T14+TO_LBB!T14+TO_CPP!T14+TO_GTL!T14+TO_NSP!T14</f>
        <v>0</v>
      </c>
      <c r="U14" s="10">
        <f>TO_EHG!U14+TO_CO!U14+TO_BF!U14+TO_GW!U14+TO_RPI!U14+TO_PF!U14+TO_BKBPB!U14+TO_CL!U14+TO_BNG!U14+TO_LBB!U14+TO_CPP!U14+TO_GTL!U14+TO_NSP!U14</f>
        <v>0</v>
      </c>
      <c r="V14" s="10">
        <f>TO_EHG!V14+TO_CO!V14+TO_BF!V14+TO_GW!V14+TO_RPI!V14+TO_PF!V14+TO_BKBPB!V14+TO_CL!V14+TO_BNG!V14+TO_LBB!V14+TO_CPP!V14+TO_GTL!V14+TO_NSP!V14</f>
        <v>0</v>
      </c>
      <c r="W14" s="10">
        <f>TO_EHG!W14+TO_CO!W14+TO_BF!W14+TO_GW!W14+TO_RPI!W14+TO_PF!W14+TO_BKBPB!W14+TO_CL!W14+TO_BNG!W14+TO_LBB!W14+TO_CPP!W14+TO_GTL!W14+TO_NSP!W14</f>
        <v>0</v>
      </c>
      <c r="X14" s="10">
        <f>TO_EHG!X14+TO_CO!X14+TO_BF!X14+TO_GW!X14+TO_RPI!X14+TO_PF!X14+TO_BKBPB!X14+TO_CL!X14+TO_BNG!X14+TO_LBB!X14+TO_CPP!X14+TO_GTL!X14+TO_NSP!X14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TO_EHG!C15+TO_CO!C15+TO_BF!C15+TO_GW!C15+TO_RPI!C15+TO_PF!C15+TO_BKBPB!C15+TO_CL!C15+TO_BNG!C15+TO_LBB!C15+TO_CPP!C15+TO_GTL!C15+TO_NSP!C15</f>
        <v>99.075666380051587</v>
      </c>
      <c r="D15" s="10">
        <f>TO_EHG!D15+TO_CO!D15+TO_BF!D15+TO_GW!D15+TO_RPI!D15+TO_PF!D15+TO_BKBPB!D15+TO_CL!D15+TO_BNG!D15+TO_LBB!D15+TO_CPP!D15+TO_GTL!D15+TO_NSP!D15</f>
        <v>91.069561478933778</v>
      </c>
      <c r="E15" s="10">
        <f>TO_EHG!E15+TO_CO!E15+TO_BF!E15+TO_GW!E15+TO_RPI!E15+TO_PF!E15+TO_BKBPB!E15+TO_CL!E15+TO_BNG!E15+TO_LBB!E15+TO_CPP!E15+TO_GTL!E15+TO_NSP!E15</f>
        <v>86.065692175408415</v>
      </c>
      <c r="F15" s="10">
        <f>TO_EHG!F15+TO_CO!F15+TO_BF!F15+TO_GW!F15+TO_RPI!F15+TO_PF!F15+TO_BKBPB!F15+TO_CL!F15+TO_BNG!F15+TO_LBB!F15+TO_CPP!F15+TO_GTL!F15+TO_NSP!F15</f>
        <v>95.072570937231291</v>
      </c>
      <c r="G15" s="10">
        <f>TO_EHG!G15+TO_CO!G15+TO_BF!G15+TO_GW!G15+TO_RPI!G15+TO_PF!G15+TO_BKBPB!G15+TO_CL!G15+TO_BNG!G15+TO_LBB!G15+TO_CPP!G15+TO_GTL!G15+TO_NSP!G15</f>
        <v>98.07489251934652</v>
      </c>
      <c r="H15" s="10">
        <f>TO_EHG!H15+TO_CO!H15+TO_BF!H15+TO_GW!H15+TO_RPI!H15+TO_PF!H15+TO_BKBPB!H15+TO_CL!H15+TO_BNG!H15+TO_LBB!H15+TO_CPP!H15+TO_GTL!H15+TO_NSP!H15</f>
        <v>93.071109200343926</v>
      </c>
      <c r="I15" s="10">
        <f>TO_EHG!I15+TO_CO!I15+TO_BF!I15+TO_GW!I15+TO_RPI!I15+TO_PF!I15+TO_BKBPB!I15+TO_CL!I15+TO_BNG!I15+TO_LBB!I15+TO_CPP!I15+TO_GTL!I15+TO_NSP!I15</f>
        <v>91.069561478933778</v>
      </c>
      <c r="J15" s="10">
        <f>TO_EHG!J15+TO_CO!J15+TO_BF!J15+TO_GW!J15+TO_RPI!J15+TO_PF!J15+TO_BKBPB!J15+TO_CL!J15+TO_BNG!J15+TO_LBB!J15+TO_CPP!J15+TO_GTL!J15+TO_NSP!J15</f>
        <v>101.07721410146171</v>
      </c>
      <c r="K15" s="10">
        <f>TO_EHG!K15+TO_CO!K15+TO_BF!K15+TO_GW!K15+TO_RPI!K15+TO_PF!K15+TO_BKBPB!K15+TO_CL!K15+TO_BNG!K15+TO_LBB!K15+TO_CPP!K15+TO_GTL!K15+TO_NSP!K15</f>
        <v>105.0802235597592</v>
      </c>
      <c r="L15" s="10">
        <f>TO_EHG!L15+TO_CO!L15+TO_BF!L15+TO_GW!L15+TO_RPI!L15+TO_PF!L15+TO_BKBPB!L15+TO_CL!L15+TO_BNG!L15+TO_LBB!L15+TO_CPP!L15+TO_GTL!L15+TO_NSP!L15</f>
        <v>87.066466036113496</v>
      </c>
      <c r="M15" s="10">
        <f>TO_EHG!M15+TO_CO!M15+TO_BF!M15+TO_GW!M15+TO_RPI!M15+TO_PF!M15+TO_BKBPB!M15+TO_CL!M15+TO_BNG!M15+TO_LBB!M15+TO_CPP!M15+TO_GTL!M15+TO_NSP!M15</f>
        <v>100.0764402407567</v>
      </c>
      <c r="N15" s="10">
        <f>TO_EHG!N15+TO_CO!N15+TO_BF!N15+TO_GW!N15+TO_RPI!N15+TO_PF!N15+TO_BKBPB!N15+TO_CL!N15+TO_BNG!N15+TO_LBB!N15+TO_CPP!N15+TO_GTL!N15+TO_NSP!N15</f>
        <v>97.074118658641439</v>
      </c>
      <c r="O15" s="10">
        <f>TO_EHG!O15+TO_CO!O15+TO_BF!O15+TO_GW!O15+TO_RPI!O15+TO_PF!O15+TO_BKBPB!O15+TO_CL!O15+TO_BNG!O15+TO_LBB!O15+TO_CPP!O15+TO_GTL!O15+TO_NSP!O15</f>
        <v>95.072570937231291</v>
      </c>
      <c r="P15" s="10">
        <f>TO_EHG!P15+TO_CO!P15+TO_BF!P15+TO_GW!P15+TO_RPI!P15+TO_PF!P15+TO_BKBPB!P15+TO_CL!P15+TO_BNG!P15+TO_LBB!P15+TO_CPP!P15+TO_GTL!P15+TO_NSP!P15</f>
        <v>86.065692175408415</v>
      </c>
      <c r="Q15" s="10">
        <f>TO_EHG!Q15+TO_CO!Q15+TO_BF!Q15+TO_GW!Q15+TO_RPI!Q15+TO_PF!Q15+TO_BKBPB!Q15+TO_CL!Q15+TO_BNG!Q15+TO_LBB!Q15+TO_CPP!Q15+TO_GTL!Q15+TO_NSP!Q15</f>
        <v>92.070335339638859</v>
      </c>
      <c r="R15" s="10">
        <f>TO_EHG!R15+TO_CO!R15+TO_BF!R15+TO_GW!R15+TO_RPI!R15+TO_PF!R15+TO_BKBPB!R15+TO_CL!R15+TO_BNG!R15+TO_LBB!R15+TO_CPP!R15+TO_GTL!R15+TO_NSP!R15</f>
        <v>82.266809974204634</v>
      </c>
      <c r="S15" s="10">
        <f>TO_EHG!S15+TO_CO!S15+TO_BF!S15+TO_GW!S15+TO_RPI!S15+TO_PF!S15+TO_BKBPB!S15+TO_CL!S15+TO_BNG!S15+TO_LBB!S15+TO_CPP!S15+TO_GTL!S15+TO_NSP!S15</f>
        <v>73.804385210662076</v>
      </c>
      <c r="T15" s="10">
        <f>TO_EHG!T15+TO_CO!T15+TO_BF!T15+TO_GW!T15+TO_RPI!T15+TO_PF!T15+TO_BKBPB!T15+TO_CL!T15+TO_BNG!T15+TO_LBB!T15+TO_CPP!T15+TO_GTL!T15+TO_NSP!T15</f>
        <v>71.757781599312125</v>
      </c>
      <c r="U15" s="10">
        <f>TO_EHG!U15+TO_CO!U15+TO_BF!U15+TO_GW!U15+TO_RPI!U15+TO_PF!U15+TO_BKBPB!U15+TO_CL!U15+TO_BNG!U15+TO_LBB!U15+TO_CPP!U15+TO_GTL!U15+TO_NSP!U15</f>
        <v>73.637231298366288</v>
      </c>
      <c r="V15" s="10">
        <f>TO_EHG!V15+TO_CO!V15+TO_BF!V15+TO_GW!V15+TO_RPI!V15+TO_PF!V15+TO_BKBPB!V15+TO_CL!V15+TO_BNG!V15+TO_LBB!V15+TO_CPP!V15+TO_GTL!V15+TO_NSP!V15</f>
        <v>66.19355116079106</v>
      </c>
      <c r="W15" s="10">
        <f>TO_EHG!W15+TO_CO!W15+TO_BF!W15+TO_GW!W15+TO_RPI!W15+TO_PF!W15+TO_BKBPB!W15+TO_CL!W15+TO_BNG!W15+TO_LBB!W15+TO_CPP!W15+TO_GTL!W15+TO_NSP!W15</f>
        <v>68.333190025795361</v>
      </c>
      <c r="X15" s="10">
        <f>TO_EHG!X15+TO_CO!X15+TO_BF!X15+TO_GW!X15+TO_RPI!X15+TO_PF!X15+TO_BKBPB!X15+TO_CL!X15+TO_BNG!X15+TO_LBB!X15+TO_CPP!X15+TO_GTL!X15+TO_NSP!X15</f>
        <v>71.918916595012902</v>
      </c>
    </row>
    <row r="16" spans="1:24" ht="11.25" customHeight="1" x14ac:dyDescent="0.2">
      <c r="A16" s="41" t="s">
        <v>23</v>
      </c>
      <c r="B16" s="9" t="s">
        <v>24</v>
      </c>
      <c r="C16" s="10">
        <f>TO_EHG!C16+TO_CO!C16+TO_BF!C16+TO_GW!C16+TO_RPI!C16+TO_PF!C16+TO_BKBPB!C16+TO_CL!C16+TO_BNG!C16+TO_LBB!C16+TO_CPP!C16+TO_GTL!C16+TO_NSP!C16</f>
        <v>0</v>
      </c>
      <c r="D16" s="10">
        <f>TO_EHG!D16+TO_CO!D16+TO_BF!D16+TO_GW!D16+TO_RPI!D16+TO_PF!D16+TO_BKBPB!D16+TO_CL!D16+TO_BNG!D16+TO_LBB!D16+TO_CPP!D16+TO_GTL!D16+TO_NSP!D16</f>
        <v>0</v>
      </c>
      <c r="E16" s="10">
        <f>TO_EHG!E16+TO_CO!E16+TO_BF!E16+TO_GW!E16+TO_RPI!E16+TO_PF!E16+TO_BKBPB!E16+TO_CL!E16+TO_BNG!E16+TO_LBB!E16+TO_CPP!E16+TO_GTL!E16+TO_NSP!E16</f>
        <v>0</v>
      </c>
      <c r="F16" s="10">
        <f>TO_EHG!F16+TO_CO!F16+TO_BF!F16+TO_GW!F16+TO_RPI!F16+TO_PF!F16+TO_BKBPB!F16+TO_CL!F16+TO_BNG!F16+TO_LBB!F16+TO_CPP!F16+TO_GTL!F16+TO_NSP!F16</f>
        <v>0</v>
      </c>
      <c r="G16" s="10">
        <f>TO_EHG!G16+TO_CO!G16+TO_BF!G16+TO_GW!G16+TO_RPI!G16+TO_PF!G16+TO_BKBPB!G16+TO_CL!G16+TO_BNG!G16+TO_LBB!G16+TO_CPP!G16+TO_GTL!G16+TO_NSP!G16</f>
        <v>0</v>
      </c>
      <c r="H16" s="10">
        <f>TO_EHG!H16+TO_CO!H16+TO_BF!H16+TO_GW!H16+TO_RPI!H16+TO_PF!H16+TO_BKBPB!H16+TO_CL!H16+TO_BNG!H16+TO_LBB!H16+TO_CPP!H16+TO_GTL!H16+TO_NSP!H16</f>
        <v>0</v>
      </c>
      <c r="I16" s="10">
        <f>TO_EHG!I16+TO_CO!I16+TO_BF!I16+TO_GW!I16+TO_RPI!I16+TO_PF!I16+TO_BKBPB!I16+TO_CL!I16+TO_BNG!I16+TO_LBB!I16+TO_CPP!I16+TO_GTL!I16+TO_NSP!I16</f>
        <v>0</v>
      </c>
      <c r="J16" s="10">
        <f>TO_EHG!J16+TO_CO!J16+TO_BF!J16+TO_GW!J16+TO_RPI!J16+TO_PF!J16+TO_BKBPB!J16+TO_CL!J16+TO_BNG!J16+TO_LBB!J16+TO_CPP!J16+TO_GTL!J16+TO_NSP!J16</f>
        <v>0</v>
      </c>
      <c r="K16" s="10">
        <f>TO_EHG!K16+TO_CO!K16+TO_BF!K16+TO_GW!K16+TO_RPI!K16+TO_PF!K16+TO_BKBPB!K16+TO_CL!K16+TO_BNG!K16+TO_LBB!K16+TO_CPP!K16+TO_GTL!K16+TO_NSP!K16</f>
        <v>0</v>
      </c>
      <c r="L16" s="10">
        <f>TO_EHG!L16+TO_CO!L16+TO_BF!L16+TO_GW!L16+TO_RPI!L16+TO_PF!L16+TO_BKBPB!L16+TO_CL!L16+TO_BNG!L16+TO_LBB!L16+TO_CPP!L16+TO_GTL!L16+TO_NSP!L16</f>
        <v>0</v>
      </c>
      <c r="M16" s="10">
        <f>TO_EHG!M16+TO_CO!M16+TO_BF!M16+TO_GW!M16+TO_RPI!M16+TO_PF!M16+TO_BKBPB!M16+TO_CL!M16+TO_BNG!M16+TO_LBB!M16+TO_CPP!M16+TO_GTL!M16+TO_NSP!M16</f>
        <v>0</v>
      </c>
      <c r="N16" s="10">
        <f>TO_EHG!N16+TO_CO!N16+TO_BF!N16+TO_GW!N16+TO_RPI!N16+TO_PF!N16+TO_BKBPB!N16+TO_CL!N16+TO_BNG!N16+TO_LBB!N16+TO_CPP!N16+TO_GTL!N16+TO_NSP!N16</f>
        <v>0</v>
      </c>
      <c r="O16" s="10">
        <f>TO_EHG!O16+TO_CO!O16+TO_BF!O16+TO_GW!O16+TO_RPI!O16+TO_PF!O16+TO_BKBPB!O16+TO_CL!O16+TO_BNG!O16+TO_LBB!O16+TO_CPP!O16+TO_GTL!O16+TO_NSP!O16</f>
        <v>0</v>
      </c>
      <c r="P16" s="10">
        <f>TO_EHG!P16+TO_CO!P16+TO_BF!P16+TO_GW!P16+TO_RPI!P16+TO_PF!P16+TO_BKBPB!P16+TO_CL!P16+TO_BNG!P16+TO_LBB!P16+TO_CPP!P16+TO_GTL!P16+TO_NSP!P16</f>
        <v>0</v>
      </c>
      <c r="Q16" s="10">
        <f>TO_EHG!Q16+TO_CO!Q16+TO_BF!Q16+TO_GW!Q16+TO_RPI!Q16+TO_PF!Q16+TO_BKBPB!Q16+TO_CL!Q16+TO_BNG!Q16+TO_LBB!Q16+TO_CPP!Q16+TO_GTL!Q16+TO_NSP!Q16</f>
        <v>0</v>
      </c>
      <c r="R16" s="10">
        <f>TO_EHG!R16+TO_CO!R16+TO_BF!R16+TO_GW!R16+TO_RPI!R16+TO_PF!R16+TO_BKBPB!R16+TO_CL!R16+TO_BNG!R16+TO_LBB!R16+TO_CPP!R16+TO_GTL!R16+TO_NSP!R16</f>
        <v>0</v>
      </c>
      <c r="S16" s="10">
        <f>TO_EHG!S16+TO_CO!S16+TO_BF!S16+TO_GW!S16+TO_RPI!S16+TO_PF!S16+TO_BKBPB!S16+TO_CL!S16+TO_BNG!S16+TO_LBB!S16+TO_CPP!S16+TO_GTL!S16+TO_NSP!S16</f>
        <v>0</v>
      </c>
      <c r="T16" s="10">
        <f>TO_EHG!T16+TO_CO!T16+TO_BF!T16+TO_GW!T16+TO_RPI!T16+TO_PF!T16+TO_BKBPB!T16+TO_CL!T16+TO_BNG!T16+TO_LBB!T16+TO_CPP!T16+TO_GTL!T16+TO_NSP!T16</f>
        <v>0</v>
      </c>
      <c r="U16" s="10">
        <f>TO_EHG!U16+TO_CO!U16+TO_BF!U16+TO_GW!U16+TO_RPI!U16+TO_PF!U16+TO_BKBPB!U16+TO_CL!U16+TO_BNG!U16+TO_LBB!U16+TO_CPP!U16+TO_GTL!U16+TO_NSP!U16</f>
        <v>0</v>
      </c>
      <c r="V16" s="10">
        <f>TO_EHG!V16+TO_CO!V16+TO_BF!V16+TO_GW!V16+TO_RPI!V16+TO_PF!V16+TO_BKBPB!V16+TO_CL!V16+TO_BNG!V16+TO_LBB!V16+TO_CPP!V16+TO_GTL!V16+TO_NSP!V16</f>
        <v>0</v>
      </c>
      <c r="W16" s="10">
        <f>TO_EHG!W16+TO_CO!W16+TO_BF!W16+TO_GW!W16+TO_RPI!W16+TO_PF!W16+TO_BKBPB!W16+TO_CL!W16+TO_BNG!W16+TO_LBB!W16+TO_CPP!W16+TO_GTL!W16+TO_NSP!W16</f>
        <v>0</v>
      </c>
      <c r="X16" s="10">
        <f>TO_EHG!X16+TO_CO!X16+TO_BF!X16+TO_GW!X16+TO_RPI!X16+TO_PF!X16+TO_BKBPB!X16+TO_CL!X16+TO_BNG!X16+TO_LBB!X16+TO_CPP!X16+TO_GTL!X16+TO_NSP!X16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1140.8785038693034</v>
      </c>
      <c r="D17" s="37">
        <f t="shared" si="10"/>
        <v>1215.0377472055029</v>
      </c>
      <c r="E17" s="37">
        <f t="shared" si="10"/>
        <v>1189.7534823731728</v>
      </c>
      <c r="F17" s="37">
        <f t="shared" si="10"/>
        <v>1261.1588993981081</v>
      </c>
      <c r="G17" s="37">
        <f t="shared" si="10"/>
        <v>1316.3131556319861</v>
      </c>
      <c r="H17" s="37">
        <f t="shared" si="10"/>
        <v>1317.2924333619949</v>
      </c>
      <c r="I17" s="37">
        <f t="shared" si="10"/>
        <v>1204.5190025795357</v>
      </c>
      <c r="J17" s="37">
        <f t="shared" si="10"/>
        <v>1367.6005159071365</v>
      </c>
      <c r="K17" s="37">
        <f t="shared" si="10"/>
        <v>1339.3068787618226</v>
      </c>
      <c r="L17" s="37">
        <f t="shared" si="10"/>
        <v>1005.6582975064488</v>
      </c>
      <c r="M17" s="37">
        <f t="shared" si="10"/>
        <v>1256.0141014617368</v>
      </c>
      <c r="N17" s="37">
        <f t="shared" si="10"/>
        <v>1279.2944110060189</v>
      </c>
      <c r="O17" s="37">
        <f t="shared" si="10"/>
        <v>1264.0656061908858</v>
      </c>
      <c r="P17" s="37">
        <f t="shared" si="10"/>
        <v>1228.862166809974</v>
      </c>
      <c r="Q17" s="37">
        <f t="shared" si="10"/>
        <v>1253.3294926913154</v>
      </c>
      <c r="R17" s="37">
        <f t="shared" si="10"/>
        <v>1269.0627687016336</v>
      </c>
      <c r="S17" s="37">
        <f t="shared" si="10"/>
        <v>1226.5993121238178</v>
      </c>
      <c r="T17" s="37">
        <f t="shared" si="10"/>
        <v>1268.7567497850387</v>
      </c>
      <c r="U17" s="37">
        <f t="shared" si="10"/>
        <v>1264.7946689595872</v>
      </c>
      <c r="V17" s="37">
        <f t="shared" si="10"/>
        <v>1193.1051590713671</v>
      </c>
      <c r="W17" s="37">
        <f t="shared" si="10"/>
        <v>1122.106448839209</v>
      </c>
      <c r="X17" s="37">
        <f t="shared" ref="X17" si="11">SUM(X18:X21)</f>
        <v>1238.3282029234738</v>
      </c>
    </row>
    <row r="18" spans="1:24" ht="11.25" customHeight="1" x14ac:dyDescent="0.2">
      <c r="A18" s="42" t="s">
        <v>27</v>
      </c>
      <c r="B18" s="9" t="s">
        <v>28</v>
      </c>
      <c r="C18" s="10">
        <f>TO_EHG!C18+TO_CO!C18+TO_BF!C18+TO_GW!C18+TO_RPI!C18+TO_PF!C18+TO_BKBPB!C18+TO_CL!C18+TO_BNG!C18+TO_LBB!C18+TO_CPP!C18+TO_GTL!C18+TO_NSP!C18</f>
        <v>0</v>
      </c>
      <c r="D18" s="10">
        <f>TO_EHG!D18+TO_CO!D18+TO_BF!D18+TO_GW!D18+TO_RPI!D18+TO_PF!D18+TO_BKBPB!D18+TO_CL!D18+TO_BNG!D18+TO_LBB!D18+TO_CPP!D18+TO_GTL!D18+TO_NSP!D18</f>
        <v>0</v>
      </c>
      <c r="E18" s="10">
        <f>TO_EHG!E18+TO_CO!E18+TO_BF!E18+TO_GW!E18+TO_RPI!E18+TO_PF!E18+TO_BKBPB!E18+TO_CL!E18+TO_BNG!E18+TO_LBB!E18+TO_CPP!E18+TO_GTL!E18+TO_NSP!E18</f>
        <v>0</v>
      </c>
      <c r="F18" s="10">
        <f>TO_EHG!F18+TO_CO!F18+TO_BF!F18+TO_GW!F18+TO_RPI!F18+TO_PF!F18+TO_BKBPB!F18+TO_CL!F18+TO_BNG!F18+TO_LBB!F18+TO_CPP!F18+TO_GTL!F18+TO_NSP!F18</f>
        <v>0</v>
      </c>
      <c r="G18" s="10">
        <f>TO_EHG!G18+TO_CO!G18+TO_BF!G18+TO_GW!G18+TO_RPI!G18+TO_PF!G18+TO_BKBPB!G18+TO_CL!G18+TO_BNG!G18+TO_LBB!G18+TO_CPP!G18+TO_GTL!G18+TO_NSP!G18</f>
        <v>0</v>
      </c>
      <c r="H18" s="10">
        <f>TO_EHG!H18+TO_CO!H18+TO_BF!H18+TO_GW!H18+TO_RPI!H18+TO_PF!H18+TO_BKBPB!H18+TO_CL!H18+TO_BNG!H18+TO_LBB!H18+TO_CPP!H18+TO_GTL!H18+TO_NSP!H18</f>
        <v>0</v>
      </c>
      <c r="I18" s="10">
        <f>TO_EHG!I18+TO_CO!I18+TO_BF!I18+TO_GW!I18+TO_RPI!I18+TO_PF!I18+TO_BKBPB!I18+TO_CL!I18+TO_BNG!I18+TO_LBB!I18+TO_CPP!I18+TO_GTL!I18+TO_NSP!I18</f>
        <v>0</v>
      </c>
      <c r="J18" s="10">
        <f>TO_EHG!J18+TO_CO!J18+TO_BF!J18+TO_GW!J18+TO_RPI!J18+TO_PF!J18+TO_BKBPB!J18+TO_CL!J18+TO_BNG!J18+TO_LBB!J18+TO_CPP!J18+TO_GTL!J18+TO_NSP!J18</f>
        <v>0</v>
      </c>
      <c r="K18" s="10">
        <f>TO_EHG!K18+TO_CO!K18+TO_BF!K18+TO_GW!K18+TO_RPI!K18+TO_PF!K18+TO_BKBPB!K18+TO_CL!K18+TO_BNG!K18+TO_LBB!K18+TO_CPP!K18+TO_GTL!K18+TO_NSP!K18</f>
        <v>0</v>
      </c>
      <c r="L18" s="10">
        <f>TO_EHG!L18+TO_CO!L18+TO_BF!L18+TO_GW!L18+TO_RPI!L18+TO_PF!L18+TO_BKBPB!L18+TO_CL!L18+TO_BNG!L18+TO_LBB!L18+TO_CPP!L18+TO_GTL!L18+TO_NSP!L18</f>
        <v>0</v>
      </c>
      <c r="M18" s="10">
        <f>TO_EHG!M18+TO_CO!M18+TO_BF!M18+TO_GW!M18+TO_RPI!M18+TO_PF!M18+TO_BKBPB!M18+TO_CL!M18+TO_BNG!M18+TO_LBB!M18+TO_CPP!M18+TO_GTL!M18+TO_NSP!M18</f>
        <v>0</v>
      </c>
      <c r="N18" s="10">
        <f>TO_EHG!N18+TO_CO!N18+TO_BF!N18+TO_GW!N18+TO_RPI!N18+TO_PF!N18+TO_BKBPB!N18+TO_CL!N18+TO_BNG!N18+TO_LBB!N18+TO_CPP!N18+TO_GTL!N18+TO_NSP!N18</f>
        <v>0</v>
      </c>
      <c r="O18" s="10">
        <f>TO_EHG!O18+TO_CO!O18+TO_BF!O18+TO_GW!O18+TO_RPI!O18+TO_PF!O18+TO_BKBPB!O18+TO_CL!O18+TO_BNG!O18+TO_LBB!O18+TO_CPP!O18+TO_GTL!O18+TO_NSP!O18</f>
        <v>0</v>
      </c>
      <c r="P18" s="10">
        <f>TO_EHG!P18+TO_CO!P18+TO_BF!P18+TO_GW!P18+TO_RPI!P18+TO_PF!P18+TO_BKBPB!P18+TO_CL!P18+TO_BNG!P18+TO_LBB!P18+TO_CPP!P18+TO_GTL!P18+TO_NSP!P18</f>
        <v>0</v>
      </c>
      <c r="Q18" s="10">
        <f>TO_EHG!Q18+TO_CO!Q18+TO_BF!Q18+TO_GW!Q18+TO_RPI!Q18+TO_PF!Q18+TO_BKBPB!Q18+TO_CL!Q18+TO_BNG!Q18+TO_LBB!Q18+TO_CPP!Q18+TO_GTL!Q18+TO_NSP!Q18</f>
        <v>0</v>
      </c>
      <c r="R18" s="10">
        <f>TO_EHG!R18+TO_CO!R18+TO_BF!R18+TO_GW!R18+TO_RPI!R18+TO_PF!R18+TO_BKBPB!R18+TO_CL!R18+TO_BNG!R18+TO_LBB!R18+TO_CPP!R18+TO_GTL!R18+TO_NSP!R18</f>
        <v>0</v>
      </c>
      <c r="S18" s="10">
        <f>TO_EHG!S18+TO_CO!S18+TO_BF!S18+TO_GW!S18+TO_RPI!S18+TO_PF!S18+TO_BKBPB!S18+TO_CL!S18+TO_BNG!S18+TO_LBB!S18+TO_CPP!S18+TO_GTL!S18+TO_NSP!S18</f>
        <v>0</v>
      </c>
      <c r="T18" s="10">
        <f>TO_EHG!T18+TO_CO!T18+TO_BF!T18+TO_GW!T18+TO_RPI!T18+TO_PF!T18+TO_BKBPB!T18+TO_CL!T18+TO_BNG!T18+TO_LBB!T18+TO_CPP!T18+TO_GTL!T18+TO_NSP!T18</f>
        <v>0</v>
      </c>
      <c r="U18" s="10">
        <f>TO_EHG!U18+TO_CO!U18+TO_BF!U18+TO_GW!U18+TO_RPI!U18+TO_PF!U18+TO_BKBPB!U18+TO_CL!U18+TO_BNG!U18+TO_LBB!U18+TO_CPP!U18+TO_GTL!U18+TO_NSP!U18</f>
        <v>0</v>
      </c>
      <c r="V18" s="10">
        <f>TO_EHG!V18+TO_CO!V18+TO_BF!V18+TO_GW!V18+TO_RPI!V18+TO_PF!V18+TO_BKBPB!V18+TO_CL!V18+TO_BNG!V18+TO_LBB!V18+TO_CPP!V18+TO_GTL!V18+TO_NSP!V18</f>
        <v>0</v>
      </c>
      <c r="W18" s="10">
        <f>TO_EHG!W18+TO_CO!W18+TO_BF!W18+TO_GW!W18+TO_RPI!W18+TO_PF!W18+TO_BKBPB!W18+TO_CL!W18+TO_BNG!W18+TO_LBB!W18+TO_CPP!W18+TO_GTL!W18+TO_NSP!W18</f>
        <v>0</v>
      </c>
      <c r="X18" s="10">
        <f>TO_EHG!X18+TO_CO!X18+TO_BF!X18+TO_GW!X18+TO_RPI!X18+TO_PF!X18+TO_BKBPB!X18+TO_CL!X18+TO_BNG!X18+TO_LBB!X18+TO_CPP!X18+TO_GTL!X18+TO_NSP!X18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TO_EHG!C19+TO_CO!C19+TO_BF!C19+TO_GW!C19+TO_RPI!C19+TO_PF!C19+TO_BKBPB!C19+TO_CL!C19+TO_BNG!C19+TO_LBB!C19+TO_CPP!C19+TO_GTL!C19+TO_NSP!C19</f>
        <v>410.72656921754083</v>
      </c>
      <c r="D19" s="10">
        <f>TO_EHG!D19+TO_CO!D19+TO_BF!D19+TO_GW!D19+TO_RPI!D19+TO_PF!D19+TO_BKBPB!D19+TO_CL!D19+TO_BNG!D19+TO_LBB!D19+TO_CPP!D19+TO_GTL!D19+TO_NSP!D19</f>
        <v>419.34651762682722</v>
      </c>
      <c r="E19" s="10">
        <f>TO_EHG!E19+TO_CO!E19+TO_BF!E19+TO_GW!E19+TO_RPI!E19+TO_PF!E19+TO_BKBPB!E19+TO_CL!E19+TO_BNG!E19+TO_LBB!E19+TO_CPP!E19+TO_GTL!E19+TO_NSP!E19</f>
        <v>391.3155631986242</v>
      </c>
      <c r="F19" s="10">
        <f>TO_EHG!F19+TO_CO!F19+TO_BF!F19+TO_GW!F19+TO_RPI!F19+TO_PF!F19+TO_BKBPB!F19+TO_CL!F19+TO_BNG!F19+TO_LBB!F19+TO_CPP!F19+TO_GTL!F19+TO_NSP!F19</f>
        <v>414.61736887360269</v>
      </c>
      <c r="G19" s="10">
        <f>TO_EHG!G19+TO_CO!G19+TO_BF!G19+TO_GW!G19+TO_RPI!G19+TO_PF!G19+TO_BKBPB!G19+TO_CL!G19+TO_BNG!G19+TO_LBB!G19+TO_CPP!G19+TO_GTL!G19+TO_NSP!G19</f>
        <v>421.66809974204642</v>
      </c>
      <c r="H19" s="10">
        <f>TO_EHG!H19+TO_CO!H19+TO_BF!H19+TO_GW!H19+TO_RPI!H19+TO_PF!H19+TO_BKBPB!H19+TO_CL!H19+TO_BNG!H19+TO_LBB!H19+TO_CPP!H19+TO_GTL!H19+TO_NSP!H19</f>
        <v>416.50902837489252</v>
      </c>
      <c r="I19" s="10">
        <f>TO_EHG!I19+TO_CO!I19+TO_BF!I19+TO_GW!I19+TO_RPI!I19+TO_PF!I19+TO_BKBPB!I19+TO_CL!I19+TO_BNG!I19+TO_LBB!I19+TO_CPP!I19+TO_GTL!I19+TO_NSP!I19</f>
        <v>402.8804815133276</v>
      </c>
      <c r="J19" s="10">
        <f>TO_EHG!J19+TO_CO!J19+TO_BF!J19+TO_GW!J19+TO_RPI!J19+TO_PF!J19+TO_BKBPB!J19+TO_CL!J19+TO_BNG!J19+TO_LBB!J19+TO_CPP!J19+TO_GTL!J19+TO_NSP!J19</f>
        <v>426.11779879621668</v>
      </c>
      <c r="K19" s="10">
        <f>TO_EHG!K19+TO_CO!K19+TO_BF!K19+TO_GW!K19+TO_RPI!K19+TO_PF!K19+TO_BKBPB!K19+TO_CL!K19+TO_BNG!K19+TO_LBB!K19+TO_CPP!K19+TO_GTL!K19+TO_NSP!K19</f>
        <v>423.66723989681861</v>
      </c>
      <c r="L19" s="10">
        <f>TO_EHG!L19+TO_CO!L19+TO_BF!L19+TO_GW!L19+TO_RPI!L19+TO_PF!L19+TO_BKBPB!L19+TO_CL!L19+TO_BNG!L19+TO_LBB!L19+TO_CPP!L19+TO_GTL!L19+TO_NSP!L19</f>
        <v>335.57609630266552</v>
      </c>
      <c r="M19" s="10">
        <f>TO_EHG!M19+TO_CO!M19+TO_BF!M19+TO_GW!M19+TO_RPI!M19+TO_PF!M19+TO_BKBPB!M19+TO_CL!M19+TO_BNG!M19+TO_LBB!M19+TO_CPP!M19+TO_GTL!M19+TO_NSP!M19</f>
        <v>398.79621668099742</v>
      </c>
      <c r="N19" s="10">
        <f>TO_EHG!N19+TO_CO!N19+TO_BF!N19+TO_GW!N19+TO_RPI!N19+TO_PF!N19+TO_BKBPB!N19+TO_CL!N19+TO_BNG!N19+TO_LBB!N19+TO_CPP!N19+TO_GTL!N19+TO_NSP!N19</f>
        <v>393.70163370593292</v>
      </c>
      <c r="O19" s="10">
        <f>TO_EHG!O19+TO_CO!O19+TO_BF!O19+TO_GW!O19+TO_RPI!O19+TO_PF!O19+TO_BKBPB!O19+TO_CL!O19+TO_BNG!O19+TO_LBB!O19+TO_CPP!O19+TO_GTL!O19+TO_NSP!O19</f>
        <v>380.28804815133282</v>
      </c>
      <c r="P19" s="10">
        <f>TO_EHG!P19+TO_CO!P19+TO_BF!P19+TO_GW!P19+TO_RPI!P19+TO_PF!P19+TO_BKBPB!P19+TO_CL!P19+TO_BNG!P19+TO_LBB!P19+TO_CPP!P19+TO_GTL!P19+TO_NSP!P19</f>
        <v>377.68701633705928</v>
      </c>
      <c r="Q19" s="10">
        <f>TO_EHG!Q19+TO_CO!Q19+TO_BF!Q19+TO_GW!Q19+TO_RPI!Q19+TO_PF!Q19+TO_BKBPB!Q19+TO_CL!Q19+TO_BNG!Q19+TO_LBB!Q19+TO_CPP!Q19+TO_GTL!Q19+TO_NSP!Q19</f>
        <v>388.99398108340489</v>
      </c>
      <c r="R19" s="10">
        <f>TO_EHG!R19+TO_CO!R19+TO_BF!R19+TO_GW!R19+TO_RPI!R19+TO_PF!R19+TO_BKBPB!R19+TO_CL!R19+TO_BNG!R19+TO_LBB!R19+TO_CPP!R19+TO_GTL!R19+TO_NSP!R19</f>
        <v>392.49578675838342</v>
      </c>
      <c r="S19" s="10">
        <f>TO_EHG!S19+TO_CO!S19+TO_BF!S19+TO_GW!S19+TO_RPI!S19+TO_PF!S19+TO_BKBPB!S19+TO_CL!S19+TO_BNG!S19+TO_LBB!S19+TO_CPP!S19+TO_GTL!S19+TO_NSP!S19</f>
        <v>375.57050730868451</v>
      </c>
      <c r="T19" s="10">
        <f>TO_EHG!T19+TO_CO!T19+TO_BF!T19+TO_GW!T19+TO_RPI!T19+TO_PF!T19+TO_BKBPB!T19+TO_CL!T19+TO_BNG!T19+TO_LBB!T19+TO_CPP!T19+TO_GTL!T19+TO_NSP!T19</f>
        <v>385.14514187446258</v>
      </c>
      <c r="U19" s="10">
        <f>TO_EHG!U19+TO_CO!U19+TO_BF!U19+TO_GW!U19+TO_RPI!U19+TO_PF!U19+TO_BKBPB!U19+TO_CL!U19+TO_BNG!U19+TO_LBB!U19+TO_CPP!U19+TO_GTL!U19+TO_NSP!U19</f>
        <v>389.46294067067919</v>
      </c>
      <c r="V19" s="10">
        <f>TO_EHG!V19+TO_CO!V19+TO_BF!V19+TO_GW!V19+TO_RPI!V19+TO_PF!V19+TO_BKBPB!V19+TO_CL!V19+TO_BNG!V19+TO_LBB!V19+TO_CPP!V19+TO_GTL!V19+TO_NSP!V19</f>
        <v>379.55846947549441</v>
      </c>
      <c r="W19" s="10">
        <f>TO_EHG!W19+TO_CO!W19+TO_BF!W19+TO_GW!W19+TO_RPI!W19+TO_PF!W19+TO_BKBPB!W19+TO_CL!W19+TO_BNG!W19+TO_LBB!W19+TO_CPP!W19+TO_GTL!W19+TO_NSP!W19</f>
        <v>367.42312983662941</v>
      </c>
      <c r="X19" s="10">
        <f>TO_EHG!X19+TO_CO!X19+TO_BF!X19+TO_GW!X19+TO_RPI!X19+TO_PF!X19+TO_BKBPB!X19+TO_CL!X19+TO_BNG!X19+TO_LBB!X19+TO_CPP!X19+TO_GTL!X19+TO_NSP!X19</f>
        <v>366.2522785898538</v>
      </c>
    </row>
    <row r="20" spans="1:24" ht="11.25" customHeight="1" x14ac:dyDescent="0.2">
      <c r="A20" s="42" t="s">
        <v>31</v>
      </c>
      <c r="B20" s="9" t="s">
        <v>32</v>
      </c>
      <c r="C20" s="10">
        <f>TO_EHG!C20+TO_CO!C20+TO_BF!C20+TO_GW!C20+TO_RPI!C20+TO_PF!C20+TO_BKBPB!C20+TO_CL!C20+TO_BNG!C20+TO_LBB!C20+TO_CPP!C20+TO_GTL!C20+TO_NSP!C20</f>
        <v>730.15193465176253</v>
      </c>
      <c r="D20" s="10">
        <f>TO_EHG!D20+TO_CO!D20+TO_BF!D20+TO_GW!D20+TO_RPI!D20+TO_PF!D20+TO_BKBPB!D20+TO_CL!D20+TO_BNG!D20+TO_LBB!D20+TO_CPP!D20+TO_GTL!D20+TO_NSP!D20</f>
        <v>795.69122957867569</v>
      </c>
      <c r="E20" s="10">
        <f>TO_EHG!E20+TO_CO!E20+TO_BF!E20+TO_GW!E20+TO_RPI!E20+TO_PF!E20+TO_BKBPB!E20+TO_CL!E20+TO_BNG!E20+TO_LBB!E20+TO_CPP!E20+TO_GTL!E20+TO_NSP!E20</f>
        <v>798.4379191745486</v>
      </c>
      <c r="F20" s="10">
        <f>TO_EHG!F20+TO_CO!F20+TO_BF!F20+TO_GW!F20+TO_RPI!F20+TO_PF!F20+TO_BKBPB!F20+TO_CL!F20+TO_BNG!F20+TO_LBB!F20+TO_CPP!F20+TO_GTL!F20+TO_NSP!F20</f>
        <v>846.54153052450556</v>
      </c>
      <c r="G20" s="10">
        <f>TO_EHG!G20+TO_CO!G20+TO_BF!G20+TO_GW!G20+TO_RPI!G20+TO_PF!G20+TO_BKBPB!G20+TO_CL!G20+TO_BNG!G20+TO_LBB!G20+TO_CPP!G20+TO_GTL!G20+TO_NSP!G20</f>
        <v>894.64505588993973</v>
      </c>
      <c r="H20" s="10">
        <f>TO_EHG!H20+TO_CO!H20+TO_BF!H20+TO_GW!H20+TO_RPI!H20+TO_PF!H20+TO_BKBPB!H20+TO_CL!H20+TO_BNG!H20+TO_LBB!H20+TO_CPP!H20+TO_GTL!H20+TO_NSP!H20</f>
        <v>900.78340498710236</v>
      </c>
      <c r="I20" s="10">
        <f>TO_EHG!I20+TO_CO!I20+TO_BF!I20+TO_GW!I20+TO_RPI!I20+TO_PF!I20+TO_BKBPB!I20+TO_CL!I20+TO_BNG!I20+TO_LBB!I20+TO_CPP!I20+TO_GTL!I20+TO_NSP!I20</f>
        <v>801.63852106620811</v>
      </c>
      <c r="J20" s="10">
        <f>TO_EHG!J20+TO_CO!J20+TO_BF!J20+TO_GW!J20+TO_RPI!J20+TO_PF!J20+TO_BKBPB!J20+TO_CL!J20+TO_BNG!J20+TO_LBB!J20+TO_CPP!J20+TO_GTL!J20+TO_NSP!J20</f>
        <v>941.48271711091991</v>
      </c>
      <c r="K20" s="10">
        <f>TO_EHG!K20+TO_CO!K20+TO_BF!K20+TO_GW!K20+TO_RPI!K20+TO_PF!K20+TO_BKBPB!K20+TO_CL!K20+TO_BNG!K20+TO_LBB!K20+TO_CPP!K20+TO_GTL!K20+TO_NSP!K20</f>
        <v>915.63963886500414</v>
      </c>
      <c r="L20" s="10">
        <f>TO_EHG!L20+TO_CO!L20+TO_BF!L20+TO_GW!L20+TO_RPI!L20+TO_PF!L20+TO_BKBPB!L20+TO_CL!L20+TO_BNG!L20+TO_LBB!L20+TO_CPP!L20+TO_GTL!L20+TO_NSP!L20</f>
        <v>670.08220120378326</v>
      </c>
      <c r="M20" s="10">
        <f>TO_EHG!M20+TO_CO!M20+TO_BF!M20+TO_GW!M20+TO_RPI!M20+TO_PF!M20+TO_BKBPB!M20+TO_CL!M20+TO_BNG!M20+TO_LBB!M20+TO_CPP!M20+TO_GTL!M20+TO_NSP!M20</f>
        <v>857.21788478073938</v>
      </c>
      <c r="N20" s="10">
        <f>TO_EHG!N20+TO_CO!N20+TO_BF!N20+TO_GW!N20+TO_RPI!N20+TO_PF!N20+TO_BKBPB!N20+TO_CL!N20+TO_BNG!N20+TO_LBB!N20+TO_CPP!N20+TO_GTL!N20+TO_NSP!N20</f>
        <v>885.59277730008591</v>
      </c>
      <c r="O20" s="10">
        <f>TO_EHG!O20+TO_CO!O20+TO_BF!O20+TO_GW!O20+TO_RPI!O20+TO_PF!O20+TO_BKBPB!O20+TO_CL!O20+TO_BNG!O20+TO_LBB!O20+TO_CPP!O20+TO_GTL!O20+TO_NSP!O20</f>
        <v>883.7775580395529</v>
      </c>
      <c r="P20" s="10">
        <f>TO_EHG!P20+TO_CO!P20+TO_BF!P20+TO_GW!P20+TO_RPI!P20+TO_PF!P20+TO_BKBPB!P20+TO_CL!P20+TO_BNG!P20+TO_LBB!P20+TO_CPP!P20+TO_GTL!P20+TO_NSP!P20</f>
        <v>851.17515047291477</v>
      </c>
      <c r="Q20" s="10">
        <f>TO_EHG!Q20+TO_CO!Q20+TO_BF!Q20+TO_GW!Q20+TO_RPI!Q20+TO_PF!Q20+TO_BKBPB!Q20+TO_CL!Q20+TO_BNG!Q20+TO_LBB!Q20+TO_CPP!Q20+TO_GTL!Q20+TO_NSP!Q20</f>
        <v>864.33551160791046</v>
      </c>
      <c r="R20" s="10">
        <f>TO_EHG!R20+TO_CO!R20+TO_BF!R20+TO_GW!R20+TO_RPI!R20+TO_PF!R20+TO_BKBPB!R20+TO_CL!R20+TO_BNG!R20+TO_LBB!R20+TO_CPP!R20+TO_GTL!R20+TO_NSP!R20</f>
        <v>876.5669819432502</v>
      </c>
      <c r="S20" s="10">
        <f>TO_EHG!S20+TO_CO!S20+TO_BF!S20+TO_GW!S20+TO_RPI!S20+TO_PF!S20+TO_BKBPB!S20+TO_CL!S20+TO_BNG!S20+TO_LBB!S20+TO_CPP!S20+TO_GTL!S20+TO_NSP!S20</f>
        <v>851.02880481513319</v>
      </c>
      <c r="T20" s="10">
        <f>TO_EHG!T20+TO_CO!T20+TO_BF!T20+TO_GW!T20+TO_RPI!T20+TO_PF!T20+TO_BKBPB!T20+TO_CL!T20+TO_BNG!T20+TO_LBB!T20+TO_CPP!T20+TO_GTL!T20+TO_NSP!T20</f>
        <v>883.61160791057603</v>
      </c>
      <c r="U20" s="10">
        <f>TO_EHG!U20+TO_CO!U20+TO_BF!U20+TO_GW!U20+TO_RPI!U20+TO_PF!U20+TO_BKBPB!U20+TO_CL!U20+TO_BNG!U20+TO_LBB!U20+TO_CPP!U20+TO_GTL!U20+TO_NSP!U20</f>
        <v>875.33172828890793</v>
      </c>
      <c r="V20" s="10">
        <f>TO_EHG!V20+TO_CO!V20+TO_BF!V20+TO_GW!V20+TO_RPI!V20+TO_PF!V20+TO_BKBPB!V20+TO_CL!V20+TO_BNG!V20+TO_LBB!V20+TO_CPP!V20+TO_GTL!V20+TO_NSP!V20</f>
        <v>813.54668959587275</v>
      </c>
      <c r="W20" s="10">
        <f>TO_EHG!W20+TO_CO!W20+TO_BF!W20+TO_GW!W20+TO_RPI!W20+TO_PF!W20+TO_BKBPB!W20+TO_CL!W20+TO_BNG!W20+TO_LBB!W20+TO_CPP!W20+TO_GTL!W20+TO_NSP!W20</f>
        <v>754.68331900257954</v>
      </c>
      <c r="X20" s="10">
        <f>TO_EHG!X20+TO_CO!X20+TO_BF!X20+TO_GW!X20+TO_RPI!X20+TO_PF!X20+TO_BKBPB!X20+TO_CL!X20+TO_BNG!X20+TO_LBB!X20+TO_CPP!X20+TO_GTL!X20+TO_NSP!X20</f>
        <v>872.07592433361992</v>
      </c>
    </row>
    <row r="21" spans="1:24" ht="11.25" customHeight="1" x14ac:dyDescent="0.2">
      <c r="A21" s="42" t="s">
        <v>33</v>
      </c>
      <c r="B21" s="9" t="s">
        <v>34</v>
      </c>
      <c r="C21" s="10">
        <f>TO_EHG!C21+TO_CO!C21+TO_BF!C21+TO_GW!C21+TO_RPI!C21+TO_PF!C21+TO_BKBPB!C21+TO_CL!C21+TO_BNG!C21+TO_LBB!C21+TO_CPP!C21+TO_GTL!C21+TO_NSP!C21</f>
        <v>0</v>
      </c>
      <c r="D21" s="10">
        <f>TO_EHG!D21+TO_CO!D21+TO_BF!D21+TO_GW!D21+TO_RPI!D21+TO_PF!D21+TO_BKBPB!D21+TO_CL!D21+TO_BNG!D21+TO_LBB!D21+TO_CPP!D21+TO_GTL!D21+TO_NSP!D21</f>
        <v>0</v>
      </c>
      <c r="E21" s="10">
        <f>TO_EHG!E21+TO_CO!E21+TO_BF!E21+TO_GW!E21+TO_RPI!E21+TO_PF!E21+TO_BKBPB!E21+TO_CL!E21+TO_BNG!E21+TO_LBB!E21+TO_CPP!E21+TO_GTL!E21+TO_NSP!E21</f>
        <v>0</v>
      </c>
      <c r="F21" s="10">
        <f>TO_EHG!F21+TO_CO!F21+TO_BF!F21+TO_GW!F21+TO_RPI!F21+TO_PF!F21+TO_BKBPB!F21+TO_CL!F21+TO_BNG!F21+TO_LBB!F21+TO_CPP!F21+TO_GTL!F21+TO_NSP!F21</f>
        <v>0</v>
      </c>
      <c r="G21" s="10">
        <f>TO_EHG!G21+TO_CO!G21+TO_BF!G21+TO_GW!G21+TO_RPI!G21+TO_PF!G21+TO_BKBPB!G21+TO_CL!G21+TO_BNG!G21+TO_LBB!G21+TO_CPP!G21+TO_GTL!G21+TO_NSP!G21</f>
        <v>0</v>
      </c>
      <c r="H21" s="10">
        <f>TO_EHG!H21+TO_CO!H21+TO_BF!H21+TO_GW!H21+TO_RPI!H21+TO_PF!H21+TO_BKBPB!H21+TO_CL!H21+TO_BNG!H21+TO_LBB!H21+TO_CPP!H21+TO_GTL!H21+TO_NSP!H21</f>
        <v>0</v>
      </c>
      <c r="I21" s="10">
        <f>TO_EHG!I21+TO_CO!I21+TO_BF!I21+TO_GW!I21+TO_RPI!I21+TO_PF!I21+TO_BKBPB!I21+TO_CL!I21+TO_BNG!I21+TO_LBB!I21+TO_CPP!I21+TO_GTL!I21+TO_NSP!I21</f>
        <v>0</v>
      </c>
      <c r="J21" s="10">
        <f>TO_EHG!J21+TO_CO!J21+TO_BF!J21+TO_GW!J21+TO_RPI!J21+TO_PF!J21+TO_BKBPB!J21+TO_CL!J21+TO_BNG!J21+TO_LBB!J21+TO_CPP!J21+TO_GTL!J21+TO_NSP!J21</f>
        <v>0</v>
      </c>
      <c r="K21" s="10">
        <f>TO_EHG!K21+TO_CO!K21+TO_BF!K21+TO_GW!K21+TO_RPI!K21+TO_PF!K21+TO_BKBPB!K21+TO_CL!K21+TO_BNG!K21+TO_LBB!K21+TO_CPP!K21+TO_GTL!K21+TO_NSP!K21</f>
        <v>0</v>
      </c>
      <c r="L21" s="10">
        <f>TO_EHG!L21+TO_CO!L21+TO_BF!L21+TO_GW!L21+TO_RPI!L21+TO_PF!L21+TO_BKBPB!L21+TO_CL!L21+TO_BNG!L21+TO_LBB!L21+TO_CPP!L21+TO_GTL!L21+TO_NSP!L21</f>
        <v>0</v>
      </c>
      <c r="M21" s="10">
        <f>TO_EHG!M21+TO_CO!M21+TO_BF!M21+TO_GW!M21+TO_RPI!M21+TO_PF!M21+TO_BKBPB!M21+TO_CL!M21+TO_BNG!M21+TO_LBB!M21+TO_CPP!M21+TO_GTL!M21+TO_NSP!M21</f>
        <v>0</v>
      </c>
      <c r="N21" s="10">
        <f>TO_EHG!N21+TO_CO!N21+TO_BF!N21+TO_GW!N21+TO_RPI!N21+TO_PF!N21+TO_BKBPB!N21+TO_CL!N21+TO_BNG!N21+TO_LBB!N21+TO_CPP!N21+TO_GTL!N21+TO_NSP!N21</f>
        <v>0</v>
      </c>
      <c r="O21" s="10">
        <f>TO_EHG!O21+TO_CO!O21+TO_BF!O21+TO_GW!O21+TO_RPI!O21+TO_PF!O21+TO_BKBPB!O21+TO_CL!O21+TO_BNG!O21+TO_LBB!O21+TO_CPP!O21+TO_GTL!O21+TO_NSP!O21</f>
        <v>0</v>
      </c>
      <c r="P21" s="10">
        <f>TO_EHG!P21+TO_CO!P21+TO_BF!P21+TO_GW!P21+TO_RPI!P21+TO_PF!P21+TO_BKBPB!P21+TO_CL!P21+TO_BNG!P21+TO_LBB!P21+TO_CPP!P21+TO_GTL!P21+TO_NSP!P21</f>
        <v>0</v>
      </c>
      <c r="Q21" s="10">
        <f>TO_EHG!Q21+TO_CO!Q21+TO_BF!Q21+TO_GW!Q21+TO_RPI!Q21+TO_PF!Q21+TO_BKBPB!Q21+TO_CL!Q21+TO_BNG!Q21+TO_LBB!Q21+TO_CPP!Q21+TO_GTL!Q21+TO_NSP!Q21</f>
        <v>0</v>
      </c>
      <c r="R21" s="10">
        <f>TO_EHG!R21+TO_CO!R21+TO_BF!R21+TO_GW!R21+TO_RPI!R21+TO_PF!R21+TO_BKBPB!R21+TO_CL!R21+TO_BNG!R21+TO_LBB!R21+TO_CPP!R21+TO_GTL!R21+TO_NSP!R21</f>
        <v>0</v>
      </c>
      <c r="S21" s="10">
        <f>TO_EHG!S21+TO_CO!S21+TO_BF!S21+TO_GW!S21+TO_RPI!S21+TO_PF!S21+TO_BKBPB!S21+TO_CL!S21+TO_BNG!S21+TO_LBB!S21+TO_CPP!S21+TO_GTL!S21+TO_NSP!S21</f>
        <v>0</v>
      </c>
      <c r="T21" s="10">
        <f>TO_EHG!T21+TO_CO!T21+TO_BF!T21+TO_GW!T21+TO_RPI!T21+TO_PF!T21+TO_BKBPB!T21+TO_CL!T21+TO_BNG!T21+TO_LBB!T21+TO_CPP!T21+TO_GTL!T21+TO_NSP!T21</f>
        <v>0</v>
      </c>
      <c r="U21" s="10">
        <f>TO_EHG!U21+TO_CO!U21+TO_BF!U21+TO_GW!U21+TO_RPI!U21+TO_PF!U21+TO_BKBPB!U21+TO_CL!U21+TO_BNG!U21+TO_LBB!U21+TO_CPP!U21+TO_GTL!U21+TO_NSP!U21</f>
        <v>0</v>
      </c>
      <c r="V21" s="10">
        <f>TO_EHG!V21+TO_CO!V21+TO_BF!V21+TO_GW!V21+TO_RPI!V21+TO_PF!V21+TO_BKBPB!V21+TO_CL!V21+TO_BNG!V21+TO_LBB!V21+TO_CPP!V21+TO_GTL!V21+TO_NSP!V21</f>
        <v>0</v>
      </c>
      <c r="W21" s="10">
        <f>TO_EHG!W21+TO_CO!W21+TO_BF!W21+TO_GW!W21+TO_RPI!W21+TO_PF!W21+TO_BKBPB!W21+TO_CL!W21+TO_BNG!W21+TO_LBB!W21+TO_CPP!W21+TO_GTL!W21+TO_NSP!W21</f>
        <v>0</v>
      </c>
      <c r="X21" s="10">
        <f>TO_EHG!X21+TO_CO!X21+TO_BF!X21+TO_GW!X21+TO_RPI!X21+TO_PF!X21+TO_BKBPB!X21+TO_CL!X21+TO_BNG!X21+TO_LBB!X21+TO_CPP!X21+TO_GTL!X21+TO_NSP!X21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TO_EHG!C23+TO_CO!C23+TO_BF!C23+TO_GW!C23+TO_RPI!C23+TO_PF!C23+TO_BKBPB!C23+TO_CL!C23+TO_BNG!C23+TO_LBB!C23+TO_CPP!C23+TO_GTL!C23+TO_NSP!C23</f>
        <v>0</v>
      </c>
      <c r="D23" s="10">
        <f>TO_EHG!D23+TO_CO!D23+TO_BF!D23+TO_GW!D23+TO_RPI!D23+TO_PF!D23+TO_BKBPB!D23+TO_CL!D23+TO_BNG!D23+TO_LBB!D23+TO_CPP!D23+TO_GTL!D23+TO_NSP!D23</f>
        <v>0</v>
      </c>
      <c r="E23" s="10">
        <f>TO_EHG!E23+TO_CO!E23+TO_BF!E23+TO_GW!E23+TO_RPI!E23+TO_PF!E23+TO_BKBPB!E23+TO_CL!E23+TO_BNG!E23+TO_LBB!E23+TO_CPP!E23+TO_GTL!E23+TO_NSP!E23</f>
        <v>0</v>
      </c>
      <c r="F23" s="10">
        <f>TO_EHG!F23+TO_CO!F23+TO_BF!F23+TO_GW!F23+TO_RPI!F23+TO_PF!F23+TO_BKBPB!F23+TO_CL!F23+TO_BNG!F23+TO_LBB!F23+TO_CPP!F23+TO_GTL!F23+TO_NSP!F23</f>
        <v>0</v>
      </c>
      <c r="G23" s="10">
        <f>TO_EHG!G23+TO_CO!G23+TO_BF!G23+TO_GW!G23+TO_RPI!G23+TO_PF!G23+TO_BKBPB!G23+TO_CL!G23+TO_BNG!G23+TO_LBB!G23+TO_CPP!G23+TO_GTL!G23+TO_NSP!G23</f>
        <v>0</v>
      </c>
      <c r="H23" s="10">
        <f>TO_EHG!H23+TO_CO!H23+TO_BF!H23+TO_GW!H23+TO_RPI!H23+TO_PF!H23+TO_BKBPB!H23+TO_CL!H23+TO_BNG!H23+TO_LBB!H23+TO_CPP!H23+TO_GTL!H23+TO_NSP!H23</f>
        <v>0</v>
      </c>
      <c r="I23" s="10">
        <f>TO_EHG!I23+TO_CO!I23+TO_BF!I23+TO_GW!I23+TO_RPI!I23+TO_PF!I23+TO_BKBPB!I23+TO_CL!I23+TO_BNG!I23+TO_LBB!I23+TO_CPP!I23+TO_GTL!I23+TO_NSP!I23</f>
        <v>0</v>
      </c>
      <c r="J23" s="10">
        <f>TO_EHG!J23+TO_CO!J23+TO_BF!J23+TO_GW!J23+TO_RPI!J23+TO_PF!J23+TO_BKBPB!J23+TO_CL!J23+TO_BNG!J23+TO_LBB!J23+TO_CPP!J23+TO_GTL!J23+TO_NSP!J23</f>
        <v>0</v>
      </c>
      <c r="K23" s="10">
        <f>TO_EHG!K23+TO_CO!K23+TO_BF!K23+TO_GW!K23+TO_RPI!K23+TO_PF!K23+TO_BKBPB!K23+TO_CL!K23+TO_BNG!K23+TO_LBB!K23+TO_CPP!K23+TO_GTL!K23+TO_NSP!K23</f>
        <v>0</v>
      </c>
      <c r="L23" s="10">
        <f>TO_EHG!L23+TO_CO!L23+TO_BF!L23+TO_GW!L23+TO_RPI!L23+TO_PF!L23+TO_BKBPB!L23+TO_CL!L23+TO_BNG!L23+TO_LBB!L23+TO_CPP!L23+TO_GTL!L23+TO_NSP!L23</f>
        <v>0</v>
      </c>
      <c r="M23" s="10">
        <f>TO_EHG!M23+TO_CO!M23+TO_BF!M23+TO_GW!M23+TO_RPI!M23+TO_PF!M23+TO_BKBPB!M23+TO_CL!M23+TO_BNG!M23+TO_LBB!M23+TO_CPP!M23+TO_GTL!M23+TO_NSP!M23</f>
        <v>0</v>
      </c>
      <c r="N23" s="10">
        <f>TO_EHG!N23+TO_CO!N23+TO_BF!N23+TO_GW!N23+TO_RPI!N23+TO_PF!N23+TO_BKBPB!N23+TO_CL!N23+TO_BNG!N23+TO_LBB!N23+TO_CPP!N23+TO_GTL!N23+TO_NSP!N23</f>
        <v>0</v>
      </c>
      <c r="O23" s="10">
        <f>TO_EHG!O23+TO_CO!O23+TO_BF!O23+TO_GW!O23+TO_RPI!O23+TO_PF!O23+TO_BKBPB!O23+TO_CL!O23+TO_BNG!O23+TO_LBB!O23+TO_CPP!O23+TO_GTL!O23+TO_NSP!O23</f>
        <v>0</v>
      </c>
      <c r="P23" s="10">
        <f>TO_EHG!P23+TO_CO!P23+TO_BF!P23+TO_GW!P23+TO_RPI!P23+TO_PF!P23+TO_BKBPB!P23+TO_CL!P23+TO_BNG!P23+TO_LBB!P23+TO_CPP!P23+TO_GTL!P23+TO_NSP!P23</f>
        <v>0</v>
      </c>
      <c r="Q23" s="10">
        <f>TO_EHG!Q23+TO_CO!Q23+TO_BF!Q23+TO_GW!Q23+TO_RPI!Q23+TO_PF!Q23+TO_BKBPB!Q23+TO_CL!Q23+TO_BNG!Q23+TO_LBB!Q23+TO_CPP!Q23+TO_GTL!Q23+TO_NSP!Q23</f>
        <v>0</v>
      </c>
      <c r="R23" s="10">
        <f>TO_EHG!R23+TO_CO!R23+TO_BF!R23+TO_GW!R23+TO_RPI!R23+TO_PF!R23+TO_BKBPB!R23+TO_CL!R23+TO_BNG!R23+TO_LBB!R23+TO_CPP!R23+TO_GTL!R23+TO_NSP!R23</f>
        <v>0</v>
      </c>
      <c r="S23" s="10">
        <f>TO_EHG!S23+TO_CO!S23+TO_BF!S23+TO_GW!S23+TO_RPI!S23+TO_PF!S23+TO_BKBPB!S23+TO_CL!S23+TO_BNG!S23+TO_LBB!S23+TO_CPP!S23+TO_GTL!S23+TO_NSP!S23</f>
        <v>0</v>
      </c>
      <c r="T23" s="10">
        <f>TO_EHG!T23+TO_CO!T23+TO_BF!T23+TO_GW!T23+TO_RPI!T23+TO_PF!T23+TO_BKBPB!T23+TO_CL!T23+TO_BNG!T23+TO_LBB!T23+TO_CPP!T23+TO_GTL!T23+TO_NSP!T23</f>
        <v>0</v>
      </c>
      <c r="U23" s="10">
        <f>TO_EHG!U23+TO_CO!U23+TO_BF!U23+TO_GW!U23+TO_RPI!U23+TO_PF!U23+TO_BKBPB!U23+TO_CL!U23+TO_BNG!U23+TO_LBB!U23+TO_CPP!U23+TO_GTL!U23+TO_NSP!U23</f>
        <v>0</v>
      </c>
      <c r="V23" s="10">
        <f>TO_EHG!V23+TO_CO!V23+TO_BF!V23+TO_GW!V23+TO_RPI!V23+TO_PF!V23+TO_BKBPB!V23+TO_CL!V23+TO_BNG!V23+TO_LBB!V23+TO_CPP!V23+TO_GTL!V23+TO_NSP!V23</f>
        <v>0</v>
      </c>
      <c r="W23" s="10">
        <f>TO_EHG!W23+TO_CO!W23+TO_BF!W23+TO_GW!W23+TO_RPI!W23+TO_PF!W23+TO_BKBPB!W23+TO_CL!W23+TO_BNG!W23+TO_LBB!W23+TO_CPP!W23+TO_GTL!W23+TO_NSP!W23</f>
        <v>0</v>
      </c>
      <c r="X23" s="10">
        <f>TO_EHG!X23+TO_CO!X23+TO_BF!X23+TO_GW!X23+TO_RPI!X23+TO_PF!X23+TO_BKBPB!X23+TO_CL!X23+TO_BNG!X23+TO_LBB!X23+TO_CPP!X23+TO_GTL!X23+TO_NSP!X23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TO_EHG!C24+TO_CO!C24+TO_BF!C24+TO_GW!C24+TO_RPI!C24+TO_PF!C24+TO_BKBPB!C24+TO_CL!C24+TO_BNG!C24+TO_LBB!C24+TO_CPP!C24+TO_GTL!C24+TO_NSP!C24</f>
        <v>0</v>
      </c>
      <c r="D24" s="10">
        <f>TO_EHG!D24+TO_CO!D24+TO_BF!D24+TO_GW!D24+TO_RPI!D24+TO_PF!D24+TO_BKBPB!D24+TO_CL!D24+TO_BNG!D24+TO_LBB!D24+TO_CPP!D24+TO_GTL!D24+TO_NSP!D24</f>
        <v>0</v>
      </c>
      <c r="E24" s="10">
        <f>TO_EHG!E24+TO_CO!E24+TO_BF!E24+TO_GW!E24+TO_RPI!E24+TO_PF!E24+TO_BKBPB!E24+TO_CL!E24+TO_BNG!E24+TO_LBB!E24+TO_CPP!E24+TO_GTL!E24+TO_NSP!E24</f>
        <v>0</v>
      </c>
      <c r="F24" s="10">
        <f>TO_EHG!F24+TO_CO!F24+TO_BF!F24+TO_GW!F24+TO_RPI!F24+TO_PF!F24+TO_BKBPB!F24+TO_CL!F24+TO_BNG!F24+TO_LBB!F24+TO_CPP!F24+TO_GTL!F24+TO_NSP!F24</f>
        <v>0</v>
      </c>
      <c r="G24" s="10">
        <f>TO_EHG!G24+TO_CO!G24+TO_BF!G24+TO_GW!G24+TO_RPI!G24+TO_PF!G24+TO_BKBPB!G24+TO_CL!G24+TO_BNG!G24+TO_LBB!G24+TO_CPP!G24+TO_GTL!G24+TO_NSP!G24</f>
        <v>0</v>
      </c>
      <c r="H24" s="10">
        <f>TO_EHG!H24+TO_CO!H24+TO_BF!H24+TO_GW!H24+TO_RPI!H24+TO_PF!H24+TO_BKBPB!H24+TO_CL!H24+TO_BNG!H24+TO_LBB!H24+TO_CPP!H24+TO_GTL!H24+TO_NSP!H24</f>
        <v>0</v>
      </c>
      <c r="I24" s="10">
        <f>TO_EHG!I24+TO_CO!I24+TO_BF!I24+TO_GW!I24+TO_RPI!I24+TO_PF!I24+TO_BKBPB!I24+TO_CL!I24+TO_BNG!I24+TO_LBB!I24+TO_CPP!I24+TO_GTL!I24+TO_NSP!I24</f>
        <v>0</v>
      </c>
      <c r="J24" s="10">
        <f>TO_EHG!J24+TO_CO!J24+TO_BF!J24+TO_GW!J24+TO_RPI!J24+TO_PF!J24+TO_BKBPB!J24+TO_CL!J24+TO_BNG!J24+TO_LBB!J24+TO_CPP!J24+TO_GTL!J24+TO_NSP!J24</f>
        <v>0</v>
      </c>
      <c r="K24" s="10">
        <f>TO_EHG!K24+TO_CO!K24+TO_BF!K24+TO_GW!K24+TO_RPI!K24+TO_PF!K24+TO_BKBPB!K24+TO_CL!K24+TO_BNG!K24+TO_LBB!K24+TO_CPP!K24+TO_GTL!K24+TO_NSP!K24</f>
        <v>0</v>
      </c>
      <c r="L24" s="10">
        <f>TO_EHG!L24+TO_CO!L24+TO_BF!L24+TO_GW!L24+TO_RPI!L24+TO_PF!L24+TO_BKBPB!L24+TO_CL!L24+TO_BNG!L24+TO_LBB!L24+TO_CPP!L24+TO_GTL!L24+TO_NSP!L24</f>
        <v>0</v>
      </c>
      <c r="M24" s="10">
        <f>TO_EHG!M24+TO_CO!M24+TO_BF!M24+TO_GW!M24+TO_RPI!M24+TO_PF!M24+TO_BKBPB!M24+TO_CL!M24+TO_BNG!M24+TO_LBB!M24+TO_CPP!M24+TO_GTL!M24+TO_NSP!M24</f>
        <v>0</v>
      </c>
      <c r="N24" s="10">
        <f>TO_EHG!N24+TO_CO!N24+TO_BF!N24+TO_GW!N24+TO_RPI!N24+TO_PF!N24+TO_BKBPB!N24+TO_CL!N24+TO_BNG!N24+TO_LBB!N24+TO_CPP!N24+TO_GTL!N24+TO_NSP!N24</f>
        <v>0</v>
      </c>
      <c r="O24" s="10">
        <f>TO_EHG!O24+TO_CO!O24+TO_BF!O24+TO_GW!O24+TO_RPI!O24+TO_PF!O24+TO_BKBPB!O24+TO_CL!O24+TO_BNG!O24+TO_LBB!O24+TO_CPP!O24+TO_GTL!O24+TO_NSP!O24</f>
        <v>0</v>
      </c>
      <c r="P24" s="10">
        <f>TO_EHG!P24+TO_CO!P24+TO_BF!P24+TO_GW!P24+TO_RPI!P24+TO_PF!P24+TO_BKBPB!P24+TO_CL!P24+TO_BNG!P24+TO_LBB!P24+TO_CPP!P24+TO_GTL!P24+TO_NSP!P24</f>
        <v>0</v>
      </c>
      <c r="Q24" s="10">
        <f>TO_EHG!Q24+TO_CO!Q24+TO_BF!Q24+TO_GW!Q24+TO_RPI!Q24+TO_PF!Q24+TO_BKBPB!Q24+TO_CL!Q24+TO_BNG!Q24+TO_LBB!Q24+TO_CPP!Q24+TO_GTL!Q24+TO_NSP!Q24</f>
        <v>0</v>
      </c>
      <c r="R24" s="10">
        <f>TO_EHG!R24+TO_CO!R24+TO_BF!R24+TO_GW!R24+TO_RPI!R24+TO_PF!R24+TO_BKBPB!R24+TO_CL!R24+TO_BNG!R24+TO_LBB!R24+TO_CPP!R24+TO_GTL!R24+TO_NSP!R24</f>
        <v>0</v>
      </c>
      <c r="S24" s="10">
        <f>TO_EHG!S24+TO_CO!S24+TO_BF!S24+TO_GW!S24+TO_RPI!S24+TO_PF!S24+TO_BKBPB!S24+TO_CL!S24+TO_BNG!S24+TO_LBB!S24+TO_CPP!S24+TO_GTL!S24+TO_NSP!S24</f>
        <v>0</v>
      </c>
      <c r="T24" s="10">
        <f>TO_EHG!T24+TO_CO!T24+TO_BF!T24+TO_GW!T24+TO_RPI!T24+TO_PF!T24+TO_BKBPB!T24+TO_CL!T24+TO_BNG!T24+TO_LBB!T24+TO_CPP!T24+TO_GTL!T24+TO_NSP!T24</f>
        <v>0</v>
      </c>
      <c r="U24" s="10">
        <f>TO_EHG!U24+TO_CO!U24+TO_BF!U24+TO_GW!U24+TO_RPI!U24+TO_PF!U24+TO_BKBPB!U24+TO_CL!U24+TO_BNG!U24+TO_LBB!U24+TO_CPP!U24+TO_GTL!U24+TO_NSP!U24</f>
        <v>0</v>
      </c>
      <c r="V24" s="10">
        <f>TO_EHG!V24+TO_CO!V24+TO_BF!V24+TO_GW!V24+TO_RPI!V24+TO_PF!V24+TO_BKBPB!V24+TO_CL!V24+TO_BNG!V24+TO_LBB!V24+TO_CPP!V24+TO_GTL!V24+TO_NSP!V24</f>
        <v>0</v>
      </c>
      <c r="W24" s="10">
        <f>TO_EHG!W24+TO_CO!W24+TO_BF!W24+TO_GW!W24+TO_RPI!W24+TO_PF!W24+TO_BKBPB!W24+TO_CL!W24+TO_BNG!W24+TO_LBB!W24+TO_CPP!W24+TO_GTL!W24+TO_NSP!W24</f>
        <v>0</v>
      </c>
      <c r="X24" s="10">
        <f>TO_EHG!X24+TO_CO!X24+TO_BF!X24+TO_GW!X24+TO_RPI!X24+TO_PF!X24+TO_BKBPB!X24+TO_CL!X24+TO_BNG!X24+TO_LBB!X24+TO_CPP!X24+TO_GTL!X24+TO_NSP!X24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TO_EHG!C25+TO_CO!C25+TO_BF!C25+TO_GW!C25+TO_RPI!C25+TO_PF!C25+TO_BKBPB!C25+TO_CL!C25+TO_BNG!C25+TO_LBB!C25+TO_CPP!C25+TO_GTL!C25+TO_NSP!C25</f>
        <v>0</v>
      </c>
      <c r="D25" s="37">
        <f>TO_EHG!D25+TO_CO!D25+TO_BF!D25+TO_GW!D25+TO_RPI!D25+TO_PF!D25+TO_BKBPB!D25+TO_CL!D25+TO_BNG!D25+TO_LBB!D25+TO_CPP!D25+TO_GTL!D25+TO_NSP!D25</f>
        <v>0</v>
      </c>
      <c r="E25" s="37">
        <f>TO_EHG!E25+TO_CO!E25+TO_BF!E25+TO_GW!E25+TO_RPI!E25+TO_PF!E25+TO_BKBPB!E25+TO_CL!E25+TO_BNG!E25+TO_LBB!E25+TO_CPP!E25+TO_GTL!E25+TO_NSP!E25</f>
        <v>0</v>
      </c>
      <c r="F25" s="37">
        <f>TO_EHG!F25+TO_CO!F25+TO_BF!F25+TO_GW!F25+TO_RPI!F25+TO_PF!F25+TO_BKBPB!F25+TO_CL!F25+TO_BNG!F25+TO_LBB!F25+TO_CPP!F25+TO_GTL!F25+TO_NSP!F25</f>
        <v>0</v>
      </c>
      <c r="G25" s="37">
        <f>TO_EHG!G25+TO_CO!G25+TO_BF!G25+TO_GW!G25+TO_RPI!G25+TO_PF!G25+TO_BKBPB!G25+TO_CL!G25+TO_BNG!G25+TO_LBB!G25+TO_CPP!G25+TO_GTL!G25+TO_NSP!G25</f>
        <v>0</v>
      </c>
      <c r="H25" s="37">
        <f>TO_EHG!H25+TO_CO!H25+TO_BF!H25+TO_GW!H25+TO_RPI!H25+TO_PF!H25+TO_BKBPB!H25+TO_CL!H25+TO_BNG!H25+TO_LBB!H25+TO_CPP!H25+TO_GTL!H25+TO_NSP!H25</f>
        <v>0</v>
      </c>
      <c r="I25" s="37">
        <f>TO_EHG!I25+TO_CO!I25+TO_BF!I25+TO_GW!I25+TO_RPI!I25+TO_PF!I25+TO_BKBPB!I25+TO_CL!I25+TO_BNG!I25+TO_LBB!I25+TO_CPP!I25+TO_GTL!I25+TO_NSP!I25</f>
        <v>0</v>
      </c>
      <c r="J25" s="37">
        <f>TO_EHG!J25+TO_CO!J25+TO_BF!J25+TO_GW!J25+TO_RPI!J25+TO_PF!J25+TO_BKBPB!J25+TO_CL!J25+TO_BNG!J25+TO_LBB!J25+TO_CPP!J25+TO_GTL!J25+TO_NSP!J25</f>
        <v>0</v>
      </c>
      <c r="K25" s="37">
        <f>TO_EHG!K25+TO_CO!K25+TO_BF!K25+TO_GW!K25+TO_RPI!K25+TO_PF!K25+TO_BKBPB!K25+TO_CL!K25+TO_BNG!K25+TO_LBB!K25+TO_CPP!K25+TO_GTL!K25+TO_NSP!K25</f>
        <v>0</v>
      </c>
      <c r="L25" s="37">
        <f>TO_EHG!L25+TO_CO!L25+TO_BF!L25+TO_GW!L25+TO_RPI!L25+TO_PF!L25+TO_BKBPB!L25+TO_CL!L25+TO_BNG!L25+TO_LBB!L25+TO_CPP!L25+TO_GTL!L25+TO_NSP!L25</f>
        <v>0</v>
      </c>
      <c r="M25" s="37">
        <f>TO_EHG!M25+TO_CO!M25+TO_BF!M25+TO_GW!M25+TO_RPI!M25+TO_PF!M25+TO_BKBPB!M25+TO_CL!M25+TO_BNG!M25+TO_LBB!M25+TO_CPP!M25+TO_GTL!M25+TO_NSP!M25</f>
        <v>0</v>
      </c>
      <c r="N25" s="37">
        <f>TO_EHG!N25+TO_CO!N25+TO_BF!N25+TO_GW!N25+TO_RPI!N25+TO_PF!N25+TO_BKBPB!N25+TO_CL!N25+TO_BNG!N25+TO_LBB!N25+TO_CPP!N25+TO_GTL!N25+TO_NSP!N25</f>
        <v>0</v>
      </c>
      <c r="O25" s="37">
        <f>TO_EHG!O25+TO_CO!O25+TO_BF!O25+TO_GW!O25+TO_RPI!O25+TO_PF!O25+TO_BKBPB!O25+TO_CL!O25+TO_BNG!O25+TO_LBB!O25+TO_CPP!O25+TO_GTL!O25+TO_NSP!O25</f>
        <v>0</v>
      </c>
      <c r="P25" s="37">
        <f>TO_EHG!P25+TO_CO!P25+TO_BF!P25+TO_GW!P25+TO_RPI!P25+TO_PF!P25+TO_BKBPB!P25+TO_CL!P25+TO_BNG!P25+TO_LBB!P25+TO_CPP!P25+TO_GTL!P25+TO_NSP!P25</f>
        <v>0</v>
      </c>
      <c r="Q25" s="37">
        <f>TO_EHG!Q25+TO_CO!Q25+TO_BF!Q25+TO_GW!Q25+TO_RPI!Q25+TO_PF!Q25+TO_BKBPB!Q25+TO_CL!Q25+TO_BNG!Q25+TO_LBB!Q25+TO_CPP!Q25+TO_GTL!Q25+TO_NSP!Q25</f>
        <v>0</v>
      </c>
      <c r="R25" s="37">
        <f>TO_EHG!R25+TO_CO!R25+TO_BF!R25+TO_GW!R25+TO_RPI!R25+TO_PF!R25+TO_BKBPB!R25+TO_CL!R25+TO_BNG!R25+TO_LBB!R25+TO_CPP!R25+TO_GTL!R25+TO_NSP!R25</f>
        <v>0</v>
      </c>
      <c r="S25" s="37">
        <f>TO_EHG!S25+TO_CO!S25+TO_BF!S25+TO_GW!S25+TO_RPI!S25+TO_PF!S25+TO_BKBPB!S25+TO_CL!S25+TO_BNG!S25+TO_LBB!S25+TO_CPP!S25+TO_GTL!S25+TO_NSP!S25</f>
        <v>0</v>
      </c>
      <c r="T25" s="37">
        <f>TO_EHG!T25+TO_CO!T25+TO_BF!T25+TO_GW!T25+TO_RPI!T25+TO_PF!T25+TO_BKBPB!T25+TO_CL!T25+TO_BNG!T25+TO_LBB!T25+TO_CPP!T25+TO_GTL!T25+TO_NSP!T25</f>
        <v>0</v>
      </c>
      <c r="U25" s="37">
        <f>TO_EHG!U25+TO_CO!U25+TO_BF!U25+TO_GW!U25+TO_RPI!U25+TO_PF!U25+TO_BKBPB!U25+TO_CL!U25+TO_BNG!U25+TO_LBB!U25+TO_CPP!U25+TO_GTL!U25+TO_NSP!U25</f>
        <v>0</v>
      </c>
      <c r="V25" s="37">
        <f>TO_EHG!V25+TO_CO!V25+TO_BF!V25+TO_GW!V25+TO_RPI!V25+TO_PF!V25+TO_BKBPB!V25+TO_CL!V25+TO_BNG!V25+TO_LBB!V25+TO_CPP!V25+TO_GTL!V25+TO_NSP!V25</f>
        <v>0</v>
      </c>
      <c r="W25" s="37">
        <f>TO_EHG!W25+TO_CO!W25+TO_BF!W25+TO_GW!W25+TO_RPI!W25+TO_PF!W25+TO_BKBPB!W25+TO_CL!W25+TO_BNG!W25+TO_LBB!W25+TO_CPP!W25+TO_GTL!W25+TO_NSP!W25</f>
        <v>0</v>
      </c>
      <c r="X25" s="37">
        <f>TO_EHG!X25+TO_CO!X25+TO_BF!X25+TO_GW!X25+TO_RPI!X25+TO_PF!X25+TO_BKBPB!X25+TO_CL!X25+TO_BNG!X25+TO_LBB!X25+TO_CPP!X25+TO_GTL!X25+TO_NSP!X25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78828.034479793627</v>
      </c>
      <c r="D26" s="37">
        <f t="shared" si="14"/>
        <v>78467.912639724847</v>
      </c>
      <c r="E26" s="37">
        <f t="shared" si="14"/>
        <v>76827.62295786757</v>
      </c>
      <c r="F26" s="37">
        <f t="shared" si="14"/>
        <v>79382.536887360271</v>
      </c>
      <c r="G26" s="37">
        <f t="shared" si="14"/>
        <v>82210.68933791919</v>
      </c>
      <c r="H26" s="37">
        <f t="shared" si="14"/>
        <v>83505.495700773856</v>
      </c>
      <c r="I26" s="37">
        <f t="shared" si="14"/>
        <v>82107.649183147034</v>
      </c>
      <c r="J26" s="37">
        <f t="shared" si="14"/>
        <v>79833.281427343056</v>
      </c>
      <c r="K26" s="37">
        <f t="shared" si="14"/>
        <v>78863.90705073085</v>
      </c>
      <c r="L26" s="37">
        <f t="shared" si="14"/>
        <v>77969.54987102322</v>
      </c>
      <c r="M26" s="37">
        <f t="shared" si="14"/>
        <v>83525.559673258816</v>
      </c>
      <c r="N26" s="37">
        <f t="shared" si="14"/>
        <v>80234.115305245025</v>
      </c>
      <c r="O26" s="37">
        <f t="shared" si="14"/>
        <v>81979.411263972477</v>
      </c>
      <c r="P26" s="37">
        <f t="shared" si="14"/>
        <v>82144.277128116955</v>
      </c>
      <c r="Q26" s="37">
        <f t="shared" si="14"/>
        <v>85076.213155631995</v>
      </c>
      <c r="R26" s="37">
        <f t="shared" si="14"/>
        <v>89984.301633705909</v>
      </c>
      <c r="S26" s="37">
        <f t="shared" si="14"/>
        <v>91485.588736027523</v>
      </c>
      <c r="T26" s="37">
        <f t="shared" si="14"/>
        <v>92379.244625967331</v>
      </c>
      <c r="U26" s="37">
        <f t="shared" si="14"/>
        <v>99092.24049871022</v>
      </c>
      <c r="V26" s="37">
        <f t="shared" si="14"/>
        <v>103139.81478933791</v>
      </c>
      <c r="W26" s="37">
        <f t="shared" si="14"/>
        <v>90509.052278589836</v>
      </c>
      <c r="X26" s="37">
        <f t="shared" ref="X26" si="15">SUM(X27,X33)</f>
        <v>102095.64471195184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10610.299312123818</v>
      </c>
      <c r="D27" s="29">
        <f t="shared" si="16"/>
        <v>10339.542820292347</v>
      </c>
      <c r="E27" s="29">
        <f t="shared" si="16"/>
        <v>12423.330954428202</v>
      </c>
      <c r="F27" s="29">
        <f t="shared" si="16"/>
        <v>11399.541616509028</v>
      </c>
      <c r="G27" s="29">
        <f t="shared" si="16"/>
        <v>11191.467497850386</v>
      </c>
      <c r="H27" s="29">
        <f t="shared" si="16"/>
        <v>11176.49604471195</v>
      </c>
      <c r="I27" s="29">
        <f t="shared" si="16"/>
        <v>11819.10653482373</v>
      </c>
      <c r="J27" s="29">
        <f t="shared" si="16"/>
        <v>10504.241272570936</v>
      </c>
      <c r="K27" s="29">
        <f t="shared" si="16"/>
        <v>10198.539638865002</v>
      </c>
      <c r="L27" s="29">
        <f t="shared" si="16"/>
        <v>10206.59389509888</v>
      </c>
      <c r="M27" s="29">
        <f t="shared" si="16"/>
        <v>11102.017196904557</v>
      </c>
      <c r="N27" s="29">
        <f t="shared" si="16"/>
        <v>11251.901805674977</v>
      </c>
      <c r="O27" s="29">
        <f t="shared" si="16"/>
        <v>10576.824161650902</v>
      </c>
      <c r="P27" s="29">
        <f t="shared" si="16"/>
        <v>11818.698710232158</v>
      </c>
      <c r="Q27" s="29">
        <f t="shared" si="16"/>
        <v>11742.874634565778</v>
      </c>
      <c r="R27" s="29">
        <f t="shared" si="16"/>
        <v>10889.070765262251</v>
      </c>
      <c r="S27" s="29">
        <f t="shared" si="16"/>
        <v>11421.212037833191</v>
      </c>
      <c r="T27" s="29">
        <f t="shared" si="16"/>
        <v>10739.999312123819</v>
      </c>
      <c r="U27" s="29">
        <f t="shared" si="16"/>
        <v>11336.559845227857</v>
      </c>
      <c r="V27" s="29">
        <f t="shared" si="16"/>
        <v>11090.029406706792</v>
      </c>
      <c r="W27" s="29">
        <f t="shared" si="16"/>
        <v>10686.1203783319</v>
      </c>
      <c r="X27" s="29">
        <f t="shared" ref="X27" si="17">SUM(X28:X32)</f>
        <v>14316.725021496128</v>
      </c>
    </row>
    <row r="28" spans="1:24" ht="11.25" customHeight="1" x14ac:dyDescent="0.2">
      <c r="A28" s="41" t="s">
        <v>45</v>
      </c>
      <c r="B28" s="9" t="s">
        <v>46</v>
      </c>
      <c r="C28" s="10">
        <f>TO_EHG!C28+TO_CO!C28+TO_BF!C28+TO_GW!C28+TO_RPI!C28+TO_PF!C28+TO_BKBPB!C28+TO_CL!C28+TO_BNG!C28+TO_LBB!C28+TO_CPP!C28+TO_GTL!C28+TO_NSP!C28</f>
        <v>0</v>
      </c>
      <c r="D28" s="10">
        <f>TO_EHG!D28+TO_CO!D28+TO_BF!D28+TO_GW!D28+TO_RPI!D28+TO_PF!D28+TO_BKBPB!D28+TO_CL!D28+TO_BNG!D28+TO_LBB!D28+TO_CPP!D28+TO_GTL!D28+TO_NSP!D28</f>
        <v>0</v>
      </c>
      <c r="E28" s="10">
        <f>TO_EHG!E28+TO_CO!E28+TO_BF!E28+TO_GW!E28+TO_RPI!E28+TO_PF!E28+TO_BKBPB!E28+TO_CL!E28+TO_BNG!E28+TO_LBB!E28+TO_CPP!E28+TO_GTL!E28+TO_NSP!E28</f>
        <v>0</v>
      </c>
      <c r="F28" s="10">
        <f>TO_EHG!F28+TO_CO!F28+TO_BF!F28+TO_GW!F28+TO_RPI!F28+TO_PF!F28+TO_BKBPB!F28+TO_CL!F28+TO_BNG!F28+TO_LBB!F28+TO_CPP!F28+TO_GTL!F28+TO_NSP!F28</f>
        <v>0</v>
      </c>
      <c r="G28" s="10">
        <f>TO_EHG!G28+TO_CO!G28+TO_BF!G28+TO_GW!G28+TO_RPI!G28+TO_PF!G28+TO_BKBPB!G28+TO_CL!G28+TO_BNG!G28+TO_LBB!G28+TO_CPP!G28+TO_GTL!G28+TO_NSP!G28</f>
        <v>0</v>
      </c>
      <c r="H28" s="10">
        <f>TO_EHG!H28+TO_CO!H28+TO_BF!H28+TO_GW!H28+TO_RPI!H28+TO_PF!H28+TO_BKBPB!H28+TO_CL!H28+TO_BNG!H28+TO_LBB!H28+TO_CPP!H28+TO_GTL!H28+TO_NSP!H28</f>
        <v>0</v>
      </c>
      <c r="I28" s="10">
        <f>TO_EHG!I28+TO_CO!I28+TO_BF!I28+TO_GW!I28+TO_RPI!I28+TO_PF!I28+TO_BKBPB!I28+TO_CL!I28+TO_BNG!I28+TO_LBB!I28+TO_CPP!I28+TO_GTL!I28+TO_NSP!I28</f>
        <v>0</v>
      </c>
      <c r="J28" s="10">
        <f>TO_EHG!J28+TO_CO!J28+TO_BF!J28+TO_GW!J28+TO_RPI!J28+TO_PF!J28+TO_BKBPB!J28+TO_CL!J28+TO_BNG!J28+TO_LBB!J28+TO_CPP!J28+TO_GTL!J28+TO_NSP!J28</f>
        <v>0</v>
      </c>
      <c r="K28" s="10">
        <f>TO_EHG!K28+TO_CO!K28+TO_BF!K28+TO_GW!K28+TO_RPI!K28+TO_PF!K28+TO_BKBPB!K28+TO_CL!K28+TO_BNG!K28+TO_LBB!K28+TO_CPP!K28+TO_GTL!K28+TO_NSP!K28</f>
        <v>0</v>
      </c>
      <c r="L28" s="10">
        <f>TO_EHG!L28+TO_CO!L28+TO_BF!L28+TO_GW!L28+TO_RPI!L28+TO_PF!L28+TO_BKBPB!L28+TO_CL!L28+TO_BNG!L28+TO_LBB!L28+TO_CPP!L28+TO_GTL!L28+TO_NSP!L28</f>
        <v>0</v>
      </c>
      <c r="M28" s="10">
        <f>TO_EHG!M28+TO_CO!M28+TO_BF!M28+TO_GW!M28+TO_RPI!M28+TO_PF!M28+TO_BKBPB!M28+TO_CL!M28+TO_BNG!M28+TO_LBB!M28+TO_CPP!M28+TO_GTL!M28+TO_NSP!M28</f>
        <v>0</v>
      </c>
      <c r="N28" s="10">
        <f>TO_EHG!N28+TO_CO!N28+TO_BF!N28+TO_GW!N28+TO_RPI!N28+TO_PF!N28+TO_BKBPB!N28+TO_CL!N28+TO_BNG!N28+TO_LBB!N28+TO_CPP!N28+TO_GTL!N28+TO_NSP!N28</f>
        <v>0</v>
      </c>
      <c r="O28" s="10">
        <f>TO_EHG!O28+TO_CO!O28+TO_BF!O28+TO_GW!O28+TO_RPI!O28+TO_PF!O28+TO_BKBPB!O28+TO_CL!O28+TO_BNG!O28+TO_LBB!O28+TO_CPP!O28+TO_GTL!O28+TO_NSP!O28</f>
        <v>0</v>
      </c>
      <c r="P28" s="10">
        <f>TO_EHG!P28+TO_CO!P28+TO_BF!P28+TO_GW!P28+TO_RPI!P28+TO_PF!P28+TO_BKBPB!P28+TO_CL!P28+TO_BNG!P28+TO_LBB!P28+TO_CPP!P28+TO_GTL!P28+TO_NSP!P28</f>
        <v>0</v>
      </c>
      <c r="Q28" s="10">
        <f>TO_EHG!Q28+TO_CO!Q28+TO_BF!Q28+TO_GW!Q28+TO_RPI!Q28+TO_PF!Q28+TO_BKBPB!Q28+TO_CL!Q28+TO_BNG!Q28+TO_LBB!Q28+TO_CPP!Q28+TO_GTL!Q28+TO_NSP!Q28</f>
        <v>0</v>
      </c>
      <c r="R28" s="10">
        <f>TO_EHG!R28+TO_CO!R28+TO_BF!R28+TO_GW!R28+TO_RPI!R28+TO_PF!R28+TO_BKBPB!R28+TO_CL!R28+TO_BNG!R28+TO_LBB!R28+TO_CPP!R28+TO_GTL!R28+TO_NSP!R28</f>
        <v>236.93869303525369</v>
      </c>
      <c r="S28" s="10">
        <f>TO_EHG!S28+TO_CO!S28+TO_BF!S28+TO_GW!S28+TO_RPI!S28+TO_PF!S28+TO_BKBPB!S28+TO_CL!S28+TO_BNG!S28+TO_LBB!S28+TO_CPP!S28+TO_GTL!S28+TO_NSP!S28</f>
        <v>488.41977644024081</v>
      </c>
      <c r="T28" s="10">
        <f>TO_EHG!T28+TO_CO!T28+TO_BF!T28+TO_GW!T28+TO_RPI!T28+TO_PF!T28+TO_BKBPB!T28+TO_CL!T28+TO_BNG!T28+TO_LBB!T28+TO_CPP!T28+TO_GTL!T28+TO_NSP!T28</f>
        <v>775.49131556319855</v>
      </c>
      <c r="U28" s="10">
        <f>TO_EHG!U28+TO_CO!U28+TO_BF!U28+TO_GW!U28+TO_RPI!U28+TO_PF!U28+TO_BKBPB!U28+TO_CL!U28+TO_BNG!U28+TO_LBB!U28+TO_CPP!U28+TO_GTL!U28+TO_NSP!U28</f>
        <v>907.34849527085112</v>
      </c>
      <c r="V28" s="10">
        <f>TO_EHG!V28+TO_CO!V28+TO_BF!V28+TO_GW!V28+TO_RPI!V28+TO_PF!V28+TO_BKBPB!V28+TO_CL!V28+TO_BNG!V28+TO_LBB!V28+TO_CPP!V28+TO_GTL!V28+TO_NSP!V28</f>
        <v>897.24969905417015</v>
      </c>
      <c r="W28" s="10">
        <f>TO_EHG!W28+TO_CO!W28+TO_BF!W28+TO_GW!W28+TO_RPI!W28+TO_PF!W28+TO_BKBPB!W28+TO_CL!W28+TO_BNG!W28+TO_LBB!W28+TO_CPP!W28+TO_GTL!W28+TO_NSP!W28</f>
        <v>1338.9048151332761</v>
      </c>
      <c r="X28" s="10">
        <f>TO_EHG!X28+TO_CO!X28+TO_BF!X28+TO_GW!X28+TO_RPI!X28+TO_PF!X28+TO_BKBPB!X28+TO_CL!X28+TO_BNG!X28+TO_LBB!X28+TO_CPP!X28+TO_GTL!X28+TO_NSP!X28</f>
        <v>2070.3852966466029</v>
      </c>
    </row>
    <row r="29" spans="1:24" ht="11.25" customHeight="1" x14ac:dyDescent="0.2">
      <c r="A29" s="41" t="s">
        <v>47</v>
      </c>
      <c r="B29" s="9" t="s">
        <v>48</v>
      </c>
      <c r="C29" s="10">
        <f>TO_EHG!C29+TO_CO!C29+TO_BF!C29+TO_GW!C29+TO_RPI!C29+TO_PF!C29+TO_BKBPB!C29+TO_CL!C29+TO_BNG!C29+TO_LBB!C29+TO_CPP!C29+TO_GTL!C29+TO_NSP!C29</f>
        <v>4571.7018056749785</v>
      </c>
      <c r="D29" s="10">
        <f>TO_EHG!D29+TO_CO!D29+TO_BF!D29+TO_GW!D29+TO_RPI!D29+TO_PF!D29+TO_BKBPB!D29+TO_CL!D29+TO_BNG!D29+TO_LBB!D29+TO_CPP!D29+TO_GTL!D29+TO_NSP!D29</f>
        <v>4592.0507308684437</v>
      </c>
      <c r="E29" s="10">
        <f>TO_EHG!E29+TO_CO!E29+TO_BF!E29+TO_GW!E29+TO_RPI!E29+TO_PF!E29+TO_BKBPB!E29+TO_CL!E29+TO_BNG!E29+TO_LBB!E29+TO_CPP!E29+TO_GTL!E29+TO_NSP!E29</f>
        <v>5554.5050730868443</v>
      </c>
      <c r="F29" s="10">
        <f>TO_EHG!F29+TO_CO!F29+TO_BF!F29+TO_GW!F29+TO_RPI!F29+TO_PF!F29+TO_BKBPB!F29+TO_CL!F29+TO_BNG!F29+TO_LBB!F29+TO_CPP!F29+TO_GTL!F29+TO_NSP!F29</f>
        <v>4882.7746345657779</v>
      </c>
      <c r="G29" s="10">
        <f>TO_EHG!G29+TO_CO!G29+TO_BF!G29+TO_GW!G29+TO_RPI!G29+TO_PF!G29+TO_BKBPB!G29+TO_CL!G29+TO_BNG!G29+TO_LBB!G29+TO_CPP!G29+TO_GTL!G29+TO_NSP!G29</f>
        <v>4779.3061049011185</v>
      </c>
      <c r="H29" s="10">
        <f>TO_EHG!H29+TO_CO!H29+TO_BF!H29+TO_GW!H29+TO_RPI!H29+TO_PF!H29+TO_BKBPB!H29+TO_CL!H29+TO_BNG!H29+TO_LBB!H29+TO_CPP!H29+TO_GTL!H29+TO_NSP!H29</f>
        <v>5086.7490971625102</v>
      </c>
      <c r="I29" s="10">
        <f>TO_EHG!I29+TO_CO!I29+TO_BF!I29+TO_GW!I29+TO_RPI!I29+TO_PF!I29+TO_BKBPB!I29+TO_CL!I29+TO_BNG!I29+TO_LBB!I29+TO_CPP!I29+TO_GTL!I29+TO_NSP!I29</f>
        <v>5412.2480653482362</v>
      </c>
      <c r="J29" s="10">
        <f>TO_EHG!J29+TO_CO!J29+TO_BF!J29+TO_GW!J29+TO_RPI!J29+TO_PF!J29+TO_BKBPB!J29+TO_CL!J29+TO_BNG!J29+TO_LBB!J29+TO_CPP!J29+TO_GTL!J29+TO_NSP!J29</f>
        <v>4544.8548581255372</v>
      </c>
      <c r="K29" s="10">
        <f>TO_EHG!K29+TO_CO!K29+TO_BF!K29+TO_GW!K29+TO_RPI!K29+TO_PF!K29+TO_BKBPB!K29+TO_CL!K29+TO_BNG!K29+TO_LBB!K29+TO_CPP!K29+TO_GTL!K29+TO_NSP!K29</f>
        <v>4446.1638865004297</v>
      </c>
      <c r="L29" s="10">
        <f>TO_EHG!L29+TO_CO!L29+TO_BF!L29+TO_GW!L29+TO_RPI!L29+TO_PF!L29+TO_BKBPB!L29+TO_CL!L29+TO_BNG!L29+TO_LBB!L29+TO_CPP!L29+TO_GTL!L29+TO_NSP!L29</f>
        <v>4317.3785898538254</v>
      </c>
      <c r="M29" s="10">
        <f>TO_EHG!M29+TO_CO!M29+TO_BF!M29+TO_GW!M29+TO_RPI!M29+TO_PF!M29+TO_BKBPB!M29+TO_CL!M29+TO_BNG!M29+TO_LBB!M29+TO_CPP!M29+TO_GTL!M29+TO_NSP!M29</f>
        <v>4308.6843508168531</v>
      </c>
      <c r="N29" s="10">
        <f>TO_EHG!N29+TO_CO!N29+TO_BF!N29+TO_GW!N29+TO_RPI!N29+TO_PF!N29+TO_BKBPB!N29+TO_CL!N29+TO_BNG!N29+TO_LBB!N29+TO_CPP!N29+TO_GTL!N29+TO_NSP!N29</f>
        <v>4243.8141014617368</v>
      </c>
      <c r="O29" s="10">
        <f>TO_EHG!O29+TO_CO!O29+TO_BF!O29+TO_GW!O29+TO_RPI!O29+TO_PF!O29+TO_BKBPB!O29+TO_CL!O29+TO_BNG!O29+TO_LBB!O29+TO_CPP!O29+TO_GTL!O29+TO_NSP!O29</f>
        <v>3747.0148753224425</v>
      </c>
      <c r="P29" s="10">
        <f>TO_EHG!P29+TO_CO!P29+TO_BF!P29+TO_GW!P29+TO_RPI!P29+TO_PF!P29+TO_BKBPB!P29+TO_CL!P29+TO_BNG!P29+TO_LBB!P29+TO_CPP!P29+TO_GTL!P29+TO_NSP!P29</f>
        <v>4124.3904557179703</v>
      </c>
      <c r="Q29" s="10">
        <f>TO_EHG!Q29+TO_CO!Q29+TO_BF!Q29+TO_GW!Q29+TO_RPI!Q29+TO_PF!Q29+TO_BKBPB!Q29+TO_CL!Q29+TO_BNG!Q29+TO_LBB!Q29+TO_CPP!Q29+TO_GTL!Q29+TO_NSP!Q29</f>
        <v>3940.861650902837</v>
      </c>
      <c r="R29" s="10">
        <f>TO_EHG!R29+TO_CO!R29+TO_BF!R29+TO_GW!R29+TO_RPI!R29+TO_PF!R29+TO_BKBPB!R29+TO_CL!R29+TO_BNG!R29+TO_LBB!R29+TO_CPP!R29+TO_GTL!R29+TO_NSP!R29</f>
        <v>3559.2858985382632</v>
      </c>
      <c r="S29" s="10">
        <f>TO_EHG!S29+TO_CO!S29+TO_BF!S29+TO_GW!S29+TO_RPI!S29+TO_PF!S29+TO_BKBPB!S29+TO_CL!S29+TO_BNG!S29+TO_LBB!S29+TO_CPP!S29+TO_GTL!S29+TO_NSP!S29</f>
        <v>3619.3343078245912</v>
      </c>
      <c r="T29" s="10">
        <f>TO_EHG!T29+TO_CO!T29+TO_BF!T29+TO_GW!T29+TO_RPI!T29+TO_PF!T29+TO_BKBPB!T29+TO_CL!T29+TO_BNG!T29+TO_LBB!T29+TO_CPP!T29+TO_GTL!T29+TO_NSP!T29</f>
        <v>3297.725795356836</v>
      </c>
      <c r="U29" s="10">
        <f>TO_EHG!U29+TO_CO!U29+TO_BF!U29+TO_GW!U29+TO_RPI!U29+TO_PF!U29+TO_BKBPB!U29+TO_CL!U29+TO_BNG!U29+TO_LBB!U29+TO_CPP!U29+TO_GTL!U29+TO_NSP!U29</f>
        <v>3020.5285468615648</v>
      </c>
      <c r="V29" s="10">
        <f>TO_EHG!V29+TO_CO!V29+TO_BF!V29+TO_GW!V29+TO_RPI!V29+TO_PF!V29+TO_BKBPB!V29+TO_CL!V29+TO_BNG!V29+TO_LBB!V29+TO_CPP!V29+TO_GTL!V29+TO_NSP!V29</f>
        <v>2919.6566638005161</v>
      </c>
      <c r="W29" s="10">
        <f>TO_EHG!W29+TO_CO!W29+TO_BF!W29+TO_GW!W29+TO_RPI!W29+TO_PF!W29+TO_BKBPB!W29+TO_CL!W29+TO_BNG!W29+TO_LBB!W29+TO_CPP!W29+TO_GTL!W29+TO_NSP!W29</f>
        <v>2764.711951848667</v>
      </c>
      <c r="X29" s="10">
        <f>TO_EHG!X29+TO_CO!X29+TO_BF!X29+TO_GW!X29+TO_RPI!X29+TO_PF!X29+TO_BKBPB!X29+TO_CL!X29+TO_BNG!X29+TO_LBB!X29+TO_CPP!X29+TO_GTL!X29+TO_NSP!X29</f>
        <v>3004.5052450558901</v>
      </c>
    </row>
    <row r="30" spans="1:24" ht="11.25" customHeight="1" x14ac:dyDescent="0.2">
      <c r="A30" s="41" t="s">
        <v>49</v>
      </c>
      <c r="B30" s="9" t="s">
        <v>50</v>
      </c>
      <c r="C30" s="10">
        <f>TO_EHG!C30+TO_CO!C30+TO_BF!C30+TO_GW!C30+TO_RPI!C30+TO_PF!C30+TO_BKBPB!C30+TO_CL!C30+TO_BNG!C30+TO_LBB!C30+TO_CPP!C30+TO_GTL!C30+TO_NSP!C30</f>
        <v>6038.5975064488393</v>
      </c>
      <c r="D30" s="10">
        <f>TO_EHG!D30+TO_CO!D30+TO_BF!D30+TO_GW!D30+TO_RPI!D30+TO_PF!D30+TO_BKBPB!D30+TO_CL!D30+TO_BNG!D30+TO_LBB!D30+TO_CPP!D30+TO_GTL!D30+TO_NSP!D30</f>
        <v>5747.4920894239031</v>
      </c>
      <c r="E30" s="10">
        <f>TO_EHG!E30+TO_CO!E30+TO_BF!E30+TO_GW!E30+TO_RPI!E30+TO_PF!E30+TO_BKBPB!E30+TO_CL!E30+TO_BNG!E30+TO_LBB!E30+TO_CPP!E30+TO_GTL!E30+TO_NSP!E30</f>
        <v>6868.8258813413577</v>
      </c>
      <c r="F30" s="10">
        <f>TO_EHG!F30+TO_CO!F30+TO_BF!F30+TO_GW!F30+TO_RPI!F30+TO_PF!F30+TO_BKBPB!F30+TO_CL!F30+TO_BNG!F30+TO_LBB!F30+TO_CPP!F30+TO_GTL!F30+TO_NSP!F30</f>
        <v>6516.7669819432504</v>
      </c>
      <c r="G30" s="10">
        <f>TO_EHG!G30+TO_CO!G30+TO_BF!G30+TO_GW!G30+TO_RPI!G30+TO_PF!G30+TO_BKBPB!G30+TO_CL!G30+TO_BNG!G30+TO_LBB!G30+TO_CPP!G30+TO_GTL!G30+TO_NSP!G30</f>
        <v>6412.1613929492687</v>
      </c>
      <c r="H30" s="10">
        <f>TO_EHG!H30+TO_CO!H30+TO_BF!H30+TO_GW!H30+TO_RPI!H30+TO_PF!H30+TO_BKBPB!H30+TO_CL!H30+TO_BNG!H30+TO_LBB!H30+TO_CPP!H30+TO_GTL!H30+TO_NSP!H30</f>
        <v>6089.7469475494399</v>
      </c>
      <c r="I30" s="10">
        <f>TO_EHG!I30+TO_CO!I30+TO_BF!I30+TO_GW!I30+TO_RPI!I30+TO_PF!I30+TO_BKBPB!I30+TO_CL!I30+TO_BNG!I30+TO_LBB!I30+TO_CPP!I30+TO_GTL!I30+TO_NSP!I30</f>
        <v>6406.8584694754936</v>
      </c>
      <c r="J30" s="10">
        <f>TO_EHG!J30+TO_CO!J30+TO_BF!J30+TO_GW!J30+TO_RPI!J30+TO_PF!J30+TO_BKBPB!J30+TO_CL!J30+TO_BNG!J30+TO_LBB!J30+TO_CPP!J30+TO_GTL!J30+TO_NSP!J30</f>
        <v>5959.3864144454001</v>
      </c>
      <c r="K30" s="10">
        <f>TO_EHG!K30+TO_CO!K30+TO_BF!K30+TO_GW!K30+TO_RPI!K30+TO_PF!K30+TO_BKBPB!K30+TO_CL!K30+TO_BNG!K30+TO_LBB!K30+TO_CPP!K30+TO_GTL!K30+TO_NSP!K30</f>
        <v>5752.3757523645727</v>
      </c>
      <c r="L30" s="10">
        <f>TO_EHG!L30+TO_CO!L30+TO_BF!L30+TO_GW!L30+TO_RPI!L30+TO_PF!L30+TO_BKBPB!L30+TO_CL!L30+TO_BNG!L30+TO_LBB!L30+TO_CPP!L30+TO_GTL!L30+TO_NSP!L30</f>
        <v>5889.2153052450549</v>
      </c>
      <c r="M30" s="10">
        <f>TO_EHG!M30+TO_CO!M30+TO_BF!M30+TO_GW!M30+TO_RPI!M30+TO_PF!M30+TO_BKBPB!M30+TO_CL!M30+TO_BNG!M30+TO_LBB!M30+TO_CPP!M30+TO_GTL!M30+TO_NSP!M30</f>
        <v>6793.3328460877037</v>
      </c>
      <c r="N30" s="10">
        <f>TO_EHG!N30+TO_CO!N30+TO_BF!N30+TO_GW!N30+TO_RPI!N30+TO_PF!N30+TO_BKBPB!N30+TO_CL!N30+TO_BNG!N30+TO_LBB!N30+TO_CPP!N30+TO_GTL!N30+TO_NSP!N30</f>
        <v>7008.0877042132415</v>
      </c>
      <c r="O30" s="10">
        <f>TO_EHG!O30+TO_CO!O30+TO_BF!O30+TO_GW!O30+TO_RPI!O30+TO_PF!O30+TO_BKBPB!O30+TO_CL!O30+TO_BNG!O30+TO_LBB!O30+TO_CPP!O30+TO_GTL!O30+TO_NSP!O30</f>
        <v>6829.8092863284601</v>
      </c>
      <c r="P30" s="10">
        <f>TO_EHG!P30+TO_CO!P30+TO_BF!P30+TO_GW!P30+TO_RPI!P30+TO_PF!P30+TO_BKBPB!P30+TO_CL!P30+TO_BNG!P30+TO_LBB!P30+TO_CPP!P30+TO_GTL!P30+TO_NSP!P30</f>
        <v>7694.308254514187</v>
      </c>
      <c r="Q30" s="10">
        <f>TO_EHG!Q30+TO_CO!Q30+TO_BF!Q30+TO_GW!Q30+TO_RPI!Q30+TO_PF!Q30+TO_BKBPB!Q30+TO_CL!Q30+TO_BNG!Q30+TO_LBB!Q30+TO_CPP!Q30+TO_GTL!Q30+TO_NSP!Q30</f>
        <v>7802.0129836629403</v>
      </c>
      <c r="R30" s="10">
        <f>TO_EHG!R30+TO_CO!R30+TO_BF!R30+TO_GW!R30+TO_RPI!R30+TO_PF!R30+TO_BKBPB!R30+TO_CL!R30+TO_BNG!R30+TO_LBB!R30+TO_CPP!R30+TO_GTL!R30+TO_NSP!R30</f>
        <v>7092.8461736887348</v>
      </c>
      <c r="S30" s="10">
        <f>TO_EHG!S30+TO_CO!S30+TO_BF!S30+TO_GW!S30+TO_RPI!S30+TO_PF!S30+TO_BKBPB!S30+TO_CL!S30+TO_BNG!S30+TO_LBB!S30+TO_CPP!S30+TO_GTL!S30+TO_NSP!S30</f>
        <v>7313.4579535683588</v>
      </c>
      <c r="T30" s="10">
        <f>TO_EHG!T30+TO_CO!T30+TO_BF!T30+TO_GW!T30+TO_RPI!T30+TO_PF!T30+TO_BKBPB!T30+TO_CL!T30+TO_BNG!T30+TO_LBB!T30+TO_CPP!T30+TO_GTL!T30+TO_NSP!T30</f>
        <v>6666.7822012037832</v>
      </c>
      <c r="U30" s="10">
        <f>TO_EHG!U30+TO_CO!U30+TO_BF!U30+TO_GW!U30+TO_RPI!U30+TO_PF!U30+TO_BKBPB!U30+TO_CL!U30+TO_BNG!U30+TO_LBB!U30+TO_CPP!U30+TO_GTL!U30+TO_NSP!U30</f>
        <v>7408.6828030954421</v>
      </c>
      <c r="V30" s="10">
        <f>TO_EHG!V30+TO_CO!V30+TO_BF!V30+TO_GW!V30+TO_RPI!V30+TO_PF!V30+TO_BKBPB!V30+TO_CL!V30+TO_BNG!V30+TO_LBB!V30+TO_CPP!V30+TO_GTL!V30+TO_NSP!V30</f>
        <v>7273.1230438521061</v>
      </c>
      <c r="W30" s="10">
        <f>TO_EHG!W30+TO_CO!W30+TO_BF!W30+TO_GW!W30+TO_RPI!W30+TO_PF!W30+TO_BKBPB!W30+TO_CL!W30+TO_BNG!W30+TO_LBB!W30+TO_CPP!W30+TO_GTL!W30+TO_NSP!W30</f>
        <v>6582.5036113499573</v>
      </c>
      <c r="X30" s="10">
        <f>TO_EHG!X30+TO_CO!X30+TO_BF!X30+TO_GW!X30+TO_RPI!X30+TO_PF!X30+TO_BKBPB!X30+TO_CL!X30+TO_BNG!X30+TO_LBB!X30+TO_CPP!X30+TO_GTL!X30+TO_NSP!X30</f>
        <v>9241.8344797936352</v>
      </c>
    </row>
    <row r="31" spans="1:24" ht="11.25" customHeight="1" x14ac:dyDescent="0.2">
      <c r="A31" s="41" t="s">
        <v>51</v>
      </c>
      <c r="B31" s="9" t="s">
        <v>52</v>
      </c>
      <c r="C31" s="10">
        <f>TO_EHG!C31+TO_CO!C31+TO_BF!C31+TO_GW!C31+TO_RPI!C31+TO_PF!C31+TO_BKBPB!C31+TO_CL!C31+TO_BNG!C31+TO_LBB!C31+TO_CPP!C31+TO_GTL!C31+TO_NSP!C31</f>
        <v>0</v>
      </c>
      <c r="D31" s="10">
        <f>TO_EHG!D31+TO_CO!D31+TO_BF!D31+TO_GW!D31+TO_RPI!D31+TO_PF!D31+TO_BKBPB!D31+TO_CL!D31+TO_BNG!D31+TO_LBB!D31+TO_CPP!D31+TO_GTL!D31+TO_NSP!D31</f>
        <v>0</v>
      </c>
      <c r="E31" s="10">
        <f>TO_EHG!E31+TO_CO!E31+TO_BF!E31+TO_GW!E31+TO_RPI!E31+TO_PF!E31+TO_BKBPB!E31+TO_CL!E31+TO_BNG!E31+TO_LBB!E31+TO_CPP!E31+TO_GTL!E31+TO_NSP!E31</f>
        <v>0</v>
      </c>
      <c r="F31" s="10">
        <f>TO_EHG!F31+TO_CO!F31+TO_BF!F31+TO_GW!F31+TO_RPI!F31+TO_PF!F31+TO_BKBPB!F31+TO_CL!F31+TO_BNG!F31+TO_LBB!F31+TO_CPP!F31+TO_GTL!F31+TO_NSP!F31</f>
        <v>0</v>
      </c>
      <c r="G31" s="10">
        <f>TO_EHG!G31+TO_CO!G31+TO_BF!G31+TO_GW!G31+TO_RPI!G31+TO_PF!G31+TO_BKBPB!G31+TO_CL!G31+TO_BNG!G31+TO_LBB!G31+TO_CPP!G31+TO_GTL!G31+TO_NSP!G31</f>
        <v>0</v>
      </c>
      <c r="H31" s="10">
        <f>TO_EHG!H31+TO_CO!H31+TO_BF!H31+TO_GW!H31+TO_RPI!H31+TO_PF!H31+TO_BKBPB!H31+TO_CL!H31+TO_BNG!H31+TO_LBB!H31+TO_CPP!H31+TO_GTL!H31+TO_NSP!H31</f>
        <v>0</v>
      </c>
      <c r="I31" s="10">
        <f>TO_EHG!I31+TO_CO!I31+TO_BF!I31+TO_GW!I31+TO_RPI!I31+TO_PF!I31+TO_BKBPB!I31+TO_CL!I31+TO_BNG!I31+TO_LBB!I31+TO_CPP!I31+TO_GTL!I31+TO_NSP!I31</f>
        <v>0</v>
      </c>
      <c r="J31" s="10">
        <f>TO_EHG!J31+TO_CO!J31+TO_BF!J31+TO_GW!J31+TO_RPI!J31+TO_PF!J31+TO_BKBPB!J31+TO_CL!J31+TO_BNG!J31+TO_LBB!J31+TO_CPP!J31+TO_GTL!J31+TO_NSP!J31</f>
        <v>0</v>
      </c>
      <c r="K31" s="10">
        <f>TO_EHG!K31+TO_CO!K31+TO_BF!K31+TO_GW!K31+TO_RPI!K31+TO_PF!K31+TO_BKBPB!K31+TO_CL!K31+TO_BNG!K31+TO_LBB!K31+TO_CPP!K31+TO_GTL!K31+TO_NSP!K31</f>
        <v>0</v>
      </c>
      <c r="L31" s="10">
        <f>TO_EHG!L31+TO_CO!L31+TO_BF!L31+TO_GW!L31+TO_RPI!L31+TO_PF!L31+TO_BKBPB!L31+TO_CL!L31+TO_BNG!L31+TO_LBB!L31+TO_CPP!L31+TO_GTL!L31+TO_NSP!L31</f>
        <v>0</v>
      </c>
      <c r="M31" s="10">
        <f>TO_EHG!M31+TO_CO!M31+TO_BF!M31+TO_GW!M31+TO_RPI!M31+TO_PF!M31+TO_BKBPB!M31+TO_CL!M31+TO_BNG!M31+TO_LBB!M31+TO_CPP!M31+TO_GTL!M31+TO_NSP!M31</f>
        <v>0</v>
      </c>
      <c r="N31" s="10">
        <f>TO_EHG!N31+TO_CO!N31+TO_BF!N31+TO_GW!N31+TO_RPI!N31+TO_PF!N31+TO_BKBPB!N31+TO_CL!N31+TO_BNG!N31+TO_LBB!N31+TO_CPP!N31+TO_GTL!N31+TO_NSP!N31</f>
        <v>0</v>
      </c>
      <c r="O31" s="10">
        <f>TO_EHG!O31+TO_CO!O31+TO_BF!O31+TO_GW!O31+TO_RPI!O31+TO_PF!O31+TO_BKBPB!O31+TO_CL!O31+TO_BNG!O31+TO_LBB!O31+TO_CPP!O31+TO_GTL!O31+TO_NSP!O31</f>
        <v>0</v>
      </c>
      <c r="P31" s="10">
        <f>TO_EHG!P31+TO_CO!P31+TO_BF!P31+TO_GW!P31+TO_RPI!P31+TO_PF!P31+TO_BKBPB!P31+TO_CL!P31+TO_BNG!P31+TO_LBB!P31+TO_CPP!P31+TO_GTL!P31+TO_NSP!P31</f>
        <v>0</v>
      </c>
      <c r="Q31" s="10">
        <f>TO_EHG!Q31+TO_CO!Q31+TO_BF!Q31+TO_GW!Q31+TO_RPI!Q31+TO_PF!Q31+TO_BKBPB!Q31+TO_CL!Q31+TO_BNG!Q31+TO_LBB!Q31+TO_CPP!Q31+TO_GTL!Q31+TO_NSP!Q31</f>
        <v>0</v>
      </c>
      <c r="R31" s="10">
        <f>TO_EHG!R31+TO_CO!R31+TO_BF!R31+TO_GW!R31+TO_RPI!R31+TO_PF!R31+TO_BKBPB!R31+TO_CL!R31+TO_BNG!R31+TO_LBB!R31+TO_CPP!R31+TO_GTL!R31+TO_NSP!R31</f>
        <v>0</v>
      </c>
      <c r="S31" s="10">
        <f>TO_EHG!S31+TO_CO!S31+TO_BF!S31+TO_GW!S31+TO_RPI!S31+TO_PF!S31+TO_BKBPB!S31+TO_CL!S31+TO_BNG!S31+TO_LBB!S31+TO_CPP!S31+TO_GTL!S31+TO_NSP!S31</f>
        <v>0</v>
      </c>
      <c r="T31" s="10">
        <f>TO_EHG!T31+TO_CO!T31+TO_BF!T31+TO_GW!T31+TO_RPI!T31+TO_PF!T31+TO_BKBPB!T31+TO_CL!T31+TO_BNG!T31+TO_LBB!T31+TO_CPP!T31+TO_GTL!T31+TO_NSP!T31</f>
        <v>0</v>
      </c>
      <c r="U31" s="10">
        <f>TO_EHG!U31+TO_CO!U31+TO_BF!U31+TO_GW!U31+TO_RPI!U31+TO_PF!U31+TO_BKBPB!U31+TO_CL!U31+TO_BNG!U31+TO_LBB!U31+TO_CPP!U31+TO_GTL!U31+TO_NSP!U31</f>
        <v>0</v>
      </c>
      <c r="V31" s="10">
        <f>TO_EHG!V31+TO_CO!V31+TO_BF!V31+TO_GW!V31+TO_RPI!V31+TO_PF!V31+TO_BKBPB!V31+TO_CL!V31+TO_BNG!V31+TO_LBB!V31+TO_CPP!V31+TO_GTL!V31+TO_NSP!V31</f>
        <v>0</v>
      </c>
      <c r="W31" s="10">
        <f>TO_EHG!W31+TO_CO!W31+TO_BF!W31+TO_GW!W31+TO_RPI!W31+TO_PF!W31+TO_BKBPB!W31+TO_CL!W31+TO_BNG!W31+TO_LBB!W31+TO_CPP!W31+TO_GTL!W31+TO_NSP!W31</f>
        <v>0</v>
      </c>
      <c r="X31" s="10">
        <f>TO_EHG!X31+TO_CO!X31+TO_BF!X31+TO_GW!X31+TO_RPI!X31+TO_PF!X31+TO_BKBPB!X31+TO_CL!X31+TO_BNG!X31+TO_LBB!X31+TO_CPP!X31+TO_GTL!X31+TO_NSP!X31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TO_EHG!C32+TO_CO!C32+TO_BF!C32+TO_GW!C32+TO_RPI!C32+TO_PF!C32+TO_BKBPB!C32+TO_CL!C32+TO_BNG!C32+TO_LBB!C32+TO_CPP!C32+TO_GTL!C32+TO_NSP!C32</f>
        <v>0</v>
      </c>
      <c r="D32" s="10">
        <f>TO_EHG!D32+TO_CO!D32+TO_BF!D32+TO_GW!D32+TO_RPI!D32+TO_PF!D32+TO_BKBPB!D32+TO_CL!D32+TO_BNG!D32+TO_LBB!D32+TO_CPP!D32+TO_GTL!D32+TO_NSP!D32</f>
        <v>0</v>
      </c>
      <c r="E32" s="10">
        <f>TO_EHG!E32+TO_CO!E32+TO_BF!E32+TO_GW!E32+TO_RPI!E32+TO_PF!E32+TO_BKBPB!E32+TO_CL!E32+TO_BNG!E32+TO_LBB!E32+TO_CPP!E32+TO_GTL!E32+TO_NSP!E32</f>
        <v>0</v>
      </c>
      <c r="F32" s="10">
        <f>TO_EHG!F32+TO_CO!F32+TO_BF!F32+TO_GW!F32+TO_RPI!F32+TO_PF!F32+TO_BKBPB!F32+TO_CL!F32+TO_BNG!F32+TO_LBB!F32+TO_CPP!F32+TO_GTL!F32+TO_NSP!F32</f>
        <v>0</v>
      </c>
      <c r="G32" s="10">
        <f>TO_EHG!G32+TO_CO!G32+TO_BF!G32+TO_GW!G32+TO_RPI!G32+TO_PF!G32+TO_BKBPB!G32+TO_CL!G32+TO_BNG!G32+TO_LBB!G32+TO_CPP!G32+TO_GTL!G32+TO_NSP!G32</f>
        <v>0</v>
      </c>
      <c r="H32" s="10">
        <f>TO_EHG!H32+TO_CO!H32+TO_BF!H32+TO_GW!H32+TO_RPI!H32+TO_PF!H32+TO_BKBPB!H32+TO_CL!H32+TO_BNG!H32+TO_LBB!H32+TO_CPP!H32+TO_GTL!H32+TO_NSP!H32</f>
        <v>0</v>
      </c>
      <c r="I32" s="10">
        <f>TO_EHG!I32+TO_CO!I32+TO_BF!I32+TO_GW!I32+TO_RPI!I32+TO_PF!I32+TO_BKBPB!I32+TO_CL!I32+TO_BNG!I32+TO_LBB!I32+TO_CPP!I32+TO_GTL!I32+TO_NSP!I32</f>
        <v>0</v>
      </c>
      <c r="J32" s="10">
        <f>TO_EHG!J32+TO_CO!J32+TO_BF!J32+TO_GW!J32+TO_RPI!J32+TO_PF!J32+TO_BKBPB!J32+TO_CL!J32+TO_BNG!J32+TO_LBB!J32+TO_CPP!J32+TO_GTL!J32+TO_NSP!J32</f>
        <v>0</v>
      </c>
      <c r="K32" s="10">
        <f>TO_EHG!K32+TO_CO!K32+TO_BF!K32+TO_GW!K32+TO_RPI!K32+TO_PF!K32+TO_BKBPB!K32+TO_CL!K32+TO_BNG!K32+TO_LBB!K32+TO_CPP!K32+TO_GTL!K32+TO_NSP!K32</f>
        <v>0</v>
      </c>
      <c r="L32" s="10">
        <f>TO_EHG!L32+TO_CO!L32+TO_BF!L32+TO_GW!L32+TO_RPI!L32+TO_PF!L32+TO_BKBPB!L32+TO_CL!L32+TO_BNG!L32+TO_LBB!L32+TO_CPP!L32+TO_GTL!L32+TO_NSP!L32</f>
        <v>0</v>
      </c>
      <c r="M32" s="10">
        <f>TO_EHG!M32+TO_CO!M32+TO_BF!M32+TO_GW!M32+TO_RPI!M32+TO_PF!M32+TO_BKBPB!M32+TO_CL!M32+TO_BNG!M32+TO_LBB!M32+TO_CPP!M32+TO_GTL!M32+TO_NSP!M32</f>
        <v>0</v>
      </c>
      <c r="N32" s="10">
        <f>TO_EHG!N32+TO_CO!N32+TO_BF!N32+TO_GW!N32+TO_RPI!N32+TO_PF!N32+TO_BKBPB!N32+TO_CL!N32+TO_BNG!N32+TO_LBB!N32+TO_CPP!N32+TO_GTL!N32+TO_NSP!N32</f>
        <v>0</v>
      </c>
      <c r="O32" s="10">
        <f>TO_EHG!O32+TO_CO!O32+TO_BF!O32+TO_GW!O32+TO_RPI!O32+TO_PF!O32+TO_BKBPB!O32+TO_CL!O32+TO_BNG!O32+TO_LBB!O32+TO_CPP!O32+TO_GTL!O32+TO_NSP!O32</f>
        <v>0</v>
      </c>
      <c r="P32" s="10">
        <f>TO_EHG!P32+TO_CO!P32+TO_BF!P32+TO_GW!P32+TO_RPI!P32+TO_PF!P32+TO_BKBPB!P32+TO_CL!P32+TO_BNG!P32+TO_LBB!P32+TO_CPP!P32+TO_GTL!P32+TO_NSP!P32</f>
        <v>0</v>
      </c>
      <c r="Q32" s="10">
        <f>TO_EHG!Q32+TO_CO!Q32+TO_BF!Q32+TO_GW!Q32+TO_RPI!Q32+TO_PF!Q32+TO_BKBPB!Q32+TO_CL!Q32+TO_BNG!Q32+TO_LBB!Q32+TO_CPP!Q32+TO_GTL!Q32+TO_NSP!Q32</f>
        <v>0</v>
      </c>
      <c r="R32" s="10">
        <f>TO_EHG!R32+TO_CO!R32+TO_BF!R32+TO_GW!R32+TO_RPI!R32+TO_PF!R32+TO_BKBPB!R32+TO_CL!R32+TO_BNG!R32+TO_LBB!R32+TO_CPP!R32+TO_GTL!R32+TO_NSP!R32</f>
        <v>0</v>
      </c>
      <c r="S32" s="10">
        <f>TO_EHG!S32+TO_CO!S32+TO_BF!S32+TO_GW!S32+TO_RPI!S32+TO_PF!S32+TO_BKBPB!S32+TO_CL!S32+TO_BNG!S32+TO_LBB!S32+TO_CPP!S32+TO_GTL!S32+TO_NSP!S32</f>
        <v>0</v>
      </c>
      <c r="T32" s="10">
        <f>TO_EHG!T32+TO_CO!T32+TO_BF!T32+TO_GW!T32+TO_RPI!T32+TO_PF!T32+TO_BKBPB!T32+TO_CL!T32+TO_BNG!T32+TO_LBB!T32+TO_CPP!T32+TO_GTL!T32+TO_NSP!T32</f>
        <v>0</v>
      </c>
      <c r="U32" s="10">
        <f>TO_EHG!U32+TO_CO!U32+TO_BF!U32+TO_GW!U32+TO_RPI!U32+TO_PF!U32+TO_BKBPB!U32+TO_CL!U32+TO_BNG!U32+TO_LBB!U32+TO_CPP!U32+TO_GTL!U32+TO_NSP!U32</f>
        <v>0</v>
      </c>
      <c r="V32" s="10">
        <f>TO_EHG!V32+TO_CO!V32+TO_BF!V32+TO_GW!V32+TO_RPI!V32+TO_PF!V32+TO_BKBPB!V32+TO_CL!V32+TO_BNG!V32+TO_LBB!V32+TO_CPP!V32+TO_GTL!V32+TO_NSP!V32</f>
        <v>0</v>
      </c>
      <c r="W32" s="10">
        <f>TO_EHG!W32+TO_CO!W32+TO_BF!W32+TO_GW!W32+TO_RPI!W32+TO_PF!W32+TO_BKBPB!W32+TO_CL!W32+TO_BNG!W32+TO_LBB!W32+TO_CPP!W32+TO_GTL!W32+TO_NSP!W32</f>
        <v>0</v>
      </c>
      <c r="X32" s="10">
        <f>TO_EHG!X32+TO_CO!X32+TO_BF!X32+TO_GW!X32+TO_RPI!X32+TO_PF!X32+TO_BKBPB!X32+TO_CL!X32+TO_BNG!X32+TO_LBB!X32+TO_CPP!X32+TO_GTL!X32+TO_NSP!X32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68217.735167669816</v>
      </c>
      <c r="D33" s="29">
        <f t="shared" si="18"/>
        <v>68128.369819432497</v>
      </c>
      <c r="E33" s="29">
        <f t="shared" si="18"/>
        <v>64404.292003439376</v>
      </c>
      <c r="F33" s="29">
        <f t="shared" si="18"/>
        <v>67982.995270851243</v>
      </c>
      <c r="G33" s="29">
        <f t="shared" si="18"/>
        <v>71019.2218400688</v>
      </c>
      <c r="H33" s="29">
        <f t="shared" si="18"/>
        <v>72328.999656061904</v>
      </c>
      <c r="I33" s="29">
        <f t="shared" si="18"/>
        <v>70288.542648323302</v>
      </c>
      <c r="J33" s="29">
        <f t="shared" si="18"/>
        <v>69329.040154772112</v>
      </c>
      <c r="K33" s="29">
        <f t="shared" si="18"/>
        <v>68665.367411865853</v>
      </c>
      <c r="L33" s="29">
        <f t="shared" si="18"/>
        <v>67762.955975924342</v>
      </c>
      <c r="M33" s="29">
        <f t="shared" si="18"/>
        <v>72423.542476354254</v>
      </c>
      <c r="N33" s="29">
        <f t="shared" si="18"/>
        <v>68982.213499570047</v>
      </c>
      <c r="O33" s="29">
        <f t="shared" si="18"/>
        <v>71402.587102321573</v>
      </c>
      <c r="P33" s="29">
        <f t="shared" si="18"/>
        <v>70325.578417884797</v>
      </c>
      <c r="Q33" s="29">
        <f t="shared" si="18"/>
        <v>73333.338521066209</v>
      </c>
      <c r="R33" s="29">
        <f t="shared" si="18"/>
        <v>79095.230868443658</v>
      </c>
      <c r="S33" s="29">
        <f t="shared" si="18"/>
        <v>80064.376698194334</v>
      </c>
      <c r="T33" s="29">
        <f t="shared" si="18"/>
        <v>81639.245313843508</v>
      </c>
      <c r="U33" s="29">
        <f t="shared" si="18"/>
        <v>87755.68065348237</v>
      </c>
      <c r="V33" s="29">
        <f t="shared" si="18"/>
        <v>92049.785382631118</v>
      </c>
      <c r="W33" s="29">
        <f t="shared" si="18"/>
        <v>79822.931900257929</v>
      </c>
      <c r="X33" s="29">
        <f t="shared" ref="X33" si="19">SUM(X34:X50)</f>
        <v>87778.919690455718</v>
      </c>
    </row>
    <row r="34" spans="1:24" ht="11.25" customHeight="1" x14ac:dyDescent="0.2">
      <c r="A34" s="41" t="s">
        <v>55</v>
      </c>
      <c r="B34" s="9" t="s">
        <v>56</v>
      </c>
      <c r="C34" s="10">
        <f>TO_EHG!C34+TO_CO!C34+TO_BF!C34+TO_GW!C34+TO_RPI!C34+TO_PF!C34+TO_BKBPB!C34+TO_CL!C34+TO_BNG!C34+TO_LBB!C34+TO_CPP!C34+TO_GTL!C34+TO_NSP!C34</f>
        <v>6415.3967325881349</v>
      </c>
      <c r="D34" s="10">
        <f>TO_EHG!D34+TO_CO!D34+TO_BF!D34+TO_GW!D34+TO_RPI!D34+TO_PF!D34+TO_BKBPB!D34+TO_CL!D34+TO_BNG!D34+TO_LBB!D34+TO_CPP!D34+TO_GTL!D34+TO_NSP!D34</f>
        <v>6811.5687876182292</v>
      </c>
      <c r="E34" s="10">
        <f>TO_EHG!E34+TO_CO!E34+TO_BF!E34+TO_GW!E34+TO_RPI!E34+TO_PF!E34+TO_BKBPB!E34+TO_CL!E34+TO_BNG!E34+TO_LBB!E34+TO_CPP!E34+TO_GTL!E34+TO_NSP!E34</f>
        <v>7525.1102321582102</v>
      </c>
      <c r="F34" s="10">
        <f>TO_EHG!F34+TO_CO!F34+TO_BF!F34+TO_GW!F34+TO_RPI!F34+TO_PF!F34+TO_BKBPB!F34+TO_CL!F34+TO_BNG!F34+TO_LBB!F34+TO_CPP!F34+TO_GTL!F34+TO_NSP!F34</f>
        <v>8010.879879621667</v>
      </c>
      <c r="G34" s="10">
        <f>TO_EHG!G34+TO_CO!G34+TO_BF!G34+TO_GW!G34+TO_RPI!G34+TO_PF!G34+TO_BKBPB!G34+TO_CL!G34+TO_BNG!G34+TO_LBB!G34+TO_CPP!G34+TO_GTL!G34+TO_NSP!G34</f>
        <v>8019.5156491831458</v>
      </c>
      <c r="H34" s="10">
        <f>TO_EHG!H34+TO_CO!H34+TO_BF!H34+TO_GW!H34+TO_RPI!H34+TO_PF!H34+TO_BKBPB!H34+TO_CL!H34+TO_BNG!H34+TO_LBB!H34+TO_CPP!H34+TO_GTL!H34+TO_NSP!H34</f>
        <v>7807.5949269131543</v>
      </c>
      <c r="I34" s="10">
        <f>TO_EHG!I34+TO_CO!I34+TO_BF!I34+TO_GW!I34+TO_RPI!I34+TO_PF!I34+TO_BKBPB!I34+TO_CL!I34+TO_BNG!I34+TO_LBB!I34+TO_CPP!I34+TO_GTL!I34+TO_NSP!I34</f>
        <v>7471.9843508168533</v>
      </c>
      <c r="J34" s="10">
        <f>TO_EHG!J34+TO_CO!J34+TO_BF!J34+TO_GW!J34+TO_RPI!J34+TO_PF!J34+TO_BKBPB!J34+TO_CL!J34+TO_BNG!J34+TO_LBB!J34+TO_CPP!J34+TO_GTL!J34+TO_NSP!J34</f>
        <v>8066.8923473774721</v>
      </c>
      <c r="K34" s="10">
        <f>TO_EHG!K34+TO_CO!K34+TO_BF!K34+TO_GW!K34+TO_RPI!K34+TO_PF!K34+TO_BKBPB!K34+TO_CL!K34+TO_BNG!K34+TO_LBB!K34+TO_CPP!K34+TO_GTL!K34+TO_NSP!K34</f>
        <v>7116.6967325881342</v>
      </c>
      <c r="L34" s="10">
        <f>TO_EHG!L34+TO_CO!L34+TO_BF!L34+TO_GW!L34+TO_RPI!L34+TO_PF!L34+TO_BKBPB!L34+TO_CL!L34+TO_BNG!L34+TO_LBB!L34+TO_CPP!L34+TO_GTL!L34+TO_NSP!L34</f>
        <v>6923.6044711951836</v>
      </c>
      <c r="M34" s="10">
        <f>TO_EHG!M34+TO_CO!M34+TO_BF!M34+TO_GW!M34+TO_RPI!M34+TO_PF!M34+TO_BKBPB!M34+TO_CL!M34+TO_BNG!M34+TO_LBB!M34+TO_CPP!M34+TO_GTL!M34+TO_NSP!M34</f>
        <v>7311.1471195184877</v>
      </c>
      <c r="N34" s="10">
        <f>TO_EHG!N34+TO_CO!N34+TO_BF!N34+TO_GW!N34+TO_RPI!N34+TO_PF!N34+TO_BKBPB!N34+TO_CL!N34+TO_BNG!N34+TO_LBB!N34+TO_CPP!N34+TO_GTL!N34+TO_NSP!N34</f>
        <v>6826.5520206362853</v>
      </c>
      <c r="O34" s="10">
        <f>TO_EHG!O34+TO_CO!O34+TO_BF!O34+TO_GW!O34+TO_RPI!O34+TO_PF!O34+TO_BKBPB!O34+TO_CL!O34+TO_BNG!O34+TO_LBB!O34+TO_CPP!O34+TO_GTL!O34+TO_NSP!O34</f>
        <v>7352.6189165950127</v>
      </c>
      <c r="P34" s="10">
        <f>TO_EHG!P34+TO_CO!P34+TO_BF!P34+TO_GW!P34+TO_RPI!P34+TO_PF!P34+TO_BKBPB!P34+TO_CL!P34+TO_BNG!P34+TO_LBB!P34+TO_CPP!P34+TO_GTL!P34+TO_NSP!P34</f>
        <v>6858.1896818572668</v>
      </c>
      <c r="Q34" s="10">
        <f>TO_EHG!Q34+TO_CO!Q34+TO_BF!Q34+TO_GW!Q34+TO_RPI!Q34+TO_PF!Q34+TO_BKBPB!Q34+TO_CL!Q34+TO_BNG!Q34+TO_LBB!Q34+TO_CPP!Q34+TO_GTL!Q34+TO_NSP!Q34</f>
        <v>7099.0170249355124</v>
      </c>
      <c r="R34" s="10">
        <f>TO_EHG!R34+TO_CO!R34+TO_BF!R34+TO_GW!R34+TO_RPI!R34+TO_PF!R34+TO_BKBPB!R34+TO_CL!R34+TO_BNG!R34+TO_LBB!R34+TO_CPP!R34+TO_GTL!R34+TO_NSP!R34</f>
        <v>6987.872484952708</v>
      </c>
      <c r="S34" s="10">
        <f>TO_EHG!S34+TO_CO!S34+TO_BF!S34+TO_GW!S34+TO_RPI!S34+TO_PF!S34+TO_BKBPB!S34+TO_CL!S34+TO_BNG!S34+TO_LBB!S34+TO_CPP!S34+TO_GTL!S34+TO_NSP!S34</f>
        <v>7753.5099742046441</v>
      </c>
      <c r="T34" s="10">
        <f>TO_EHG!T34+TO_CO!T34+TO_BF!T34+TO_GW!T34+TO_RPI!T34+TO_PF!T34+TO_BKBPB!T34+TO_CL!T34+TO_BNG!T34+TO_LBB!T34+TO_CPP!T34+TO_GTL!T34+TO_NSP!T34</f>
        <v>7372.2711951848678</v>
      </c>
      <c r="U34" s="10">
        <f>TO_EHG!U34+TO_CO!U34+TO_BF!U34+TO_GW!U34+TO_RPI!U34+TO_PF!U34+TO_BKBPB!U34+TO_CL!U34+TO_BNG!U34+TO_LBB!U34+TO_CPP!U34+TO_GTL!U34+TO_NSP!U34</f>
        <v>7597.174290627685</v>
      </c>
      <c r="V34" s="10">
        <f>TO_EHG!V34+TO_CO!V34+TO_BF!V34+TO_GW!V34+TO_RPI!V34+TO_PF!V34+TO_BKBPB!V34+TO_CL!V34+TO_BNG!V34+TO_LBB!V34+TO_CPP!V34+TO_GTL!V34+TO_NSP!V34</f>
        <v>7185.0713671539106</v>
      </c>
      <c r="W34" s="10">
        <f>TO_EHG!W34+TO_CO!W34+TO_BF!W34+TO_GW!W34+TO_RPI!W34+TO_PF!W34+TO_BKBPB!W34+TO_CL!W34+TO_BNG!W34+TO_LBB!W34+TO_CPP!W34+TO_GTL!W34+TO_NSP!W34</f>
        <v>7280.3985382631136</v>
      </c>
      <c r="X34" s="10">
        <f>TO_EHG!X34+TO_CO!X34+TO_BF!X34+TO_GW!X34+TO_RPI!X34+TO_PF!X34+TO_BKBPB!X34+TO_CL!X34+TO_BNG!X34+TO_LBB!X34+TO_CPP!X34+TO_GTL!X34+TO_NSP!X34</f>
        <v>7360.4707652622519</v>
      </c>
    </row>
    <row r="35" spans="1:24" ht="11.25" customHeight="1" x14ac:dyDescent="0.2">
      <c r="A35" s="41" t="s">
        <v>57</v>
      </c>
      <c r="B35" s="9" t="s">
        <v>58</v>
      </c>
      <c r="C35" s="10">
        <f>TO_EHG!C35+TO_CO!C35+TO_BF!C35+TO_GW!C35+TO_RPI!C35+TO_PF!C35+TO_BKBPB!C35+TO_CL!C35+TO_BNG!C35+TO_LBB!C35+TO_CPP!C35+TO_GTL!C35+TO_NSP!C35</f>
        <v>0</v>
      </c>
      <c r="D35" s="10">
        <f>TO_EHG!D35+TO_CO!D35+TO_BF!D35+TO_GW!D35+TO_RPI!D35+TO_PF!D35+TO_BKBPB!D35+TO_CL!D35+TO_BNG!D35+TO_LBB!D35+TO_CPP!D35+TO_GTL!D35+TO_NSP!D35</f>
        <v>0</v>
      </c>
      <c r="E35" s="10">
        <f>TO_EHG!E35+TO_CO!E35+TO_BF!E35+TO_GW!E35+TO_RPI!E35+TO_PF!E35+TO_BKBPB!E35+TO_CL!E35+TO_BNG!E35+TO_LBB!E35+TO_CPP!E35+TO_GTL!E35+TO_NSP!E35</f>
        <v>0</v>
      </c>
      <c r="F35" s="10">
        <f>TO_EHG!F35+TO_CO!F35+TO_BF!F35+TO_GW!F35+TO_RPI!F35+TO_PF!F35+TO_BKBPB!F35+TO_CL!F35+TO_BNG!F35+TO_LBB!F35+TO_CPP!F35+TO_GTL!F35+TO_NSP!F35</f>
        <v>0</v>
      </c>
      <c r="G35" s="10">
        <f>TO_EHG!G35+TO_CO!G35+TO_BF!G35+TO_GW!G35+TO_RPI!G35+TO_PF!G35+TO_BKBPB!G35+TO_CL!G35+TO_BNG!G35+TO_LBB!G35+TO_CPP!G35+TO_GTL!G35+TO_NSP!G35</f>
        <v>0</v>
      </c>
      <c r="H35" s="10">
        <f>TO_EHG!H35+TO_CO!H35+TO_BF!H35+TO_GW!H35+TO_RPI!H35+TO_PF!H35+TO_BKBPB!H35+TO_CL!H35+TO_BNG!H35+TO_LBB!H35+TO_CPP!H35+TO_GTL!H35+TO_NSP!H35</f>
        <v>0</v>
      </c>
      <c r="I35" s="10">
        <f>TO_EHG!I35+TO_CO!I35+TO_BF!I35+TO_GW!I35+TO_RPI!I35+TO_PF!I35+TO_BKBPB!I35+TO_CL!I35+TO_BNG!I35+TO_LBB!I35+TO_CPP!I35+TO_GTL!I35+TO_NSP!I35</f>
        <v>0</v>
      </c>
      <c r="J35" s="10">
        <f>TO_EHG!J35+TO_CO!J35+TO_BF!J35+TO_GW!J35+TO_RPI!J35+TO_PF!J35+TO_BKBPB!J35+TO_CL!J35+TO_BNG!J35+TO_LBB!J35+TO_CPP!J35+TO_GTL!J35+TO_NSP!J35</f>
        <v>0</v>
      </c>
      <c r="K35" s="10">
        <f>TO_EHG!K35+TO_CO!K35+TO_BF!K35+TO_GW!K35+TO_RPI!K35+TO_PF!K35+TO_BKBPB!K35+TO_CL!K35+TO_BNG!K35+TO_LBB!K35+TO_CPP!K35+TO_GTL!K35+TO_NSP!K35</f>
        <v>0</v>
      </c>
      <c r="L35" s="10">
        <f>TO_EHG!L35+TO_CO!L35+TO_BF!L35+TO_GW!L35+TO_RPI!L35+TO_PF!L35+TO_BKBPB!L35+TO_CL!L35+TO_BNG!L35+TO_LBB!L35+TO_CPP!L35+TO_GTL!L35+TO_NSP!L35</f>
        <v>0</v>
      </c>
      <c r="M35" s="10">
        <f>TO_EHG!M35+TO_CO!M35+TO_BF!M35+TO_GW!M35+TO_RPI!M35+TO_PF!M35+TO_BKBPB!M35+TO_CL!M35+TO_BNG!M35+TO_LBB!M35+TO_CPP!M35+TO_GTL!M35+TO_NSP!M35</f>
        <v>0</v>
      </c>
      <c r="N35" s="10">
        <f>TO_EHG!N35+TO_CO!N35+TO_BF!N35+TO_GW!N35+TO_RPI!N35+TO_PF!N35+TO_BKBPB!N35+TO_CL!N35+TO_BNG!N35+TO_LBB!N35+TO_CPP!N35+TO_GTL!N35+TO_NSP!N35</f>
        <v>0</v>
      </c>
      <c r="O35" s="10">
        <f>TO_EHG!O35+TO_CO!O35+TO_BF!O35+TO_GW!O35+TO_RPI!O35+TO_PF!O35+TO_BKBPB!O35+TO_CL!O35+TO_BNG!O35+TO_LBB!O35+TO_CPP!O35+TO_GTL!O35+TO_NSP!O35</f>
        <v>0</v>
      </c>
      <c r="P35" s="10">
        <f>TO_EHG!P35+TO_CO!P35+TO_BF!P35+TO_GW!P35+TO_RPI!P35+TO_PF!P35+TO_BKBPB!P35+TO_CL!P35+TO_BNG!P35+TO_LBB!P35+TO_CPP!P35+TO_GTL!P35+TO_NSP!P35</f>
        <v>0</v>
      </c>
      <c r="Q35" s="10">
        <f>TO_EHG!Q35+TO_CO!Q35+TO_BF!Q35+TO_GW!Q35+TO_RPI!Q35+TO_PF!Q35+TO_BKBPB!Q35+TO_CL!Q35+TO_BNG!Q35+TO_LBB!Q35+TO_CPP!Q35+TO_GTL!Q35+TO_NSP!Q35</f>
        <v>0</v>
      </c>
      <c r="R35" s="10">
        <f>TO_EHG!R35+TO_CO!R35+TO_BF!R35+TO_GW!R35+TO_RPI!R35+TO_PF!R35+TO_BKBPB!R35+TO_CL!R35+TO_BNG!R35+TO_LBB!R35+TO_CPP!R35+TO_GTL!R35+TO_NSP!R35</f>
        <v>0</v>
      </c>
      <c r="S35" s="10">
        <f>TO_EHG!S35+TO_CO!S35+TO_BF!S35+TO_GW!S35+TO_RPI!S35+TO_PF!S35+TO_BKBPB!S35+TO_CL!S35+TO_BNG!S35+TO_LBB!S35+TO_CPP!S35+TO_GTL!S35+TO_NSP!S35</f>
        <v>0</v>
      </c>
      <c r="T35" s="10">
        <f>TO_EHG!T35+TO_CO!T35+TO_BF!T35+TO_GW!T35+TO_RPI!T35+TO_PF!T35+TO_BKBPB!T35+TO_CL!T35+TO_BNG!T35+TO_LBB!T35+TO_CPP!T35+TO_GTL!T35+TO_NSP!T35</f>
        <v>0</v>
      </c>
      <c r="U35" s="10">
        <f>TO_EHG!U35+TO_CO!U35+TO_BF!U35+TO_GW!U35+TO_RPI!U35+TO_PF!U35+TO_BKBPB!U35+TO_CL!U35+TO_BNG!U35+TO_LBB!U35+TO_CPP!U35+TO_GTL!U35+TO_NSP!U35</f>
        <v>0</v>
      </c>
      <c r="V35" s="10">
        <f>TO_EHG!V35+TO_CO!V35+TO_BF!V35+TO_GW!V35+TO_RPI!V35+TO_PF!V35+TO_BKBPB!V35+TO_CL!V35+TO_BNG!V35+TO_LBB!V35+TO_CPP!V35+TO_GTL!V35+TO_NSP!V35</f>
        <v>0</v>
      </c>
      <c r="W35" s="10">
        <f>TO_EHG!W35+TO_CO!W35+TO_BF!W35+TO_GW!W35+TO_RPI!W35+TO_PF!W35+TO_BKBPB!W35+TO_CL!W35+TO_BNG!W35+TO_LBB!W35+TO_CPP!W35+TO_GTL!W35+TO_NSP!W35</f>
        <v>0</v>
      </c>
      <c r="X35" s="10">
        <f>TO_EHG!X35+TO_CO!X35+TO_BF!X35+TO_GW!X35+TO_RPI!X35+TO_PF!X35+TO_BKBPB!X35+TO_CL!X35+TO_BNG!X35+TO_LBB!X35+TO_CPP!X35+TO_GTL!X35+TO_NSP!X35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TO_EHG!C36+TO_CO!C36+TO_BF!C36+TO_GW!C36+TO_RPI!C36+TO_PF!C36+TO_BKBPB!C36+TO_CL!C36+TO_BNG!C36+TO_LBB!C36+TO_CPP!C36+TO_GTL!C36+TO_NSP!C36</f>
        <v>1268.3982803095444</v>
      </c>
      <c r="D36" s="10">
        <f>TO_EHG!D36+TO_CO!D36+TO_BF!D36+TO_GW!D36+TO_RPI!D36+TO_PF!D36+TO_BKBPB!D36+TO_CL!D36+TO_BNG!D36+TO_LBB!D36+TO_CPP!D36+TO_GTL!D36+TO_NSP!D36</f>
        <v>1180.9597592433361</v>
      </c>
      <c r="E36" s="10">
        <f>TO_EHG!E36+TO_CO!E36+TO_BF!E36+TO_GW!E36+TO_RPI!E36+TO_PF!E36+TO_BKBPB!E36+TO_CL!E36+TO_BNG!E36+TO_LBB!E36+TO_CPP!E36+TO_GTL!E36+TO_NSP!E36</f>
        <v>1139.9392949269131</v>
      </c>
      <c r="F36" s="10">
        <f>TO_EHG!F36+TO_CO!F36+TO_BF!F36+TO_GW!F36+TO_RPI!F36+TO_PF!F36+TO_BKBPB!F36+TO_CL!F36+TO_BNG!F36+TO_LBB!F36+TO_CPP!F36+TO_GTL!F36+TO_NSP!F36</f>
        <v>1207.9469475494413</v>
      </c>
      <c r="G36" s="10">
        <f>TO_EHG!G36+TO_CO!G36+TO_BF!G36+TO_GW!G36+TO_RPI!G36+TO_PF!G36+TO_BKBPB!G36+TO_CL!G36+TO_BNG!G36+TO_LBB!G36+TO_CPP!G36+TO_GTL!G36+TO_NSP!G36</f>
        <v>1603.039552880482</v>
      </c>
      <c r="H36" s="10">
        <f>TO_EHG!H36+TO_CO!H36+TO_BF!H36+TO_GW!H36+TO_RPI!H36+TO_PF!H36+TO_BKBPB!H36+TO_CL!H36+TO_BNG!H36+TO_LBB!H36+TO_CPP!H36+TO_GTL!H36+TO_NSP!H36</f>
        <v>1498.3293207222703</v>
      </c>
      <c r="I36" s="10">
        <f>TO_EHG!I36+TO_CO!I36+TO_BF!I36+TO_GW!I36+TO_RPI!I36+TO_PF!I36+TO_BKBPB!I36+TO_CL!I36+TO_BNG!I36+TO_LBB!I36+TO_CPP!I36+TO_GTL!I36+TO_NSP!I36</f>
        <v>1632.1857265692179</v>
      </c>
      <c r="J36" s="10">
        <f>TO_EHG!J36+TO_CO!J36+TO_BF!J36+TO_GW!J36+TO_RPI!J36+TO_PF!J36+TO_BKBPB!J36+TO_CL!J36+TO_BNG!J36+TO_LBB!J36+TO_CPP!J36+TO_GTL!J36+TO_NSP!J36</f>
        <v>1603.0396388650038</v>
      </c>
      <c r="K36" s="10">
        <f>TO_EHG!K36+TO_CO!K36+TO_BF!K36+TO_GW!K36+TO_RPI!K36+TO_PF!K36+TO_BKBPB!K36+TO_CL!K36+TO_BNG!K36+TO_LBB!K36+TO_CPP!K36+TO_GTL!K36+TO_NSP!K36</f>
        <v>1515.6010318142733</v>
      </c>
      <c r="L36" s="10">
        <f>TO_EHG!L36+TO_CO!L36+TO_BF!L36+TO_GW!L36+TO_RPI!L36+TO_PF!L36+TO_BKBPB!L36+TO_CL!L36+TO_BNG!L36+TO_LBB!L36+TO_CPP!L36+TO_GTL!L36+TO_NSP!L36</f>
        <v>1585.7678417884781</v>
      </c>
      <c r="M36" s="10">
        <f>TO_EHG!M36+TO_CO!M36+TO_BF!M36+TO_GW!M36+TO_RPI!M36+TO_PF!M36+TO_BKBPB!M36+TO_CL!M36+TO_BNG!M36+TO_LBB!M36+TO_CPP!M36+TO_GTL!M36+TO_NSP!M36</f>
        <v>1690.4779879621669</v>
      </c>
      <c r="N36" s="10">
        <f>TO_EHG!N36+TO_CO!N36+TO_BF!N36+TO_GW!N36+TO_RPI!N36+TO_PF!N36+TO_BKBPB!N36+TO_CL!N36+TO_BNG!N36+TO_LBB!N36+TO_CPP!N36+TO_GTL!N36+TO_NSP!N36</f>
        <v>1783.3140154772138</v>
      </c>
      <c r="O36" s="10">
        <f>TO_EHG!O36+TO_CO!O36+TO_BF!O36+TO_GW!O36+TO_RPI!O36+TO_PF!O36+TO_BKBPB!O36+TO_CL!O36+TO_BNG!O36+TO_LBB!O36+TO_CPP!O36+TO_GTL!O36+TO_NSP!O36</f>
        <v>1853.4806534823729</v>
      </c>
      <c r="P36" s="10">
        <f>TO_EHG!P36+TO_CO!P36+TO_BF!P36+TO_GW!P36+TO_RPI!P36+TO_PF!P36+TO_BKBPB!P36+TO_CL!P36+TO_BNG!P36+TO_LBB!P36+TO_CPP!P36+TO_GTL!P36+TO_NSP!P36</f>
        <v>1720.7037833190027</v>
      </c>
      <c r="Q36" s="10">
        <f>TO_EHG!Q36+TO_CO!Q36+TO_BF!Q36+TO_GW!Q36+TO_RPI!Q36+TO_PF!Q36+TO_BKBPB!Q36+TO_CL!Q36+TO_BNG!Q36+TO_LBB!Q36+TO_CPP!Q36+TO_GTL!Q36+TO_NSP!Q36</f>
        <v>2012.1655202063621</v>
      </c>
      <c r="R36" s="10">
        <f>TO_EHG!R36+TO_CO!R36+TO_BF!R36+TO_GW!R36+TO_RPI!R36+TO_PF!R36+TO_BKBPB!R36+TO_CL!R36+TO_BNG!R36+TO_LBB!R36+TO_CPP!R36+TO_GTL!R36+TO_NSP!R36</f>
        <v>2117.2983662940665</v>
      </c>
      <c r="S36" s="10">
        <f>TO_EHG!S36+TO_CO!S36+TO_BF!S36+TO_GW!S36+TO_RPI!S36+TO_PF!S36+TO_BKBPB!S36+TO_CL!S36+TO_BNG!S36+TO_LBB!S36+TO_CPP!S36+TO_GTL!S36+TO_NSP!S36</f>
        <v>2096.0944110060191</v>
      </c>
      <c r="T36" s="10">
        <f>TO_EHG!T36+TO_CO!T36+TO_BF!T36+TO_GW!T36+TO_RPI!T36+TO_PF!T36+TO_BKBPB!T36+TO_CL!T36+TO_BNG!T36+TO_LBB!T36+TO_CPP!T36+TO_GTL!T36+TO_NSP!T36</f>
        <v>2024.3897678417879</v>
      </c>
      <c r="U36" s="10">
        <f>TO_EHG!U36+TO_CO!U36+TO_BF!U36+TO_GW!U36+TO_RPI!U36+TO_PF!U36+TO_BKBPB!U36+TO_CL!U36+TO_BNG!U36+TO_LBB!U36+TO_CPP!U36+TO_GTL!U36+TO_NSP!U36</f>
        <v>1914.8512467755797</v>
      </c>
      <c r="V36" s="10">
        <f>TO_EHG!V36+TO_CO!V36+TO_BF!V36+TO_GW!V36+TO_RPI!V36+TO_PF!V36+TO_BKBPB!V36+TO_CL!V36+TO_BNG!V36+TO_LBB!V36+TO_CPP!V36+TO_GTL!V36+TO_NSP!V36</f>
        <v>1946.6880481513326</v>
      </c>
      <c r="W36" s="10">
        <f>TO_EHG!W36+TO_CO!W36+TO_BF!W36+TO_GW!W36+TO_RPI!W36+TO_PF!W36+TO_BKBPB!W36+TO_CL!W36+TO_BNG!W36+TO_LBB!W36+TO_CPP!W36+TO_GTL!W36+TO_NSP!W36</f>
        <v>1803.5590713671534</v>
      </c>
      <c r="X36" s="10">
        <f>TO_EHG!X36+TO_CO!X36+TO_BF!X36+TO_GW!X36+TO_RPI!X36+TO_PF!X36+TO_BKBPB!X36+TO_CL!X36+TO_BNG!X36+TO_LBB!X36+TO_CPP!X36+TO_GTL!X36+TO_NSP!X36</f>
        <v>2084.1766981943251</v>
      </c>
    </row>
    <row r="37" spans="1:24" ht="11.25" customHeight="1" x14ac:dyDescent="0.2">
      <c r="A37" s="41" t="s">
        <v>61</v>
      </c>
      <c r="B37" s="9" t="s">
        <v>62</v>
      </c>
      <c r="C37" s="10">
        <f>TO_EHG!C37+TO_CO!C37+TO_BF!C37+TO_GW!C37+TO_RPI!C37+TO_PF!C37+TO_BKBPB!C37+TO_CL!C37+TO_BNG!C37+TO_LBB!C37+TO_CPP!C37+TO_GTL!C37+TO_NSP!C37</f>
        <v>9294.3059329320713</v>
      </c>
      <c r="D37" s="10">
        <f>TO_EHG!D37+TO_CO!D37+TO_BF!D37+TO_GW!D37+TO_RPI!D37+TO_PF!D37+TO_BKBPB!D37+TO_CL!D37+TO_BNG!D37+TO_LBB!D37+TO_CPP!D37+TO_GTL!D37+TO_NSP!D37</f>
        <v>9849.3073086844361</v>
      </c>
      <c r="E37" s="10">
        <f>TO_EHG!E37+TO_CO!E37+TO_BF!E37+TO_GW!E37+TO_RPI!E37+TO_PF!E37+TO_BKBPB!E37+TO_CL!E37+TO_BNG!E37+TO_LBB!E37+TO_CPP!E37+TO_GTL!E37+TO_NSP!E37</f>
        <v>8335.8460017196903</v>
      </c>
      <c r="F37" s="10">
        <f>TO_EHG!F37+TO_CO!F37+TO_BF!F37+TO_GW!F37+TO_RPI!F37+TO_PF!F37+TO_BKBPB!F37+TO_CL!F37+TO_BNG!F37+TO_LBB!F37+TO_CPP!F37+TO_GTL!F37+TO_NSP!F37</f>
        <v>9050.2626827171116</v>
      </c>
      <c r="G37" s="10">
        <f>TO_EHG!G37+TO_CO!G37+TO_BF!G37+TO_GW!G37+TO_RPI!G37+TO_PF!G37+TO_BKBPB!G37+TO_CL!G37+TO_BNG!G37+TO_LBB!G37+TO_CPP!G37+TO_GTL!G37+TO_NSP!G37</f>
        <v>9227.3907996560611</v>
      </c>
      <c r="H37" s="10">
        <f>TO_EHG!H37+TO_CO!H37+TO_BF!H37+TO_GW!H37+TO_RPI!H37+TO_PF!H37+TO_BKBPB!H37+TO_CL!H37+TO_BNG!H37+TO_LBB!H37+TO_CPP!H37+TO_GTL!H37+TO_NSP!H37</f>
        <v>9859.1478073946673</v>
      </c>
      <c r="I37" s="10">
        <f>TO_EHG!I37+TO_CO!I37+TO_BF!I37+TO_GW!I37+TO_RPI!I37+TO_PF!I37+TO_BKBPB!I37+TO_CL!I37+TO_BNG!I37+TO_LBB!I37+TO_CPP!I37+TO_GTL!I37+TO_NSP!I37</f>
        <v>10252.106620808254</v>
      </c>
      <c r="J37" s="10">
        <f>TO_EHG!J37+TO_CO!J37+TO_BF!J37+TO_GW!J37+TO_RPI!J37+TO_PF!J37+TO_BKBPB!J37+TO_CL!J37+TO_BNG!J37+TO_LBB!J37+TO_CPP!J37+TO_GTL!J37+TO_NSP!J37</f>
        <v>9292.1036973344781</v>
      </c>
      <c r="K37" s="10">
        <f>TO_EHG!K37+TO_CO!K37+TO_BF!K37+TO_GW!K37+TO_RPI!K37+TO_PF!K37+TO_BKBPB!K37+TO_CL!K37+TO_BNG!K37+TO_LBB!K37+TO_CPP!K37+TO_GTL!K37+TO_NSP!K37</f>
        <v>9607.5475494411003</v>
      </c>
      <c r="L37" s="10">
        <f>TO_EHG!L37+TO_CO!L37+TO_BF!L37+TO_GW!L37+TO_RPI!L37+TO_PF!L37+TO_BKBPB!L37+TO_CL!L37+TO_BNG!L37+TO_LBB!L37+TO_CPP!L37+TO_GTL!L37+TO_NSP!L37</f>
        <v>9843.3457437661218</v>
      </c>
      <c r="M37" s="10">
        <f>TO_EHG!M37+TO_CO!M37+TO_BF!M37+TO_GW!M37+TO_RPI!M37+TO_PF!M37+TO_BKBPB!M37+TO_CL!M37+TO_BNG!M37+TO_LBB!M37+TO_CPP!M37+TO_GTL!M37+TO_NSP!M37</f>
        <v>10869.695184866723</v>
      </c>
      <c r="N37" s="10">
        <f>TO_EHG!N37+TO_CO!N37+TO_BF!N37+TO_GW!N37+TO_RPI!N37+TO_PF!N37+TO_BKBPB!N37+TO_CL!N37+TO_BNG!N37+TO_LBB!N37+TO_CPP!N37+TO_GTL!N37+TO_NSP!N37</f>
        <v>9023.0582115219258</v>
      </c>
      <c r="O37" s="10">
        <f>TO_EHG!O37+TO_CO!O37+TO_BF!O37+TO_GW!O37+TO_RPI!O37+TO_PF!O37+TO_BKBPB!O37+TO_CL!O37+TO_BNG!O37+TO_LBB!O37+TO_CPP!O37+TO_GTL!O37+TO_NSP!O37</f>
        <v>11575.546947549441</v>
      </c>
      <c r="P37" s="10">
        <f>TO_EHG!P37+TO_CO!P37+TO_BF!P37+TO_GW!P37+TO_RPI!P37+TO_PF!P37+TO_BKBPB!P37+TO_CL!P37+TO_BNG!P37+TO_LBB!P37+TO_CPP!P37+TO_GTL!P37+TO_NSP!P37</f>
        <v>11794.840928632846</v>
      </c>
      <c r="Q37" s="10">
        <f>TO_EHG!Q37+TO_CO!Q37+TO_BF!Q37+TO_GW!Q37+TO_RPI!Q37+TO_PF!Q37+TO_BKBPB!Q37+TO_CL!Q37+TO_BNG!Q37+TO_LBB!Q37+TO_CPP!Q37+TO_GTL!Q37+TO_NSP!Q37</f>
        <v>13439.294926913153</v>
      </c>
      <c r="R37" s="10">
        <f>TO_EHG!R37+TO_CO!R37+TO_BF!R37+TO_GW!R37+TO_RPI!R37+TO_PF!R37+TO_BKBPB!R37+TO_CL!R37+TO_BNG!R37+TO_LBB!R37+TO_CPP!R37+TO_GTL!R37+TO_NSP!R37</f>
        <v>15075.06423043852</v>
      </c>
      <c r="S37" s="10">
        <f>TO_EHG!S37+TO_CO!S37+TO_BF!S37+TO_GW!S37+TO_RPI!S37+TO_PF!S37+TO_BKBPB!S37+TO_CL!S37+TO_BNG!S37+TO_LBB!S37+TO_CPP!S37+TO_GTL!S37+TO_NSP!S37</f>
        <v>13853.33121238177</v>
      </c>
      <c r="T37" s="10">
        <f>TO_EHG!T37+TO_CO!T37+TO_BF!T37+TO_GW!T37+TO_RPI!T37+TO_PF!T37+TO_BKBPB!T37+TO_CL!T37+TO_BNG!T37+TO_LBB!T37+TO_CPP!T37+TO_GTL!T37+TO_NSP!T37</f>
        <v>13691.552278589856</v>
      </c>
      <c r="U37" s="10">
        <f>TO_EHG!U37+TO_CO!U37+TO_BF!U37+TO_GW!U37+TO_RPI!U37+TO_PF!U37+TO_BKBPB!U37+TO_CL!U37+TO_BNG!U37+TO_LBB!U37+TO_CPP!U37+TO_GTL!U37+TO_NSP!U37</f>
        <v>19818.096216680991</v>
      </c>
      <c r="V37" s="10">
        <f>TO_EHG!V37+TO_CO!V37+TO_BF!V37+TO_GW!V37+TO_RPI!V37+TO_PF!V37+TO_BKBPB!V37+TO_CL!V37+TO_BNG!V37+TO_LBB!V37+TO_CPP!V37+TO_GTL!V37+TO_NSP!V37</f>
        <v>23170.045399828025</v>
      </c>
      <c r="W37" s="10">
        <f>TO_EHG!W37+TO_CO!W37+TO_BF!W37+TO_GW!W37+TO_RPI!W37+TO_PF!W37+TO_BKBPB!W37+TO_CL!W37+TO_BNG!W37+TO_LBB!W37+TO_CPP!W37+TO_GTL!W37+TO_NSP!W37</f>
        <v>16955.106104901119</v>
      </c>
      <c r="X37" s="10">
        <f>TO_EHG!X37+TO_CO!X37+TO_BF!X37+TO_GW!X37+TO_RPI!X37+TO_PF!X37+TO_BKBPB!X37+TO_CL!X37+TO_BNG!X37+TO_LBB!X37+TO_CPP!X37+TO_GTL!X37+TO_NSP!X37</f>
        <v>19911.158383490969</v>
      </c>
    </row>
    <row r="38" spans="1:24" ht="11.25" customHeight="1" x14ac:dyDescent="0.2">
      <c r="A38" s="41" t="s">
        <v>63</v>
      </c>
      <c r="B38" s="9" t="s">
        <v>64</v>
      </c>
      <c r="C38" s="10">
        <f>TO_EHG!C38+TO_CO!C38+TO_BF!C38+TO_GW!C38+TO_RPI!C38+TO_PF!C38+TO_BKBPB!C38+TO_CL!C38+TO_BNG!C38+TO_LBB!C38+TO_CPP!C38+TO_GTL!C38+TO_NSP!C38</f>
        <v>53.596990541702489</v>
      </c>
      <c r="D38" s="10">
        <f>TO_EHG!D38+TO_CO!D38+TO_BF!D38+TO_GW!D38+TO_RPI!D38+TO_PF!D38+TO_BKBPB!D38+TO_CL!D38+TO_BNG!D38+TO_LBB!D38+TO_CPP!D38+TO_GTL!D38+TO_NSP!D38</f>
        <v>55.69888220120378</v>
      </c>
      <c r="E38" s="10">
        <f>TO_EHG!E38+TO_CO!E38+TO_BF!E38+TO_GW!E38+TO_RPI!E38+TO_PF!E38+TO_BKBPB!E38+TO_CL!E38+TO_BNG!E38+TO_LBB!E38+TO_CPP!E38+TO_GTL!E38+TO_NSP!E38</f>
        <v>45.18968185726569</v>
      </c>
      <c r="F38" s="10">
        <f>TO_EHG!F38+TO_CO!F38+TO_BF!F38+TO_GW!F38+TO_RPI!F38+TO_PF!F38+TO_BKBPB!F38+TO_CL!F38+TO_BNG!F38+TO_LBB!F38+TO_CPP!F38+TO_GTL!F38+TO_NSP!F38</f>
        <v>59.902579535683579</v>
      </c>
      <c r="G38" s="10">
        <f>TO_EHG!G38+TO_CO!G38+TO_BF!G38+TO_GW!G38+TO_RPI!G38+TO_PF!G38+TO_BKBPB!G38+TO_CL!G38+TO_BNG!G38+TO_LBB!G38+TO_CPP!G38+TO_GTL!G38+TO_NSP!G38</f>
        <v>59.902579535683579</v>
      </c>
      <c r="H38" s="10">
        <f>TO_EHG!H38+TO_CO!H38+TO_BF!H38+TO_GW!H38+TO_RPI!H38+TO_PF!H38+TO_BKBPB!H38+TO_CL!H38+TO_BNG!H38+TO_LBB!H38+TO_CPP!H38+TO_GTL!H38+TO_NSP!H38</f>
        <v>54.647979363714533</v>
      </c>
      <c r="I38" s="10">
        <f>TO_EHG!I38+TO_CO!I38+TO_BF!I38+TO_GW!I38+TO_RPI!I38+TO_PF!I38+TO_BKBPB!I38+TO_CL!I38+TO_BNG!I38+TO_LBB!I38+TO_CPP!I38+TO_GTL!I38+TO_NSP!I38</f>
        <v>38.884092863284607</v>
      </c>
      <c r="J38" s="10">
        <f>TO_EHG!J38+TO_CO!J38+TO_BF!J38+TO_GW!J38+TO_RPI!J38+TO_PF!J38+TO_BKBPB!J38+TO_CL!J38+TO_BNG!J38+TO_LBB!J38+TO_CPP!J38+TO_GTL!J38+TO_NSP!J38</f>
        <v>84.073774720550304</v>
      </c>
      <c r="K38" s="10">
        <f>TO_EHG!K38+TO_CO!K38+TO_BF!K38+TO_GW!K38+TO_RPI!K38+TO_PF!K38+TO_BKBPB!K38+TO_CL!K38+TO_BNG!K38+TO_LBB!K38+TO_CPP!K38+TO_GTL!K38+TO_NSP!K38</f>
        <v>69.360877042132415</v>
      </c>
      <c r="L38" s="10">
        <f>TO_EHG!L38+TO_CO!L38+TO_BF!L38+TO_GW!L38+TO_RPI!L38+TO_PF!L38+TO_BKBPB!L38+TO_CL!L38+TO_BNG!L38+TO_LBB!L38+TO_CPP!L38+TO_GTL!L38+TO_NSP!L38</f>
        <v>58.851590713671527</v>
      </c>
      <c r="M38" s="10">
        <f>TO_EHG!M38+TO_CO!M38+TO_BF!M38+TO_GW!M38+TO_RPI!M38+TO_PF!M38+TO_BKBPB!M38+TO_CL!M38+TO_BNG!M38+TO_LBB!M38+TO_CPP!M38+TO_GTL!M38+TO_NSP!M38</f>
        <v>47.29148753224419</v>
      </c>
      <c r="N38" s="10">
        <f>TO_EHG!N38+TO_CO!N38+TO_BF!N38+TO_GW!N38+TO_RPI!N38+TO_PF!N38+TO_BKBPB!N38+TO_CL!N38+TO_BNG!N38+TO_LBB!N38+TO_CPP!N38+TO_GTL!N38+TO_NSP!N38</f>
        <v>39.934995700773861</v>
      </c>
      <c r="O38" s="10">
        <f>TO_EHG!O38+TO_CO!O38+TO_BF!O38+TO_GW!O38+TO_RPI!O38+TO_PF!O38+TO_BKBPB!O38+TO_CL!O38+TO_BNG!O38+TO_LBB!O38+TO_CPP!O38+TO_GTL!O38+TO_NSP!O38</f>
        <v>52.546087704213242</v>
      </c>
      <c r="P38" s="10">
        <f>TO_EHG!P38+TO_CO!P38+TO_BF!P38+TO_GW!P38+TO_RPI!P38+TO_PF!P38+TO_BKBPB!P38+TO_CL!P38+TO_BNG!P38+TO_LBB!P38+TO_CPP!P38+TO_GTL!P38+TO_NSP!P38</f>
        <v>47.29148753224419</v>
      </c>
      <c r="Q38" s="10">
        <f>TO_EHG!Q38+TO_CO!Q38+TO_BF!Q38+TO_GW!Q38+TO_RPI!Q38+TO_PF!Q38+TO_BKBPB!Q38+TO_CL!Q38+TO_BNG!Q38+TO_LBB!Q38+TO_CPP!Q38+TO_GTL!Q38+TO_NSP!Q38</f>
        <v>64.10627687016337</v>
      </c>
      <c r="R38" s="10">
        <f>TO_EHG!R38+TO_CO!R38+TO_BF!R38+TO_GW!R38+TO_RPI!R38+TO_PF!R38+TO_BKBPB!R38+TO_CL!R38+TO_BNG!R38+TO_LBB!R38+TO_CPP!R38+TO_GTL!R38+TO_NSP!R38</f>
        <v>94.234049871023217</v>
      </c>
      <c r="S38" s="10">
        <f>TO_EHG!S38+TO_CO!S38+TO_BF!S38+TO_GW!S38+TO_RPI!S38+TO_PF!S38+TO_BKBPB!S38+TO_CL!S38+TO_BNG!S38+TO_LBB!S38+TO_CPP!S38+TO_GTL!S38+TO_NSP!S38</f>
        <v>68.643078245915731</v>
      </c>
      <c r="T38" s="10">
        <f>TO_EHG!T38+TO_CO!T38+TO_BF!T38+TO_GW!T38+TO_RPI!T38+TO_PF!T38+TO_BKBPB!T38+TO_CL!T38+TO_BNG!T38+TO_LBB!T38+TO_CPP!T38+TO_GTL!T38+TO_NSP!T38</f>
        <v>67.28632846087703</v>
      </c>
      <c r="U38" s="10">
        <f>TO_EHG!U38+TO_CO!U38+TO_BF!U38+TO_GW!U38+TO_RPI!U38+TO_PF!U38+TO_BKBPB!U38+TO_CL!U38+TO_BNG!U38+TO_LBB!U38+TO_CPP!U38+TO_GTL!U38+TO_NSP!U38</f>
        <v>42.573946689595878</v>
      </c>
      <c r="V38" s="10">
        <f>TO_EHG!V38+TO_CO!V38+TO_BF!V38+TO_GW!V38+TO_RPI!V38+TO_PF!V38+TO_BKBPB!V38+TO_CL!V38+TO_BNG!V38+TO_LBB!V38+TO_CPP!V38+TO_GTL!V38+TO_NSP!V38</f>
        <v>53.585468615649177</v>
      </c>
      <c r="W38" s="10">
        <f>TO_EHG!W38+TO_CO!W38+TO_BF!W38+TO_GW!W38+TO_RPI!W38+TO_PF!W38+TO_BKBPB!W38+TO_CL!W38+TO_BNG!W38+TO_LBB!W38+TO_CPP!W38+TO_GTL!W38+TO_NSP!W38</f>
        <v>64.198710232158206</v>
      </c>
      <c r="X38" s="10">
        <f>TO_EHG!X38+TO_CO!X38+TO_BF!X38+TO_GW!X38+TO_RPI!X38+TO_PF!X38+TO_BKBPB!X38+TO_CL!X38+TO_BNG!X38+TO_LBB!X38+TO_CPP!X38+TO_GTL!X38+TO_NSP!X38</f>
        <v>66.668357695614787</v>
      </c>
    </row>
    <row r="39" spans="1:24" ht="11.25" customHeight="1" x14ac:dyDescent="0.2">
      <c r="A39" s="41" t="s">
        <v>65</v>
      </c>
      <c r="B39" s="9" t="s">
        <v>66</v>
      </c>
      <c r="C39" s="10">
        <f>TO_EHG!C39+TO_CO!C39+TO_BF!C39+TO_GW!C39+TO_RPI!C39+TO_PF!C39+TO_BKBPB!C39+TO_CL!C39+TO_BNG!C39+TO_LBB!C39+TO_CPP!C39+TO_GTL!C39+TO_NSP!C39</f>
        <v>0</v>
      </c>
      <c r="D39" s="10">
        <f>TO_EHG!D39+TO_CO!D39+TO_BF!D39+TO_GW!D39+TO_RPI!D39+TO_PF!D39+TO_BKBPB!D39+TO_CL!D39+TO_BNG!D39+TO_LBB!D39+TO_CPP!D39+TO_GTL!D39+TO_NSP!D39</f>
        <v>0</v>
      </c>
      <c r="E39" s="10">
        <f>TO_EHG!E39+TO_CO!E39+TO_BF!E39+TO_GW!E39+TO_RPI!E39+TO_PF!E39+TO_BKBPB!E39+TO_CL!E39+TO_BNG!E39+TO_LBB!E39+TO_CPP!E39+TO_GTL!E39+TO_NSP!E39</f>
        <v>0</v>
      </c>
      <c r="F39" s="10">
        <f>TO_EHG!F39+TO_CO!F39+TO_BF!F39+TO_GW!F39+TO_RPI!F39+TO_PF!F39+TO_BKBPB!F39+TO_CL!F39+TO_BNG!F39+TO_LBB!F39+TO_CPP!F39+TO_GTL!F39+TO_NSP!F39</f>
        <v>0</v>
      </c>
      <c r="G39" s="10">
        <f>TO_EHG!G39+TO_CO!G39+TO_BF!G39+TO_GW!G39+TO_RPI!G39+TO_PF!G39+TO_BKBPB!G39+TO_CL!G39+TO_BNG!G39+TO_LBB!G39+TO_CPP!G39+TO_GTL!G39+TO_NSP!G39</f>
        <v>0</v>
      </c>
      <c r="H39" s="10">
        <f>TO_EHG!H39+TO_CO!H39+TO_BF!H39+TO_GW!H39+TO_RPI!H39+TO_PF!H39+TO_BKBPB!H39+TO_CL!H39+TO_BNG!H39+TO_LBB!H39+TO_CPP!H39+TO_GTL!H39+TO_NSP!H39</f>
        <v>0</v>
      </c>
      <c r="I39" s="10">
        <f>TO_EHG!I39+TO_CO!I39+TO_BF!I39+TO_GW!I39+TO_RPI!I39+TO_PF!I39+TO_BKBPB!I39+TO_CL!I39+TO_BNG!I39+TO_LBB!I39+TO_CPP!I39+TO_GTL!I39+TO_NSP!I39</f>
        <v>0</v>
      </c>
      <c r="J39" s="10">
        <f>TO_EHG!J39+TO_CO!J39+TO_BF!J39+TO_GW!J39+TO_RPI!J39+TO_PF!J39+TO_BKBPB!J39+TO_CL!J39+TO_BNG!J39+TO_LBB!J39+TO_CPP!J39+TO_GTL!J39+TO_NSP!J39</f>
        <v>0</v>
      </c>
      <c r="K39" s="10">
        <f>TO_EHG!K39+TO_CO!K39+TO_BF!K39+TO_GW!K39+TO_RPI!K39+TO_PF!K39+TO_BKBPB!K39+TO_CL!K39+TO_BNG!K39+TO_LBB!K39+TO_CPP!K39+TO_GTL!K39+TO_NSP!K39</f>
        <v>0</v>
      </c>
      <c r="L39" s="10">
        <f>TO_EHG!L39+TO_CO!L39+TO_BF!L39+TO_GW!L39+TO_RPI!L39+TO_PF!L39+TO_BKBPB!L39+TO_CL!L39+TO_BNG!L39+TO_LBB!L39+TO_CPP!L39+TO_GTL!L39+TO_NSP!L39</f>
        <v>0</v>
      </c>
      <c r="M39" s="10">
        <f>TO_EHG!M39+TO_CO!M39+TO_BF!M39+TO_GW!M39+TO_RPI!M39+TO_PF!M39+TO_BKBPB!M39+TO_CL!M39+TO_BNG!M39+TO_LBB!M39+TO_CPP!M39+TO_GTL!M39+TO_NSP!M39</f>
        <v>0</v>
      </c>
      <c r="N39" s="10">
        <f>TO_EHG!N39+TO_CO!N39+TO_BF!N39+TO_GW!N39+TO_RPI!N39+TO_PF!N39+TO_BKBPB!N39+TO_CL!N39+TO_BNG!N39+TO_LBB!N39+TO_CPP!N39+TO_GTL!N39+TO_NSP!N39</f>
        <v>0</v>
      </c>
      <c r="O39" s="10">
        <f>TO_EHG!O39+TO_CO!O39+TO_BF!O39+TO_GW!O39+TO_RPI!O39+TO_PF!O39+TO_BKBPB!O39+TO_CL!O39+TO_BNG!O39+TO_LBB!O39+TO_CPP!O39+TO_GTL!O39+TO_NSP!O39</f>
        <v>0</v>
      </c>
      <c r="P39" s="10">
        <f>TO_EHG!P39+TO_CO!P39+TO_BF!P39+TO_GW!P39+TO_RPI!P39+TO_PF!P39+TO_BKBPB!P39+TO_CL!P39+TO_BNG!P39+TO_LBB!P39+TO_CPP!P39+TO_GTL!P39+TO_NSP!P39</f>
        <v>0</v>
      </c>
      <c r="Q39" s="10">
        <f>TO_EHG!Q39+TO_CO!Q39+TO_BF!Q39+TO_GW!Q39+TO_RPI!Q39+TO_PF!Q39+TO_BKBPB!Q39+TO_CL!Q39+TO_BNG!Q39+TO_LBB!Q39+TO_CPP!Q39+TO_GTL!Q39+TO_NSP!Q39</f>
        <v>0</v>
      </c>
      <c r="R39" s="10">
        <f>TO_EHG!R39+TO_CO!R39+TO_BF!R39+TO_GW!R39+TO_RPI!R39+TO_PF!R39+TO_BKBPB!R39+TO_CL!R39+TO_BNG!R39+TO_LBB!R39+TO_CPP!R39+TO_GTL!R39+TO_NSP!R39</f>
        <v>0</v>
      </c>
      <c r="S39" s="10">
        <f>TO_EHG!S39+TO_CO!S39+TO_BF!S39+TO_GW!S39+TO_RPI!S39+TO_PF!S39+TO_BKBPB!S39+TO_CL!S39+TO_BNG!S39+TO_LBB!S39+TO_CPP!S39+TO_GTL!S39+TO_NSP!S39</f>
        <v>0</v>
      </c>
      <c r="T39" s="10">
        <f>TO_EHG!T39+TO_CO!T39+TO_BF!T39+TO_GW!T39+TO_RPI!T39+TO_PF!T39+TO_BKBPB!T39+TO_CL!T39+TO_BNG!T39+TO_LBB!T39+TO_CPP!T39+TO_GTL!T39+TO_NSP!T39</f>
        <v>0</v>
      </c>
      <c r="U39" s="10">
        <f>TO_EHG!U39+TO_CO!U39+TO_BF!U39+TO_GW!U39+TO_RPI!U39+TO_PF!U39+TO_BKBPB!U39+TO_CL!U39+TO_BNG!U39+TO_LBB!U39+TO_CPP!U39+TO_GTL!U39+TO_NSP!U39</f>
        <v>0</v>
      </c>
      <c r="V39" s="10">
        <f>TO_EHG!V39+TO_CO!V39+TO_BF!V39+TO_GW!V39+TO_RPI!V39+TO_PF!V39+TO_BKBPB!V39+TO_CL!V39+TO_BNG!V39+TO_LBB!V39+TO_CPP!V39+TO_GTL!V39+TO_NSP!V39</f>
        <v>0</v>
      </c>
      <c r="W39" s="10">
        <f>TO_EHG!W39+TO_CO!W39+TO_BF!W39+TO_GW!W39+TO_RPI!W39+TO_PF!W39+TO_BKBPB!W39+TO_CL!W39+TO_BNG!W39+TO_LBB!W39+TO_CPP!W39+TO_GTL!W39+TO_NSP!W39</f>
        <v>0</v>
      </c>
      <c r="X39" s="10">
        <f>TO_EHG!X39+TO_CO!X39+TO_BF!X39+TO_GW!X39+TO_RPI!X39+TO_PF!X39+TO_BKBPB!X39+TO_CL!X39+TO_BNG!X39+TO_LBB!X39+TO_CPP!X39+TO_GTL!X39+TO_NSP!X39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TO_EHG!C40+TO_CO!C40+TO_BF!C40+TO_GW!C40+TO_RPI!C40+TO_PF!C40+TO_BKBPB!C40+TO_CL!C40+TO_BNG!C40+TO_LBB!C40+TO_CPP!C40+TO_GTL!C40+TO_NSP!C40</f>
        <v>7263.5067067927766</v>
      </c>
      <c r="D40" s="10">
        <f>TO_EHG!D40+TO_CO!D40+TO_BF!D40+TO_GW!D40+TO_RPI!D40+TO_PF!D40+TO_BKBPB!D40+TO_CL!D40+TO_BNG!D40+TO_LBB!D40+TO_CPP!D40+TO_GTL!D40+TO_NSP!D40</f>
        <v>6430.2450558899391</v>
      </c>
      <c r="E40" s="10">
        <f>TO_EHG!E40+TO_CO!E40+TO_BF!E40+TO_GW!E40+TO_RPI!E40+TO_PF!E40+TO_BKBPB!E40+TO_CL!E40+TO_BNG!E40+TO_LBB!E40+TO_CPP!E40+TO_GTL!E40+TO_NSP!E40</f>
        <v>6143.486672398968</v>
      </c>
      <c r="F40" s="10">
        <f>TO_EHG!F40+TO_CO!F40+TO_BF!F40+TO_GW!F40+TO_RPI!F40+TO_PF!F40+TO_BKBPB!F40+TO_CL!F40+TO_BNG!F40+TO_LBB!F40+TO_CPP!F40+TO_GTL!F40+TO_NSP!F40</f>
        <v>6613.1055030094576</v>
      </c>
      <c r="G40" s="10">
        <f>TO_EHG!G40+TO_CO!G40+TO_BF!G40+TO_GW!G40+TO_RPI!G40+TO_PF!G40+TO_BKBPB!G40+TO_CL!G40+TO_BNG!G40+TO_LBB!G40+TO_CPP!G40+TO_GTL!G40+TO_NSP!G40</f>
        <v>6865.577558039553</v>
      </c>
      <c r="H40" s="10">
        <f>TO_EHG!H40+TO_CO!H40+TO_BF!H40+TO_GW!H40+TO_RPI!H40+TO_PF!H40+TO_BKBPB!H40+TO_CL!H40+TO_BNG!H40+TO_LBB!H40+TO_CPP!H40+TO_GTL!H40+TO_NSP!H40</f>
        <v>7201.167927773</v>
      </c>
      <c r="I40" s="10">
        <f>TO_EHG!I40+TO_CO!I40+TO_BF!I40+TO_GW!I40+TO_RPI!I40+TO_PF!I40+TO_BKBPB!I40+TO_CL!I40+TO_BNG!I40+TO_LBB!I40+TO_CPP!I40+TO_GTL!I40+TO_NSP!I40</f>
        <v>7186.6222699914006</v>
      </c>
      <c r="J40" s="10">
        <f>TO_EHG!J40+TO_CO!J40+TO_BF!J40+TO_GW!J40+TO_RPI!J40+TO_PF!J40+TO_BKBPB!J40+TO_CL!J40+TO_BNG!J40+TO_LBB!J40+TO_CPP!J40+TO_GTL!J40+TO_NSP!J40</f>
        <v>6837.5251074806529</v>
      </c>
      <c r="K40" s="10">
        <f>TO_EHG!K40+TO_CO!K40+TO_BF!K40+TO_GW!K40+TO_RPI!K40+TO_PF!K40+TO_BKBPB!K40+TO_CL!K40+TO_BNG!K40+TO_LBB!K40+TO_CPP!K40+TO_GTL!K40+TO_NSP!K40</f>
        <v>6371.023215821152</v>
      </c>
      <c r="L40" s="10">
        <f>TO_EHG!L40+TO_CO!L40+TO_BF!L40+TO_GW!L40+TO_RPI!L40+TO_PF!L40+TO_BKBPB!L40+TO_CL!L40+TO_BNG!L40+TO_LBB!L40+TO_CPP!L40+TO_GTL!L40+TO_NSP!L40</f>
        <v>5732.0507308684437</v>
      </c>
      <c r="M40" s="10">
        <f>TO_EHG!M40+TO_CO!M40+TO_BF!M40+TO_GW!M40+TO_RPI!M40+TO_PF!M40+TO_BKBPB!M40+TO_CL!M40+TO_BNG!M40+TO_LBB!M40+TO_CPP!M40+TO_GTL!M40+TO_NSP!M40</f>
        <v>6529.9871023215819</v>
      </c>
      <c r="N40" s="10">
        <f>TO_EHG!N40+TO_CO!N40+TO_BF!N40+TO_GW!N40+TO_RPI!N40+TO_PF!N40+TO_BKBPB!N40+TO_CL!N40+TO_BNG!N40+TO_LBB!N40+TO_CPP!N40+TO_GTL!N40+TO_NSP!N40</f>
        <v>7297.7930352536541</v>
      </c>
      <c r="O40" s="10">
        <f>TO_EHG!O40+TO_CO!O40+TO_BF!O40+TO_GW!O40+TO_RPI!O40+TO_PF!O40+TO_BKBPB!O40+TO_CL!O40+TO_BNG!O40+TO_LBB!O40+TO_CPP!O40+TO_GTL!O40+TO_NSP!O40</f>
        <v>6793.8879621668093</v>
      </c>
      <c r="P40" s="10">
        <f>TO_EHG!P40+TO_CO!P40+TO_BF!P40+TO_GW!P40+TO_RPI!P40+TO_PF!P40+TO_BKBPB!P40+TO_CL!P40+TO_BNG!P40+TO_LBB!P40+TO_CPP!P40+TO_GTL!P40+TO_NSP!P40</f>
        <v>6683.7561478933785</v>
      </c>
      <c r="Q40" s="10">
        <f>TO_EHG!Q40+TO_CO!Q40+TO_BF!Q40+TO_GW!Q40+TO_RPI!Q40+TO_PF!Q40+TO_BKBPB!Q40+TO_CL!Q40+TO_BNG!Q40+TO_LBB!Q40+TO_CPP!Q40+TO_GTL!Q40+TO_NSP!Q40</f>
        <v>7212.5967325881338</v>
      </c>
      <c r="R40" s="10">
        <f>TO_EHG!R40+TO_CO!R40+TO_BF!R40+TO_GW!R40+TO_RPI!R40+TO_PF!R40+TO_BKBPB!R40+TO_CL!R40+TO_BNG!R40+TO_LBB!R40+TO_CPP!R40+TO_GTL!R40+TO_NSP!R40</f>
        <v>7732.1634565778149</v>
      </c>
      <c r="S40" s="10">
        <f>TO_EHG!S40+TO_CO!S40+TO_BF!S40+TO_GW!S40+TO_RPI!S40+TO_PF!S40+TO_BKBPB!S40+TO_CL!S40+TO_BNG!S40+TO_LBB!S40+TO_CPP!S40+TO_GTL!S40+TO_NSP!S40</f>
        <v>7782.6848667239892</v>
      </c>
      <c r="T40" s="10">
        <f>TO_EHG!T40+TO_CO!T40+TO_BF!T40+TO_GW!T40+TO_RPI!T40+TO_PF!T40+TO_BKBPB!T40+TO_CL!T40+TO_BNG!T40+TO_LBB!T40+TO_CPP!T40+TO_GTL!T40+TO_NSP!T40</f>
        <v>7885.556319862425</v>
      </c>
      <c r="U40" s="10">
        <f>TO_EHG!U40+TO_CO!U40+TO_BF!U40+TO_GW!U40+TO_RPI!U40+TO_PF!U40+TO_BKBPB!U40+TO_CL!U40+TO_BNG!U40+TO_LBB!U40+TO_CPP!U40+TO_GTL!U40+TO_NSP!U40</f>
        <v>9234.5</v>
      </c>
      <c r="V40" s="10">
        <f>TO_EHG!V40+TO_CO!V40+TO_BF!V40+TO_GW!V40+TO_RPI!V40+TO_PF!V40+TO_BKBPB!V40+TO_CL!V40+TO_BNG!V40+TO_LBB!V40+TO_CPP!V40+TO_GTL!V40+TO_NSP!V40</f>
        <v>9100.0185726569216</v>
      </c>
      <c r="W40" s="10">
        <f>TO_EHG!W40+TO_CO!W40+TO_BF!W40+TO_GW!W40+TO_RPI!W40+TO_PF!W40+TO_BKBPB!W40+TO_CL!W40+TO_BNG!W40+TO_LBB!W40+TO_CPP!W40+TO_GTL!W40+TO_NSP!W40</f>
        <v>4633.9301805674977</v>
      </c>
      <c r="X40" s="10">
        <f>TO_EHG!X40+TO_CO!X40+TO_BF!X40+TO_GW!X40+TO_RPI!X40+TO_PF!X40+TO_BKBPB!X40+TO_CL!X40+TO_BNG!X40+TO_LBB!X40+TO_CPP!X40+TO_GTL!X40+TO_NSP!X40</f>
        <v>4485.9472914875323</v>
      </c>
    </row>
    <row r="41" spans="1:24" ht="11.25" customHeight="1" x14ac:dyDescent="0.2">
      <c r="A41" s="41" t="s">
        <v>69</v>
      </c>
      <c r="B41" s="9" t="s">
        <v>70</v>
      </c>
      <c r="C41" s="10">
        <f>TO_EHG!C41+TO_CO!C41+TO_BF!C41+TO_GW!C41+TO_RPI!C41+TO_PF!C41+TO_BKBPB!C41+TO_CL!C41+TO_BNG!C41+TO_LBB!C41+TO_CPP!C41+TO_GTL!C41+TO_NSP!C41</f>
        <v>293.38641444539985</v>
      </c>
      <c r="D41" s="10">
        <f>TO_EHG!D41+TO_CO!D41+TO_BF!D41+TO_GW!D41+TO_RPI!D41+TO_PF!D41+TO_BKBPB!D41+TO_CL!D41+TO_BNG!D41+TO_LBB!D41+TO_CPP!D41+TO_GTL!D41+TO_NSP!D41</f>
        <v>443.68254514187436</v>
      </c>
      <c r="E41" s="10">
        <f>TO_EHG!E41+TO_CO!E41+TO_BF!E41+TO_GW!E41+TO_RPI!E41+TO_PF!E41+TO_BKBPB!E41+TO_CL!E41+TO_BNG!E41+TO_LBB!E41+TO_CPP!E41+TO_GTL!E41+TO_NSP!E41</f>
        <v>334.5632846087704</v>
      </c>
      <c r="F41" s="10">
        <f>TO_EHG!F41+TO_CO!F41+TO_BF!F41+TO_GW!F41+TO_RPI!F41+TO_PF!F41+TO_BKBPB!F41+TO_CL!F41+TO_BNG!F41+TO_LBB!F41+TO_CPP!F41+TO_GTL!F41+TO_NSP!F41</f>
        <v>324.26913155631979</v>
      </c>
      <c r="G41" s="10">
        <f>TO_EHG!G41+TO_CO!G41+TO_BF!G41+TO_GW!G41+TO_RPI!G41+TO_PF!G41+TO_BKBPB!G41+TO_CL!G41+TO_BNG!G41+TO_LBB!G41+TO_CPP!G41+TO_GTL!G41+TO_NSP!G41</f>
        <v>319.1220120378332</v>
      </c>
      <c r="H41" s="10">
        <f>TO_EHG!H41+TO_CO!H41+TO_BF!H41+TO_GW!H41+TO_RPI!H41+TO_PF!H41+TO_BKBPB!H41+TO_CL!H41+TO_BNG!H41+TO_LBB!H41+TO_CPP!H41+TO_GTL!H41+TO_NSP!H41</f>
        <v>337.65159071367157</v>
      </c>
      <c r="I41" s="10">
        <f>TO_EHG!I41+TO_CO!I41+TO_BF!I41+TO_GW!I41+TO_RPI!I41+TO_PF!I41+TO_BKBPB!I41+TO_CL!I41+TO_BNG!I41+TO_LBB!I41+TO_CPP!I41+TO_GTL!I41+TO_NSP!I41</f>
        <v>284.12149613069647</v>
      </c>
      <c r="J41" s="10">
        <f>TO_EHG!J41+TO_CO!J41+TO_BF!J41+TO_GW!J41+TO_RPI!J41+TO_PF!J41+TO_BKBPB!J41+TO_CL!J41+TO_BNG!J41+TO_LBB!J41+TO_CPP!J41+TO_GTL!J41+TO_NSP!J41</f>
        <v>468.38865004299231</v>
      </c>
      <c r="K41" s="10">
        <f>TO_EHG!K41+TO_CO!K41+TO_BF!K41+TO_GW!K41+TO_RPI!K41+TO_PF!K41+TO_BKBPB!K41+TO_CL!K41+TO_BNG!K41+TO_LBB!K41+TO_CPP!K41+TO_GTL!K41+TO_NSP!K41</f>
        <v>390.15245055889937</v>
      </c>
      <c r="L41" s="10">
        <f>TO_EHG!L41+TO_CO!L41+TO_BF!L41+TO_GW!L41+TO_RPI!L41+TO_PF!L41+TO_BKBPB!L41+TO_CL!L41+TO_BNG!L41+TO_LBB!L41+TO_CPP!L41+TO_GTL!L41+TO_NSP!L41</f>
        <v>430.3000859845227</v>
      </c>
      <c r="M41" s="10">
        <f>TO_EHG!M41+TO_CO!M41+TO_BF!M41+TO_GW!M41+TO_RPI!M41+TO_PF!M41+TO_BKBPB!M41+TO_CL!M41+TO_BNG!M41+TO_LBB!M41+TO_CPP!M41+TO_GTL!M41+TO_NSP!M41</f>
        <v>333.53396388650043</v>
      </c>
      <c r="N41" s="10">
        <f>TO_EHG!N41+TO_CO!N41+TO_BF!N41+TO_GW!N41+TO_RPI!N41+TO_PF!N41+TO_BKBPB!N41+TO_CL!N41+TO_BNG!N41+TO_LBB!N41+TO_CPP!N41+TO_GTL!N41+TO_NSP!N41</f>
        <v>447.80025795356835</v>
      </c>
      <c r="O41" s="10">
        <f>TO_EHG!O41+TO_CO!O41+TO_BF!O41+TO_GW!O41+TO_RPI!O41+TO_PF!O41+TO_BKBPB!O41+TO_CL!O41+TO_BNG!O41+TO_LBB!O41+TO_CPP!O41+TO_GTL!O41+TO_NSP!O41</f>
        <v>642.36173688736028</v>
      </c>
      <c r="P41" s="10">
        <f>TO_EHG!P41+TO_CO!P41+TO_BF!P41+TO_GW!P41+TO_RPI!P41+TO_PF!P41+TO_BKBPB!P41+TO_CL!P41+TO_BNG!P41+TO_LBB!P41+TO_CPP!P41+TO_GTL!P41+TO_NSP!P41</f>
        <v>427.21169389509885</v>
      </c>
      <c r="Q41" s="10">
        <f>TO_EHG!Q41+TO_CO!Q41+TO_BF!Q41+TO_GW!Q41+TO_RPI!Q41+TO_PF!Q41+TO_BKBPB!Q41+TO_CL!Q41+TO_BNG!Q41+TO_LBB!Q41+TO_CPP!Q41+TO_GTL!Q41+TO_NSP!Q41</f>
        <v>393.24067067927768</v>
      </c>
      <c r="R41" s="10">
        <f>TO_EHG!R41+TO_CO!R41+TO_BF!R41+TO_GW!R41+TO_RPI!R41+TO_PF!R41+TO_BKBPB!R41+TO_CL!R41+TO_BNG!R41+TO_LBB!R41+TO_CPP!R41+TO_GTL!R41+TO_NSP!R41</f>
        <v>564.36569217540841</v>
      </c>
      <c r="S41" s="10">
        <f>TO_EHG!S41+TO_CO!S41+TO_BF!S41+TO_GW!S41+TO_RPI!S41+TO_PF!S41+TO_BKBPB!S41+TO_CL!S41+TO_BNG!S41+TO_LBB!S41+TO_CPP!S41+TO_GTL!S41+TO_NSP!S41</f>
        <v>751.39621668099721</v>
      </c>
      <c r="T41" s="10">
        <f>TO_EHG!T41+TO_CO!T41+TO_BF!T41+TO_GW!T41+TO_RPI!T41+TO_PF!T41+TO_BKBPB!T41+TO_CL!T41+TO_BNG!T41+TO_LBB!T41+TO_CPP!T41+TO_GTL!T41+TO_NSP!T41</f>
        <v>409.83886500429918</v>
      </c>
      <c r="U41" s="10">
        <f>TO_EHG!U41+TO_CO!U41+TO_BF!U41+TO_GW!U41+TO_RPI!U41+TO_PF!U41+TO_BKBPB!U41+TO_CL!U41+TO_BNG!U41+TO_LBB!U41+TO_CPP!U41+TO_GTL!U41+TO_NSP!U41</f>
        <v>216.80206362854679</v>
      </c>
      <c r="V41" s="10">
        <f>TO_EHG!V41+TO_CO!V41+TO_BF!V41+TO_GW!V41+TO_RPI!V41+TO_PF!V41+TO_BKBPB!V41+TO_CL!V41+TO_BNG!V41+TO_LBB!V41+TO_CPP!V41+TO_GTL!V41+TO_NSP!V41</f>
        <v>314.07188306104899</v>
      </c>
      <c r="W41" s="10">
        <f>TO_EHG!W41+TO_CO!W41+TO_BF!W41+TO_GW!W41+TO_RPI!W41+TO_PF!W41+TO_BKBPB!W41+TO_CL!W41+TO_BNG!W41+TO_LBB!W41+TO_CPP!W41+TO_GTL!W41+TO_NSP!W41</f>
        <v>267.74815133276007</v>
      </c>
      <c r="X41" s="10">
        <f>TO_EHG!X41+TO_CO!X41+TO_BF!X41+TO_GW!X41+TO_RPI!X41+TO_PF!X41+TO_BKBPB!X41+TO_CL!X41+TO_BNG!X41+TO_LBB!X41+TO_CPP!X41+TO_GTL!X41+TO_NSP!X41</f>
        <v>556.57231298366287</v>
      </c>
    </row>
    <row r="42" spans="1:24" ht="11.25" customHeight="1" x14ac:dyDescent="0.2">
      <c r="A42" s="41" t="s">
        <v>71</v>
      </c>
      <c r="B42" s="9" t="s">
        <v>72</v>
      </c>
      <c r="C42" s="10">
        <f>TO_EHG!C42+TO_CO!C42+TO_BF!C42+TO_GW!C42+TO_RPI!C42+TO_PF!C42+TO_BKBPB!C42+TO_CL!C42+TO_BNG!C42+TO_LBB!C42+TO_CPP!C42+TO_GTL!C42+TO_NSP!C42</f>
        <v>8449.4124677558029</v>
      </c>
      <c r="D42" s="10">
        <f>TO_EHG!D42+TO_CO!D42+TO_BF!D42+TO_GW!D42+TO_RPI!D42+TO_PF!D42+TO_BKBPB!D42+TO_CL!D42+TO_BNG!D42+TO_LBB!D42+TO_CPP!D42+TO_GTL!D42+TO_NSP!D42</f>
        <v>8055.3167669819413</v>
      </c>
      <c r="E42" s="10">
        <f>TO_EHG!E42+TO_CO!E42+TO_BF!E42+TO_GW!E42+TO_RPI!E42+TO_PF!E42+TO_BKBPB!E42+TO_CL!E42+TO_BNG!E42+TO_LBB!E42+TO_CPP!E42+TO_GTL!E42+TO_NSP!E42</f>
        <v>8073.1824591573504</v>
      </c>
      <c r="F42" s="10">
        <f>TO_EHG!F42+TO_CO!F42+TO_BF!F42+TO_GW!F42+TO_RPI!F42+TO_PF!F42+TO_BKBPB!F42+TO_CL!F42+TO_BNG!F42+TO_LBB!F42+TO_CPP!F42+TO_GTL!F42+TO_NSP!F42</f>
        <v>8758.3834909716243</v>
      </c>
      <c r="G42" s="10">
        <f>TO_EHG!G42+TO_CO!G42+TO_BF!G42+TO_GW!G42+TO_RPI!G42+TO_PF!G42+TO_BKBPB!G42+TO_CL!G42+TO_BNG!G42+TO_LBB!G42+TO_CPP!G42+TO_GTL!G42+TO_NSP!G42</f>
        <v>9426.7697334479799</v>
      </c>
      <c r="H42" s="10">
        <f>TO_EHG!H42+TO_CO!H42+TO_BF!H42+TO_GW!H42+TO_RPI!H42+TO_PF!H42+TO_BKBPB!H42+TO_CL!H42+TO_BNG!H42+TO_LBB!H42+TO_CPP!H42+TO_GTL!H42+TO_NSP!H42</f>
        <v>9192.4142734307825</v>
      </c>
      <c r="I42" s="10">
        <f>TO_EHG!I42+TO_CO!I42+TO_BF!I42+TO_GW!I42+TO_RPI!I42+TO_PF!I42+TO_BKBPB!I42+TO_CL!I42+TO_BNG!I42+TO_LBB!I42+TO_CPP!I42+TO_GTL!I42+TO_NSP!I42</f>
        <v>8487.245571797077</v>
      </c>
      <c r="J42" s="10">
        <f>TO_EHG!J42+TO_CO!J42+TO_BF!J42+TO_GW!J42+TO_RPI!J42+TO_PF!J42+TO_BKBPB!J42+TO_CL!J42+TO_BNG!J42+TO_LBB!J42+TO_CPP!J42+TO_GTL!J42+TO_NSP!J42</f>
        <v>9433.0754084264827</v>
      </c>
      <c r="K42" s="10">
        <f>TO_EHG!K42+TO_CO!K42+TO_BF!K42+TO_GW!K42+TO_RPI!K42+TO_PF!K42+TO_BKBPB!K42+TO_CL!K42+TO_BNG!K42+TO_LBB!K42+TO_CPP!K42+TO_GTL!K42+TO_NSP!K42</f>
        <v>9884.9717970765232</v>
      </c>
      <c r="L42" s="10">
        <f>TO_EHG!L42+TO_CO!L42+TO_BF!L42+TO_GW!L42+TO_RPI!L42+TO_PF!L42+TO_BKBPB!L42+TO_CL!L42+TO_BNG!L42+TO_LBB!L42+TO_CPP!L42+TO_GTL!L42+TO_NSP!L42</f>
        <v>10098.308942390369</v>
      </c>
      <c r="M42" s="10">
        <f>TO_EHG!M42+TO_CO!M42+TO_BF!M42+TO_GW!M42+TO_RPI!M42+TO_PF!M42+TO_BKBPB!M42+TO_CL!M42+TO_BNG!M42+TO_LBB!M42+TO_CPP!M42+TO_GTL!M42+TO_NSP!M42</f>
        <v>9838.7312123817719</v>
      </c>
      <c r="N42" s="10">
        <f>TO_EHG!N42+TO_CO!N42+TO_BF!N42+TO_GW!N42+TO_RPI!N42+TO_PF!N42+TO_BKBPB!N42+TO_CL!N42+TO_BNG!N42+TO_LBB!N42+TO_CPP!N42+TO_GTL!N42+TO_NSP!N42</f>
        <v>8970.6698194325018</v>
      </c>
      <c r="O42" s="10">
        <f>TO_EHG!O42+TO_CO!O42+TO_BF!O42+TO_GW!O42+TO_RPI!O42+TO_PF!O42+TO_BKBPB!O42+TO_CL!O42+TO_BNG!O42+TO_LBB!O42+TO_CPP!O42+TO_GTL!O42+TO_NSP!O42</f>
        <v>8703.7355116079088</v>
      </c>
      <c r="P42" s="10">
        <f>TO_EHG!P42+TO_CO!P42+TO_BF!P42+TO_GW!P42+TO_RPI!P42+TO_PF!P42+TO_BKBPB!P42+TO_CL!P42+TO_BNG!P42+TO_LBB!P42+TO_CPP!P42+TO_GTL!P42+TO_NSP!P42</f>
        <v>8579.7268271711091</v>
      </c>
      <c r="Q42" s="10">
        <f>TO_EHG!Q42+TO_CO!Q42+TO_BF!Q42+TO_GW!Q42+TO_RPI!Q42+TO_PF!Q42+TO_BKBPB!Q42+TO_CL!Q42+TO_BNG!Q42+TO_LBB!Q42+TO_CPP!Q42+TO_GTL!Q42+TO_NSP!Q42</f>
        <v>8035.349269131555</v>
      </c>
      <c r="R42" s="10">
        <f>TO_EHG!R42+TO_CO!R42+TO_BF!R42+TO_GW!R42+TO_RPI!R42+TO_PF!R42+TO_BKBPB!R42+TO_CL!R42+TO_BNG!R42+TO_LBB!R42+TO_CPP!R42+TO_GTL!R42+TO_NSP!R42</f>
        <v>9898.5279449699046</v>
      </c>
      <c r="S42" s="10">
        <f>TO_EHG!S42+TO_CO!S42+TO_BF!S42+TO_GW!S42+TO_RPI!S42+TO_PF!S42+TO_BKBPB!S42+TO_CL!S42+TO_BNG!S42+TO_LBB!S42+TO_CPP!S42+TO_GTL!S42+TO_NSP!S42</f>
        <v>11359.176096302661</v>
      </c>
      <c r="T42" s="10">
        <f>TO_EHG!T42+TO_CO!T42+TO_BF!T42+TO_GW!T42+TO_RPI!T42+TO_PF!T42+TO_BKBPB!T42+TO_CL!T42+TO_BNG!T42+TO_LBB!T42+TO_CPP!T42+TO_GTL!T42+TO_NSP!T42</f>
        <v>11985.111263972487</v>
      </c>
      <c r="U42" s="10">
        <f>TO_EHG!U42+TO_CO!U42+TO_BF!U42+TO_GW!U42+TO_RPI!U42+TO_PF!U42+TO_BKBPB!U42+TO_CL!U42+TO_BNG!U42+TO_LBB!U42+TO_CPP!U42+TO_GTL!U42+TO_NSP!U42</f>
        <v>12810.062252794494</v>
      </c>
      <c r="V42" s="10">
        <f>TO_EHG!V42+TO_CO!V42+TO_BF!V42+TO_GW!V42+TO_RPI!V42+TO_PF!V42+TO_BKBPB!V42+TO_CL!V42+TO_BNG!V42+TO_LBB!V42+TO_CPP!V42+TO_GTL!V42+TO_NSP!V42</f>
        <v>12875.579019776438</v>
      </c>
      <c r="W42" s="10">
        <f>TO_EHG!W42+TO_CO!W42+TO_BF!W42+TO_GW!W42+TO_RPI!W42+TO_PF!W42+TO_BKBPB!W42+TO_CL!W42+TO_BNG!W42+TO_LBB!W42+TO_CPP!W42+TO_GTL!W42+TO_NSP!W42</f>
        <v>12155.935511607904</v>
      </c>
      <c r="X42" s="10">
        <f>TO_EHG!X42+TO_CO!X42+TO_BF!X42+TO_GW!X42+TO_RPI!X42+TO_PF!X42+TO_BKBPB!X42+TO_CL!X42+TO_BNG!X42+TO_LBB!X42+TO_CPP!X42+TO_GTL!X42+TO_NSP!X42</f>
        <v>12093.46474634566</v>
      </c>
    </row>
    <row r="43" spans="1:24" ht="11.25" customHeight="1" x14ac:dyDescent="0.2">
      <c r="A43" s="41" t="s">
        <v>73</v>
      </c>
      <c r="B43" s="9" t="s">
        <v>74</v>
      </c>
      <c r="C43" s="10">
        <f>TO_EHG!C43+TO_CO!C43+TO_BF!C43+TO_GW!C43+TO_RPI!C43+TO_PF!C43+TO_BKBPB!C43+TO_CL!C43+TO_BNG!C43+TO_LBB!C43+TO_CPP!C43+TO_GTL!C43+TO_NSP!C43</f>
        <v>21278.231556319857</v>
      </c>
      <c r="D43" s="10">
        <f>TO_EHG!D43+TO_CO!D43+TO_BF!D43+TO_GW!D43+TO_RPI!D43+TO_PF!D43+TO_BKBPB!D43+TO_CL!D43+TO_BNG!D43+TO_LBB!D43+TO_CPP!D43+TO_GTL!D43+TO_NSP!D43</f>
        <v>22620.602837489241</v>
      </c>
      <c r="E43" s="10">
        <f>TO_EHG!E43+TO_CO!E43+TO_BF!E43+TO_GW!E43+TO_RPI!E43+TO_PF!E43+TO_BKBPB!E43+TO_CL!E43+TO_BNG!E43+TO_LBB!E43+TO_CPP!E43+TO_GTL!E43+TO_NSP!E43</f>
        <v>19054.671883061041</v>
      </c>
      <c r="F43" s="10">
        <f>TO_EHG!F43+TO_CO!F43+TO_BF!F43+TO_GW!F43+TO_RPI!F43+TO_PF!F43+TO_BKBPB!F43+TO_CL!F43+TO_BNG!F43+TO_LBB!F43+TO_CPP!F43+TO_GTL!F43+TO_NSP!F43</f>
        <v>20445.426139294927</v>
      </c>
      <c r="G43" s="10">
        <f>TO_EHG!G43+TO_CO!G43+TO_BF!G43+TO_GW!G43+TO_RPI!G43+TO_PF!G43+TO_BKBPB!G43+TO_CL!G43+TO_BNG!G43+TO_LBB!G43+TO_CPP!G43+TO_GTL!G43+TO_NSP!G43</f>
        <v>20516.456491831472</v>
      </c>
      <c r="H43" s="10">
        <f>TO_EHG!H43+TO_CO!H43+TO_BF!H43+TO_GW!H43+TO_RPI!H43+TO_PF!H43+TO_BKBPB!H43+TO_CL!H43+TO_BNG!H43+TO_LBB!H43+TO_CPP!H43+TO_GTL!H43+TO_NSP!H43</f>
        <v>22268.539208942384</v>
      </c>
      <c r="I43" s="10">
        <f>TO_EHG!I43+TO_CO!I43+TO_BF!I43+TO_GW!I43+TO_RPI!I43+TO_PF!I43+TO_BKBPB!I43+TO_CL!I43+TO_BNG!I43+TO_LBB!I43+TO_CPP!I43+TO_GTL!I43+TO_NSP!I43</f>
        <v>21243.23104041272</v>
      </c>
      <c r="J43" s="10">
        <f>TO_EHG!J43+TO_CO!J43+TO_BF!J43+TO_GW!J43+TO_RPI!J43+TO_PF!J43+TO_BKBPB!J43+TO_CL!J43+TO_BNG!J43+TO_LBB!J43+TO_CPP!J43+TO_GTL!J43+TO_NSP!J43</f>
        <v>20786.166036113496</v>
      </c>
      <c r="K43" s="10">
        <f>TO_EHG!K43+TO_CO!K43+TO_BF!K43+TO_GW!K43+TO_RPI!K43+TO_PF!K43+TO_BKBPB!K43+TO_CL!K43+TO_BNG!K43+TO_LBB!K43+TO_CPP!K43+TO_GTL!K43+TO_NSP!K43</f>
        <v>21704.213241616511</v>
      </c>
      <c r="L43" s="10">
        <f>TO_EHG!L43+TO_CO!L43+TO_BF!L43+TO_GW!L43+TO_RPI!L43+TO_PF!L43+TO_BKBPB!L43+TO_CL!L43+TO_BNG!L43+TO_LBB!L43+TO_CPP!L43+TO_GTL!L43+TO_NSP!L43</f>
        <v>21377.128116938955</v>
      </c>
      <c r="M43" s="10">
        <f>TO_EHG!M43+TO_CO!M43+TO_BF!M43+TO_GW!M43+TO_RPI!M43+TO_PF!M43+TO_BKBPB!M43+TO_CL!M43+TO_BNG!M43+TO_LBB!M43+TO_CPP!M43+TO_GTL!M43+TO_NSP!M43</f>
        <v>22515.219260533107</v>
      </c>
      <c r="N43" s="10">
        <f>TO_EHG!N43+TO_CO!N43+TO_BF!N43+TO_GW!N43+TO_RPI!N43+TO_PF!N43+TO_BKBPB!N43+TO_CL!N43+TO_BNG!N43+TO_LBB!N43+TO_CPP!N43+TO_GTL!N43+TO_NSP!N43</f>
        <v>21757.867583834908</v>
      </c>
      <c r="O43" s="10">
        <f>TO_EHG!O43+TO_CO!O43+TO_BF!O43+TO_GW!O43+TO_RPI!O43+TO_PF!O43+TO_BKBPB!O43+TO_CL!O43+TO_BNG!O43+TO_LBB!O43+TO_CPP!O43+TO_GTL!O43+TO_NSP!O43</f>
        <v>21206.878761822871</v>
      </c>
      <c r="P43" s="10">
        <f>TO_EHG!P43+TO_CO!P43+TO_BF!P43+TO_GW!P43+TO_RPI!P43+TO_PF!P43+TO_BKBPB!P43+TO_CL!P43+TO_BNG!P43+TO_LBB!P43+TO_CPP!P43+TO_GTL!P43+TO_NSP!P43</f>
        <v>21461.736887360279</v>
      </c>
      <c r="Q43" s="10">
        <f>TO_EHG!Q43+TO_CO!Q43+TO_BF!Q43+TO_GW!Q43+TO_RPI!Q43+TO_PF!Q43+TO_BKBPB!Q43+TO_CL!Q43+TO_BNG!Q43+TO_LBB!Q43+TO_CPP!Q43+TO_GTL!Q43+TO_NSP!Q43</f>
        <v>21515.391229578679</v>
      </c>
      <c r="R43" s="10">
        <f>TO_EHG!R43+TO_CO!R43+TO_BF!R43+TO_GW!R43+TO_RPI!R43+TO_PF!R43+TO_BKBPB!R43+TO_CL!R43+TO_BNG!R43+TO_LBB!R43+TO_CPP!R43+TO_GTL!R43+TO_NSP!R43</f>
        <v>22891.944969905417</v>
      </c>
      <c r="S43" s="10">
        <f>TO_EHG!S43+TO_CO!S43+TO_BF!S43+TO_GW!S43+TO_RPI!S43+TO_PF!S43+TO_BKBPB!S43+TO_CL!S43+TO_BNG!S43+TO_LBB!S43+TO_CPP!S43+TO_GTL!S43+TO_NSP!S43</f>
        <v>20364.617626827163</v>
      </c>
      <c r="T43" s="10">
        <f>TO_EHG!T43+TO_CO!T43+TO_BF!T43+TO_GW!T43+TO_RPI!T43+TO_PF!T43+TO_BKBPB!T43+TO_CL!T43+TO_BNG!T43+TO_LBB!T43+TO_CPP!T43+TO_GTL!T43+TO_NSP!T43</f>
        <v>20585.627257093722</v>
      </c>
      <c r="U43" s="10">
        <f>TO_EHG!U43+TO_CO!U43+TO_BF!U43+TO_GW!U43+TO_RPI!U43+TO_PF!U43+TO_BKBPB!U43+TO_CL!U43+TO_BNG!U43+TO_LBB!U43+TO_CPP!U43+TO_GTL!U43+TO_NSP!U43</f>
        <v>20006.740670679275</v>
      </c>
      <c r="V43" s="10">
        <f>TO_EHG!V43+TO_CO!V43+TO_BF!V43+TO_GW!V43+TO_RPI!V43+TO_PF!V43+TO_BKBPB!V43+TO_CL!V43+TO_BNG!V43+TO_LBB!V43+TO_CPP!V43+TO_GTL!V43+TO_NSP!V43</f>
        <v>21747.521926053309</v>
      </c>
      <c r="W43" s="10">
        <f>TO_EHG!W43+TO_CO!W43+TO_BF!W43+TO_GW!W43+TO_RPI!W43+TO_PF!W43+TO_BKBPB!W43+TO_CL!W43+TO_BNG!W43+TO_LBB!W43+TO_CPP!W43+TO_GTL!W43+TO_NSP!W43</f>
        <v>21275.504987102315</v>
      </c>
      <c r="X43" s="10">
        <f>TO_EHG!X43+TO_CO!X43+TO_BF!X43+TO_GW!X43+TO_RPI!X43+TO_PF!X43+TO_BKBPB!X43+TO_CL!X43+TO_BNG!X43+TO_LBB!X43+TO_CPP!X43+TO_GTL!X43+TO_NSP!X43</f>
        <v>26066.493121238185</v>
      </c>
    </row>
    <row r="44" spans="1:24" ht="11.25" customHeight="1" x14ac:dyDescent="0.2">
      <c r="A44" s="41" t="s">
        <v>75</v>
      </c>
      <c r="B44" s="9" t="s">
        <v>76</v>
      </c>
      <c r="C44" s="10">
        <f>TO_EHG!C44+TO_CO!C44+TO_BF!C44+TO_GW!C44+TO_RPI!C44+TO_PF!C44+TO_BKBPB!C44+TO_CL!C44+TO_BNG!C44+TO_LBB!C44+TO_CPP!C44+TO_GTL!C44+TO_NSP!C44</f>
        <v>10194.181771281172</v>
      </c>
      <c r="D44" s="10">
        <f>TO_EHG!D44+TO_CO!D44+TO_BF!D44+TO_GW!D44+TO_RPI!D44+TO_PF!D44+TO_BKBPB!D44+TO_CL!D44+TO_BNG!D44+TO_LBB!D44+TO_CPP!D44+TO_GTL!D44+TO_NSP!D44</f>
        <v>9234.4989681857278</v>
      </c>
      <c r="E44" s="10">
        <f>TO_EHG!E44+TO_CO!E44+TO_BF!E44+TO_GW!E44+TO_RPI!E44+TO_PF!E44+TO_BKBPB!E44+TO_CL!E44+TO_BNG!E44+TO_LBB!E44+TO_CPP!E44+TO_GTL!E44+TO_NSP!E44</f>
        <v>10223.559759243337</v>
      </c>
      <c r="F44" s="10">
        <f>TO_EHG!F44+TO_CO!F44+TO_BF!F44+TO_GW!F44+TO_RPI!F44+TO_PF!F44+TO_BKBPB!F44+TO_CL!F44+TO_BNG!F44+TO_LBB!F44+TO_CPP!F44+TO_GTL!F44+TO_NSP!F44</f>
        <v>10002.245141874457</v>
      </c>
      <c r="G44" s="10">
        <f>TO_EHG!G44+TO_CO!G44+TO_BF!G44+TO_GW!G44+TO_RPI!G44+TO_PF!G44+TO_BKBPB!G44+TO_CL!G44+TO_BNG!G44+TO_LBB!G44+TO_CPP!G44+TO_GTL!G44+TO_NSP!G44</f>
        <v>11478.981599312126</v>
      </c>
      <c r="H44" s="10">
        <f>TO_EHG!H44+TO_CO!H44+TO_BF!H44+TO_GW!H44+TO_RPI!H44+TO_PF!H44+TO_BKBPB!H44+TO_CL!H44+TO_BNG!H44+TO_LBB!H44+TO_CPP!H44+TO_GTL!H44+TO_NSP!H44</f>
        <v>10861.063370593292</v>
      </c>
      <c r="I44" s="10">
        <f>TO_EHG!I44+TO_CO!I44+TO_BF!I44+TO_GW!I44+TO_RPI!I44+TO_PF!I44+TO_BKBPB!I44+TO_CL!I44+TO_BNG!I44+TO_LBB!I44+TO_CPP!I44+TO_GTL!I44+TO_NSP!I44</f>
        <v>10606.453654342216</v>
      </c>
      <c r="J44" s="10">
        <f>TO_EHG!J44+TO_CO!J44+TO_BF!J44+TO_GW!J44+TO_RPI!J44+TO_PF!J44+TO_BKBPB!J44+TO_CL!J44+TO_BNG!J44+TO_LBB!J44+TO_CPP!J44+TO_GTL!J44+TO_NSP!J44</f>
        <v>9341.2391229578661</v>
      </c>
      <c r="K44" s="10">
        <f>TO_EHG!K44+TO_CO!K44+TO_BF!K44+TO_GW!K44+TO_RPI!K44+TO_PF!K44+TO_BKBPB!K44+TO_CL!K44+TO_BNG!K44+TO_LBB!K44+TO_CPP!K44+TO_GTL!K44+TO_NSP!K44</f>
        <v>8477.5245915735159</v>
      </c>
      <c r="L44" s="10">
        <f>TO_EHG!L44+TO_CO!L44+TO_BF!L44+TO_GW!L44+TO_RPI!L44+TO_PF!L44+TO_BKBPB!L44+TO_CL!L44+TO_BNG!L44+TO_LBB!L44+TO_CPP!L44+TO_GTL!L44+TO_NSP!L44</f>
        <v>8317.9038693035236</v>
      </c>
      <c r="M44" s="10">
        <f>TO_EHG!M44+TO_CO!M44+TO_BF!M44+TO_GW!M44+TO_RPI!M44+TO_PF!M44+TO_BKBPB!M44+TO_CL!M44+TO_BNG!M44+TO_LBB!M44+TO_CPP!M44+TO_GTL!M44+TO_NSP!M44</f>
        <v>9563.5329320722267</v>
      </c>
      <c r="N44" s="10">
        <f>TO_EHG!N44+TO_CO!N44+TO_BF!N44+TO_GW!N44+TO_RPI!N44+TO_PF!N44+TO_BKBPB!N44+TO_CL!N44+TO_BNG!N44+TO_LBB!N44+TO_CPP!N44+TO_GTL!N44+TO_NSP!N44</f>
        <v>8335.5306964746342</v>
      </c>
      <c r="O44" s="10">
        <f>TO_EHG!O44+TO_CO!O44+TO_BF!O44+TO_GW!O44+TO_RPI!O44+TO_PF!O44+TO_BKBPB!O44+TO_CL!O44+TO_BNG!O44+TO_LBB!O44+TO_CPP!O44+TO_GTL!O44+TO_NSP!O44</f>
        <v>9033.877901977643</v>
      </c>
      <c r="P44" s="10">
        <f>TO_EHG!P44+TO_CO!P44+TO_BF!P44+TO_GW!P44+TO_RPI!P44+TO_PF!P44+TO_BKBPB!P44+TO_CL!P44+TO_BNG!P44+TO_LBB!P44+TO_CPP!P44+TO_GTL!P44+TO_NSP!P44</f>
        <v>8537.2600171969043</v>
      </c>
      <c r="Q44" s="10">
        <f>TO_EHG!Q44+TO_CO!Q44+TO_BF!Q44+TO_GW!Q44+TO_RPI!Q44+TO_PF!Q44+TO_BKBPB!Q44+TO_CL!Q44+TO_BNG!Q44+TO_LBB!Q44+TO_CPP!Q44+TO_GTL!Q44+TO_NSP!Q44</f>
        <v>9101.3184006878746</v>
      </c>
      <c r="R44" s="10">
        <f>TO_EHG!R44+TO_CO!R44+TO_BF!R44+TO_GW!R44+TO_RPI!R44+TO_PF!R44+TO_BKBPB!R44+TO_CL!R44+TO_BNG!R44+TO_LBB!R44+TO_CPP!R44+TO_GTL!R44+TO_NSP!R44</f>
        <v>9759.3132416165081</v>
      </c>
      <c r="S44" s="10">
        <f>TO_EHG!S44+TO_CO!S44+TO_BF!S44+TO_GW!S44+TO_RPI!S44+TO_PF!S44+TO_BKBPB!S44+TO_CL!S44+TO_BNG!S44+TO_LBB!S44+TO_CPP!S44+TO_GTL!S44+TO_NSP!S44</f>
        <v>11828.693035253653</v>
      </c>
      <c r="T44" s="10">
        <f>TO_EHG!T44+TO_CO!T44+TO_BF!T44+TO_GW!T44+TO_RPI!T44+TO_PF!T44+TO_BKBPB!T44+TO_CL!T44+TO_BNG!T44+TO_LBB!T44+TO_CPP!T44+TO_GTL!T44+TO_NSP!T44</f>
        <v>11440.9505588994</v>
      </c>
      <c r="U44" s="10">
        <f>TO_EHG!U44+TO_CO!U44+TO_BF!U44+TO_GW!U44+TO_RPI!U44+TO_PF!U44+TO_BKBPB!U44+TO_CL!U44+TO_BNG!U44+TO_LBB!U44+TO_CPP!U44+TO_GTL!U44+TO_NSP!U44</f>
        <v>10847.53061049011</v>
      </c>
      <c r="V44" s="10">
        <f>TO_EHG!V44+TO_CO!V44+TO_BF!V44+TO_GW!V44+TO_RPI!V44+TO_PF!V44+TO_BKBPB!V44+TO_CL!V44+TO_BNG!V44+TO_LBB!V44+TO_CPP!V44+TO_GTL!V44+TO_NSP!V44</f>
        <v>10421.193207222699</v>
      </c>
      <c r="W44" s="10">
        <f>TO_EHG!W44+TO_CO!W44+TO_BF!W44+TO_GW!W44+TO_RPI!W44+TO_PF!W44+TO_BKBPB!W44+TO_CL!W44+TO_BNG!W44+TO_LBB!W44+TO_CPP!W44+TO_GTL!W44+TO_NSP!W44</f>
        <v>11020.247807394668</v>
      </c>
      <c r="X44" s="10">
        <f>TO_EHG!X44+TO_CO!X44+TO_BF!X44+TO_GW!X44+TO_RPI!X44+TO_PF!X44+TO_BKBPB!X44+TO_CL!X44+TO_BNG!X44+TO_LBB!X44+TO_CPP!X44+TO_GTL!X44+TO_NSP!X44</f>
        <v>9386.831986242476</v>
      </c>
    </row>
    <row r="45" spans="1:24" ht="11.25" customHeight="1" x14ac:dyDescent="0.2">
      <c r="A45" s="41" t="s">
        <v>77</v>
      </c>
      <c r="B45" s="9" t="s">
        <v>78</v>
      </c>
      <c r="C45" s="10">
        <f>TO_EHG!C45+TO_CO!C45+TO_BF!C45+TO_GW!C45+TO_RPI!C45+TO_PF!C45+TO_BKBPB!C45+TO_CL!C45+TO_BNG!C45+TO_LBB!C45+TO_CPP!C45+TO_GTL!C45+TO_NSP!C45</f>
        <v>338.4447119518486</v>
      </c>
      <c r="D45" s="10">
        <f>TO_EHG!D45+TO_CO!D45+TO_BF!D45+TO_GW!D45+TO_RPI!D45+TO_PF!D45+TO_BKBPB!D45+TO_CL!D45+TO_BNG!D45+TO_LBB!D45+TO_CPP!D45+TO_GTL!D45+TO_NSP!D45</f>
        <v>249.92828890799655</v>
      </c>
      <c r="E45" s="10">
        <f>TO_EHG!E45+TO_CO!E45+TO_BF!E45+TO_GW!E45+TO_RPI!E45+TO_PF!E45+TO_BKBPB!E45+TO_CL!E45+TO_BNG!E45+TO_LBB!E45+TO_CPP!E45+TO_GTL!E45+TO_NSP!E45</f>
        <v>250.96973344797928</v>
      </c>
      <c r="F45" s="10">
        <f>TO_EHG!F45+TO_CO!F45+TO_BF!F45+TO_GW!F45+TO_RPI!F45+TO_PF!F45+TO_BKBPB!F45+TO_CL!F45+TO_BNG!F45+TO_LBB!F45+TO_CPP!F45+TO_GTL!F45+TO_NSP!F45</f>
        <v>229.10103181427343</v>
      </c>
      <c r="G45" s="10">
        <f>TO_EHG!G45+TO_CO!G45+TO_BF!G45+TO_GW!G45+TO_RPI!G45+TO_PF!G45+TO_BKBPB!G45+TO_CL!G45+TO_BNG!G45+TO_LBB!G45+TO_CPP!G45+TO_GTL!G45+TO_NSP!G45</f>
        <v>197.85993121238175</v>
      </c>
      <c r="H45" s="10">
        <f>TO_EHG!H45+TO_CO!H45+TO_BF!H45+TO_GW!H45+TO_RPI!H45+TO_PF!H45+TO_BKBPB!H45+TO_CL!H45+TO_BNG!H45+TO_LBB!H45+TO_CPP!H45+TO_GTL!H45+TO_NSP!H45</f>
        <v>183.28082545141874</v>
      </c>
      <c r="I45" s="10">
        <f>TO_EHG!I45+TO_CO!I45+TO_BF!I45+TO_GW!I45+TO_RPI!I45+TO_PF!I45+TO_BKBPB!I45+TO_CL!I45+TO_BNG!I45+TO_LBB!I45+TO_CPP!I45+TO_GTL!I45+TO_NSP!I45</f>
        <v>141.62596732588131</v>
      </c>
      <c r="J45" s="10">
        <f>TO_EHG!J45+TO_CO!J45+TO_BF!J45+TO_GW!J45+TO_RPI!J45+TO_PF!J45+TO_BKBPB!J45+TO_CL!J45+TO_BNG!J45+TO_LBB!J45+TO_CPP!J45+TO_GTL!J45+TO_NSP!J45</f>
        <v>243.68022355975921</v>
      </c>
      <c r="K45" s="10">
        <f>TO_EHG!K45+TO_CO!K45+TO_BF!K45+TO_GW!K45+TO_RPI!K45+TO_PF!K45+TO_BKBPB!K45+TO_CL!K45+TO_BNG!K45+TO_LBB!K45+TO_CPP!K45+TO_GTL!K45+TO_NSP!K45</f>
        <v>252.01100601891665</v>
      </c>
      <c r="L45" s="10">
        <f>TO_EHG!L45+TO_CO!L45+TO_BF!L45+TO_GW!L45+TO_RPI!L45+TO_PF!L45+TO_BKBPB!L45+TO_CL!L45+TO_BNG!L45+TO_LBB!L45+TO_CPP!L45+TO_GTL!L45+TO_NSP!L45</f>
        <v>255.13516766981948</v>
      </c>
      <c r="M45" s="10">
        <f>TO_EHG!M45+TO_CO!M45+TO_BF!M45+TO_GW!M45+TO_RPI!M45+TO_PF!M45+TO_BKBPB!M45+TO_CL!M45+TO_BNG!M45+TO_LBB!M45+TO_CPP!M45+TO_GTL!M45+TO_NSP!M45</f>
        <v>470.69836629406711</v>
      </c>
      <c r="N45" s="10">
        <f>TO_EHG!N45+TO_CO!N45+TO_BF!N45+TO_GW!N45+TO_RPI!N45+TO_PF!N45+TO_BKBPB!N45+TO_CL!N45+TO_BNG!N45+TO_LBB!N45+TO_CPP!N45+TO_GTL!N45+TO_NSP!N45</f>
        <v>1415.2191745485811</v>
      </c>
      <c r="O45" s="10">
        <f>TO_EHG!O45+TO_CO!O45+TO_BF!O45+TO_GW!O45+TO_RPI!O45+TO_PF!O45+TO_BKBPB!O45+TO_CL!O45+TO_BNG!O45+TO_LBB!O45+TO_CPP!O45+TO_GTL!O45+TO_NSP!O45</f>
        <v>1229.855717970765</v>
      </c>
      <c r="P45" s="10">
        <f>TO_EHG!P45+TO_CO!P45+TO_BF!P45+TO_GW!P45+TO_RPI!P45+TO_PF!P45+TO_BKBPB!P45+TO_CL!P45+TO_BNG!P45+TO_LBB!P45+TO_CPP!P45+TO_GTL!P45+TO_NSP!P45</f>
        <v>1256.931298366294</v>
      </c>
      <c r="Q45" s="10">
        <f>TO_EHG!Q45+TO_CO!Q45+TO_BF!Q45+TO_GW!Q45+TO_RPI!Q45+TO_PF!Q45+TO_BKBPB!Q45+TO_CL!Q45+TO_BNG!Q45+TO_LBB!Q45+TO_CPP!Q45+TO_GTL!Q45+TO_NSP!Q45</f>
        <v>1113.2225279449699</v>
      </c>
      <c r="R45" s="10">
        <f>TO_EHG!R45+TO_CO!R45+TO_BF!R45+TO_GW!R45+TO_RPI!R45+TO_PF!R45+TO_BKBPB!R45+TO_CL!R45+TO_BNG!R45+TO_LBB!R45+TO_CPP!R45+TO_GTL!R45+TO_NSP!R45</f>
        <v>1638.0904557179706</v>
      </c>
      <c r="S45" s="10">
        <f>TO_EHG!S45+TO_CO!S45+TO_BF!S45+TO_GW!S45+TO_RPI!S45+TO_PF!S45+TO_BKBPB!S45+TO_CL!S45+TO_BNG!S45+TO_LBB!S45+TO_CPP!S45+TO_GTL!S45+TO_NSP!S45</f>
        <v>1755.0776440240757</v>
      </c>
      <c r="T45" s="10">
        <f>TO_EHG!T45+TO_CO!T45+TO_BF!T45+TO_GW!T45+TO_RPI!T45+TO_PF!T45+TO_BKBPB!T45+TO_CL!T45+TO_BNG!T45+TO_LBB!T45+TO_CPP!T45+TO_GTL!T45+TO_NSP!T45</f>
        <v>1325.2233018056747</v>
      </c>
      <c r="U45" s="10">
        <f>TO_EHG!U45+TO_CO!U45+TO_BF!U45+TO_GW!U45+TO_RPI!U45+TO_PF!U45+TO_BKBPB!U45+TO_CL!U45+TO_BNG!U45+TO_LBB!U45+TO_CPP!U45+TO_GTL!U45+TO_NSP!U45</f>
        <v>1071.8258813413586</v>
      </c>
      <c r="V45" s="10">
        <f>TO_EHG!V45+TO_CO!V45+TO_BF!V45+TO_GW!V45+TO_RPI!V45+TO_PF!V45+TO_BKBPB!V45+TO_CL!V45+TO_BNG!V45+TO_LBB!V45+TO_CPP!V45+TO_GTL!V45+TO_NSP!V45</f>
        <v>1443.9342218400689</v>
      </c>
      <c r="W45" s="10">
        <f>TO_EHG!W45+TO_CO!W45+TO_BF!W45+TO_GW!W45+TO_RPI!W45+TO_PF!W45+TO_BKBPB!W45+TO_CL!W45+TO_BNG!W45+TO_LBB!W45+TO_CPP!W45+TO_GTL!W45+TO_NSP!W45</f>
        <v>1576.2257953568355</v>
      </c>
      <c r="X45" s="10">
        <f>TO_EHG!X45+TO_CO!X45+TO_BF!X45+TO_GW!X45+TO_RPI!X45+TO_PF!X45+TO_BKBPB!X45+TO_CL!X45+TO_BNG!X45+TO_LBB!X45+TO_CPP!X45+TO_GTL!X45+TO_NSP!X45</f>
        <v>1410.6561478933791</v>
      </c>
    </row>
    <row r="46" spans="1:24" ht="11.25" customHeight="1" x14ac:dyDescent="0.2">
      <c r="A46" s="41" t="s">
        <v>79</v>
      </c>
      <c r="B46" s="9" t="s">
        <v>80</v>
      </c>
      <c r="C46" s="10">
        <f>TO_EHG!C46+TO_CO!C46+TO_BF!C46+TO_GW!C46+TO_RPI!C46+TO_PF!C46+TO_BKBPB!C46+TO_CL!C46+TO_BNG!C46+TO_LBB!C46+TO_CPP!C46+TO_GTL!C46+TO_NSP!C46</f>
        <v>622.95786758383485</v>
      </c>
      <c r="D46" s="10">
        <f>TO_EHG!D46+TO_CO!D46+TO_BF!D46+TO_GW!D46+TO_RPI!D46+TO_PF!D46+TO_BKBPB!D46+TO_CL!D46+TO_BNG!D46+TO_LBB!D46+TO_CPP!D46+TO_GTL!D46+TO_NSP!D46</f>
        <v>557.69561478933781</v>
      </c>
      <c r="E46" s="10">
        <f>TO_EHG!E46+TO_CO!E46+TO_BF!E46+TO_GW!E46+TO_RPI!E46+TO_PF!E46+TO_BKBPB!E46+TO_CL!E46+TO_BNG!E46+TO_LBB!E46+TO_CPP!E46+TO_GTL!E46+TO_NSP!E46</f>
        <v>615.04729148753211</v>
      </c>
      <c r="F46" s="10">
        <f>TO_EHG!F46+TO_CO!F46+TO_BF!F46+TO_GW!F46+TO_RPI!F46+TO_PF!F46+TO_BKBPB!F46+TO_CL!F46+TO_BNG!F46+TO_LBB!F46+TO_CPP!F46+TO_GTL!F46+TO_NSP!F46</f>
        <v>592.30438521066208</v>
      </c>
      <c r="G46" s="10">
        <f>TO_EHG!G46+TO_CO!G46+TO_BF!G46+TO_GW!G46+TO_RPI!G46+TO_PF!G46+TO_BKBPB!G46+TO_CL!G46+TO_BNG!G46+TO_LBB!G46+TO_CPP!G46+TO_GTL!G46+TO_NSP!G46</f>
        <v>649.65606190885637</v>
      </c>
      <c r="H46" s="10">
        <f>TO_EHG!H46+TO_CO!H46+TO_BF!H46+TO_GW!H46+TO_RPI!H46+TO_PF!H46+TO_BKBPB!H46+TO_CL!H46+TO_BNG!H46+TO_LBB!H46+TO_CPP!H46+TO_GTL!H46+TO_NSP!H46</f>
        <v>606.1478933791916</v>
      </c>
      <c r="I46" s="10">
        <f>TO_EHG!I46+TO_CO!I46+TO_BF!I46+TO_GW!I46+TO_RPI!I46+TO_PF!I46+TO_BKBPB!I46+TO_CL!I46+TO_BNG!I46+TO_LBB!I46+TO_CPP!I46+TO_GTL!I46+TO_NSP!I46</f>
        <v>582.4161650902837</v>
      </c>
      <c r="J46" s="10">
        <f>TO_EHG!J46+TO_CO!J46+TO_BF!J46+TO_GW!J46+TO_RPI!J46+TO_PF!J46+TO_BKBPB!J46+TO_CL!J46+TO_BNG!J46+TO_LBB!J46+TO_CPP!J46+TO_GTL!J46+TO_NSP!J46</f>
        <v>624.9355116079106</v>
      </c>
      <c r="K46" s="10">
        <f>TO_EHG!K46+TO_CO!K46+TO_BF!K46+TO_GW!K46+TO_RPI!K46+TO_PF!K46+TO_BKBPB!K46+TO_CL!K46+TO_BNG!K46+TO_LBB!K46+TO_CPP!K46+TO_GTL!K46+TO_NSP!K46</f>
        <v>843.46517626827153</v>
      </c>
      <c r="L46" s="10">
        <f>TO_EHG!L46+TO_CO!L46+TO_BF!L46+TO_GW!L46+TO_RPI!L46+TO_PF!L46+TO_BKBPB!L46+TO_CL!L46+TO_BNG!L46+TO_LBB!L46+TO_CPP!L46+TO_GTL!L46+TO_NSP!L46</f>
        <v>1029.3637145313842</v>
      </c>
      <c r="M46" s="10">
        <f>TO_EHG!M46+TO_CO!M46+TO_BF!M46+TO_GW!M46+TO_RPI!M46+TO_PF!M46+TO_BKBPB!M46+TO_CL!M46+TO_BNG!M46+TO_LBB!M46+TO_CPP!M46+TO_GTL!M46+TO_NSP!M46</f>
        <v>957.17970765262248</v>
      </c>
      <c r="N46" s="10">
        <f>TO_EHG!N46+TO_CO!N46+TO_BF!N46+TO_GW!N46+TO_RPI!N46+TO_PF!N46+TO_BKBPB!N46+TO_CL!N46+TO_BNG!N46+TO_LBB!N46+TO_CPP!N46+TO_GTL!N46+TO_NSP!N46</f>
        <v>678.33190025795352</v>
      </c>
      <c r="O46" s="10">
        <f>TO_EHG!O46+TO_CO!O46+TO_BF!O46+TO_GW!O46+TO_RPI!O46+TO_PF!O46+TO_BKBPB!O46+TO_CL!O46+TO_BNG!O46+TO_LBB!O46+TO_CPP!O46+TO_GTL!O46+TO_NSP!O46</f>
        <v>621.96904557179698</v>
      </c>
      <c r="P46" s="10">
        <f>TO_EHG!P46+TO_CO!P46+TO_BF!P46+TO_GW!P46+TO_RPI!P46+TO_PF!P46+TO_BKBPB!P46+TO_CL!P46+TO_BNG!P46+TO_LBB!P46+TO_CPP!P46+TO_GTL!P46+TO_NSP!P46</f>
        <v>509.24333619948402</v>
      </c>
      <c r="Q46" s="10">
        <f>TO_EHG!Q46+TO_CO!Q46+TO_BF!Q46+TO_GW!Q46+TO_RPI!Q46+TO_PF!Q46+TO_BKBPB!Q46+TO_CL!Q46+TO_BNG!Q46+TO_LBB!Q46+TO_CPP!Q46+TO_GTL!Q46+TO_NSP!Q46</f>
        <v>547.80739466895955</v>
      </c>
      <c r="R46" s="10">
        <f>TO_EHG!R46+TO_CO!R46+TO_BF!R46+TO_GW!R46+TO_RPI!R46+TO_PF!R46+TO_BKBPB!R46+TO_CL!R46+TO_BNG!R46+TO_LBB!R46+TO_CPP!R46+TO_GTL!R46+TO_NSP!R46</f>
        <v>579.83920894239043</v>
      </c>
      <c r="S46" s="10">
        <f>TO_EHG!S46+TO_CO!S46+TO_BF!S46+TO_GW!S46+TO_RPI!S46+TO_PF!S46+TO_BKBPB!S46+TO_CL!S46+TO_BNG!S46+TO_LBB!S46+TO_CPP!S46+TO_GTL!S46+TO_NSP!S46</f>
        <v>55.13766122098022</v>
      </c>
      <c r="T46" s="10">
        <f>TO_EHG!T46+TO_CO!T46+TO_BF!T46+TO_GW!T46+TO_RPI!T46+TO_PF!T46+TO_BKBPB!T46+TO_CL!T46+TO_BNG!T46+TO_LBB!T46+TO_CPP!T46+TO_GTL!T46+TO_NSP!T46</f>
        <v>43.133447979363723</v>
      </c>
      <c r="U46" s="10">
        <f>TO_EHG!U46+TO_CO!U46+TO_BF!U46+TO_GW!U46+TO_RPI!U46+TO_PF!U46+TO_BKBPB!U46+TO_CL!U46+TO_BNG!U46+TO_LBB!U46+TO_CPP!U46+TO_GTL!U46+TO_NSP!U46</f>
        <v>36.532846087704208</v>
      </c>
      <c r="V46" s="10">
        <f>TO_EHG!V46+TO_CO!V46+TO_BF!V46+TO_GW!V46+TO_RPI!V46+TO_PF!V46+TO_BKBPB!V46+TO_CL!V46+TO_BNG!V46+TO_LBB!V46+TO_CPP!V46+TO_GTL!V46+TO_NSP!V46</f>
        <v>581.50748065348228</v>
      </c>
      <c r="W46" s="10">
        <f>TO_EHG!W46+TO_CO!W46+TO_BF!W46+TO_GW!W46+TO_RPI!W46+TO_PF!W46+TO_BKBPB!W46+TO_CL!W46+TO_BNG!W46+TO_LBB!W46+TO_CPP!W46+TO_GTL!W46+TO_NSP!W46</f>
        <v>663.87222699914003</v>
      </c>
      <c r="X46" s="10">
        <f>TO_EHG!X46+TO_CO!X46+TO_BF!X46+TO_GW!X46+TO_RPI!X46+TO_PF!X46+TO_BKBPB!X46+TO_CL!X46+TO_BNG!X46+TO_LBB!X46+TO_CPP!X46+TO_GTL!X46+TO_NSP!X46</f>
        <v>1230.4606190885636</v>
      </c>
    </row>
    <row r="47" spans="1:24" ht="11.25" customHeight="1" x14ac:dyDescent="0.2">
      <c r="A47" s="41" t="s">
        <v>81</v>
      </c>
      <c r="B47" s="9" t="s">
        <v>82</v>
      </c>
      <c r="C47" s="10">
        <f>TO_EHG!C47+TO_CO!C47+TO_BF!C47+TO_GW!C47+TO_RPI!C47+TO_PF!C47+TO_BKBPB!C47+TO_CL!C47+TO_BNG!C47+TO_LBB!C47+TO_CPP!C47+TO_GTL!C47+TO_NSP!C47</f>
        <v>590.45090283748925</v>
      </c>
      <c r="D47" s="10">
        <f>TO_EHG!D47+TO_CO!D47+TO_BF!D47+TO_GW!D47+TO_RPI!D47+TO_PF!D47+TO_BKBPB!D47+TO_CL!D47+TO_BNG!D47+TO_LBB!D47+TO_CPP!D47+TO_GTL!D47+TO_NSP!D47</f>
        <v>585.4471195184866</v>
      </c>
      <c r="E47" s="10">
        <f>TO_EHG!E47+TO_CO!E47+TO_BF!E47+TO_GW!E47+TO_RPI!E47+TO_PF!E47+TO_BKBPB!E47+TO_CL!E47+TO_BNG!E47+TO_LBB!E47+TO_CPP!E47+TO_GTL!E47+TO_NSP!E47</f>
        <v>496.379105760963</v>
      </c>
      <c r="F47" s="10">
        <f>TO_EHG!F47+TO_CO!F47+TO_BF!F47+TO_GW!F47+TO_RPI!F47+TO_PF!F47+TO_BKBPB!F47+TO_CL!F47+TO_BNG!F47+TO_LBB!F47+TO_CPP!F47+TO_GTL!F47+TO_NSP!F47</f>
        <v>300.22932072226996</v>
      </c>
      <c r="G47" s="10">
        <f>TO_EHG!G47+TO_CO!G47+TO_BF!G47+TO_GW!G47+TO_RPI!G47+TO_PF!G47+TO_BKBPB!G47+TO_CL!G47+TO_BNG!G47+TO_LBB!G47+TO_CPP!G47+TO_GTL!G47+TO_NSP!G47</f>
        <v>411.31410146173687</v>
      </c>
      <c r="H47" s="10">
        <f>TO_EHG!H47+TO_CO!H47+TO_BF!H47+TO_GW!H47+TO_RPI!H47+TO_PF!H47+TO_BKBPB!H47+TO_CL!H47+TO_BNG!H47+TO_LBB!H47+TO_CPP!H47+TO_GTL!H47+TO_NSP!H47</f>
        <v>301.23009458297508</v>
      </c>
      <c r="I47" s="10">
        <f>TO_EHG!I47+TO_CO!I47+TO_BF!I47+TO_GW!I47+TO_RPI!I47+TO_PF!I47+TO_BKBPB!I47+TO_CL!I47+TO_BNG!I47+TO_LBB!I47+TO_CPP!I47+TO_GTL!I47+TO_NSP!I47</f>
        <v>319.24385210662081</v>
      </c>
      <c r="J47" s="10">
        <f>TO_EHG!J47+TO_CO!J47+TO_BF!J47+TO_GW!J47+TO_RPI!J47+TO_PF!J47+TO_BKBPB!J47+TO_CL!J47+TO_BNG!J47+TO_LBB!J47+TO_CPP!J47+TO_GTL!J47+TO_NSP!J47</f>
        <v>376.28736027515038</v>
      </c>
      <c r="K47" s="10">
        <f>TO_EHG!K47+TO_CO!K47+TO_BF!K47+TO_GW!K47+TO_RPI!K47+TO_PF!K47+TO_BKBPB!K47+TO_CL!K47+TO_BNG!K47+TO_LBB!K47+TO_CPP!K47+TO_GTL!K47+TO_NSP!K47</f>
        <v>286.21857265692171</v>
      </c>
      <c r="L47" s="10">
        <f>TO_EHG!L47+TO_CO!L47+TO_BF!L47+TO_GW!L47+TO_RPI!L47+TO_PF!L47+TO_BKBPB!L47+TO_CL!L47+TO_BNG!L47+TO_LBB!L47+TO_CPP!L47+TO_GTL!L47+TO_NSP!L47</f>
        <v>303.23155631986242</v>
      </c>
      <c r="M47" s="10">
        <f>TO_EHG!M47+TO_CO!M47+TO_BF!M47+TO_GW!M47+TO_RPI!M47+TO_PF!M47+TO_BKBPB!M47+TO_CL!M47+TO_BNG!M47+TO_LBB!M47+TO_CPP!M47+TO_GTL!M47+TO_NSP!M47</f>
        <v>184.14067067927769</v>
      </c>
      <c r="N47" s="10">
        <f>TO_EHG!N47+TO_CO!N47+TO_BF!N47+TO_GW!N47+TO_RPI!N47+TO_PF!N47+TO_BKBPB!N47+TO_CL!N47+TO_BNG!N47+TO_LBB!N47+TO_CPP!N47+TO_GTL!N47+TO_NSP!N47</f>
        <v>247.1888220120378</v>
      </c>
      <c r="O47" s="10">
        <f>TO_EHG!O47+TO_CO!O47+TO_BF!O47+TO_GW!O47+TO_RPI!O47+TO_PF!O47+TO_BKBPB!O47+TO_CL!O47+TO_BNG!O47+TO_LBB!O47+TO_CPP!O47+TO_GTL!O47+TO_NSP!O47</f>
        <v>316.24153052450555</v>
      </c>
      <c r="P47" s="10">
        <f>TO_EHG!P47+TO_CO!P47+TO_BF!P47+TO_GW!P47+TO_RPI!P47+TO_PF!P47+TO_BKBPB!P47+TO_CL!P47+TO_BNG!P47+TO_LBB!P47+TO_CPP!P47+TO_GTL!P47+TO_NSP!P47</f>
        <v>452.3454858125537</v>
      </c>
      <c r="Q47" s="10">
        <f>TO_EHG!Q47+TO_CO!Q47+TO_BF!Q47+TO_GW!Q47+TO_RPI!Q47+TO_PF!Q47+TO_BKBPB!Q47+TO_CL!Q47+TO_BNG!Q47+TO_LBB!Q47+TO_CPP!Q47+TO_GTL!Q47+TO_NSP!Q47</f>
        <v>516.39441100601891</v>
      </c>
      <c r="R47" s="10">
        <f>TO_EHG!R47+TO_CO!R47+TO_BF!R47+TO_GW!R47+TO_RPI!R47+TO_PF!R47+TO_BKBPB!R47+TO_CL!R47+TO_BNG!R47+TO_LBB!R47+TO_CPP!R47+TO_GTL!R47+TO_NSP!R47</f>
        <v>482.92889079965602</v>
      </c>
      <c r="S47" s="10">
        <f>TO_EHG!S47+TO_CO!S47+TO_BF!S47+TO_GW!S47+TO_RPI!S47+TO_PF!S47+TO_BKBPB!S47+TO_CL!S47+TO_BNG!S47+TO_LBB!S47+TO_CPP!S47+TO_GTL!S47+TO_NSP!S47</f>
        <v>225.38710232158209</v>
      </c>
      <c r="T47" s="10">
        <f>TO_EHG!T47+TO_CO!T47+TO_BF!T47+TO_GW!T47+TO_RPI!T47+TO_PF!T47+TO_BKBPB!T47+TO_CL!T47+TO_BNG!T47+TO_LBB!T47+TO_CPP!T47+TO_GTL!T47+TO_NSP!T47</f>
        <v>216.65141874462589</v>
      </c>
      <c r="U47" s="10">
        <f>TO_EHG!U47+TO_CO!U47+TO_BF!U47+TO_GW!U47+TO_RPI!U47+TO_PF!U47+TO_BKBPB!U47+TO_CL!U47+TO_BNG!U47+TO_LBB!U47+TO_CPP!U47+TO_GTL!U47+TO_NSP!U47</f>
        <v>329.76483233018052</v>
      </c>
      <c r="V47" s="10">
        <f>TO_EHG!V47+TO_CO!V47+TO_BF!V47+TO_GW!V47+TO_RPI!V47+TO_PF!V47+TO_BKBPB!V47+TO_CL!V47+TO_BNG!V47+TO_LBB!V47+TO_CPP!V47+TO_GTL!V47+TO_NSP!V47</f>
        <v>252.1938091143594</v>
      </c>
      <c r="W47" s="10">
        <f>TO_EHG!W47+TO_CO!W47+TO_BF!W47+TO_GW!W47+TO_RPI!W47+TO_PF!W47+TO_BKBPB!W47+TO_CL!W47+TO_BNG!W47+TO_LBB!W47+TO_CPP!W47+TO_GTL!W47+TO_NSP!W47</f>
        <v>637.48985382631122</v>
      </c>
      <c r="X47" s="10">
        <f>TO_EHG!X47+TO_CO!X47+TO_BF!X47+TO_GW!X47+TO_RPI!X47+TO_PF!X47+TO_BKBPB!X47+TO_CL!X47+TO_BNG!X47+TO_LBB!X47+TO_CPP!X47+TO_GTL!X47+TO_NSP!X47</f>
        <v>739.11951848667229</v>
      </c>
    </row>
    <row r="48" spans="1:24" ht="11.25" customHeight="1" x14ac:dyDescent="0.2">
      <c r="A48" s="41" t="s">
        <v>83</v>
      </c>
      <c r="B48" s="9" t="s">
        <v>84</v>
      </c>
      <c r="C48" s="10">
        <f>TO_EHG!C48+TO_CO!C48+TO_BF!C48+TO_GW!C48+TO_RPI!C48+TO_PF!C48+TO_BKBPB!C48+TO_CL!C48+TO_BNG!C48+TO_LBB!C48+TO_CPP!C48+TO_GTL!C48+TO_NSP!C48</f>
        <v>216.06956147893379</v>
      </c>
      <c r="D48" s="10">
        <f>TO_EHG!D48+TO_CO!D48+TO_BF!D48+TO_GW!D48+TO_RPI!D48+TO_PF!D48+TO_BKBPB!D48+TO_CL!D48+TO_BNG!D48+TO_LBB!D48+TO_CPP!D48+TO_GTL!D48+TO_NSP!D48</f>
        <v>186.64376612209799</v>
      </c>
      <c r="E48" s="10">
        <f>TO_EHG!E48+TO_CO!E48+TO_BF!E48+TO_GW!E48+TO_RPI!E48+TO_PF!E48+TO_BKBPB!E48+TO_CL!E48+TO_BNG!E48+TO_LBB!E48+TO_CPP!E48+TO_GTL!E48+TO_NSP!E48</f>
        <v>152.17351676698189</v>
      </c>
      <c r="F48" s="10">
        <f>TO_EHG!F48+TO_CO!F48+TO_BF!F48+TO_GW!F48+TO_RPI!F48+TO_PF!F48+TO_BKBPB!F48+TO_CL!F48+TO_BNG!F48+TO_LBB!F48+TO_CPP!F48+TO_GTL!F48+TO_NSP!F48</f>
        <v>180.75855546001719</v>
      </c>
      <c r="G48" s="10">
        <f>TO_EHG!G48+TO_CO!G48+TO_BF!G48+TO_GW!G48+TO_RPI!G48+TO_PF!G48+TO_BKBPB!G48+TO_CL!G48+TO_BNG!G48+TO_LBB!G48+TO_CPP!G48+TO_GTL!G48+TO_NSP!G48</f>
        <v>208.5029234737747</v>
      </c>
      <c r="H48" s="10">
        <f>TO_EHG!H48+TO_CO!H48+TO_BF!H48+TO_GW!H48+TO_RPI!H48+TO_PF!H48+TO_BKBPB!H48+TO_CL!H48+TO_BNG!H48+TO_LBB!H48+TO_CPP!H48+TO_GTL!H48+TO_NSP!H48</f>
        <v>188.32519346517631</v>
      </c>
      <c r="I48" s="10">
        <f>TO_EHG!I48+TO_CO!I48+TO_BF!I48+TO_GW!I48+TO_RPI!I48+TO_PF!I48+TO_BKBPB!I48+TO_CL!I48+TO_BNG!I48+TO_LBB!I48+TO_CPP!I48+TO_GTL!I48+TO_NSP!I48</f>
        <v>200.0955288048151</v>
      </c>
      <c r="J48" s="10">
        <f>TO_EHG!J48+TO_CO!J48+TO_BF!J48+TO_GW!J48+TO_RPI!J48+TO_PF!J48+TO_BKBPB!J48+TO_CL!J48+TO_BNG!J48+TO_LBB!J48+TO_CPP!J48+TO_GTL!J48+TO_NSP!J48</f>
        <v>274.92115219260529</v>
      </c>
      <c r="K48" s="10">
        <f>TO_EHG!K48+TO_CO!K48+TO_BF!K48+TO_GW!K48+TO_RPI!K48+TO_PF!K48+TO_BKBPB!K48+TO_CL!K48+TO_BNG!K48+TO_LBB!K48+TO_CPP!K48+TO_GTL!K48+TO_NSP!K48</f>
        <v>315.27661220980218</v>
      </c>
      <c r="L48" s="10">
        <f>TO_EHG!L48+TO_CO!L48+TO_BF!L48+TO_GW!L48+TO_RPI!L48+TO_PF!L48+TO_BKBPB!L48+TO_CL!L48+TO_BNG!L48+TO_LBB!L48+TO_CPP!L48+TO_GTL!L48+TO_NSP!L48</f>
        <v>258.10644883920889</v>
      </c>
      <c r="M48" s="10">
        <f>TO_EHG!M48+TO_CO!M48+TO_BF!M48+TO_GW!M48+TO_RPI!M48+TO_PF!M48+TO_BKBPB!M48+TO_CL!M48+TO_BNG!M48+TO_LBB!M48+TO_CPP!M48+TO_GTL!M48+TO_NSP!M48</f>
        <v>224.47695614789339</v>
      </c>
      <c r="N48" s="10">
        <f>TO_EHG!N48+TO_CO!N48+TO_BF!N48+TO_GW!N48+TO_RPI!N48+TO_PF!N48+TO_BKBPB!N48+TO_CL!N48+TO_BNG!N48+TO_LBB!N48+TO_CPP!N48+TO_GTL!N48+TO_NSP!N48</f>
        <v>311.0729148753224</v>
      </c>
      <c r="O48" s="10">
        <f>TO_EHG!O48+TO_CO!O48+TO_BF!O48+TO_GW!O48+TO_RPI!O48+TO_PF!O48+TO_BKBPB!O48+TO_CL!O48+TO_BNG!O48+TO_LBB!O48+TO_CPP!O48+TO_GTL!O48+TO_NSP!O48</f>
        <v>332.09131556319858</v>
      </c>
      <c r="P48" s="10">
        <f>TO_EHG!P48+TO_CO!P48+TO_BF!P48+TO_GW!P48+TO_RPI!P48+TO_PF!P48+TO_BKBPB!P48+TO_CL!P48+TO_BNG!P48+TO_LBB!P48+TO_CPP!P48+TO_GTL!P48+TO_NSP!P48</f>
        <v>288.37300085984521</v>
      </c>
      <c r="Q48" s="10">
        <f>TO_EHG!Q48+TO_CO!Q48+TO_BF!Q48+TO_GW!Q48+TO_RPI!Q48+TO_PF!Q48+TO_BKBPB!Q48+TO_CL!Q48+TO_BNG!Q48+TO_LBB!Q48+TO_CPP!Q48+TO_GTL!Q48+TO_NSP!Q48</f>
        <v>348.06534823731732</v>
      </c>
      <c r="R48" s="10">
        <f>TO_EHG!R48+TO_CO!R48+TO_BF!R48+TO_GW!R48+TO_RPI!R48+TO_PF!R48+TO_BKBPB!R48+TO_CL!R48+TO_BNG!R48+TO_LBB!R48+TO_CPP!R48+TO_GTL!R48+TO_NSP!R48</f>
        <v>331.63576956147892</v>
      </c>
      <c r="S48" s="10">
        <f>TO_EHG!S48+TO_CO!S48+TO_BF!S48+TO_GW!S48+TO_RPI!S48+TO_PF!S48+TO_BKBPB!S48+TO_CL!S48+TO_BNG!S48+TO_LBB!S48+TO_CPP!S48+TO_GTL!S48+TO_NSP!S48</f>
        <v>339.23336199484089</v>
      </c>
      <c r="T48" s="10">
        <f>TO_EHG!T48+TO_CO!T48+TO_BF!T48+TO_GW!T48+TO_RPI!T48+TO_PF!T48+TO_BKBPB!T48+TO_CL!T48+TO_BNG!T48+TO_LBB!T48+TO_CPP!T48+TO_GTL!T48+TO_NSP!T48</f>
        <v>325.92115219260529</v>
      </c>
      <c r="U48" s="10">
        <f>TO_EHG!U48+TO_CO!U48+TO_BF!U48+TO_GW!U48+TO_RPI!U48+TO_PF!U48+TO_BKBPB!U48+TO_CL!U48+TO_BNG!U48+TO_LBB!U48+TO_CPP!U48+TO_GTL!U48+TO_NSP!U48</f>
        <v>329.0979363714531</v>
      </c>
      <c r="V48" s="10">
        <f>TO_EHG!V48+TO_CO!V48+TO_BF!V48+TO_GW!V48+TO_RPI!V48+TO_PF!V48+TO_BKBPB!V48+TO_CL!V48+TO_BNG!V48+TO_LBB!V48+TO_CPP!V48+TO_GTL!V48+TO_NSP!V48</f>
        <v>372.813241616509</v>
      </c>
      <c r="W48" s="10">
        <f>TO_EHG!W48+TO_CO!W48+TO_BF!W48+TO_GW!W48+TO_RPI!W48+TO_PF!W48+TO_BKBPB!W48+TO_CL!W48+TO_BNG!W48+TO_LBB!W48+TO_CPP!W48+TO_GTL!W48+TO_NSP!W48</f>
        <v>353.45950128976779</v>
      </c>
      <c r="X48" s="10">
        <f>TO_EHG!X48+TO_CO!X48+TO_BF!X48+TO_GW!X48+TO_RPI!X48+TO_PF!X48+TO_BKBPB!X48+TO_CL!X48+TO_BNG!X48+TO_LBB!X48+TO_CPP!X48+TO_GTL!X48+TO_NSP!X48</f>
        <v>360.32914875322439</v>
      </c>
    </row>
    <row r="49" spans="1:24" ht="11.25" customHeight="1" x14ac:dyDescent="0.2">
      <c r="A49" s="41" t="s">
        <v>85</v>
      </c>
      <c r="B49" s="9" t="s">
        <v>86</v>
      </c>
      <c r="C49" s="10">
        <f>TO_EHG!C49+TO_CO!C49+TO_BF!C49+TO_GW!C49+TO_RPI!C49+TO_PF!C49+TO_BKBPB!C49+TO_CL!C49+TO_BNG!C49+TO_LBB!C49+TO_CPP!C49+TO_GTL!C49+TO_NSP!C49</f>
        <v>120.3448839208942</v>
      </c>
      <c r="D49" s="10">
        <f>TO_EHG!D49+TO_CO!D49+TO_BF!D49+TO_GW!D49+TO_RPI!D49+TO_PF!D49+TO_BKBPB!D49+TO_CL!D49+TO_BNG!D49+TO_LBB!D49+TO_CPP!D49+TO_GTL!D49+TO_NSP!D49</f>
        <v>105.0467755803955</v>
      </c>
      <c r="E49" s="10">
        <f>TO_EHG!E49+TO_CO!E49+TO_BF!E49+TO_GW!E49+TO_RPI!E49+TO_PF!E49+TO_BKBPB!E49+TO_CL!E49+TO_BNG!E49+TO_LBB!E49+TO_CPP!E49+TO_GTL!E49+TO_NSP!E49</f>
        <v>124.4244196044712</v>
      </c>
      <c r="F49" s="10">
        <f>TO_EHG!F49+TO_CO!F49+TO_BF!F49+TO_GW!F49+TO_RPI!F49+TO_PF!F49+TO_BKBPB!F49+TO_CL!F49+TO_BNG!F49+TO_LBB!F49+TO_CPP!F49+TO_GTL!F49+TO_NSP!F49</f>
        <v>125.4442820292347</v>
      </c>
      <c r="G49" s="10">
        <f>TO_EHG!G49+TO_CO!G49+TO_BF!G49+TO_GW!G49+TO_RPI!G49+TO_PF!G49+TO_BKBPB!G49+TO_CL!G49+TO_BNG!G49+TO_LBB!G49+TO_CPP!G49+TO_GTL!G49+TO_NSP!G49</f>
        <v>139.72244196044713</v>
      </c>
      <c r="H49" s="10">
        <f>TO_EHG!H49+TO_CO!H49+TO_BF!H49+TO_GW!H49+TO_RPI!H49+TO_PF!H49+TO_BKBPB!H49+TO_CL!H49+TO_BNG!H49+TO_LBB!H49+TO_CPP!H49+TO_GTL!H49+TO_NSP!H49</f>
        <v>132.58331900257957</v>
      </c>
      <c r="I49" s="10">
        <f>TO_EHG!I49+TO_CO!I49+TO_BF!I49+TO_GW!I49+TO_RPI!I49+TO_PF!I49+TO_BKBPB!I49+TO_CL!I49+TO_BNG!I49+TO_LBB!I49+TO_CPP!I49+TO_GTL!I49+TO_NSP!I49</f>
        <v>140.74230438521064</v>
      </c>
      <c r="J49" s="10">
        <f>TO_EHG!J49+TO_CO!J49+TO_BF!J49+TO_GW!J49+TO_RPI!J49+TO_PF!J49+TO_BKBPB!J49+TO_CL!J49+TO_BNG!J49+TO_LBB!J49+TO_CPP!J49+TO_GTL!J49+TO_NSP!J49</f>
        <v>149.92115219260535</v>
      </c>
      <c r="K49" s="10">
        <f>TO_EHG!K49+TO_CO!K49+TO_BF!K49+TO_GW!K49+TO_RPI!K49+TO_PF!K49+TO_BKBPB!K49+TO_CL!K49+TO_BNG!K49+TO_LBB!K49+TO_CPP!K49+TO_GTL!K49+TO_NSP!K49</f>
        <v>154.00060189165947</v>
      </c>
      <c r="L49" s="10">
        <f>TO_EHG!L49+TO_CO!L49+TO_BF!L49+TO_GW!L49+TO_RPI!L49+TO_PF!L49+TO_BKBPB!L49+TO_CL!L49+TO_BNG!L49+TO_LBB!L49+TO_CPP!L49+TO_GTL!L49+TO_NSP!L49</f>
        <v>216.21298366294067</v>
      </c>
      <c r="M49" s="10">
        <f>TO_EHG!M49+TO_CO!M49+TO_BF!M49+TO_GW!M49+TO_RPI!M49+TO_PF!M49+TO_BKBPB!M49+TO_CL!M49+TO_BNG!M49+TO_LBB!M49+TO_CPP!M49+TO_GTL!M49+TO_NSP!M49</f>
        <v>453.84299226139291</v>
      </c>
      <c r="N49" s="10">
        <f>TO_EHG!N49+TO_CO!N49+TO_BF!N49+TO_GW!N49+TO_RPI!N49+TO_PF!N49+TO_BKBPB!N49+TO_CL!N49+TO_BNG!N49+TO_LBB!N49+TO_CPP!N49+TO_GTL!N49+TO_NSP!N49</f>
        <v>363.07437661220979</v>
      </c>
      <c r="O49" s="10">
        <f>TO_EHG!O49+TO_CO!O49+TO_BF!O49+TO_GW!O49+TO_RPI!O49+TO_PF!O49+TO_BKBPB!O49+TO_CL!O49+TO_BNG!O49+TO_LBB!O49+TO_CPP!O49+TO_GTL!O49+TO_NSP!O49</f>
        <v>283.52441960447118</v>
      </c>
      <c r="P49" s="10">
        <f>TO_EHG!P49+TO_CO!P49+TO_BF!P49+TO_GW!P49+TO_RPI!P49+TO_PF!P49+TO_BKBPB!P49+TO_CL!P49+TO_BNG!P49+TO_LBB!P49+TO_CPP!P49+TO_GTL!P49+TO_NSP!P49</f>
        <v>346.75649183147038</v>
      </c>
      <c r="Q49" s="10">
        <f>TO_EHG!Q49+TO_CO!Q49+TO_BF!Q49+TO_GW!Q49+TO_RPI!Q49+TO_PF!Q49+TO_BKBPB!Q49+TO_CL!Q49+TO_BNG!Q49+TO_LBB!Q49+TO_CPP!Q49+TO_GTL!Q49+TO_NSP!Q49</f>
        <v>439.56483233018059</v>
      </c>
      <c r="R49" s="10">
        <f>TO_EHG!R49+TO_CO!R49+TO_BF!R49+TO_GW!R49+TO_RPI!R49+TO_PF!R49+TO_BKBPB!R49+TO_CL!R49+TO_BNG!R49+TO_LBB!R49+TO_CPP!R49+TO_GTL!R49+TO_NSP!R49</f>
        <v>129.79595872742911</v>
      </c>
      <c r="S49" s="10">
        <f>TO_EHG!S49+TO_CO!S49+TO_BF!S49+TO_GW!S49+TO_RPI!S49+TO_PF!S49+TO_BKBPB!S49+TO_CL!S49+TO_BNG!S49+TO_LBB!S49+TO_CPP!S49+TO_GTL!S49+TO_NSP!S49</f>
        <v>13.430696474634566</v>
      </c>
      <c r="T49" s="10">
        <f>TO_EHG!T49+TO_CO!T49+TO_BF!T49+TO_GW!T49+TO_RPI!T49+TO_PF!T49+TO_BKBPB!T49+TO_CL!T49+TO_BNG!T49+TO_LBB!T49+TO_CPP!T49+TO_GTL!T49+TO_NSP!T49</f>
        <v>90.349527085124691</v>
      </c>
      <c r="U49" s="10">
        <f>TO_EHG!U49+TO_CO!U49+TO_BF!U49+TO_GW!U49+TO_RPI!U49+TO_PF!U49+TO_BKBPB!U49+TO_CL!U49+TO_BNG!U49+TO_LBB!U49+TO_CPP!U49+TO_GTL!U49+TO_NSP!U49</f>
        <v>183.12502149613073</v>
      </c>
      <c r="V49" s="10">
        <f>TO_EHG!V49+TO_CO!V49+TO_BF!V49+TO_GW!V49+TO_RPI!V49+TO_PF!V49+TO_BKBPB!V49+TO_CL!V49+TO_BNG!V49+TO_LBB!V49+TO_CPP!V49+TO_GTL!V49+TO_NSP!V49</f>
        <v>65.501203783318985</v>
      </c>
      <c r="W49" s="10">
        <f>TO_EHG!W49+TO_CO!W49+TO_BF!W49+TO_GW!W49+TO_RPI!W49+TO_PF!W49+TO_BKBPB!W49+TO_CL!W49+TO_BNG!W49+TO_LBB!W49+TO_CPP!W49+TO_GTL!W49+TO_NSP!W49</f>
        <v>47.32141014617369</v>
      </c>
      <c r="X49" s="10">
        <f>TO_EHG!X49+TO_CO!X49+TO_BF!X49+TO_GW!X49+TO_RPI!X49+TO_PF!X49+TO_BKBPB!X49+TO_CL!X49+TO_BNG!X49+TO_LBB!X49+TO_CPP!X49+TO_GTL!X49+TO_NSP!X49</f>
        <v>239.69819432502149</v>
      </c>
    </row>
    <row r="50" spans="1:24" ht="11.25" customHeight="1" x14ac:dyDescent="0.2">
      <c r="A50" s="41" t="s">
        <v>87</v>
      </c>
      <c r="B50" s="9" t="s">
        <v>88</v>
      </c>
      <c r="C50" s="10">
        <f>TO_EHG!C50+TO_CO!C50+TO_BF!C50+TO_GW!C50+TO_RPI!C50+TO_PF!C50+TO_BKBPB!C50+TO_CL!C50+TO_BNG!C50+TO_LBB!C50+TO_CPP!C50+TO_GTL!C50+TO_NSP!C50</f>
        <v>1819.0503869303527</v>
      </c>
      <c r="D50" s="10">
        <f>TO_EHG!D50+TO_CO!D50+TO_BF!D50+TO_GW!D50+TO_RPI!D50+TO_PF!D50+TO_BKBPB!D50+TO_CL!D50+TO_BNG!D50+TO_LBB!D50+TO_CPP!D50+TO_GTL!D50+TO_NSP!D50</f>
        <v>1761.7273430782457</v>
      </c>
      <c r="E50" s="10">
        <f>TO_EHG!E50+TO_CO!E50+TO_BF!E50+TO_GW!E50+TO_RPI!E50+TO_PF!E50+TO_BKBPB!E50+TO_CL!E50+TO_BNG!E50+TO_LBB!E50+TO_CPP!E50+TO_GTL!E50+TO_NSP!E50</f>
        <v>1889.7486672398963</v>
      </c>
      <c r="F50" s="10">
        <f>TO_EHG!F50+TO_CO!F50+TO_BF!F50+TO_GW!F50+TO_RPI!F50+TO_PF!F50+TO_BKBPB!F50+TO_CL!F50+TO_BNG!F50+TO_LBB!F50+TO_CPP!F50+TO_GTL!F50+TO_NSP!F50</f>
        <v>2082.7361994840926</v>
      </c>
      <c r="G50" s="10">
        <f>TO_EHG!G50+TO_CO!G50+TO_BF!G50+TO_GW!G50+TO_RPI!G50+TO_PF!G50+TO_BKBPB!G50+TO_CL!G50+TO_BNG!G50+TO_LBB!G50+TO_CPP!G50+TO_GTL!G50+TO_NSP!G50</f>
        <v>1895.4104041272569</v>
      </c>
      <c r="H50" s="10">
        <f>TO_EHG!H50+TO_CO!H50+TO_BF!H50+TO_GW!H50+TO_RPI!H50+TO_PF!H50+TO_BKBPB!H50+TO_CL!H50+TO_BNG!H50+TO_LBB!H50+TO_CPP!H50+TO_GTL!H50+TO_NSP!H50</f>
        <v>1836.8759243336201</v>
      </c>
      <c r="I50" s="10">
        <f>TO_EHG!I50+TO_CO!I50+TO_BF!I50+TO_GW!I50+TO_RPI!I50+TO_PF!I50+TO_BKBPB!I50+TO_CL!I50+TO_BNG!I50+TO_LBB!I50+TO_CPP!I50+TO_GTL!I50+TO_NSP!I50</f>
        <v>1701.5840068787618</v>
      </c>
      <c r="J50" s="10">
        <f>TO_EHG!J50+TO_CO!J50+TO_BF!J50+TO_GW!J50+TO_RPI!J50+TO_PF!J50+TO_BKBPB!J50+TO_CL!J50+TO_BNG!J50+TO_LBB!J50+TO_CPP!J50+TO_GTL!J50+TO_NSP!J50</f>
        <v>1746.7909716251072</v>
      </c>
      <c r="K50" s="10">
        <f>TO_EHG!K50+TO_CO!K50+TO_BF!K50+TO_GW!K50+TO_RPI!K50+TO_PF!K50+TO_BKBPB!K50+TO_CL!K50+TO_BNG!K50+TO_LBB!K50+TO_CPP!K50+TO_GTL!K50+TO_NSP!K50</f>
        <v>1677.3039552880482</v>
      </c>
      <c r="L50" s="10">
        <f>TO_EHG!L50+TO_CO!L50+TO_BF!L50+TO_GW!L50+TO_RPI!L50+TO_PF!L50+TO_BKBPB!L50+TO_CL!L50+TO_BNG!L50+TO_LBB!L50+TO_CPP!L50+TO_GTL!L50+TO_NSP!L50</f>
        <v>1333.6447119518486</v>
      </c>
      <c r="M50" s="10">
        <f>TO_EHG!M50+TO_CO!M50+TO_BF!M50+TO_GW!M50+TO_RPI!M50+TO_PF!M50+TO_BKBPB!M50+TO_CL!M50+TO_BNG!M50+TO_LBB!M50+TO_CPP!M50+TO_GTL!M50+TO_NSP!M50</f>
        <v>1433.5875322441959</v>
      </c>
      <c r="N50" s="10">
        <f>TO_EHG!N50+TO_CO!N50+TO_BF!N50+TO_GW!N50+TO_RPI!N50+TO_PF!N50+TO_BKBPB!N50+TO_CL!N50+TO_BNG!N50+TO_LBB!N50+TO_CPP!N50+TO_GTL!N50+TO_NSP!N50</f>
        <v>1484.8056749785037</v>
      </c>
      <c r="O50" s="10">
        <f>TO_EHG!O50+TO_CO!O50+TO_BF!O50+TO_GW!O50+TO_RPI!O50+TO_PF!O50+TO_BKBPB!O50+TO_CL!O50+TO_BNG!O50+TO_LBB!O50+TO_CPP!O50+TO_GTL!O50+TO_NSP!O50</f>
        <v>1403.970593293207</v>
      </c>
      <c r="P50" s="10">
        <f>TO_EHG!P50+TO_CO!P50+TO_BF!P50+TO_GW!P50+TO_RPI!P50+TO_PF!P50+TO_BKBPB!P50+TO_CL!P50+TO_BNG!P50+TO_LBB!P50+TO_CPP!P50+TO_GTL!P50+TO_NSP!P50</f>
        <v>1361.2113499570078</v>
      </c>
      <c r="Q50" s="10">
        <f>TO_EHG!Q50+TO_CO!Q50+TO_BF!Q50+TO_GW!Q50+TO_RPI!Q50+TO_PF!Q50+TO_BKBPB!Q50+TO_CL!Q50+TO_BNG!Q50+TO_LBB!Q50+TO_CPP!Q50+TO_GTL!Q50+TO_NSP!Q50</f>
        <v>1495.8039552880477</v>
      </c>
      <c r="R50" s="10">
        <f>TO_EHG!R50+TO_CO!R50+TO_BF!R50+TO_GW!R50+TO_RPI!R50+TO_PF!R50+TO_BKBPB!R50+TO_CL!R50+TO_BNG!R50+TO_LBB!R50+TO_CPP!R50+TO_GTL!R50+TO_NSP!R50</f>
        <v>812.15614789337928</v>
      </c>
      <c r="S50" s="10">
        <f>TO_EHG!S50+TO_CO!S50+TO_BF!S50+TO_GW!S50+TO_RPI!S50+TO_PF!S50+TO_BKBPB!S50+TO_CL!S50+TO_BNG!S50+TO_LBB!S50+TO_CPP!S50+TO_GTL!S50+TO_NSP!S50</f>
        <v>1817.9637145313841</v>
      </c>
      <c r="T50" s="10">
        <f>TO_EHG!T50+TO_CO!T50+TO_BF!T50+TO_GW!T50+TO_RPI!T50+TO_PF!T50+TO_BKBPB!T50+TO_CL!T50+TO_BNG!T50+TO_LBB!T50+TO_CPP!T50+TO_GTL!T50+TO_NSP!T50</f>
        <v>4175.3826311263965</v>
      </c>
      <c r="U50" s="10">
        <f>TO_EHG!U50+TO_CO!U50+TO_BF!U50+TO_GW!U50+TO_RPI!U50+TO_PF!U50+TO_BKBPB!U50+TO_CL!U50+TO_BNG!U50+TO_LBB!U50+TO_CPP!U50+TO_GTL!U50+TO_NSP!U50</f>
        <v>3317.0028374892518</v>
      </c>
      <c r="V50" s="10">
        <f>TO_EHG!V50+TO_CO!V50+TO_BF!V50+TO_GW!V50+TO_RPI!V50+TO_PF!V50+TO_BKBPB!V50+TO_CL!V50+TO_BNG!V50+TO_LBB!V50+TO_CPP!V50+TO_GTL!V50+TO_NSP!V50</f>
        <v>2520.0605331040401</v>
      </c>
      <c r="W50" s="10">
        <f>TO_EHG!W50+TO_CO!W50+TO_BF!W50+TO_GW!W50+TO_RPI!W50+TO_PF!W50+TO_BKBPB!W50+TO_CL!W50+TO_BNG!W50+TO_LBB!W50+TO_CPP!W50+TO_GTL!W50+TO_NSP!W50</f>
        <v>1087.9340498710233</v>
      </c>
      <c r="X50" s="10">
        <f>TO_EHG!X50+TO_CO!X50+TO_BF!X50+TO_GW!X50+TO_RPI!X50+TO_PF!X50+TO_BKBPB!X50+TO_CL!X50+TO_BNG!X50+TO_LBB!X50+TO_CPP!X50+TO_GTL!X50+TO_NSP!X50</f>
        <v>1786.872398968186</v>
      </c>
    </row>
    <row r="51" spans="1:24" ht="11.25" customHeight="1" x14ac:dyDescent="0.2">
      <c r="A51" s="35" t="s">
        <v>89</v>
      </c>
      <c r="B51" s="36" t="s">
        <v>90</v>
      </c>
      <c r="C51" s="37">
        <f>TO_EHG!C51+TO_CO!C51+TO_BF!C51+TO_GW!C51+TO_RPI!C51+TO_PF!C51+TO_BKBPB!C51+TO_CL!C51+TO_BNG!C51+TO_LBB!C51+TO_CPP!C51+TO_GTL!C51+TO_NSP!C51</f>
        <v>13.11255374032674</v>
      </c>
      <c r="D51" s="37">
        <f>TO_EHG!D51+TO_CO!D51+TO_BF!D51+TO_GW!D51+TO_RPI!D51+TO_PF!D51+TO_BKBPB!D51+TO_CL!D51+TO_BNG!D51+TO_LBB!D51+TO_CPP!D51+TO_GTL!D51+TO_NSP!D51</f>
        <v>11.5219260533104</v>
      </c>
      <c r="E51" s="37">
        <f>TO_EHG!E51+TO_CO!E51+TO_BF!E51+TO_GW!E51+TO_RPI!E51+TO_PF!E51+TO_BKBPB!E51+TO_CL!E51+TO_BNG!E51+TO_LBB!E51+TO_CPP!E51+TO_GTL!E51+TO_NSP!E51</f>
        <v>9.8882201203783318</v>
      </c>
      <c r="F51" s="37">
        <f>TO_EHG!F51+TO_CO!F51+TO_BF!F51+TO_GW!F51+TO_RPI!F51+TO_PF!F51+TO_BKBPB!F51+TO_CL!F51+TO_BNG!F51+TO_LBB!F51+TO_CPP!F51+TO_GTL!F51+TO_NSP!F51</f>
        <v>7.5451418744625967</v>
      </c>
      <c r="G51" s="37">
        <f>TO_EHG!G51+TO_CO!G51+TO_BF!G51+TO_GW!G51+TO_RPI!G51+TO_PF!G51+TO_BKBPB!G51+TO_CL!G51+TO_BNG!G51+TO_LBB!G51+TO_CPP!G51+TO_GTL!G51+TO_NSP!G51</f>
        <v>10.40412725709372</v>
      </c>
      <c r="H51" s="37">
        <f>TO_EHG!H51+TO_CO!H51+TO_BF!H51+TO_GW!H51+TO_RPI!H51+TO_PF!H51+TO_BKBPB!H51+TO_CL!H51+TO_BNG!H51+TO_LBB!H51+TO_CPP!H51+TO_GTL!H51+TO_NSP!H51</f>
        <v>10.662080825451421</v>
      </c>
      <c r="I51" s="37">
        <f>TO_EHG!I51+TO_CO!I51+TO_BF!I51+TO_GW!I51+TO_RPI!I51+TO_PF!I51+TO_BKBPB!I51+TO_CL!I51+TO_BNG!I51+TO_LBB!I51+TO_CPP!I51+TO_GTL!I51+TO_NSP!I51</f>
        <v>21.4530524505589</v>
      </c>
      <c r="J51" s="37">
        <f>TO_EHG!J51+TO_CO!J51+TO_BF!J51+TO_GW!J51+TO_RPI!J51+TO_PF!J51+TO_BKBPB!J51+TO_CL!J51+TO_BNG!J51+TO_LBB!J51+TO_CPP!J51+TO_GTL!J51+TO_NSP!J51</f>
        <v>27.944883920894242</v>
      </c>
      <c r="K51" s="37">
        <f>TO_EHG!K51+TO_CO!K51+TO_BF!K51+TO_GW!K51+TO_RPI!K51+TO_PF!K51+TO_BKBPB!K51+TO_CL!K51+TO_BNG!K51+TO_LBB!K51+TO_CPP!K51+TO_GTL!K51+TO_NSP!K51</f>
        <v>37.016251074806533</v>
      </c>
      <c r="L51" s="37">
        <f>TO_EHG!L51+TO_CO!L51+TO_BF!L51+TO_GW!L51+TO_RPI!L51+TO_PF!L51+TO_BKBPB!L51+TO_CL!L51+TO_BNG!L51+TO_LBB!L51+TO_CPP!L51+TO_GTL!L51+TO_NSP!L51</f>
        <v>36.801289767841787</v>
      </c>
      <c r="M51" s="37">
        <f>TO_EHG!M51+TO_CO!M51+TO_BF!M51+TO_GW!M51+TO_RPI!M51+TO_PF!M51+TO_BKBPB!M51+TO_CL!M51+TO_BNG!M51+TO_LBB!M51+TO_CPP!M51+TO_GTL!M51+TO_NSP!M51</f>
        <v>31.018830610490109</v>
      </c>
      <c r="N51" s="37">
        <f>TO_EHG!N51+TO_CO!N51+TO_BF!N51+TO_GW!N51+TO_RPI!N51+TO_PF!N51+TO_BKBPB!N51+TO_CL!N51+TO_BNG!N51+TO_LBB!N51+TO_CPP!N51+TO_GTL!N51+TO_NSP!N51</f>
        <v>47.742734307824591</v>
      </c>
      <c r="O51" s="37">
        <f>TO_EHG!O51+TO_CO!O51+TO_BF!O51+TO_GW!O51+TO_RPI!O51+TO_PF!O51+TO_BKBPB!O51+TO_CL!O51+TO_BNG!O51+TO_LBB!O51+TO_CPP!O51+TO_GTL!O51+TO_NSP!O51</f>
        <v>67.562080825451417</v>
      </c>
      <c r="P51" s="37">
        <f>TO_EHG!P51+TO_CO!P51+TO_BF!P51+TO_GW!P51+TO_RPI!P51+TO_PF!P51+TO_BKBPB!P51+TO_CL!P51+TO_BNG!P51+TO_LBB!P51+TO_CPP!P51+TO_GTL!P51+TO_NSP!P51</f>
        <v>91.852622527944973</v>
      </c>
      <c r="Q51" s="37">
        <f>TO_EHG!Q51+TO_CO!Q51+TO_BF!Q51+TO_GW!Q51+TO_RPI!Q51+TO_PF!Q51+TO_BKBPB!Q51+TO_CL!Q51+TO_BNG!Q51+TO_LBB!Q51+TO_CPP!Q51+TO_GTL!Q51+TO_NSP!Q51</f>
        <v>112.40292347377471</v>
      </c>
      <c r="R51" s="37">
        <f>TO_EHG!R51+TO_CO!R51+TO_BF!R51+TO_GW!R51+TO_RPI!R51+TO_PF!R51+TO_BKBPB!R51+TO_CL!R51+TO_BNG!R51+TO_LBB!R51+TO_CPP!R51+TO_GTL!R51+TO_NSP!R51</f>
        <v>90.303439380911428</v>
      </c>
      <c r="S51" s="37">
        <f>TO_EHG!S51+TO_CO!S51+TO_BF!S51+TO_GW!S51+TO_RPI!S51+TO_PF!S51+TO_BKBPB!S51+TO_CL!S51+TO_BNG!S51+TO_LBB!S51+TO_CPP!S51+TO_GTL!S51+TO_NSP!S51</f>
        <v>97.532674118658647</v>
      </c>
      <c r="T51" s="37">
        <f>TO_EHG!T51+TO_CO!T51+TO_BF!T51+TO_GW!T51+TO_RPI!T51+TO_PF!T51+TO_BKBPB!T51+TO_CL!T51+TO_BNG!T51+TO_LBB!T51+TO_CPP!T51+TO_GTL!T51+TO_NSP!T51</f>
        <v>106.41109200343941</v>
      </c>
      <c r="U51" s="37">
        <f>TO_EHG!U51+TO_CO!U51+TO_BF!U51+TO_GW!U51+TO_RPI!U51+TO_PF!U51+TO_BKBPB!U51+TO_CL!U51+TO_BNG!U51+TO_LBB!U51+TO_CPP!U51+TO_GTL!U51+TO_NSP!U51</f>
        <v>111.12287188306099</v>
      </c>
      <c r="V51" s="37">
        <f>TO_EHG!V51+TO_CO!V51+TO_BF!V51+TO_GW!V51+TO_RPI!V51+TO_PF!V51+TO_BKBPB!V51+TO_CL!V51+TO_BNG!V51+TO_LBB!V51+TO_CPP!V51+TO_GTL!V51+TO_NSP!V51</f>
        <v>141.05107480653481</v>
      </c>
      <c r="W51" s="37">
        <f>TO_EHG!W51+TO_CO!W51+TO_BF!W51+TO_GW!W51+TO_RPI!W51+TO_PF!W51+TO_BKBPB!W51+TO_CL!W51+TO_BNG!W51+TO_LBB!W51+TO_CPP!W51+TO_GTL!W51+TO_NSP!W51</f>
        <v>187.1656061908856</v>
      </c>
      <c r="X51" s="37">
        <f>TO_EHG!X51+TO_CO!X51+TO_BF!X51+TO_GW!X51+TO_RPI!X51+TO_PF!X51+TO_BKBPB!X51+TO_CL!X51+TO_BNG!X51+TO_LBB!X51+TO_CPP!X51+TO_GTL!X51+TO_NSP!X51</f>
        <v>201.49604471195181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4.2992261392949267</v>
      </c>
      <c r="D52" s="37">
        <f t="shared" si="20"/>
        <v>4.2992261392949267</v>
      </c>
      <c r="E52" s="37">
        <f t="shared" si="20"/>
        <v>4.2992261392949267</v>
      </c>
      <c r="F52" s="37">
        <f t="shared" si="20"/>
        <v>4.2992261392949267</v>
      </c>
      <c r="G52" s="37">
        <f t="shared" si="20"/>
        <v>4.2992261392949267</v>
      </c>
      <c r="H52" s="37">
        <f t="shared" si="20"/>
        <v>4.2992261392949267</v>
      </c>
      <c r="I52" s="37">
        <f t="shared" si="20"/>
        <v>45.117970765262243</v>
      </c>
      <c r="J52" s="37">
        <f t="shared" si="20"/>
        <v>334.71865864144451</v>
      </c>
      <c r="K52" s="37">
        <f t="shared" si="20"/>
        <v>383.63422184006873</v>
      </c>
      <c r="L52" s="37">
        <f t="shared" si="20"/>
        <v>424.74445399828033</v>
      </c>
      <c r="M52" s="37">
        <f t="shared" si="20"/>
        <v>210.90094582975067</v>
      </c>
      <c r="N52" s="37">
        <f t="shared" si="20"/>
        <v>244.50653482373167</v>
      </c>
      <c r="O52" s="37">
        <f t="shared" si="20"/>
        <v>335.19630266552025</v>
      </c>
      <c r="P52" s="37">
        <f t="shared" si="20"/>
        <v>377.3526225279449</v>
      </c>
      <c r="Q52" s="37">
        <f t="shared" si="20"/>
        <v>409.66844368013761</v>
      </c>
      <c r="R52" s="37">
        <f t="shared" si="20"/>
        <v>370.14041272570944</v>
      </c>
      <c r="S52" s="37">
        <f t="shared" si="20"/>
        <v>292.29432502149609</v>
      </c>
      <c r="T52" s="37">
        <f t="shared" si="20"/>
        <v>401.06268271711093</v>
      </c>
      <c r="U52" s="37">
        <f t="shared" si="20"/>
        <v>630.74342218400693</v>
      </c>
      <c r="V52" s="37">
        <f t="shared" si="20"/>
        <v>833.17936371453141</v>
      </c>
      <c r="W52" s="37">
        <f t="shared" si="20"/>
        <v>1025.8227858985381</v>
      </c>
      <c r="X52" s="37">
        <f t="shared" ref="X52" si="21">SUM(X53:X70)</f>
        <v>936.12175408426469</v>
      </c>
    </row>
    <row r="53" spans="1:24" ht="11.25" customHeight="1" x14ac:dyDescent="0.2">
      <c r="A53" s="42" t="s">
        <v>93</v>
      </c>
      <c r="B53" s="9" t="s">
        <v>94</v>
      </c>
      <c r="C53" s="10">
        <f>TO_EHG!C53+TO_CO!C53+TO_BF!C53+TO_GW!C53+TO_RPI!C53+TO_PF!C53+TO_BKBPB!C53+TO_CL!C53+TO_BNG!C53+TO_LBB!C53+TO_CPP!C53+TO_GTL!C53+TO_NSP!C53</f>
        <v>0</v>
      </c>
      <c r="D53" s="10">
        <f>TO_EHG!D53+TO_CO!D53+TO_BF!D53+TO_GW!D53+TO_RPI!D53+TO_PF!D53+TO_BKBPB!D53+TO_CL!D53+TO_BNG!D53+TO_LBB!D53+TO_CPP!D53+TO_GTL!D53+TO_NSP!D53</f>
        <v>0</v>
      </c>
      <c r="E53" s="10">
        <f>TO_EHG!E53+TO_CO!E53+TO_BF!E53+TO_GW!E53+TO_RPI!E53+TO_PF!E53+TO_BKBPB!E53+TO_CL!E53+TO_BNG!E53+TO_LBB!E53+TO_CPP!E53+TO_GTL!E53+TO_NSP!E53</f>
        <v>0</v>
      </c>
      <c r="F53" s="10">
        <f>TO_EHG!F53+TO_CO!F53+TO_BF!F53+TO_GW!F53+TO_RPI!F53+TO_PF!F53+TO_BKBPB!F53+TO_CL!F53+TO_BNG!F53+TO_LBB!F53+TO_CPP!F53+TO_GTL!F53+TO_NSP!F53</f>
        <v>0</v>
      </c>
      <c r="G53" s="10">
        <f>TO_EHG!G53+TO_CO!G53+TO_BF!G53+TO_GW!G53+TO_RPI!G53+TO_PF!G53+TO_BKBPB!G53+TO_CL!G53+TO_BNG!G53+TO_LBB!G53+TO_CPP!G53+TO_GTL!G53+TO_NSP!G53</f>
        <v>0</v>
      </c>
      <c r="H53" s="10">
        <f>TO_EHG!H53+TO_CO!H53+TO_BF!H53+TO_GW!H53+TO_RPI!H53+TO_PF!H53+TO_BKBPB!H53+TO_CL!H53+TO_BNG!H53+TO_LBB!H53+TO_CPP!H53+TO_GTL!H53+TO_NSP!H53</f>
        <v>0</v>
      </c>
      <c r="I53" s="10">
        <f>TO_EHG!I53+TO_CO!I53+TO_BF!I53+TO_GW!I53+TO_RPI!I53+TO_PF!I53+TO_BKBPB!I53+TO_CL!I53+TO_BNG!I53+TO_LBB!I53+TO_CPP!I53+TO_GTL!I53+TO_NSP!I53</f>
        <v>0</v>
      </c>
      <c r="J53" s="10">
        <f>TO_EHG!J53+TO_CO!J53+TO_BF!J53+TO_GW!J53+TO_RPI!J53+TO_PF!J53+TO_BKBPB!J53+TO_CL!J53+TO_BNG!J53+TO_LBB!J53+TO_CPP!J53+TO_GTL!J53+TO_NSP!J53</f>
        <v>0</v>
      </c>
      <c r="K53" s="10">
        <f>TO_EHG!K53+TO_CO!K53+TO_BF!K53+TO_GW!K53+TO_RPI!K53+TO_PF!K53+TO_BKBPB!K53+TO_CL!K53+TO_BNG!K53+TO_LBB!K53+TO_CPP!K53+TO_GTL!K53+TO_NSP!K53</f>
        <v>0</v>
      </c>
      <c r="L53" s="10">
        <f>TO_EHG!L53+TO_CO!L53+TO_BF!L53+TO_GW!L53+TO_RPI!L53+TO_PF!L53+TO_BKBPB!L53+TO_CL!L53+TO_BNG!L53+TO_LBB!L53+TO_CPP!L53+TO_GTL!L53+TO_NSP!L53</f>
        <v>0</v>
      </c>
      <c r="M53" s="10">
        <f>TO_EHG!M53+TO_CO!M53+TO_BF!M53+TO_GW!M53+TO_RPI!M53+TO_PF!M53+TO_BKBPB!M53+TO_CL!M53+TO_BNG!M53+TO_LBB!M53+TO_CPP!M53+TO_GTL!M53+TO_NSP!M53</f>
        <v>0</v>
      </c>
      <c r="N53" s="10">
        <f>TO_EHG!N53+TO_CO!N53+TO_BF!N53+TO_GW!N53+TO_RPI!N53+TO_PF!N53+TO_BKBPB!N53+TO_CL!N53+TO_BNG!N53+TO_LBB!N53+TO_CPP!N53+TO_GTL!N53+TO_NSP!N53</f>
        <v>0</v>
      </c>
      <c r="O53" s="10">
        <f>TO_EHG!O53+TO_CO!O53+TO_BF!O53+TO_GW!O53+TO_RPI!O53+TO_PF!O53+TO_BKBPB!O53+TO_CL!O53+TO_BNG!O53+TO_LBB!O53+TO_CPP!O53+TO_GTL!O53+TO_NSP!O53</f>
        <v>0</v>
      </c>
      <c r="P53" s="10">
        <f>TO_EHG!P53+TO_CO!P53+TO_BF!P53+TO_GW!P53+TO_RPI!P53+TO_PF!P53+TO_BKBPB!P53+TO_CL!P53+TO_BNG!P53+TO_LBB!P53+TO_CPP!P53+TO_GTL!P53+TO_NSP!P53</f>
        <v>0</v>
      </c>
      <c r="Q53" s="10">
        <f>TO_EHG!Q53+TO_CO!Q53+TO_BF!Q53+TO_GW!Q53+TO_RPI!Q53+TO_PF!Q53+TO_BKBPB!Q53+TO_CL!Q53+TO_BNG!Q53+TO_LBB!Q53+TO_CPP!Q53+TO_GTL!Q53+TO_NSP!Q53</f>
        <v>0</v>
      </c>
      <c r="R53" s="10">
        <f>TO_EHG!R53+TO_CO!R53+TO_BF!R53+TO_GW!R53+TO_RPI!R53+TO_PF!R53+TO_BKBPB!R53+TO_CL!R53+TO_BNG!R53+TO_LBB!R53+TO_CPP!R53+TO_GTL!R53+TO_NSP!R53</f>
        <v>0</v>
      </c>
      <c r="S53" s="10">
        <f>TO_EHG!S53+TO_CO!S53+TO_BF!S53+TO_GW!S53+TO_RPI!S53+TO_PF!S53+TO_BKBPB!S53+TO_CL!S53+TO_BNG!S53+TO_LBB!S53+TO_CPP!S53+TO_GTL!S53+TO_NSP!S53</f>
        <v>0</v>
      </c>
      <c r="T53" s="10">
        <f>TO_EHG!T53+TO_CO!T53+TO_BF!T53+TO_GW!T53+TO_RPI!T53+TO_PF!T53+TO_BKBPB!T53+TO_CL!T53+TO_BNG!T53+TO_LBB!T53+TO_CPP!T53+TO_GTL!T53+TO_NSP!T53</f>
        <v>0</v>
      </c>
      <c r="U53" s="10">
        <f>TO_EHG!U53+TO_CO!U53+TO_BF!U53+TO_GW!U53+TO_RPI!U53+TO_PF!U53+TO_BKBPB!U53+TO_CL!U53+TO_BNG!U53+TO_LBB!U53+TO_CPP!U53+TO_GTL!U53+TO_NSP!U53</f>
        <v>0</v>
      </c>
      <c r="V53" s="10">
        <f>TO_EHG!V53+TO_CO!V53+TO_BF!V53+TO_GW!V53+TO_RPI!V53+TO_PF!V53+TO_BKBPB!V53+TO_CL!V53+TO_BNG!V53+TO_LBB!V53+TO_CPP!V53+TO_GTL!V53+TO_NSP!V53</f>
        <v>0</v>
      </c>
      <c r="W53" s="10">
        <f>TO_EHG!W53+TO_CO!W53+TO_BF!W53+TO_GW!W53+TO_RPI!W53+TO_PF!W53+TO_BKBPB!W53+TO_CL!W53+TO_BNG!W53+TO_LBB!W53+TO_CPP!W53+TO_GTL!W53+TO_NSP!W53</f>
        <v>0</v>
      </c>
      <c r="X53" s="10">
        <f>TO_EHG!X53+TO_CO!X53+TO_BF!X53+TO_GW!X53+TO_RPI!X53+TO_PF!X53+TO_BKBPB!X53+TO_CL!X53+TO_BNG!X53+TO_LBB!X53+TO_CPP!X53+TO_GTL!X53+TO_NSP!X53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TO_EHG!C54+TO_CO!C54+TO_BF!C54+TO_GW!C54+TO_RPI!C54+TO_PF!C54+TO_BKBPB!C54+TO_CL!C54+TO_BNG!C54+TO_LBB!C54+TO_CPP!C54+TO_GTL!C54+TO_NSP!C54</f>
        <v>0</v>
      </c>
      <c r="D54" s="10">
        <f>TO_EHG!D54+TO_CO!D54+TO_BF!D54+TO_GW!D54+TO_RPI!D54+TO_PF!D54+TO_BKBPB!D54+TO_CL!D54+TO_BNG!D54+TO_LBB!D54+TO_CPP!D54+TO_GTL!D54+TO_NSP!D54</f>
        <v>0</v>
      </c>
      <c r="E54" s="10">
        <f>TO_EHG!E54+TO_CO!E54+TO_BF!E54+TO_GW!E54+TO_RPI!E54+TO_PF!E54+TO_BKBPB!E54+TO_CL!E54+TO_BNG!E54+TO_LBB!E54+TO_CPP!E54+TO_GTL!E54+TO_NSP!E54</f>
        <v>0</v>
      </c>
      <c r="F54" s="10">
        <f>TO_EHG!F54+TO_CO!F54+TO_BF!F54+TO_GW!F54+TO_RPI!F54+TO_PF!F54+TO_BKBPB!F54+TO_CL!F54+TO_BNG!F54+TO_LBB!F54+TO_CPP!F54+TO_GTL!F54+TO_NSP!F54</f>
        <v>0</v>
      </c>
      <c r="G54" s="10">
        <f>TO_EHG!G54+TO_CO!G54+TO_BF!G54+TO_GW!G54+TO_RPI!G54+TO_PF!G54+TO_BKBPB!G54+TO_CL!G54+TO_BNG!G54+TO_LBB!G54+TO_CPP!G54+TO_GTL!G54+TO_NSP!G54</f>
        <v>0</v>
      </c>
      <c r="H54" s="10">
        <f>TO_EHG!H54+TO_CO!H54+TO_BF!H54+TO_GW!H54+TO_RPI!H54+TO_PF!H54+TO_BKBPB!H54+TO_CL!H54+TO_BNG!H54+TO_LBB!H54+TO_CPP!H54+TO_GTL!H54+TO_NSP!H54</f>
        <v>0</v>
      </c>
      <c r="I54" s="10">
        <f>TO_EHG!I54+TO_CO!I54+TO_BF!I54+TO_GW!I54+TO_RPI!I54+TO_PF!I54+TO_BKBPB!I54+TO_CL!I54+TO_BNG!I54+TO_LBB!I54+TO_CPP!I54+TO_GTL!I54+TO_NSP!I54</f>
        <v>0</v>
      </c>
      <c r="J54" s="10">
        <f>TO_EHG!J54+TO_CO!J54+TO_BF!J54+TO_GW!J54+TO_RPI!J54+TO_PF!J54+TO_BKBPB!J54+TO_CL!J54+TO_BNG!J54+TO_LBB!J54+TO_CPP!J54+TO_GTL!J54+TO_NSP!J54</f>
        <v>0</v>
      </c>
      <c r="K54" s="10">
        <f>TO_EHG!K54+TO_CO!K54+TO_BF!K54+TO_GW!K54+TO_RPI!K54+TO_PF!K54+TO_BKBPB!K54+TO_CL!K54+TO_BNG!K54+TO_LBB!K54+TO_CPP!K54+TO_GTL!K54+TO_NSP!K54</f>
        <v>0</v>
      </c>
      <c r="L54" s="10">
        <f>TO_EHG!L54+TO_CO!L54+TO_BF!L54+TO_GW!L54+TO_RPI!L54+TO_PF!L54+TO_BKBPB!L54+TO_CL!L54+TO_BNG!L54+TO_LBB!L54+TO_CPP!L54+TO_GTL!L54+TO_NSP!L54</f>
        <v>0</v>
      </c>
      <c r="M54" s="10">
        <f>TO_EHG!M54+TO_CO!M54+TO_BF!M54+TO_GW!M54+TO_RPI!M54+TO_PF!M54+TO_BKBPB!M54+TO_CL!M54+TO_BNG!M54+TO_LBB!M54+TO_CPP!M54+TO_GTL!M54+TO_NSP!M54</f>
        <v>0</v>
      </c>
      <c r="N54" s="10">
        <f>TO_EHG!N54+TO_CO!N54+TO_BF!N54+TO_GW!N54+TO_RPI!N54+TO_PF!N54+TO_BKBPB!N54+TO_CL!N54+TO_BNG!N54+TO_LBB!N54+TO_CPP!N54+TO_GTL!N54+TO_NSP!N54</f>
        <v>0</v>
      </c>
      <c r="O54" s="10">
        <f>TO_EHG!O54+TO_CO!O54+TO_BF!O54+TO_GW!O54+TO_RPI!O54+TO_PF!O54+TO_BKBPB!O54+TO_CL!O54+TO_BNG!O54+TO_LBB!O54+TO_CPP!O54+TO_GTL!O54+TO_NSP!O54</f>
        <v>0</v>
      </c>
      <c r="P54" s="10">
        <f>TO_EHG!P54+TO_CO!P54+TO_BF!P54+TO_GW!P54+TO_RPI!P54+TO_PF!P54+TO_BKBPB!P54+TO_CL!P54+TO_BNG!P54+TO_LBB!P54+TO_CPP!P54+TO_GTL!P54+TO_NSP!P54</f>
        <v>0</v>
      </c>
      <c r="Q54" s="10">
        <f>TO_EHG!Q54+TO_CO!Q54+TO_BF!Q54+TO_GW!Q54+TO_RPI!Q54+TO_PF!Q54+TO_BKBPB!Q54+TO_CL!Q54+TO_BNG!Q54+TO_LBB!Q54+TO_CPP!Q54+TO_GTL!Q54+TO_NSP!Q54</f>
        <v>0</v>
      </c>
      <c r="R54" s="10">
        <f>TO_EHG!R54+TO_CO!R54+TO_BF!R54+TO_GW!R54+TO_RPI!R54+TO_PF!R54+TO_BKBPB!R54+TO_CL!R54+TO_BNG!R54+TO_LBB!R54+TO_CPP!R54+TO_GTL!R54+TO_NSP!R54</f>
        <v>0</v>
      </c>
      <c r="S54" s="10">
        <f>TO_EHG!S54+TO_CO!S54+TO_BF!S54+TO_GW!S54+TO_RPI!S54+TO_PF!S54+TO_BKBPB!S54+TO_CL!S54+TO_BNG!S54+TO_LBB!S54+TO_CPP!S54+TO_GTL!S54+TO_NSP!S54</f>
        <v>0</v>
      </c>
      <c r="T54" s="10">
        <f>TO_EHG!T54+TO_CO!T54+TO_BF!T54+TO_GW!T54+TO_RPI!T54+TO_PF!T54+TO_BKBPB!T54+TO_CL!T54+TO_BNG!T54+TO_LBB!T54+TO_CPP!T54+TO_GTL!T54+TO_NSP!T54</f>
        <v>0</v>
      </c>
      <c r="U54" s="10">
        <f>TO_EHG!U54+TO_CO!U54+TO_BF!U54+TO_GW!U54+TO_RPI!U54+TO_PF!U54+TO_BKBPB!U54+TO_CL!U54+TO_BNG!U54+TO_LBB!U54+TO_CPP!U54+TO_GTL!U54+TO_NSP!U54</f>
        <v>0</v>
      </c>
      <c r="V54" s="10">
        <f>TO_EHG!V54+TO_CO!V54+TO_BF!V54+TO_GW!V54+TO_RPI!V54+TO_PF!V54+TO_BKBPB!V54+TO_CL!V54+TO_BNG!V54+TO_LBB!V54+TO_CPP!V54+TO_GTL!V54+TO_NSP!V54</f>
        <v>0</v>
      </c>
      <c r="W54" s="10">
        <f>TO_EHG!W54+TO_CO!W54+TO_BF!W54+TO_GW!W54+TO_RPI!W54+TO_PF!W54+TO_BKBPB!W54+TO_CL!W54+TO_BNG!W54+TO_LBB!W54+TO_CPP!W54+TO_GTL!W54+TO_NSP!W54</f>
        <v>0</v>
      </c>
      <c r="X54" s="10">
        <f>TO_EHG!X54+TO_CO!X54+TO_BF!X54+TO_GW!X54+TO_RPI!X54+TO_PF!X54+TO_BKBPB!X54+TO_CL!X54+TO_BNG!X54+TO_LBB!X54+TO_CPP!X54+TO_GTL!X54+TO_NSP!X54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TO_EHG!C55+TO_CO!C55+TO_BF!C55+TO_GW!C55+TO_RPI!C55+TO_PF!C55+TO_BKBPB!C55+TO_CL!C55+TO_BNG!C55+TO_LBB!C55+TO_CPP!C55+TO_GTL!C55+TO_NSP!C55</f>
        <v>0</v>
      </c>
      <c r="D55" s="10">
        <f>TO_EHG!D55+TO_CO!D55+TO_BF!D55+TO_GW!D55+TO_RPI!D55+TO_PF!D55+TO_BKBPB!D55+TO_CL!D55+TO_BNG!D55+TO_LBB!D55+TO_CPP!D55+TO_GTL!D55+TO_NSP!D55</f>
        <v>0</v>
      </c>
      <c r="E55" s="10">
        <f>TO_EHG!E55+TO_CO!E55+TO_BF!E55+TO_GW!E55+TO_RPI!E55+TO_PF!E55+TO_BKBPB!E55+TO_CL!E55+TO_BNG!E55+TO_LBB!E55+TO_CPP!E55+TO_GTL!E55+TO_NSP!E55</f>
        <v>0</v>
      </c>
      <c r="F55" s="10">
        <f>TO_EHG!F55+TO_CO!F55+TO_BF!F55+TO_GW!F55+TO_RPI!F55+TO_PF!F55+TO_BKBPB!F55+TO_CL!F55+TO_BNG!F55+TO_LBB!F55+TO_CPP!F55+TO_GTL!F55+TO_NSP!F55</f>
        <v>0</v>
      </c>
      <c r="G55" s="10">
        <f>TO_EHG!G55+TO_CO!G55+TO_BF!G55+TO_GW!G55+TO_RPI!G55+TO_PF!G55+TO_BKBPB!G55+TO_CL!G55+TO_BNG!G55+TO_LBB!G55+TO_CPP!G55+TO_GTL!G55+TO_NSP!G55</f>
        <v>0</v>
      </c>
      <c r="H55" s="10">
        <f>TO_EHG!H55+TO_CO!H55+TO_BF!H55+TO_GW!H55+TO_RPI!H55+TO_PF!H55+TO_BKBPB!H55+TO_CL!H55+TO_BNG!H55+TO_LBB!H55+TO_CPP!H55+TO_GTL!H55+TO_NSP!H55</f>
        <v>0</v>
      </c>
      <c r="I55" s="10">
        <f>TO_EHG!I55+TO_CO!I55+TO_BF!I55+TO_GW!I55+TO_RPI!I55+TO_PF!I55+TO_BKBPB!I55+TO_CL!I55+TO_BNG!I55+TO_LBB!I55+TO_CPP!I55+TO_GTL!I55+TO_NSP!I55</f>
        <v>0</v>
      </c>
      <c r="J55" s="10">
        <f>TO_EHG!J55+TO_CO!J55+TO_BF!J55+TO_GW!J55+TO_RPI!J55+TO_PF!J55+TO_BKBPB!J55+TO_CL!J55+TO_BNG!J55+TO_LBB!J55+TO_CPP!J55+TO_GTL!J55+TO_NSP!J55</f>
        <v>0</v>
      </c>
      <c r="K55" s="10">
        <f>TO_EHG!K55+TO_CO!K55+TO_BF!K55+TO_GW!K55+TO_RPI!K55+TO_PF!K55+TO_BKBPB!K55+TO_CL!K55+TO_BNG!K55+TO_LBB!K55+TO_CPP!K55+TO_GTL!K55+TO_NSP!K55</f>
        <v>0</v>
      </c>
      <c r="L55" s="10">
        <f>TO_EHG!L55+TO_CO!L55+TO_BF!L55+TO_GW!L55+TO_RPI!L55+TO_PF!L55+TO_BKBPB!L55+TO_CL!L55+TO_BNG!L55+TO_LBB!L55+TO_CPP!L55+TO_GTL!L55+TO_NSP!L55</f>
        <v>0</v>
      </c>
      <c r="M55" s="10">
        <f>TO_EHG!M55+TO_CO!M55+TO_BF!M55+TO_GW!M55+TO_RPI!M55+TO_PF!M55+TO_BKBPB!M55+TO_CL!M55+TO_BNG!M55+TO_LBB!M55+TO_CPP!M55+TO_GTL!M55+TO_NSP!M55</f>
        <v>0</v>
      </c>
      <c r="N55" s="10">
        <f>TO_EHG!N55+TO_CO!N55+TO_BF!N55+TO_GW!N55+TO_RPI!N55+TO_PF!N55+TO_BKBPB!N55+TO_CL!N55+TO_BNG!N55+TO_LBB!N55+TO_CPP!N55+TO_GTL!N55+TO_NSP!N55</f>
        <v>0</v>
      </c>
      <c r="O55" s="10">
        <f>TO_EHG!O55+TO_CO!O55+TO_BF!O55+TO_GW!O55+TO_RPI!O55+TO_PF!O55+TO_BKBPB!O55+TO_CL!O55+TO_BNG!O55+TO_LBB!O55+TO_CPP!O55+TO_GTL!O55+TO_NSP!O55</f>
        <v>0</v>
      </c>
      <c r="P55" s="10">
        <f>TO_EHG!P55+TO_CO!P55+TO_BF!P55+TO_GW!P55+TO_RPI!P55+TO_PF!P55+TO_BKBPB!P55+TO_CL!P55+TO_BNG!P55+TO_LBB!P55+TO_CPP!P55+TO_GTL!P55+TO_NSP!P55</f>
        <v>0</v>
      </c>
      <c r="Q55" s="10">
        <f>TO_EHG!Q55+TO_CO!Q55+TO_BF!Q55+TO_GW!Q55+TO_RPI!Q55+TO_PF!Q55+TO_BKBPB!Q55+TO_CL!Q55+TO_BNG!Q55+TO_LBB!Q55+TO_CPP!Q55+TO_GTL!Q55+TO_NSP!Q55</f>
        <v>0</v>
      </c>
      <c r="R55" s="10">
        <f>TO_EHG!R55+TO_CO!R55+TO_BF!R55+TO_GW!R55+TO_RPI!R55+TO_PF!R55+TO_BKBPB!R55+TO_CL!R55+TO_BNG!R55+TO_LBB!R55+TO_CPP!R55+TO_GTL!R55+TO_NSP!R55</f>
        <v>0</v>
      </c>
      <c r="S55" s="10">
        <f>TO_EHG!S55+TO_CO!S55+TO_BF!S55+TO_GW!S55+TO_RPI!S55+TO_PF!S55+TO_BKBPB!S55+TO_CL!S55+TO_BNG!S55+TO_LBB!S55+TO_CPP!S55+TO_GTL!S55+TO_NSP!S55</f>
        <v>0</v>
      </c>
      <c r="T55" s="10">
        <f>TO_EHG!T55+TO_CO!T55+TO_BF!T55+TO_GW!T55+TO_RPI!T55+TO_PF!T55+TO_BKBPB!T55+TO_CL!T55+TO_BNG!T55+TO_LBB!T55+TO_CPP!T55+TO_GTL!T55+TO_NSP!T55</f>
        <v>0</v>
      </c>
      <c r="U55" s="10">
        <f>TO_EHG!U55+TO_CO!U55+TO_BF!U55+TO_GW!U55+TO_RPI!U55+TO_PF!U55+TO_BKBPB!U55+TO_CL!U55+TO_BNG!U55+TO_LBB!U55+TO_CPP!U55+TO_GTL!U55+TO_NSP!U55</f>
        <v>0</v>
      </c>
      <c r="V55" s="10">
        <f>TO_EHG!V55+TO_CO!V55+TO_BF!V55+TO_GW!V55+TO_RPI!V55+TO_PF!V55+TO_BKBPB!V55+TO_CL!V55+TO_BNG!V55+TO_LBB!V55+TO_CPP!V55+TO_GTL!V55+TO_NSP!V55</f>
        <v>0</v>
      </c>
      <c r="W55" s="10">
        <f>TO_EHG!W55+TO_CO!W55+TO_BF!W55+TO_GW!W55+TO_RPI!W55+TO_PF!W55+TO_BKBPB!W55+TO_CL!W55+TO_BNG!W55+TO_LBB!W55+TO_CPP!W55+TO_GTL!W55+TO_NSP!W55</f>
        <v>0</v>
      </c>
      <c r="X55" s="10">
        <f>TO_EHG!X55+TO_CO!X55+TO_BF!X55+TO_GW!X55+TO_RPI!X55+TO_PF!X55+TO_BKBPB!X55+TO_CL!X55+TO_BNG!X55+TO_LBB!X55+TO_CPP!X55+TO_GTL!X55+TO_NSP!X55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TO_EHG!C56+TO_CO!C56+TO_BF!C56+TO_GW!C56+TO_RPI!C56+TO_PF!C56+TO_BKBPB!C56+TO_CL!C56+TO_BNG!C56+TO_LBB!C56+TO_CPP!C56+TO_GTL!C56+TO_NSP!C56</f>
        <v>0</v>
      </c>
      <c r="D56" s="10">
        <f>TO_EHG!D56+TO_CO!D56+TO_BF!D56+TO_GW!D56+TO_RPI!D56+TO_PF!D56+TO_BKBPB!D56+TO_CL!D56+TO_BNG!D56+TO_LBB!D56+TO_CPP!D56+TO_GTL!D56+TO_NSP!D56</f>
        <v>0</v>
      </c>
      <c r="E56" s="10">
        <f>TO_EHG!E56+TO_CO!E56+TO_BF!E56+TO_GW!E56+TO_RPI!E56+TO_PF!E56+TO_BKBPB!E56+TO_CL!E56+TO_BNG!E56+TO_LBB!E56+TO_CPP!E56+TO_GTL!E56+TO_NSP!E56</f>
        <v>0</v>
      </c>
      <c r="F56" s="10">
        <f>TO_EHG!F56+TO_CO!F56+TO_BF!F56+TO_GW!F56+TO_RPI!F56+TO_PF!F56+TO_BKBPB!F56+TO_CL!F56+TO_BNG!F56+TO_LBB!F56+TO_CPP!F56+TO_GTL!F56+TO_NSP!F56</f>
        <v>0</v>
      </c>
      <c r="G56" s="10">
        <f>TO_EHG!G56+TO_CO!G56+TO_BF!G56+TO_GW!G56+TO_RPI!G56+TO_PF!G56+TO_BKBPB!G56+TO_CL!G56+TO_BNG!G56+TO_LBB!G56+TO_CPP!G56+TO_GTL!G56+TO_NSP!G56</f>
        <v>0</v>
      </c>
      <c r="H56" s="10">
        <f>TO_EHG!H56+TO_CO!H56+TO_BF!H56+TO_GW!H56+TO_RPI!H56+TO_PF!H56+TO_BKBPB!H56+TO_CL!H56+TO_BNG!H56+TO_LBB!H56+TO_CPP!H56+TO_GTL!H56+TO_NSP!H56</f>
        <v>0</v>
      </c>
      <c r="I56" s="10">
        <f>TO_EHG!I56+TO_CO!I56+TO_BF!I56+TO_GW!I56+TO_RPI!I56+TO_PF!I56+TO_BKBPB!I56+TO_CL!I56+TO_BNG!I56+TO_LBB!I56+TO_CPP!I56+TO_GTL!I56+TO_NSP!I56</f>
        <v>0</v>
      </c>
      <c r="J56" s="10">
        <f>TO_EHG!J56+TO_CO!J56+TO_BF!J56+TO_GW!J56+TO_RPI!J56+TO_PF!J56+TO_BKBPB!J56+TO_CL!J56+TO_BNG!J56+TO_LBB!J56+TO_CPP!J56+TO_GTL!J56+TO_NSP!J56</f>
        <v>0</v>
      </c>
      <c r="K56" s="10">
        <f>TO_EHG!K56+TO_CO!K56+TO_BF!K56+TO_GW!K56+TO_RPI!K56+TO_PF!K56+TO_BKBPB!K56+TO_CL!K56+TO_BNG!K56+TO_LBB!K56+TO_CPP!K56+TO_GTL!K56+TO_NSP!K56</f>
        <v>0</v>
      </c>
      <c r="L56" s="10">
        <f>TO_EHG!L56+TO_CO!L56+TO_BF!L56+TO_GW!L56+TO_RPI!L56+TO_PF!L56+TO_BKBPB!L56+TO_CL!L56+TO_BNG!L56+TO_LBB!L56+TO_CPP!L56+TO_GTL!L56+TO_NSP!L56</f>
        <v>0</v>
      </c>
      <c r="M56" s="10">
        <f>TO_EHG!M56+TO_CO!M56+TO_BF!M56+TO_GW!M56+TO_RPI!M56+TO_PF!M56+TO_BKBPB!M56+TO_CL!M56+TO_BNG!M56+TO_LBB!M56+TO_CPP!M56+TO_GTL!M56+TO_NSP!M56</f>
        <v>0</v>
      </c>
      <c r="N56" s="10">
        <f>TO_EHG!N56+TO_CO!N56+TO_BF!N56+TO_GW!N56+TO_RPI!N56+TO_PF!N56+TO_BKBPB!N56+TO_CL!N56+TO_BNG!N56+TO_LBB!N56+TO_CPP!N56+TO_GTL!N56+TO_NSP!N56</f>
        <v>0</v>
      </c>
      <c r="O56" s="10">
        <f>TO_EHG!O56+TO_CO!O56+TO_BF!O56+TO_GW!O56+TO_RPI!O56+TO_PF!O56+TO_BKBPB!O56+TO_CL!O56+TO_BNG!O56+TO_LBB!O56+TO_CPP!O56+TO_GTL!O56+TO_NSP!O56</f>
        <v>0</v>
      </c>
      <c r="P56" s="10">
        <f>TO_EHG!P56+TO_CO!P56+TO_BF!P56+TO_GW!P56+TO_RPI!P56+TO_PF!P56+TO_BKBPB!P56+TO_CL!P56+TO_BNG!P56+TO_LBB!P56+TO_CPP!P56+TO_GTL!P56+TO_NSP!P56</f>
        <v>0</v>
      </c>
      <c r="Q56" s="10">
        <f>TO_EHG!Q56+TO_CO!Q56+TO_BF!Q56+TO_GW!Q56+TO_RPI!Q56+TO_PF!Q56+TO_BKBPB!Q56+TO_CL!Q56+TO_BNG!Q56+TO_LBB!Q56+TO_CPP!Q56+TO_GTL!Q56+TO_NSP!Q56</f>
        <v>0</v>
      </c>
      <c r="R56" s="10">
        <f>TO_EHG!R56+TO_CO!R56+TO_BF!R56+TO_GW!R56+TO_RPI!R56+TO_PF!R56+TO_BKBPB!R56+TO_CL!R56+TO_BNG!R56+TO_LBB!R56+TO_CPP!R56+TO_GTL!R56+TO_NSP!R56</f>
        <v>0</v>
      </c>
      <c r="S56" s="10">
        <f>TO_EHG!S56+TO_CO!S56+TO_BF!S56+TO_GW!S56+TO_RPI!S56+TO_PF!S56+TO_BKBPB!S56+TO_CL!S56+TO_BNG!S56+TO_LBB!S56+TO_CPP!S56+TO_GTL!S56+TO_NSP!S56</f>
        <v>0</v>
      </c>
      <c r="T56" s="10">
        <f>TO_EHG!T56+TO_CO!T56+TO_BF!T56+TO_GW!T56+TO_RPI!T56+TO_PF!T56+TO_BKBPB!T56+TO_CL!T56+TO_BNG!T56+TO_LBB!T56+TO_CPP!T56+TO_GTL!T56+TO_NSP!T56</f>
        <v>0</v>
      </c>
      <c r="U56" s="10">
        <f>TO_EHG!U56+TO_CO!U56+TO_BF!U56+TO_GW!U56+TO_RPI!U56+TO_PF!U56+TO_BKBPB!U56+TO_CL!U56+TO_BNG!U56+TO_LBB!U56+TO_CPP!U56+TO_GTL!U56+TO_NSP!U56</f>
        <v>0</v>
      </c>
      <c r="V56" s="10">
        <f>TO_EHG!V56+TO_CO!V56+TO_BF!V56+TO_GW!V56+TO_RPI!V56+TO_PF!V56+TO_BKBPB!V56+TO_CL!V56+TO_BNG!V56+TO_LBB!V56+TO_CPP!V56+TO_GTL!V56+TO_NSP!V56</f>
        <v>0</v>
      </c>
      <c r="W56" s="10">
        <f>TO_EHG!W56+TO_CO!W56+TO_BF!W56+TO_GW!W56+TO_RPI!W56+TO_PF!W56+TO_BKBPB!W56+TO_CL!W56+TO_BNG!W56+TO_LBB!W56+TO_CPP!W56+TO_GTL!W56+TO_NSP!W56</f>
        <v>0</v>
      </c>
      <c r="X56" s="10">
        <f>TO_EHG!X56+TO_CO!X56+TO_BF!X56+TO_GW!X56+TO_RPI!X56+TO_PF!X56+TO_BKBPB!X56+TO_CL!X56+TO_BNG!X56+TO_LBB!X56+TO_CPP!X56+TO_GTL!X56+TO_NSP!X56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TO_EHG!C57+TO_CO!C57+TO_BF!C57+TO_GW!C57+TO_RPI!C57+TO_PF!C57+TO_BKBPB!C57+TO_CL!C57+TO_BNG!C57+TO_LBB!C57+TO_CPP!C57+TO_GTL!C57+TO_NSP!C57</f>
        <v>0</v>
      </c>
      <c r="D57" s="10">
        <f>TO_EHG!D57+TO_CO!D57+TO_BF!D57+TO_GW!D57+TO_RPI!D57+TO_PF!D57+TO_BKBPB!D57+TO_CL!D57+TO_BNG!D57+TO_LBB!D57+TO_CPP!D57+TO_GTL!D57+TO_NSP!D57</f>
        <v>0</v>
      </c>
      <c r="E57" s="10">
        <f>TO_EHG!E57+TO_CO!E57+TO_BF!E57+TO_GW!E57+TO_RPI!E57+TO_PF!E57+TO_BKBPB!E57+TO_CL!E57+TO_BNG!E57+TO_LBB!E57+TO_CPP!E57+TO_GTL!E57+TO_NSP!E57</f>
        <v>0</v>
      </c>
      <c r="F57" s="10">
        <f>TO_EHG!F57+TO_CO!F57+TO_BF!F57+TO_GW!F57+TO_RPI!F57+TO_PF!F57+TO_BKBPB!F57+TO_CL!F57+TO_BNG!F57+TO_LBB!F57+TO_CPP!F57+TO_GTL!F57+TO_NSP!F57</f>
        <v>0</v>
      </c>
      <c r="G57" s="10">
        <f>TO_EHG!G57+TO_CO!G57+TO_BF!G57+TO_GW!G57+TO_RPI!G57+TO_PF!G57+TO_BKBPB!G57+TO_CL!G57+TO_BNG!G57+TO_LBB!G57+TO_CPP!G57+TO_GTL!G57+TO_NSP!G57</f>
        <v>0</v>
      </c>
      <c r="H57" s="10">
        <f>TO_EHG!H57+TO_CO!H57+TO_BF!H57+TO_GW!H57+TO_RPI!H57+TO_PF!H57+TO_BKBPB!H57+TO_CL!H57+TO_BNG!H57+TO_LBB!H57+TO_CPP!H57+TO_GTL!H57+TO_NSP!H57</f>
        <v>0</v>
      </c>
      <c r="I57" s="10">
        <f>TO_EHG!I57+TO_CO!I57+TO_BF!I57+TO_GW!I57+TO_RPI!I57+TO_PF!I57+TO_BKBPB!I57+TO_CL!I57+TO_BNG!I57+TO_LBB!I57+TO_CPP!I57+TO_GTL!I57+TO_NSP!I57</f>
        <v>0</v>
      </c>
      <c r="J57" s="10">
        <f>TO_EHG!J57+TO_CO!J57+TO_BF!J57+TO_GW!J57+TO_RPI!J57+TO_PF!J57+TO_BKBPB!J57+TO_CL!J57+TO_BNG!J57+TO_LBB!J57+TO_CPP!J57+TO_GTL!J57+TO_NSP!J57</f>
        <v>0</v>
      </c>
      <c r="K57" s="10">
        <f>TO_EHG!K57+TO_CO!K57+TO_BF!K57+TO_GW!K57+TO_RPI!K57+TO_PF!K57+TO_BKBPB!K57+TO_CL!K57+TO_BNG!K57+TO_LBB!K57+TO_CPP!K57+TO_GTL!K57+TO_NSP!K57</f>
        <v>0</v>
      </c>
      <c r="L57" s="10">
        <f>TO_EHG!L57+TO_CO!L57+TO_BF!L57+TO_GW!L57+TO_RPI!L57+TO_PF!L57+TO_BKBPB!L57+TO_CL!L57+TO_BNG!L57+TO_LBB!L57+TO_CPP!L57+TO_GTL!L57+TO_NSP!L57</f>
        <v>0</v>
      </c>
      <c r="M57" s="10">
        <f>TO_EHG!M57+TO_CO!M57+TO_BF!M57+TO_GW!M57+TO_RPI!M57+TO_PF!M57+TO_BKBPB!M57+TO_CL!M57+TO_BNG!M57+TO_LBB!M57+TO_CPP!M57+TO_GTL!M57+TO_NSP!M57</f>
        <v>0</v>
      </c>
      <c r="N57" s="10">
        <f>TO_EHG!N57+TO_CO!N57+TO_BF!N57+TO_GW!N57+TO_RPI!N57+TO_PF!N57+TO_BKBPB!N57+TO_CL!N57+TO_BNG!N57+TO_LBB!N57+TO_CPP!N57+TO_GTL!N57+TO_NSP!N57</f>
        <v>0</v>
      </c>
      <c r="O57" s="10">
        <f>TO_EHG!O57+TO_CO!O57+TO_BF!O57+TO_GW!O57+TO_RPI!O57+TO_PF!O57+TO_BKBPB!O57+TO_CL!O57+TO_BNG!O57+TO_LBB!O57+TO_CPP!O57+TO_GTL!O57+TO_NSP!O57</f>
        <v>0</v>
      </c>
      <c r="P57" s="10">
        <f>TO_EHG!P57+TO_CO!P57+TO_BF!P57+TO_GW!P57+TO_RPI!P57+TO_PF!P57+TO_BKBPB!P57+TO_CL!P57+TO_BNG!P57+TO_LBB!P57+TO_CPP!P57+TO_GTL!P57+TO_NSP!P57</f>
        <v>0</v>
      </c>
      <c r="Q57" s="10">
        <f>TO_EHG!Q57+TO_CO!Q57+TO_BF!Q57+TO_GW!Q57+TO_RPI!Q57+TO_PF!Q57+TO_BKBPB!Q57+TO_CL!Q57+TO_BNG!Q57+TO_LBB!Q57+TO_CPP!Q57+TO_GTL!Q57+TO_NSP!Q57</f>
        <v>0</v>
      </c>
      <c r="R57" s="10">
        <f>TO_EHG!R57+TO_CO!R57+TO_BF!R57+TO_GW!R57+TO_RPI!R57+TO_PF!R57+TO_BKBPB!R57+TO_CL!R57+TO_BNG!R57+TO_LBB!R57+TO_CPP!R57+TO_GTL!R57+TO_NSP!R57</f>
        <v>0</v>
      </c>
      <c r="S57" s="10">
        <f>TO_EHG!S57+TO_CO!S57+TO_BF!S57+TO_GW!S57+TO_RPI!S57+TO_PF!S57+TO_BKBPB!S57+TO_CL!S57+TO_BNG!S57+TO_LBB!S57+TO_CPP!S57+TO_GTL!S57+TO_NSP!S57</f>
        <v>0</v>
      </c>
      <c r="T57" s="10">
        <f>TO_EHG!T57+TO_CO!T57+TO_BF!T57+TO_GW!T57+TO_RPI!T57+TO_PF!T57+TO_BKBPB!T57+TO_CL!T57+TO_BNG!T57+TO_LBB!T57+TO_CPP!T57+TO_GTL!T57+TO_NSP!T57</f>
        <v>0</v>
      </c>
      <c r="U57" s="10">
        <f>TO_EHG!U57+TO_CO!U57+TO_BF!U57+TO_GW!U57+TO_RPI!U57+TO_PF!U57+TO_BKBPB!U57+TO_CL!U57+TO_BNG!U57+TO_LBB!U57+TO_CPP!U57+TO_GTL!U57+TO_NSP!U57</f>
        <v>0</v>
      </c>
      <c r="V57" s="10">
        <f>TO_EHG!V57+TO_CO!V57+TO_BF!V57+TO_GW!V57+TO_RPI!V57+TO_PF!V57+TO_BKBPB!V57+TO_CL!V57+TO_BNG!V57+TO_LBB!V57+TO_CPP!V57+TO_GTL!V57+TO_NSP!V57</f>
        <v>0</v>
      </c>
      <c r="W57" s="10">
        <f>TO_EHG!W57+TO_CO!W57+TO_BF!W57+TO_GW!W57+TO_RPI!W57+TO_PF!W57+TO_BKBPB!W57+TO_CL!W57+TO_BNG!W57+TO_LBB!W57+TO_CPP!W57+TO_GTL!W57+TO_NSP!W57</f>
        <v>0</v>
      </c>
      <c r="X57" s="10">
        <f>TO_EHG!X57+TO_CO!X57+TO_BF!X57+TO_GW!X57+TO_RPI!X57+TO_PF!X57+TO_BKBPB!X57+TO_CL!X57+TO_BNG!X57+TO_LBB!X57+TO_CPP!X57+TO_GTL!X57+TO_NSP!X57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TO_EHG!C58+TO_CO!C58+TO_BF!C58+TO_GW!C58+TO_RPI!C58+TO_PF!C58+TO_BKBPB!C58+TO_CL!C58+TO_BNG!C58+TO_LBB!C58+TO_CPP!C58+TO_GTL!C58+TO_NSP!C58</f>
        <v>0</v>
      </c>
      <c r="D58" s="10">
        <f>TO_EHG!D58+TO_CO!D58+TO_BF!D58+TO_GW!D58+TO_RPI!D58+TO_PF!D58+TO_BKBPB!D58+TO_CL!D58+TO_BNG!D58+TO_LBB!D58+TO_CPP!D58+TO_GTL!D58+TO_NSP!D58</f>
        <v>0</v>
      </c>
      <c r="E58" s="10">
        <f>TO_EHG!E58+TO_CO!E58+TO_BF!E58+TO_GW!E58+TO_RPI!E58+TO_PF!E58+TO_BKBPB!E58+TO_CL!E58+TO_BNG!E58+TO_LBB!E58+TO_CPP!E58+TO_GTL!E58+TO_NSP!E58</f>
        <v>0</v>
      </c>
      <c r="F58" s="10">
        <f>TO_EHG!F58+TO_CO!F58+TO_BF!F58+TO_GW!F58+TO_RPI!F58+TO_PF!F58+TO_BKBPB!F58+TO_CL!F58+TO_BNG!F58+TO_LBB!F58+TO_CPP!F58+TO_GTL!F58+TO_NSP!F58</f>
        <v>0</v>
      </c>
      <c r="G58" s="10">
        <f>TO_EHG!G58+TO_CO!G58+TO_BF!G58+TO_GW!G58+TO_RPI!G58+TO_PF!G58+TO_BKBPB!G58+TO_CL!G58+TO_BNG!G58+TO_LBB!G58+TO_CPP!G58+TO_GTL!G58+TO_NSP!G58</f>
        <v>0</v>
      </c>
      <c r="H58" s="10">
        <f>TO_EHG!H58+TO_CO!H58+TO_BF!H58+TO_GW!H58+TO_RPI!H58+TO_PF!H58+TO_BKBPB!H58+TO_CL!H58+TO_BNG!H58+TO_LBB!H58+TO_CPP!H58+TO_GTL!H58+TO_NSP!H58</f>
        <v>0</v>
      </c>
      <c r="I58" s="10">
        <f>TO_EHG!I58+TO_CO!I58+TO_BF!I58+TO_GW!I58+TO_RPI!I58+TO_PF!I58+TO_BKBPB!I58+TO_CL!I58+TO_BNG!I58+TO_LBB!I58+TO_CPP!I58+TO_GTL!I58+TO_NSP!I58</f>
        <v>0</v>
      </c>
      <c r="J58" s="10">
        <f>TO_EHG!J58+TO_CO!J58+TO_BF!J58+TO_GW!J58+TO_RPI!J58+TO_PF!J58+TO_BKBPB!J58+TO_CL!J58+TO_BNG!J58+TO_LBB!J58+TO_CPP!J58+TO_GTL!J58+TO_NSP!J58</f>
        <v>0</v>
      </c>
      <c r="K58" s="10">
        <f>TO_EHG!K58+TO_CO!K58+TO_BF!K58+TO_GW!K58+TO_RPI!K58+TO_PF!K58+TO_BKBPB!K58+TO_CL!K58+TO_BNG!K58+TO_LBB!K58+TO_CPP!K58+TO_GTL!K58+TO_NSP!K58</f>
        <v>0</v>
      </c>
      <c r="L58" s="10">
        <f>TO_EHG!L58+TO_CO!L58+TO_BF!L58+TO_GW!L58+TO_RPI!L58+TO_PF!L58+TO_BKBPB!L58+TO_CL!L58+TO_BNG!L58+TO_LBB!L58+TO_CPP!L58+TO_GTL!L58+TO_NSP!L58</f>
        <v>0</v>
      </c>
      <c r="M58" s="10">
        <f>TO_EHG!M58+TO_CO!M58+TO_BF!M58+TO_GW!M58+TO_RPI!M58+TO_PF!M58+TO_BKBPB!M58+TO_CL!M58+TO_BNG!M58+TO_LBB!M58+TO_CPP!M58+TO_GTL!M58+TO_NSP!M58</f>
        <v>0</v>
      </c>
      <c r="N58" s="10">
        <f>TO_EHG!N58+TO_CO!N58+TO_BF!N58+TO_GW!N58+TO_RPI!N58+TO_PF!N58+TO_BKBPB!N58+TO_CL!N58+TO_BNG!N58+TO_LBB!N58+TO_CPP!N58+TO_GTL!N58+TO_NSP!N58</f>
        <v>0</v>
      </c>
      <c r="O58" s="10">
        <f>TO_EHG!O58+TO_CO!O58+TO_BF!O58+TO_GW!O58+TO_RPI!O58+TO_PF!O58+TO_BKBPB!O58+TO_CL!O58+TO_BNG!O58+TO_LBB!O58+TO_CPP!O58+TO_GTL!O58+TO_NSP!O58</f>
        <v>0</v>
      </c>
      <c r="P58" s="10">
        <f>TO_EHG!P58+TO_CO!P58+TO_BF!P58+TO_GW!P58+TO_RPI!P58+TO_PF!P58+TO_BKBPB!P58+TO_CL!P58+TO_BNG!P58+TO_LBB!P58+TO_CPP!P58+TO_GTL!P58+TO_NSP!P58</f>
        <v>0</v>
      </c>
      <c r="Q58" s="10">
        <f>TO_EHG!Q58+TO_CO!Q58+TO_BF!Q58+TO_GW!Q58+TO_RPI!Q58+TO_PF!Q58+TO_BKBPB!Q58+TO_CL!Q58+TO_BNG!Q58+TO_LBB!Q58+TO_CPP!Q58+TO_GTL!Q58+TO_NSP!Q58</f>
        <v>0</v>
      </c>
      <c r="R58" s="10">
        <f>TO_EHG!R58+TO_CO!R58+TO_BF!R58+TO_GW!R58+TO_RPI!R58+TO_PF!R58+TO_BKBPB!R58+TO_CL!R58+TO_BNG!R58+TO_LBB!R58+TO_CPP!R58+TO_GTL!R58+TO_NSP!R58</f>
        <v>0</v>
      </c>
      <c r="S58" s="10">
        <f>TO_EHG!S58+TO_CO!S58+TO_BF!S58+TO_GW!S58+TO_RPI!S58+TO_PF!S58+TO_BKBPB!S58+TO_CL!S58+TO_BNG!S58+TO_LBB!S58+TO_CPP!S58+TO_GTL!S58+TO_NSP!S58</f>
        <v>0</v>
      </c>
      <c r="T58" s="10">
        <f>TO_EHG!T58+TO_CO!T58+TO_BF!T58+TO_GW!T58+TO_RPI!T58+TO_PF!T58+TO_BKBPB!T58+TO_CL!T58+TO_BNG!T58+TO_LBB!T58+TO_CPP!T58+TO_GTL!T58+TO_NSP!T58</f>
        <v>0</v>
      </c>
      <c r="U58" s="10">
        <f>TO_EHG!U58+TO_CO!U58+TO_BF!U58+TO_GW!U58+TO_RPI!U58+TO_PF!U58+TO_BKBPB!U58+TO_CL!U58+TO_BNG!U58+TO_LBB!U58+TO_CPP!U58+TO_GTL!U58+TO_NSP!U58</f>
        <v>0</v>
      </c>
      <c r="V58" s="10">
        <f>TO_EHG!V58+TO_CO!V58+TO_BF!V58+TO_GW!V58+TO_RPI!V58+TO_PF!V58+TO_BKBPB!V58+TO_CL!V58+TO_BNG!V58+TO_LBB!V58+TO_CPP!V58+TO_GTL!V58+TO_NSP!V58</f>
        <v>0</v>
      </c>
      <c r="W58" s="10">
        <f>TO_EHG!W58+TO_CO!W58+TO_BF!W58+TO_GW!W58+TO_RPI!W58+TO_PF!W58+TO_BKBPB!W58+TO_CL!W58+TO_BNG!W58+TO_LBB!W58+TO_CPP!W58+TO_GTL!W58+TO_NSP!W58</f>
        <v>0</v>
      </c>
      <c r="X58" s="10">
        <f>TO_EHG!X58+TO_CO!X58+TO_BF!X58+TO_GW!X58+TO_RPI!X58+TO_PF!X58+TO_BKBPB!X58+TO_CL!X58+TO_BNG!X58+TO_LBB!X58+TO_CPP!X58+TO_GTL!X58+TO_NSP!X58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TO_EHG!C59+TO_CO!C59+TO_BF!C59+TO_GW!C59+TO_RPI!C59+TO_PF!C59+TO_BKBPB!C59+TO_CL!C59+TO_BNG!C59+TO_LBB!C59+TO_CPP!C59+TO_GTL!C59+TO_NSP!C59</f>
        <v>0</v>
      </c>
      <c r="D59" s="10">
        <f>TO_EHG!D59+TO_CO!D59+TO_BF!D59+TO_GW!D59+TO_RPI!D59+TO_PF!D59+TO_BKBPB!D59+TO_CL!D59+TO_BNG!D59+TO_LBB!D59+TO_CPP!D59+TO_GTL!D59+TO_NSP!D59</f>
        <v>0</v>
      </c>
      <c r="E59" s="10">
        <f>TO_EHG!E59+TO_CO!E59+TO_BF!E59+TO_GW!E59+TO_RPI!E59+TO_PF!E59+TO_BKBPB!E59+TO_CL!E59+TO_BNG!E59+TO_LBB!E59+TO_CPP!E59+TO_GTL!E59+TO_NSP!E59</f>
        <v>0</v>
      </c>
      <c r="F59" s="10">
        <f>TO_EHG!F59+TO_CO!F59+TO_BF!F59+TO_GW!F59+TO_RPI!F59+TO_PF!F59+TO_BKBPB!F59+TO_CL!F59+TO_BNG!F59+TO_LBB!F59+TO_CPP!F59+TO_GTL!F59+TO_NSP!F59</f>
        <v>0</v>
      </c>
      <c r="G59" s="10">
        <f>TO_EHG!G59+TO_CO!G59+TO_BF!G59+TO_GW!G59+TO_RPI!G59+TO_PF!G59+TO_BKBPB!G59+TO_CL!G59+TO_BNG!G59+TO_LBB!G59+TO_CPP!G59+TO_GTL!G59+TO_NSP!G59</f>
        <v>0</v>
      </c>
      <c r="H59" s="10">
        <f>TO_EHG!H59+TO_CO!H59+TO_BF!H59+TO_GW!H59+TO_RPI!H59+TO_PF!H59+TO_BKBPB!H59+TO_CL!H59+TO_BNG!H59+TO_LBB!H59+TO_CPP!H59+TO_GTL!H59+TO_NSP!H59</f>
        <v>0</v>
      </c>
      <c r="I59" s="10">
        <f>TO_EHG!I59+TO_CO!I59+TO_BF!I59+TO_GW!I59+TO_RPI!I59+TO_PF!I59+TO_BKBPB!I59+TO_CL!I59+TO_BNG!I59+TO_LBB!I59+TO_CPP!I59+TO_GTL!I59+TO_NSP!I59</f>
        <v>0</v>
      </c>
      <c r="J59" s="10">
        <f>TO_EHG!J59+TO_CO!J59+TO_BF!J59+TO_GW!J59+TO_RPI!J59+TO_PF!J59+TO_BKBPB!J59+TO_CL!J59+TO_BNG!J59+TO_LBB!J59+TO_CPP!J59+TO_GTL!J59+TO_NSP!J59</f>
        <v>0</v>
      </c>
      <c r="K59" s="10">
        <f>TO_EHG!K59+TO_CO!K59+TO_BF!K59+TO_GW!K59+TO_RPI!K59+TO_PF!K59+TO_BKBPB!K59+TO_CL!K59+TO_BNG!K59+TO_LBB!K59+TO_CPP!K59+TO_GTL!K59+TO_NSP!K59</f>
        <v>0</v>
      </c>
      <c r="L59" s="10">
        <f>TO_EHG!L59+TO_CO!L59+TO_BF!L59+TO_GW!L59+TO_RPI!L59+TO_PF!L59+TO_BKBPB!L59+TO_CL!L59+TO_BNG!L59+TO_LBB!L59+TO_CPP!L59+TO_GTL!L59+TO_NSP!L59</f>
        <v>0</v>
      </c>
      <c r="M59" s="10">
        <f>TO_EHG!M59+TO_CO!M59+TO_BF!M59+TO_GW!M59+TO_RPI!M59+TO_PF!M59+TO_BKBPB!M59+TO_CL!M59+TO_BNG!M59+TO_LBB!M59+TO_CPP!M59+TO_GTL!M59+TO_NSP!M59</f>
        <v>0</v>
      </c>
      <c r="N59" s="10">
        <f>TO_EHG!N59+TO_CO!N59+TO_BF!N59+TO_GW!N59+TO_RPI!N59+TO_PF!N59+TO_BKBPB!N59+TO_CL!N59+TO_BNG!N59+TO_LBB!N59+TO_CPP!N59+TO_GTL!N59+TO_NSP!N59</f>
        <v>0</v>
      </c>
      <c r="O59" s="10">
        <f>TO_EHG!O59+TO_CO!O59+TO_BF!O59+TO_GW!O59+TO_RPI!O59+TO_PF!O59+TO_BKBPB!O59+TO_CL!O59+TO_BNG!O59+TO_LBB!O59+TO_CPP!O59+TO_GTL!O59+TO_NSP!O59</f>
        <v>0</v>
      </c>
      <c r="P59" s="10">
        <f>TO_EHG!P59+TO_CO!P59+TO_BF!P59+TO_GW!P59+TO_RPI!P59+TO_PF!P59+TO_BKBPB!P59+TO_CL!P59+TO_BNG!P59+TO_LBB!P59+TO_CPP!P59+TO_GTL!P59+TO_NSP!P59</f>
        <v>0</v>
      </c>
      <c r="Q59" s="10">
        <f>TO_EHG!Q59+TO_CO!Q59+TO_BF!Q59+TO_GW!Q59+TO_RPI!Q59+TO_PF!Q59+TO_BKBPB!Q59+TO_CL!Q59+TO_BNG!Q59+TO_LBB!Q59+TO_CPP!Q59+TO_GTL!Q59+TO_NSP!Q59</f>
        <v>0</v>
      </c>
      <c r="R59" s="10">
        <f>TO_EHG!R59+TO_CO!R59+TO_BF!R59+TO_GW!R59+TO_RPI!R59+TO_PF!R59+TO_BKBPB!R59+TO_CL!R59+TO_BNG!R59+TO_LBB!R59+TO_CPP!R59+TO_GTL!R59+TO_NSP!R59</f>
        <v>0</v>
      </c>
      <c r="S59" s="10">
        <f>TO_EHG!S59+TO_CO!S59+TO_BF!S59+TO_GW!S59+TO_RPI!S59+TO_PF!S59+TO_BKBPB!S59+TO_CL!S59+TO_BNG!S59+TO_LBB!S59+TO_CPP!S59+TO_GTL!S59+TO_NSP!S59</f>
        <v>0</v>
      </c>
      <c r="T59" s="10">
        <f>TO_EHG!T59+TO_CO!T59+TO_BF!T59+TO_GW!T59+TO_RPI!T59+TO_PF!T59+TO_BKBPB!T59+TO_CL!T59+TO_BNG!T59+TO_LBB!T59+TO_CPP!T59+TO_GTL!T59+TO_NSP!T59</f>
        <v>0</v>
      </c>
      <c r="U59" s="10">
        <f>TO_EHG!U59+TO_CO!U59+TO_BF!U59+TO_GW!U59+TO_RPI!U59+TO_PF!U59+TO_BKBPB!U59+TO_CL!U59+TO_BNG!U59+TO_LBB!U59+TO_CPP!U59+TO_GTL!U59+TO_NSP!U59</f>
        <v>0</v>
      </c>
      <c r="V59" s="10">
        <f>TO_EHG!V59+TO_CO!V59+TO_BF!V59+TO_GW!V59+TO_RPI!V59+TO_PF!V59+TO_BKBPB!V59+TO_CL!V59+TO_BNG!V59+TO_LBB!V59+TO_CPP!V59+TO_GTL!V59+TO_NSP!V59</f>
        <v>0</v>
      </c>
      <c r="W59" s="10">
        <f>TO_EHG!W59+TO_CO!W59+TO_BF!W59+TO_GW!W59+TO_RPI!W59+TO_PF!W59+TO_BKBPB!W59+TO_CL!W59+TO_BNG!W59+TO_LBB!W59+TO_CPP!W59+TO_GTL!W59+TO_NSP!W59</f>
        <v>0</v>
      </c>
      <c r="X59" s="10">
        <f>TO_EHG!X59+TO_CO!X59+TO_BF!X59+TO_GW!X59+TO_RPI!X59+TO_PF!X59+TO_BKBPB!X59+TO_CL!X59+TO_BNG!X59+TO_LBB!X59+TO_CPP!X59+TO_GTL!X59+TO_NSP!X59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TO_EHG!C60+TO_CO!C60+TO_BF!C60+TO_GW!C60+TO_RPI!C60+TO_PF!C60+TO_BKBPB!C60+TO_CL!C60+TO_BNG!C60+TO_LBB!C60+TO_CPP!C60+TO_GTL!C60+TO_NSP!C60</f>
        <v>4.2992261392949267</v>
      </c>
      <c r="D60" s="10">
        <f>TO_EHG!D60+TO_CO!D60+TO_BF!D60+TO_GW!D60+TO_RPI!D60+TO_PF!D60+TO_BKBPB!D60+TO_CL!D60+TO_BNG!D60+TO_LBB!D60+TO_CPP!D60+TO_GTL!D60+TO_NSP!D60</f>
        <v>4.2992261392949267</v>
      </c>
      <c r="E60" s="10">
        <f>TO_EHG!E60+TO_CO!E60+TO_BF!E60+TO_GW!E60+TO_RPI!E60+TO_PF!E60+TO_BKBPB!E60+TO_CL!E60+TO_BNG!E60+TO_LBB!E60+TO_CPP!E60+TO_GTL!E60+TO_NSP!E60</f>
        <v>4.2992261392949267</v>
      </c>
      <c r="F60" s="10">
        <f>TO_EHG!F60+TO_CO!F60+TO_BF!F60+TO_GW!F60+TO_RPI!F60+TO_PF!F60+TO_BKBPB!F60+TO_CL!F60+TO_BNG!F60+TO_LBB!F60+TO_CPP!F60+TO_GTL!F60+TO_NSP!F60</f>
        <v>4.2992261392949267</v>
      </c>
      <c r="G60" s="10">
        <f>TO_EHG!G60+TO_CO!G60+TO_BF!G60+TO_GW!G60+TO_RPI!G60+TO_PF!G60+TO_BKBPB!G60+TO_CL!G60+TO_BNG!G60+TO_LBB!G60+TO_CPP!G60+TO_GTL!G60+TO_NSP!G60</f>
        <v>4.2992261392949267</v>
      </c>
      <c r="H60" s="10">
        <f>TO_EHG!H60+TO_CO!H60+TO_BF!H60+TO_GW!H60+TO_RPI!H60+TO_PF!H60+TO_BKBPB!H60+TO_CL!H60+TO_BNG!H60+TO_LBB!H60+TO_CPP!H60+TO_GTL!H60+TO_NSP!H60</f>
        <v>4.2992261392949267</v>
      </c>
      <c r="I60" s="10">
        <f>TO_EHG!I60+TO_CO!I60+TO_BF!I60+TO_GW!I60+TO_RPI!I60+TO_PF!I60+TO_BKBPB!I60+TO_CL!I60+TO_BNG!I60+TO_LBB!I60+TO_CPP!I60+TO_GTL!I60+TO_NSP!I60</f>
        <v>4.2992261392949267</v>
      </c>
      <c r="J60" s="10">
        <f>TO_EHG!J60+TO_CO!J60+TO_BF!J60+TO_GW!J60+TO_RPI!J60+TO_PF!J60+TO_BKBPB!J60+TO_CL!J60+TO_BNG!J60+TO_LBB!J60+TO_CPP!J60+TO_GTL!J60+TO_NSP!J60</f>
        <v>4.2992261392949267</v>
      </c>
      <c r="K60" s="10">
        <f>TO_EHG!K60+TO_CO!K60+TO_BF!K60+TO_GW!K60+TO_RPI!K60+TO_PF!K60+TO_BKBPB!K60+TO_CL!K60+TO_BNG!K60+TO_LBB!K60+TO_CPP!K60+TO_GTL!K60+TO_NSP!K60</f>
        <v>4.2992261392949267</v>
      </c>
      <c r="L60" s="10">
        <f>TO_EHG!L60+TO_CO!L60+TO_BF!L60+TO_GW!L60+TO_RPI!L60+TO_PF!L60+TO_BKBPB!L60+TO_CL!L60+TO_BNG!L60+TO_LBB!L60+TO_CPP!L60+TO_GTL!L60+TO_NSP!L60</f>
        <v>4.2992261392949267</v>
      </c>
      <c r="M60" s="10">
        <f>TO_EHG!M60+TO_CO!M60+TO_BF!M60+TO_GW!M60+TO_RPI!M60+TO_PF!M60+TO_BKBPB!M60+TO_CL!M60+TO_BNG!M60+TO_LBB!M60+TO_CPP!M60+TO_GTL!M60+TO_NSP!M60</f>
        <v>4.2992261392949267</v>
      </c>
      <c r="N60" s="10">
        <f>TO_EHG!N60+TO_CO!N60+TO_BF!N60+TO_GW!N60+TO_RPI!N60+TO_PF!N60+TO_BKBPB!N60+TO_CL!N60+TO_BNG!N60+TO_LBB!N60+TO_CPP!N60+TO_GTL!N60+TO_NSP!N60</f>
        <v>4.2992261392949267</v>
      </c>
      <c r="O60" s="10">
        <f>TO_EHG!O60+TO_CO!O60+TO_BF!O60+TO_GW!O60+TO_RPI!O60+TO_PF!O60+TO_BKBPB!O60+TO_CL!O60+TO_BNG!O60+TO_LBB!O60+TO_CPP!O60+TO_GTL!O60+TO_NSP!O60</f>
        <v>4.2992261392949267</v>
      </c>
      <c r="P60" s="10">
        <f>TO_EHG!P60+TO_CO!P60+TO_BF!P60+TO_GW!P60+TO_RPI!P60+TO_PF!P60+TO_BKBPB!P60+TO_CL!P60+TO_BNG!P60+TO_LBB!P60+TO_CPP!P60+TO_GTL!P60+TO_NSP!P60</f>
        <v>4.2992261392949267</v>
      </c>
      <c r="Q60" s="10">
        <f>TO_EHG!Q60+TO_CO!Q60+TO_BF!Q60+TO_GW!Q60+TO_RPI!Q60+TO_PF!Q60+TO_BKBPB!Q60+TO_CL!Q60+TO_BNG!Q60+TO_LBB!Q60+TO_CPP!Q60+TO_GTL!Q60+TO_NSP!Q60</f>
        <v>0</v>
      </c>
      <c r="R60" s="10">
        <f>TO_EHG!R60+TO_CO!R60+TO_BF!R60+TO_GW!R60+TO_RPI!R60+TO_PF!R60+TO_BKBPB!R60+TO_CL!R60+TO_BNG!R60+TO_LBB!R60+TO_CPP!R60+TO_GTL!R60+TO_NSP!R60</f>
        <v>0</v>
      </c>
      <c r="S60" s="10">
        <f>TO_EHG!S60+TO_CO!S60+TO_BF!S60+TO_GW!S60+TO_RPI!S60+TO_PF!S60+TO_BKBPB!S60+TO_CL!S60+TO_BNG!S60+TO_LBB!S60+TO_CPP!S60+TO_GTL!S60+TO_NSP!S60</f>
        <v>0</v>
      </c>
      <c r="T60" s="10">
        <f>TO_EHG!T60+TO_CO!T60+TO_BF!T60+TO_GW!T60+TO_RPI!T60+TO_PF!T60+TO_BKBPB!T60+TO_CL!T60+TO_BNG!T60+TO_LBB!T60+TO_CPP!T60+TO_GTL!T60+TO_NSP!T60</f>
        <v>0</v>
      </c>
      <c r="U60" s="10">
        <f>TO_EHG!U60+TO_CO!U60+TO_BF!U60+TO_GW!U60+TO_RPI!U60+TO_PF!U60+TO_BKBPB!U60+TO_CL!U60+TO_BNG!U60+TO_LBB!U60+TO_CPP!U60+TO_GTL!U60+TO_NSP!U60</f>
        <v>0</v>
      </c>
      <c r="V60" s="10">
        <f>TO_EHG!V60+TO_CO!V60+TO_BF!V60+TO_GW!V60+TO_RPI!V60+TO_PF!V60+TO_BKBPB!V60+TO_CL!V60+TO_BNG!V60+TO_LBB!V60+TO_CPP!V60+TO_GTL!V60+TO_NSP!V60</f>
        <v>0</v>
      </c>
      <c r="W60" s="10">
        <f>TO_EHG!W60+TO_CO!W60+TO_BF!W60+TO_GW!W60+TO_RPI!W60+TO_PF!W60+TO_BKBPB!W60+TO_CL!W60+TO_BNG!W60+TO_LBB!W60+TO_CPP!W60+TO_GTL!W60+TO_NSP!W60</f>
        <v>0</v>
      </c>
      <c r="X60" s="10">
        <f>TO_EHG!X60+TO_CO!X60+TO_BF!X60+TO_GW!X60+TO_RPI!X60+TO_PF!X60+TO_BKBPB!X60+TO_CL!X60+TO_BNG!X60+TO_LBB!X60+TO_CPP!X60+TO_GTL!X60+TO_NSP!X60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TO_EHG!C61+TO_CO!C61+TO_BF!C61+TO_GW!C61+TO_RPI!C61+TO_PF!C61+TO_BKBPB!C61+TO_CL!C61+TO_BNG!C61+TO_LBB!C61+TO_CPP!C61+TO_GTL!C61+TO_NSP!C61</f>
        <v>0</v>
      </c>
      <c r="D61" s="10">
        <f>TO_EHG!D61+TO_CO!D61+TO_BF!D61+TO_GW!D61+TO_RPI!D61+TO_PF!D61+TO_BKBPB!D61+TO_CL!D61+TO_BNG!D61+TO_LBB!D61+TO_CPP!D61+TO_GTL!D61+TO_NSP!D61</f>
        <v>0</v>
      </c>
      <c r="E61" s="10">
        <f>TO_EHG!E61+TO_CO!E61+TO_BF!E61+TO_GW!E61+TO_RPI!E61+TO_PF!E61+TO_BKBPB!E61+TO_CL!E61+TO_BNG!E61+TO_LBB!E61+TO_CPP!E61+TO_GTL!E61+TO_NSP!E61</f>
        <v>0</v>
      </c>
      <c r="F61" s="10">
        <f>TO_EHG!F61+TO_CO!F61+TO_BF!F61+TO_GW!F61+TO_RPI!F61+TO_PF!F61+TO_BKBPB!F61+TO_CL!F61+TO_BNG!F61+TO_LBB!F61+TO_CPP!F61+TO_GTL!F61+TO_NSP!F61</f>
        <v>0</v>
      </c>
      <c r="G61" s="10">
        <f>TO_EHG!G61+TO_CO!G61+TO_BF!G61+TO_GW!G61+TO_RPI!G61+TO_PF!G61+TO_BKBPB!G61+TO_CL!G61+TO_BNG!G61+TO_LBB!G61+TO_CPP!G61+TO_GTL!G61+TO_NSP!G61</f>
        <v>0</v>
      </c>
      <c r="H61" s="10">
        <f>TO_EHG!H61+TO_CO!H61+TO_BF!H61+TO_GW!H61+TO_RPI!H61+TO_PF!H61+TO_BKBPB!H61+TO_CL!H61+TO_BNG!H61+TO_LBB!H61+TO_CPP!H61+TO_GTL!H61+TO_NSP!H61</f>
        <v>0</v>
      </c>
      <c r="I61" s="10">
        <f>TO_EHG!I61+TO_CO!I61+TO_BF!I61+TO_GW!I61+TO_RPI!I61+TO_PF!I61+TO_BKBPB!I61+TO_CL!I61+TO_BNG!I61+TO_LBB!I61+TO_CPP!I61+TO_GTL!I61+TO_NSP!I61</f>
        <v>0</v>
      </c>
      <c r="J61" s="10">
        <f>TO_EHG!J61+TO_CO!J61+TO_BF!J61+TO_GW!J61+TO_RPI!J61+TO_PF!J61+TO_BKBPB!J61+TO_CL!J61+TO_BNG!J61+TO_LBB!J61+TO_CPP!J61+TO_GTL!J61+TO_NSP!J61</f>
        <v>0</v>
      </c>
      <c r="K61" s="10">
        <f>TO_EHG!K61+TO_CO!K61+TO_BF!K61+TO_GW!K61+TO_RPI!K61+TO_PF!K61+TO_BKBPB!K61+TO_CL!K61+TO_BNG!K61+TO_LBB!K61+TO_CPP!K61+TO_GTL!K61+TO_NSP!K61</f>
        <v>0</v>
      </c>
      <c r="L61" s="10">
        <f>TO_EHG!L61+TO_CO!L61+TO_BF!L61+TO_GW!L61+TO_RPI!L61+TO_PF!L61+TO_BKBPB!L61+TO_CL!L61+TO_BNG!L61+TO_LBB!L61+TO_CPP!L61+TO_GTL!L61+TO_NSP!L61</f>
        <v>0</v>
      </c>
      <c r="M61" s="10">
        <f>TO_EHG!M61+TO_CO!M61+TO_BF!M61+TO_GW!M61+TO_RPI!M61+TO_PF!M61+TO_BKBPB!M61+TO_CL!M61+TO_BNG!M61+TO_LBB!M61+TO_CPP!M61+TO_GTL!M61+TO_NSP!M61</f>
        <v>0</v>
      </c>
      <c r="N61" s="10">
        <f>TO_EHG!N61+TO_CO!N61+TO_BF!N61+TO_GW!N61+TO_RPI!N61+TO_PF!N61+TO_BKBPB!N61+TO_CL!N61+TO_BNG!N61+TO_LBB!N61+TO_CPP!N61+TO_GTL!N61+TO_NSP!N61</f>
        <v>0</v>
      </c>
      <c r="O61" s="10">
        <f>TO_EHG!O61+TO_CO!O61+TO_BF!O61+TO_GW!O61+TO_RPI!O61+TO_PF!O61+TO_BKBPB!O61+TO_CL!O61+TO_BNG!O61+TO_LBB!O61+TO_CPP!O61+TO_GTL!O61+TO_NSP!O61</f>
        <v>0</v>
      </c>
      <c r="P61" s="10">
        <f>TO_EHG!P61+TO_CO!P61+TO_BF!P61+TO_GW!P61+TO_RPI!P61+TO_PF!P61+TO_BKBPB!P61+TO_CL!P61+TO_BNG!P61+TO_LBB!P61+TO_CPP!P61+TO_GTL!P61+TO_NSP!P61</f>
        <v>0</v>
      </c>
      <c r="Q61" s="10">
        <f>TO_EHG!Q61+TO_CO!Q61+TO_BF!Q61+TO_GW!Q61+TO_RPI!Q61+TO_PF!Q61+TO_BKBPB!Q61+TO_CL!Q61+TO_BNG!Q61+TO_LBB!Q61+TO_CPP!Q61+TO_GTL!Q61+TO_NSP!Q61</f>
        <v>0</v>
      </c>
      <c r="R61" s="10">
        <f>TO_EHG!R61+TO_CO!R61+TO_BF!R61+TO_GW!R61+TO_RPI!R61+TO_PF!R61+TO_BKBPB!R61+TO_CL!R61+TO_BNG!R61+TO_LBB!R61+TO_CPP!R61+TO_GTL!R61+TO_NSP!R61</f>
        <v>0</v>
      </c>
      <c r="S61" s="10">
        <f>TO_EHG!S61+TO_CO!S61+TO_BF!S61+TO_GW!S61+TO_RPI!S61+TO_PF!S61+TO_BKBPB!S61+TO_CL!S61+TO_BNG!S61+TO_LBB!S61+TO_CPP!S61+TO_GTL!S61+TO_NSP!S61</f>
        <v>0</v>
      </c>
      <c r="T61" s="10">
        <f>TO_EHG!T61+TO_CO!T61+TO_BF!T61+TO_GW!T61+TO_RPI!T61+TO_PF!T61+TO_BKBPB!T61+TO_CL!T61+TO_BNG!T61+TO_LBB!T61+TO_CPP!T61+TO_GTL!T61+TO_NSP!T61</f>
        <v>0</v>
      </c>
      <c r="U61" s="10">
        <f>TO_EHG!U61+TO_CO!U61+TO_BF!U61+TO_GW!U61+TO_RPI!U61+TO_PF!U61+TO_BKBPB!U61+TO_CL!U61+TO_BNG!U61+TO_LBB!U61+TO_CPP!U61+TO_GTL!U61+TO_NSP!U61</f>
        <v>0</v>
      </c>
      <c r="V61" s="10">
        <f>TO_EHG!V61+TO_CO!V61+TO_BF!V61+TO_GW!V61+TO_RPI!V61+TO_PF!V61+TO_BKBPB!V61+TO_CL!V61+TO_BNG!V61+TO_LBB!V61+TO_CPP!V61+TO_GTL!V61+TO_NSP!V61</f>
        <v>0</v>
      </c>
      <c r="W61" s="10">
        <f>TO_EHG!W61+TO_CO!W61+TO_BF!W61+TO_GW!W61+TO_RPI!W61+TO_PF!W61+TO_BKBPB!W61+TO_CL!W61+TO_BNG!W61+TO_LBB!W61+TO_CPP!W61+TO_GTL!W61+TO_NSP!W61</f>
        <v>0</v>
      </c>
      <c r="X61" s="10">
        <f>TO_EHG!X61+TO_CO!X61+TO_BF!X61+TO_GW!X61+TO_RPI!X61+TO_PF!X61+TO_BKBPB!X61+TO_CL!X61+TO_BNG!X61+TO_LBB!X61+TO_CPP!X61+TO_GTL!X61+TO_NSP!X61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TO_EHG!C62+TO_CO!C62+TO_BF!C62+TO_GW!C62+TO_RPI!C62+TO_PF!C62+TO_BKBPB!C62+TO_CL!C62+TO_BNG!C62+TO_LBB!C62+TO_CPP!C62+TO_GTL!C62+TO_NSP!C62</f>
        <v>0</v>
      </c>
      <c r="D62" s="10">
        <f>TO_EHG!D62+TO_CO!D62+TO_BF!D62+TO_GW!D62+TO_RPI!D62+TO_PF!D62+TO_BKBPB!D62+TO_CL!D62+TO_BNG!D62+TO_LBB!D62+TO_CPP!D62+TO_GTL!D62+TO_NSP!D62</f>
        <v>0</v>
      </c>
      <c r="E62" s="10">
        <f>TO_EHG!E62+TO_CO!E62+TO_BF!E62+TO_GW!E62+TO_RPI!E62+TO_PF!E62+TO_BKBPB!E62+TO_CL!E62+TO_BNG!E62+TO_LBB!E62+TO_CPP!E62+TO_GTL!E62+TO_NSP!E62</f>
        <v>0</v>
      </c>
      <c r="F62" s="10">
        <f>TO_EHG!F62+TO_CO!F62+TO_BF!F62+TO_GW!F62+TO_RPI!F62+TO_PF!F62+TO_BKBPB!F62+TO_CL!F62+TO_BNG!F62+TO_LBB!F62+TO_CPP!F62+TO_GTL!F62+TO_NSP!F62</f>
        <v>0</v>
      </c>
      <c r="G62" s="10">
        <f>TO_EHG!G62+TO_CO!G62+TO_BF!G62+TO_GW!G62+TO_RPI!G62+TO_PF!G62+TO_BKBPB!G62+TO_CL!G62+TO_BNG!G62+TO_LBB!G62+TO_CPP!G62+TO_GTL!G62+TO_NSP!G62</f>
        <v>0</v>
      </c>
      <c r="H62" s="10">
        <f>TO_EHG!H62+TO_CO!H62+TO_BF!H62+TO_GW!H62+TO_RPI!H62+TO_PF!H62+TO_BKBPB!H62+TO_CL!H62+TO_BNG!H62+TO_LBB!H62+TO_CPP!H62+TO_GTL!H62+TO_NSP!H62</f>
        <v>0</v>
      </c>
      <c r="I62" s="10">
        <f>TO_EHG!I62+TO_CO!I62+TO_BF!I62+TO_GW!I62+TO_RPI!I62+TO_PF!I62+TO_BKBPB!I62+TO_CL!I62+TO_BNG!I62+TO_LBB!I62+TO_CPP!I62+TO_GTL!I62+TO_NSP!I62</f>
        <v>0</v>
      </c>
      <c r="J62" s="10">
        <f>TO_EHG!J62+TO_CO!J62+TO_BF!J62+TO_GW!J62+TO_RPI!J62+TO_PF!J62+TO_BKBPB!J62+TO_CL!J62+TO_BNG!J62+TO_LBB!J62+TO_CPP!J62+TO_GTL!J62+TO_NSP!J62</f>
        <v>0</v>
      </c>
      <c r="K62" s="10">
        <f>TO_EHG!K62+TO_CO!K62+TO_BF!K62+TO_GW!K62+TO_RPI!K62+TO_PF!K62+TO_BKBPB!K62+TO_CL!K62+TO_BNG!K62+TO_LBB!K62+TO_CPP!K62+TO_GTL!K62+TO_NSP!K62</f>
        <v>0</v>
      </c>
      <c r="L62" s="10">
        <f>TO_EHG!L62+TO_CO!L62+TO_BF!L62+TO_GW!L62+TO_RPI!L62+TO_PF!L62+TO_BKBPB!L62+TO_CL!L62+TO_BNG!L62+TO_LBB!L62+TO_CPP!L62+TO_GTL!L62+TO_NSP!L62</f>
        <v>0</v>
      </c>
      <c r="M62" s="10">
        <f>TO_EHG!M62+TO_CO!M62+TO_BF!M62+TO_GW!M62+TO_RPI!M62+TO_PF!M62+TO_BKBPB!M62+TO_CL!M62+TO_BNG!M62+TO_LBB!M62+TO_CPP!M62+TO_GTL!M62+TO_NSP!M62</f>
        <v>0</v>
      </c>
      <c r="N62" s="10">
        <f>TO_EHG!N62+TO_CO!N62+TO_BF!N62+TO_GW!N62+TO_RPI!N62+TO_PF!N62+TO_BKBPB!N62+TO_CL!N62+TO_BNG!N62+TO_LBB!N62+TO_CPP!N62+TO_GTL!N62+TO_NSP!N62</f>
        <v>0</v>
      </c>
      <c r="O62" s="10">
        <f>TO_EHG!O62+TO_CO!O62+TO_BF!O62+TO_GW!O62+TO_RPI!O62+TO_PF!O62+TO_BKBPB!O62+TO_CL!O62+TO_BNG!O62+TO_LBB!O62+TO_CPP!O62+TO_GTL!O62+TO_NSP!O62</f>
        <v>0</v>
      </c>
      <c r="P62" s="10">
        <f>TO_EHG!P62+TO_CO!P62+TO_BF!P62+TO_GW!P62+TO_RPI!P62+TO_PF!P62+TO_BKBPB!P62+TO_CL!P62+TO_BNG!P62+TO_LBB!P62+TO_CPP!P62+TO_GTL!P62+TO_NSP!P62</f>
        <v>0</v>
      </c>
      <c r="Q62" s="10">
        <f>TO_EHG!Q62+TO_CO!Q62+TO_BF!Q62+TO_GW!Q62+TO_RPI!Q62+TO_PF!Q62+TO_BKBPB!Q62+TO_CL!Q62+TO_BNG!Q62+TO_LBB!Q62+TO_CPP!Q62+TO_GTL!Q62+TO_NSP!Q62</f>
        <v>0</v>
      </c>
      <c r="R62" s="10">
        <f>TO_EHG!R62+TO_CO!R62+TO_BF!R62+TO_GW!R62+TO_RPI!R62+TO_PF!R62+TO_BKBPB!R62+TO_CL!R62+TO_BNG!R62+TO_LBB!R62+TO_CPP!R62+TO_GTL!R62+TO_NSP!R62</f>
        <v>0</v>
      </c>
      <c r="S62" s="10">
        <f>TO_EHG!S62+TO_CO!S62+TO_BF!S62+TO_GW!S62+TO_RPI!S62+TO_PF!S62+TO_BKBPB!S62+TO_CL!S62+TO_BNG!S62+TO_LBB!S62+TO_CPP!S62+TO_GTL!S62+TO_NSP!S62</f>
        <v>0</v>
      </c>
      <c r="T62" s="10">
        <f>TO_EHG!T62+TO_CO!T62+TO_BF!T62+TO_GW!T62+TO_RPI!T62+TO_PF!T62+TO_BKBPB!T62+TO_CL!T62+TO_BNG!T62+TO_LBB!T62+TO_CPP!T62+TO_GTL!T62+TO_NSP!T62</f>
        <v>0</v>
      </c>
      <c r="U62" s="10">
        <f>TO_EHG!U62+TO_CO!U62+TO_BF!U62+TO_GW!U62+TO_RPI!U62+TO_PF!U62+TO_BKBPB!U62+TO_CL!U62+TO_BNG!U62+TO_LBB!U62+TO_CPP!U62+TO_GTL!U62+TO_NSP!U62</f>
        <v>0</v>
      </c>
      <c r="V62" s="10">
        <f>TO_EHG!V62+TO_CO!V62+TO_BF!V62+TO_GW!V62+TO_RPI!V62+TO_PF!V62+TO_BKBPB!V62+TO_CL!V62+TO_BNG!V62+TO_LBB!V62+TO_CPP!V62+TO_GTL!V62+TO_NSP!V62</f>
        <v>0</v>
      </c>
      <c r="W62" s="10">
        <f>TO_EHG!W62+TO_CO!W62+TO_BF!W62+TO_GW!W62+TO_RPI!W62+TO_PF!W62+TO_BKBPB!W62+TO_CL!W62+TO_BNG!W62+TO_LBB!W62+TO_CPP!W62+TO_GTL!W62+TO_NSP!W62</f>
        <v>0</v>
      </c>
      <c r="X62" s="10">
        <f>TO_EHG!X62+TO_CO!X62+TO_BF!X62+TO_GW!X62+TO_RPI!X62+TO_PF!X62+TO_BKBPB!X62+TO_CL!X62+TO_BNG!X62+TO_LBB!X62+TO_CPP!X62+TO_GTL!X62+TO_NSP!X62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TO_EHG!C63+TO_CO!C63+TO_BF!C63+TO_GW!C63+TO_RPI!C63+TO_PF!C63+TO_BKBPB!C63+TO_CL!C63+TO_BNG!C63+TO_LBB!C63+TO_CPP!C63+TO_GTL!C63+TO_NSP!C63</f>
        <v>0</v>
      </c>
      <c r="D63" s="10">
        <f>TO_EHG!D63+TO_CO!D63+TO_BF!D63+TO_GW!D63+TO_RPI!D63+TO_PF!D63+TO_BKBPB!D63+TO_CL!D63+TO_BNG!D63+TO_LBB!D63+TO_CPP!D63+TO_GTL!D63+TO_NSP!D63</f>
        <v>0</v>
      </c>
      <c r="E63" s="10">
        <f>TO_EHG!E63+TO_CO!E63+TO_BF!E63+TO_GW!E63+TO_RPI!E63+TO_PF!E63+TO_BKBPB!E63+TO_CL!E63+TO_BNG!E63+TO_LBB!E63+TO_CPP!E63+TO_GTL!E63+TO_NSP!E63</f>
        <v>0</v>
      </c>
      <c r="F63" s="10">
        <f>TO_EHG!F63+TO_CO!F63+TO_BF!F63+TO_GW!F63+TO_RPI!F63+TO_PF!F63+TO_BKBPB!F63+TO_CL!F63+TO_BNG!F63+TO_LBB!F63+TO_CPP!F63+TO_GTL!F63+TO_NSP!F63</f>
        <v>0</v>
      </c>
      <c r="G63" s="10">
        <f>TO_EHG!G63+TO_CO!G63+TO_BF!G63+TO_GW!G63+TO_RPI!G63+TO_PF!G63+TO_BKBPB!G63+TO_CL!G63+TO_BNG!G63+TO_LBB!G63+TO_CPP!G63+TO_GTL!G63+TO_NSP!G63</f>
        <v>0</v>
      </c>
      <c r="H63" s="10">
        <f>TO_EHG!H63+TO_CO!H63+TO_BF!H63+TO_GW!H63+TO_RPI!H63+TO_PF!H63+TO_BKBPB!H63+TO_CL!H63+TO_BNG!H63+TO_LBB!H63+TO_CPP!H63+TO_GTL!H63+TO_NSP!H63</f>
        <v>0</v>
      </c>
      <c r="I63" s="10">
        <f>TO_EHG!I63+TO_CO!I63+TO_BF!I63+TO_GW!I63+TO_RPI!I63+TO_PF!I63+TO_BKBPB!I63+TO_CL!I63+TO_BNG!I63+TO_LBB!I63+TO_CPP!I63+TO_GTL!I63+TO_NSP!I63</f>
        <v>0</v>
      </c>
      <c r="J63" s="10">
        <f>TO_EHG!J63+TO_CO!J63+TO_BF!J63+TO_GW!J63+TO_RPI!J63+TO_PF!J63+TO_BKBPB!J63+TO_CL!J63+TO_BNG!J63+TO_LBB!J63+TO_CPP!J63+TO_GTL!J63+TO_NSP!J63</f>
        <v>0</v>
      </c>
      <c r="K63" s="10">
        <f>TO_EHG!K63+TO_CO!K63+TO_BF!K63+TO_GW!K63+TO_RPI!K63+TO_PF!K63+TO_BKBPB!K63+TO_CL!K63+TO_BNG!K63+TO_LBB!K63+TO_CPP!K63+TO_GTL!K63+TO_NSP!K63</f>
        <v>0</v>
      </c>
      <c r="L63" s="10">
        <f>TO_EHG!L63+TO_CO!L63+TO_BF!L63+TO_GW!L63+TO_RPI!L63+TO_PF!L63+TO_BKBPB!L63+TO_CL!L63+TO_BNG!L63+TO_LBB!L63+TO_CPP!L63+TO_GTL!L63+TO_NSP!L63</f>
        <v>0</v>
      </c>
      <c r="M63" s="10">
        <f>TO_EHG!M63+TO_CO!M63+TO_BF!M63+TO_GW!M63+TO_RPI!M63+TO_PF!M63+TO_BKBPB!M63+TO_CL!M63+TO_BNG!M63+TO_LBB!M63+TO_CPP!M63+TO_GTL!M63+TO_NSP!M63</f>
        <v>0</v>
      </c>
      <c r="N63" s="10">
        <f>TO_EHG!N63+TO_CO!N63+TO_BF!N63+TO_GW!N63+TO_RPI!N63+TO_PF!N63+TO_BKBPB!N63+TO_CL!N63+TO_BNG!N63+TO_LBB!N63+TO_CPP!N63+TO_GTL!N63+TO_NSP!N63</f>
        <v>0</v>
      </c>
      <c r="O63" s="10">
        <f>TO_EHG!O63+TO_CO!O63+TO_BF!O63+TO_GW!O63+TO_RPI!O63+TO_PF!O63+TO_BKBPB!O63+TO_CL!O63+TO_BNG!O63+TO_LBB!O63+TO_CPP!O63+TO_GTL!O63+TO_NSP!O63</f>
        <v>0</v>
      </c>
      <c r="P63" s="10">
        <f>TO_EHG!P63+TO_CO!P63+TO_BF!P63+TO_GW!P63+TO_RPI!P63+TO_PF!P63+TO_BKBPB!P63+TO_CL!P63+TO_BNG!P63+TO_LBB!P63+TO_CPP!P63+TO_GTL!P63+TO_NSP!P63</f>
        <v>0</v>
      </c>
      <c r="Q63" s="10">
        <f>TO_EHG!Q63+TO_CO!Q63+TO_BF!Q63+TO_GW!Q63+TO_RPI!Q63+TO_PF!Q63+TO_BKBPB!Q63+TO_CL!Q63+TO_BNG!Q63+TO_LBB!Q63+TO_CPP!Q63+TO_GTL!Q63+TO_NSP!Q63</f>
        <v>0</v>
      </c>
      <c r="R63" s="10">
        <f>TO_EHG!R63+TO_CO!R63+TO_BF!R63+TO_GW!R63+TO_RPI!R63+TO_PF!R63+TO_BKBPB!R63+TO_CL!R63+TO_BNG!R63+TO_LBB!R63+TO_CPP!R63+TO_GTL!R63+TO_NSP!R63</f>
        <v>0</v>
      </c>
      <c r="S63" s="10">
        <f>TO_EHG!S63+TO_CO!S63+TO_BF!S63+TO_GW!S63+TO_RPI!S63+TO_PF!S63+TO_BKBPB!S63+TO_CL!S63+TO_BNG!S63+TO_LBB!S63+TO_CPP!S63+TO_GTL!S63+TO_NSP!S63</f>
        <v>0</v>
      </c>
      <c r="T63" s="10">
        <f>TO_EHG!T63+TO_CO!T63+TO_BF!T63+TO_GW!T63+TO_RPI!T63+TO_PF!T63+TO_BKBPB!T63+TO_CL!T63+TO_BNG!T63+TO_LBB!T63+TO_CPP!T63+TO_GTL!T63+TO_NSP!T63</f>
        <v>0</v>
      </c>
      <c r="U63" s="10">
        <f>TO_EHG!U63+TO_CO!U63+TO_BF!U63+TO_GW!U63+TO_RPI!U63+TO_PF!U63+TO_BKBPB!U63+TO_CL!U63+TO_BNG!U63+TO_LBB!U63+TO_CPP!U63+TO_GTL!U63+TO_NSP!U63</f>
        <v>0</v>
      </c>
      <c r="V63" s="10">
        <f>TO_EHG!V63+TO_CO!V63+TO_BF!V63+TO_GW!V63+TO_RPI!V63+TO_PF!V63+TO_BKBPB!V63+TO_CL!V63+TO_BNG!V63+TO_LBB!V63+TO_CPP!V63+TO_GTL!V63+TO_NSP!V63</f>
        <v>0</v>
      </c>
      <c r="W63" s="10">
        <f>TO_EHG!W63+TO_CO!W63+TO_BF!W63+TO_GW!W63+TO_RPI!W63+TO_PF!W63+TO_BKBPB!W63+TO_CL!W63+TO_BNG!W63+TO_LBB!W63+TO_CPP!W63+TO_GTL!W63+TO_NSP!W63</f>
        <v>0</v>
      </c>
      <c r="X63" s="10">
        <f>TO_EHG!X63+TO_CO!X63+TO_BF!X63+TO_GW!X63+TO_RPI!X63+TO_PF!X63+TO_BKBPB!X63+TO_CL!X63+TO_BNG!X63+TO_LBB!X63+TO_CPP!X63+TO_GTL!X63+TO_NSP!X63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TO_EHG!C64+TO_CO!C64+TO_BF!C64+TO_GW!C64+TO_RPI!C64+TO_PF!C64+TO_BKBPB!C64+TO_CL!C64+TO_BNG!C64+TO_LBB!C64+TO_CPP!C64+TO_GTL!C64+TO_NSP!C64</f>
        <v>0</v>
      </c>
      <c r="D64" s="10">
        <f>TO_EHG!D64+TO_CO!D64+TO_BF!D64+TO_GW!D64+TO_RPI!D64+TO_PF!D64+TO_BKBPB!D64+TO_CL!D64+TO_BNG!D64+TO_LBB!D64+TO_CPP!D64+TO_GTL!D64+TO_NSP!D64</f>
        <v>0</v>
      </c>
      <c r="E64" s="10">
        <f>TO_EHG!E64+TO_CO!E64+TO_BF!E64+TO_GW!E64+TO_RPI!E64+TO_PF!E64+TO_BKBPB!E64+TO_CL!E64+TO_BNG!E64+TO_LBB!E64+TO_CPP!E64+TO_GTL!E64+TO_NSP!E64</f>
        <v>0</v>
      </c>
      <c r="F64" s="10">
        <f>TO_EHG!F64+TO_CO!F64+TO_BF!F64+TO_GW!F64+TO_RPI!F64+TO_PF!F64+TO_BKBPB!F64+TO_CL!F64+TO_BNG!F64+TO_LBB!F64+TO_CPP!F64+TO_GTL!F64+TO_NSP!F64</f>
        <v>0</v>
      </c>
      <c r="G64" s="10">
        <f>TO_EHG!G64+TO_CO!G64+TO_BF!G64+TO_GW!G64+TO_RPI!G64+TO_PF!G64+TO_BKBPB!G64+TO_CL!G64+TO_BNG!G64+TO_LBB!G64+TO_CPP!G64+TO_GTL!G64+TO_NSP!G64</f>
        <v>0</v>
      </c>
      <c r="H64" s="10">
        <f>TO_EHG!H64+TO_CO!H64+TO_BF!H64+TO_GW!H64+TO_RPI!H64+TO_PF!H64+TO_BKBPB!H64+TO_CL!H64+TO_BNG!H64+TO_LBB!H64+TO_CPP!H64+TO_GTL!H64+TO_NSP!H64</f>
        <v>0</v>
      </c>
      <c r="I64" s="10">
        <f>TO_EHG!I64+TO_CO!I64+TO_BF!I64+TO_GW!I64+TO_RPI!I64+TO_PF!I64+TO_BKBPB!I64+TO_CL!I64+TO_BNG!I64+TO_LBB!I64+TO_CPP!I64+TO_GTL!I64+TO_NSP!I64</f>
        <v>18.72553740326741</v>
      </c>
      <c r="J64" s="10">
        <f>TO_EHG!J64+TO_CO!J64+TO_BF!J64+TO_GW!J64+TO_RPI!J64+TO_PF!J64+TO_BKBPB!J64+TO_CL!J64+TO_BNG!J64+TO_LBB!J64+TO_CPP!J64+TO_GTL!J64+TO_NSP!J64</f>
        <v>88.277472055030088</v>
      </c>
      <c r="K64" s="10">
        <f>TO_EHG!K64+TO_CO!K64+TO_BF!K64+TO_GW!K64+TO_RPI!K64+TO_PF!K64+TO_BKBPB!K64+TO_CL!K64+TO_BNG!K64+TO_LBB!K64+TO_CPP!K64+TO_GTL!K64+TO_NSP!K64</f>
        <v>125.70455717970761</v>
      </c>
      <c r="L64" s="10">
        <f>TO_EHG!L64+TO_CO!L64+TO_BF!L64+TO_GW!L64+TO_RPI!L64+TO_PF!L64+TO_BKBPB!L64+TO_CL!L64+TO_BNG!L64+TO_LBB!L64+TO_CPP!L64+TO_GTL!L64+TO_NSP!L64</f>
        <v>130.58185726569221</v>
      </c>
      <c r="M64" s="10">
        <f>TO_EHG!M64+TO_CO!M64+TO_BF!M64+TO_GW!M64+TO_RPI!M64+TO_PF!M64+TO_BKBPB!M64+TO_CL!M64+TO_BNG!M64+TO_LBB!M64+TO_CPP!M64+TO_GTL!M64+TO_NSP!M64</f>
        <v>110.2751504729149</v>
      </c>
      <c r="N64" s="10">
        <f>TO_EHG!N64+TO_CO!N64+TO_BF!N64+TO_GW!N64+TO_RPI!N64+TO_PF!N64+TO_BKBPB!N64+TO_CL!N64+TO_BNG!N64+TO_LBB!N64+TO_CPP!N64+TO_GTL!N64+TO_NSP!N64</f>
        <v>45.786758383490969</v>
      </c>
      <c r="O64" s="10">
        <f>TO_EHG!O64+TO_CO!O64+TO_BF!O64+TO_GW!O64+TO_RPI!O64+TO_PF!O64+TO_BKBPB!O64+TO_CL!O64+TO_BNG!O64+TO_LBB!O64+TO_CPP!O64+TO_GTL!O64+TO_NSP!O64</f>
        <v>89.63886500429922</v>
      </c>
      <c r="P64" s="10">
        <f>TO_EHG!P64+TO_CO!P64+TO_BF!P64+TO_GW!P64+TO_RPI!P64+TO_PF!P64+TO_BKBPB!P64+TO_CL!P64+TO_BNG!P64+TO_LBB!P64+TO_CPP!P64+TO_GTL!P64+TO_NSP!P64</f>
        <v>130.9114359415305</v>
      </c>
      <c r="Q64" s="10">
        <f>TO_EHG!Q64+TO_CO!Q64+TO_BF!Q64+TO_GW!Q64+TO_RPI!Q64+TO_PF!Q64+TO_BKBPB!Q64+TO_CL!Q64+TO_BNG!Q64+TO_LBB!Q64+TO_CPP!Q64+TO_GTL!Q64+TO_NSP!Q64</f>
        <v>125.1074806534824</v>
      </c>
      <c r="R64" s="10">
        <f>TO_EHG!R64+TO_CO!R64+TO_BF!R64+TO_GW!R64+TO_RPI!R64+TO_PF!R64+TO_BKBPB!R64+TO_CL!R64+TO_BNG!R64+TO_LBB!R64+TO_CPP!R64+TO_GTL!R64+TO_NSP!R64</f>
        <v>148.4019776440241</v>
      </c>
      <c r="S64" s="10">
        <f>TO_EHG!S64+TO_CO!S64+TO_BF!S64+TO_GW!S64+TO_RPI!S64+TO_PF!S64+TO_BKBPB!S64+TO_CL!S64+TO_BNG!S64+TO_LBB!S64+TO_CPP!S64+TO_GTL!S64+TO_NSP!S64</f>
        <v>130.7811693895099</v>
      </c>
      <c r="T64" s="10">
        <f>TO_EHG!T64+TO_CO!T64+TO_BF!T64+TO_GW!T64+TO_RPI!T64+TO_PF!T64+TO_BKBPB!T64+TO_CL!T64+TO_BNG!T64+TO_LBB!T64+TO_CPP!T64+TO_GTL!T64+TO_NSP!T64</f>
        <v>144.2463456577816</v>
      </c>
      <c r="U64" s="10">
        <f>TO_EHG!U64+TO_CO!U64+TO_BF!U64+TO_GW!U64+TO_RPI!U64+TO_PF!U64+TO_BKBPB!U64+TO_CL!U64+TO_BNG!U64+TO_LBB!U64+TO_CPP!U64+TO_GTL!U64+TO_NSP!U64</f>
        <v>190.66190885640589</v>
      </c>
      <c r="V64" s="10">
        <f>TO_EHG!V64+TO_CO!V64+TO_BF!V64+TO_GW!V64+TO_RPI!V64+TO_PF!V64+TO_BKBPB!V64+TO_CL!V64+TO_BNG!V64+TO_LBB!V64+TO_CPP!V64+TO_GTL!V64+TO_NSP!V64</f>
        <v>217.5270851246776</v>
      </c>
      <c r="W64" s="10">
        <f>TO_EHG!W64+TO_CO!W64+TO_BF!W64+TO_GW!W64+TO_RPI!W64+TO_PF!W64+TO_BKBPB!W64+TO_CL!W64+TO_BNG!W64+TO_LBB!W64+TO_CPP!W64+TO_GTL!W64+TO_NSP!W64</f>
        <v>291.18211521926048</v>
      </c>
      <c r="X64" s="10">
        <f>TO_EHG!X64+TO_CO!X64+TO_BF!X64+TO_GW!X64+TO_RPI!X64+TO_PF!X64+TO_BKBPB!X64+TO_CL!X64+TO_BNG!X64+TO_LBB!X64+TO_CPP!X64+TO_GTL!X64+TO_NSP!X64</f>
        <v>283.83250214961299</v>
      </c>
    </row>
    <row r="65" spans="1:24" ht="11.25" customHeight="1" x14ac:dyDescent="0.2">
      <c r="A65" s="42" t="s">
        <v>117</v>
      </c>
      <c r="B65" s="9" t="s">
        <v>118</v>
      </c>
      <c r="C65" s="10">
        <f>TO_EHG!C65+TO_CO!C65+TO_BF!C65+TO_GW!C65+TO_RPI!C65+TO_PF!C65+TO_BKBPB!C65+TO_CL!C65+TO_BNG!C65+TO_LBB!C65+TO_CPP!C65+TO_GTL!C65+TO_NSP!C65</f>
        <v>0</v>
      </c>
      <c r="D65" s="10">
        <f>TO_EHG!D65+TO_CO!D65+TO_BF!D65+TO_GW!D65+TO_RPI!D65+TO_PF!D65+TO_BKBPB!D65+TO_CL!D65+TO_BNG!D65+TO_LBB!D65+TO_CPP!D65+TO_GTL!D65+TO_NSP!D65</f>
        <v>0</v>
      </c>
      <c r="E65" s="10">
        <f>TO_EHG!E65+TO_CO!E65+TO_BF!E65+TO_GW!E65+TO_RPI!E65+TO_PF!E65+TO_BKBPB!E65+TO_CL!E65+TO_BNG!E65+TO_LBB!E65+TO_CPP!E65+TO_GTL!E65+TO_NSP!E65</f>
        <v>0</v>
      </c>
      <c r="F65" s="10">
        <f>TO_EHG!F65+TO_CO!F65+TO_BF!F65+TO_GW!F65+TO_RPI!F65+TO_PF!F65+TO_BKBPB!F65+TO_CL!F65+TO_BNG!F65+TO_LBB!F65+TO_CPP!F65+TO_GTL!F65+TO_NSP!F65</f>
        <v>0</v>
      </c>
      <c r="G65" s="10">
        <f>TO_EHG!G65+TO_CO!G65+TO_BF!G65+TO_GW!G65+TO_RPI!G65+TO_PF!G65+TO_BKBPB!G65+TO_CL!G65+TO_BNG!G65+TO_LBB!G65+TO_CPP!G65+TO_GTL!G65+TO_NSP!G65</f>
        <v>0</v>
      </c>
      <c r="H65" s="10">
        <f>TO_EHG!H65+TO_CO!H65+TO_BF!H65+TO_GW!H65+TO_RPI!H65+TO_PF!H65+TO_BKBPB!H65+TO_CL!H65+TO_BNG!H65+TO_LBB!H65+TO_CPP!H65+TO_GTL!H65+TO_NSP!H65</f>
        <v>0</v>
      </c>
      <c r="I65" s="10">
        <f>TO_EHG!I65+TO_CO!I65+TO_BF!I65+TO_GW!I65+TO_RPI!I65+TO_PF!I65+TO_BKBPB!I65+TO_CL!I65+TO_BNG!I65+TO_LBB!I65+TO_CPP!I65+TO_GTL!I65+TO_NSP!I65</f>
        <v>0</v>
      </c>
      <c r="J65" s="10">
        <f>TO_EHG!J65+TO_CO!J65+TO_BF!J65+TO_GW!J65+TO_RPI!J65+TO_PF!J65+TO_BKBPB!J65+TO_CL!J65+TO_BNG!J65+TO_LBB!J65+TO_CPP!J65+TO_GTL!J65+TO_NSP!J65</f>
        <v>0</v>
      </c>
      <c r="K65" s="10">
        <f>TO_EHG!K65+TO_CO!K65+TO_BF!K65+TO_GW!K65+TO_RPI!K65+TO_PF!K65+TO_BKBPB!K65+TO_CL!K65+TO_BNG!K65+TO_LBB!K65+TO_CPP!K65+TO_GTL!K65+TO_NSP!K65</f>
        <v>0</v>
      </c>
      <c r="L65" s="10">
        <f>TO_EHG!L65+TO_CO!L65+TO_BF!L65+TO_GW!L65+TO_RPI!L65+TO_PF!L65+TO_BKBPB!L65+TO_CL!L65+TO_BNG!L65+TO_LBB!L65+TO_CPP!L65+TO_GTL!L65+TO_NSP!L65</f>
        <v>0</v>
      </c>
      <c r="M65" s="10">
        <f>TO_EHG!M65+TO_CO!M65+TO_BF!M65+TO_GW!M65+TO_RPI!M65+TO_PF!M65+TO_BKBPB!M65+TO_CL!M65+TO_BNG!M65+TO_LBB!M65+TO_CPP!M65+TO_GTL!M65+TO_NSP!M65</f>
        <v>0</v>
      </c>
      <c r="N65" s="10">
        <f>TO_EHG!N65+TO_CO!N65+TO_BF!N65+TO_GW!N65+TO_RPI!N65+TO_PF!N65+TO_BKBPB!N65+TO_CL!N65+TO_BNG!N65+TO_LBB!N65+TO_CPP!N65+TO_GTL!N65+TO_NSP!N65</f>
        <v>0</v>
      </c>
      <c r="O65" s="10">
        <f>TO_EHG!O65+TO_CO!O65+TO_BF!O65+TO_GW!O65+TO_RPI!O65+TO_PF!O65+TO_BKBPB!O65+TO_CL!O65+TO_BNG!O65+TO_LBB!O65+TO_CPP!O65+TO_GTL!O65+TO_NSP!O65</f>
        <v>0</v>
      </c>
      <c r="P65" s="10">
        <f>TO_EHG!P65+TO_CO!P65+TO_BF!P65+TO_GW!P65+TO_RPI!P65+TO_PF!P65+TO_BKBPB!P65+TO_CL!P65+TO_BNG!P65+TO_LBB!P65+TO_CPP!P65+TO_GTL!P65+TO_NSP!P65</f>
        <v>0</v>
      </c>
      <c r="Q65" s="10">
        <f>TO_EHG!Q65+TO_CO!Q65+TO_BF!Q65+TO_GW!Q65+TO_RPI!Q65+TO_PF!Q65+TO_BKBPB!Q65+TO_CL!Q65+TO_BNG!Q65+TO_LBB!Q65+TO_CPP!Q65+TO_GTL!Q65+TO_NSP!Q65</f>
        <v>0</v>
      </c>
      <c r="R65" s="10">
        <f>TO_EHG!R65+TO_CO!R65+TO_BF!R65+TO_GW!R65+TO_RPI!R65+TO_PF!R65+TO_BKBPB!R65+TO_CL!R65+TO_BNG!R65+TO_LBB!R65+TO_CPP!R65+TO_GTL!R65+TO_NSP!R65</f>
        <v>0</v>
      </c>
      <c r="S65" s="10">
        <f>TO_EHG!S65+TO_CO!S65+TO_BF!S65+TO_GW!S65+TO_RPI!S65+TO_PF!S65+TO_BKBPB!S65+TO_CL!S65+TO_BNG!S65+TO_LBB!S65+TO_CPP!S65+TO_GTL!S65+TO_NSP!S65</f>
        <v>0</v>
      </c>
      <c r="T65" s="10">
        <f>TO_EHG!T65+TO_CO!T65+TO_BF!T65+TO_GW!T65+TO_RPI!T65+TO_PF!T65+TO_BKBPB!T65+TO_CL!T65+TO_BNG!T65+TO_LBB!T65+TO_CPP!T65+TO_GTL!T65+TO_NSP!T65</f>
        <v>0</v>
      </c>
      <c r="U65" s="10">
        <f>TO_EHG!U65+TO_CO!U65+TO_BF!U65+TO_GW!U65+TO_RPI!U65+TO_PF!U65+TO_BKBPB!U65+TO_CL!U65+TO_BNG!U65+TO_LBB!U65+TO_CPP!U65+TO_GTL!U65+TO_NSP!U65</f>
        <v>0</v>
      </c>
      <c r="V65" s="10">
        <f>TO_EHG!V65+TO_CO!V65+TO_BF!V65+TO_GW!V65+TO_RPI!V65+TO_PF!V65+TO_BKBPB!V65+TO_CL!V65+TO_BNG!V65+TO_LBB!V65+TO_CPP!V65+TO_GTL!V65+TO_NSP!V65</f>
        <v>0</v>
      </c>
      <c r="W65" s="10">
        <f>TO_EHG!W65+TO_CO!W65+TO_BF!W65+TO_GW!W65+TO_RPI!W65+TO_PF!W65+TO_BKBPB!W65+TO_CL!W65+TO_BNG!W65+TO_LBB!W65+TO_CPP!W65+TO_GTL!W65+TO_NSP!W65</f>
        <v>0</v>
      </c>
      <c r="X65" s="10">
        <f>TO_EHG!X65+TO_CO!X65+TO_BF!X65+TO_GW!X65+TO_RPI!X65+TO_PF!X65+TO_BKBPB!X65+TO_CL!X65+TO_BNG!X65+TO_LBB!X65+TO_CPP!X65+TO_GTL!X65+TO_NSP!X65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TO_EHG!C66+TO_CO!C66+TO_BF!C66+TO_GW!C66+TO_RPI!C66+TO_PF!C66+TO_BKBPB!C66+TO_CL!C66+TO_BNG!C66+TO_LBB!C66+TO_CPP!C66+TO_GTL!C66+TO_NSP!C66</f>
        <v>0</v>
      </c>
      <c r="D66" s="10">
        <f>TO_EHG!D66+TO_CO!D66+TO_BF!D66+TO_GW!D66+TO_RPI!D66+TO_PF!D66+TO_BKBPB!D66+TO_CL!D66+TO_BNG!D66+TO_LBB!D66+TO_CPP!D66+TO_GTL!D66+TO_NSP!D66</f>
        <v>0</v>
      </c>
      <c r="E66" s="10">
        <f>TO_EHG!E66+TO_CO!E66+TO_BF!E66+TO_GW!E66+TO_RPI!E66+TO_PF!E66+TO_BKBPB!E66+TO_CL!E66+TO_BNG!E66+TO_LBB!E66+TO_CPP!E66+TO_GTL!E66+TO_NSP!E66</f>
        <v>0</v>
      </c>
      <c r="F66" s="10">
        <f>TO_EHG!F66+TO_CO!F66+TO_BF!F66+TO_GW!F66+TO_RPI!F66+TO_PF!F66+TO_BKBPB!F66+TO_CL!F66+TO_BNG!F66+TO_LBB!F66+TO_CPP!F66+TO_GTL!F66+TO_NSP!F66</f>
        <v>0</v>
      </c>
      <c r="G66" s="10">
        <f>TO_EHG!G66+TO_CO!G66+TO_BF!G66+TO_GW!G66+TO_RPI!G66+TO_PF!G66+TO_BKBPB!G66+TO_CL!G66+TO_BNG!G66+TO_LBB!G66+TO_CPP!G66+TO_GTL!G66+TO_NSP!G66</f>
        <v>0</v>
      </c>
      <c r="H66" s="10">
        <f>TO_EHG!H66+TO_CO!H66+TO_BF!H66+TO_GW!H66+TO_RPI!H66+TO_PF!H66+TO_BKBPB!H66+TO_CL!H66+TO_BNG!H66+TO_LBB!H66+TO_CPP!H66+TO_GTL!H66+TO_NSP!H66</f>
        <v>0</v>
      </c>
      <c r="I66" s="10">
        <f>TO_EHG!I66+TO_CO!I66+TO_BF!I66+TO_GW!I66+TO_RPI!I66+TO_PF!I66+TO_BKBPB!I66+TO_CL!I66+TO_BNG!I66+TO_LBB!I66+TO_CPP!I66+TO_GTL!I66+TO_NSP!I66</f>
        <v>22.09320722269991</v>
      </c>
      <c r="J66" s="10">
        <f>TO_EHG!J66+TO_CO!J66+TO_BF!J66+TO_GW!J66+TO_RPI!J66+TO_PF!J66+TO_BKBPB!J66+TO_CL!J66+TO_BNG!J66+TO_LBB!J66+TO_CPP!J66+TO_GTL!J66+TO_NSP!J66</f>
        <v>242.14196044711949</v>
      </c>
      <c r="K66" s="10">
        <f>TO_EHG!K66+TO_CO!K66+TO_BF!K66+TO_GW!K66+TO_RPI!K66+TO_PF!K66+TO_BKBPB!K66+TO_CL!K66+TO_BNG!K66+TO_LBB!K66+TO_CPP!K66+TO_GTL!K66+TO_NSP!K66</f>
        <v>253.6304385210662</v>
      </c>
      <c r="L66" s="10">
        <f>TO_EHG!L66+TO_CO!L66+TO_BF!L66+TO_GW!L66+TO_RPI!L66+TO_PF!L66+TO_BKBPB!L66+TO_CL!L66+TO_BNG!L66+TO_LBB!L66+TO_CPP!L66+TO_GTL!L66+TO_NSP!L66</f>
        <v>289.86337059329321</v>
      </c>
      <c r="M66" s="10">
        <f>TO_EHG!M66+TO_CO!M66+TO_BF!M66+TO_GW!M66+TO_RPI!M66+TO_PF!M66+TO_BKBPB!M66+TO_CL!M66+TO_BNG!M66+TO_LBB!M66+TO_CPP!M66+TO_GTL!M66+TO_NSP!M66</f>
        <v>96.326569217540836</v>
      </c>
      <c r="N66" s="10">
        <f>TO_EHG!N66+TO_CO!N66+TO_BF!N66+TO_GW!N66+TO_RPI!N66+TO_PF!N66+TO_BKBPB!N66+TO_CL!N66+TO_BNG!N66+TO_LBB!N66+TO_CPP!N66+TO_GTL!N66+TO_NSP!N66</f>
        <v>194.42055030094579</v>
      </c>
      <c r="O66" s="10">
        <f>TO_EHG!O66+TO_CO!O66+TO_BF!O66+TO_GW!O66+TO_RPI!O66+TO_PF!O66+TO_BKBPB!O66+TO_CL!O66+TO_BNG!O66+TO_LBB!O66+TO_CPP!O66+TO_GTL!O66+TO_NSP!O66</f>
        <v>241.25821152192611</v>
      </c>
      <c r="P66" s="10">
        <f>TO_EHG!P66+TO_CO!P66+TO_BF!P66+TO_GW!P66+TO_RPI!P66+TO_PF!P66+TO_BKBPB!P66+TO_CL!P66+TO_BNG!P66+TO_LBB!P66+TO_CPP!P66+TO_GTL!P66+TO_NSP!P66</f>
        <v>242.14196044711949</v>
      </c>
      <c r="Q66" s="10">
        <f>TO_EHG!Q66+TO_CO!Q66+TO_BF!Q66+TO_GW!Q66+TO_RPI!Q66+TO_PF!Q66+TO_BKBPB!Q66+TO_CL!Q66+TO_BNG!Q66+TO_LBB!Q66+TO_CPP!Q66+TO_GTL!Q66+TO_NSP!Q66</f>
        <v>284.5609630266552</v>
      </c>
      <c r="R66" s="10">
        <f>TO_EHG!R66+TO_CO!R66+TO_BF!R66+TO_GW!R66+TO_RPI!R66+TO_PF!R66+TO_BKBPB!R66+TO_CL!R66+TO_BNG!R66+TO_LBB!R66+TO_CPP!R66+TO_GTL!R66+TO_NSP!R66</f>
        <v>221.73843508168531</v>
      </c>
      <c r="S66" s="10">
        <f>TO_EHG!S66+TO_CO!S66+TO_BF!S66+TO_GW!S66+TO_RPI!S66+TO_PF!S66+TO_BKBPB!S66+TO_CL!S66+TO_BNG!S66+TO_LBB!S66+TO_CPP!S66+TO_GTL!S66+TO_NSP!S66</f>
        <v>161.51315563198619</v>
      </c>
      <c r="T66" s="10">
        <f>TO_EHG!T66+TO_CO!T66+TO_BF!T66+TO_GW!T66+TO_RPI!T66+TO_PF!T66+TO_BKBPB!T66+TO_CL!T66+TO_BNG!T66+TO_LBB!T66+TO_CPP!T66+TO_GTL!T66+TO_NSP!T66</f>
        <v>256.81633705932933</v>
      </c>
      <c r="U66" s="10">
        <f>TO_EHG!U66+TO_CO!U66+TO_BF!U66+TO_GW!U66+TO_RPI!U66+TO_PF!U66+TO_BKBPB!U66+TO_CL!U66+TO_BNG!U66+TO_LBB!U66+TO_CPP!U66+TO_GTL!U66+TO_NSP!U66</f>
        <v>440.08151332760099</v>
      </c>
      <c r="V66" s="10">
        <f>TO_EHG!V66+TO_CO!V66+TO_BF!V66+TO_GW!V66+TO_RPI!V66+TO_PF!V66+TO_BKBPB!V66+TO_CL!V66+TO_BNG!V66+TO_LBB!V66+TO_CPP!V66+TO_GTL!V66+TO_NSP!V66</f>
        <v>615.65227858985384</v>
      </c>
      <c r="W66" s="10">
        <f>TO_EHG!W66+TO_CO!W66+TO_BF!W66+TO_GW!W66+TO_RPI!W66+TO_PF!W66+TO_BKBPB!W66+TO_CL!W66+TO_BNG!W66+TO_LBB!W66+TO_CPP!W66+TO_GTL!W66+TO_NSP!W66</f>
        <v>734.6406706792776</v>
      </c>
      <c r="X66" s="10">
        <f>TO_EHG!X66+TO_CO!X66+TO_BF!X66+TO_GW!X66+TO_RPI!X66+TO_PF!X66+TO_BKBPB!X66+TO_CL!X66+TO_BNG!X66+TO_LBB!X66+TO_CPP!X66+TO_GTL!X66+TO_NSP!X66</f>
        <v>652.2892519346517</v>
      </c>
    </row>
    <row r="67" spans="1:24" ht="11.25" customHeight="1" x14ac:dyDescent="0.2">
      <c r="A67" s="42" t="s">
        <v>121</v>
      </c>
      <c r="B67" s="9" t="s">
        <v>122</v>
      </c>
      <c r="C67" s="10">
        <f>TO_EHG!C67+TO_CO!C67+TO_BF!C67+TO_GW!C67+TO_RPI!C67+TO_PF!C67+TO_BKBPB!C67+TO_CL!C67+TO_BNG!C67+TO_LBB!C67+TO_CPP!C67+TO_GTL!C67+TO_NSP!C67</f>
        <v>0</v>
      </c>
      <c r="D67" s="10">
        <f>TO_EHG!D67+TO_CO!D67+TO_BF!D67+TO_GW!D67+TO_RPI!D67+TO_PF!D67+TO_BKBPB!D67+TO_CL!D67+TO_BNG!D67+TO_LBB!D67+TO_CPP!D67+TO_GTL!D67+TO_NSP!D67</f>
        <v>0</v>
      </c>
      <c r="E67" s="10">
        <f>TO_EHG!E67+TO_CO!E67+TO_BF!E67+TO_GW!E67+TO_RPI!E67+TO_PF!E67+TO_BKBPB!E67+TO_CL!E67+TO_BNG!E67+TO_LBB!E67+TO_CPP!E67+TO_GTL!E67+TO_NSP!E67</f>
        <v>0</v>
      </c>
      <c r="F67" s="10">
        <f>TO_EHG!F67+TO_CO!F67+TO_BF!F67+TO_GW!F67+TO_RPI!F67+TO_PF!F67+TO_BKBPB!F67+TO_CL!F67+TO_BNG!F67+TO_LBB!F67+TO_CPP!F67+TO_GTL!F67+TO_NSP!F67</f>
        <v>0</v>
      </c>
      <c r="G67" s="10">
        <f>TO_EHG!G67+TO_CO!G67+TO_BF!G67+TO_GW!G67+TO_RPI!G67+TO_PF!G67+TO_BKBPB!G67+TO_CL!G67+TO_BNG!G67+TO_LBB!G67+TO_CPP!G67+TO_GTL!G67+TO_NSP!G67</f>
        <v>0</v>
      </c>
      <c r="H67" s="10">
        <f>TO_EHG!H67+TO_CO!H67+TO_BF!H67+TO_GW!H67+TO_RPI!H67+TO_PF!H67+TO_BKBPB!H67+TO_CL!H67+TO_BNG!H67+TO_LBB!H67+TO_CPP!H67+TO_GTL!H67+TO_NSP!H67</f>
        <v>0</v>
      </c>
      <c r="I67" s="10">
        <f>TO_EHG!I67+TO_CO!I67+TO_BF!I67+TO_GW!I67+TO_RPI!I67+TO_PF!I67+TO_BKBPB!I67+TO_CL!I67+TO_BNG!I67+TO_LBB!I67+TO_CPP!I67+TO_GTL!I67+TO_NSP!I67</f>
        <v>0</v>
      </c>
      <c r="J67" s="10">
        <f>TO_EHG!J67+TO_CO!J67+TO_BF!J67+TO_GW!J67+TO_RPI!J67+TO_PF!J67+TO_BKBPB!J67+TO_CL!J67+TO_BNG!J67+TO_LBB!J67+TO_CPP!J67+TO_GTL!J67+TO_NSP!J67</f>
        <v>0</v>
      </c>
      <c r="K67" s="10">
        <f>TO_EHG!K67+TO_CO!K67+TO_BF!K67+TO_GW!K67+TO_RPI!K67+TO_PF!K67+TO_BKBPB!K67+TO_CL!K67+TO_BNG!K67+TO_LBB!K67+TO_CPP!K67+TO_GTL!K67+TO_NSP!K67</f>
        <v>0</v>
      </c>
      <c r="L67" s="10">
        <f>TO_EHG!L67+TO_CO!L67+TO_BF!L67+TO_GW!L67+TO_RPI!L67+TO_PF!L67+TO_BKBPB!L67+TO_CL!L67+TO_BNG!L67+TO_LBB!L67+TO_CPP!L67+TO_GTL!L67+TO_NSP!L67</f>
        <v>0</v>
      </c>
      <c r="M67" s="10">
        <f>TO_EHG!M67+TO_CO!M67+TO_BF!M67+TO_GW!M67+TO_RPI!M67+TO_PF!M67+TO_BKBPB!M67+TO_CL!M67+TO_BNG!M67+TO_LBB!M67+TO_CPP!M67+TO_GTL!M67+TO_NSP!M67</f>
        <v>0</v>
      </c>
      <c r="N67" s="10">
        <f>TO_EHG!N67+TO_CO!N67+TO_BF!N67+TO_GW!N67+TO_RPI!N67+TO_PF!N67+TO_BKBPB!N67+TO_CL!N67+TO_BNG!N67+TO_LBB!N67+TO_CPP!N67+TO_GTL!N67+TO_NSP!N67</f>
        <v>0</v>
      </c>
      <c r="O67" s="10">
        <f>TO_EHG!O67+TO_CO!O67+TO_BF!O67+TO_GW!O67+TO_RPI!O67+TO_PF!O67+TO_BKBPB!O67+TO_CL!O67+TO_BNG!O67+TO_LBB!O67+TO_CPP!O67+TO_GTL!O67+TO_NSP!O67</f>
        <v>0</v>
      </c>
      <c r="P67" s="10">
        <f>TO_EHG!P67+TO_CO!P67+TO_BF!P67+TO_GW!P67+TO_RPI!P67+TO_PF!P67+TO_BKBPB!P67+TO_CL!P67+TO_BNG!P67+TO_LBB!P67+TO_CPP!P67+TO_GTL!P67+TO_NSP!P67</f>
        <v>0</v>
      </c>
      <c r="Q67" s="10">
        <f>TO_EHG!Q67+TO_CO!Q67+TO_BF!Q67+TO_GW!Q67+TO_RPI!Q67+TO_PF!Q67+TO_BKBPB!Q67+TO_CL!Q67+TO_BNG!Q67+TO_LBB!Q67+TO_CPP!Q67+TO_GTL!Q67+TO_NSP!Q67</f>
        <v>0</v>
      </c>
      <c r="R67" s="10">
        <f>TO_EHG!R67+TO_CO!R67+TO_BF!R67+TO_GW!R67+TO_RPI!R67+TO_PF!R67+TO_BKBPB!R67+TO_CL!R67+TO_BNG!R67+TO_LBB!R67+TO_CPP!R67+TO_GTL!R67+TO_NSP!R67</f>
        <v>0</v>
      </c>
      <c r="S67" s="10">
        <f>TO_EHG!S67+TO_CO!S67+TO_BF!S67+TO_GW!S67+TO_RPI!S67+TO_PF!S67+TO_BKBPB!S67+TO_CL!S67+TO_BNG!S67+TO_LBB!S67+TO_CPP!S67+TO_GTL!S67+TO_NSP!S67</f>
        <v>0</v>
      </c>
      <c r="T67" s="10">
        <f>TO_EHG!T67+TO_CO!T67+TO_BF!T67+TO_GW!T67+TO_RPI!T67+TO_PF!T67+TO_BKBPB!T67+TO_CL!T67+TO_BNG!T67+TO_LBB!T67+TO_CPP!T67+TO_GTL!T67+TO_NSP!T67</f>
        <v>0</v>
      </c>
      <c r="U67" s="10">
        <f>TO_EHG!U67+TO_CO!U67+TO_BF!U67+TO_GW!U67+TO_RPI!U67+TO_PF!U67+TO_BKBPB!U67+TO_CL!U67+TO_BNG!U67+TO_LBB!U67+TO_CPP!U67+TO_GTL!U67+TO_NSP!U67</f>
        <v>0</v>
      </c>
      <c r="V67" s="10">
        <f>TO_EHG!V67+TO_CO!V67+TO_BF!V67+TO_GW!V67+TO_RPI!V67+TO_PF!V67+TO_BKBPB!V67+TO_CL!V67+TO_BNG!V67+TO_LBB!V67+TO_CPP!V67+TO_GTL!V67+TO_NSP!V67</f>
        <v>0</v>
      </c>
      <c r="W67" s="10">
        <f>TO_EHG!W67+TO_CO!W67+TO_BF!W67+TO_GW!W67+TO_RPI!W67+TO_PF!W67+TO_BKBPB!W67+TO_CL!W67+TO_BNG!W67+TO_LBB!W67+TO_CPP!W67+TO_GTL!W67+TO_NSP!W67</f>
        <v>0</v>
      </c>
      <c r="X67" s="10">
        <f>TO_EHG!X67+TO_CO!X67+TO_BF!X67+TO_GW!X67+TO_RPI!X67+TO_PF!X67+TO_BKBPB!X67+TO_CL!X67+TO_BNG!X67+TO_LBB!X67+TO_CPP!X67+TO_GTL!X67+TO_NSP!X67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TO_EHG!C68+TO_CO!C68+TO_BF!C68+TO_GW!C68+TO_RPI!C68+TO_PF!C68+TO_BKBPB!C68+TO_CL!C68+TO_BNG!C68+TO_LBB!C68+TO_CPP!C68+TO_GTL!C68+TO_NSP!C68</f>
        <v>0</v>
      </c>
      <c r="D68" s="10">
        <f>TO_EHG!D68+TO_CO!D68+TO_BF!D68+TO_GW!D68+TO_RPI!D68+TO_PF!D68+TO_BKBPB!D68+TO_CL!D68+TO_BNG!D68+TO_LBB!D68+TO_CPP!D68+TO_GTL!D68+TO_NSP!D68</f>
        <v>0</v>
      </c>
      <c r="E68" s="10">
        <f>TO_EHG!E68+TO_CO!E68+TO_BF!E68+TO_GW!E68+TO_RPI!E68+TO_PF!E68+TO_BKBPB!E68+TO_CL!E68+TO_BNG!E68+TO_LBB!E68+TO_CPP!E68+TO_GTL!E68+TO_NSP!E68</f>
        <v>0</v>
      </c>
      <c r="F68" s="10">
        <f>TO_EHG!F68+TO_CO!F68+TO_BF!F68+TO_GW!F68+TO_RPI!F68+TO_PF!F68+TO_BKBPB!F68+TO_CL!F68+TO_BNG!F68+TO_LBB!F68+TO_CPP!F68+TO_GTL!F68+TO_NSP!F68</f>
        <v>0</v>
      </c>
      <c r="G68" s="10">
        <f>TO_EHG!G68+TO_CO!G68+TO_BF!G68+TO_GW!G68+TO_RPI!G68+TO_PF!G68+TO_BKBPB!G68+TO_CL!G68+TO_BNG!G68+TO_LBB!G68+TO_CPP!G68+TO_GTL!G68+TO_NSP!G68</f>
        <v>0</v>
      </c>
      <c r="H68" s="10">
        <f>TO_EHG!H68+TO_CO!H68+TO_BF!H68+TO_GW!H68+TO_RPI!H68+TO_PF!H68+TO_BKBPB!H68+TO_CL!H68+TO_BNG!H68+TO_LBB!H68+TO_CPP!H68+TO_GTL!H68+TO_NSP!H68</f>
        <v>0</v>
      </c>
      <c r="I68" s="10">
        <f>TO_EHG!I68+TO_CO!I68+TO_BF!I68+TO_GW!I68+TO_RPI!I68+TO_PF!I68+TO_BKBPB!I68+TO_CL!I68+TO_BNG!I68+TO_LBB!I68+TO_CPP!I68+TO_GTL!I68+TO_NSP!I68</f>
        <v>0</v>
      </c>
      <c r="J68" s="10">
        <f>TO_EHG!J68+TO_CO!J68+TO_BF!J68+TO_GW!J68+TO_RPI!J68+TO_PF!J68+TO_BKBPB!J68+TO_CL!J68+TO_BNG!J68+TO_LBB!J68+TO_CPP!J68+TO_GTL!J68+TO_NSP!J68</f>
        <v>0</v>
      </c>
      <c r="K68" s="10">
        <f>TO_EHG!K68+TO_CO!K68+TO_BF!K68+TO_GW!K68+TO_RPI!K68+TO_PF!K68+TO_BKBPB!K68+TO_CL!K68+TO_BNG!K68+TO_LBB!K68+TO_CPP!K68+TO_GTL!K68+TO_NSP!K68</f>
        <v>0</v>
      </c>
      <c r="L68" s="10">
        <f>TO_EHG!L68+TO_CO!L68+TO_BF!L68+TO_GW!L68+TO_RPI!L68+TO_PF!L68+TO_BKBPB!L68+TO_CL!L68+TO_BNG!L68+TO_LBB!L68+TO_CPP!L68+TO_GTL!L68+TO_NSP!L68</f>
        <v>0</v>
      </c>
      <c r="M68" s="10">
        <f>TO_EHG!M68+TO_CO!M68+TO_BF!M68+TO_GW!M68+TO_RPI!M68+TO_PF!M68+TO_BKBPB!M68+TO_CL!M68+TO_BNG!M68+TO_LBB!M68+TO_CPP!M68+TO_GTL!M68+TO_NSP!M68</f>
        <v>0</v>
      </c>
      <c r="N68" s="10">
        <f>TO_EHG!N68+TO_CO!N68+TO_BF!N68+TO_GW!N68+TO_RPI!N68+TO_PF!N68+TO_BKBPB!N68+TO_CL!N68+TO_BNG!N68+TO_LBB!N68+TO_CPP!N68+TO_GTL!N68+TO_NSP!N68</f>
        <v>0</v>
      </c>
      <c r="O68" s="10">
        <f>TO_EHG!O68+TO_CO!O68+TO_BF!O68+TO_GW!O68+TO_RPI!O68+TO_PF!O68+TO_BKBPB!O68+TO_CL!O68+TO_BNG!O68+TO_LBB!O68+TO_CPP!O68+TO_GTL!O68+TO_NSP!O68</f>
        <v>0</v>
      </c>
      <c r="P68" s="10">
        <f>TO_EHG!P68+TO_CO!P68+TO_BF!P68+TO_GW!P68+TO_RPI!P68+TO_PF!P68+TO_BKBPB!P68+TO_CL!P68+TO_BNG!P68+TO_LBB!P68+TO_CPP!P68+TO_GTL!P68+TO_NSP!P68</f>
        <v>0</v>
      </c>
      <c r="Q68" s="10">
        <f>TO_EHG!Q68+TO_CO!Q68+TO_BF!Q68+TO_GW!Q68+TO_RPI!Q68+TO_PF!Q68+TO_BKBPB!Q68+TO_CL!Q68+TO_BNG!Q68+TO_LBB!Q68+TO_CPP!Q68+TO_GTL!Q68+TO_NSP!Q68</f>
        <v>0</v>
      </c>
      <c r="R68" s="10">
        <f>TO_EHG!R68+TO_CO!R68+TO_BF!R68+TO_GW!R68+TO_RPI!R68+TO_PF!R68+TO_BKBPB!R68+TO_CL!R68+TO_BNG!R68+TO_LBB!R68+TO_CPP!R68+TO_GTL!R68+TO_NSP!R68</f>
        <v>0</v>
      </c>
      <c r="S68" s="10">
        <f>TO_EHG!S68+TO_CO!S68+TO_BF!S68+TO_GW!S68+TO_RPI!S68+TO_PF!S68+TO_BKBPB!S68+TO_CL!S68+TO_BNG!S68+TO_LBB!S68+TO_CPP!S68+TO_GTL!S68+TO_NSP!S68</f>
        <v>0</v>
      </c>
      <c r="T68" s="10">
        <f>TO_EHG!T68+TO_CO!T68+TO_BF!T68+TO_GW!T68+TO_RPI!T68+TO_PF!T68+TO_BKBPB!T68+TO_CL!T68+TO_BNG!T68+TO_LBB!T68+TO_CPP!T68+TO_GTL!T68+TO_NSP!T68</f>
        <v>0</v>
      </c>
      <c r="U68" s="10">
        <f>TO_EHG!U68+TO_CO!U68+TO_BF!U68+TO_GW!U68+TO_RPI!U68+TO_PF!U68+TO_BKBPB!U68+TO_CL!U68+TO_BNG!U68+TO_LBB!U68+TO_CPP!U68+TO_GTL!U68+TO_NSP!U68</f>
        <v>0</v>
      </c>
      <c r="V68" s="10">
        <f>TO_EHG!V68+TO_CO!V68+TO_BF!V68+TO_GW!V68+TO_RPI!V68+TO_PF!V68+TO_BKBPB!V68+TO_CL!V68+TO_BNG!V68+TO_LBB!V68+TO_CPP!V68+TO_GTL!V68+TO_NSP!V68</f>
        <v>0</v>
      </c>
      <c r="W68" s="10">
        <f>TO_EHG!W68+TO_CO!W68+TO_BF!W68+TO_GW!W68+TO_RPI!W68+TO_PF!W68+TO_BKBPB!W68+TO_CL!W68+TO_BNG!W68+TO_LBB!W68+TO_CPP!W68+TO_GTL!W68+TO_NSP!W68</f>
        <v>0</v>
      </c>
      <c r="X68" s="10">
        <f>TO_EHG!X68+TO_CO!X68+TO_BF!X68+TO_GW!X68+TO_RPI!X68+TO_PF!X68+TO_BKBPB!X68+TO_CL!X68+TO_BNG!X68+TO_LBB!X68+TO_CPP!X68+TO_GTL!X68+TO_NSP!X68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TO_EHG!C69+TO_CO!C69+TO_BF!C69+TO_GW!C69+TO_RPI!C69+TO_PF!C69+TO_BKBPB!C69+TO_CL!C69+TO_BNG!C69+TO_LBB!C69+TO_CPP!C69+TO_GTL!C69+TO_NSP!C69</f>
        <v>0</v>
      </c>
      <c r="D69" s="10">
        <f>TO_EHG!D69+TO_CO!D69+TO_BF!D69+TO_GW!D69+TO_RPI!D69+TO_PF!D69+TO_BKBPB!D69+TO_CL!D69+TO_BNG!D69+TO_LBB!D69+TO_CPP!D69+TO_GTL!D69+TO_NSP!D69</f>
        <v>0</v>
      </c>
      <c r="E69" s="10">
        <f>TO_EHG!E69+TO_CO!E69+TO_BF!E69+TO_GW!E69+TO_RPI!E69+TO_PF!E69+TO_BKBPB!E69+TO_CL!E69+TO_BNG!E69+TO_LBB!E69+TO_CPP!E69+TO_GTL!E69+TO_NSP!E69</f>
        <v>0</v>
      </c>
      <c r="F69" s="10">
        <f>TO_EHG!F69+TO_CO!F69+TO_BF!F69+TO_GW!F69+TO_RPI!F69+TO_PF!F69+TO_BKBPB!F69+TO_CL!F69+TO_BNG!F69+TO_LBB!F69+TO_CPP!F69+TO_GTL!F69+TO_NSP!F69</f>
        <v>0</v>
      </c>
      <c r="G69" s="10">
        <f>TO_EHG!G69+TO_CO!G69+TO_BF!G69+TO_GW!G69+TO_RPI!G69+TO_PF!G69+TO_BKBPB!G69+TO_CL!G69+TO_BNG!G69+TO_LBB!G69+TO_CPP!G69+TO_GTL!G69+TO_NSP!G69</f>
        <v>0</v>
      </c>
      <c r="H69" s="10">
        <f>TO_EHG!H69+TO_CO!H69+TO_BF!H69+TO_GW!H69+TO_RPI!H69+TO_PF!H69+TO_BKBPB!H69+TO_CL!H69+TO_BNG!H69+TO_LBB!H69+TO_CPP!H69+TO_GTL!H69+TO_NSP!H69</f>
        <v>0</v>
      </c>
      <c r="I69" s="10">
        <f>TO_EHG!I69+TO_CO!I69+TO_BF!I69+TO_GW!I69+TO_RPI!I69+TO_PF!I69+TO_BKBPB!I69+TO_CL!I69+TO_BNG!I69+TO_LBB!I69+TO_CPP!I69+TO_GTL!I69+TO_NSP!I69</f>
        <v>0</v>
      </c>
      <c r="J69" s="10">
        <f>TO_EHG!J69+TO_CO!J69+TO_BF!J69+TO_GW!J69+TO_RPI!J69+TO_PF!J69+TO_BKBPB!J69+TO_CL!J69+TO_BNG!J69+TO_LBB!J69+TO_CPP!J69+TO_GTL!J69+TO_NSP!J69</f>
        <v>0</v>
      </c>
      <c r="K69" s="10">
        <f>TO_EHG!K69+TO_CO!K69+TO_BF!K69+TO_GW!K69+TO_RPI!K69+TO_PF!K69+TO_BKBPB!K69+TO_CL!K69+TO_BNG!K69+TO_LBB!K69+TO_CPP!K69+TO_GTL!K69+TO_NSP!K69</f>
        <v>0</v>
      </c>
      <c r="L69" s="10">
        <f>TO_EHG!L69+TO_CO!L69+TO_BF!L69+TO_GW!L69+TO_RPI!L69+TO_PF!L69+TO_BKBPB!L69+TO_CL!L69+TO_BNG!L69+TO_LBB!L69+TO_CPP!L69+TO_GTL!L69+TO_NSP!L69</f>
        <v>0</v>
      </c>
      <c r="M69" s="10">
        <f>TO_EHG!M69+TO_CO!M69+TO_BF!M69+TO_GW!M69+TO_RPI!M69+TO_PF!M69+TO_BKBPB!M69+TO_CL!M69+TO_BNG!M69+TO_LBB!M69+TO_CPP!M69+TO_GTL!M69+TO_NSP!M69</f>
        <v>0</v>
      </c>
      <c r="N69" s="10">
        <f>TO_EHG!N69+TO_CO!N69+TO_BF!N69+TO_GW!N69+TO_RPI!N69+TO_PF!N69+TO_BKBPB!N69+TO_CL!N69+TO_BNG!N69+TO_LBB!N69+TO_CPP!N69+TO_GTL!N69+TO_NSP!N69</f>
        <v>0</v>
      </c>
      <c r="O69" s="10">
        <f>TO_EHG!O69+TO_CO!O69+TO_BF!O69+TO_GW!O69+TO_RPI!O69+TO_PF!O69+TO_BKBPB!O69+TO_CL!O69+TO_BNG!O69+TO_LBB!O69+TO_CPP!O69+TO_GTL!O69+TO_NSP!O69</f>
        <v>0</v>
      </c>
      <c r="P69" s="10">
        <f>TO_EHG!P69+TO_CO!P69+TO_BF!P69+TO_GW!P69+TO_RPI!P69+TO_PF!P69+TO_BKBPB!P69+TO_CL!P69+TO_BNG!P69+TO_LBB!P69+TO_CPP!P69+TO_GTL!P69+TO_NSP!P69</f>
        <v>0</v>
      </c>
      <c r="Q69" s="10">
        <f>TO_EHG!Q69+TO_CO!Q69+TO_BF!Q69+TO_GW!Q69+TO_RPI!Q69+TO_PF!Q69+TO_BKBPB!Q69+TO_CL!Q69+TO_BNG!Q69+TO_LBB!Q69+TO_CPP!Q69+TO_GTL!Q69+TO_NSP!Q69</f>
        <v>0</v>
      </c>
      <c r="R69" s="10">
        <f>TO_EHG!R69+TO_CO!R69+TO_BF!R69+TO_GW!R69+TO_RPI!R69+TO_PF!R69+TO_BKBPB!R69+TO_CL!R69+TO_BNG!R69+TO_LBB!R69+TO_CPP!R69+TO_GTL!R69+TO_NSP!R69</f>
        <v>0</v>
      </c>
      <c r="S69" s="10">
        <f>TO_EHG!S69+TO_CO!S69+TO_BF!S69+TO_GW!S69+TO_RPI!S69+TO_PF!S69+TO_BKBPB!S69+TO_CL!S69+TO_BNG!S69+TO_LBB!S69+TO_CPP!S69+TO_GTL!S69+TO_NSP!S69</f>
        <v>0</v>
      </c>
      <c r="T69" s="10">
        <f>TO_EHG!T69+TO_CO!T69+TO_BF!T69+TO_GW!T69+TO_RPI!T69+TO_PF!T69+TO_BKBPB!T69+TO_CL!T69+TO_BNG!T69+TO_LBB!T69+TO_CPP!T69+TO_GTL!T69+TO_NSP!T69</f>
        <v>0</v>
      </c>
      <c r="U69" s="10">
        <f>TO_EHG!U69+TO_CO!U69+TO_BF!U69+TO_GW!U69+TO_RPI!U69+TO_PF!U69+TO_BKBPB!U69+TO_CL!U69+TO_BNG!U69+TO_LBB!U69+TO_CPP!U69+TO_GTL!U69+TO_NSP!U69</f>
        <v>0</v>
      </c>
      <c r="V69" s="10">
        <f>TO_EHG!V69+TO_CO!V69+TO_BF!V69+TO_GW!V69+TO_RPI!V69+TO_PF!V69+TO_BKBPB!V69+TO_CL!V69+TO_BNG!V69+TO_LBB!V69+TO_CPP!V69+TO_GTL!V69+TO_NSP!V69</f>
        <v>0</v>
      </c>
      <c r="W69" s="10">
        <f>TO_EHG!W69+TO_CO!W69+TO_BF!W69+TO_GW!W69+TO_RPI!W69+TO_PF!W69+TO_BKBPB!W69+TO_CL!W69+TO_BNG!W69+TO_LBB!W69+TO_CPP!W69+TO_GTL!W69+TO_NSP!W69</f>
        <v>0</v>
      </c>
      <c r="X69" s="10">
        <f>TO_EHG!X69+TO_CO!X69+TO_BF!X69+TO_GW!X69+TO_RPI!X69+TO_PF!X69+TO_BKBPB!X69+TO_CL!X69+TO_BNG!X69+TO_LBB!X69+TO_CPP!X69+TO_GTL!X69+TO_NSP!X69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TO_EHG!C70+TO_CO!C70+TO_BF!C70+TO_GW!C70+TO_RPI!C70+TO_PF!C70+TO_BKBPB!C70+TO_CL!C70+TO_BNG!C70+TO_LBB!C70+TO_CPP!C70+TO_GTL!C70+TO_NSP!C70</f>
        <v>0</v>
      </c>
      <c r="D70" s="10">
        <f>TO_EHG!D70+TO_CO!D70+TO_BF!D70+TO_GW!D70+TO_RPI!D70+TO_PF!D70+TO_BKBPB!D70+TO_CL!D70+TO_BNG!D70+TO_LBB!D70+TO_CPP!D70+TO_GTL!D70+TO_NSP!D70</f>
        <v>0</v>
      </c>
      <c r="E70" s="10">
        <f>TO_EHG!E70+TO_CO!E70+TO_BF!E70+TO_GW!E70+TO_RPI!E70+TO_PF!E70+TO_BKBPB!E70+TO_CL!E70+TO_BNG!E70+TO_LBB!E70+TO_CPP!E70+TO_GTL!E70+TO_NSP!E70</f>
        <v>0</v>
      </c>
      <c r="F70" s="10">
        <f>TO_EHG!F70+TO_CO!F70+TO_BF!F70+TO_GW!F70+TO_RPI!F70+TO_PF!F70+TO_BKBPB!F70+TO_CL!F70+TO_BNG!F70+TO_LBB!F70+TO_CPP!F70+TO_GTL!F70+TO_NSP!F70</f>
        <v>0</v>
      </c>
      <c r="G70" s="10">
        <f>TO_EHG!G70+TO_CO!G70+TO_BF!G70+TO_GW!G70+TO_RPI!G70+TO_PF!G70+TO_BKBPB!G70+TO_CL!G70+TO_BNG!G70+TO_LBB!G70+TO_CPP!G70+TO_GTL!G70+TO_NSP!G70</f>
        <v>0</v>
      </c>
      <c r="H70" s="10">
        <f>TO_EHG!H70+TO_CO!H70+TO_BF!H70+TO_GW!H70+TO_RPI!H70+TO_PF!H70+TO_BKBPB!H70+TO_CL!H70+TO_BNG!H70+TO_LBB!H70+TO_CPP!H70+TO_GTL!H70+TO_NSP!H70</f>
        <v>0</v>
      </c>
      <c r="I70" s="10">
        <f>TO_EHG!I70+TO_CO!I70+TO_BF!I70+TO_GW!I70+TO_RPI!I70+TO_PF!I70+TO_BKBPB!I70+TO_CL!I70+TO_BNG!I70+TO_LBB!I70+TO_CPP!I70+TO_GTL!I70+TO_NSP!I70</f>
        <v>0</v>
      </c>
      <c r="J70" s="10">
        <f>TO_EHG!J70+TO_CO!J70+TO_BF!J70+TO_GW!J70+TO_RPI!J70+TO_PF!J70+TO_BKBPB!J70+TO_CL!J70+TO_BNG!J70+TO_LBB!J70+TO_CPP!J70+TO_GTL!J70+TO_NSP!J70</f>
        <v>0</v>
      </c>
      <c r="K70" s="10">
        <f>TO_EHG!K70+TO_CO!K70+TO_BF!K70+TO_GW!K70+TO_RPI!K70+TO_PF!K70+TO_BKBPB!K70+TO_CL!K70+TO_BNG!K70+TO_LBB!K70+TO_CPP!K70+TO_GTL!K70+TO_NSP!K70</f>
        <v>0</v>
      </c>
      <c r="L70" s="10">
        <f>TO_EHG!L70+TO_CO!L70+TO_BF!L70+TO_GW!L70+TO_RPI!L70+TO_PF!L70+TO_BKBPB!L70+TO_CL!L70+TO_BNG!L70+TO_LBB!L70+TO_CPP!L70+TO_GTL!L70+TO_NSP!L70</f>
        <v>0</v>
      </c>
      <c r="M70" s="10">
        <f>TO_EHG!M70+TO_CO!M70+TO_BF!M70+TO_GW!M70+TO_RPI!M70+TO_PF!M70+TO_BKBPB!M70+TO_CL!M70+TO_BNG!M70+TO_LBB!M70+TO_CPP!M70+TO_GTL!M70+TO_NSP!M70</f>
        <v>0</v>
      </c>
      <c r="N70" s="10">
        <f>TO_EHG!N70+TO_CO!N70+TO_BF!N70+TO_GW!N70+TO_RPI!N70+TO_PF!N70+TO_BKBPB!N70+TO_CL!N70+TO_BNG!N70+TO_LBB!N70+TO_CPP!N70+TO_GTL!N70+TO_NSP!N70</f>
        <v>0</v>
      </c>
      <c r="O70" s="10">
        <f>TO_EHG!O70+TO_CO!O70+TO_BF!O70+TO_GW!O70+TO_RPI!O70+TO_PF!O70+TO_BKBPB!O70+TO_CL!O70+TO_BNG!O70+TO_LBB!O70+TO_CPP!O70+TO_GTL!O70+TO_NSP!O70</f>
        <v>0</v>
      </c>
      <c r="P70" s="10">
        <f>TO_EHG!P70+TO_CO!P70+TO_BF!P70+TO_GW!P70+TO_RPI!P70+TO_PF!P70+TO_BKBPB!P70+TO_CL!P70+TO_BNG!P70+TO_LBB!P70+TO_CPP!P70+TO_GTL!P70+TO_NSP!P70</f>
        <v>0</v>
      </c>
      <c r="Q70" s="10">
        <f>TO_EHG!Q70+TO_CO!Q70+TO_BF!Q70+TO_GW!Q70+TO_RPI!Q70+TO_PF!Q70+TO_BKBPB!Q70+TO_CL!Q70+TO_BNG!Q70+TO_LBB!Q70+TO_CPP!Q70+TO_GTL!Q70+TO_NSP!Q70</f>
        <v>0</v>
      </c>
      <c r="R70" s="10">
        <f>TO_EHG!R70+TO_CO!R70+TO_BF!R70+TO_GW!R70+TO_RPI!R70+TO_PF!R70+TO_BKBPB!R70+TO_CL!R70+TO_BNG!R70+TO_LBB!R70+TO_CPP!R70+TO_GTL!R70+TO_NSP!R70</f>
        <v>0</v>
      </c>
      <c r="S70" s="10">
        <f>TO_EHG!S70+TO_CO!S70+TO_BF!S70+TO_GW!S70+TO_RPI!S70+TO_PF!S70+TO_BKBPB!S70+TO_CL!S70+TO_BNG!S70+TO_LBB!S70+TO_CPP!S70+TO_GTL!S70+TO_NSP!S70</f>
        <v>0</v>
      </c>
      <c r="T70" s="10">
        <f>TO_EHG!T70+TO_CO!T70+TO_BF!T70+TO_GW!T70+TO_RPI!T70+TO_PF!T70+TO_BKBPB!T70+TO_CL!T70+TO_BNG!T70+TO_LBB!T70+TO_CPP!T70+TO_GTL!T70+TO_NSP!T70</f>
        <v>0</v>
      </c>
      <c r="U70" s="10">
        <f>TO_EHG!U70+TO_CO!U70+TO_BF!U70+TO_GW!U70+TO_RPI!U70+TO_PF!U70+TO_BKBPB!U70+TO_CL!U70+TO_BNG!U70+TO_LBB!U70+TO_CPP!U70+TO_GTL!U70+TO_NSP!U70</f>
        <v>0</v>
      </c>
      <c r="V70" s="10">
        <f>TO_EHG!V70+TO_CO!V70+TO_BF!V70+TO_GW!V70+TO_RPI!V70+TO_PF!V70+TO_BKBPB!V70+TO_CL!V70+TO_BNG!V70+TO_LBB!V70+TO_CPP!V70+TO_GTL!V70+TO_NSP!V70</f>
        <v>0</v>
      </c>
      <c r="W70" s="10">
        <f>TO_EHG!W70+TO_CO!W70+TO_BF!W70+TO_GW!W70+TO_RPI!W70+TO_PF!W70+TO_BKBPB!W70+TO_CL!W70+TO_BNG!W70+TO_LBB!W70+TO_CPP!W70+TO_GTL!W70+TO_NSP!W70</f>
        <v>0</v>
      </c>
      <c r="X70" s="10">
        <f>TO_EHG!X70+TO_CO!X70+TO_BF!X70+TO_GW!X70+TO_RPI!X70+TO_PF!X70+TO_BKBPB!X70+TO_CL!X70+TO_BNG!X70+TO_LBB!X70+TO_CPP!X70+TO_GTL!X70+TO_NSP!X70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TO_EHG!C72+TO_CO!C72+TO_BF!C72+TO_GW!C72+TO_RPI!C72+TO_PF!C72+TO_BKBPB!C72+TO_CL!C72+TO_BNG!C72+TO_LBB!C72+TO_CPP!C72+TO_GTL!C72+TO_NSP!C72</f>
        <v>0</v>
      </c>
      <c r="D72" s="10">
        <f>TO_EHG!D72+TO_CO!D72+TO_BF!D72+TO_GW!D72+TO_RPI!D72+TO_PF!D72+TO_BKBPB!D72+TO_CL!D72+TO_BNG!D72+TO_LBB!D72+TO_CPP!D72+TO_GTL!D72+TO_NSP!D72</f>
        <v>0</v>
      </c>
      <c r="E72" s="10">
        <f>TO_EHG!E72+TO_CO!E72+TO_BF!E72+TO_GW!E72+TO_RPI!E72+TO_PF!E72+TO_BKBPB!E72+TO_CL!E72+TO_BNG!E72+TO_LBB!E72+TO_CPP!E72+TO_GTL!E72+TO_NSP!E72</f>
        <v>0</v>
      </c>
      <c r="F72" s="10">
        <f>TO_EHG!F72+TO_CO!F72+TO_BF!F72+TO_GW!F72+TO_RPI!F72+TO_PF!F72+TO_BKBPB!F72+TO_CL!F72+TO_BNG!F72+TO_LBB!F72+TO_CPP!F72+TO_GTL!F72+TO_NSP!F72</f>
        <v>0</v>
      </c>
      <c r="G72" s="10">
        <f>TO_EHG!G72+TO_CO!G72+TO_BF!G72+TO_GW!G72+TO_RPI!G72+TO_PF!G72+TO_BKBPB!G72+TO_CL!G72+TO_BNG!G72+TO_LBB!G72+TO_CPP!G72+TO_GTL!G72+TO_NSP!G72</f>
        <v>0</v>
      </c>
      <c r="H72" s="10">
        <f>TO_EHG!H72+TO_CO!H72+TO_BF!H72+TO_GW!H72+TO_RPI!H72+TO_PF!H72+TO_BKBPB!H72+TO_CL!H72+TO_BNG!H72+TO_LBB!H72+TO_CPP!H72+TO_GTL!H72+TO_NSP!H72</f>
        <v>0</v>
      </c>
      <c r="I72" s="10">
        <f>TO_EHG!I72+TO_CO!I72+TO_BF!I72+TO_GW!I72+TO_RPI!I72+TO_PF!I72+TO_BKBPB!I72+TO_CL!I72+TO_BNG!I72+TO_LBB!I72+TO_CPP!I72+TO_GTL!I72+TO_NSP!I72</f>
        <v>0</v>
      </c>
      <c r="J72" s="10">
        <f>TO_EHG!J72+TO_CO!J72+TO_BF!J72+TO_GW!J72+TO_RPI!J72+TO_PF!J72+TO_BKBPB!J72+TO_CL!J72+TO_BNG!J72+TO_LBB!J72+TO_CPP!J72+TO_GTL!J72+TO_NSP!J72</f>
        <v>0</v>
      </c>
      <c r="K72" s="10">
        <f>TO_EHG!K72+TO_CO!K72+TO_BF!K72+TO_GW!K72+TO_RPI!K72+TO_PF!K72+TO_BKBPB!K72+TO_CL!K72+TO_BNG!K72+TO_LBB!K72+TO_CPP!K72+TO_GTL!K72+TO_NSP!K72</f>
        <v>0</v>
      </c>
      <c r="L72" s="10">
        <f>TO_EHG!L72+TO_CO!L72+TO_BF!L72+TO_GW!L72+TO_RPI!L72+TO_PF!L72+TO_BKBPB!L72+TO_CL!L72+TO_BNG!L72+TO_LBB!L72+TO_CPP!L72+TO_GTL!L72+TO_NSP!L72</f>
        <v>0</v>
      </c>
      <c r="M72" s="10">
        <f>TO_EHG!M72+TO_CO!M72+TO_BF!M72+TO_GW!M72+TO_RPI!M72+TO_PF!M72+TO_BKBPB!M72+TO_CL!M72+TO_BNG!M72+TO_LBB!M72+TO_CPP!M72+TO_GTL!M72+TO_NSP!M72</f>
        <v>0</v>
      </c>
      <c r="N72" s="10">
        <f>TO_EHG!N72+TO_CO!N72+TO_BF!N72+TO_GW!N72+TO_RPI!N72+TO_PF!N72+TO_BKBPB!N72+TO_CL!N72+TO_BNG!N72+TO_LBB!N72+TO_CPP!N72+TO_GTL!N72+TO_NSP!N72</f>
        <v>0</v>
      </c>
      <c r="O72" s="10">
        <f>TO_EHG!O72+TO_CO!O72+TO_BF!O72+TO_GW!O72+TO_RPI!O72+TO_PF!O72+TO_BKBPB!O72+TO_CL!O72+TO_BNG!O72+TO_LBB!O72+TO_CPP!O72+TO_GTL!O72+TO_NSP!O72</f>
        <v>0</v>
      </c>
      <c r="P72" s="10">
        <f>TO_EHG!P72+TO_CO!P72+TO_BF!P72+TO_GW!P72+TO_RPI!P72+TO_PF!P72+TO_BKBPB!P72+TO_CL!P72+TO_BNG!P72+TO_LBB!P72+TO_CPP!P72+TO_GTL!P72+TO_NSP!P72</f>
        <v>0</v>
      </c>
      <c r="Q72" s="10">
        <f>TO_EHG!Q72+TO_CO!Q72+TO_BF!Q72+TO_GW!Q72+TO_RPI!Q72+TO_PF!Q72+TO_BKBPB!Q72+TO_CL!Q72+TO_BNG!Q72+TO_LBB!Q72+TO_CPP!Q72+TO_GTL!Q72+TO_NSP!Q72</f>
        <v>0</v>
      </c>
      <c r="R72" s="10">
        <f>TO_EHG!R72+TO_CO!R72+TO_BF!R72+TO_GW!R72+TO_RPI!R72+TO_PF!R72+TO_BKBPB!R72+TO_CL!R72+TO_BNG!R72+TO_LBB!R72+TO_CPP!R72+TO_GTL!R72+TO_NSP!R72</f>
        <v>0</v>
      </c>
      <c r="S72" s="10">
        <f>TO_EHG!S72+TO_CO!S72+TO_BF!S72+TO_GW!S72+TO_RPI!S72+TO_PF!S72+TO_BKBPB!S72+TO_CL!S72+TO_BNG!S72+TO_LBB!S72+TO_CPP!S72+TO_GTL!S72+TO_NSP!S72</f>
        <v>0</v>
      </c>
      <c r="T72" s="10">
        <f>TO_EHG!T72+TO_CO!T72+TO_BF!T72+TO_GW!T72+TO_RPI!T72+TO_PF!T72+TO_BKBPB!T72+TO_CL!T72+TO_BNG!T72+TO_LBB!T72+TO_CPP!T72+TO_GTL!T72+TO_NSP!T72</f>
        <v>0</v>
      </c>
      <c r="U72" s="10">
        <f>TO_EHG!U72+TO_CO!U72+TO_BF!U72+TO_GW!U72+TO_RPI!U72+TO_PF!U72+TO_BKBPB!U72+TO_CL!U72+TO_BNG!U72+TO_LBB!U72+TO_CPP!U72+TO_GTL!U72+TO_NSP!U72</f>
        <v>0</v>
      </c>
      <c r="V72" s="10">
        <f>TO_EHG!V72+TO_CO!V72+TO_BF!V72+TO_GW!V72+TO_RPI!V72+TO_PF!V72+TO_BKBPB!V72+TO_CL!V72+TO_BNG!V72+TO_LBB!V72+TO_CPP!V72+TO_GTL!V72+TO_NSP!V72</f>
        <v>0</v>
      </c>
      <c r="W72" s="10">
        <f>TO_EHG!W72+TO_CO!W72+TO_BF!W72+TO_GW!W72+TO_RPI!W72+TO_PF!W72+TO_BKBPB!W72+TO_CL!W72+TO_BNG!W72+TO_LBB!W72+TO_CPP!W72+TO_GTL!W72+TO_NSP!W72</f>
        <v>0</v>
      </c>
      <c r="X72" s="10">
        <f>TO_EHG!X72+TO_CO!X72+TO_BF!X72+TO_GW!X72+TO_RPI!X72+TO_PF!X72+TO_BKBPB!X72+TO_CL!X72+TO_BNG!X72+TO_LBB!X72+TO_CPP!X72+TO_GTL!X72+TO_NSP!X72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TO_EHG!C73+TO_CO!C73+TO_BF!C73+TO_GW!C73+TO_RPI!C73+TO_PF!C73+TO_BKBPB!C73+TO_CL!C73+TO_BNG!C73+TO_LBB!C73+TO_CPP!C73+TO_GTL!C73+TO_NSP!C73</f>
        <v>0</v>
      </c>
      <c r="D73" s="10">
        <f>TO_EHG!D73+TO_CO!D73+TO_BF!D73+TO_GW!D73+TO_RPI!D73+TO_PF!D73+TO_BKBPB!D73+TO_CL!D73+TO_BNG!D73+TO_LBB!D73+TO_CPP!D73+TO_GTL!D73+TO_NSP!D73</f>
        <v>0</v>
      </c>
      <c r="E73" s="10">
        <f>TO_EHG!E73+TO_CO!E73+TO_BF!E73+TO_GW!E73+TO_RPI!E73+TO_PF!E73+TO_BKBPB!E73+TO_CL!E73+TO_BNG!E73+TO_LBB!E73+TO_CPP!E73+TO_GTL!E73+TO_NSP!E73</f>
        <v>0</v>
      </c>
      <c r="F73" s="10">
        <f>TO_EHG!F73+TO_CO!F73+TO_BF!F73+TO_GW!F73+TO_RPI!F73+TO_PF!F73+TO_BKBPB!F73+TO_CL!F73+TO_BNG!F73+TO_LBB!F73+TO_CPP!F73+TO_GTL!F73+TO_NSP!F73</f>
        <v>0</v>
      </c>
      <c r="G73" s="10">
        <f>TO_EHG!G73+TO_CO!G73+TO_BF!G73+TO_GW!G73+TO_RPI!G73+TO_PF!G73+TO_BKBPB!G73+TO_CL!G73+TO_BNG!G73+TO_LBB!G73+TO_CPP!G73+TO_GTL!G73+TO_NSP!G73</f>
        <v>0</v>
      </c>
      <c r="H73" s="10">
        <f>TO_EHG!H73+TO_CO!H73+TO_BF!H73+TO_GW!H73+TO_RPI!H73+TO_PF!H73+TO_BKBPB!H73+TO_CL!H73+TO_BNG!H73+TO_LBB!H73+TO_CPP!H73+TO_GTL!H73+TO_NSP!H73</f>
        <v>0</v>
      </c>
      <c r="I73" s="10">
        <f>TO_EHG!I73+TO_CO!I73+TO_BF!I73+TO_GW!I73+TO_RPI!I73+TO_PF!I73+TO_BKBPB!I73+TO_CL!I73+TO_BNG!I73+TO_LBB!I73+TO_CPP!I73+TO_GTL!I73+TO_NSP!I73</f>
        <v>0</v>
      </c>
      <c r="J73" s="10">
        <f>TO_EHG!J73+TO_CO!J73+TO_BF!J73+TO_GW!J73+TO_RPI!J73+TO_PF!J73+TO_BKBPB!J73+TO_CL!J73+TO_BNG!J73+TO_LBB!J73+TO_CPP!J73+TO_GTL!J73+TO_NSP!J73</f>
        <v>0</v>
      </c>
      <c r="K73" s="10">
        <f>TO_EHG!K73+TO_CO!K73+TO_BF!K73+TO_GW!K73+TO_RPI!K73+TO_PF!K73+TO_BKBPB!K73+TO_CL!K73+TO_BNG!K73+TO_LBB!K73+TO_CPP!K73+TO_GTL!K73+TO_NSP!K73</f>
        <v>0</v>
      </c>
      <c r="L73" s="10">
        <f>TO_EHG!L73+TO_CO!L73+TO_BF!L73+TO_GW!L73+TO_RPI!L73+TO_PF!L73+TO_BKBPB!L73+TO_CL!L73+TO_BNG!L73+TO_LBB!L73+TO_CPP!L73+TO_GTL!L73+TO_NSP!L73</f>
        <v>0</v>
      </c>
      <c r="M73" s="10">
        <f>TO_EHG!M73+TO_CO!M73+TO_BF!M73+TO_GW!M73+TO_RPI!M73+TO_PF!M73+TO_BKBPB!M73+TO_CL!M73+TO_BNG!M73+TO_LBB!M73+TO_CPP!M73+TO_GTL!M73+TO_NSP!M73</f>
        <v>0</v>
      </c>
      <c r="N73" s="10">
        <f>TO_EHG!N73+TO_CO!N73+TO_BF!N73+TO_GW!N73+TO_RPI!N73+TO_PF!N73+TO_BKBPB!N73+TO_CL!N73+TO_BNG!N73+TO_LBB!N73+TO_CPP!N73+TO_GTL!N73+TO_NSP!N73</f>
        <v>0</v>
      </c>
      <c r="O73" s="10">
        <f>TO_EHG!O73+TO_CO!O73+TO_BF!O73+TO_GW!O73+TO_RPI!O73+TO_PF!O73+TO_BKBPB!O73+TO_CL!O73+TO_BNG!O73+TO_LBB!O73+TO_CPP!O73+TO_GTL!O73+TO_NSP!O73</f>
        <v>0</v>
      </c>
      <c r="P73" s="10">
        <f>TO_EHG!P73+TO_CO!P73+TO_BF!P73+TO_GW!P73+TO_RPI!P73+TO_PF!P73+TO_BKBPB!P73+TO_CL!P73+TO_BNG!P73+TO_LBB!P73+TO_CPP!P73+TO_GTL!P73+TO_NSP!P73</f>
        <v>0</v>
      </c>
      <c r="Q73" s="10">
        <f>TO_EHG!Q73+TO_CO!Q73+TO_BF!Q73+TO_GW!Q73+TO_RPI!Q73+TO_PF!Q73+TO_BKBPB!Q73+TO_CL!Q73+TO_BNG!Q73+TO_LBB!Q73+TO_CPP!Q73+TO_GTL!Q73+TO_NSP!Q73</f>
        <v>0</v>
      </c>
      <c r="R73" s="10">
        <f>TO_EHG!R73+TO_CO!R73+TO_BF!R73+TO_GW!R73+TO_RPI!R73+TO_PF!R73+TO_BKBPB!R73+TO_CL!R73+TO_BNG!R73+TO_LBB!R73+TO_CPP!R73+TO_GTL!R73+TO_NSP!R73</f>
        <v>0</v>
      </c>
      <c r="S73" s="10">
        <f>TO_EHG!S73+TO_CO!S73+TO_BF!S73+TO_GW!S73+TO_RPI!S73+TO_PF!S73+TO_BKBPB!S73+TO_CL!S73+TO_BNG!S73+TO_LBB!S73+TO_CPP!S73+TO_GTL!S73+TO_NSP!S73</f>
        <v>0</v>
      </c>
      <c r="T73" s="10">
        <f>TO_EHG!T73+TO_CO!T73+TO_BF!T73+TO_GW!T73+TO_RPI!T73+TO_PF!T73+TO_BKBPB!T73+TO_CL!T73+TO_BNG!T73+TO_LBB!T73+TO_CPP!T73+TO_GTL!T73+TO_NSP!T73</f>
        <v>0</v>
      </c>
      <c r="U73" s="10">
        <f>TO_EHG!U73+TO_CO!U73+TO_BF!U73+TO_GW!U73+TO_RPI!U73+TO_PF!U73+TO_BKBPB!U73+TO_CL!U73+TO_BNG!U73+TO_LBB!U73+TO_CPP!U73+TO_GTL!U73+TO_NSP!U73</f>
        <v>0</v>
      </c>
      <c r="V73" s="10">
        <f>TO_EHG!V73+TO_CO!V73+TO_BF!V73+TO_GW!V73+TO_RPI!V73+TO_PF!V73+TO_BKBPB!V73+TO_CL!V73+TO_BNG!V73+TO_LBB!V73+TO_CPP!V73+TO_GTL!V73+TO_NSP!V73</f>
        <v>0</v>
      </c>
      <c r="W73" s="10">
        <f>TO_EHG!W73+TO_CO!W73+TO_BF!W73+TO_GW!W73+TO_RPI!W73+TO_PF!W73+TO_BKBPB!W73+TO_CL!W73+TO_BNG!W73+TO_LBB!W73+TO_CPP!W73+TO_GTL!W73+TO_NSP!W73</f>
        <v>0</v>
      </c>
      <c r="X73" s="10">
        <f>TO_EHG!X73+TO_CO!X73+TO_BF!X73+TO_GW!X73+TO_RPI!X73+TO_PF!X73+TO_BKBPB!X73+TO_CL!X73+TO_BNG!X73+TO_LBB!X73+TO_CPP!X73+TO_GTL!X73+TO_NSP!X73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TO_EHG!C74+TO_CO!C74+TO_BF!C74+TO_GW!C74+TO_RPI!C74+TO_PF!C74+TO_BKBPB!C74+TO_CL!C74+TO_BNG!C74+TO_LBB!C74+TO_CPP!C74+TO_GTL!C74+TO_NSP!C74</f>
        <v>0</v>
      </c>
      <c r="D74" s="37">
        <f>TO_EHG!D74+TO_CO!D74+TO_BF!D74+TO_GW!D74+TO_RPI!D74+TO_PF!D74+TO_BKBPB!D74+TO_CL!D74+TO_BNG!D74+TO_LBB!D74+TO_CPP!D74+TO_GTL!D74+TO_NSP!D74</f>
        <v>0</v>
      </c>
      <c r="E74" s="37">
        <f>TO_EHG!E74+TO_CO!E74+TO_BF!E74+TO_GW!E74+TO_RPI!E74+TO_PF!E74+TO_BKBPB!E74+TO_CL!E74+TO_BNG!E74+TO_LBB!E74+TO_CPP!E74+TO_GTL!E74+TO_NSP!E74</f>
        <v>0</v>
      </c>
      <c r="F74" s="37">
        <f>TO_EHG!F74+TO_CO!F74+TO_BF!F74+TO_GW!F74+TO_RPI!F74+TO_PF!F74+TO_BKBPB!F74+TO_CL!F74+TO_BNG!F74+TO_LBB!F74+TO_CPP!F74+TO_GTL!F74+TO_NSP!F74</f>
        <v>0</v>
      </c>
      <c r="G74" s="37">
        <f>TO_EHG!G74+TO_CO!G74+TO_BF!G74+TO_GW!G74+TO_RPI!G74+TO_PF!G74+TO_BKBPB!G74+TO_CL!G74+TO_BNG!G74+TO_LBB!G74+TO_CPP!G74+TO_GTL!G74+TO_NSP!G74</f>
        <v>0</v>
      </c>
      <c r="H74" s="37">
        <f>TO_EHG!H74+TO_CO!H74+TO_BF!H74+TO_GW!H74+TO_RPI!H74+TO_PF!H74+TO_BKBPB!H74+TO_CL!H74+TO_BNG!H74+TO_LBB!H74+TO_CPP!H74+TO_GTL!H74+TO_NSP!H74</f>
        <v>0</v>
      </c>
      <c r="I74" s="37">
        <f>TO_EHG!I74+TO_CO!I74+TO_BF!I74+TO_GW!I74+TO_RPI!I74+TO_PF!I74+TO_BKBPB!I74+TO_CL!I74+TO_BNG!I74+TO_LBB!I74+TO_CPP!I74+TO_GTL!I74+TO_NSP!I74</f>
        <v>0</v>
      </c>
      <c r="J74" s="37">
        <f>TO_EHG!J74+TO_CO!J74+TO_BF!J74+TO_GW!J74+TO_RPI!J74+TO_PF!J74+TO_BKBPB!J74+TO_CL!J74+TO_BNG!J74+TO_LBB!J74+TO_CPP!J74+TO_GTL!J74+TO_NSP!J74</f>
        <v>0</v>
      </c>
      <c r="K74" s="37">
        <f>TO_EHG!K74+TO_CO!K74+TO_BF!K74+TO_GW!K74+TO_RPI!K74+TO_PF!K74+TO_BKBPB!K74+TO_CL!K74+TO_BNG!K74+TO_LBB!K74+TO_CPP!K74+TO_GTL!K74+TO_NSP!K74</f>
        <v>0</v>
      </c>
      <c r="L74" s="37">
        <f>TO_EHG!L74+TO_CO!L74+TO_BF!L74+TO_GW!L74+TO_RPI!L74+TO_PF!L74+TO_BKBPB!L74+TO_CL!L74+TO_BNG!L74+TO_LBB!L74+TO_CPP!L74+TO_GTL!L74+TO_NSP!L74</f>
        <v>0</v>
      </c>
      <c r="M74" s="37">
        <f>TO_EHG!M74+TO_CO!M74+TO_BF!M74+TO_GW!M74+TO_RPI!M74+TO_PF!M74+TO_BKBPB!M74+TO_CL!M74+TO_BNG!M74+TO_LBB!M74+TO_CPP!M74+TO_GTL!M74+TO_NSP!M74</f>
        <v>0</v>
      </c>
      <c r="N74" s="37">
        <f>TO_EHG!N74+TO_CO!N74+TO_BF!N74+TO_GW!N74+TO_RPI!N74+TO_PF!N74+TO_BKBPB!N74+TO_CL!N74+TO_BNG!N74+TO_LBB!N74+TO_CPP!N74+TO_GTL!N74+TO_NSP!N74</f>
        <v>0</v>
      </c>
      <c r="O74" s="37">
        <f>TO_EHG!O74+TO_CO!O74+TO_BF!O74+TO_GW!O74+TO_RPI!O74+TO_PF!O74+TO_BKBPB!O74+TO_CL!O74+TO_BNG!O74+TO_LBB!O74+TO_CPP!O74+TO_GTL!O74+TO_NSP!O74</f>
        <v>0</v>
      </c>
      <c r="P74" s="37">
        <f>TO_EHG!P74+TO_CO!P74+TO_BF!P74+TO_GW!P74+TO_RPI!P74+TO_PF!P74+TO_BKBPB!P74+TO_CL!P74+TO_BNG!P74+TO_LBB!P74+TO_CPP!P74+TO_GTL!P74+TO_NSP!P74</f>
        <v>0</v>
      </c>
      <c r="Q74" s="37">
        <f>TO_EHG!Q74+TO_CO!Q74+TO_BF!Q74+TO_GW!Q74+TO_RPI!Q74+TO_PF!Q74+TO_BKBPB!Q74+TO_CL!Q74+TO_BNG!Q74+TO_LBB!Q74+TO_CPP!Q74+TO_GTL!Q74+TO_NSP!Q74</f>
        <v>0</v>
      </c>
      <c r="R74" s="37">
        <f>TO_EHG!R74+TO_CO!R74+TO_BF!R74+TO_GW!R74+TO_RPI!R74+TO_PF!R74+TO_BKBPB!R74+TO_CL!R74+TO_BNG!R74+TO_LBB!R74+TO_CPP!R74+TO_GTL!R74+TO_NSP!R74</f>
        <v>0</v>
      </c>
      <c r="S74" s="37">
        <f>TO_EHG!S74+TO_CO!S74+TO_BF!S74+TO_GW!S74+TO_RPI!S74+TO_PF!S74+TO_BKBPB!S74+TO_CL!S74+TO_BNG!S74+TO_LBB!S74+TO_CPP!S74+TO_GTL!S74+TO_NSP!S74</f>
        <v>0</v>
      </c>
      <c r="T74" s="37">
        <f>TO_EHG!T74+TO_CO!T74+TO_BF!T74+TO_GW!T74+TO_RPI!T74+TO_PF!T74+TO_BKBPB!T74+TO_CL!T74+TO_BNG!T74+TO_LBB!T74+TO_CPP!T74+TO_GTL!T74+TO_NSP!T74</f>
        <v>0</v>
      </c>
      <c r="U74" s="37">
        <f>TO_EHG!U74+TO_CO!U74+TO_BF!U74+TO_GW!U74+TO_RPI!U74+TO_PF!U74+TO_BKBPB!U74+TO_CL!U74+TO_BNG!U74+TO_LBB!U74+TO_CPP!U74+TO_GTL!U74+TO_NSP!U74</f>
        <v>0</v>
      </c>
      <c r="V74" s="37">
        <f>TO_EHG!V74+TO_CO!V74+TO_BF!V74+TO_GW!V74+TO_RPI!V74+TO_PF!V74+TO_BKBPB!V74+TO_CL!V74+TO_BNG!V74+TO_LBB!V74+TO_CPP!V74+TO_GTL!V74+TO_NSP!V74</f>
        <v>0</v>
      </c>
      <c r="W74" s="37">
        <f>TO_EHG!W74+TO_CO!W74+TO_BF!W74+TO_GW!W74+TO_RPI!W74+TO_PF!W74+TO_BKBPB!W74+TO_CL!W74+TO_BNG!W74+TO_LBB!W74+TO_CPP!W74+TO_GTL!W74+TO_NSP!W74</f>
        <v>0</v>
      </c>
      <c r="X74" s="37">
        <f>TO_EHG!X74+TO_CO!X74+TO_BF!X74+TO_GW!X74+TO_RPI!X74+TO_PF!X74+TO_BKBPB!X74+TO_CL!X74+TO_BNG!X74+TO_LBB!X74+TO_CPP!X74+TO_GTL!X74+TO_NSP!X74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TO_EHG!C75+TO_CO!C75+TO_BF!C75+TO_GW!C75+TO_RPI!C75+TO_PF!C75+TO_BKBPB!C75+TO_CL!C75+TO_BNG!C75+TO_LBB!C75+TO_CPP!C75+TO_GTL!C75+TO_NSP!C75</f>
        <v>4116.9151332760093</v>
      </c>
      <c r="D75" s="37">
        <f>TO_EHG!D75+TO_CO!D75+TO_BF!D75+TO_GW!D75+TO_RPI!D75+TO_PF!D75+TO_BKBPB!D75+TO_CL!D75+TO_BNG!D75+TO_LBB!D75+TO_CPP!D75+TO_GTL!D75+TO_NSP!D75</f>
        <v>4104.8773000859856</v>
      </c>
      <c r="E75" s="37">
        <f>TO_EHG!E75+TO_CO!E75+TO_BF!E75+TO_GW!E75+TO_RPI!E75+TO_PF!E75+TO_BKBPB!E75+TO_CL!E75+TO_BNG!E75+TO_LBB!E75+TO_CPP!E75+TO_GTL!E75+TO_NSP!E75</f>
        <v>4275.4132416165085</v>
      </c>
      <c r="F75" s="37">
        <f>TO_EHG!F75+TO_CO!F75+TO_BF!F75+TO_GW!F75+TO_RPI!F75+TO_PF!F75+TO_BKBPB!F75+TO_CL!F75+TO_BNG!F75+TO_LBB!F75+TO_CPP!F75+TO_GTL!F75+TO_NSP!F75</f>
        <v>4342.4811693895099</v>
      </c>
      <c r="G75" s="37">
        <f>TO_EHG!G75+TO_CO!G75+TO_BF!G75+TO_GW!G75+TO_RPI!G75+TO_PF!G75+TO_BKBPB!G75+TO_CL!G75+TO_BNG!G75+TO_LBB!G75+TO_CPP!G75+TO_GTL!G75+TO_NSP!G75</f>
        <v>4476.0437661220967</v>
      </c>
      <c r="H75" s="37">
        <f>TO_EHG!H75+TO_CO!H75+TO_BF!H75+TO_GW!H75+TO_RPI!H75+TO_PF!H75+TO_BKBPB!H75+TO_CL!H75+TO_BNG!H75+TO_LBB!H75+TO_CPP!H75+TO_GTL!H75+TO_NSP!H75</f>
        <v>4263.3036973344797</v>
      </c>
      <c r="I75" s="37">
        <f>TO_EHG!I75+TO_CO!I75+TO_BF!I75+TO_GW!I75+TO_RPI!I75+TO_PF!I75+TO_BKBPB!I75+TO_CL!I75+TO_BNG!I75+TO_LBB!I75+TO_CPP!I75+TO_GTL!I75+TO_NSP!I75</f>
        <v>3628.1646603611352</v>
      </c>
      <c r="J75" s="37">
        <f>TO_EHG!J75+TO_CO!J75+TO_BF!J75+TO_GW!J75+TO_RPI!J75+TO_PF!J75+TO_BKBPB!J75+TO_CL!J75+TO_BNG!J75+TO_LBB!J75+TO_CPP!J75+TO_GTL!J75+TO_NSP!J75</f>
        <v>3600.8168529664672</v>
      </c>
      <c r="K75" s="37">
        <f>TO_EHG!K75+TO_CO!K75+TO_BF!K75+TO_GW!K75+TO_RPI!K75+TO_PF!K75+TO_BKBPB!K75+TO_CL!K75+TO_BNG!K75+TO_LBB!K75+TO_CPP!K75+TO_GTL!K75+TO_NSP!K75</f>
        <v>3588.0863284608772</v>
      </c>
      <c r="L75" s="37">
        <f>TO_EHG!L75+TO_CO!L75+TO_BF!L75+TO_GW!L75+TO_RPI!L75+TO_PF!L75+TO_BKBPB!L75+TO_CL!L75+TO_BNG!L75+TO_LBB!L75+TO_CPP!L75+TO_GTL!L75+TO_NSP!L75</f>
        <v>3634.0403267411862</v>
      </c>
      <c r="M75" s="37">
        <f>TO_EHG!M75+TO_CO!M75+TO_BF!M75+TO_GW!M75+TO_RPI!M75+TO_PF!M75+TO_BKBPB!M75+TO_CL!M75+TO_BNG!M75+TO_LBB!M75+TO_CPP!M75+TO_GTL!M75+TO_NSP!M75</f>
        <v>3818.6203783318992</v>
      </c>
      <c r="N75" s="37">
        <f>TO_EHG!N75+TO_CO!N75+TO_BF!N75+TO_GW!N75+TO_RPI!N75+TO_PF!N75+TO_BKBPB!N75+TO_CL!N75+TO_BNG!N75+TO_LBB!N75+TO_CPP!N75+TO_GTL!N75+TO_NSP!N75</f>
        <v>3677.0564058469463</v>
      </c>
      <c r="O75" s="37">
        <f>TO_EHG!O75+TO_CO!O75+TO_BF!O75+TO_GW!O75+TO_RPI!O75+TO_PF!O75+TO_BKBPB!O75+TO_CL!O75+TO_BNG!O75+TO_LBB!O75+TO_CPP!O75+TO_GTL!O75+TO_NSP!O75</f>
        <v>3561.5982803095444</v>
      </c>
      <c r="P75" s="37">
        <f>TO_EHG!P75+TO_CO!P75+TO_BF!P75+TO_GW!P75+TO_RPI!P75+TO_PF!P75+TO_BKBPB!P75+TO_CL!P75+TO_BNG!P75+TO_LBB!P75+TO_CPP!P75+TO_GTL!P75+TO_NSP!P75</f>
        <v>3584.8380051590707</v>
      </c>
      <c r="Q75" s="37">
        <f>TO_EHG!Q75+TO_CO!Q75+TO_BF!Q75+TO_GW!Q75+TO_RPI!Q75+TO_PF!Q75+TO_BKBPB!Q75+TO_CL!Q75+TO_BNG!Q75+TO_LBB!Q75+TO_CPP!Q75+TO_GTL!Q75+TO_NSP!Q75</f>
        <v>3514.7845227858975</v>
      </c>
      <c r="R75" s="37">
        <f>TO_EHG!R75+TO_CO!R75+TO_BF!R75+TO_GW!R75+TO_RPI!R75+TO_PF!R75+TO_BKBPB!R75+TO_CL!R75+TO_BNG!R75+TO_LBB!R75+TO_CPP!R75+TO_GTL!R75+TO_NSP!R75</f>
        <v>3114.8981083404992</v>
      </c>
      <c r="S75" s="37">
        <f>TO_EHG!S75+TO_CO!S75+TO_BF!S75+TO_GW!S75+TO_RPI!S75+TO_PF!S75+TO_BKBPB!S75+TO_CL!S75+TO_BNG!S75+TO_LBB!S75+TO_CPP!S75+TO_GTL!S75+TO_NSP!S75</f>
        <v>3019.3454858125538</v>
      </c>
      <c r="T75" s="37">
        <f>TO_EHG!T75+TO_CO!T75+TO_BF!T75+TO_GW!T75+TO_RPI!T75+TO_PF!T75+TO_BKBPB!T75+TO_CL!T75+TO_BNG!T75+TO_LBB!T75+TO_CPP!T75+TO_GTL!T75+TO_NSP!T75</f>
        <v>2944.0675838349093</v>
      </c>
      <c r="U75" s="37">
        <f>TO_EHG!U75+TO_CO!U75+TO_BF!U75+TO_GW!U75+TO_RPI!U75+TO_PF!U75+TO_BKBPB!U75+TO_CL!U75+TO_BNG!U75+TO_LBB!U75+TO_CPP!U75+TO_GTL!U75+TO_NSP!U75</f>
        <v>2632.2487532244186</v>
      </c>
      <c r="V75" s="37">
        <f>TO_EHG!V75+TO_CO!V75+TO_BF!V75+TO_GW!V75+TO_RPI!V75+TO_PF!V75+TO_BKBPB!V75+TO_CL!V75+TO_BNG!V75+TO_LBB!V75+TO_CPP!V75+TO_GTL!V75+TO_NSP!V75</f>
        <v>2716.7289767841785</v>
      </c>
      <c r="W75" s="37">
        <f>TO_EHG!W75+TO_CO!W75+TO_BF!W75+TO_GW!W75+TO_RPI!W75+TO_PF!W75+TO_BKBPB!W75+TO_CL!W75+TO_BNG!W75+TO_LBB!W75+TO_CPP!W75+TO_GTL!W75+TO_NSP!W75</f>
        <v>2533.9566638005153</v>
      </c>
      <c r="X75" s="37">
        <f>TO_EHG!X75+TO_CO!X75+TO_BF!X75+TO_GW!X75+TO_RPI!X75+TO_PF!X75+TO_BKBPB!X75+TO_CL!X75+TO_BNG!X75+TO_LBB!X75+TO_CPP!X75+TO_GTL!X75+TO_NSP!X75</f>
        <v>2644.2266552020628</v>
      </c>
    </row>
    <row r="76" spans="1:24" ht="11.25" customHeight="1" x14ac:dyDescent="0.2">
      <c r="A76" s="38" t="s">
        <v>139</v>
      </c>
      <c r="B76" s="39" t="s">
        <v>140</v>
      </c>
      <c r="C76" s="40">
        <f>TO_EHG!C76+TO_CO!C76+TO_BF!C76+TO_GW!C76+TO_RPI!C76+TO_PF!C76+TO_BKBPB!C76+TO_CL!C76+TO_BNG!C76+TO_LBB!C76+TO_CPP!C76+TO_GTL!C76+TO_NSP!C76</f>
        <v>7706.7950988821995</v>
      </c>
      <c r="D76" s="40">
        <f>TO_EHG!D76+TO_CO!D76+TO_BF!D76+TO_GW!D76+TO_RPI!D76+TO_PF!D76+TO_BKBPB!D76+TO_CL!D76+TO_BNG!D76+TO_LBB!D76+TO_CPP!D76+TO_GTL!D76+TO_NSP!D76</f>
        <v>8053.6031814273447</v>
      </c>
      <c r="E76" s="40">
        <f>TO_EHG!E76+TO_CO!E76+TO_BF!E76+TO_GW!E76+TO_RPI!E76+TO_PF!E76+TO_BKBPB!E76+TO_CL!E76+TO_BNG!E76+TO_LBB!E76+TO_CPP!E76+TO_GTL!E76+TO_NSP!E76</f>
        <v>8252.9682717110936</v>
      </c>
      <c r="F76" s="40">
        <f>TO_EHG!F76+TO_CO!F76+TO_BF!F76+TO_GW!F76+TO_RPI!F76+TO_PF!F76+TO_BKBPB!F76+TO_CL!F76+TO_BNG!F76+TO_LBB!F76+TO_CPP!F76+TO_GTL!F76+TO_NSP!F76</f>
        <v>8324.8167669819431</v>
      </c>
      <c r="G76" s="40">
        <f>TO_EHG!G76+TO_CO!G76+TO_BF!G76+TO_GW!G76+TO_RPI!G76+TO_PF!G76+TO_BKBPB!G76+TO_CL!G76+TO_BNG!G76+TO_LBB!G76+TO_CPP!G76+TO_GTL!G76+TO_NSP!G76</f>
        <v>8702.8100601891692</v>
      </c>
      <c r="H76" s="40">
        <f>TO_EHG!H76+TO_CO!H76+TO_BF!H76+TO_GW!H76+TO_RPI!H76+TO_PF!H76+TO_BKBPB!H76+TO_CL!H76+TO_BNG!H76+TO_LBB!H76+TO_CPP!H76+TO_GTL!H76+TO_NSP!H76</f>
        <v>8591.7918314703347</v>
      </c>
      <c r="I76" s="40">
        <f>TO_EHG!I76+TO_CO!I76+TO_BF!I76+TO_GW!I76+TO_RPI!I76+TO_PF!I76+TO_BKBPB!I76+TO_CL!I76+TO_BNG!I76+TO_LBB!I76+TO_CPP!I76+TO_GTL!I76+TO_NSP!I76</f>
        <v>8498.0328460877045</v>
      </c>
      <c r="J76" s="40">
        <f>TO_EHG!J76+TO_CO!J76+TO_BF!J76+TO_GW!J76+TO_RPI!J76+TO_PF!J76+TO_BKBPB!J76+TO_CL!J76+TO_BNG!J76+TO_LBB!J76+TO_CPP!J76+TO_GTL!J76+TO_NSP!J76</f>
        <v>9042.5022355975889</v>
      </c>
      <c r="K76" s="40">
        <f>TO_EHG!K76+TO_CO!K76+TO_BF!K76+TO_GW!K76+TO_RPI!K76+TO_PF!K76+TO_BKBPB!K76+TO_CL!K76+TO_BNG!K76+TO_LBB!K76+TO_CPP!K76+TO_GTL!K76+TO_NSP!K76</f>
        <v>9247.8050730868435</v>
      </c>
      <c r="L76" s="40">
        <f>TO_EHG!L76+TO_CO!L76+TO_BF!L76+TO_GW!L76+TO_RPI!L76+TO_PF!L76+TO_BKBPB!L76+TO_CL!L76+TO_BNG!L76+TO_LBB!L76+TO_CPP!L76+TO_GTL!L76+TO_NSP!L76</f>
        <v>9775.5373172828913</v>
      </c>
      <c r="M76" s="40">
        <f>TO_EHG!M76+TO_CO!M76+TO_BF!M76+TO_GW!M76+TO_RPI!M76+TO_PF!M76+TO_BKBPB!M76+TO_CL!M76+TO_BNG!M76+TO_LBB!M76+TO_CPP!M76+TO_GTL!M76+TO_NSP!M76</f>
        <v>10255.312639724851</v>
      </c>
      <c r="N76" s="40">
        <f>TO_EHG!N76+TO_CO!N76+TO_BF!N76+TO_GW!N76+TO_RPI!N76+TO_PF!N76+TO_BKBPB!N76+TO_CL!N76+TO_BNG!N76+TO_LBB!N76+TO_CPP!N76+TO_GTL!N76+TO_NSP!N76</f>
        <v>9798.8981083404979</v>
      </c>
      <c r="O76" s="40">
        <f>TO_EHG!O76+TO_CO!O76+TO_BF!O76+TO_GW!O76+TO_RPI!O76+TO_PF!O76+TO_BKBPB!O76+TO_CL!O76+TO_BNG!O76+TO_LBB!O76+TO_CPP!O76+TO_GTL!O76+TO_NSP!O76</f>
        <v>8876.612983662937</v>
      </c>
      <c r="P76" s="40">
        <f>TO_EHG!P76+TO_CO!P76+TO_BF!P76+TO_GW!P76+TO_RPI!P76+TO_PF!P76+TO_BKBPB!P76+TO_CL!P76+TO_BNG!P76+TO_LBB!P76+TO_CPP!P76+TO_GTL!P76+TO_NSP!P76</f>
        <v>8738.6266552020625</v>
      </c>
      <c r="Q76" s="40">
        <f>TO_EHG!Q76+TO_CO!Q76+TO_BF!Q76+TO_GW!Q76+TO_RPI!Q76+TO_PF!Q76+TO_BKBPB!Q76+TO_CL!Q76+TO_BNG!Q76+TO_LBB!Q76+TO_CPP!Q76+TO_GTL!Q76+TO_NSP!Q76</f>
        <v>8887.1336199484067</v>
      </c>
      <c r="R76" s="40">
        <f>TO_EHG!R76+TO_CO!R76+TO_BF!R76+TO_GW!R76+TO_RPI!R76+TO_PF!R76+TO_BKBPB!R76+TO_CL!R76+TO_BNG!R76+TO_LBB!R76+TO_CPP!R76+TO_GTL!R76+TO_NSP!R76</f>
        <v>9476.6500429922635</v>
      </c>
      <c r="S76" s="40">
        <f>TO_EHG!S76+TO_CO!S76+TO_BF!S76+TO_GW!S76+TO_RPI!S76+TO_PF!S76+TO_BKBPB!S76+TO_CL!S76+TO_BNG!S76+TO_LBB!S76+TO_CPP!S76+TO_GTL!S76+TO_NSP!S76</f>
        <v>9901.8417024935479</v>
      </c>
      <c r="T76" s="40">
        <f>TO_EHG!T76+TO_CO!T76+TO_BF!T76+TO_GW!T76+TO_RPI!T76+TO_PF!T76+TO_BKBPB!T76+TO_CL!T76+TO_BNG!T76+TO_LBB!T76+TO_CPP!T76+TO_GTL!T76+TO_NSP!T76</f>
        <v>10074.613069647465</v>
      </c>
      <c r="U76" s="40">
        <f>TO_EHG!U76+TO_CO!U76+TO_BF!U76+TO_GW!U76+TO_RPI!U76+TO_PF!U76+TO_BKBPB!U76+TO_CL!U76+TO_BNG!U76+TO_LBB!U76+TO_CPP!U76+TO_GTL!U76+TO_NSP!U76</f>
        <v>9834.8850386930371</v>
      </c>
      <c r="V76" s="40">
        <f>TO_EHG!V76+TO_CO!V76+TO_BF!V76+TO_GW!V76+TO_RPI!V76+TO_PF!V76+TO_BKBPB!V76+TO_CL!V76+TO_BNG!V76+TO_LBB!V76+TO_CPP!V76+TO_GTL!V76+TO_NSP!V76</f>
        <v>10439.48804815133</v>
      </c>
      <c r="W76" s="40">
        <f>TO_EHG!W76+TO_CO!W76+TO_BF!W76+TO_GW!W76+TO_RPI!W76+TO_PF!W76+TO_BKBPB!W76+TO_CL!W76+TO_BNG!W76+TO_LBB!W76+TO_CPP!W76+TO_GTL!W76+TO_NSP!W76</f>
        <v>10600.122613929492</v>
      </c>
      <c r="X76" s="40">
        <f>TO_EHG!X76+TO_CO!X76+TO_BF!X76+TO_GW!X76+TO_RPI!X76+TO_PF!X76+TO_BKBPB!X76+TO_CL!X76+TO_BNG!X76+TO_LBB!X76+TO_CPP!X76+TO_GTL!X76+TO_NSP!X76</f>
        <v>10498.118228718831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206</v>
      </c>
      <c r="B1" s="4" t="s">
        <v>303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11823.71023215821</v>
      </c>
      <c r="D2" s="31">
        <f t="shared" ref="D2:W2" si="1">SUM(D3,D17,D22,D25,D26,D51,D52,D71,D74,D75,D76)</f>
        <v>12158.48048151333</v>
      </c>
      <c r="E2" s="31">
        <f t="shared" si="1"/>
        <v>12528.381513327602</v>
      </c>
      <c r="F2" s="31">
        <f t="shared" si="1"/>
        <v>12667.297936371453</v>
      </c>
      <c r="G2" s="31">
        <f t="shared" si="1"/>
        <v>13178.853826311266</v>
      </c>
      <c r="H2" s="31">
        <f t="shared" si="1"/>
        <v>12855.095528804814</v>
      </c>
      <c r="I2" s="31">
        <f t="shared" si="1"/>
        <v>12126.19750644884</v>
      </c>
      <c r="J2" s="31">
        <f t="shared" si="1"/>
        <v>12643.319088564056</v>
      </c>
      <c r="K2" s="31">
        <f t="shared" si="1"/>
        <v>12835.89140154772</v>
      </c>
      <c r="L2" s="31">
        <f t="shared" si="1"/>
        <v>13409.577644024077</v>
      </c>
      <c r="M2" s="31">
        <f t="shared" si="1"/>
        <v>14073.93301805675</v>
      </c>
      <c r="N2" s="31">
        <f t="shared" si="1"/>
        <v>13475.954514187444</v>
      </c>
      <c r="O2" s="31">
        <f t="shared" si="1"/>
        <v>12438.211263972482</v>
      </c>
      <c r="P2" s="31">
        <f t="shared" si="1"/>
        <v>12323.464660361133</v>
      </c>
      <c r="Q2" s="31">
        <f t="shared" si="1"/>
        <v>12401.918142734305</v>
      </c>
      <c r="R2" s="31">
        <f t="shared" si="1"/>
        <v>12591.548151332763</v>
      </c>
      <c r="S2" s="31">
        <f t="shared" si="1"/>
        <v>12921.187188306101</v>
      </c>
      <c r="T2" s="31">
        <f t="shared" si="1"/>
        <v>13018.680653482374</v>
      </c>
      <c r="U2" s="31">
        <f t="shared" si="1"/>
        <v>12467.133791917455</v>
      </c>
      <c r="V2" s="31">
        <f t="shared" si="1"/>
        <v>13156.217024935508</v>
      </c>
      <c r="W2" s="31">
        <f t="shared" si="1"/>
        <v>13134.079277730008</v>
      </c>
      <c r="X2" s="31">
        <f t="shared" ref="X2" si="2">SUM(X3,X17,X22,X25,X26,X51,X52,X71,X74,X75,X76)</f>
        <v>13142.344883920894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TO_EHG_E!C5+TO_EHG_CHP!C5+TO_EHG_H!C5+TO_EHG_EDHP!C5+TO_EHG_EB!C5+TO_EHG_PH!C5</f>
        <v>0</v>
      </c>
      <c r="D5" s="10">
        <f>TO_EHG_E!D5+TO_EHG_CHP!D5+TO_EHG_H!D5+TO_EHG_EDHP!D5+TO_EHG_EB!D5+TO_EHG_PH!D5</f>
        <v>0</v>
      </c>
      <c r="E5" s="10">
        <f>TO_EHG_E!E5+TO_EHG_CHP!E5+TO_EHG_H!E5+TO_EHG_EDHP!E5+TO_EHG_EB!E5+TO_EHG_PH!E5</f>
        <v>0</v>
      </c>
      <c r="F5" s="10">
        <f>TO_EHG_E!F5+TO_EHG_CHP!F5+TO_EHG_H!F5+TO_EHG_EDHP!F5+TO_EHG_EB!F5+TO_EHG_PH!F5</f>
        <v>0</v>
      </c>
      <c r="G5" s="10">
        <f>TO_EHG_E!G5+TO_EHG_CHP!G5+TO_EHG_H!G5+TO_EHG_EDHP!G5+TO_EHG_EB!G5+TO_EHG_PH!G5</f>
        <v>0</v>
      </c>
      <c r="H5" s="10">
        <f>TO_EHG_E!H5+TO_EHG_CHP!H5+TO_EHG_H!H5+TO_EHG_EDHP!H5+TO_EHG_EB!H5+TO_EHG_PH!H5</f>
        <v>0</v>
      </c>
      <c r="I5" s="10">
        <f>TO_EHG_E!I5+TO_EHG_CHP!I5+TO_EHG_H!I5+TO_EHG_EDHP!I5+TO_EHG_EB!I5+TO_EHG_PH!I5</f>
        <v>0</v>
      </c>
      <c r="J5" s="10">
        <f>TO_EHG_E!J5+TO_EHG_CHP!J5+TO_EHG_H!J5+TO_EHG_EDHP!J5+TO_EHG_EB!J5+TO_EHG_PH!J5</f>
        <v>0</v>
      </c>
      <c r="K5" s="10">
        <f>TO_EHG_E!K5+TO_EHG_CHP!K5+TO_EHG_H!K5+TO_EHG_EDHP!K5+TO_EHG_EB!K5+TO_EHG_PH!K5</f>
        <v>0</v>
      </c>
      <c r="L5" s="10">
        <f>TO_EHG_E!L5+TO_EHG_CHP!L5+TO_EHG_H!L5+TO_EHG_EDHP!L5+TO_EHG_EB!L5+TO_EHG_PH!L5</f>
        <v>0</v>
      </c>
      <c r="M5" s="10">
        <f>TO_EHG_E!M5+TO_EHG_CHP!M5+TO_EHG_H!M5+TO_EHG_EDHP!M5+TO_EHG_EB!M5+TO_EHG_PH!M5</f>
        <v>0</v>
      </c>
      <c r="N5" s="10">
        <f>TO_EHG_E!N5+TO_EHG_CHP!N5+TO_EHG_H!N5+TO_EHG_EDHP!N5+TO_EHG_EB!N5+TO_EHG_PH!N5</f>
        <v>0</v>
      </c>
      <c r="O5" s="10">
        <f>TO_EHG_E!O5+TO_EHG_CHP!O5+TO_EHG_H!O5+TO_EHG_EDHP!O5+TO_EHG_EB!O5+TO_EHG_PH!O5</f>
        <v>0</v>
      </c>
      <c r="P5" s="10">
        <f>TO_EHG_E!P5+TO_EHG_CHP!P5+TO_EHG_H!P5+TO_EHG_EDHP!P5+TO_EHG_EB!P5+TO_EHG_PH!P5</f>
        <v>0</v>
      </c>
      <c r="Q5" s="10">
        <f>TO_EHG_E!Q5+TO_EHG_CHP!Q5+TO_EHG_H!Q5+TO_EHG_EDHP!Q5+TO_EHG_EB!Q5+TO_EHG_PH!Q5</f>
        <v>0</v>
      </c>
      <c r="R5" s="10">
        <f>TO_EHG_E!R5+TO_EHG_CHP!R5+TO_EHG_H!R5+TO_EHG_EDHP!R5+TO_EHG_EB!R5+TO_EHG_PH!R5</f>
        <v>0</v>
      </c>
      <c r="S5" s="10">
        <f>TO_EHG_E!S5+TO_EHG_CHP!S5+TO_EHG_H!S5+TO_EHG_EDHP!S5+TO_EHG_EB!S5+TO_EHG_PH!S5</f>
        <v>0</v>
      </c>
      <c r="T5" s="10">
        <f>TO_EHG_E!T5+TO_EHG_CHP!T5+TO_EHG_H!T5+TO_EHG_EDHP!T5+TO_EHG_EB!T5+TO_EHG_PH!T5</f>
        <v>0</v>
      </c>
      <c r="U5" s="10">
        <f>TO_EHG_E!U5+TO_EHG_CHP!U5+TO_EHG_H!U5+TO_EHG_EDHP!U5+TO_EHG_EB!U5+TO_EHG_PH!U5</f>
        <v>0</v>
      </c>
      <c r="V5" s="10">
        <f>TO_EHG_E!V5+TO_EHG_CHP!V5+TO_EHG_H!V5+TO_EHG_EDHP!V5+TO_EHG_EB!V5+TO_EHG_PH!V5</f>
        <v>0</v>
      </c>
      <c r="W5" s="10">
        <f>TO_EHG_E!W5+TO_EHG_CHP!W5+TO_EHG_H!W5+TO_EHG_EDHP!W5+TO_EHG_EB!W5+TO_EHG_PH!W5</f>
        <v>0</v>
      </c>
      <c r="X5" s="10">
        <f>TO_EHG_E!X5+TO_EHG_CHP!X5+TO_EHG_H!X5+TO_EHG_EDHP!X5+TO_EHG_EB!X5+TO_EHG_PH!X5</f>
        <v>0</v>
      </c>
    </row>
    <row r="6" spans="1:24" ht="11.25" customHeight="1" x14ac:dyDescent="0.2">
      <c r="A6" s="41" t="s">
        <v>7</v>
      </c>
      <c r="B6" s="9" t="s">
        <v>8</v>
      </c>
      <c r="C6" s="10">
        <f>TO_EHG_E!C6+TO_EHG_CHP!C6+TO_EHG_H!C6+TO_EHG_EDHP!C6+TO_EHG_EB!C6+TO_EHG_PH!C6</f>
        <v>0</v>
      </c>
      <c r="D6" s="10">
        <f>TO_EHG_E!D6+TO_EHG_CHP!D6+TO_EHG_H!D6+TO_EHG_EDHP!D6+TO_EHG_EB!D6+TO_EHG_PH!D6</f>
        <v>0</v>
      </c>
      <c r="E6" s="10">
        <f>TO_EHG_E!E6+TO_EHG_CHP!E6+TO_EHG_H!E6+TO_EHG_EDHP!E6+TO_EHG_EB!E6+TO_EHG_PH!E6</f>
        <v>0</v>
      </c>
      <c r="F6" s="10">
        <f>TO_EHG_E!F6+TO_EHG_CHP!F6+TO_EHG_H!F6+TO_EHG_EDHP!F6+TO_EHG_EB!F6+TO_EHG_PH!F6</f>
        <v>0</v>
      </c>
      <c r="G6" s="10">
        <f>TO_EHG_E!G6+TO_EHG_CHP!G6+TO_EHG_H!G6+TO_EHG_EDHP!G6+TO_EHG_EB!G6+TO_EHG_PH!G6</f>
        <v>0</v>
      </c>
      <c r="H6" s="10">
        <f>TO_EHG_E!H6+TO_EHG_CHP!H6+TO_EHG_H!H6+TO_EHG_EDHP!H6+TO_EHG_EB!H6+TO_EHG_PH!H6</f>
        <v>0</v>
      </c>
      <c r="I6" s="10">
        <f>TO_EHG_E!I6+TO_EHG_CHP!I6+TO_EHG_H!I6+TO_EHG_EDHP!I6+TO_EHG_EB!I6+TO_EHG_PH!I6</f>
        <v>0</v>
      </c>
      <c r="J6" s="10">
        <f>TO_EHG_E!J6+TO_EHG_CHP!J6+TO_EHG_H!J6+TO_EHG_EDHP!J6+TO_EHG_EB!J6+TO_EHG_PH!J6</f>
        <v>0</v>
      </c>
      <c r="K6" s="10">
        <f>TO_EHG_E!K6+TO_EHG_CHP!K6+TO_EHG_H!K6+TO_EHG_EDHP!K6+TO_EHG_EB!K6+TO_EHG_PH!K6</f>
        <v>0</v>
      </c>
      <c r="L6" s="10">
        <f>TO_EHG_E!L6+TO_EHG_CHP!L6+TO_EHG_H!L6+TO_EHG_EDHP!L6+TO_EHG_EB!L6+TO_EHG_PH!L6</f>
        <v>0</v>
      </c>
      <c r="M6" s="10">
        <f>TO_EHG_E!M6+TO_EHG_CHP!M6+TO_EHG_H!M6+TO_EHG_EDHP!M6+TO_EHG_EB!M6+TO_EHG_PH!M6</f>
        <v>0</v>
      </c>
      <c r="N6" s="10">
        <f>TO_EHG_E!N6+TO_EHG_CHP!N6+TO_EHG_H!N6+TO_EHG_EDHP!N6+TO_EHG_EB!N6+TO_EHG_PH!N6</f>
        <v>0</v>
      </c>
      <c r="O6" s="10">
        <f>TO_EHG_E!O6+TO_EHG_CHP!O6+TO_EHG_H!O6+TO_EHG_EDHP!O6+TO_EHG_EB!O6+TO_EHG_PH!O6</f>
        <v>0</v>
      </c>
      <c r="P6" s="10">
        <f>TO_EHG_E!P6+TO_EHG_CHP!P6+TO_EHG_H!P6+TO_EHG_EDHP!P6+TO_EHG_EB!P6+TO_EHG_PH!P6</f>
        <v>0</v>
      </c>
      <c r="Q6" s="10">
        <f>TO_EHG_E!Q6+TO_EHG_CHP!Q6+TO_EHG_H!Q6+TO_EHG_EDHP!Q6+TO_EHG_EB!Q6+TO_EHG_PH!Q6</f>
        <v>0</v>
      </c>
      <c r="R6" s="10">
        <f>TO_EHG_E!R6+TO_EHG_CHP!R6+TO_EHG_H!R6+TO_EHG_EDHP!R6+TO_EHG_EB!R6+TO_EHG_PH!R6</f>
        <v>0</v>
      </c>
      <c r="S6" s="10">
        <f>TO_EHG_E!S6+TO_EHG_CHP!S6+TO_EHG_H!S6+TO_EHG_EDHP!S6+TO_EHG_EB!S6+TO_EHG_PH!S6</f>
        <v>0</v>
      </c>
      <c r="T6" s="10">
        <f>TO_EHG_E!T6+TO_EHG_CHP!T6+TO_EHG_H!T6+TO_EHG_EDHP!T6+TO_EHG_EB!T6+TO_EHG_PH!T6</f>
        <v>0</v>
      </c>
      <c r="U6" s="10">
        <f>TO_EHG_E!U6+TO_EHG_CHP!U6+TO_EHG_H!U6+TO_EHG_EDHP!U6+TO_EHG_EB!U6+TO_EHG_PH!U6</f>
        <v>0</v>
      </c>
      <c r="V6" s="10">
        <f>TO_EHG_E!V6+TO_EHG_CHP!V6+TO_EHG_H!V6+TO_EHG_EDHP!V6+TO_EHG_EB!V6+TO_EHG_PH!V6</f>
        <v>0</v>
      </c>
      <c r="W6" s="10">
        <f>TO_EHG_E!W6+TO_EHG_CHP!W6+TO_EHG_H!W6+TO_EHG_EDHP!W6+TO_EHG_EB!W6+TO_EHG_PH!W6</f>
        <v>0</v>
      </c>
      <c r="X6" s="10">
        <f>TO_EHG_E!X6+TO_EHG_CHP!X6+TO_EHG_H!X6+TO_EHG_EDHP!X6+TO_EHG_EB!X6+TO_EHG_PH!X6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TO_EHG_E!C7+TO_EHG_CHP!C7+TO_EHG_H!C7+TO_EHG_EDHP!C7+TO_EHG_EB!C7+TO_EHG_PH!C7</f>
        <v>0</v>
      </c>
      <c r="D7" s="10">
        <f>TO_EHG_E!D7+TO_EHG_CHP!D7+TO_EHG_H!D7+TO_EHG_EDHP!D7+TO_EHG_EB!D7+TO_EHG_PH!D7</f>
        <v>0</v>
      </c>
      <c r="E7" s="10">
        <f>TO_EHG_E!E7+TO_EHG_CHP!E7+TO_EHG_H!E7+TO_EHG_EDHP!E7+TO_EHG_EB!E7+TO_EHG_PH!E7</f>
        <v>0</v>
      </c>
      <c r="F7" s="10">
        <f>TO_EHG_E!F7+TO_EHG_CHP!F7+TO_EHG_H!F7+TO_EHG_EDHP!F7+TO_EHG_EB!F7+TO_EHG_PH!F7</f>
        <v>0</v>
      </c>
      <c r="G7" s="10">
        <f>TO_EHG_E!G7+TO_EHG_CHP!G7+TO_EHG_H!G7+TO_EHG_EDHP!G7+TO_EHG_EB!G7+TO_EHG_PH!G7</f>
        <v>0</v>
      </c>
      <c r="H7" s="10">
        <f>TO_EHG_E!H7+TO_EHG_CHP!H7+TO_EHG_H!H7+TO_EHG_EDHP!H7+TO_EHG_EB!H7+TO_EHG_PH!H7</f>
        <v>0</v>
      </c>
      <c r="I7" s="10">
        <f>TO_EHG_E!I7+TO_EHG_CHP!I7+TO_EHG_H!I7+TO_EHG_EDHP!I7+TO_EHG_EB!I7+TO_EHG_PH!I7</f>
        <v>0</v>
      </c>
      <c r="J7" s="10">
        <f>TO_EHG_E!J7+TO_EHG_CHP!J7+TO_EHG_H!J7+TO_EHG_EDHP!J7+TO_EHG_EB!J7+TO_EHG_PH!J7</f>
        <v>0</v>
      </c>
      <c r="K7" s="10">
        <f>TO_EHG_E!K7+TO_EHG_CHP!K7+TO_EHG_H!K7+TO_EHG_EDHP!K7+TO_EHG_EB!K7+TO_EHG_PH!K7</f>
        <v>0</v>
      </c>
      <c r="L7" s="10">
        <f>TO_EHG_E!L7+TO_EHG_CHP!L7+TO_EHG_H!L7+TO_EHG_EDHP!L7+TO_EHG_EB!L7+TO_EHG_PH!L7</f>
        <v>0</v>
      </c>
      <c r="M7" s="10">
        <f>TO_EHG_E!M7+TO_EHG_CHP!M7+TO_EHG_H!M7+TO_EHG_EDHP!M7+TO_EHG_EB!M7+TO_EHG_PH!M7</f>
        <v>0</v>
      </c>
      <c r="N7" s="10">
        <f>TO_EHG_E!N7+TO_EHG_CHP!N7+TO_EHG_H!N7+TO_EHG_EDHP!N7+TO_EHG_EB!N7+TO_EHG_PH!N7</f>
        <v>0</v>
      </c>
      <c r="O7" s="10">
        <f>TO_EHG_E!O7+TO_EHG_CHP!O7+TO_EHG_H!O7+TO_EHG_EDHP!O7+TO_EHG_EB!O7+TO_EHG_PH!O7</f>
        <v>0</v>
      </c>
      <c r="P7" s="10">
        <f>TO_EHG_E!P7+TO_EHG_CHP!P7+TO_EHG_H!P7+TO_EHG_EDHP!P7+TO_EHG_EB!P7+TO_EHG_PH!P7</f>
        <v>0</v>
      </c>
      <c r="Q7" s="10">
        <f>TO_EHG_E!Q7+TO_EHG_CHP!Q7+TO_EHG_H!Q7+TO_EHG_EDHP!Q7+TO_EHG_EB!Q7+TO_EHG_PH!Q7</f>
        <v>0</v>
      </c>
      <c r="R7" s="10">
        <f>TO_EHG_E!R7+TO_EHG_CHP!R7+TO_EHG_H!R7+TO_EHG_EDHP!R7+TO_EHG_EB!R7+TO_EHG_PH!R7</f>
        <v>0</v>
      </c>
      <c r="S7" s="10">
        <f>TO_EHG_E!S7+TO_EHG_CHP!S7+TO_EHG_H!S7+TO_EHG_EDHP!S7+TO_EHG_EB!S7+TO_EHG_PH!S7</f>
        <v>0</v>
      </c>
      <c r="T7" s="10">
        <f>TO_EHG_E!T7+TO_EHG_CHP!T7+TO_EHG_H!T7+TO_EHG_EDHP!T7+TO_EHG_EB!T7+TO_EHG_PH!T7</f>
        <v>0</v>
      </c>
      <c r="U7" s="10">
        <f>TO_EHG_E!U7+TO_EHG_CHP!U7+TO_EHG_H!U7+TO_EHG_EDHP!U7+TO_EHG_EB!U7+TO_EHG_PH!U7</f>
        <v>0</v>
      </c>
      <c r="V7" s="10">
        <f>TO_EHG_E!V7+TO_EHG_CHP!V7+TO_EHG_H!V7+TO_EHG_EDHP!V7+TO_EHG_EB!V7+TO_EHG_PH!V7</f>
        <v>0</v>
      </c>
      <c r="W7" s="10">
        <f>TO_EHG_E!W7+TO_EHG_CHP!W7+TO_EHG_H!W7+TO_EHG_EDHP!W7+TO_EHG_EB!W7+TO_EHG_PH!W7</f>
        <v>0</v>
      </c>
      <c r="X7" s="10">
        <f>TO_EHG_E!X7+TO_EHG_CHP!X7+TO_EHG_H!X7+TO_EHG_EDHP!X7+TO_EHG_EB!X7+TO_EHG_PH!X7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TO_EHG_E!C9+TO_EHG_CHP!C9+TO_EHG_H!C9+TO_EHG_EDHP!C9+TO_EHG_EB!C9+TO_EHG_PH!C9</f>
        <v>0</v>
      </c>
      <c r="D9" s="10">
        <f>TO_EHG_E!D9+TO_EHG_CHP!D9+TO_EHG_H!D9+TO_EHG_EDHP!D9+TO_EHG_EB!D9+TO_EHG_PH!D9</f>
        <v>0</v>
      </c>
      <c r="E9" s="10">
        <f>TO_EHG_E!E9+TO_EHG_CHP!E9+TO_EHG_H!E9+TO_EHG_EDHP!E9+TO_EHG_EB!E9+TO_EHG_PH!E9</f>
        <v>0</v>
      </c>
      <c r="F9" s="10">
        <f>TO_EHG_E!F9+TO_EHG_CHP!F9+TO_EHG_H!F9+TO_EHG_EDHP!F9+TO_EHG_EB!F9+TO_EHG_PH!F9</f>
        <v>0</v>
      </c>
      <c r="G9" s="10">
        <f>TO_EHG_E!G9+TO_EHG_CHP!G9+TO_EHG_H!G9+TO_EHG_EDHP!G9+TO_EHG_EB!G9+TO_EHG_PH!G9</f>
        <v>0</v>
      </c>
      <c r="H9" s="10">
        <f>TO_EHG_E!H9+TO_EHG_CHP!H9+TO_EHG_H!H9+TO_EHG_EDHP!H9+TO_EHG_EB!H9+TO_EHG_PH!H9</f>
        <v>0</v>
      </c>
      <c r="I9" s="10">
        <f>TO_EHG_E!I9+TO_EHG_CHP!I9+TO_EHG_H!I9+TO_EHG_EDHP!I9+TO_EHG_EB!I9+TO_EHG_PH!I9</f>
        <v>0</v>
      </c>
      <c r="J9" s="10">
        <f>TO_EHG_E!J9+TO_EHG_CHP!J9+TO_EHG_H!J9+TO_EHG_EDHP!J9+TO_EHG_EB!J9+TO_EHG_PH!J9</f>
        <v>0</v>
      </c>
      <c r="K9" s="10">
        <f>TO_EHG_E!K9+TO_EHG_CHP!K9+TO_EHG_H!K9+TO_EHG_EDHP!K9+TO_EHG_EB!K9+TO_EHG_PH!K9</f>
        <v>0</v>
      </c>
      <c r="L9" s="10">
        <f>TO_EHG_E!L9+TO_EHG_CHP!L9+TO_EHG_H!L9+TO_EHG_EDHP!L9+TO_EHG_EB!L9+TO_EHG_PH!L9</f>
        <v>0</v>
      </c>
      <c r="M9" s="10">
        <f>TO_EHG_E!M9+TO_EHG_CHP!M9+TO_EHG_H!M9+TO_EHG_EDHP!M9+TO_EHG_EB!M9+TO_EHG_PH!M9</f>
        <v>0</v>
      </c>
      <c r="N9" s="10">
        <f>TO_EHG_E!N9+TO_EHG_CHP!N9+TO_EHG_H!N9+TO_EHG_EDHP!N9+TO_EHG_EB!N9+TO_EHG_PH!N9</f>
        <v>0</v>
      </c>
      <c r="O9" s="10">
        <f>TO_EHG_E!O9+TO_EHG_CHP!O9+TO_EHG_H!O9+TO_EHG_EDHP!O9+TO_EHG_EB!O9+TO_EHG_PH!O9</f>
        <v>0</v>
      </c>
      <c r="P9" s="10">
        <f>TO_EHG_E!P9+TO_EHG_CHP!P9+TO_EHG_H!P9+TO_EHG_EDHP!P9+TO_EHG_EB!P9+TO_EHG_PH!P9</f>
        <v>0</v>
      </c>
      <c r="Q9" s="10">
        <f>TO_EHG_E!Q9+TO_EHG_CHP!Q9+TO_EHG_H!Q9+TO_EHG_EDHP!Q9+TO_EHG_EB!Q9+TO_EHG_PH!Q9</f>
        <v>0</v>
      </c>
      <c r="R9" s="10">
        <f>TO_EHG_E!R9+TO_EHG_CHP!R9+TO_EHG_H!R9+TO_EHG_EDHP!R9+TO_EHG_EB!R9+TO_EHG_PH!R9</f>
        <v>0</v>
      </c>
      <c r="S9" s="10">
        <f>TO_EHG_E!S9+TO_EHG_CHP!S9+TO_EHG_H!S9+TO_EHG_EDHP!S9+TO_EHG_EB!S9+TO_EHG_PH!S9</f>
        <v>0</v>
      </c>
      <c r="T9" s="10">
        <f>TO_EHG_E!T9+TO_EHG_CHP!T9+TO_EHG_H!T9+TO_EHG_EDHP!T9+TO_EHG_EB!T9+TO_EHG_PH!T9</f>
        <v>0</v>
      </c>
      <c r="U9" s="10">
        <f>TO_EHG_E!U9+TO_EHG_CHP!U9+TO_EHG_H!U9+TO_EHG_EDHP!U9+TO_EHG_EB!U9+TO_EHG_PH!U9</f>
        <v>0</v>
      </c>
      <c r="V9" s="10">
        <f>TO_EHG_E!V9+TO_EHG_CHP!V9+TO_EHG_H!V9+TO_EHG_EDHP!V9+TO_EHG_EB!V9+TO_EHG_PH!V9</f>
        <v>0</v>
      </c>
      <c r="W9" s="10">
        <f>TO_EHG_E!W9+TO_EHG_CHP!W9+TO_EHG_H!W9+TO_EHG_EDHP!W9+TO_EHG_EB!W9+TO_EHG_PH!W9</f>
        <v>0</v>
      </c>
      <c r="X9" s="10">
        <f>TO_EHG_E!X9+TO_EHG_CHP!X9+TO_EHG_H!X9+TO_EHG_EDHP!X9+TO_EHG_EB!X9+TO_EHG_PH!X9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TO_EHG_E!C10+TO_EHG_CHP!C10+TO_EHG_H!C10+TO_EHG_EDHP!C10+TO_EHG_EB!C10+TO_EHG_PH!C10</f>
        <v>0</v>
      </c>
      <c r="D10" s="10">
        <f>TO_EHG_E!D10+TO_EHG_CHP!D10+TO_EHG_H!D10+TO_EHG_EDHP!D10+TO_EHG_EB!D10+TO_EHG_PH!D10</f>
        <v>0</v>
      </c>
      <c r="E10" s="10">
        <f>TO_EHG_E!E10+TO_EHG_CHP!E10+TO_EHG_H!E10+TO_EHG_EDHP!E10+TO_EHG_EB!E10+TO_EHG_PH!E10</f>
        <v>0</v>
      </c>
      <c r="F10" s="10">
        <f>TO_EHG_E!F10+TO_EHG_CHP!F10+TO_EHG_H!F10+TO_EHG_EDHP!F10+TO_EHG_EB!F10+TO_EHG_PH!F10</f>
        <v>0</v>
      </c>
      <c r="G10" s="10">
        <f>TO_EHG_E!G10+TO_EHG_CHP!G10+TO_EHG_H!G10+TO_EHG_EDHP!G10+TO_EHG_EB!G10+TO_EHG_PH!G10</f>
        <v>0</v>
      </c>
      <c r="H10" s="10">
        <f>TO_EHG_E!H10+TO_EHG_CHP!H10+TO_EHG_H!H10+TO_EHG_EDHP!H10+TO_EHG_EB!H10+TO_EHG_PH!H10</f>
        <v>0</v>
      </c>
      <c r="I10" s="10">
        <f>TO_EHG_E!I10+TO_EHG_CHP!I10+TO_EHG_H!I10+TO_EHG_EDHP!I10+TO_EHG_EB!I10+TO_EHG_PH!I10</f>
        <v>0</v>
      </c>
      <c r="J10" s="10">
        <f>TO_EHG_E!J10+TO_EHG_CHP!J10+TO_EHG_H!J10+TO_EHG_EDHP!J10+TO_EHG_EB!J10+TO_EHG_PH!J10</f>
        <v>0</v>
      </c>
      <c r="K10" s="10">
        <f>TO_EHG_E!K10+TO_EHG_CHP!K10+TO_EHG_H!K10+TO_EHG_EDHP!K10+TO_EHG_EB!K10+TO_EHG_PH!K10</f>
        <v>0</v>
      </c>
      <c r="L10" s="10">
        <f>TO_EHG_E!L10+TO_EHG_CHP!L10+TO_EHG_H!L10+TO_EHG_EDHP!L10+TO_EHG_EB!L10+TO_EHG_PH!L10</f>
        <v>0</v>
      </c>
      <c r="M10" s="10">
        <f>TO_EHG_E!M10+TO_EHG_CHP!M10+TO_EHG_H!M10+TO_EHG_EDHP!M10+TO_EHG_EB!M10+TO_EHG_PH!M10</f>
        <v>0</v>
      </c>
      <c r="N10" s="10">
        <f>TO_EHG_E!N10+TO_EHG_CHP!N10+TO_EHG_H!N10+TO_EHG_EDHP!N10+TO_EHG_EB!N10+TO_EHG_PH!N10</f>
        <v>0</v>
      </c>
      <c r="O10" s="10">
        <f>TO_EHG_E!O10+TO_EHG_CHP!O10+TO_EHG_H!O10+TO_EHG_EDHP!O10+TO_EHG_EB!O10+TO_EHG_PH!O10</f>
        <v>0</v>
      </c>
      <c r="P10" s="10">
        <f>TO_EHG_E!P10+TO_EHG_CHP!P10+TO_EHG_H!P10+TO_EHG_EDHP!P10+TO_EHG_EB!P10+TO_EHG_PH!P10</f>
        <v>0</v>
      </c>
      <c r="Q10" s="10">
        <f>TO_EHG_E!Q10+TO_EHG_CHP!Q10+TO_EHG_H!Q10+TO_EHG_EDHP!Q10+TO_EHG_EB!Q10+TO_EHG_PH!Q10</f>
        <v>0</v>
      </c>
      <c r="R10" s="10">
        <f>TO_EHG_E!R10+TO_EHG_CHP!R10+TO_EHG_H!R10+TO_EHG_EDHP!R10+TO_EHG_EB!R10+TO_EHG_PH!R10</f>
        <v>0</v>
      </c>
      <c r="S10" s="10">
        <f>TO_EHG_E!S10+TO_EHG_CHP!S10+TO_EHG_H!S10+TO_EHG_EDHP!S10+TO_EHG_EB!S10+TO_EHG_PH!S10</f>
        <v>0</v>
      </c>
      <c r="T10" s="10">
        <f>TO_EHG_E!T10+TO_EHG_CHP!T10+TO_EHG_H!T10+TO_EHG_EDHP!T10+TO_EHG_EB!T10+TO_EHG_PH!T10</f>
        <v>0</v>
      </c>
      <c r="U10" s="10">
        <f>TO_EHG_E!U10+TO_EHG_CHP!U10+TO_EHG_H!U10+TO_EHG_EDHP!U10+TO_EHG_EB!U10+TO_EHG_PH!U10</f>
        <v>0</v>
      </c>
      <c r="V10" s="10">
        <f>TO_EHG_E!V10+TO_EHG_CHP!V10+TO_EHG_H!V10+TO_EHG_EDHP!V10+TO_EHG_EB!V10+TO_EHG_PH!V10</f>
        <v>0</v>
      </c>
      <c r="W10" s="10">
        <f>TO_EHG_E!W10+TO_EHG_CHP!W10+TO_EHG_H!W10+TO_EHG_EDHP!W10+TO_EHG_EB!W10+TO_EHG_PH!W10</f>
        <v>0</v>
      </c>
      <c r="X10" s="10">
        <f>TO_EHG_E!X10+TO_EHG_CHP!X10+TO_EHG_H!X10+TO_EHG_EDHP!X10+TO_EHG_EB!X10+TO_EHG_PH!X10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TO_EHG_E!C12+TO_EHG_CHP!C12+TO_EHG_H!C12+TO_EHG_EDHP!C12+TO_EHG_EB!C12+TO_EHG_PH!C12</f>
        <v>0</v>
      </c>
      <c r="D12" s="10">
        <f>TO_EHG_E!D12+TO_EHG_CHP!D12+TO_EHG_H!D12+TO_EHG_EDHP!D12+TO_EHG_EB!D12+TO_EHG_PH!D12</f>
        <v>0</v>
      </c>
      <c r="E12" s="10">
        <f>TO_EHG_E!E12+TO_EHG_CHP!E12+TO_EHG_H!E12+TO_EHG_EDHP!E12+TO_EHG_EB!E12+TO_EHG_PH!E12</f>
        <v>0</v>
      </c>
      <c r="F12" s="10">
        <f>TO_EHG_E!F12+TO_EHG_CHP!F12+TO_EHG_H!F12+TO_EHG_EDHP!F12+TO_EHG_EB!F12+TO_EHG_PH!F12</f>
        <v>0</v>
      </c>
      <c r="G12" s="10">
        <f>TO_EHG_E!G12+TO_EHG_CHP!G12+TO_EHG_H!G12+TO_EHG_EDHP!G12+TO_EHG_EB!G12+TO_EHG_PH!G12</f>
        <v>0</v>
      </c>
      <c r="H12" s="10">
        <f>TO_EHG_E!H12+TO_EHG_CHP!H12+TO_EHG_H!H12+TO_EHG_EDHP!H12+TO_EHG_EB!H12+TO_EHG_PH!H12</f>
        <v>0</v>
      </c>
      <c r="I12" s="10">
        <f>TO_EHG_E!I12+TO_EHG_CHP!I12+TO_EHG_H!I12+TO_EHG_EDHP!I12+TO_EHG_EB!I12+TO_EHG_PH!I12</f>
        <v>0</v>
      </c>
      <c r="J12" s="10">
        <f>TO_EHG_E!J12+TO_EHG_CHP!J12+TO_EHG_H!J12+TO_EHG_EDHP!J12+TO_EHG_EB!J12+TO_EHG_PH!J12</f>
        <v>0</v>
      </c>
      <c r="K12" s="10">
        <f>TO_EHG_E!K12+TO_EHG_CHP!K12+TO_EHG_H!K12+TO_EHG_EDHP!K12+TO_EHG_EB!K12+TO_EHG_PH!K12</f>
        <v>0</v>
      </c>
      <c r="L12" s="10">
        <f>TO_EHG_E!L12+TO_EHG_CHP!L12+TO_EHG_H!L12+TO_EHG_EDHP!L12+TO_EHG_EB!L12+TO_EHG_PH!L12</f>
        <v>0</v>
      </c>
      <c r="M12" s="10">
        <f>TO_EHG_E!M12+TO_EHG_CHP!M12+TO_EHG_H!M12+TO_EHG_EDHP!M12+TO_EHG_EB!M12+TO_EHG_PH!M12</f>
        <v>0</v>
      </c>
      <c r="N12" s="10">
        <f>TO_EHG_E!N12+TO_EHG_CHP!N12+TO_EHG_H!N12+TO_EHG_EDHP!N12+TO_EHG_EB!N12+TO_EHG_PH!N12</f>
        <v>0</v>
      </c>
      <c r="O12" s="10">
        <f>TO_EHG_E!O12+TO_EHG_CHP!O12+TO_EHG_H!O12+TO_EHG_EDHP!O12+TO_EHG_EB!O12+TO_EHG_PH!O12</f>
        <v>0</v>
      </c>
      <c r="P12" s="10">
        <f>TO_EHG_E!P12+TO_EHG_CHP!P12+TO_EHG_H!P12+TO_EHG_EDHP!P12+TO_EHG_EB!P12+TO_EHG_PH!P12</f>
        <v>0</v>
      </c>
      <c r="Q12" s="10">
        <f>TO_EHG_E!Q12+TO_EHG_CHP!Q12+TO_EHG_H!Q12+TO_EHG_EDHP!Q12+TO_EHG_EB!Q12+TO_EHG_PH!Q12</f>
        <v>0</v>
      </c>
      <c r="R12" s="10">
        <f>TO_EHG_E!R12+TO_EHG_CHP!R12+TO_EHG_H!R12+TO_EHG_EDHP!R12+TO_EHG_EB!R12+TO_EHG_PH!R12</f>
        <v>0</v>
      </c>
      <c r="S12" s="10">
        <f>TO_EHG_E!S12+TO_EHG_CHP!S12+TO_EHG_H!S12+TO_EHG_EDHP!S12+TO_EHG_EB!S12+TO_EHG_PH!S12</f>
        <v>0</v>
      </c>
      <c r="T12" s="10">
        <f>TO_EHG_E!T12+TO_EHG_CHP!T12+TO_EHG_H!T12+TO_EHG_EDHP!T12+TO_EHG_EB!T12+TO_EHG_PH!T12</f>
        <v>0</v>
      </c>
      <c r="U12" s="10">
        <f>TO_EHG_E!U12+TO_EHG_CHP!U12+TO_EHG_H!U12+TO_EHG_EDHP!U12+TO_EHG_EB!U12+TO_EHG_PH!U12</f>
        <v>0</v>
      </c>
      <c r="V12" s="10">
        <f>TO_EHG_E!V12+TO_EHG_CHP!V12+TO_EHG_H!V12+TO_EHG_EDHP!V12+TO_EHG_EB!V12+TO_EHG_PH!V12</f>
        <v>0</v>
      </c>
      <c r="W12" s="10">
        <f>TO_EHG_E!W12+TO_EHG_CHP!W12+TO_EHG_H!W12+TO_EHG_EDHP!W12+TO_EHG_EB!W12+TO_EHG_PH!W12</f>
        <v>0</v>
      </c>
      <c r="X12" s="10">
        <f>TO_EHG_E!X12+TO_EHG_CHP!X12+TO_EHG_H!X12+TO_EHG_EDHP!X12+TO_EHG_EB!X12+TO_EHG_PH!X12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TO_EHG_E!C13+TO_EHG_CHP!C13+TO_EHG_H!C13+TO_EHG_EDHP!C13+TO_EHG_EB!C13+TO_EHG_PH!C13</f>
        <v>0</v>
      </c>
      <c r="D13" s="10">
        <f>TO_EHG_E!D13+TO_EHG_CHP!D13+TO_EHG_H!D13+TO_EHG_EDHP!D13+TO_EHG_EB!D13+TO_EHG_PH!D13</f>
        <v>0</v>
      </c>
      <c r="E13" s="10">
        <f>TO_EHG_E!E13+TO_EHG_CHP!E13+TO_EHG_H!E13+TO_EHG_EDHP!E13+TO_EHG_EB!E13+TO_EHG_PH!E13</f>
        <v>0</v>
      </c>
      <c r="F13" s="10">
        <f>TO_EHG_E!F13+TO_EHG_CHP!F13+TO_EHG_H!F13+TO_EHG_EDHP!F13+TO_EHG_EB!F13+TO_EHG_PH!F13</f>
        <v>0</v>
      </c>
      <c r="G13" s="10">
        <f>TO_EHG_E!G13+TO_EHG_CHP!G13+TO_EHG_H!G13+TO_EHG_EDHP!G13+TO_EHG_EB!G13+TO_EHG_PH!G13</f>
        <v>0</v>
      </c>
      <c r="H13" s="10">
        <f>TO_EHG_E!H13+TO_EHG_CHP!H13+TO_EHG_H!H13+TO_EHG_EDHP!H13+TO_EHG_EB!H13+TO_EHG_PH!H13</f>
        <v>0</v>
      </c>
      <c r="I13" s="10">
        <f>TO_EHG_E!I13+TO_EHG_CHP!I13+TO_EHG_H!I13+TO_EHG_EDHP!I13+TO_EHG_EB!I13+TO_EHG_PH!I13</f>
        <v>0</v>
      </c>
      <c r="J13" s="10">
        <f>TO_EHG_E!J13+TO_EHG_CHP!J13+TO_EHG_H!J13+TO_EHG_EDHP!J13+TO_EHG_EB!J13+TO_EHG_PH!J13</f>
        <v>0</v>
      </c>
      <c r="K13" s="10">
        <f>TO_EHG_E!K13+TO_EHG_CHP!K13+TO_EHG_H!K13+TO_EHG_EDHP!K13+TO_EHG_EB!K13+TO_EHG_PH!K13</f>
        <v>0</v>
      </c>
      <c r="L13" s="10">
        <f>TO_EHG_E!L13+TO_EHG_CHP!L13+TO_EHG_H!L13+TO_EHG_EDHP!L13+TO_EHG_EB!L13+TO_EHG_PH!L13</f>
        <v>0</v>
      </c>
      <c r="M13" s="10">
        <f>TO_EHG_E!M13+TO_EHG_CHP!M13+TO_EHG_H!M13+TO_EHG_EDHP!M13+TO_EHG_EB!M13+TO_EHG_PH!M13</f>
        <v>0</v>
      </c>
      <c r="N13" s="10">
        <f>TO_EHG_E!N13+TO_EHG_CHP!N13+TO_EHG_H!N13+TO_EHG_EDHP!N13+TO_EHG_EB!N13+TO_EHG_PH!N13</f>
        <v>0</v>
      </c>
      <c r="O13" s="10">
        <f>TO_EHG_E!O13+TO_EHG_CHP!O13+TO_EHG_H!O13+TO_EHG_EDHP!O13+TO_EHG_EB!O13+TO_EHG_PH!O13</f>
        <v>0</v>
      </c>
      <c r="P13" s="10">
        <f>TO_EHG_E!P13+TO_EHG_CHP!P13+TO_EHG_H!P13+TO_EHG_EDHP!P13+TO_EHG_EB!P13+TO_EHG_PH!P13</f>
        <v>0</v>
      </c>
      <c r="Q13" s="10">
        <f>TO_EHG_E!Q13+TO_EHG_CHP!Q13+TO_EHG_H!Q13+TO_EHG_EDHP!Q13+TO_EHG_EB!Q13+TO_EHG_PH!Q13</f>
        <v>0</v>
      </c>
      <c r="R13" s="10">
        <f>TO_EHG_E!R13+TO_EHG_CHP!R13+TO_EHG_H!R13+TO_EHG_EDHP!R13+TO_EHG_EB!R13+TO_EHG_PH!R13</f>
        <v>0</v>
      </c>
      <c r="S13" s="10">
        <f>TO_EHG_E!S13+TO_EHG_CHP!S13+TO_EHG_H!S13+TO_EHG_EDHP!S13+TO_EHG_EB!S13+TO_EHG_PH!S13</f>
        <v>0</v>
      </c>
      <c r="T13" s="10">
        <f>TO_EHG_E!T13+TO_EHG_CHP!T13+TO_EHG_H!T13+TO_EHG_EDHP!T13+TO_EHG_EB!T13+TO_EHG_PH!T13</f>
        <v>0</v>
      </c>
      <c r="U13" s="10">
        <f>TO_EHG_E!U13+TO_EHG_CHP!U13+TO_EHG_H!U13+TO_EHG_EDHP!U13+TO_EHG_EB!U13+TO_EHG_PH!U13</f>
        <v>0</v>
      </c>
      <c r="V13" s="10">
        <f>TO_EHG_E!V13+TO_EHG_CHP!V13+TO_EHG_H!V13+TO_EHG_EDHP!V13+TO_EHG_EB!V13+TO_EHG_PH!V13</f>
        <v>0</v>
      </c>
      <c r="W13" s="10">
        <f>TO_EHG_E!W13+TO_EHG_CHP!W13+TO_EHG_H!W13+TO_EHG_EDHP!W13+TO_EHG_EB!W13+TO_EHG_PH!W13</f>
        <v>0</v>
      </c>
      <c r="X13" s="10">
        <f>TO_EHG_E!X13+TO_EHG_CHP!X13+TO_EHG_H!X13+TO_EHG_EDHP!X13+TO_EHG_EB!X13+TO_EHG_PH!X13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TO_EHG_E!C14+TO_EHG_CHP!C14+TO_EHG_H!C14+TO_EHG_EDHP!C14+TO_EHG_EB!C14+TO_EHG_PH!C14</f>
        <v>0</v>
      </c>
      <c r="D14" s="10">
        <f>TO_EHG_E!D14+TO_EHG_CHP!D14+TO_EHG_H!D14+TO_EHG_EDHP!D14+TO_EHG_EB!D14+TO_EHG_PH!D14</f>
        <v>0</v>
      </c>
      <c r="E14" s="10">
        <f>TO_EHG_E!E14+TO_EHG_CHP!E14+TO_EHG_H!E14+TO_EHG_EDHP!E14+TO_EHG_EB!E14+TO_EHG_PH!E14</f>
        <v>0</v>
      </c>
      <c r="F14" s="10">
        <f>TO_EHG_E!F14+TO_EHG_CHP!F14+TO_EHG_H!F14+TO_EHG_EDHP!F14+TO_EHG_EB!F14+TO_EHG_PH!F14</f>
        <v>0</v>
      </c>
      <c r="G14" s="10">
        <f>TO_EHG_E!G14+TO_EHG_CHP!G14+TO_EHG_H!G14+TO_EHG_EDHP!G14+TO_EHG_EB!G14+TO_EHG_PH!G14</f>
        <v>0</v>
      </c>
      <c r="H14" s="10">
        <f>TO_EHG_E!H14+TO_EHG_CHP!H14+TO_EHG_H!H14+TO_EHG_EDHP!H14+TO_EHG_EB!H14+TO_EHG_PH!H14</f>
        <v>0</v>
      </c>
      <c r="I14" s="10">
        <f>TO_EHG_E!I14+TO_EHG_CHP!I14+TO_EHG_H!I14+TO_EHG_EDHP!I14+TO_EHG_EB!I14+TO_EHG_PH!I14</f>
        <v>0</v>
      </c>
      <c r="J14" s="10">
        <f>TO_EHG_E!J14+TO_EHG_CHP!J14+TO_EHG_H!J14+TO_EHG_EDHP!J14+TO_EHG_EB!J14+TO_EHG_PH!J14</f>
        <v>0</v>
      </c>
      <c r="K14" s="10">
        <f>TO_EHG_E!K14+TO_EHG_CHP!K14+TO_EHG_H!K14+TO_EHG_EDHP!K14+TO_EHG_EB!K14+TO_EHG_PH!K14</f>
        <v>0</v>
      </c>
      <c r="L14" s="10">
        <f>TO_EHG_E!L14+TO_EHG_CHP!L14+TO_EHG_H!L14+TO_EHG_EDHP!L14+TO_EHG_EB!L14+TO_EHG_PH!L14</f>
        <v>0</v>
      </c>
      <c r="M14" s="10">
        <f>TO_EHG_E!M14+TO_EHG_CHP!M14+TO_EHG_H!M14+TO_EHG_EDHP!M14+TO_EHG_EB!M14+TO_EHG_PH!M14</f>
        <v>0</v>
      </c>
      <c r="N14" s="10">
        <f>TO_EHG_E!N14+TO_EHG_CHP!N14+TO_EHG_H!N14+TO_EHG_EDHP!N14+TO_EHG_EB!N14+TO_EHG_PH!N14</f>
        <v>0</v>
      </c>
      <c r="O14" s="10">
        <f>TO_EHG_E!O14+TO_EHG_CHP!O14+TO_EHG_H!O14+TO_EHG_EDHP!O14+TO_EHG_EB!O14+TO_EHG_PH!O14</f>
        <v>0</v>
      </c>
      <c r="P14" s="10">
        <f>TO_EHG_E!P14+TO_EHG_CHP!P14+TO_EHG_H!P14+TO_EHG_EDHP!P14+TO_EHG_EB!P14+TO_EHG_PH!P14</f>
        <v>0</v>
      </c>
      <c r="Q14" s="10">
        <f>TO_EHG_E!Q14+TO_EHG_CHP!Q14+TO_EHG_H!Q14+TO_EHG_EDHP!Q14+TO_EHG_EB!Q14+TO_EHG_PH!Q14</f>
        <v>0</v>
      </c>
      <c r="R14" s="10">
        <f>TO_EHG_E!R14+TO_EHG_CHP!R14+TO_EHG_H!R14+TO_EHG_EDHP!R14+TO_EHG_EB!R14+TO_EHG_PH!R14</f>
        <v>0</v>
      </c>
      <c r="S14" s="10">
        <f>TO_EHG_E!S14+TO_EHG_CHP!S14+TO_EHG_H!S14+TO_EHG_EDHP!S14+TO_EHG_EB!S14+TO_EHG_PH!S14</f>
        <v>0</v>
      </c>
      <c r="T14" s="10">
        <f>TO_EHG_E!T14+TO_EHG_CHP!T14+TO_EHG_H!T14+TO_EHG_EDHP!T14+TO_EHG_EB!T14+TO_EHG_PH!T14</f>
        <v>0</v>
      </c>
      <c r="U14" s="10">
        <f>TO_EHG_E!U14+TO_EHG_CHP!U14+TO_EHG_H!U14+TO_EHG_EDHP!U14+TO_EHG_EB!U14+TO_EHG_PH!U14</f>
        <v>0</v>
      </c>
      <c r="V14" s="10">
        <f>TO_EHG_E!V14+TO_EHG_CHP!V14+TO_EHG_H!V14+TO_EHG_EDHP!V14+TO_EHG_EB!V14+TO_EHG_PH!V14</f>
        <v>0</v>
      </c>
      <c r="W14" s="10">
        <f>TO_EHG_E!W14+TO_EHG_CHP!W14+TO_EHG_H!W14+TO_EHG_EDHP!W14+TO_EHG_EB!W14+TO_EHG_PH!W14</f>
        <v>0</v>
      </c>
      <c r="X14" s="10">
        <f>TO_EHG_E!X14+TO_EHG_CHP!X14+TO_EHG_H!X14+TO_EHG_EDHP!X14+TO_EHG_EB!X14+TO_EHG_PH!X14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TO_EHG_E!C15+TO_EHG_CHP!C15+TO_EHG_H!C15+TO_EHG_EDHP!C15+TO_EHG_EB!C15+TO_EHG_PH!C15</f>
        <v>0</v>
      </c>
      <c r="D15" s="10">
        <f>TO_EHG_E!D15+TO_EHG_CHP!D15+TO_EHG_H!D15+TO_EHG_EDHP!D15+TO_EHG_EB!D15+TO_EHG_PH!D15</f>
        <v>0</v>
      </c>
      <c r="E15" s="10">
        <f>TO_EHG_E!E15+TO_EHG_CHP!E15+TO_EHG_H!E15+TO_EHG_EDHP!E15+TO_EHG_EB!E15+TO_EHG_PH!E15</f>
        <v>0</v>
      </c>
      <c r="F15" s="10">
        <f>TO_EHG_E!F15+TO_EHG_CHP!F15+TO_EHG_H!F15+TO_EHG_EDHP!F15+TO_EHG_EB!F15+TO_EHG_PH!F15</f>
        <v>0</v>
      </c>
      <c r="G15" s="10">
        <f>TO_EHG_E!G15+TO_EHG_CHP!G15+TO_EHG_H!G15+TO_EHG_EDHP!G15+TO_EHG_EB!G15+TO_EHG_PH!G15</f>
        <v>0</v>
      </c>
      <c r="H15" s="10">
        <f>TO_EHG_E!H15+TO_EHG_CHP!H15+TO_EHG_H!H15+TO_EHG_EDHP!H15+TO_EHG_EB!H15+TO_EHG_PH!H15</f>
        <v>0</v>
      </c>
      <c r="I15" s="10">
        <f>TO_EHG_E!I15+TO_EHG_CHP!I15+TO_EHG_H!I15+TO_EHG_EDHP!I15+TO_EHG_EB!I15+TO_EHG_PH!I15</f>
        <v>0</v>
      </c>
      <c r="J15" s="10">
        <f>TO_EHG_E!J15+TO_EHG_CHP!J15+TO_EHG_H!J15+TO_EHG_EDHP!J15+TO_EHG_EB!J15+TO_EHG_PH!J15</f>
        <v>0</v>
      </c>
      <c r="K15" s="10">
        <f>TO_EHG_E!K15+TO_EHG_CHP!K15+TO_EHG_H!K15+TO_EHG_EDHP!K15+TO_EHG_EB!K15+TO_EHG_PH!K15</f>
        <v>0</v>
      </c>
      <c r="L15" s="10">
        <f>TO_EHG_E!L15+TO_EHG_CHP!L15+TO_EHG_H!L15+TO_EHG_EDHP!L15+TO_EHG_EB!L15+TO_EHG_PH!L15</f>
        <v>0</v>
      </c>
      <c r="M15" s="10">
        <f>TO_EHG_E!M15+TO_EHG_CHP!M15+TO_EHG_H!M15+TO_EHG_EDHP!M15+TO_EHG_EB!M15+TO_EHG_PH!M15</f>
        <v>0</v>
      </c>
      <c r="N15" s="10">
        <f>TO_EHG_E!N15+TO_EHG_CHP!N15+TO_EHG_H!N15+TO_EHG_EDHP!N15+TO_EHG_EB!N15+TO_EHG_PH!N15</f>
        <v>0</v>
      </c>
      <c r="O15" s="10">
        <f>TO_EHG_E!O15+TO_EHG_CHP!O15+TO_EHG_H!O15+TO_EHG_EDHP!O15+TO_EHG_EB!O15+TO_EHG_PH!O15</f>
        <v>0</v>
      </c>
      <c r="P15" s="10">
        <f>TO_EHG_E!P15+TO_EHG_CHP!P15+TO_EHG_H!P15+TO_EHG_EDHP!P15+TO_EHG_EB!P15+TO_EHG_PH!P15</f>
        <v>0</v>
      </c>
      <c r="Q15" s="10">
        <f>TO_EHG_E!Q15+TO_EHG_CHP!Q15+TO_EHG_H!Q15+TO_EHG_EDHP!Q15+TO_EHG_EB!Q15+TO_EHG_PH!Q15</f>
        <v>0</v>
      </c>
      <c r="R15" s="10">
        <f>TO_EHG_E!R15+TO_EHG_CHP!R15+TO_EHG_H!R15+TO_EHG_EDHP!R15+TO_EHG_EB!R15+TO_EHG_PH!R15</f>
        <v>0</v>
      </c>
      <c r="S15" s="10">
        <f>TO_EHG_E!S15+TO_EHG_CHP!S15+TO_EHG_H!S15+TO_EHG_EDHP!S15+TO_EHG_EB!S15+TO_EHG_PH!S15</f>
        <v>0</v>
      </c>
      <c r="T15" s="10">
        <f>TO_EHG_E!T15+TO_EHG_CHP!T15+TO_EHG_H!T15+TO_EHG_EDHP!T15+TO_EHG_EB!T15+TO_EHG_PH!T15</f>
        <v>0</v>
      </c>
      <c r="U15" s="10">
        <f>TO_EHG_E!U15+TO_EHG_CHP!U15+TO_EHG_H!U15+TO_EHG_EDHP!U15+TO_EHG_EB!U15+TO_EHG_PH!U15</f>
        <v>0</v>
      </c>
      <c r="V15" s="10">
        <f>TO_EHG_E!V15+TO_EHG_CHP!V15+TO_EHG_H!V15+TO_EHG_EDHP!V15+TO_EHG_EB!V15+TO_EHG_PH!V15</f>
        <v>0</v>
      </c>
      <c r="W15" s="10">
        <f>TO_EHG_E!W15+TO_EHG_CHP!W15+TO_EHG_H!W15+TO_EHG_EDHP!W15+TO_EHG_EB!W15+TO_EHG_PH!W15</f>
        <v>0</v>
      </c>
      <c r="X15" s="10">
        <f>TO_EHG_E!X15+TO_EHG_CHP!X15+TO_EHG_H!X15+TO_EHG_EDHP!X15+TO_EHG_EB!X15+TO_EHG_PH!X15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TO_EHG_E!C16+TO_EHG_CHP!C16+TO_EHG_H!C16+TO_EHG_EDHP!C16+TO_EHG_EB!C16+TO_EHG_PH!C16</f>
        <v>0</v>
      </c>
      <c r="D16" s="10">
        <f>TO_EHG_E!D16+TO_EHG_CHP!D16+TO_EHG_H!D16+TO_EHG_EDHP!D16+TO_EHG_EB!D16+TO_EHG_PH!D16</f>
        <v>0</v>
      </c>
      <c r="E16" s="10">
        <f>TO_EHG_E!E16+TO_EHG_CHP!E16+TO_EHG_H!E16+TO_EHG_EDHP!E16+TO_EHG_EB!E16+TO_EHG_PH!E16</f>
        <v>0</v>
      </c>
      <c r="F16" s="10">
        <f>TO_EHG_E!F16+TO_EHG_CHP!F16+TO_EHG_H!F16+TO_EHG_EDHP!F16+TO_EHG_EB!F16+TO_EHG_PH!F16</f>
        <v>0</v>
      </c>
      <c r="G16" s="10">
        <f>TO_EHG_E!G16+TO_EHG_CHP!G16+TO_EHG_H!G16+TO_EHG_EDHP!G16+TO_EHG_EB!G16+TO_EHG_PH!G16</f>
        <v>0</v>
      </c>
      <c r="H16" s="10">
        <f>TO_EHG_E!H16+TO_EHG_CHP!H16+TO_EHG_H!H16+TO_EHG_EDHP!H16+TO_EHG_EB!H16+TO_EHG_PH!H16</f>
        <v>0</v>
      </c>
      <c r="I16" s="10">
        <f>TO_EHG_E!I16+TO_EHG_CHP!I16+TO_EHG_H!I16+TO_EHG_EDHP!I16+TO_EHG_EB!I16+TO_EHG_PH!I16</f>
        <v>0</v>
      </c>
      <c r="J16" s="10">
        <f>TO_EHG_E!J16+TO_EHG_CHP!J16+TO_EHG_H!J16+TO_EHG_EDHP!J16+TO_EHG_EB!J16+TO_EHG_PH!J16</f>
        <v>0</v>
      </c>
      <c r="K16" s="10">
        <f>TO_EHG_E!K16+TO_EHG_CHP!K16+TO_EHG_H!K16+TO_EHG_EDHP!K16+TO_EHG_EB!K16+TO_EHG_PH!K16</f>
        <v>0</v>
      </c>
      <c r="L16" s="10">
        <f>TO_EHG_E!L16+TO_EHG_CHP!L16+TO_EHG_H!L16+TO_EHG_EDHP!L16+TO_EHG_EB!L16+TO_EHG_PH!L16</f>
        <v>0</v>
      </c>
      <c r="M16" s="10">
        <f>TO_EHG_E!M16+TO_EHG_CHP!M16+TO_EHG_H!M16+TO_EHG_EDHP!M16+TO_EHG_EB!M16+TO_EHG_PH!M16</f>
        <v>0</v>
      </c>
      <c r="N16" s="10">
        <f>TO_EHG_E!N16+TO_EHG_CHP!N16+TO_EHG_H!N16+TO_EHG_EDHP!N16+TO_EHG_EB!N16+TO_EHG_PH!N16</f>
        <v>0</v>
      </c>
      <c r="O16" s="10">
        <f>TO_EHG_E!O16+TO_EHG_CHP!O16+TO_EHG_H!O16+TO_EHG_EDHP!O16+TO_EHG_EB!O16+TO_EHG_PH!O16</f>
        <v>0</v>
      </c>
      <c r="P16" s="10">
        <f>TO_EHG_E!P16+TO_EHG_CHP!P16+TO_EHG_H!P16+TO_EHG_EDHP!P16+TO_EHG_EB!P16+TO_EHG_PH!P16</f>
        <v>0</v>
      </c>
      <c r="Q16" s="10">
        <f>TO_EHG_E!Q16+TO_EHG_CHP!Q16+TO_EHG_H!Q16+TO_EHG_EDHP!Q16+TO_EHG_EB!Q16+TO_EHG_PH!Q16</f>
        <v>0</v>
      </c>
      <c r="R16" s="10">
        <f>TO_EHG_E!R16+TO_EHG_CHP!R16+TO_EHG_H!R16+TO_EHG_EDHP!R16+TO_EHG_EB!R16+TO_EHG_PH!R16</f>
        <v>0</v>
      </c>
      <c r="S16" s="10">
        <f>TO_EHG_E!S16+TO_EHG_CHP!S16+TO_EHG_H!S16+TO_EHG_EDHP!S16+TO_EHG_EB!S16+TO_EHG_PH!S16</f>
        <v>0</v>
      </c>
      <c r="T16" s="10">
        <f>TO_EHG_E!T16+TO_EHG_CHP!T16+TO_EHG_H!T16+TO_EHG_EDHP!T16+TO_EHG_EB!T16+TO_EHG_PH!T16</f>
        <v>0</v>
      </c>
      <c r="U16" s="10">
        <f>TO_EHG_E!U16+TO_EHG_CHP!U16+TO_EHG_H!U16+TO_EHG_EDHP!U16+TO_EHG_EB!U16+TO_EHG_PH!U16</f>
        <v>0</v>
      </c>
      <c r="V16" s="10">
        <f>TO_EHG_E!V16+TO_EHG_CHP!V16+TO_EHG_H!V16+TO_EHG_EDHP!V16+TO_EHG_EB!V16+TO_EHG_PH!V16</f>
        <v>0</v>
      </c>
      <c r="W16" s="10">
        <f>TO_EHG_E!W16+TO_EHG_CHP!W16+TO_EHG_H!W16+TO_EHG_EDHP!W16+TO_EHG_EB!W16+TO_EHG_PH!W16</f>
        <v>0</v>
      </c>
      <c r="X16" s="10">
        <f>TO_EHG_E!X16+TO_EHG_CHP!X16+TO_EHG_H!X16+TO_EHG_EDHP!X16+TO_EHG_EB!X16+TO_EHG_PH!X16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TO_EHG_E!C18+TO_EHG_CHP!C18+TO_EHG_H!C18+TO_EHG_EDHP!C18+TO_EHG_EB!C18+TO_EHG_PH!C18</f>
        <v>0</v>
      </c>
      <c r="D18" s="10">
        <f>TO_EHG_E!D18+TO_EHG_CHP!D18+TO_EHG_H!D18+TO_EHG_EDHP!D18+TO_EHG_EB!D18+TO_EHG_PH!D18</f>
        <v>0</v>
      </c>
      <c r="E18" s="10">
        <f>TO_EHG_E!E18+TO_EHG_CHP!E18+TO_EHG_H!E18+TO_EHG_EDHP!E18+TO_EHG_EB!E18+TO_EHG_PH!E18</f>
        <v>0</v>
      </c>
      <c r="F18" s="10">
        <f>TO_EHG_E!F18+TO_EHG_CHP!F18+TO_EHG_H!F18+TO_EHG_EDHP!F18+TO_EHG_EB!F18+TO_EHG_PH!F18</f>
        <v>0</v>
      </c>
      <c r="G18" s="10">
        <f>TO_EHG_E!G18+TO_EHG_CHP!G18+TO_EHG_H!G18+TO_EHG_EDHP!G18+TO_EHG_EB!G18+TO_EHG_PH!G18</f>
        <v>0</v>
      </c>
      <c r="H18" s="10">
        <f>TO_EHG_E!H18+TO_EHG_CHP!H18+TO_EHG_H!H18+TO_EHG_EDHP!H18+TO_EHG_EB!H18+TO_EHG_PH!H18</f>
        <v>0</v>
      </c>
      <c r="I18" s="10">
        <f>TO_EHG_E!I18+TO_EHG_CHP!I18+TO_EHG_H!I18+TO_EHG_EDHP!I18+TO_EHG_EB!I18+TO_EHG_PH!I18</f>
        <v>0</v>
      </c>
      <c r="J18" s="10">
        <f>TO_EHG_E!J18+TO_EHG_CHP!J18+TO_EHG_H!J18+TO_EHG_EDHP!J18+TO_EHG_EB!J18+TO_EHG_PH!J18</f>
        <v>0</v>
      </c>
      <c r="K18" s="10">
        <f>TO_EHG_E!K18+TO_EHG_CHP!K18+TO_EHG_H!K18+TO_EHG_EDHP!K18+TO_EHG_EB!K18+TO_EHG_PH!K18</f>
        <v>0</v>
      </c>
      <c r="L18" s="10">
        <f>TO_EHG_E!L18+TO_EHG_CHP!L18+TO_EHG_H!L18+TO_EHG_EDHP!L18+TO_EHG_EB!L18+TO_EHG_PH!L18</f>
        <v>0</v>
      </c>
      <c r="M18" s="10">
        <f>TO_EHG_E!M18+TO_EHG_CHP!M18+TO_EHG_H!M18+TO_EHG_EDHP!M18+TO_EHG_EB!M18+TO_EHG_PH!M18</f>
        <v>0</v>
      </c>
      <c r="N18" s="10">
        <f>TO_EHG_E!N18+TO_EHG_CHP!N18+TO_EHG_H!N18+TO_EHG_EDHP!N18+TO_EHG_EB!N18+TO_EHG_PH!N18</f>
        <v>0</v>
      </c>
      <c r="O18" s="10">
        <f>TO_EHG_E!O18+TO_EHG_CHP!O18+TO_EHG_H!O18+TO_EHG_EDHP!O18+TO_EHG_EB!O18+TO_EHG_PH!O18</f>
        <v>0</v>
      </c>
      <c r="P18" s="10">
        <f>TO_EHG_E!P18+TO_EHG_CHP!P18+TO_EHG_H!P18+TO_EHG_EDHP!P18+TO_EHG_EB!P18+TO_EHG_PH!P18</f>
        <v>0</v>
      </c>
      <c r="Q18" s="10">
        <f>TO_EHG_E!Q18+TO_EHG_CHP!Q18+TO_EHG_H!Q18+TO_EHG_EDHP!Q18+TO_EHG_EB!Q18+TO_EHG_PH!Q18</f>
        <v>0</v>
      </c>
      <c r="R18" s="10">
        <f>TO_EHG_E!R18+TO_EHG_CHP!R18+TO_EHG_H!R18+TO_EHG_EDHP!R18+TO_EHG_EB!R18+TO_EHG_PH!R18</f>
        <v>0</v>
      </c>
      <c r="S18" s="10">
        <f>TO_EHG_E!S18+TO_EHG_CHP!S18+TO_EHG_H!S18+TO_EHG_EDHP!S18+TO_EHG_EB!S18+TO_EHG_PH!S18</f>
        <v>0</v>
      </c>
      <c r="T18" s="10">
        <f>TO_EHG_E!T18+TO_EHG_CHP!T18+TO_EHG_H!T18+TO_EHG_EDHP!T18+TO_EHG_EB!T18+TO_EHG_PH!T18</f>
        <v>0</v>
      </c>
      <c r="U18" s="10">
        <f>TO_EHG_E!U18+TO_EHG_CHP!U18+TO_EHG_H!U18+TO_EHG_EDHP!U18+TO_EHG_EB!U18+TO_EHG_PH!U18</f>
        <v>0</v>
      </c>
      <c r="V18" s="10">
        <f>TO_EHG_E!V18+TO_EHG_CHP!V18+TO_EHG_H!V18+TO_EHG_EDHP!V18+TO_EHG_EB!V18+TO_EHG_PH!V18</f>
        <v>0</v>
      </c>
      <c r="W18" s="10">
        <f>TO_EHG_E!W18+TO_EHG_CHP!W18+TO_EHG_H!W18+TO_EHG_EDHP!W18+TO_EHG_EB!W18+TO_EHG_PH!W18</f>
        <v>0</v>
      </c>
      <c r="X18" s="10">
        <f>TO_EHG_E!X18+TO_EHG_CHP!X18+TO_EHG_H!X18+TO_EHG_EDHP!X18+TO_EHG_EB!X18+TO_EHG_PH!X18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TO_EHG_E!C19+TO_EHG_CHP!C19+TO_EHG_H!C19+TO_EHG_EDHP!C19+TO_EHG_EB!C19+TO_EHG_PH!C19</f>
        <v>0</v>
      </c>
      <c r="D19" s="10">
        <f>TO_EHG_E!D19+TO_EHG_CHP!D19+TO_EHG_H!D19+TO_EHG_EDHP!D19+TO_EHG_EB!D19+TO_EHG_PH!D19</f>
        <v>0</v>
      </c>
      <c r="E19" s="10">
        <f>TO_EHG_E!E19+TO_EHG_CHP!E19+TO_EHG_H!E19+TO_EHG_EDHP!E19+TO_EHG_EB!E19+TO_EHG_PH!E19</f>
        <v>0</v>
      </c>
      <c r="F19" s="10">
        <f>TO_EHG_E!F19+TO_EHG_CHP!F19+TO_EHG_H!F19+TO_EHG_EDHP!F19+TO_EHG_EB!F19+TO_EHG_PH!F19</f>
        <v>0</v>
      </c>
      <c r="G19" s="10">
        <f>TO_EHG_E!G19+TO_EHG_CHP!G19+TO_EHG_H!G19+TO_EHG_EDHP!G19+TO_EHG_EB!G19+TO_EHG_PH!G19</f>
        <v>0</v>
      </c>
      <c r="H19" s="10">
        <f>TO_EHG_E!H19+TO_EHG_CHP!H19+TO_EHG_H!H19+TO_EHG_EDHP!H19+TO_EHG_EB!H19+TO_EHG_PH!H19</f>
        <v>0</v>
      </c>
      <c r="I19" s="10">
        <f>TO_EHG_E!I19+TO_EHG_CHP!I19+TO_EHG_H!I19+TO_EHG_EDHP!I19+TO_EHG_EB!I19+TO_EHG_PH!I19</f>
        <v>0</v>
      </c>
      <c r="J19" s="10">
        <f>TO_EHG_E!J19+TO_EHG_CHP!J19+TO_EHG_H!J19+TO_EHG_EDHP!J19+TO_EHG_EB!J19+TO_EHG_PH!J19</f>
        <v>0</v>
      </c>
      <c r="K19" s="10">
        <f>TO_EHG_E!K19+TO_EHG_CHP!K19+TO_EHG_H!K19+TO_EHG_EDHP!K19+TO_EHG_EB!K19+TO_EHG_PH!K19</f>
        <v>0</v>
      </c>
      <c r="L19" s="10">
        <f>TO_EHG_E!L19+TO_EHG_CHP!L19+TO_EHG_H!L19+TO_EHG_EDHP!L19+TO_EHG_EB!L19+TO_EHG_PH!L19</f>
        <v>0</v>
      </c>
      <c r="M19" s="10">
        <f>TO_EHG_E!M19+TO_EHG_CHP!M19+TO_EHG_H!M19+TO_EHG_EDHP!M19+TO_EHG_EB!M19+TO_EHG_PH!M19</f>
        <v>0</v>
      </c>
      <c r="N19" s="10">
        <f>TO_EHG_E!N19+TO_EHG_CHP!N19+TO_EHG_H!N19+TO_EHG_EDHP!N19+TO_EHG_EB!N19+TO_EHG_PH!N19</f>
        <v>0</v>
      </c>
      <c r="O19" s="10">
        <f>TO_EHG_E!O19+TO_EHG_CHP!O19+TO_EHG_H!O19+TO_EHG_EDHP!O19+TO_EHG_EB!O19+TO_EHG_PH!O19</f>
        <v>0</v>
      </c>
      <c r="P19" s="10">
        <f>TO_EHG_E!P19+TO_EHG_CHP!P19+TO_EHG_H!P19+TO_EHG_EDHP!P19+TO_EHG_EB!P19+TO_EHG_PH!P19</f>
        <v>0</v>
      </c>
      <c r="Q19" s="10">
        <f>TO_EHG_E!Q19+TO_EHG_CHP!Q19+TO_EHG_H!Q19+TO_EHG_EDHP!Q19+TO_EHG_EB!Q19+TO_EHG_PH!Q19</f>
        <v>0</v>
      </c>
      <c r="R19" s="10">
        <f>TO_EHG_E!R19+TO_EHG_CHP!R19+TO_EHG_H!R19+TO_EHG_EDHP!R19+TO_EHG_EB!R19+TO_EHG_PH!R19</f>
        <v>0</v>
      </c>
      <c r="S19" s="10">
        <f>TO_EHG_E!S19+TO_EHG_CHP!S19+TO_EHG_H!S19+TO_EHG_EDHP!S19+TO_EHG_EB!S19+TO_EHG_PH!S19</f>
        <v>0</v>
      </c>
      <c r="T19" s="10">
        <f>TO_EHG_E!T19+TO_EHG_CHP!T19+TO_EHG_H!T19+TO_EHG_EDHP!T19+TO_EHG_EB!T19+TO_EHG_PH!T19</f>
        <v>0</v>
      </c>
      <c r="U19" s="10">
        <f>TO_EHG_E!U19+TO_EHG_CHP!U19+TO_EHG_H!U19+TO_EHG_EDHP!U19+TO_EHG_EB!U19+TO_EHG_PH!U19</f>
        <v>0</v>
      </c>
      <c r="V19" s="10">
        <f>TO_EHG_E!V19+TO_EHG_CHP!V19+TO_EHG_H!V19+TO_EHG_EDHP!V19+TO_EHG_EB!V19+TO_EHG_PH!V19</f>
        <v>0</v>
      </c>
      <c r="W19" s="10">
        <f>TO_EHG_E!W19+TO_EHG_CHP!W19+TO_EHG_H!W19+TO_EHG_EDHP!W19+TO_EHG_EB!W19+TO_EHG_PH!W19</f>
        <v>0</v>
      </c>
      <c r="X19" s="10">
        <f>TO_EHG_E!X19+TO_EHG_CHP!X19+TO_EHG_H!X19+TO_EHG_EDHP!X19+TO_EHG_EB!X19+TO_EHG_PH!X19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TO_EHG_E!C20+TO_EHG_CHP!C20+TO_EHG_H!C20+TO_EHG_EDHP!C20+TO_EHG_EB!C20+TO_EHG_PH!C20</f>
        <v>0</v>
      </c>
      <c r="D20" s="10">
        <f>TO_EHG_E!D20+TO_EHG_CHP!D20+TO_EHG_H!D20+TO_EHG_EDHP!D20+TO_EHG_EB!D20+TO_EHG_PH!D20</f>
        <v>0</v>
      </c>
      <c r="E20" s="10">
        <f>TO_EHG_E!E20+TO_EHG_CHP!E20+TO_EHG_H!E20+TO_EHG_EDHP!E20+TO_EHG_EB!E20+TO_EHG_PH!E20</f>
        <v>0</v>
      </c>
      <c r="F20" s="10">
        <f>TO_EHG_E!F20+TO_EHG_CHP!F20+TO_EHG_H!F20+TO_EHG_EDHP!F20+TO_EHG_EB!F20+TO_EHG_PH!F20</f>
        <v>0</v>
      </c>
      <c r="G20" s="10">
        <f>TO_EHG_E!G20+TO_EHG_CHP!G20+TO_EHG_H!G20+TO_EHG_EDHP!G20+TO_EHG_EB!G20+TO_EHG_PH!G20</f>
        <v>0</v>
      </c>
      <c r="H20" s="10">
        <f>TO_EHG_E!H20+TO_EHG_CHP!H20+TO_EHG_H!H20+TO_EHG_EDHP!H20+TO_EHG_EB!H20+TO_EHG_PH!H20</f>
        <v>0</v>
      </c>
      <c r="I20" s="10">
        <f>TO_EHG_E!I20+TO_EHG_CHP!I20+TO_EHG_H!I20+TO_EHG_EDHP!I20+TO_EHG_EB!I20+TO_EHG_PH!I20</f>
        <v>0</v>
      </c>
      <c r="J20" s="10">
        <f>TO_EHG_E!J20+TO_EHG_CHP!J20+TO_EHG_H!J20+TO_EHG_EDHP!J20+TO_EHG_EB!J20+TO_EHG_PH!J20</f>
        <v>0</v>
      </c>
      <c r="K20" s="10">
        <f>TO_EHG_E!K20+TO_EHG_CHP!K20+TO_EHG_H!K20+TO_EHG_EDHP!K20+TO_EHG_EB!K20+TO_EHG_PH!K20</f>
        <v>0</v>
      </c>
      <c r="L20" s="10">
        <f>TO_EHG_E!L20+TO_EHG_CHP!L20+TO_EHG_H!L20+TO_EHG_EDHP!L20+TO_EHG_EB!L20+TO_EHG_PH!L20</f>
        <v>0</v>
      </c>
      <c r="M20" s="10">
        <f>TO_EHG_E!M20+TO_EHG_CHP!M20+TO_EHG_H!M20+TO_EHG_EDHP!M20+TO_EHG_EB!M20+TO_EHG_PH!M20</f>
        <v>0</v>
      </c>
      <c r="N20" s="10">
        <f>TO_EHG_E!N20+TO_EHG_CHP!N20+TO_EHG_H!N20+TO_EHG_EDHP!N20+TO_EHG_EB!N20+TO_EHG_PH!N20</f>
        <v>0</v>
      </c>
      <c r="O20" s="10">
        <f>TO_EHG_E!O20+TO_EHG_CHP!O20+TO_EHG_H!O20+TO_EHG_EDHP!O20+TO_EHG_EB!O20+TO_EHG_PH!O20</f>
        <v>0</v>
      </c>
      <c r="P20" s="10">
        <f>TO_EHG_E!P20+TO_EHG_CHP!P20+TO_EHG_H!P20+TO_EHG_EDHP!P20+TO_EHG_EB!P20+TO_EHG_PH!P20</f>
        <v>0</v>
      </c>
      <c r="Q20" s="10">
        <f>TO_EHG_E!Q20+TO_EHG_CHP!Q20+TO_EHG_H!Q20+TO_EHG_EDHP!Q20+TO_EHG_EB!Q20+TO_EHG_PH!Q20</f>
        <v>0</v>
      </c>
      <c r="R20" s="10">
        <f>TO_EHG_E!R20+TO_EHG_CHP!R20+TO_EHG_H!R20+TO_EHG_EDHP!R20+TO_EHG_EB!R20+TO_EHG_PH!R20</f>
        <v>0</v>
      </c>
      <c r="S20" s="10">
        <f>TO_EHG_E!S20+TO_EHG_CHP!S20+TO_EHG_H!S20+TO_EHG_EDHP!S20+TO_EHG_EB!S20+TO_EHG_PH!S20</f>
        <v>0</v>
      </c>
      <c r="T20" s="10">
        <f>TO_EHG_E!T20+TO_EHG_CHP!T20+TO_EHG_H!T20+TO_EHG_EDHP!T20+TO_EHG_EB!T20+TO_EHG_PH!T20</f>
        <v>0</v>
      </c>
      <c r="U20" s="10">
        <f>TO_EHG_E!U20+TO_EHG_CHP!U20+TO_EHG_H!U20+TO_EHG_EDHP!U20+TO_EHG_EB!U20+TO_EHG_PH!U20</f>
        <v>0</v>
      </c>
      <c r="V20" s="10">
        <f>TO_EHG_E!V20+TO_EHG_CHP!V20+TO_EHG_H!V20+TO_EHG_EDHP!V20+TO_EHG_EB!V20+TO_EHG_PH!V20</f>
        <v>0</v>
      </c>
      <c r="W20" s="10">
        <f>TO_EHG_E!W20+TO_EHG_CHP!W20+TO_EHG_H!W20+TO_EHG_EDHP!W20+TO_EHG_EB!W20+TO_EHG_PH!W20</f>
        <v>0</v>
      </c>
      <c r="X20" s="10">
        <f>TO_EHG_E!X20+TO_EHG_CHP!X20+TO_EHG_H!X20+TO_EHG_EDHP!X20+TO_EHG_EB!X20+TO_EHG_PH!X20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TO_EHG_E!C21+TO_EHG_CHP!C21+TO_EHG_H!C21+TO_EHG_EDHP!C21+TO_EHG_EB!C21+TO_EHG_PH!C21</f>
        <v>0</v>
      </c>
      <c r="D21" s="10">
        <f>TO_EHG_E!D21+TO_EHG_CHP!D21+TO_EHG_H!D21+TO_EHG_EDHP!D21+TO_EHG_EB!D21+TO_EHG_PH!D21</f>
        <v>0</v>
      </c>
      <c r="E21" s="10">
        <f>TO_EHG_E!E21+TO_EHG_CHP!E21+TO_EHG_H!E21+TO_EHG_EDHP!E21+TO_EHG_EB!E21+TO_EHG_PH!E21</f>
        <v>0</v>
      </c>
      <c r="F21" s="10">
        <f>TO_EHG_E!F21+TO_EHG_CHP!F21+TO_EHG_H!F21+TO_EHG_EDHP!F21+TO_EHG_EB!F21+TO_EHG_PH!F21</f>
        <v>0</v>
      </c>
      <c r="G21" s="10">
        <f>TO_EHG_E!G21+TO_EHG_CHP!G21+TO_EHG_H!G21+TO_EHG_EDHP!G21+TO_EHG_EB!G21+TO_EHG_PH!G21</f>
        <v>0</v>
      </c>
      <c r="H21" s="10">
        <f>TO_EHG_E!H21+TO_EHG_CHP!H21+TO_EHG_H!H21+TO_EHG_EDHP!H21+TO_EHG_EB!H21+TO_EHG_PH!H21</f>
        <v>0</v>
      </c>
      <c r="I21" s="10">
        <f>TO_EHG_E!I21+TO_EHG_CHP!I21+TO_EHG_H!I21+TO_EHG_EDHP!I21+TO_EHG_EB!I21+TO_EHG_PH!I21</f>
        <v>0</v>
      </c>
      <c r="J21" s="10">
        <f>TO_EHG_E!J21+TO_EHG_CHP!J21+TO_EHG_H!J21+TO_EHG_EDHP!J21+TO_EHG_EB!J21+TO_EHG_PH!J21</f>
        <v>0</v>
      </c>
      <c r="K21" s="10">
        <f>TO_EHG_E!K21+TO_EHG_CHP!K21+TO_EHG_H!K21+TO_EHG_EDHP!K21+TO_EHG_EB!K21+TO_EHG_PH!K21</f>
        <v>0</v>
      </c>
      <c r="L21" s="10">
        <f>TO_EHG_E!L21+TO_EHG_CHP!L21+TO_EHG_H!L21+TO_EHG_EDHP!L21+TO_EHG_EB!L21+TO_EHG_PH!L21</f>
        <v>0</v>
      </c>
      <c r="M21" s="10">
        <f>TO_EHG_E!M21+TO_EHG_CHP!M21+TO_EHG_H!M21+TO_EHG_EDHP!M21+TO_EHG_EB!M21+TO_EHG_PH!M21</f>
        <v>0</v>
      </c>
      <c r="N21" s="10">
        <f>TO_EHG_E!N21+TO_EHG_CHP!N21+TO_EHG_H!N21+TO_EHG_EDHP!N21+TO_EHG_EB!N21+TO_EHG_PH!N21</f>
        <v>0</v>
      </c>
      <c r="O21" s="10">
        <f>TO_EHG_E!O21+TO_EHG_CHP!O21+TO_EHG_H!O21+TO_EHG_EDHP!O21+TO_EHG_EB!O21+TO_EHG_PH!O21</f>
        <v>0</v>
      </c>
      <c r="P21" s="10">
        <f>TO_EHG_E!P21+TO_EHG_CHP!P21+TO_EHG_H!P21+TO_EHG_EDHP!P21+TO_EHG_EB!P21+TO_EHG_PH!P21</f>
        <v>0</v>
      </c>
      <c r="Q21" s="10">
        <f>TO_EHG_E!Q21+TO_EHG_CHP!Q21+TO_EHG_H!Q21+TO_EHG_EDHP!Q21+TO_EHG_EB!Q21+TO_EHG_PH!Q21</f>
        <v>0</v>
      </c>
      <c r="R21" s="10">
        <f>TO_EHG_E!R21+TO_EHG_CHP!R21+TO_EHG_H!R21+TO_EHG_EDHP!R21+TO_EHG_EB!R21+TO_EHG_PH!R21</f>
        <v>0</v>
      </c>
      <c r="S21" s="10">
        <f>TO_EHG_E!S21+TO_EHG_CHP!S21+TO_EHG_H!S21+TO_EHG_EDHP!S21+TO_EHG_EB!S21+TO_EHG_PH!S21</f>
        <v>0</v>
      </c>
      <c r="T21" s="10">
        <f>TO_EHG_E!T21+TO_EHG_CHP!T21+TO_EHG_H!T21+TO_EHG_EDHP!T21+TO_EHG_EB!T21+TO_EHG_PH!T21</f>
        <v>0</v>
      </c>
      <c r="U21" s="10">
        <f>TO_EHG_E!U21+TO_EHG_CHP!U21+TO_EHG_H!U21+TO_EHG_EDHP!U21+TO_EHG_EB!U21+TO_EHG_PH!U21</f>
        <v>0</v>
      </c>
      <c r="V21" s="10">
        <f>TO_EHG_E!V21+TO_EHG_CHP!V21+TO_EHG_H!V21+TO_EHG_EDHP!V21+TO_EHG_EB!V21+TO_EHG_PH!V21</f>
        <v>0</v>
      </c>
      <c r="W21" s="10">
        <f>TO_EHG_E!W21+TO_EHG_CHP!W21+TO_EHG_H!W21+TO_EHG_EDHP!W21+TO_EHG_EB!W21+TO_EHG_PH!W21</f>
        <v>0</v>
      </c>
      <c r="X21" s="10">
        <f>TO_EHG_E!X21+TO_EHG_CHP!X21+TO_EHG_H!X21+TO_EHG_EDHP!X21+TO_EHG_EB!X21+TO_EHG_PH!X21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TO_EHG_E!C23+TO_EHG_CHP!C23+TO_EHG_H!C23+TO_EHG_EDHP!C23+TO_EHG_EB!C23+TO_EHG_PH!C23</f>
        <v>0</v>
      </c>
      <c r="D23" s="10">
        <f>TO_EHG_E!D23+TO_EHG_CHP!D23+TO_EHG_H!D23+TO_EHG_EDHP!D23+TO_EHG_EB!D23+TO_EHG_PH!D23</f>
        <v>0</v>
      </c>
      <c r="E23" s="10">
        <f>TO_EHG_E!E23+TO_EHG_CHP!E23+TO_EHG_H!E23+TO_EHG_EDHP!E23+TO_EHG_EB!E23+TO_EHG_PH!E23</f>
        <v>0</v>
      </c>
      <c r="F23" s="10">
        <f>TO_EHG_E!F23+TO_EHG_CHP!F23+TO_EHG_H!F23+TO_EHG_EDHP!F23+TO_EHG_EB!F23+TO_EHG_PH!F23</f>
        <v>0</v>
      </c>
      <c r="G23" s="10">
        <f>TO_EHG_E!G23+TO_EHG_CHP!G23+TO_EHG_H!G23+TO_EHG_EDHP!G23+TO_EHG_EB!G23+TO_EHG_PH!G23</f>
        <v>0</v>
      </c>
      <c r="H23" s="10">
        <f>TO_EHG_E!H23+TO_EHG_CHP!H23+TO_EHG_H!H23+TO_EHG_EDHP!H23+TO_EHG_EB!H23+TO_EHG_PH!H23</f>
        <v>0</v>
      </c>
      <c r="I23" s="10">
        <f>TO_EHG_E!I23+TO_EHG_CHP!I23+TO_EHG_H!I23+TO_EHG_EDHP!I23+TO_EHG_EB!I23+TO_EHG_PH!I23</f>
        <v>0</v>
      </c>
      <c r="J23" s="10">
        <f>TO_EHG_E!J23+TO_EHG_CHP!J23+TO_EHG_H!J23+TO_EHG_EDHP!J23+TO_EHG_EB!J23+TO_EHG_PH!J23</f>
        <v>0</v>
      </c>
      <c r="K23" s="10">
        <f>TO_EHG_E!K23+TO_EHG_CHP!K23+TO_EHG_H!K23+TO_EHG_EDHP!K23+TO_EHG_EB!K23+TO_EHG_PH!K23</f>
        <v>0</v>
      </c>
      <c r="L23" s="10">
        <f>TO_EHG_E!L23+TO_EHG_CHP!L23+TO_EHG_H!L23+TO_EHG_EDHP!L23+TO_EHG_EB!L23+TO_EHG_PH!L23</f>
        <v>0</v>
      </c>
      <c r="M23" s="10">
        <f>TO_EHG_E!M23+TO_EHG_CHP!M23+TO_EHG_H!M23+TO_EHG_EDHP!M23+TO_EHG_EB!M23+TO_EHG_PH!M23</f>
        <v>0</v>
      </c>
      <c r="N23" s="10">
        <f>TO_EHG_E!N23+TO_EHG_CHP!N23+TO_EHG_H!N23+TO_EHG_EDHP!N23+TO_EHG_EB!N23+TO_EHG_PH!N23</f>
        <v>0</v>
      </c>
      <c r="O23" s="10">
        <f>TO_EHG_E!O23+TO_EHG_CHP!O23+TO_EHG_H!O23+TO_EHG_EDHP!O23+TO_EHG_EB!O23+TO_EHG_PH!O23</f>
        <v>0</v>
      </c>
      <c r="P23" s="10">
        <f>TO_EHG_E!P23+TO_EHG_CHP!P23+TO_EHG_H!P23+TO_EHG_EDHP!P23+TO_EHG_EB!P23+TO_EHG_PH!P23</f>
        <v>0</v>
      </c>
      <c r="Q23" s="10">
        <f>TO_EHG_E!Q23+TO_EHG_CHP!Q23+TO_EHG_H!Q23+TO_EHG_EDHP!Q23+TO_EHG_EB!Q23+TO_EHG_PH!Q23</f>
        <v>0</v>
      </c>
      <c r="R23" s="10">
        <f>TO_EHG_E!R23+TO_EHG_CHP!R23+TO_EHG_H!R23+TO_EHG_EDHP!R23+TO_EHG_EB!R23+TO_EHG_PH!R23</f>
        <v>0</v>
      </c>
      <c r="S23" s="10">
        <f>TO_EHG_E!S23+TO_EHG_CHP!S23+TO_EHG_H!S23+TO_EHG_EDHP!S23+TO_EHG_EB!S23+TO_EHG_PH!S23</f>
        <v>0</v>
      </c>
      <c r="T23" s="10">
        <f>TO_EHG_E!T23+TO_EHG_CHP!T23+TO_EHG_H!T23+TO_EHG_EDHP!T23+TO_EHG_EB!T23+TO_EHG_PH!T23</f>
        <v>0</v>
      </c>
      <c r="U23" s="10">
        <f>TO_EHG_E!U23+TO_EHG_CHP!U23+TO_EHG_H!U23+TO_EHG_EDHP!U23+TO_EHG_EB!U23+TO_EHG_PH!U23</f>
        <v>0</v>
      </c>
      <c r="V23" s="10">
        <f>TO_EHG_E!V23+TO_EHG_CHP!V23+TO_EHG_H!V23+TO_EHG_EDHP!V23+TO_EHG_EB!V23+TO_EHG_PH!V23</f>
        <v>0</v>
      </c>
      <c r="W23" s="10">
        <f>TO_EHG_E!W23+TO_EHG_CHP!W23+TO_EHG_H!W23+TO_EHG_EDHP!W23+TO_EHG_EB!W23+TO_EHG_PH!W23</f>
        <v>0</v>
      </c>
      <c r="X23" s="10">
        <f>TO_EHG_E!X23+TO_EHG_CHP!X23+TO_EHG_H!X23+TO_EHG_EDHP!X23+TO_EHG_EB!X23+TO_EHG_PH!X23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TO_EHG_E!C24+TO_EHG_CHP!C24+TO_EHG_H!C24+TO_EHG_EDHP!C24+TO_EHG_EB!C24+TO_EHG_PH!C24</f>
        <v>0</v>
      </c>
      <c r="D24" s="10">
        <f>TO_EHG_E!D24+TO_EHG_CHP!D24+TO_EHG_H!D24+TO_EHG_EDHP!D24+TO_EHG_EB!D24+TO_EHG_PH!D24</f>
        <v>0</v>
      </c>
      <c r="E24" s="10">
        <f>TO_EHG_E!E24+TO_EHG_CHP!E24+TO_EHG_H!E24+TO_EHG_EDHP!E24+TO_EHG_EB!E24+TO_EHG_PH!E24</f>
        <v>0</v>
      </c>
      <c r="F24" s="10">
        <f>TO_EHG_E!F24+TO_EHG_CHP!F24+TO_EHG_H!F24+TO_EHG_EDHP!F24+TO_EHG_EB!F24+TO_EHG_PH!F24</f>
        <v>0</v>
      </c>
      <c r="G24" s="10">
        <f>TO_EHG_E!G24+TO_EHG_CHP!G24+TO_EHG_H!G24+TO_EHG_EDHP!G24+TO_EHG_EB!G24+TO_EHG_PH!G24</f>
        <v>0</v>
      </c>
      <c r="H24" s="10">
        <f>TO_EHG_E!H24+TO_EHG_CHP!H24+TO_EHG_H!H24+TO_EHG_EDHP!H24+TO_EHG_EB!H24+TO_EHG_PH!H24</f>
        <v>0</v>
      </c>
      <c r="I24" s="10">
        <f>TO_EHG_E!I24+TO_EHG_CHP!I24+TO_EHG_H!I24+TO_EHG_EDHP!I24+TO_EHG_EB!I24+TO_EHG_PH!I24</f>
        <v>0</v>
      </c>
      <c r="J24" s="10">
        <f>TO_EHG_E!J24+TO_EHG_CHP!J24+TO_EHG_H!J24+TO_EHG_EDHP!J24+TO_EHG_EB!J24+TO_EHG_PH!J24</f>
        <v>0</v>
      </c>
      <c r="K24" s="10">
        <f>TO_EHG_E!K24+TO_EHG_CHP!K24+TO_EHG_H!K24+TO_EHG_EDHP!K24+TO_EHG_EB!K24+TO_EHG_PH!K24</f>
        <v>0</v>
      </c>
      <c r="L24" s="10">
        <f>TO_EHG_E!L24+TO_EHG_CHP!L24+TO_EHG_H!L24+TO_EHG_EDHP!L24+TO_EHG_EB!L24+TO_EHG_PH!L24</f>
        <v>0</v>
      </c>
      <c r="M24" s="10">
        <f>TO_EHG_E!M24+TO_EHG_CHP!M24+TO_EHG_H!M24+TO_EHG_EDHP!M24+TO_EHG_EB!M24+TO_EHG_PH!M24</f>
        <v>0</v>
      </c>
      <c r="N24" s="10">
        <f>TO_EHG_E!N24+TO_EHG_CHP!N24+TO_EHG_H!N24+TO_EHG_EDHP!N24+TO_EHG_EB!N24+TO_EHG_PH!N24</f>
        <v>0</v>
      </c>
      <c r="O24" s="10">
        <f>TO_EHG_E!O24+TO_EHG_CHP!O24+TO_EHG_H!O24+TO_EHG_EDHP!O24+TO_EHG_EB!O24+TO_EHG_PH!O24</f>
        <v>0</v>
      </c>
      <c r="P24" s="10">
        <f>TO_EHG_E!P24+TO_EHG_CHP!P24+TO_EHG_H!P24+TO_EHG_EDHP!P24+TO_EHG_EB!P24+TO_EHG_PH!P24</f>
        <v>0</v>
      </c>
      <c r="Q24" s="10">
        <f>TO_EHG_E!Q24+TO_EHG_CHP!Q24+TO_EHG_H!Q24+TO_EHG_EDHP!Q24+TO_EHG_EB!Q24+TO_EHG_PH!Q24</f>
        <v>0</v>
      </c>
      <c r="R24" s="10">
        <f>TO_EHG_E!R24+TO_EHG_CHP!R24+TO_EHG_H!R24+TO_EHG_EDHP!R24+TO_EHG_EB!R24+TO_EHG_PH!R24</f>
        <v>0</v>
      </c>
      <c r="S24" s="10">
        <f>TO_EHG_E!S24+TO_EHG_CHP!S24+TO_EHG_H!S24+TO_EHG_EDHP!S24+TO_EHG_EB!S24+TO_EHG_PH!S24</f>
        <v>0</v>
      </c>
      <c r="T24" s="10">
        <f>TO_EHG_E!T24+TO_EHG_CHP!T24+TO_EHG_H!T24+TO_EHG_EDHP!T24+TO_EHG_EB!T24+TO_EHG_PH!T24</f>
        <v>0</v>
      </c>
      <c r="U24" s="10">
        <f>TO_EHG_E!U24+TO_EHG_CHP!U24+TO_EHG_H!U24+TO_EHG_EDHP!U24+TO_EHG_EB!U24+TO_EHG_PH!U24</f>
        <v>0</v>
      </c>
      <c r="V24" s="10">
        <f>TO_EHG_E!V24+TO_EHG_CHP!V24+TO_EHG_H!V24+TO_EHG_EDHP!V24+TO_EHG_EB!V24+TO_EHG_PH!V24</f>
        <v>0</v>
      </c>
      <c r="W24" s="10">
        <f>TO_EHG_E!W24+TO_EHG_CHP!W24+TO_EHG_H!W24+TO_EHG_EDHP!W24+TO_EHG_EB!W24+TO_EHG_PH!W24</f>
        <v>0</v>
      </c>
      <c r="X24" s="10">
        <f>TO_EHG_E!X24+TO_EHG_CHP!X24+TO_EHG_H!X24+TO_EHG_EDHP!X24+TO_EHG_EB!X24+TO_EHG_PH!X24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TO_EHG_E!C25+TO_EHG_CHP!C25+TO_EHG_H!C25+TO_EHG_EDHP!C25+TO_EHG_EB!C25+TO_EHG_PH!C25</f>
        <v>0</v>
      </c>
      <c r="D25" s="37">
        <f>TO_EHG_E!D25+TO_EHG_CHP!D25+TO_EHG_H!D25+TO_EHG_EDHP!D25+TO_EHG_EB!D25+TO_EHG_PH!D25</f>
        <v>0</v>
      </c>
      <c r="E25" s="37">
        <f>TO_EHG_E!E25+TO_EHG_CHP!E25+TO_EHG_H!E25+TO_EHG_EDHP!E25+TO_EHG_EB!E25+TO_EHG_PH!E25</f>
        <v>0</v>
      </c>
      <c r="F25" s="37">
        <f>TO_EHG_E!F25+TO_EHG_CHP!F25+TO_EHG_H!F25+TO_EHG_EDHP!F25+TO_EHG_EB!F25+TO_EHG_PH!F25</f>
        <v>0</v>
      </c>
      <c r="G25" s="37">
        <f>TO_EHG_E!G25+TO_EHG_CHP!G25+TO_EHG_H!G25+TO_EHG_EDHP!G25+TO_EHG_EB!G25+TO_EHG_PH!G25</f>
        <v>0</v>
      </c>
      <c r="H25" s="37">
        <f>TO_EHG_E!H25+TO_EHG_CHP!H25+TO_EHG_H!H25+TO_EHG_EDHP!H25+TO_EHG_EB!H25+TO_EHG_PH!H25</f>
        <v>0</v>
      </c>
      <c r="I25" s="37">
        <f>TO_EHG_E!I25+TO_EHG_CHP!I25+TO_EHG_H!I25+TO_EHG_EDHP!I25+TO_EHG_EB!I25+TO_EHG_PH!I25</f>
        <v>0</v>
      </c>
      <c r="J25" s="37">
        <f>TO_EHG_E!J25+TO_EHG_CHP!J25+TO_EHG_H!J25+TO_EHG_EDHP!J25+TO_EHG_EB!J25+TO_EHG_PH!J25</f>
        <v>0</v>
      </c>
      <c r="K25" s="37">
        <f>TO_EHG_E!K25+TO_EHG_CHP!K25+TO_EHG_H!K25+TO_EHG_EDHP!K25+TO_EHG_EB!K25+TO_EHG_PH!K25</f>
        <v>0</v>
      </c>
      <c r="L25" s="37">
        <f>TO_EHG_E!L25+TO_EHG_CHP!L25+TO_EHG_H!L25+TO_EHG_EDHP!L25+TO_EHG_EB!L25+TO_EHG_PH!L25</f>
        <v>0</v>
      </c>
      <c r="M25" s="37">
        <f>TO_EHG_E!M25+TO_EHG_CHP!M25+TO_EHG_H!M25+TO_EHG_EDHP!M25+TO_EHG_EB!M25+TO_EHG_PH!M25</f>
        <v>0</v>
      </c>
      <c r="N25" s="37">
        <f>TO_EHG_E!N25+TO_EHG_CHP!N25+TO_EHG_H!N25+TO_EHG_EDHP!N25+TO_EHG_EB!N25+TO_EHG_PH!N25</f>
        <v>0</v>
      </c>
      <c r="O25" s="37">
        <f>TO_EHG_E!O25+TO_EHG_CHP!O25+TO_EHG_H!O25+TO_EHG_EDHP!O25+TO_EHG_EB!O25+TO_EHG_PH!O25</f>
        <v>0</v>
      </c>
      <c r="P25" s="37">
        <f>TO_EHG_E!P25+TO_EHG_CHP!P25+TO_EHG_H!P25+TO_EHG_EDHP!P25+TO_EHG_EB!P25+TO_EHG_PH!P25</f>
        <v>0</v>
      </c>
      <c r="Q25" s="37">
        <f>TO_EHG_E!Q25+TO_EHG_CHP!Q25+TO_EHG_H!Q25+TO_EHG_EDHP!Q25+TO_EHG_EB!Q25+TO_EHG_PH!Q25</f>
        <v>0</v>
      </c>
      <c r="R25" s="37">
        <f>TO_EHG_E!R25+TO_EHG_CHP!R25+TO_EHG_H!R25+TO_EHG_EDHP!R25+TO_EHG_EB!R25+TO_EHG_PH!R25</f>
        <v>0</v>
      </c>
      <c r="S25" s="37">
        <f>TO_EHG_E!S25+TO_EHG_CHP!S25+TO_EHG_H!S25+TO_EHG_EDHP!S25+TO_EHG_EB!S25+TO_EHG_PH!S25</f>
        <v>0</v>
      </c>
      <c r="T25" s="37">
        <f>TO_EHG_E!T25+TO_EHG_CHP!T25+TO_EHG_H!T25+TO_EHG_EDHP!T25+TO_EHG_EB!T25+TO_EHG_PH!T25</f>
        <v>0</v>
      </c>
      <c r="U25" s="37">
        <f>TO_EHG_E!U25+TO_EHG_CHP!U25+TO_EHG_H!U25+TO_EHG_EDHP!U25+TO_EHG_EB!U25+TO_EHG_PH!U25</f>
        <v>0</v>
      </c>
      <c r="V25" s="37">
        <f>TO_EHG_E!V25+TO_EHG_CHP!V25+TO_EHG_H!V25+TO_EHG_EDHP!V25+TO_EHG_EB!V25+TO_EHG_PH!V25</f>
        <v>0</v>
      </c>
      <c r="W25" s="37">
        <f>TO_EHG_E!W25+TO_EHG_CHP!W25+TO_EHG_H!W25+TO_EHG_EDHP!W25+TO_EHG_EB!W25+TO_EHG_PH!W25</f>
        <v>0</v>
      </c>
      <c r="X25" s="37">
        <f>TO_EHG_E!X25+TO_EHG_CHP!X25+TO_EHG_H!X25+TO_EHG_EDHP!X25+TO_EHG_EB!X25+TO_EHG_PH!X25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TO_EHG_E!C28+TO_EHG_CHP!C28+TO_EHG_H!C28+TO_EHG_EDHP!C28+TO_EHG_EB!C28+TO_EHG_PH!C28</f>
        <v>0</v>
      </c>
      <c r="D28" s="10">
        <f>TO_EHG_E!D28+TO_EHG_CHP!D28+TO_EHG_H!D28+TO_EHG_EDHP!D28+TO_EHG_EB!D28+TO_EHG_PH!D28</f>
        <v>0</v>
      </c>
      <c r="E28" s="10">
        <f>TO_EHG_E!E28+TO_EHG_CHP!E28+TO_EHG_H!E28+TO_EHG_EDHP!E28+TO_EHG_EB!E28+TO_EHG_PH!E28</f>
        <v>0</v>
      </c>
      <c r="F28" s="10">
        <f>TO_EHG_E!F28+TO_EHG_CHP!F28+TO_EHG_H!F28+TO_EHG_EDHP!F28+TO_EHG_EB!F28+TO_EHG_PH!F28</f>
        <v>0</v>
      </c>
      <c r="G28" s="10">
        <f>TO_EHG_E!G28+TO_EHG_CHP!G28+TO_EHG_H!G28+TO_EHG_EDHP!G28+TO_EHG_EB!G28+TO_EHG_PH!G28</f>
        <v>0</v>
      </c>
      <c r="H28" s="10">
        <f>TO_EHG_E!H28+TO_EHG_CHP!H28+TO_EHG_H!H28+TO_EHG_EDHP!H28+TO_EHG_EB!H28+TO_EHG_PH!H28</f>
        <v>0</v>
      </c>
      <c r="I28" s="10">
        <f>TO_EHG_E!I28+TO_EHG_CHP!I28+TO_EHG_H!I28+TO_EHG_EDHP!I28+TO_EHG_EB!I28+TO_EHG_PH!I28</f>
        <v>0</v>
      </c>
      <c r="J28" s="10">
        <f>TO_EHG_E!J28+TO_EHG_CHP!J28+TO_EHG_H!J28+TO_EHG_EDHP!J28+TO_EHG_EB!J28+TO_EHG_PH!J28</f>
        <v>0</v>
      </c>
      <c r="K28" s="10">
        <f>TO_EHG_E!K28+TO_EHG_CHP!K28+TO_EHG_H!K28+TO_EHG_EDHP!K28+TO_EHG_EB!K28+TO_EHG_PH!K28</f>
        <v>0</v>
      </c>
      <c r="L28" s="10">
        <f>TO_EHG_E!L28+TO_EHG_CHP!L28+TO_EHG_H!L28+TO_EHG_EDHP!L28+TO_EHG_EB!L28+TO_EHG_PH!L28</f>
        <v>0</v>
      </c>
      <c r="M28" s="10">
        <f>TO_EHG_E!M28+TO_EHG_CHP!M28+TO_EHG_H!M28+TO_EHG_EDHP!M28+TO_EHG_EB!M28+TO_EHG_PH!M28</f>
        <v>0</v>
      </c>
      <c r="N28" s="10">
        <f>TO_EHG_E!N28+TO_EHG_CHP!N28+TO_EHG_H!N28+TO_EHG_EDHP!N28+TO_EHG_EB!N28+TO_EHG_PH!N28</f>
        <v>0</v>
      </c>
      <c r="O28" s="10">
        <f>TO_EHG_E!O28+TO_EHG_CHP!O28+TO_EHG_H!O28+TO_EHG_EDHP!O28+TO_EHG_EB!O28+TO_EHG_PH!O28</f>
        <v>0</v>
      </c>
      <c r="P28" s="10">
        <f>TO_EHG_E!P28+TO_EHG_CHP!P28+TO_EHG_H!P28+TO_EHG_EDHP!P28+TO_EHG_EB!P28+TO_EHG_PH!P28</f>
        <v>0</v>
      </c>
      <c r="Q28" s="10">
        <f>TO_EHG_E!Q28+TO_EHG_CHP!Q28+TO_EHG_H!Q28+TO_EHG_EDHP!Q28+TO_EHG_EB!Q28+TO_EHG_PH!Q28</f>
        <v>0</v>
      </c>
      <c r="R28" s="10">
        <f>TO_EHG_E!R28+TO_EHG_CHP!R28+TO_EHG_H!R28+TO_EHG_EDHP!R28+TO_EHG_EB!R28+TO_EHG_PH!R28</f>
        <v>0</v>
      </c>
      <c r="S28" s="10">
        <f>TO_EHG_E!S28+TO_EHG_CHP!S28+TO_EHG_H!S28+TO_EHG_EDHP!S28+TO_EHG_EB!S28+TO_EHG_PH!S28</f>
        <v>0</v>
      </c>
      <c r="T28" s="10">
        <f>TO_EHG_E!T28+TO_EHG_CHP!T28+TO_EHG_H!T28+TO_EHG_EDHP!T28+TO_EHG_EB!T28+TO_EHG_PH!T28</f>
        <v>0</v>
      </c>
      <c r="U28" s="10">
        <f>TO_EHG_E!U28+TO_EHG_CHP!U28+TO_EHG_H!U28+TO_EHG_EDHP!U28+TO_EHG_EB!U28+TO_EHG_PH!U28</f>
        <v>0</v>
      </c>
      <c r="V28" s="10">
        <f>TO_EHG_E!V28+TO_EHG_CHP!V28+TO_EHG_H!V28+TO_EHG_EDHP!V28+TO_EHG_EB!V28+TO_EHG_PH!V28</f>
        <v>0</v>
      </c>
      <c r="W28" s="10">
        <f>TO_EHG_E!W28+TO_EHG_CHP!W28+TO_EHG_H!W28+TO_EHG_EDHP!W28+TO_EHG_EB!W28+TO_EHG_PH!W28</f>
        <v>0</v>
      </c>
      <c r="X28" s="10">
        <f>TO_EHG_E!X28+TO_EHG_CHP!X28+TO_EHG_H!X28+TO_EHG_EDHP!X28+TO_EHG_EB!X28+TO_EHG_PH!X28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TO_EHG_E!C29+TO_EHG_CHP!C29+TO_EHG_H!C29+TO_EHG_EDHP!C29+TO_EHG_EB!C29+TO_EHG_PH!C29</f>
        <v>0</v>
      </c>
      <c r="D29" s="10">
        <f>TO_EHG_E!D29+TO_EHG_CHP!D29+TO_EHG_H!D29+TO_EHG_EDHP!D29+TO_EHG_EB!D29+TO_EHG_PH!D29</f>
        <v>0</v>
      </c>
      <c r="E29" s="10">
        <f>TO_EHG_E!E29+TO_EHG_CHP!E29+TO_EHG_H!E29+TO_EHG_EDHP!E29+TO_EHG_EB!E29+TO_EHG_PH!E29</f>
        <v>0</v>
      </c>
      <c r="F29" s="10">
        <f>TO_EHG_E!F29+TO_EHG_CHP!F29+TO_EHG_H!F29+TO_EHG_EDHP!F29+TO_EHG_EB!F29+TO_EHG_PH!F29</f>
        <v>0</v>
      </c>
      <c r="G29" s="10">
        <f>TO_EHG_E!G29+TO_EHG_CHP!G29+TO_EHG_H!G29+TO_EHG_EDHP!G29+TO_EHG_EB!G29+TO_EHG_PH!G29</f>
        <v>0</v>
      </c>
      <c r="H29" s="10">
        <f>TO_EHG_E!H29+TO_EHG_CHP!H29+TO_EHG_H!H29+TO_EHG_EDHP!H29+TO_EHG_EB!H29+TO_EHG_PH!H29</f>
        <v>0</v>
      </c>
      <c r="I29" s="10">
        <f>TO_EHG_E!I29+TO_EHG_CHP!I29+TO_EHG_H!I29+TO_EHG_EDHP!I29+TO_EHG_EB!I29+TO_EHG_PH!I29</f>
        <v>0</v>
      </c>
      <c r="J29" s="10">
        <f>TO_EHG_E!J29+TO_EHG_CHP!J29+TO_EHG_H!J29+TO_EHG_EDHP!J29+TO_EHG_EB!J29+TO_EHG_PH!J29</f>
        <v>0</v>
      </c>
      <c r="K29" s="10">
        <f>TO_EHG_E!K29+TO_EHG_CHP!K29+TO_EHG_H!K29+TO_EHG_EDHP!K29+TO_EHG_EB!K29+TO_EHG_PH!K29</f>
        <v>0</v>
      </c>
      <c r="L29" s="10">
        <f>TO_EHG_E!L29+TO_EHG_CHP!L29+TO_EHG_H!L29+TO_EHG_EDHP!L29+TO_EHG_EB!L29+TO_EHG_PH!L29</f>
        <v>0</v>
      </c>
      <c r="M29" s="10">
        <f>TO_EHG_E!M29+TO_EHG_CHP!M29+TO_EHG_H!M29+TO_EHG_EDHP!M29+TO_EHG_EB!M29+TO_EHG_PH!M29</f>
        <v>0</v>
      </c>
      <c r="N29" s="10">
        <f>TO_EHG_E!N29+TO_EHG_CHP!N29+TO_EHG_H!N29+TO_EHG_EDHP!N29+TO_EHG_EB!N29+TO_EHG_PH!N29</f>
        <v>0</v>
      </c>
      <c r="O29" s="10">
        <f>TO_EHG_E!O29+TO_EHG_CHP!O29+TO_EHG_H!O29+TO_EHG_EDHP!O29+TO_EHG_EB!O29+TO_EHG_PH!O29</f>
        <v>0</v>
      </c>
      <c r="P29" s="10">
        <f>TO_EHG_E!P29+TO_EHG_CHP!P29+TO_EHG_H!P29+TO_EHG_EDHP!P29+TO_EHG_EB!P29+TO_EHG_PH!P29</f>
        <v>0</v>
      </c>
      <c r="Q29" s="10">
        <f>TO_EHG_E!Q29+TO_EHG_CHP!Q29+TO_EHG_H!Q29+TO_EHG_EDHP!Q29+TO_EHG_EB!Q29+TO_EHG_PH!Q29</f>
        <v>0</v>
      </c>
      <c r="R29" s="10">
        <f>TO_EHG_E!R29+TO_EHG_CHP!R29+TO_EHG_H!R29+TO_EHG_EDHP!R29+TO_EHG_EB!R29+TO_EHG_PH!R29</f>
        <v>0</v>
      </c>
      <c r="S29" s="10">
        <f>TO_EHG_E!S29+TO_EHG_CHP!S29+TO_EHG_H!S29+TO_EHG_EDHP!S29+TO_EHG_EB!S29+TO_EHG_PH!S29</f>
        <v>0</v>
      </c>
      <c r="T29" s="10">
        <f>TO_EHG_E!T29+TO_EHG_CHP!T29+TO_EHG_H!T29+TO_EHG_EDHP!T29+TO_EHG_EB!T29+TO_EHG_PH!T29</f>
        <v>0</v>
      </c>
      <c r="U29" s="10">
        <f>TO_EHG_E!U29+TO_EHG_CHP!U29+TO_EHG_H!U29+TO_EHG_EDHP!U29+TO_EHG_EB!U29+TO_EHG_PH!U29</f>
        <v>0</v>
      </c>
      <c r="V29" s="10">
        <f>TO_EHG_E!V29+TO_EHG_CHP!V29+TO_EHG_H!V29+TO_EHG_EDHP!V29+TO_EHG_EB!V29+TO_EHG_PH!V29</f>
        <v>0</v>
      </c>
      <c r="W29" s="10">
        <f>TO_EHG_E!W29+TO_EHG_CHP!W29+TO_EHG_H!W29+TO_EHG_EDHP!W29+TO_EHG_EB!W29+TO_EHG_PH!W29</f>
        <v>0</v>
      </c>
      <c r="X29" s="10">
        <f>TO_EHG_E!X29+TO_EHG_CHP!X29+TO_EHG_H!X29+TO_EHG_EDHP!X29+TO_EHG_EB!X29+TO_EHG_PH!X29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TO_EHG_E!C30+TO_EHG_CHP!C30+TO_EHG_H!C30+TO_EHG_EDHP!C30+TO_EHG_EB!C30+TO_EHG_PH!C30</f>
        <v>0</v>
      </c>
      <c r="D30" s="10">
        <f>TO_EHG_E!D30+TO_EHG_CHP!D30+TO_EHG_H!D30+TO_EHG_EDHP!D30+TO_EHG_EB!D30+TO_EHG_PH!D30</f>
        <v>0</v>
      </c>
      <c r="E30" s="10">
        <f>TO_EHG_E!E30+TO_EHG_CHP!E30+TO_EHG_H!E30+TO_EHG_EDHP!E30+TO_EHG_EB!E30+TO_EHG_PH!E30</f>
        <v>0</v>
      </c>
      <c r="F30" s="10">
        <f>TO_EHG_E!F30+TO_EHG_CHP!F30+TO_EHG_H!F30+TO_EHG_EDHP!F30+TO_EHG_EB!F30+TO_EHG_PH!F30</f>
        <v>0</v>
      </c>
      <c r="G30" s="10">
        <f>TO_EHG_E!G30+TO_EHG_CHP!G30+TO_EHG_H!G30+TO_EHG_EDHP!G30+TO_EHG_EB!G30+TO_EHG_PH!G30</f>
        <v>0</v>
      </c>
      <c r="H30" s="10">
        <f>TO_EHG_E!H30+TO_EHG_CHP!H30+TO_EHG_H!H30+TO_EHG_EDHP!H30+TO_EHG_EB!H30+TO_EHG_PH!H30</f>
        <v>0</v>
      </c>
      <c r="I30" s="10">
        <f>TO_EHG_E!I30+TO_EHG_CHP!I30+TO_EHG_H!I30+TO_EHG_EDHP!I30+TO_EHG_EB!I30+TO_EHG_PH!I30</f>
        <v>0</v>
      </c>
      <c r="J30" s="10">
        <f>TO_EHG_E!J30+TO_EHG_CHP!J30+TO_EHG_H!J30+TO_EHG_EDHP!J30+TO_EHG_EB!J30+TO_EHG_PH!J30</f>
        <v>0</v>
      </c>
      <c r="K30" s="10">
        <f>TO_EHG_E!K30+TO_EHG_CHP!K30+TO_EHG_H!K30+TO_EHG_EDHP!K30+TO_EHG_EB!K30+TO_EHG_PH!K30</f>
        <v>0</v>
      </c>
      <c r="L30" s="10">
        <f>TO_EHG_E!L30+TO_EHG_CHP!L30+TO_EHG_H!L30+TO_EHG_EDHP!L30+TO_EHG_EB!L30+TO_EHG_PH!L30</f>
        <v>0</v>
      </c>
      <c r="M30" s="10">
        <f>TO_EHG_E!M30+TO_EHG_CHP!M30+TO_EHG_H!M30+TO_EHG_EDHP!M30+TO_EHG_EB!M30+TO_EHG_PH!M30</f>
        <v>0</v>
      </c>
      <c r="N30" s="10">
        <f>TO_EHG_E!N30+TO_EHG_CHP!N30+TO_EHG_H!N30+TO_EHG_EDHP!N30+TO_EHG_EB!N30+TO_EHG_PH!N30</f>
        <v>0</v>
      </c>
      <c r="O30" s="10">
        <f>TO_EHG_E!O30+TO_EHG_CHP!O30+TO_EHG_H!O30+TO_EHG_EDHP!O30+TO_EHG_EB!O30+TO_EHG_PH!O30</f>
        <v>0</v>
      </c>
      <c r="P30" s="10">
        <f>TO_EHG_E!P30+TO_EHG_CHP!P30+TO_EHG_H!P30+TO_EHG_EDHP!P30+TO_EHG_EB!P30+TO_EHG_PH!P30</f>
        <v>0</v>
      </c>
      <c r="Q30" s="10">
        <f>TO_EHG_E!Q30+TO_EHG_CHP!Q30+TO_EHG_H!Q30+TO_EHG_EDHP!Q30+TO_EHG_EB!Q30+TO_EHG_PH!Q30</f>
        <v>0</v>
      </c>
      <c r="R30" s="10">
        <f>TO_EHG_E!R30+TO_EHG_CHP!R30+TO_EHG_H!R30+TO_EHG_EDHP!R30+TO_EHG_EB!R30+TO_EHG_PH!R30</f>
        <v>0</v>
      </c>
      <c r="S30" s="10">
        <f>TO_EHG_E!S30+TO_EHG_CHP!S30+TO_EHG_H!S30+TO_EHG_EDHP!S30+TO_EHG_EB!S30+TO_EHG_PH!S30</f>
        <v>0</v>
      </c>
      <c r="T30" s="10">
        <f>TO_EHG_E!T30+TO_EHG_CHP!T30+TO_EHG_H!T30+TO_EHG_EDHP!T30+TO_EHG_EB!T30+TO_EHG_PH!T30</f>
        <v>0</v>
      </c>
      <c r="U30" s="10">
        <f>TO_EHG_E!U30+TO_EHG_CHP!U30+TO_EHG_H!U30+TO_EHG_EDHP!U30+TO_EHG_EB!U30+TO_EHG_PH!U30</f>
        <v>0</v>
      </c>
      <c r="V30" s="10">
        <f>TO_EHG_E!V30+TO_EHG_CHP!V30+TO_EHG_H!V30+TO_EHG_EDHP!V30+TO_EHG_EB!V30+TO_EHG_PH!V30</f>
        <v>0</v>
      </c>
      <c r="W30" s="10">
        <f>TO_EHG_E!W30+TO_EHG_CHP!W30+TO_EHG_H!W30+TO_EHG_EDHP!W30+TO_EHG_EB!W30+TO_EHG_PH!W30</f>
        <v>0</v>
      </c>
      <c r="X30" s="10">
        <f>TO_EHG_E!X30+TO_EHG_CHP!X30+TO_EHG_H!X30+TO_EHG_EDHP!X30+TO_EHG_EB!X30+TO_EHG_PH!X30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TO_EHG_E!C31+TO_EHG_CHP!C31+TO_EHG_H!C31+TO_EHG_EDHP!C31+TO_EHG_EB!C31+TO_EHG_PH!C31</f>
        <v>0</v>
      </c>
      <c r="D31" s="10">
        <f>TO_EHG_E!D31+TO_EHG_CHP!D31+TO_EHG_H!D31+TO_EHG_EDHP!D31+TO_EHG_EB!D31+TO_EHG_PH!D31</f>
        <v>0</v>
      </c>
      <c r="E31" s="10">
        <f>TO_EHG_E!E31+TO_EHG_CHP!E31+TO_EHG_H!E31+TO_EHG_EDHP!E31+TO_EHG_EB!E31+TO_EHG_PH!E31</f>
        <v>0</v>
      </c>
      <c r="F31" s="10">
        <f>TO_EHG_E!F31+TO_EHG_CHP!F31+TO_EHG_H!F31+TO_EHG_EDHP!F31+TO_EHG_EB!F31+TO_EHG_PH!F31</f>
        <v>0</v>
      </c>
      <c r="G31" s="10">
        <f>TO_EHG_E!G31+TO_EHG_CHP!G31+TO_EHG_H!G31+TO_EHG_EDHP!G31+TO_EHG_EB!G31+TO_EHG_PH!G31</f>
        <v>0</v>
      </c>
      <c r="H31" s="10">
        <f>TO_EHG_E!H31+TO_EHG_CHP!H31+TO_EHG_H!H31+TO_EHG_EDHP!H31+TO_EHG_EB!H31+TO_EHG_PH!H31</f>
        <v>0</v>
      </c>
      <c r="I31" s="10">
        <f>TO_EHG_E!I31+TO_EHG_CHP!I31+TO_EHG_H!I31+TO_EHG_EDHP!I31+TO_EHG_EB!I31+TO_EHG_PH!I31</f>
        <v>0</v>
      </c>
      <c r="J31" s="10">
        <f>TO_EHG_E!J31+TO_EHG_CHP!J31+TO_EHG_H!J31+TO_EHG_EDHP!J31+TO_EHG_EB!J31+TO_EHG_PH!J31</f>
        <v>0</v>
      </c>
      <c r="K31" s="10">
        <f>TO_EHG_E!K31+TO_EHG_CHP!K31+TO_EHG_H!K31+TO_EHG_EDHP!K31+TO_EHG_EB!K31+TO_EHG_PH!K31</f>
        <v>0</v>
      </c>
      <c r="L31" s="10">
        <f>TO_EHG_E!L31+TO_EHG_CHP!L31+TO_EHG_H!L31+TO_EHG_EDHP!L31+TO_EHG_EB!L31+TO_EHG_PH!L31</f>
        <v>0</v>
      </c>
      <c r="M31" s="10">
        <f>TO_EHG_E!M31+TO_EHG_CHP!M31+TO_EHG_H!M31+TO_EHG_EDHP!M31+TO_EHG_EB!M31+TO_EHG_PH!M31</f>
        <v>0</v>
      </c>
      <c r="N31" s="10">
        <f>TO_EHG_E!N31+TO_EHG_CHP!N31+TO_EHG_H!N31+TO_EHG_EDHP!N31+TO_EHG_EB!N31+TO_EHG_PH!N31</f>
        <v>0</v>
      </c>
      <c r="O31" s="10">
        <f>TO_EHG_E!O31+TO_EHG_CHP!O31+TO_EHG_H!O31+TO_EHG_EDHP!O31+TO_EHG_EB!O31+TO_EHG_PH!O31</f>
        <v>0</v>
      </c>
      <c r="P31" s="10">
        <f>TO_EHG_E!P31+TO_EHG_CHP!P31+TO_EHG_H!P31+TO_EHG_EDHP!P31+TO_EHG_EB!P31+TO_EHG_PH!P31</f>
        <v>0</v>
      </c>
      <c r="Q31" s="10">
        <f>TO_EHG_E!Q31+TO_EHG_CHP!Q31+TO_EHG_H!Q31+TO_EHG_EDHP!Q31+TO_EHG_EB!Q31+TO_EHG_PH!Q31</f>
        <v>0</v>
      </c>
      <c r="R31" s="10">
        <f>TO_EHG_E!R31+TO_EHG_CHP!R31+TO_EHG_H!R31+TO_EHG_EDHP!R31+TO_EHG_EB!R31+TO_EHG_PH!R31</f>
        <v>0</v>
      </c>
      <c r="S31" s="10">
        <f>TO_EHG_E!S31+TO_EHG_CHP!S31+TO_EHG_H!S31+TO_EHG_EDHP!S31+TO_EHG_EB!S31+TO_EHG_PH!S31</f>
        <v>0</v>
      </c>
      <c r="T31" s="10">
        <f>TO_EHG_E!T31+TO_EHG_CHP!T31+TO_EHG_H!T31+TO_EHG_EDHP!T31+TO_EHG_EB!T31+TO_EHG_PH!T31</f>
        <v>0</v>
      </c>
      <c r="U31" s="10">
        <f>TO_EHG_E!U31+TO_EHG_CHP!U31+TO_EHG_H!U31+TO_EHG_EDHP!U31+TO_EHG_EB!U31+TO_EHG_PH!U31</f>
        <v>0</v>
      </c>
      <c r="V31" s="10">
        <f>TO_EHG_E!V31+TO_EHG_CHP!V31+TO_EHG_H!V31+TO_EHG_EDHP!V31+TO_EHG_EB!V31+TO_EHG_PH!V31</f>
        <v>0</v>
      </c>
      <c r="W31" s="10">
        <f>TO_EHG_E!W31+TO_EHG_CHP!W31+TO_EHG_H!W31+TO_EHG_EDHP!W31+TO_EHG_EB!W31+TO_EHG_PH!W31</f>
        <v>0</v>
      </c>
      <c r="X31" s="10">
        <f>TO_EHG_E!X31+TO_EHG_CHP!X31+TO_EHG_H!X31+TO_EHG_EDHP!X31+TO_EHG_EB!X31+TO_EHG_PH!X31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TO_EHG_E!C32+TO_EHG_CHP!C32+TO_EHG_H!C32+TO_EHG_EDHP!C32+TO_EHG_EB!C32+TO_EHG_PH!C32</f>
        <v>0</v>
      </c>
      <c r="D32" s="10">
        <f>TO_EHG_E!D32+TO_EHG_CHP!D32+TO_EHG_H!D32+TO_EHG_EDHP!D32+TO_EHG_EB!D32+TO_EHG_PH!D32</f>
        <v>0</v>
      </c>
      <c r="E32" s="10">
        <f>TO_EHG_E!E32+TO_EHG_CHP!E32+TO_EHG_H!E32+TO_EHG_EDHP!E32+TO_EHG_EB!E32+TO_EHG_PH!E32</f>
        <v>0</v>
      </c>
      <c r="F32" s="10">
        <f>TO_EHG_E!F32+TO_EHG_CHP!F32+TO_EHG_H!F32+TO_EHG_EDHP!F32+TO_EHG_EB!F32+TO_EHG_PH!F32</f>
        <v>0</v>
      </c>
      <c r="G32" s="10">
        <f>TO_EHG_E!G32+TO_EHG_CHP!G32+TO_EHG_H!G32+TO_EHG_EDHP!G32+TO_EHG_EB!G32+TO_EHG_PH!G32</f>
        <v>0</v>
      </c>
      <c r="H32" s="10">
        <f>TO_EHG_E!H32+TO_EHG_CHP!H32+TO_EHG_H!H32+TO_EHG_EDHP!H32+TO_EHG_EB!H32+TO_EHG_PH!H32</f>
        <v>0</v>
      </c>
      <c r="I32" s="10">
        <f>TO_EHG_E!I32+TO_EHG_CHP!I32+TO_EHG_H!I32+TO_EHG_EDHP!I32+TO_EHG_EB!I32+TO_EHG_PH!I32</f>
        <v>0</v>
      </c>
      <c r="J32" s="10">
        <f>TO_EHG_E!J32+TO_EHG_CHP!J32+TO_EHG_H!J32+TO_EHG_EDHP!J32+TO_EHG_EB!J32+TO_EHG_PH!J32</f>
        <v>0</v>
      </c>
      <c r="K32" s="10">
        <f>TO_EHG_E!K32+TO_EHG_CHP!K32+TO_EHG_H!K32+TO_EHG_EDHP!K32+TO_EHG_EB!K32+TO_EHG_PH!K32</f>
        <v>0</v>
      </c>
      <c r="L32" s="10">
        <f>TO_EHG_E!L32+TO_EHG_CHP!L32+TO_EHG_H!L32+TO_EHG_EDHP!L32+TO_EHG_EB!L32+TO_EHG_PH!L32</f>
        <v>0</v>
      </c>
      <c r="M32" s="10">
        <f>TO_EHG_E!M32+TO_EHG_CHP!M32+TO_EHG_H!M32+TO_EHG_EDHP!M32+TO_EHG_EB!M32+TO_EHG_PH!M32</f>
        <v>0</v>
      </c>
      <c r="N32" s="10">
        <f>TO_EHG_E!N32+TO_EHG_CHP!N32+TO_EHG_H!N32+TO_EHG_EDHP!N32+TO_EHG_EB!N32+TO_EHG_PH!N32</f>
        <v>0</v>
      </c>
      <c r="O32" s="10">
        <f>TO_EHG_E!O32+TO_EHG_CHP!O32+TO_EHG_H!O32+TO_EHG_EDHP!O32+TO_EHG_EB!O32+TO_EHG_PH!O32</f>
        <v>0</v>
      </c>
      <c r="P32" s="10">
        <f>TO_EHG_E!P32+TO_EHG_CHP!P32+TO_EHG_H!P32+TO_EHG_EDHP!P32+TO_EHG_EB!P32+TO_EHG_PH!P32</f>
        <v>0</v>
      </c>
      <c r="Q32" s="10">
        <f>TO_EHG_E!Q32+TO_EHG_CHP!Q32+TO_EHG_H!Q32+TO_EHG_EDHP!Q32+TO_EHG_EB!Q32+TO_EHG_PH!Q32</f>
        <v>0</v>
      </c>
      <c r="R32" s="10">
        <f>TO_EHG_E!R32+TO_EHG_CHP!R32+TO_EHG_H!R32+TO_EHG_EDHP!R32+TO_EHG_EB!R32+TO_EHG_PH!R32</f>
        <v>0</v>
      </c>
      <c r="S32" s="10">
        <f>TO_EHG_E!S32+TO_EHG_CHP!S32+TO_EHG_H!S32+TO_EHG_EDHP!S32+TO_EHG_EB!S32+TO_EHG_PH!S32</f>
        <v>0</v>
      </c>
      <c r="T32" s="10">
        <f>TO_EHG_E!T32+TO_EHG_CHP!T32+TO_EHG_H!T32+TO_EHG_EDHP!T32+TO_EHG_EB!T32+TO_EHG_PH!T32</f>
        <v>0</v>
      </c>
      <c r="U32" s="10">
        <f>TO_EHG_E!U32+TO_EHG_CHP!U32+TO_EHG_H!U32+TO_EHG_EDHP!U32+TO_EHG_EB!U32+TO_EHG_PH!U32</f>
        <v>0</v>
      </c>
      <c r="V32" s="10">
        <f>TO_EHG_E!V32+TO_EHG_CHP!V32+TO_EHG_H!V32+TO_EHG_EDHP!V32+TO_EHG_EB!V32+TO_EHG_PH!V32</f>
        <v>0</v>
      </c>
      <c r="W32" s="10">
        <f>TO_EHG_E!W32+TO_EHG_CHP!W32+TO_EHG_H!W32+TO_EHG_EDHP!W32+TO_EHG_EB!W32+TO_EHG_PH!W32</f>
        <v>0</v>
      </c>
      <c r="X32" s="10">
        <f>TO_EHG_E!X32+TO_EHG_CHP!X32+TO_EHG_H!X32+TO_EHG_EDHP!X32+TO_EHG_EB!X32+TO_EHG_PH!X32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TO_EHG_E!C34+TO_EHG_CHP!C34+TO_EHG_H!C34+TO_EHG_EDHP!C34+TO_EHG_EB!C34+TO_EHG_PH!C34</f>
        <v>0</v>
      </c>
      <c r="D34" s="10">
        <f>TO_EHG_E!D34+TO_EHG_CHP!D34+TO_EHG_H!D34+TO_EHG_EDHP!D34+TO_EHG_EB!D34+TO_EHG_PH!D34</f>
        <v>0</v>
      </c>
      <c r="E34" s="10">
        <f>TO_EHG_E!E34+TO_EHG_CHP!E34+TO_EHG_H!E34+TO_EHG_EDHP!E34+TO_EHG_EB!E34+TO_EHG_PH!E34</f>
        <v>0</v>
      </c>
      <c r="F34" s="10">
        <f>TO_EHG_E!F34+TO_EHG_CHP!F34+TO_EHG_H!F34+TO_EHG_EDHP!F34+TO_EHG_EB!F34+TO_EHG_PH!F34</f>
        <v>0</v>
      </c>
      <c r="G34" s="10">
        <f>TO_EHG_E!G34+TO_EHG_CHP!G34+TO_EHG_H!G34+TO_EHG_EDHP!G34+TO_EHG_EB!G34+TO_EHG_PH!G34</f>
        <v>0</v>
      </c>
      <c r="H34" s="10">
        <f>TO_EHG_E!H34+TO_EHG_CHP!H34+TO_EHG_H!H34+TO_EHG_EDHP!H34+TO_EHG_EB!H34+TO_EHG_PH!H34</f>
        <v>0</v>
      </c>
      <c r="I34" s="10">
        <f>TO_EHG_E!I34+TO_EHG_CHP!I34+TO_EHG_H!I34+TO_EHG_EDHP!I34+TO_EHG_EB!I34+TO_EHG_PH!I34</f>
        <v>0</v>
      </c>
      <c r="J34" s="10">
        <f>TO_EHG_E!J34+TO_EHG_CHP!J34+TO_EHG_H!J34+TO_EHG_EDHP!J34+TO_EHG_EB!J34+TO_EHG_PH!J34</f>
        <v>0</v>
      </c>
      <c r="K34" s="10">
        <f>TO_EHG_E!K34+TO_EHG_CHP!K34+TO_EHG_H!K34+TO_EHG_EDHP!K34+TO_EHG_EB!K34+TO_EHG_PH!K34</f>
        <v>0</v>
      </c>
      <c r="L34" s="10">
        <f>TO_EHG_E!L34+TO_EHG_CHP!L34+TO_EHG_H!L34+TO_EHG_EDHP!L34+TO_EHG_EB!L34+TO_EHG_PH!L34</f>
        <v>0</v>
      </c>
      <c r="M34" s="10">
        <f>TO_EHG_E!M34+TO_EHG_CHP!M34+TO_EHG_H!M34+TO_EHG_EDHP!M34+TO_EHG_EB!M34+TO_EHG_PH!M34</f>
        <v>0</v>
      </c>
      <c r="N34" s="10">
        <f>TO_EHG_E!N34+TO_EHG_CHP!N34+TO_EHG_H!N34+TO_EHG_EDHP!N34+TO_EHG_EB!N34+TO_EHG_PH!N34</f>
        <v>0</v>
      </c>
      <c r="O34" s="10">
        <f>TO_EHG_E!O34+TO_EHG_CHP!O34+TO_EHG_H!O34+TO_EHG_EDHP!O34+TO_EHG_EB!O34+TO_EHG_PH!O34</f>
        <v>0</v>
      </c>
      <c r="P34" s="10">
        <f>TO_EHG_E!P34+TO_EHG_CHP!P34+TO_EHG_H!P34+TO_EHG_EDHP!P34+TO_EHG_EB!P34+TO_EHG_PH!P34</f>
        <v>0</v>
      </c>
      <c r="Q34" s="10">
        <f>TO_EHG_E!Q34+TO_EHG_CHP!Q34+TO_EHG_H!Q34+TO_EHG_EDHP!Q34+TO_EHG_EB!Q34+TO_EHG_PH!Q34</f>
        <v>0</v>
      </c>
      <c r="R34" s="10">
        <f>TO_EHG_E!R34+TO_EHG_CHP!R34+TO_EHG_H!R34+TO_EHG_EDHP!R34+TO_EHG_EB!R34+TO_EHG_PH!R34</f>
        <v>0</v>
      </c>
      <c r="S34" s="10">
        <f>TO_EHG_E!S34+TO_EHG_CHP!S34+TO_EHG_H!S34+TO_EHG_EDHP!S34+TO_EHG_EB!S34+TO_EHG_PH!S34</f>
        <v>0</v>
      </c>
      <c r="T34" s="10">
        <f>TO_EHG_E!T34+TO_EHG_CHP!T34+TO_EHG_H!T34+TO_EHG_EDHP!T34+TO_EHG_EB!T34+TO_EHG_PH!T34</f>
        <v>0</v>
      </c>
      <c r="U34" s="10">
        <f>TO_EHG_E!U34+TO_EHG_CHP!U34+TO_EHG_H!U34+TO_EHG_EDHP!U34+TO_EHG_EB!U34+TO_EHG_PH!U34</f>
        <v>0</v>
      </c>
      <c r="V34" s="10">
        <f>TO_EHG_E!V34+TO_EHG_CHP!V34+TO_EHG_H!V34+TO_EHG_EDHP!V34+TO_EHG_EB!V34+TO_EHG_PH!V34</f>
        <v>0</v>
      </c>
      <c r="W34" s="10">
        <f>TO_EHG_E!W34+TO_EHG_CHP!W34+TO_EHG_H!W34+TO_EHG_EDHP!W34+TO_EHG_EB!W34+TO_EHG_PH!W34</f>
        <v>0</v>
      </c>
      <c r="X34" s="10">
        <f>TO_EHG_E!X34+TO_EHG_CHP!X34+TO_EHG_H!X34+TO_EHG_EDHP!X34+TO_EHG_EB!X34+TO_EHG_PH!X34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TO_EHG_E!C35+TO_EHG_CHP!C35+TO_EHG_H!C35+TO_EHG_EDHP!C35+TO_EHG_EB!C35+TO_EHG_PH!C35</f>
        <v>0</v>
      </c>
      <c r="D35" s="10">
        <f>TO_EHG_E!D35+TO_EHG_CHP!D35+TO_EHG_H!D35+TO_EHG_EDHP!D35+TO_EHG_EB!D35+TO_EHG_PH!D35</f>
        <v>0</v>
      </c>
      <c r="E35" s="10">
        <f>TO_EHG_E!E35+TO_EHG_CHP!E35+TO_EHG_H!E35+TO_EHG_EDHP!E35+TO_EHG_EB!E35+TO_EHG_PH!E35</f>
        <v>0</v>
      </c>
      <c r="F35" s="10">
        <f>TO_EHG_E!F35+TO_EHG_CHP!F35+TO_EHG_H!F35+TO_EHG_EDHP!F35+TO_EHG_EB!F35+TO_EHG_PH!F35</f>
        <v>0</v>
      </c>
      <c r="G35" s="10">
        <f>TO_EHG_E!G35+TO_EHG_CHP!G35+TO_EHG_H!G35+TO_EHG_EDHP!G35+TO_EHG_EB!G35+TO_EHG_PH!G35</f>
        <v>0</v>
      </c>
      <c r="H35" s="10">
        <f>TO_EHG_E!H35+TO_EHG_CHP!H35+TO_EHG_H!H35+TO_EHG_EDHP!H35+TO_EHG_EB!H35+TO_EHG_PH!H35</f>
        <v>0</v>
      </c>
      <c r="I35" s="10">
        <f>TO_EHG_E!I35+TO_EHG_CHP!I35+TO_EHG_H!I35+TO_EHG_EDHP!I35+TO_EHG_EB!I35+TO_EHG_PH!I35</f>
        <v>0</v>
      </c>
      <c r="J35" s="10">
        <f>TO_EHG_E!J35+TO_EHG_CHP!J35+TO_EHG_H!J35+TO_EHG_EDHP!J35+TO_EHG_EB!J35+TO_EHG_PH!J35</f>
        <v>0</v>
      </c>
      <c r="K35" s="10">
        <f>TO_EHG_E!K35+TO_EHG_CHP!K35+TO_EHG_H!K35+TO_EHG_EDHP!K35+TO_EHG_EB!K35+TO_EHG_PH!K35</f>
        <v>0</v>
      </c>
      <c r="L35" s="10">
        <f>TO_EHG_E!L35+TO_EHG_CHP!L35+TO_EHG_H!L35+TO_EHG_EDHP!L35+TO_EHG_EB!L35+TO_EHG_PH!L35</f>
        <v>0</v>
      </c>
      <c r="M35" s="10">
        <f>TO_EHG_E!M35+TO_EHG_CHP!M35+TO_EHG_H!M35+TO_EHG_EDHP!M35+TO_EHG_EB!M35+TO_EHG_PH!M35</f>
        <v>0</v>
      </c>
      <c r="N35" s="10">
        <f>TO_EHG_E!N35+TO_EHG_CHP!N35+TO_EHG_H!N35+TO_EHG_EDHP!N35+TO_EHG_EB!N35+TO_EHG_PH!N35</f>
        <v>0</v>
      </c>
      <c r="O35" s="10">
        <f>TO_EHG_E!O35+TO_EHG_CHP!O35+TO_EHG_H!O35+TO_EHG_EDHP!O35+TO_EHG_EB!O35+TO_EHG_PH!O35</f>
        <v>0</v>
      </c>
      <c r="P35" s="10">
        <f>TO_EHG_E!P35+TO_EHG_CHP!P35+TO_EHG_H!P35+TO_EHG_EDHP!P35+TO_EHG_EB!P35+TO_EHG_PH!P35</f>
        <v>0</v>
      </c>
      <c r="Q35" s="10">
        <f>TO_EHG_E!Q35+TO_EHG_CHP!Q35+TO_EHG_H!Q35+TO_EHG_EDHP!Q35+TO_EHG_EB!Q35+TO_EHG_PH!Q35</f>
        <v>0</v>
      </c>
      <c r="R35" s="10">
        <f>TO_EHG_E!R35+TO_EHG_CHP!R35+TO_EHG_H!R35+TO_EHG_EDHP!R35+TO_EHG_EB!R35+TO_EHG_PH!R35</f>
        <v>0</v>
      </c>
      <c r="S35" s="10">
        <f>TO_EHG_E!S35+TO_EHG_CHP!S35+TO_EHG_H!S35+TO_EHG_EDHP!S35+TO_EHG_EB!S35+TO_EHG_PH!S35</f>
        <v>0</v>
      </c>
      <c r="T35" s="10">
        <f>TO_EHG_E!T35+TO_EHG_CHP!T35+TO_EHG_H!T35+TO_EHG_EDHP!T35+TO_EHG_EB!T35+TO_EHG_PH!T35</f>
        <v>0</v>
      </c>
      <c r="U35" s="10">
        <f>TO_EHG_E!U35+TO_EHG_CHP!U35+TO_EHG_H!U35+TO_EHG_EDHP!U35+TO_EHG_EB!U35+TO_EHG_PH!U35</f>
        <v>0</v>
      </c>
      <c r="V35" s="10">
        <f>TO_EHG_E!V35+TO_EHG_CHP!V35+TO_EHG_H!V35+TO_EHG_EDHP!V35+TO_EHG_EB!V35+TO_EHG_PH!V35</f>
        <v>0</v>
      </c>
      <c r="W35" s="10">
        <f>TO_EHG_E!W35+TO_EHG_CHP!W35+TO_EHG_H!W35+TO_EHG_EDHP!W35+TO_EHG_EB!W35+TO_EHG_PH!W35</f>
        <v>0</v>
      </c>
      <c r="X35" s="10">
        <f>TO_EHG_E!X35+TO_EHG_CHP!X35+TO_EHG_H!X35+TO_EHG_EDHP!X35+TO_EHG_EB!X35+TO_EHG_PH!X35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TO_EHG_E!C36+TO_EHG_CHP!C36+TO_EHG_H!C36+TO_EHG_EDHP!C36+TO_EHG_EB!C36+TO_EHG_PH!C36</f>
        <v>0</v>
      </c>
      <c r="D36" s="10">
        <f>TO_EHG_E!D36+TO_EHG_CHP!D36+TO_EHG_H!D36+TO_EHG_EDHP!D36+TO_EHG_EB!D36+TO_EHG_PH!D36</f>
        <v>0</v>
      </c>
      <c r="E36" s="10">
        <f>TO_EHG_E!E36+TO_EHG_CHP!E36+TO_EHG_H!E36+TO_EHG_EDHP!E36+TO_EHG_EB!E36+TO_EHG_PH!E36</f>
        <v>0</v>
      </c>
      <c r="F36" s="10">
        <f>TO_EHG_E!F36+TO_EHG_CHP!F36+TO_EHG_H!F36+TO_EHG_EDHP!F36+TO_EHG_EB!F36+TO_EHG_PH!F36</f>
        <v>0</v>
      </c>
      <c r="G36" s="10">
        <f>TO_EHG_E!G36+TO_EHG_CHP!G36+TO_EHG_H!G36+TO_EHG_EDHP!G36+TO_EHG_EB!G36+TO_EHG_PH!G36</f>
        <v>0</v>
      </c>
      <c r="H36" s="10">
        <f>TO_EHG_E!H36+TO_EHG_CHP!H36+TO_EHG_H!H36+TO_EHG_EDHP!H36+TO_EHG_EB!H36+TO_EHG_PH!H36</f>
        <v>0</v>
      </c>
      <c r="I36" s="10">
        <f>TO_EHG_E!I36+TO_EHG_CHP!I36+TO_EHG_H!I36+TO_EHG_EDHP!I36+TO_EHG_EB!I36+TO_EHG_PH!I36</f>
        <v>0</v>
      </c>
      <c r="J36" s="10">
        <f>TO_EHG_E!J36+TO_EHG_CHP!J36+TO_EHG_H!J36+TO_EHG_EDHP!J36+TO_EHG_EB!J36+TO_EHG_PH!J36</f>
        <v>0</v>
      </c>
      <c r="K36" s="10">
        <f>TO_EHG_E!K36+TO_EHG_CHP!K36+TO_EHG_H!K36+TO_EHG_EDHP!K36+TO_EHG_EB!K36+TO_EHG_PH!K36</f>
        <v>0</v>
      </c>
      <c r="L36" s="10">
        <f>TO_EHG_E!L36+TO_EHG_CHP!L36+TO_EHG_H!L36+TO_EHG_EDHP!L36+TO_EHG_EB!L36+TO_EHG_PH!L36</f>
        <v>0</v>
      </c>
      <c r="M36" s="10">
        <f>TO_EHG_E!M36+TO_EHG_CHP!M36+TO_EHG_H!M36+TO_EHG_EDHP!M36+TO_EHG_EB!M36+TO_EHG_PH!M36</f>
        <v>0</v>
      </c>
      <c r="N36" s="10">
        <f>TO_EHG_E!N36+TO_EHG_CHP!N36+TO_EHG_H!N36+TO_EHG_EDHP!N36+TO_EHG_EB!N36+TO_EHG_PH!N36</f>
        <v>0</v>
      </c>
      <c r="O36" s="10">
        <f>TO_EHG_E!O36+TO_EHG_CHP!O36+TO_EHG_H!O36+TO_EHG_EDHP!O36+TO_EHG_EB!O36+TO_EHG_PH!O36</f>
        <v>0</v>
      </c>
      <c r="P36" s="10">
        <f>TO_EHG_E!P36+TO_EHG_CHP!P36+TO_EHG_H!P36+TO_EHG_EDHP!P36+TO_EHG_EB!P36+TO_EHG_PH!P36</f>
        <v>0</v>
      </c>
      <c r="Q36" s="10">
        <f>TO_EHG_E!Q36+TO_EHG_CHP!Q36+TO_EHG_H!Q36+TO_EHG_EDHP!Q36+TO_EHG_EB!Q36+TO_EHG_PH!Q36</f>
        <v>0</v>
      </c>
      <c r="R36" s="10">
        <f>TO_EHG_E!R36+TO_EHG_CHP!R36+TO_EHG_H!R36+TO_EHG_EDHP!R36+TO_EHG_EB!R36+TO_EHG_PH!R36</f>
        <v>0</v>
      </c>
      <c r="S36" s="10">
        <f>TO_EHG_E!S36+TO_EHG_CHP!S36+TO_EHG_H!S36+TO_EHG_EDHP!S36+TO_EHG_EB!S36+TO_EHG_PH!S36</f>
        <v>0</v>
      </c>
      <c r="T36" s="10">
        <f>TO_EHG_E!T36+TO_EHG_CHP!T36+TO_EHG_H!T36+TO_EHG_EDHP!T36+TO_EHG_EB!T36+TO_EHG_PH!T36</f>
        <v>0</v>
      </c>
      <c r="U36" s="10">
        <f>TO_EHG_E!U36+TO_EHG_CHP!U36+TO_EHG_H!U36+TO_EHG_EDHP!U36+TO_EHG_EB!U36+TO_EHG_PH!U36</f>
        <v>0</v>
      </c>
      <c r="V36" s="10">
        <f>TO_EHG_E!V36+TO_EHG_CHP!V36+TO_EHG_H!V36+TO_EHG_EDHP!V36+TO_EHG_EB!V36+TO_EHG_PH!V36</f>
        <v>0</v>
      </c>
      <c r="W36" s="10">
        <f>TO_EHG_E!W36+TO_EHG_CHP!W36+TO_EHG_H!W36+TO_EHG_EDHP!W36+TO_EHG_EB!W36+TO_EHG_PH!W36</f>
        <v>0</v>
      </c>
      <c r="X36" s="10">
        <f>TO_EHG_E!X36+TO_EHG_CHP!X36+TO_EHG_H!X36+TO_EHG_EDHP!X36+TO_EHG_EB!X36+TO_EHG_PH!X36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TO_EHG_E!C37+TO_EHG_CHP!C37+TO_EHG_H!C37+TO_EHG_EDHP!C37+TO_EHG_EB!C37+TO_EHG_PH!C37</f>
        <v>0</v>
      </c>
      <c r="D37" s="10">
        <f>TO_EHG_E!D37+TO_EHG_CHP!D37+TO_EHG_H!D37+TO_EHG_EDHP!D37+TO_EHG_EB!D37+TO_EHG_PH!D37</f>
        <v>0</v>
      </c>
      <c r="E37" s="10">
        <f>TO_EHG_E!E37+TO_EHG_CHP!E37+TO_EHG_H!E37+TO_EHG_EDHP!E37+TO_EHG_EB!E37+TO_EHG_PH!E37</f>
        <v>0</v>
      </c>
      <c r="F37" s="10">
        <f>TO_EHG_E!F37+TO_EHG_CHP!F37+TO_EHG_H!F37+TO_EHG_EDHP!F37+TO_EHG_EB!F37+TO_EHG_PH!F37</f>
        <v>0</v>
      </c>
      <c r="G37" s="10">
        <f>TO_EHG_E!G37+TO_EHG_CHP!G37+TO_EHG_H!G37+TO_EHG_EDHP!G37+TO_EHG_EB!G37+TO_EHG_PH!G37</f>
        <v>0</v>
      </c>
      <c r="H37" s="10">
        <f>TO_EHG_E!H37+TO_EHG_CHP!H37+TO_EHG_H!H37+TO_EHG_EDHP!H37+TO_EHG_EB!H37+TO_EHG_PH!H37</f>
        <v>0</v>
      </c>
      <c r="I37" s="10">
        <f>TO_EHG_E!I37+TO_EHG_CHP!I37+TO_EHG_H!I37+TO_EHG_EDHP!I37+TO_EHG_EB!I37+TO_EHG_PH!I37</f>
        <v>0</v>
      </c>
      <c r="J37" s="10">
        <f>TO_EHG_E!J37+TO_EHG_CHP!J37+TO_EHG_H!J37+TO_EHG_EDHP!J37+TO_EHG_EB!J37+TO_EHG_PH!J37</f>
        <v>0</v>
      </c>
      <c r="K37" s="10">
        <f>TO_EHG_E!K37+TO_EHG_CHP!K37+TO_EHG_H!K37+TO_EHG_EDHP!K37+TO_EHG_EB!K37+TO_EHG_PH!K37</f>
        <v>0</v>
      </c>
      <c r="L37" s="10">
        <f>TO_EHG_E!L37+TO_EHG_CHP!L37+TO_EHG_H!L37+TO_EHG_EDHP!L37+TO_EHG_EB!L37+TO_EHG_PH!L37</f>
        <v>0</v>
      </c>
      <c r="M37" s="10">
        <f>TO_EHG_E!M37+TO_EHG_CHP!M37+TO_EHG_H!M37+TO_EHG_EDHP!M37+TO_EHG_EB!M37+TO_EHG_PH!M37</f>
        <v>0</v>
      </c>
      <c r="N37" s="10">
        <f>TO_EHG_E!N37+TO_EHG_CHP!N37+TO_EHG_H!N37+TO_EHG_EDHP!N37+TO_EHG_EB!N37+TO_EHG_PH!N37</f>
        <v>0</v>
      </c>
      <c r="O37" s="10">
        <f>TO_EHG_E!O37+TO_EHG_CHP!O37+TO_EHG_H!O37+TO_EHG_EDHP!O37+TO_EHG_EB!O37+TO_EHG_PH!O37</f>
        <v>0</v>
      </c>
      <c r="P37" s="10">
        <f>TO_EHG_E!P37+TO_EHG_CHP!P37+TO_EHG_H!P37+TO_EHG_EDHP!P37+TO_EHG_EB!P37+TO_EHG_PH!P37</f>
        <v>0</v>
      </c>
      <c r="Q37" s="10">
        <f>TO_EHG_E!Q37+TO_EHG_CHP!Q37+TO_EHG_H!Q37+TO_EHG_EDHP!Q37+TO_EHG_EB!Q37+TO_EHG_PH!Q37</f>
        <v>0</v>
      </c>
      <c r="R37" s="10">
        <f>TO_EHG_E!R37+TO_EHG_CHP!R37+TO_EHG_H!R37+TO_EHG_EDHP!R37+TO_EHG_EB!R37+TO_EHG_PH!R37</f>
        <v>0</v>
      </c>
      <c r="S37" s="10">
        <f>TO_EHG_E!S37+TO_EHG_CHP!S37+TO_EHG_H!S37+TO_EHG_EDHP!S37+TO_EHG_EB!S37+TO_EHG_PH!S37</f>
        <v>0</v>
      </c>
      <c r="T37" s="10">
        <f>TO_EHG_E!T37+TO_EHG_CHP!T37+TO_EHG_H!T37+TO_EHG_EDHP!T37+TO_EHG_EB!T37+TO_EHG_PH!T37</f>
        <v>0</v>
      </c>
      <c r="U37" s="10">
        <f>TO_EHG_E!U37+TO_EHG_CHP!U37+TO_EHG_H!U37+TO_EHG_EDHP!U37+TO_EHG_EB!U37+TO_EHG_PH!U37</f>
        <v>0</v>
      </c>
      <c r="V37" s="10">
        <f>TO_EHG_E!V37+TO_EHG_CHP!V37+TO_EHG_H!V37+TO_EHG_EDHP!V37+TO_EHG_EB!V37+TO_EHG_PH!V37</f>
        <v>0</v>
      </c>
      <c r="W37" s="10">
        <f>TO_EHG_E!W37+TO_EHG_CHP!W37+TO_EHG_H!W37+TO_EHG_EDHP!W37+TO_EHG_EB!W37+TO_EHG_PH!W37</f>
        <v>0</v>
      </c>
      <c r="X37" s="10">
        <f>TO_EHG_E!X37+TO_EHG_CHP!X37+TO_EHG_H!X37+TO_EHG_EDHP!X37+TO_EHG_EB!X37+TO_EHG_PH!X37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TO_EHG_E!C38+TO_EHG_CHP!C38+TO_EHG_H!C38+TO_EHG_EDHP!C38+TO_EHG_EB!C38+TO_EHG_PH!C38</f>
        <v>0</v>
      </c>
      <c r="D38" s="10">
        <f>TO_EHG_E!D38+TO_EHG_CHP!D38+TO_EHG_H!D38+TO_EHG_EDHP!D38+TO_EHG_EB!D38+TO_EHG_PH!D38</f>
        <v>0</v>
      </c>
      <c r="E38" s="10">
        <f>TO_EHG_E!E38+TO_EHG_CHP!E38+TO_EHG_H!E38+TO_EHG_EDHP!E38+TO_EHG_EB!E38+TO_EHG_PH!E38</f>
        <v>0</v>
      </c>
      <c r="F38" s="10">
        <f>TO_EHG_E!F38+TO_EHG_CHP!F38+TO_EHG_H!F38+TO_EHG_EDHP!F38+TO_EHG_EB!F38+TO_EHG_PH!F38</f>
        <v>0</v>
      </c>
      <c r="G38" s="10">
        <f>TO_EHG_E!G38+TO_EHG_CHP!G38+TO_EHG_H!G38+TO_EHG_EDHP!G38+TO_EHG_EB!G38+TO_EHG_PH!G38</f>
        <v>0</v>
      </c>
      <c r="H38" s="10">
        <f>TO_EHG_E!H38+TO_EHG_CHP!H38+TO_EHG_H!H38+TO_EHG_EDHP!H38+TO_EHG_EB!H38+TO_EHG_PH!H38</f>
        <v>0</v>
      </c>
      <c r="I38" s="10">
        <f>TO_EHG_E!I38+TO_EHG_CHP!I38+TO_EHG_H!I38+TO_EHG_EDHP!I38+TO_EHG_EB!I38+TO_EHG_PH!I38</f>
        <v>0</v>
      </c>
      <c r="J38" s="10">
        <f>TO_EHG_E!J38+TO_EHG_CHP!J38+TO_EHG_H!J38+TO_EHG_EDHP!J38+TO_EHG_EB!J38+TO_EHG_PH!J38</f>
        <v>0</v>
      </c>
      <c r="K38" s="10">
        <f>TO_EHG_E!K38+TO_EHG_CHP!K38+TO_EHG_H!K38+TO_EHG_EDHP!K38+TO_EHG_EB!K38+TO_EHG_PH!K38</f>
        <v>0</v>
      </c>
      <c r="L38" s="10">
        <f>TO_EHG_E!L38+TO_EHG_CHP!L38+TO_EHG_H!L38+TO_EHG_EDHP!L38+TO_EHG_EB!L38+TO_EHG_PH!L38</f>
        <v>0</v>
      </c>
      <c r="M38" s="10">
        <f>TO_EHG_E!M38+TO_EHG_CHP!M38+TO_EHG_H!M38+TO_EHG_EDHP!M38+TO_EHG_EB!M38+TO_EHG_PH!M38</f>
        <v>0</v>
      </c>
      <c r="N38" s="10">
        <f>TO_EHG_E!N38+TO_EHG_CHP!N38+TO_EHG_H!N38+TO_EHG_EDHP!N38+TO_EHG_EB!N38+TO_EHG_PH!N38</f>
        <v>0</v>
      </c>
      <c r="O38" s="10">
        <f>TO_EHG_E!O38+TO_EHG_CHP!O38+TO_EHG_H!O38+TO_EHG_EDHP!O38+TO_EHG_EB!O38+TO_EHG_PH!O38</f>
        <v>0</v>
      </c>
      <c r="P38" s="10">
        <f>TO_EHG_E!P38+TO_EHG_CHP!P38+TO_EHG_H!P38+TO_EHG_EDHP!P38+TO_EHG_EB!P38+TO_EHG_PH!P38</f>
        <v>0</v>
      </c>
      <c r="Q38" s="10">
        <f>TO_EHG_E!Q38+TO_EHG_CHP!Q38+TO_EHG_H!Q38+TO_EHG_EDHP!Q38+TO_EHG_EB!Q38+TO_EHG_PH!Q38</f>
        <v>0</v>
      </c>
      <c r="R38" s="10">
        <f>TO_EHG_E!R38+TO_EHG_CHP!R38+TO_EHG_H!R38+TO_EHG_EDHP!R38+TO_EHG_EB!R38+TO_EHG_PH!R38</f>
        <v>0</v>
      </c>
      <c r="S38" s="10">
        <f>TO_EHG_E!S38+TO_EHG_CHP!S38+TO_EHG_H!S38+TO_EHG_EDHP!S38+TO_EHG_EB!S38+TO_EHG_PH!S38</f>
        <v>0</v>
      </c>
      <c r="T38" s="10">
        <f>TO_EHG_E!T38+TO_EHG_CHP!T38+TO_EHG_H!T38+TO_EHG_EDHP!T38+TO_EHG_EB!T38+TO_EHG_PH!T38</f>
        <v>0</v>
      </c>
      <c r="U38" s="10">
        <f>TO_EHG_E!U38+TO_EHG_CHP!U38+TO_EHG_H!U38+TO_EHG_EDHP!U38+TO_EHG_EB!U38+TO_EHG_PH!U38</f>
        <v>0</v>
      </c>
      <c r="V38" s="10">
        <f>TO_EHG_E!V38+TO_EHG_CHP!V38+TO_EHG_H!V38+TO_EHG_EDHP!V38+TO_EHG_EB!V38+TO_EHG_PH!V38</f>
        <v>0</v>
      </c>
      <c r="W38" s="10">
        <f>TO_EHG_E!W38+TO_EHG_CHP!W38+TO_EHG_H!W38+TO_EHG_EDHP!W38+TO_EHG_EB!W38+TO_EHG_PH!W38</f>
        <v>0</v>
      </c>
      <c r="X38" s="10">
        <f>TO_EHG_E!X38+TO_EHG_CHP!X38+TO_EHG_H!X38+TO_EHG_EDHP!X38+TO_EHG_EB!X38+TO_EHG_PH!X38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TO_EHG_E!C39+TO_EHG_CHP!C39+TO_EHG_H!C39+TO_EHG_EDHP!C39+TO_EHG_EB!C39+TO_EHG_PH!C39</f>
        <v>0</v>
      </c>
      <c r="D39" s="10">
        <f>TO_EHG_E!D39+TO_EHG_CHP!D39+TO_EHG_H!D39+TO_EHG_EDHP!D39+TO_EHG_EB!D39+TO_EHG_PH!D39</f>
        <v>0</v>
      </c>
      <c r="E39" s="10">
        <f>TO_EHG_E!E39+TO_EHG_CHP!E39+TO_EHG_H!E39+TO_EHG_EDHP!E39+TO_EHG_EB!E39+TO_EHG_PH!E39</f>
        <v>0</v>
      </c>
      <c r="F39" s="10">
        <f>TO_EHG_E!F39+TO_EHG_CHP!F39+TO_EHG_H!F39+TO_EHG_EDHP!F39+TO_EHG_EB!F39+TO_EHG_PH!F39</f>
        <v>0</v>
      </c>
      <c r="G39" s="10">
        <f>TO_EHG_E!G39+TO_EHG_CHP!G39+TO_EHG_H!G39+TO_EHG_EDHP!G39+TO_EHG_EB!G39+TO_EHG_PH!G39</f>
        <v>0</v>
      </c>
      <c r="H39" s="10">
        <f>TO_EHG_E!H39+TO_EHG_CHP!H39+TO_EHG_H!H39+TO_EHG_EDHP!H39+TO_EHG_EB!H39+TO_EHG_PH!H39</f>
        <v>0</v>
      </c>
      <c r="I39" s="10">
        <f>TO_EHG_E!I39+TO_EHG_CHP!I39+TO_EHG_H!I39+TO_EHG_EDHP!I39+TO_EHG_EB!I39+TO_EHG_PH!I39</f>
        <v>0</v>
      </c>
      <c r="J39" s="10">
        <f>TO_EHG_E!J39+TO_EHG_CHP!J39+TO_EHG_H!J39+TO_EHG_EDHP!J39+TO_EHG_EB!J39+TO_EHG_PH!J39</f>
        <v>0</v>
      </c>
      <c r="K39" s="10">
        <f>TO_EHG_E!K39+TO_EHG_CHP!K39+TO_EHG_H!K39+TO_EHG_EDHP!K39+TO_EHG_EB!K39+TO_EHG_PH!K39</f>
        <v>0</v>
      </c>
      <c r="L39" s="10">
        <f>TO_EHG_E!L39+TO_EHG_CHP!L39+TO_EHG_H!L39+TO_EHG_EDHP!L39+TO_EHG_EB!L39+TO_EHG_PH!L39</f>
        <v>0</v>
      </c>
      <c r="M39" s="10">
        <f>TO_EHG_E!M39+TO_EHG_CHP!M39+TO_EHG_H!M39+TO_EHG_EDHP!M39+TO_EHG_EB!M39+TO_EHG_PH!M39</f>
        <v>0</v>
      </c>
      <c r="N39" s="10">
        <f>TO_EHG_E!N39+TO_EHG_CHP!N39+TO_EHG_H!N39+TO_EHG_EDHP!N39+TO_EHG_EB!N39+TO_EHG_PH!N39</f>
        <v>0</v>
      </c>
      <c r="O39" s="10">
        <f>TO_EHG_E!O39+TO_EHG_CHP!O39+TO_EHG_H!O39+TO_EHG_EDHP!O39+TO_EHG_EB!O39+TO_EHG_PH!O39</f>
        <v>0</v>
      </c>
      <c r="P39" s="10">
        <f>TO_EHG_E!P39+TO_EHG_CHP!P39+TO_EHG_H!P39+TO_EHG_EDHP!P39+TO_EHG_EB!P39+TO_EHG_PH!P39</f>
        <v>0</v>
      </c>
      <c r="Q39" s="10">
        <f>TO_EHG_E!Q39+TO_EHG_CHP!Q39+TO_EHG_H!Q39+TO_EHG_EDHP!Q39+TO_EHG_EB!Q39+TO_EHG_PH!Q39</f>
        <v>0</v>
      </c>
      <c r="R39" s="10">
        <f>TO_EHG_E!R39+TO_EHG_CHP!R39+TO_EHG_H!R39+TO_EHG_EDHP!R39+TO_EHG_EB!R39+TO_EHG_PH!R39</f>
        <v>0</v>
      </c>
      <c r="S39" s="10">
        <f>TO_EHG_E!S39+TO_EHG_CHP!S39+TO_EHG_H!S39+TO_EHG_EDHP!S39+TO_EHG_EB!S39+TO_EHG_PH!S39</f>
        <v>0</v>
      </c>
      <c r="T39" s="10">
        <f>TO_EHG_E!T39+TO_EHG_CHP!T39+TO_EHG_H!T39+TO_EHG_EDHP!T39+TO_EHG_EB!T39+TO_EHG_PH!T39</f>
        <v>0</v>
      </c>
      <c r="U39" s="10">
        <f>TO_EHG_E!U39+TO_EHG_CHP!U39+TO_EHG_H!U39+TO_EHG_EDHP!U39+TO_EHG_EB!U39+TO_EHG_PH!U39</f>
        <v>0</v>
      </c>
      <c r="V39" s="10">
        <f>TO_EHG_E!V39+TO_EHG_CHP!V39+TO_EHG_H!V39+TO_EHG_EDHP!V39+TO_EHG_EB!V39+TO_EHG_PH!V39</f>
        <v>0</v>
      </c>
      <c r="W39" s="10">
        <f>TO_EHG_E!W39+TO_EHG_CHP!W39+TO_EHG_H!W39+TO_EHG_EDHP!W39+TO_EHG_EB!W39+TO_EHG_PH!W39</f>
        <v>0</v>
      </c>
      <c r="X39" s="10">
        <f>TO_EHG_E!X39+TO_EHG_CHP!X39+TO_EHG_H!X39+TO_EHG_EDHP!X39+TO_EHG_EB!X39+TO_EHG_PH!X39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TO_EHG_E!C40+TO_EHG_CHP!C40+TO_EHG_H!C40+TO_EHG_EDHP!C40+TO_EHG_EB!C40+TO_EHG_PH!C40</f>
        <v>0</v>
      </c>
      <c r="D40" s="10">
        <f>TO_EHG_E!D40+TO_EHG_CHP!D40+TO_EHG_H!D40+TO_EHG_EDHP!D40+TO_EHG_EB!D40+TO_EHG_PH!D40</f>
        <v>0</v>
      </c>
      <c r="E40" s="10">
        <f>TO_EHG_E!E40+TO_EHG_CHP!E40+TO_EHG_H!E40+TO_EHG_EDHP!E40+TO_EHG_EB!E40+TO_EHG_PH!E40</f>
        <v>0</v>
      </c>
      <c r="F40" s="10">
        <f>TO_EHG_E!F40+TO_EHG_CHP!F40+TO_EHG_H!F40+TO_EHG_EDHP!F40+TO_EHG_EB!F40+TO_EHG_PH!F40</f>
        <v>0</v>
      </c>
      <c r="G40" s="10">
        <f>TO_EHG_E!G40+TO_EHG_CHP!G40+TO_EHG_H!G40+TO_EHG_EDHP!G40+TO_EHG_EB!G40+TO_EHG_PH!G40</f>
        <v>0</v>
      </c>
      <c r="H40" s="10">
        <f>TO_EHG_E!H40+TO_EHG_CHP!H40+TO_EHG_H!H40+TO_EHG_EDHP!H40+TO_EHG_EB!H40+TO_EHG_PH!H40</f>
        <v>0</v>
      </c>
      <c r="I40" s="10">
        <f>TO_EHG_E!I40+TO_EHG_CHP!I40+TO_EHG_H!I40+TO_EHG_EDHP!I40+TO_EHG_EB!I40+TO_EHG_PH!I40</f>
        <v>0</v>
      </c>
      <c r="J40" s="10">
        <f>TO_EHG_E!J40+TO_EHG_CHP!J40+TO_EHG_H!J40+TO_EHG_EDHP!J40+TO_EHG_EB!J40+TO_EHG_PH!J40</f>
        <v>0</v>
      </c>
      <c r="K40" s="10">
        <f>TO_EHG_E!K40+TO_EHG_CHP!K40+TO_EHG_H!K40+TO_EHG_EDHP!K40+TO_EHG_EB!K40+TO_EHG_PH!K40</f>
        <v>0</v>
      </c>
      <c r="L40" s="10">
        <f>TO_EHG_E!L40+TO_EHG_CHP!L40+TO_EHG_H!L40+TO_EHG_EDHP!L40+TO_EHG_EB!L40+TO_EHG_PH!L40</f>
        <v>0</v>
      </c>
      <c r="M40" s="10">
        <f>TO_EHG_E!M40+TO_EHG_CHP!M40+TO_EHG_H!M40+TO_EHG_EDHP!M40+TO_EHG_EB!M40+TO_EHG_PH!M40</f>
        <v>0</v>
      </c>
      <c r="N40" s="10">
        <f>TO_EHG_E!N40+TO_EHG_CHP!N40+TO_EHG_H!N40+TO_EHG_EDHP!N40+TO_EHG_EB!N40+TO_EHG_PH!N40</f>
        <v>0</v>
      </c>
      <c r="O40" s="10">
        <f>TO_EHG_E!O40+TO_EHG_CHP!O40+TO_EHG_H!O40+TO_EHG_EDHP!O40+TO_EHG_EB!O40+TO_EHG_PH!O40</f>
        <v>0</v>
      </c>
      <c r="P40" s="10">
        <f>TO_EHG_E!P40+TO_EHG_CHP!P40+TO_EHG_H!P40+TO_EHG_EDHP!P40+TO_EHG_EB!P40+TO_EHG_PH!P40</f>
        <v>0</v>
      </c>
      <c r="Q40" s="10">
        <f>TO_EHG_E!Q40+TO_EHG_CHP!Q40+TO_EHG_H!Q40+TO_EHG_EDHP!Q40+TO_EHG_EB!Q40+TO_EHG_PH!Q40</f>
        <v>0</v>
      </c>
      <c r="R40" s="10">
        <f>TO_EHG_E!R40+TO_EHG_CHP!R40+TO_EHG_H!R40+TO_EHG_EDHP!R40+TO_EHG_EB!R40+TO_EHG_PH!R40</f>
        <v>0</v>
      </c>
      <c r="S40" s="10">
        <f>TO_EHG_E!S40+TO_EHG_CHP!S40+TO_EHG_H!S40+TO_EHG_EDHP!S40+TO_EHG_EB!S40+TO_EHG_PH!S40</f>
        <v>0</v>
      </c>
      <c r="T40" s="10">
        <f>TO_EHG_E!T40+TO_EHG_CHP!T40+TO_EHG_H!T40+TO_EHG_EDHP!T40+TO_EHG_EB!T40+TO_EHG_PH!T40</f>
        <v>0</v>
      </c>
      <c r="U40" s="10">
        <f>TO_EHG_E!U40+TO_EHG_CHP!U40+TO_EHG_H!U40+TO_EHG_EDHP!U40+TO_EHG_EB!U40+TO_EHG_PH!U40</f>
        <v>0</v>
      </c>
      <c r="V40" s="10">
        <f>TO_EHG_E!V40+TO_EHG_CHP!V40+TO_EHG_H!V40+TO_EHG_EDHP!V40+TO_EHG_EB!V40+TO_EHG_PH!V40</f>
        <v>0</v>
      </c>
      <c r="W40" s="10">
        <f>TO_EHG_E!W40+TO_EHG_CHP!W40+TO_EHG_H!W40+TO_EHG_EDHP!W40+TO_EHG_EB!W40+TO_EHG_PH!W40</f>
        <v>0</v>
      </c>
      <c r="X40" s="10">
        <f>TO_EHG_E!X40+TO_EHG_CHP!X40+TO_EHG_H!X40+TO_EHG_EDHP!X40+TO_EHG_EB!X40+TO_EHG_PH!X40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TO_EHG_E!C41+TO_EHG_CHP!C41+TO_EHG_H!C41+TO_EHG_EDHP!C41+TO_EHG_EB!C41+TO_EHG_PH!C41</f>
        <v>0</v>
      </c>
      <c r="D41" s="10">
        <f>TO_EHG_E!D41+TO_EHG_CHP!D41+TO_EHG_H!D41+TO_EHG_EDHP!D41+TO_EHG_EB!D41+TO_EHG_PH!D41</f>
        <v>0</v>
      </c>
      <c r="E41" s="10">
        <f>TO_EHG_E!E41+TO_EHG_CHP!E41+TO_EHG_H!E41+TO_EHG_EDHP!E41+TO_EHG_EB!E41+TO_EHG_PH!E41</f>
        <v>0</v>
      </c>
      <c r="F41" s="10">
        <f>TO_EHG_E!F41+TO_EHG_CHP!F41+TO_EHG_H!F41+TO_EHG_EDHP!F41+TO_EHG_EB!F41+TO_EHG_PH!F41</f>
        <v>0</v>
      </c>
      <c r="G41" s="10">
        <f>TO_EHG_E!G41+TO_EHG_CHP!G41+TO_EHG_H!G41+TO_EHG_EDHP!G41+TO_EHG_EB!G41+TO_EHG_PH!G41</f>
        <v>0</v>
      </c>
      <c r="H41" s="10">
        <f>TO_EHG_E!H41+TO_EHG_CHP!H41+TO_EHG_H!H41+TO_EHG_EDHP!H41+TO_EHG_EB!H41+TO_EHG_PH!H41</f>
        <v>0</v>
      </c>
      <c r="I41" s="10">
        <f>TO_EHG_E!I41+TO_EHG_CHP!I41+TO_EHG_H!I41+TO_EHG_EDHP!I41+TO_EHG_EB!I41+TO_EHG_PH!I41</f>
        <v>0</v>
      </c>
      <c r="J41" s="10">
        <f>TO_EHG_E!J41+TO_EHG_CHP!J41+TO_EHG_H!J41+TO_EHG_EDHP!J41+TO_EHG_EB!J41+TO_EHG_PH!J41</f>
        <v>0</v>
      </c>
      <c r="K41" s="10">
        <f>TO_EHG_E!K41+TO_EHG_CHP!K41+TO_EHG_H!K41+TO_EHG_EDHP!K41+TO_EHG_EB!K41+TO_EHG_PH!K41</f>
        <v>0</v>
      </c>
      <c r="L41" s="10">
        <f>TO_EHG_E!L41+TO_EHG_CHP!L41+TO_EHG_H!L41+TO_EHG_EDHP!L41+TO_EHG_EB!L41+TO_EHG_PH!L41</f>
        <v>0</v>
      </c>
      <c r="M41" s="10">
        <f>TO_EHG_E!M41+TO_EHG_CHP!M41+TO_EHG_H!M41+TO_EHG_EDHP!M41+TO_EHG_EB!M41+TO_EHG_PH!M41</f>
        <v>0</v>
      </c>
      <c r="N41" s="10">
        <f>TO_EHG_E!N41+TO_EHG_CHP!N41+TO_EHG_H!N41+TO_EHG_EDHP!N41+TO_EHG_EB!N41+TO_EHG_PH!N41</f>
        <v>0</v>
      </c>
      <c r="O41" s="10">
        <f>TO_EHG_E!O41+TO_EHG_CHP!O41+TO_EHG_H!O41+TO_EHG_EDHP!O41+TO_EHG_EB!O41+TO_EHG_PH!O41</f>
        <v>0</v>
      </c>
      <c r="P41" s="10">
        <f>TO_EHG_E!P41+TO_EHG_CHP!P41+TO_EHG_H!P41+TO_EHG_EDHP!P41+TO_EHG_EB!P41+TO_EHG_PH!P41</f>
        <v>0</v>
      </c>
      <c r="Q41" s="10">
        <f>TO_EHG_E!Q41+TO_EHG_CHP!Q41+TO_EHG_H!Q41+TO_EHG_EDHP!Q41+TO_EHG_EB!Q41+TO_EHG_PH!Q41</f>
        <v>0</v>
      </c>
      <c r="R41" s="10">
        <f>TO_EHG_E!R41+TO_EHG_CHP!R41+TO_EHG_H!R41+TO_EHG_EDHP!R41+TO_EHG_EB!R41+TO_EHG_PH!R41</f>
        <v>0</v>
      </c>
      <c r="S41" s="10">
        <f>TO_EHG_E!S41+TO_EHG_CHP!S41+TO_EHG_H!S41+TO_EHG_EDHP!S41+TO_EHG_EB!S41+TO_EHG_PH!S41</f>
        <v>0</v>
      </c>
      <c r="T41" s="10">
        <f>TO_EHG_E!T41+TO_EHG_CHP!T41+TO_EHG_H!T41+TO_EHG_EDHP!T41+TO_EHG_EB!T41+TO_EHG_PH!T41</f>
        <v>0</v>
      </c>
      <c r="U41" s="10">
        <f>TO_EHG_E!U41+TO_EHG_CHP!U41+TO_EHG_H!U41+TO_EHG_EDHP!U41+TO_EHG_EB!U41+TO_EHG_PH!U41</f>
        <v>0</v>
      </c>
      <c r="V41" s="10">
        <f>TO_EHG_E!V41+TO_EHG_CHP!V41+TO_EHG_H!V41+TO_EHG_EDHP!V41+TO_EHG_EB!V41+TO_EHG_PH!V41</f>
        <v>0</v>
      </c>
      <c r="W41" s="10">
        <f>TO_EHG_E!W41+TO_EHG_CHP!W41+TO_EHG_H!W41+TO_EHG_EDHP!W41+TO_EHG_EB!W41+TO_EHG_PH!W41</f>
        <v>0</v>
      </c>
      <c r="X41" s="10">
        <f>TO_EHG_E!X41+TO_EHG_CHP!X41+TO_EHG_H!X41+TO_EHG_EDHP!X41+TO_EHG_EB!X41+TO_EHG_PH!X41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TO_EHG_E!C42+TO_EHG_CHP!C42+TO_EHG_H!C42+TO_EHG_EDHP!C42+TO_EHG_EB!C42+TO_EHG_PH!C42</f>
        <v>0</v>
      </c>
      <c r="D42" s="10">
        <f>TO_EHG_E!D42+TO_EHG_CHP!D42+TO_EHG_H!D42+TO_EHG_EDHP!D42+TO_EHG_EB!D42+TO_EHG_PH!D42</f>
        <v>0</v>
      </c>
      <c r="E42" s="10">
        <f>TO_EHG_E!E42+TO_EHG_CHP!E42+TO_EHG_H!E42+TO_EHG_EDHP!E42+TO_EHG_EB!E42+TO_EHG_PH!E42</f>
        <v>0</v>
      </c>
      <c r="F42" s="10">
        <f>TO_EHG_E!F42+TO_EHG_CHP!F42+TO_EHG_H!F42+TO_EHG_EDHP!F42+TO_EHG_EB!F42+TO_EHG_PH!F42</f>
        <v>0</v>
      </c>
      <c r="G42" s="10">
        <f>TO_EHG_E!G42+TO_EHG_CHP!G42+TO_EHG_H!G42+TO_EHG_EDHP!G42+TO_EHG_EB!G42+TO_EHG_PH!G42</f>
        <v>0</v>
      </c>
      <c r="H42" s="10">
        <f>TO_EHG_E!H42+TO_EHG_CHP!H42+TO_EHG_H!H42+TO_EHG_EDHP!H42+TO_EHG_EB!H42+TO_EHG_PH!H42</f>
        <v>0</v>
      </c>
      <c r="I42" s="10">
        <f>TO_EHG_E!I42+TO_EHG_CHP!I42+TO_EHG_H!I42+TO_EHG_EDHP!I42+TO_EHG_EB!I42+TO_EHG_PH!I42</f>
        <v>0</v>
      </c>
      <c r="J42" s="10">
        <f>TO_EHG_E!J42+TO_EHG_CHP!J42+TO_EHG_H!J42+TO_EHG_EDHP!J42+TO_EHG_EB!J42+TO_EHG_PH!J42</f>
        <v>0</v>
      </c>
      <c r="K42" s="10">
        <f>TO_EHG_E!K42+TO_EHG_CHP!K42+TO_EHG_H!K42+TO_EHG_EDHP!K42+TO_EHG_EB!K42+TO_EHG_PH!K42</f>
        <v>0</v>
      </c>
      <c r="L42" s="10">
        <f>TO_EHG_E!L42+TO_EHG_CHP!L42+TO_EHG_H!L42+TO_EHG_EDHP!L42+TO_EHG_EB!L42+TO_EHG_PH!L42</f>
        <v>0</v>
      </c>
      <c r="M42" s="10">
        <f>TO_EHG_E!M42+TO_EHG_CHP!M42+TO_EHG_H!M42+TO_EHG_EDHP!M42+TO_EHG_EB!M42+TO_EHG_PH!M42</f>
        <v>0</v>
      </c>
      <c r="N42" s="10">
        <f>TO_EHG_E!N42+TO_EHG_CHP!N42+TO_EHG_H!N42+TO_EHG_EDHP!N42+TO_EHG_EB!N42+TO_EHG_PH!N42</f>
        <v>0</v>
      </c>
      <c r="O42" s="10">
        <f>TO_EHG_E!O42+TO_EHG_CHP!O42+TO_EHG_H!O42+TO_EHG_EDHP!O42+TO_EHG_EB!O42+TO_EHG_PH!O42</f>
        <v>0</v>
      </c>
      <c r="P42" s="10">
        <f>TO_EHG_E!P42+TO_EHG_CHP!P42+TO_EHG_H!P42+TO_EHG_EDHP!P42+TO_EHG_EB!P42+TO_EHG_PH!P42</f>
        <v>0</v>
      </c>
      <c r="Q42" s="10">
        <f>TO_EHG_E!Q42+TO_EHG_CHP!Q42+TO_EHG_H!Q42+TO_EHG_EDHP!Q42+TO_EHG_EB!Q42+TO_EHG_PH!Q42</f>
        <v>0</v>
      </c>
      <c r="R42" s="10">
        <f>TO_EHG_E!R42+TO_EHG_CHP!R42+TO_EHG_H!R42+TO_EHG_EDHP!R42+TO_EHG_EB!R42+TO_EHG_PH!R42</f>
        <v>0</v>
      </c>
      <c r="S42" s="10">
        <f>TO_EHG_E!S42+TO_EHG_CHP!S42+TO_EHG_H!S42+TO_EHG_EDHP!S42+TO_EHG_EB!S42+TO_EHG_PH!S42</f>
        <v>0</v>
      </c>
      <c r="T42" s="10">
        <f>TO_EHG_E!T42+TO_EHG_CHP!T42+TO_EHG_H!T42+TO_EHG_EDHP!T42+TO_EHG_EB!T42+TO_EHG_PH!T42</f>
        <v>0</v>
      </c>
      <c r="U42" s="10">
        <f>TO_EHG_E!U42+TO_EHG_CHP!U42+TO_EHG_H!U42+TO_EHG_EDHP!U42+TO_EHG_EB!U42+TO_EHG_PH!U42</f>
        <v>0</v>
      </c>
      <c r="V42" s="10">
        <f>TO_EHG_E!V42+TO_EHG_CHP!V42+TO_EHG_H!V42+TO_EHG_EDHP!V42+TO_EHG_EB!V42+TO_EHG_PH!V42</f>
        <v>0</v>
      </c>
      <c r="W42" s="10">
        <f>TO_EHG_E!W42+TO_EHG_CHP!W42+TO_EHG_H!W42+TO_EHG_EDHP!W42+TO_EHG_EB!W42+TO_EHG_PH!W42</f>
        <v>0</v>
      </c>
      <c r="X42" s="10">
        <f>TO_EHG_E!X42+TO_EHG_CHP!X42+TO_EHG_H!X42+TO_EHG_EDHP!X42+TO_EHG_EB!X42+TO_EHG_PH!X42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TO_EHG_E!C43+TO_EHG_CHP!C43+TO_EHG_H!C43+TO_EHG_EDHP!C43+TO_EHG_EB!C43+TO_EHG_PH!C43</f>
        <v>0</v>
      </c>
      <c r="D43" s="10">
        <f>TO_EHG_E!D43+TO_EHG_CHP!D43+TO_EHG_H!D43+TO_EHG_EDHP!D43+TO_EHG_EB!D43+TO_EHG_PH!D43</f>
        <v>0</v>
      </c>
      <c r="E43" s="10">
        <f>TO_EHG_E!E43+TO_EHG_CHP!E43+TO_EHG_H!E43+TO_EHG_EDHP!E43+TO_EHG_EB!E43+TO_EHG_PH!E43</f>
        <v>0</v>
      </c>
      <c r="F43" s="10">
        <f>TO_EHG_E!F43+TO_EHG_CHP!F43+TO_EHG_H!F43+TO_EHG_EDHP!F43+TO_EHG_EB!F43+TO_EHG_PH!F43</f>
        <v>0</v>
      </c>
      <c r="G43" s="10">
        <f>TO_EHG_E!G43+TO_EHG_CHP!G43+TO_EHG_H!G43+TO_EHG_EDHP!G43+TO_EHG_EB!G43+TO_EHG_PH!G43</f>
        <v>0</v>
      </c>
      <c r="H43" s="10">
        <f>TO_EHG_E!H43+TO_EHG_CHP!H43+TO_EHG_H!H43+TO_EHG_EDHP!H43+TO_EHG_EB!H43+TO_EHG_PH!H43</f>
        <v>0</v>
      </c>
      <c r="I43" s="10">
        <f>TO_EHG_E!I43+TO_EHG_CHP!I43+TO_EHG_H!I43+TO_EHG_EDHP!I43+TO_EHG_EB!I43+TO_EHG_PH!I43</f>
        <v>0</v>
      </c>
      <c r="J43" s="10">
        <f>TO_EHG_E!J43+TO_EHG_CHP!J43+TO_EHG_H!J43+TO_EHG_EDHP!J43+TO_EHG_EB!J43+TO_EHG_PH!J43</f>
        <v>0</v>
      </c>
      <c r="K43" s="10">
        <f>TO_EHG_E!K43+TO_EHG_CHP!K43+TO_EHG_H!K43+TO_EHG_EDHP!K43+TO_EHG_EB!K43+TO_EHG_PH!K43</f>
        <v>0</v>
      </c>
      <c r="L43" s="10">
        <f>TO_EHG_E!L43+TO_EHG_CHP!L43+TO_EHG_H!L43+TO_EHG_EDHP!L43+TO_EHG_EB!L43+TO_EHG_PH!L43</f>
        <v>0</v>
      </c>
      <c r="M43" s="10">
        <f>TO_EHG_E!M43+TO_EHG_CHP!M43+TO_EHG_H!M43+TO_EHG_EDHP!M43+TO_EHG_EB!M43+TO_EHG_PH!M43</f>
        <v>0</v>
      </c>
      <c r="N43" s="10">
        <f>TO_EHG_E!N43+TO_EHG_CHP!N43+TO_EHG_H!N43+TO_EHG_EDHP!N43+TO_EHG_EB!N43+TO_EHG_PH!N43</f>
        <v>0</v>
      </c>
      <c r="O43" s="10">
        <f>TO_EHG_E!O43+TO_EHG_CHP!O43+TO_EHG_H!O43+TO_EHG_EDHP!O43+TO_EHG_EB!O43+TO_EHG_PH!O43</f>
        <v>0</v>
      </c>
      <c r="P43" s="10">
        <f>TO_EHG_E!P43+TO_EHG_CHP!P43+TO_EHG_H!P43+TO_EHG_EDHP!P43+TO_EHG_EB!P43+TO_EHG_PH!P43</f>
        <v>0</v>
      </c>
      <c r="Q43" s="10">
        <f>TO_EHG_E!Q43+TO_EHG_CHP!Q43+TO_EHG_H!Q43+TO_EHG_EDHP!Q43+TO_EHG_EB!Q43+TO_EHG_PH!Q43</f>
        <v>0</v>
      </c>
      <c r="R43" s="10">
        <f>TO_EHG_E!R43+TO_EHG_CHP!R43+TO_EHG_H!R43+TO_EHG_EDHP!R43+TO_EHG_EB!R43+TO_EHG_PH!R43</f>
        <v>0</v>
      </c>
      <c r="S43" s="10">
        <f>TO_EHG_E!S43+TO_EHG_CHP!S43+TO_EHG_H!S43+TO_EHG_EDHP!S43+TO_EHG_EB!S43+TO_EHG_PH!S43</f>
        <v>0</v>
      </c>
      <c r="T43" s="10">
        <f>TO_EHG_E!T43+TO_EHG_CHP!T43+TO_EHG_H!T43+TO_EHG_EDHP!T43+TO_EHG_EB!T43+TO_EHG_PH!T43</f>
        <v>0</v>
      </c>
      <c r="U43" s="10">
        <f>TO_EHG_E!U43+TO_EHG_CHP!U43+TO_EHG_H!U43+TO_EHG_EDHP!U43+TO_EHG_EB!U43+TO_EHG_PH!U43</f>
        <v>0</v>
      </c>
      <c r="V43" s="10">
        <f>TO_EHG_E!V43+TO_EHG_CHP!V43+TO_EHG_H!V43+TO_EHG_EDHP!V43+TO_EHG_EB!V43+TO_EHG_PH!V43</f>
        <v>0</v>
      </c>
      <c r="W43" s="10">
        <f>TO_EHG_E!W43+TO_EHG_CHP!W43+TO_EHG_H!W43+TO_EHG_EDHP!W43+TO_EHG_EB!W43+TO_EHG_PH!W43</f>
        <v>0</v>
      </c>
      <c r="X43" s="10">
        <f>TO_EHG_E!X43+TO_EHG_CHP!X43+TO_EHG_H!X43+TO_EHG_EDHP!X43+TO_EHG_EB!X43+TO_EHG_PH!X43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TO_EHG_E!C44+TO_EHG_CHP!C44+TO_EHG_H!C44+TO_EHG_EDHP!C44+TO_EHG_EB!C44+TO_EHG_PH!C44</f>
        <v>0</v>
      </c>
      <c r="D44" s="10">
        <f>TO_EHG_E!D44+TO_EHG_CHP!D44+TO_EHG_H!D44+TO_EHG_EDHP!D44+TO_EHG_EB!D44+TO_EHG_PH!D44</f>
        <v>0</v>
      </c>
      <c r="E44" s="10">
        <f>TO_EHG_E!E44+TO_EHG_CHP!E44+TO_EHG_H!E44+TO_EHG_EDHP!E44+TO_EHG_EB!E44+TO_EHG_PH!E44</f>
        <v>0</v>
      </c>
      <c r="F44" s="10">
        <f>TO_EHG_E!F44+TO_EHG_CHP!F44+TO_EHG_H!F44+TO_EHG_EDHP!F44+TO_EHG_EB!F44+TO_EHG_PH!F44</f>
        <v>0</v>
      </c>
      <c r="G44" s="10">
        <f>TO_EHG_E!G44+TO_EHG_CHP!G44+TO_EHG_H!G44+TO_EHG_EDHP!G44+TO_EHG_EB!G44+TO_EHG_PH!G44</f>
        <v>0</v>
      </c>
      <c r="H44" s="10">
        <f>TO_EHG_E!H44+TO_EHG_CHP!H44+TO_EHG_H!H44+TO_EHG_EDHP!H44+TO_EHG_EB!H44+TO_EHG_PH!H44</f>
        <v>0</v>
      </c>
      <c r="I44" s="10">
        <f>TO_EHG_E!I44+TO_EHG_CHP!I44+TO_EHG_H!I44+TO_EHG_EDHP!I44+TO_EHG_EB!I44+TO_EHG_PH!I44</f>
        <v>0</v>
      </c>
      <c r="J44" s="10">
        <f>TO_EHG_E!J44+TO_EHG_CHP!J44+TO_EHG_H!J44+TO_EHG_EDHP!J44+TO_EHG_EB!J44+TO_EHG_PH!J44</f>
        <v>0</v>
      </c>
      <c r="K44" s="10">
        <f>TO_EHG_E!K44+TO_EHG_CHP!K44+TO_EHG_H!K44+TO_EHG_EDHP!K44+TO_EHG_EB!K44+TO_EHG_PH!K44</f>
        <v>0</v>
      </c>
      <c r="L44" s="10">
        <f>TO_EHG_E!L44+TO_EHG_CHP!L44+TO_EHG_H!L44+TO_EHG_EDHP!L44+TO_EHG_EB!L44+TO_EHG_PH!L44</f>
        <v>0</v>
      </c>
      <c r="M44" s="10">
        <f>TO_EHG_E!M44+TO_EHG_CHP!M44+TO_EHG_H!M44+TO_EHG_EDHP!M44+TO_EHG_EB!M44+TO_EHG_PH!M44</f>
        <v>0</v>
      </c>
      <c r="N44" s="10">
        <f>TO_EHG_E!N44+TO_EHG_CHP!N44+TO_EHG_H!N44+TO_EHG_EDHP!N44+TO_EHG_EB!N44+TO_EHG_PH!N44</f>
        <v>0</v>
      </c>
      <c r="O44" s="10">
        <f>TO_EHG_E!O44+TO_EHG_CHP!O44+TO_EHG_H!O44+TO_EHG_EDHP!O44+TO_EHG_EB!O44+TO_EHG_PH!O44</f>
        <v>0</v>
      </c>
      <c r="P44" s="10">
        <f>TO_EHG_E!P44+TO_EHG_CHP!P44+TO_EHG_H!P44+TO_EHG_EDHP!P44+TO_EHG_EB!P44+TO_EHG_PH!P44</f>
        <v>0</v>
      </c>
      <c r="Q44" s="10">
        <f>TO_EHG_E!Q44+TO_EHG_CHP!Q44+TO_EHG_H!Q44+TO_EHG_EDHP!Q44+TO_EHG_EB!Q44+TO_EHG_PH!Q44</f>
        <v>0</v>
      </c>
      <c r="R44" s="10">
        <f>TO_EHG_E!R44+TO_EHG_CHP!R44+TO_EHG_H!R44+TO_EHG_EDHP!R44+TO_EHG_EB!R44+TO_EHG_PH!R44</f>
        <v>0</v>
      </c>
      <c r="S44" s="10">
        <f>TO_EHG_E!S44+TO_EHG_CHP!S44+TO_EHG_H!S44+TO_EHG_EDHP!S44+TO_EHG_EB!S44+TO_EHG_PH!S44</f>
        <v>0</v>
      </c>
      <c r="T44" s="10">
        <f>TO_EHG_E!T44+TO_EHG_CHP!T44+TO_EHG_H!T44+TO_EHG_EDHP!T44+TO_EHG_EB!T44+TO_EHG_PH!T44</f>
        <v>0</v>
      </c>
      <c r="U44" s="10">
        <f>TO_EHG_E!U44+TO_EHG_CHP!U44+TO_EHG_H!U44+TO_EHG_EDHP!U44+TO_EHG_EB!U44+TO_EHG_PH!U44</f>
        <v>0</v>
      </c>
      <c r="V44" s="10">
        <f>TO_EHG_E!V44+TO_EHG_CHP!V44+TO_EHG_H!V44+TO_EHG_EDHP!V44+TO_EHG_EB!V44+TO_EHG_PH!V44</f>
        <v>0</v>
      </c>
      <c r="W44" s="10">
        <f>TO_EHG_E!W44+TO_EHG_CHP!W44+TO_EHG_H!W44+TO_EHG_EDHP!W44+TO_EHG_EB!W44+TO_EHG_PH!W44</f>
        <v>0</v>
      </c>
      <c r="X44" s="10">
        <f>TO_EHG_E!X44+TO_EHG_CHP!X44+TO_EHG_H!X44+TO_EHG_EDHP!X44+TO_EHG_EB!X44+TO_EHG_PH!X44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TO_EHG_E!C45+TO_EHG_CHP!C45+TO_EHG_H!C45+TO_EHG_EDHP!C45+TO_EHG_EB!C45+TO_EHG_PH!C45</f>
        <v>0</v>
      </c>
      <c r="D45" s="10">
        <f>TO_EHG_E!D45+TO_EHG_CHP!D45+TO_EHG_H!D45+TO_EHG_EDHP!D45+TO_EHG_EB!D45+TO_EHG_PH!D45</f>
        <v>0</v>
      </c>
      <c r="E45" s="10">
        <f>TO_EHG_E!E45+TO_EHG_CHP!E45+TO_EHG_H!E45+TO_EHG_EDHP!E45+TO_EHG_EB!E45+TO_EHG_PH!E45</f>
        <v>0</v>
      </c>
      <c r="F45" s="10">
        <f>TO_EHG_E!F45+TO_EHG_CHP!F45+TO_EHG_H!F45+TO_EHG_EDHP!F45+TO_EHG_EB!F45+TO_EHG_PH!F45</f>
        <v>0</v>
      </c>
      <c r="G45" s="10">
        <f>TO_EHG_E!G45+TO_EHG_CHP!G45+TO_EHG_H!G45+TO_EHG_EDHP!G45+TO_EHG_EB!G45+TO_EHG_PH!G45</f>
        <v>0</v>
      </c>
      <c r="H45" s="10">
        <f>TO_EHG_E!H45+TO_EHG_CHP!H45+TO_EHG_H!H45+TO_EHG_EDHP!H45+TO_EHG_EB!H45+TO_EHG_PH!H45</f>
        <v>0</v>
      </c>
      <c r="I45" s="10">
        <f>TO_EHG_E!I45+TO_EHG_CHP!I45+TO_EHG_H!I45+TO_EHG_EDHP!I45+TO_EHG_EB!I45+TO_EHG_PH!I45</f>
        <v>0</v>
      </c>
      <c r="J45" s="10">
        <f>TO_EHG_E!J45+TO_EHG_CHP!J45+TO_EHG_H!J45+TO_EHG_EDHP!J45+TO_EHG_EB!J45+TO_EHG_PH!J45</f>
        <v>0</v>
      </c>
      <c r="K45" s="10">
        <f>TO_EHG_E!K45+TO_EHG_CHP!K45+TO_EHG_H!K45+TO_EHG_EDHP!K45+TO_EHG_EB!K45+TO_EHG_PH!K45</f>
        <v>0</v>
      </c>
      <c r="L45" s="10">
        <f>TO_EHG_E!L45+TO_EHG_CHP!L45+TO_EHG_H!L45+TO_EHG_EDHP!L45+TO_EHG_EB!L45+TO_EHG_PH!L45</f>
        <v>0</v>
      </c>
      <c r="M45" s="10">
        <f>TO_EHG_E!M45+TO_EHG_CHP!M45+TO_EHG_H!M45+TO_EHG_EDHP!M45+TO_EHG_EB!M45+TO_EHG_PH!M45</f>
        <v>0</v>
      </c>
      <c r="N45" s="10">
        <f>TO_EHG_E!N45+TO_EHG_CHP!N45+TO_EHG_H!N45+TO_EHG_EDHP!N45+TO_EHG_EB!N45+TO_EHG_PH!N45</f>
        <v>0</v>
      </c>
      <c r="O45" s="10">
        <f>TO_EHG_E!O45+TO_EHG_CHP!O45+TO_EHG_H!O45+TO_EHG_EDHP!O45+TO_EHG_EB!O45+TO_EHG_PH!O45</f>
        <v>0</v>
      </c>
      <c r="P45" s="10">
        <f>TO_EHG_E!P45+TO_EHG_CHP!P45+TO_EHG_H!P45+TO_EHG_EDHP!P45+TO_EHG_EB!P45+TO_EHG_PH!P45</f>
        <v>0</v>
      </c>
      <c r="Q45" s="10">
        <f>TO_EHG_E!Q45+TO_EHG_CHP!Q45+TO_EHG_H!Q45+TO_EHG_EDHP!Q45+TO_EHG_EB!Q45+TO_EHG_PH!Q45</f>
        <v>0</v>
      </c>
      <c r="R45" s="10">
        <f>TO_EHG_E!R45+TO_EHG_CHP!R45+TO_EHG_H!R45+TO_EHG_EDHP!R45+TO_EHG_EB!R45+TO_EHG_PH!R45</f>
        <v>0</v>
      </c>
      <c r="S45" s="10">
        <f>TO_EHG_E!S45+TO_EHG_CHP!S45+TO_EHG_H!S45+TO_EHG_EDHP!S45+TO_EHG_EB!S45+TO_EHG_PH!S45</f>
        <v>0</v>
      </c>
      <c r="T45" s="10">
        <f>TO_EHG_E!T45+TO_EHG_CHP!T45+TO_EHG_H!T45+TO_EHG_EDHP!T45+TO_EHG_EB!T45+TO_EHG_PH!T45</f>
        <v>0</v>
      </c>
      <c r="U45" s="10">
        <f>TO_EHG_E!U45+TO_EHG_CHP!U45+TO_EHG_H!U45+TO_EHG_EDHP!U45+TO_EHG_EB!U45+TO_EHG_PH!U45</f>
        <v>0</v>
      </c>
      <c r="V45" s="10">
        <f>TO_EHG_E!V45+TO_EHG_CHP!V45+TO_EHG_H!V45+TO_EHG_EDHP!V45+TO_EHG_EB!V45+TO_EHG_PH!V45</f>
        <v>0</v>
      </c>
      <c r="W45" s="10">
        <f>TO_EHG_E!W45+TO_EHG_CHP!W45+TO_EHG_H!W45+TO_EHG_EDHP!W45+TO_EHG_EB!W45+TO_EHG_PH!W45</f>
        <v>0</v>
      </c>
      <c r="X45" s="10">
        <f>TO_EHG_E!X45+TO_EHG_CHP!X45+TO_EHG_H!X45+TO_EHG_EDHP!X45+TO_EHG_EB!X45+TO_EHG_PH!X45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TO_EHG_E!C46+TO_EHG_CHP!C46+TO_EHG_H!C46+TO_EHG_EDHP!C46+TO_EHG_EB!C46+TO_EHG_PH!C46</f>
        <v>0</v>
      </c>
      <c r="D46" s="10">
        <f>TO_EHG_E!D46+TO_EHG_CHP!D46+TO_EHG_H!D46+TO_EHG_EDHP!D46+TO_EHG_EB!D46+TO_EHG_PH!D46</f>
        <v>0</v>
      </c>
      <c r="E46" s="10">
        <f>TO_EHG_E!E46+TO_EHG_CHP!E46+TO_EHG_H!E46+TO_EHG_EDHP!E46+TO_EHG_EB!E46+TO_EHG_PH!E46</f>
        <v>0</v>
      </c>
      <c r="F46" s="10">
        <f>TO_EHG_E!F46+TO_EHG_CHP!F46+TO_EHG_H!F46+TO_EHG_EDHP!F46+TO_EHG_EB!F46+TO_EHG_PH!F46</f>
        <v>0</v>
      </c>
      <c r="G46" s="10">
        <f>TO_EHG_E!G46+TO_EHG_CHP!G46+TO_EHG_H!G46+TO_EHG_EDHP!G46+TO_EHG_EB!G46+TO_EHG_PH!G46</f>
        <v>0</v>
      </c>
      <c r="H46" s="10">
        <f>TO_EHG_E!H46+TO_EHG_CHP!H46+TO_EHG_H!H46+TO_EHG_EDHP!H46+TO_EHG_EB!H46+TO_EHG_PH!H46</f>
        <v>0</v>
      </c>
      <c r="I46" s="10">
        <f>TO_EHG_E!I46+TO_EHG_CHP!I46+TO_EHG_H!I46+TO_EHG_EDHP!I46+TO_EHG_EB!I46+TO_EHG_PH!I46</f>
        <v>0</v>
      </c>
      <c r="J46" s="10">
        <f>TO_EHG_E!J46+TO_EHG_CHP!J46+TO_EHG_H!J46+TO_EHG_EDHP!J46+TO_EHG_EB!J46+TO_EHG_PH!J46</f>
        <v>0</v>
      </c>
      <c r="K46" s="10">
        <f>TO_EHG_E!K46+TO_EHG_CHP!K46+TO_EHG_H!K46+TO_EHG_EDHP!K46+TO_EHG_EB!K46+TO_EHG_PH!K46</f>
        <v>0</v>
      </c>
      <c r="L46" s="10">
        <f>TO_EHG_E!L46+TO_EHG_CHP!L46+TO_EHG_H!L46+TO_EHG_EDHP!L46+TO_EHG_EB!L46+TO_EHG_PH!L46</f>
        <v>0</v>
      </c>
      <c r="M46" s="10">
        <f>TO_EHG_E!M46+TO_EHG_CHP!M46+TO_EHG_H!M46+TO_EHG_EDHP!M46+TO_EHG_EB!M46+TO_EHG_PH!M46</f>
        <v>0</v>
      </c>
      <c r="N46" s="10">
        <f>TO_EHG_E!N46+TO_EHG_CHP!N46+TO_EHG_H!N46+TO_EHG_EDHP!N46+TO_EHG_EB!N46+TO_EHG_PH!N46</f>
        <v>0</v>
      </c>
      <c r="O46" s="10">
        <f>TO_EHG_E!O46+TO_EHG_CHP!O46+TO_EHG_H!O46+TO_EHG_EDHP!O46+TO_EHG_EB!O46+TO_EHG_PH!O46</f>
        <v>0</v>
      </c>
      <c r="P46" s="10">
        <f>TO_EHG_E!P46+TO_EHG_CHP!P46+TO_EHG_H!P46+TO_EHG_EDHP!P46+TO_EHG_EB!P46+TO_EHG_PH!P46</f>
        <v>0</v>
      </c>
      <c r="Q46" s="10">
        <f>TO_EHG_E!Q46+TO_EHG_CHP!Q46+TO_EHG_H!Q46+TO_EHG_EDHP!Q46+TO_EHG_EB!Q46+TO_EHG_PH!Q46</f>
        <v>0</v>
      </c>
      <c r="R46" s="10">
        <f>TO_EHG_E!R46+TO_EHG_CHP!R46+TO_EHG_H!R46+TO_EHG_EDHP!R46+TO_EHG_EB!R46+TO_EHG_PH!R46</f>
        <v>0</v>
      </c>
      <c r="S46" s="10">
        <f>TO_EHG_E!S46+TO_EHG_CHP!S46+TO_EHG_H!S46+TO_EHG_EDHP!S46+TO_EHG_EB!S46+TO_EHG_PH!S46</f>
        <v>0</v>
      </c>
      <c r="T46" s="10">
        <f>TO_EHG_E!T46+TO_EHG_CHP!T46+TO_EHG_H!T46+TO_EHG_EDHP!T46+TO_EHG_EB!T46+TO_EHG_PH!T46</f>
        <v>0</v>
      </c>
      <c r="U46" s="10">
        <f>TO_EHG_E!U46+TO_EHG_CHP!U46+TO_EHG_H!U46+TO_EHG_EDHP!U46+TO_EHG_EB!U46+TO_EHG_PH!U46</f>
        <v>0</v>
      </c>
      <c r="V46" s="10">
        <f>TO_EHG_E!V46+TO_EHG_CHP!V46+TO_EHG_H!V46+TO_EHG_EDHP!V46+TO_EHG_EB!V46+TO_EHG_PH!V46</f>
        <v>0</v>
      </c>
      <c r="W46" s="10">
        <f>TO_EHG_E!W46+TO_EHG_CHP!W46+TO_EHG_H!W46+TO_EHG_EDHP!W46+TO_EHG_EB!W46+TO_EHG_PH!W46</f>
        <v>0</v>
      </c>
      <c r="X46" s="10">
        <f>TO_EHG_E!X46+TO_EHG_CHP!X46+TO_EHG_H!X46+TO_EHG_EDHP!X46+TO_EHG_EB!X46+TO_EHG_PH!X46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TO_EHG_E!C47+TO_EHG_CHP!C47+TO_EHG_H!C47+TO_EHG_EDHP!C47+TO_EHG_EB!C47+TO_EHG_PH!C47</f>
        <v>0</v>
      </c>
      <c r="D47" s="10">
        <f>TO_EHG_E!D47+TO_EHG_CHP!D47+TO_EHG_H!D47+TO_EHG_EDHP!D47+TO_EHG_EB!D47+TO_EHG_PH!D47</f>
        <v>0</v>
      </c>
      <c r="E47" s="10">
        <f>TO_EHG_E!E47+TO_EHG_CHP!E47+TO_EHG_H!E47+TO_EHG_EDHP!E47+TO_EHG_EB!E47+TO_EHG_PH!E47</f>
        <v>0</v>
      </c>
      <c r="F47" s="10">
        <f>TO_EHG_E!F47+TO_EHG_CHP!F47+TO_EHG_H!F47+TO_EHG_EDHP!F47+TO_EHG_EB!F47+TO_EHG_PH!F47</f>
        <v>0</v>
      </c>
      <c r="G47" s="10">
        <f>TO_EHG_E!G47+TO_EHG_CHP!G47+TO_EHG_H!G47+TO_EHG_EDHP!G47+TO_EHG_EB!G47+TO_EHG_PH!G47</f>
        <v>0</v>
      </c>
      <c r="H47" s="10">
        <f>TO_EHG_E!H47+TO_EHG_CHP!H47+TO_EHG_H!H47+TO_EHG_EDHP!H47+TO_EHG_EB!H47+TO_EHG_PH!H47</f>
        <v>0</v>
      </c>
      <c r="I47" s="10">
        <f>TO_EHG_E!I47+TO_EHG_CHP!I47+TO_EHG_H!I47+TO_EHG_EDHP!I47+TO_EHG_EB!I47+TO_EHG_PH!I47</f>
        <v>0</v>
      </c>
      <c r="J47" s="10">
        <f>TO_EHG_E!J47+TO_EHG_CHP!J47+TO_EHG_H!J47+TO_EHG_EDHP!J47+TO_EHG_EB!J47+TO_EHG_PH!J47</f>
        <v>0</v>
      </c>
      <c r="K47" s="10">
        <f>TO_EHG_E!K47+TO_EHG_CHP!K47+TO_EHG_H!K47+TO_EHG_EDHP!K47+TO_EHG_EB!K47+TO_EHG_PH!K47</f>
        <v>0</v>
      </c>
      <c r="L47" s="10">
        <f>TO_EHG_E!L47+TO_EHG_CHP!L47+TO_EHG_H!L47+TO_EHG_EDHP!L47+TO_EHG_EB!L47+TO_EHG_PH!L47</f>
        <v>0</v>
      </c>
      <c r="M47" s="10">
        <f>TO_EHG_E!M47+TO_EHG_CHP!M47+TO_EHG_H!M47+TO_EHG_EDHP!M47+TO_EHG_EB!M47+TO_EHG_PH!M47</f>
        <v>0</v>
      </c>
      <c r="N47" s="10">
        <f>TO_EHG_E!N47+TO_EHG_CHP!N47+TO_EHG_H!N47+TO_EHG_EDHP!N47+TO_EHG_EB!N47+TO_EHG_PH!N47</f>
        <v>0</v>
      </c>
      <c r="O47" s="10">
        <f>TO_EHG_E!O47+TO_EHG_CHP!O47+TO_EHG_H!O47+TO_EHG_EDHP!O47+TO_EHG_EB!O47+TO_EHG_PH!O47</f>
        <v>0</v>
      </c>
      <c r="P47" s="10">
        <f>TO_EHG_E!P47+TO_EHG_CHP!P47+TO_EHG_H!P47+TO_EHG_EDHP!P47+TO_EHG_EB!P47+TO_EHG_PH!P47</f>
        <v>0</v>
      </c>
      <c r="Q47" s="10">
        <f>TO_EHG_E!Q47+TO_EHG_CHP!Q47+TO_EHG_H!Q47+TO_EHG_EDHP!Q47+TO_EHG_EB!Q47+TO_EHG_PH!Q47</f>
        <v>0</v>
      </c>
      <c r="R47" s="10">
        <f>TO_EHG_E!R47+TO_EHG_CHP!R47+TO_EHG_H!R47+TO_EHG_EDHP!R47+TO_EHG_EB!R47+TO_EHG_PH!R47</f>
        <v>0</v>
      </c>
      <c r="S47" s="10">
        <f>TO_EHG_E!S47+TO_EHG_CHP!S47+TO_EHG_H!S47+TO_EHG_EDHP!S47+TO_EHG_EB!S47+TO_EHG_PH!S47</f>
        <v>0</v>
      </c>
      <c r="T47" s="10">
        <f>TO_EHG_E!T47+TO_EHG_CHP!T47+TO_EHG_H!T47+TO_EHG_EDHP!T47+TO_EHG_EB!T47+TO_EHG_PH!T47</f>
        <v>0</v>
      </c>
      <c r="U47" s="10">
        <f>TO_EHG_E!U47+TO_EHG_CHP!U47+TO_EHG_H!U47+TO_EHG_EDHP!U47+TO_EHG_EB!U47+TO_EHG_PH!U47</f>
        <v>0</v>
      </c>
      <c r="V47" s="10">
        <f>TO_EHG_E!V47+TO_EHG_CHP!V47+TO_EHG_H!V47+TO_EHG_EDHP!V47+TO_EHG_EB!V47+TO_EHG_PH!V47</f>
        <v>0</v>
      </c>
      <c r="W47" s="10">
        <f>TO_EHG_E!W47+TO_EHG_CHP!W47+TO_EHG_H!W47+TO_EHG_EDHP!W47+TO_EHG_EB!W47+TO_EHG_PH!W47</f>
        <v>0</v>
      </c>
      <c r="X47" s="10">
        <f>TO_EHG_E!X47+TO_EHG_CHP!X47+TO_EHG_H!X47+TO_EHG_EDHP!X47+TO_EHG_EB!X47+TO_EHG_PH!X47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TO_EHG_E!C48+TO_EHG_CHP!C48+TO_EHG_H!C48+TO_EHG_EDHP!C48+TO_EHG_EB!C48+TO_EHG_PH!C48</f>
        <v>0</v>
      </c>
      <c r="D48" s="10">
        <f>TO_EHG_E!D48+TO_EHG_CHP!D48+TO_EHG_H!D48+TO_EHG_EDHP!D48+TO_EHG_EB!D48+TO_EHG_PH!D48</f>
        <v>0</v>
      </c>
      <c r="E48" s="10">
        <f>TO_EHG_E!E48+TO_EHG_CHP!E48+TO_EHG_H!E48+TO_EHG_EDHP!E48+TO_EHG_EB!E48+TO_EHG_PH!E48</f>
        <v>0</v>
      </c>
      <c r="F48" s="10">
        <f>TO_EHG_E!F48+TO_EHG_CHP!F48+TO_EHG_H!F48+TO_EHG_EDHP!F48+TO_EHG_EB!F48+TO_EHG_PH!F48</f>
        <v>0</v>
      </c>
      <c r="G48" s="10">
        <f>TO_EHG_E!G48+TO_EHG_CHP!G48+TO_EHG_H!G48+TO_EHG_EDHP!G48+TO_EHG_EB!G48+TO_EHG_PH!G48</f>
        <v>0</v>
      </c>
      <c r="H48" s="10">
        <f>TO_EHG_E!H48+TO_EHG_CHP!H48+TO_EHG_H!H48+TO_EHG_EDHP!H48+TO_EHG_EB!H48+TO_EHG_PH!H48</f>
        <v>0</v>
      </c>
      <c r="I48" s="10">
        <f>TO_EHG_E!I48+TO_EHG_CHP!I48+TO_EHG_H!I48+TO_EHG_EDHP!I48+TO_EHG_EB!I48+TO_EHG_PH!I48</f>
        <v>0</v>
      </c>
      <c r="J48" s="10">
        <f>TO_EHG_E!J48+TO_EHG_CHP!J48+TO_EHG_H!J48+TO_EHG_EDHP!J48+TO_EHG_EB!J48+TO_EHG_PH!J48</f>
        <v>0</v>
      </c>
      <c r="K48" s="10">
        <f>TO_EHG_E!K48+TO_EHG_CHP!K48+TO_EHG_H!K48+TO_EHG_EDHP!K48+TO_EHG_EB!K48+TO_EHG_PH!K48</f>
        <v>0</v>
      </c>
      <c r="L48" s="10">
        <f>TO_EHG_E!L48+TO_EHG_CHP!L48+TO_EHG_H!L48+TO_EHG_EDHP!L48+TO_EHG_EB!L48+TO_EHG_PH!L48</f>
        <v>0</v>
      </c>
      <c r="M48" s="10">
        <f>TO_EHG_E!M48+TO_EHG_CHP!M48+TO_EHG_H!M48+TO_EHG_EDHP!M48+TO_EHG_EB!M48+TO_EHG_PH!M48</f>
        <v>0</v>
      </c>
      <c r="N48" s="10">
        <f>TO_EHG_E!N48+TO_EHG_CHP!N48+TO_EHG_H!N48+TO_EHG_EDHP!N48+TO_EHG_EB!N48+TO_EHG_PH!N48</f>
        <v>0</v>
      </c>
      <c r="O48" s="10">
        <f>TO_EHG_E!O48+TO_EHG_CHP!O48+TO_EHG_H!O48+TO_EHG_EDHP!O48+TO_EHG_EB!O48+TO_EHG_PH!O48</f>
        <v>0</v>
      </c>
      <c r="P48" s="10">
        <f>TO_EHG_E!P48+TO_EHG_CHP!P48+TO_EHG_H!P48+TO_EHG_EDHP!P48+TO_EHG_EB!P48+TO_EHG_PH!P48</f>
        <v>0</v>
      </c>
      <c r="Q48" s="10">
        <f>TO_EHG_E!Q48+TO_EHG_CHP!Q48+TO_EHG_H!Q48+TO_EHG_EDHP!Q48+TO_EHG_EB!Q48+TO_EHG_PH!Q48</f>
        <v>0</v>
      </c>
      <c r="R48" s="10">
        <f>TO_EHG_E!R48+TO_EHG_CHP!R48+TO_EHG_H!R48+TO_EHG_EDHP!R48+TO_EHG_EB!R48+TO_EHG_PH!R48</f>
        <v>0</v>
      </c>
      <c r="S48" s="10">
        <f>TO_EHG_E!S48+TO_EHG_CHP!S48+TO_EHG_H!S48+TO_EHG_EDHP!S48+TO_EHG_EB!S48+TO_EHG_PH!S48</f>
        <v>0</v>
      </c>
      <c r="T48" s="10">
        <f>TO_EHG_E!T48+TO_EHG_CHP!T48+TO_EHG_H!T48+TO_EHG_EDHP!T48+TO_EHG_EB!T48+TO_EHG_PH!T48</f>
        <v>0</v>
      </c>
      <c r="U48" s="10">
        <f>TO_EHG_E!U48+TO_EHG_CHP!U48+TO_EHG_H!U48+TO_EHG_EDHP!U48+TO_EHG_EB!U48+TO_EHG_PH!U48</f>
        <v>0</v>
      </c>
      <c r="V48" s="10">
        <f>TO_EHG_E!V48+TO_EHG_CHP!V48+TO_EHG_H!V48+TO_EHG_EDHP!V48+TO_EHG_EB!V48+TO_EHG_PH!V48</f>
        <v>0</v>
      </c>
      <c r="W48" s="10">
        <f>TO_EHG_E!W48+TO_EHG_CHP!W48+TO_EHG_H!W48+TO_EHG_EDHP!W48+TO_EHG_EB!W48+TO_EHG_PH!W48</f>
        <v>0</v>
      </c>
      <c r="X48" s="10">
        <f>TO_EHG_E!X48+TO_EHG_CHP!X48+TO_EHG_H!X48+TO_EHG_EDHP!X48+TO_EHG_EB!X48+TO_EHG_PH!X48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TO_EHG_E!C49+TO_EHG_CHP!C49+TO_EHG_H!C49+TO_EHG_EDHP!C49+TO_EHG_EB!C49+TO_EHG_PH!C49</f>
        <v>0</v>
      </c>
      <c r="D49" s="10">
        <f>TO_EHG_E!D49+TO_EHG_CHP!D49+TO_EHG_H!D49+TO_EHG_EDHP!D49+TO_EHG_EB!D49+TO_EHG_PH!D49</f>
        <v>0</v>
      </c>
      <c r="E49" s="10">
        <f>TO_EHG_E!E49+TO_EHG_CHP!E49+TO_EHG_H!E49+TO_EHG_EDHP!E49+TO_EHG_EB!E49+TO_EHG_PH!E49</f>
        <v>0</v>
      </c>
      <c r="F49" s="10">
        <f>TO_EHG_E!F49+TO_EHG_CHP!F49+TO_EHG_H!F49+TO_EHG_EDHP!F49+TO_EHG_EB!F49+TO_EHG_PH!F49</f>
        <v>0</v>
      </c>
      <c r="G49" s="10">
        <f>TO_EHG_E!G49+TO_EHG_CHP!G49+TO_EHG_H!G49+TO_EHG_EDHP!G49+TO_EHG_EB!G49+TO_EHG_PH!G49</f>
        <v>0</v>
      </c>
      <c r="H49" s="10">
        <f>TO_EHG_E!H49+TO_EHG_CHP!H49+TO_EHG_H!H49+TO_EHG_EDHP!H49+TO_EHG_EB!H49+TO_EHG_PH!H49</f>
        <v>0</v>
      </c>
      <c r="I49" s="10">
        <f>TO_EHG_E!I49+TO_EHG_CHP!I49+TO_EHG_H!I49+TO_EHG_EDHP!I49+TO_EHG_EB!I49+TO_EHG_PH!I49</f>
        <v>0</v>
      </c>
      <c r="J49" s="10">
        <f>TO_EHG_E!J49+TO_EHG_CHP!J49+TO_EHG_H!J49+TO_EHG_EDHP!J49+TO_EHG_EB!J49+TO_EHG_PH!J49</f>
        <v>0</v>
      </c>
      <c r="K49" s="10">
        <f>TO_EHG_E!K49+TO_EHG_CHP!K49+TO_EHG_H!K49+TO_EHG_EDHP!K49+TO_EHG_EB!K49+TO_EHG_PH!K49</f>
        <v>0</v>
      </c>
      <c r="L49" s="10">
        <f>TO_EHG_E!L49+TO_EHG_CHP!L49+TO_EHG_H!L49+TO_EHG_EDHP!L49+TO_EHG_EB!L49+TO_EHG_PH!L49</f>
        <v>0</v>
      </c>
      <c r="M49" s="10">
        <f>TO_EHG_E!M49+TO_EHG_CHP!M49+TO_EHG_H!M49+TO_EHG_EDHP!M49+TO_EHG_EB!M49+TO_EHG_PH!M49</f>
        <v>0</v>
      </c>
      <c r="N49" s="10">
        <f>TO_EHG_E!N49+TO_EHG_CHP!N49+TO_EHG_H!N49+TO_EHG_EDHP!N49+TO_EHG_EB!N49+TO_EHG_PH!N49</f>
        <v>0</v>
      </c>
      <c r="O49" s="10">
        <f>TO_EHG_E!O49+TO_EHG_CHP!O49+TO_EHG_H!O49+TO_EHG_EDHP!O49+TO_EHG_EB!O49+TO_EHG_PH!O49</f>
        <v>0</v>
      </c>
      <c r="P49" s="10">
        <f>TO_EHG_E!P49+TO_EHG_CHP!P49+TO_EHG_H!P49+TO_EHG_EDHP!P49+TO_EHG_EB!P49+TO_EHG_PH!P49</f>
        <v>0</v>
      </c>
      <c r="Q49" s="10">
        <f>TO_EHG_E!Q49+TO_EHG_CHP!Q49+TO_EHG_H!Q49+TO_EHG_EDHP!Q49+TO_EHG_EB!Q49+TO_EHG_PH!Q49</f>
        <v>0</v>
      </c>
      <c r="R49" s="10">
        <f>TO_EHG_E!R49+TO_EHG_CHP!R49+TO_EHG_H!R49+TO_EHG_EDHP!R49+TO_EHG_EB!R49+TO_EHG_PH!R49</f>
        <v>0</v>
      </c>
      <c r="S49" s="10">
        <f>TO_EHG_E!S49+TO_EHG_CHP!S49+TO_EHG_H!S49+TO_EHG_EDHP!S49+TO_EHG_EB!S49+TO_EHG_PH!S49</f>
        <v>0</v>
      </c>
      <c r="T49" s="10">
        <f>TO_EHG_E!T49+TO_EHG_CHP!T49+TO_EHG_H!T49+TO_EHG_EDHP!T49+TO_EHG_EB!T49+TO_EHG_PH!T49</f>
        <v>0</v>
      </c>
      <c r="U49" s="10">
        <f>TO_EHG_E!U49+TO_EHG_CHP!U49+TO_EHG_H!U49+TO_EHG_EDHP!U49+TO_EHG_EB!U49+TO_EHG_PH!U49</f>
        <v>0</v>
      </c>
      <c r="V49" s="10">
        <f>TO_EHG_E!V49+TO_EHG_CHP!V49+TO_EHG_H!V49+TO_EHG_EDHP!V49+TO_EHG_EB!V49+TO_EHG_PH!V49</f>
        <v>0</v>
      </c>
      <c r="W49" s="10">
        <f>TO_EHG_E!W49+TO_EHG_CHP!W49+TO_EHG_H!W49+TO_EHG_EDHP!W49+TO_EHG_EB!W49+TO_EHG_PH!W49</f>
        <v>0</v>
      </c>
      <c r="X49" s="10">
        <f>TO_EHG_E!X49+TO_EHG_CHP!X49+TO_EHG_H!X49+TO_EHG_EDHP!X49+TO_EHG_EB!X49+TO_EHG_PH!X49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TO_EHG_E!C50+TO_EHG_CHP!C50+TO_EHG_H!C50+TO_EHG_EDHP!C50+TO_EHG_EB!C50+TO_EHG_PH!C50</f>
        <v>0</v>
      </c>
      <c r="D50" s="10">
        <f>TO_EHG_E!D50+TO_EHG_CHP!D50+TO_EHG_H!D50+TO_EHG_EDHP!D50+TO_EHG_EB!D50+TO_EHG_PH!D50</f>
        <v>0</v>
      </c>
      <c r="E50" s="10">
        <f>TO_EHG_E!E50+TO_EHG_CHP!E50+TO_EHG_H!E50+TO_EHG_EDHP!E50+TO_EHG_EB!E50+TO_EHG_PH!E50</f>
        <v>0</v>
      </c>
      <c r="F50" s="10">
        <f>TO_EHG_E!F50+TO_EHG_CHP!F50+TO_EHG_H!F50+TO_EHG_EDHP!F50+TO_EHG_EB!F50+TO_EHG_PH!F50</f>
        <v>0</v>
      </c>
      <c r="G50" s="10">
        <f>TO_EHG_E!G50+TO_EHG_CHP!G50+TO_EHG_H!G50+TO_EHG_EDHP!G50+TO_EHG_EB!G50+TO_EHG_PH!G50</f>
        <v>0</v>
      </c>
      <c r="H50" s="10">
        <f>TO_EHG_E!H50+TO_EHG_CHP!H50+TO_EHG_H!H50+TO_EHG_EDHP!H50+TO_EHG_EB!H50+TO_EHG_PH!H50</f>
        <v>0</v>
      </c>
      <c r="I50" s="10">
        <f>TO_EHG_E!I50+TO_EHG_CHP!I50+TO_EHG_H!I50+TO_EHG_EDHP!I50+TO_EHG_EB!I50+TO_EHG_PH!I50</f>
        <v>0</v>
      </c>
      <c r="J50" s="10">
        <f>TO_EHG_E!J50+TO_EHG_CHP!J50+TO_EHG_H!J50+TO_EHG_EDHP!J50+TO_EHG_EB!J50+TO_EHG_PH!J50</f>
        <v>0</v>
      </c>
      <c r="K50" s="10">
        <f>TO_EHG_E!K50+TO_EHG_CHP!K50+TO_EHG_H!K50+TO_EHG_EDHP!K50+TO_EHG_EB!K50+TO_EHG_PH!K50</f>
        <v>0</v>
      </c>
      <c r="L50" s="10">
        <f>TO_EHG_E!L50+TO_EHG_CHP!L50+TO_EHG_H!L50+TO_EHG_EDHP!L50+TO_EHG_EB!L50+TO_EHG_PH!L50</f>
        <v>0</v>
      </c>
      <c r="M50" s="10">
        <f>TO_EHG_E!M50+TO_EHG_CHP!M50+TO_EHG_H!M50+TO_EHG_EDHP!M50+TO_EHG_EB!M50+TO_EHG_PH!M50</f>
        <v>0</v>
      </c>
      <c r="N50" s="10">
        <f>TO_EHG_E!N50+TO_EHG_CHP!N50+TO_EHG_H!N50+TO_EHG_EDHP!N50+TO_EHG_EB!N50+TO_EHG_PH!N50</f>
        <v>0</v>
      </c>
      <c r="O50" s="10">
        <f>TO_EHG_E!O50+TO_EHG_CHP!O50+TO_EHG_H!O50+TO_EHG_EDHP!O50+TO_EHG_EB!O50+TO_EHG_PH!O50</f>
        <v>0</v>
      </c>
      <c r="P50" s="10">
        <f>TO_EHG_E!P50+TO_EHG_CHP!P50+TO_EHG_H!P50+TO_EHG_EDHP!P50+TO_EHG_EB!P50+TO_EHG_PH!P50</f>
        <v>0</v>
      </c>
      <c r="Q50" s="10">
        <f>TO_EHG_E!Q50+TO_EHG_CHP!Q50+TO_EHG_H!Q50+TO_EHG_EDHP!Q50+TO_EHG_EB!Q50+TO_EHG_PH!Q50</f>
        <v>0</v>
      </c>
      <c r="R50" s="10">
        <f>TO_EHG_E!R50+TO_EHG_CHP!R50+TO_EHG_H!R50+TO_EHG_EDHP!R50+TO_EHG_EB!R50+TO_EHG_PH!R50</f>
        <v>0</v>
      </c>
      <c r="S50" s="10">
        <f>TO_EHG_E!S50+TO_EHG_CHP!S50+TO_EHG_H!S50+TO_EHG_EDHP!S50+TO_EHG_EB!S50+TO_EHG_PH!S50</f>
        <v>0</v>
      </c>
      <c r="T50" s="10">
        <f>TO_EHG_E!T50+TO_EHG_CHP!T50+TO_EHG_H!T50+TO_EHG_EDHP!T50+TO_EHG_EB!T50+TO_EHG_PH!T50</f>
        <v>0</v>
      </c>
      <c r="U50" s="10">
        <f>TO_EHG_E!U50+TO_EHG_CHP!U50+TO_EHG_H!U50+TO_EHG_EDHP!U50+TO_EHG_EB!U50+TO_EHG_PH!U50</f>
        <v>0</v>
      </c>
      <c r="V50" s="10">
        <f>TO_EHG_E!V50+TO_EHG_CHP!V50+TO_EHG_H!V50+TO_EHG_EDHP!V50+TO_EHG_EB!V50+TO_EHG_PH!V50</f>
        <v>0</v>
      </c>
      <c r="W50" s="10">
        <f>TO_EHG_E!W50+TO_EHG_CHP!W50+TO_EHG_H!W50+TO_EHG_EDHP!W50+TO_EHG_EB!W50+TO_EHG_PH!W50</f>
        <v>0</v>
      </c>
      <c r="X50" s="10">
        <f>TO_EHG_E!X50+TO_EHG_CHP!X50+TO_EHG_H!X50+TO_EHG_EDHP!X50+TO_EHG_EB!X50+TO_EHG_PH!X50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TO_EHG_E!C51+TO_EHG_CHP!C51+TO_EHG_H!C51+TO_EHG_EDHP!C51+TO_EHG_EB!C51+TO_EHG_PH!C51</f>
        <v>0</v>
      </c>
      <c r="D51" s="37">
        <f>TO_EHG_E!D51+TO_EHG_CHP!D51+TO_EHG_H!D51+TO_EHG_EDHP!D51+TO_EHG_EB!D51+TO_EHG_PH!D51</f>
        <v>0</v>
      </c>
      <c r="E51" s="37">
        <f>TO_EHG_E!E51+TO_EHG_CHP!E51+TO_EHG_H!E51+TO_EHG_EDHP!E51+TO_EHG_EB!E51+TO_EHG_PH!E51</f>
        <v>0</v>
      </c>
      <c r="F51" s="37">
        <f>TO_EHG_E!F51+TO_EHG_CHP!F51+TO_EHG_H!F51+TO_EHG_EDHP!F51+TO_EHG_EB!F51+TO_EHG_PH!F51</f>
        <v>0</v>
      </c>
      <c r="G51" s="37">
        <f>TO_EHG_E!G51+TO_EHG_CHP!G51+TO_EHG_H!G51+TO_EHG_EDHP!G51+TO_EHG_EB!G51+TO_EHG_PH!G51</f>
        <v>0</v>
      </c>
      <c r="H51" s="37">
        <f>TO_EHG_E!H51+TO_EHG_CHP!H51+TO_EHG_H!H51+TO_EHG_EDHP!H51+TO_EHG_EB!H51+TO_EHG_PH!H51</f>
        <v>0</v>
      </c>
      <c r="I51" s="37">
        <f>TO_EHG_E!I51+TO_EHG_CHP!I51+TO_EHG_H!I51+TO_EHG_EDHP!I51+TO_EHG_EB!I51+TO_EHG_PH!I51</f>
        <v>0</v>
      </c>
      <c r="J51" s="37">
        <f>TO_EHG_E!J51+TO_EHG_CHP!J51+TO_EHG_H!J51+TO_EHG_EDHP!J51+TO_EHG_EB!J51+TO_EHG_PH!J51</f>
        <v>0</v>
      </c>
      <c r="K51" s="37">
        <f>TO_EHG_E!K51+TO_EHG_CHP!K51+TO_EHG_H!K51+TO_EHG_EDHP!K51+TO_EHG_EB!K51+TO_EHG_PH!K51</f>
        <v>0</v>
      </c>
      <c r="L51" s="37">
        <f>TO_EHG_E!L51+TO_EHG_CHP!L51+TO_EHG_H!L51+TO_EHG_EDHP!L51+TO_EHG_EB!L51+TO_EHG_PH!L51</f>
        <v>0</v>
      </c>
      <c r="M51" s="37">
        <f>TO_EHG_E!M51+TO_EHG_CHP!M51+TO_EHG_H!M51+TO_EHG_EDHP!M51+TO_EHG_EB!M51+TO_EHG_PH!M51</f>
        <v>0</v>
      </c>
      <c r="N51" s="37">
        <f>TO_EHG_E!N51+TO_EHG_CHP!N51+TO_EHG_H!N51+TO_EHG_EDHP!N51+TO_EHG_EB!N51+TO_EHG_PH!N51</f>
        <v>0</v>
      </c>
      <c r="O51" s="37">
        <f>TO_EHG_E!O51+TO_EHG_CHP!O51+TO_EHG_H!O51+TO_EHG_EDHP!O51+TO_EHG_EB!O51+TO_EHG_PH!O51</f>
        <v>0</v>
      </c>
      <c r="P51" s="37">
        <f>TO_EHG_E!P51+TO_EHG_CHP!P51+TO_EHG_H!P51+TO_EHG_EDHP!P51+TO_EHG_EB!P51+TO_EHG_PH!P51</f>
        <v>0</v>
      </c>
      <c r="Q51" s="37">
        <f>TO_EHG_E!Q51+TO_EHG_CHP!Q51+TO_EHG_H!Q51+TO_EHG_EDHP!Q51+TO_EHG_EB!Q51+TO_EHG_PH!Q51</f>
        <v>0</v>
      </c>
      <c r="R51" s="37">
        <f>TO_EHG_E!R51+TO_EHG_CHP!R51+TO_EHG_H!R51+TO_EHG_EDHP!R51+TO_EHG_EB!R51+TO_EHG_PH!R51</f>
        <v>0</v>
      </c>
      <c r="S51" s="37">
        <f>TO_EHG_E!S51+TO_EHG_CHP!S51+TO_EHG_H!S51+TO_EHG_EDHP!S51+TO_EHG_EB!S51+TO_EHG_PH!S51</f>
        <v>0</v>
      </c>
      <c r="T51" s="37">
        <f>TO_EHG_E!T51+TO_EHG_CHP!T51+TO_EHG_H!T51+TO_EHG_EDHP!T51+TO_EHG_EB!T51+TO_EHG_PH!T51</f>
        <v>0</v>
      </c>
      <c r="U51" s="37">
        <f>TO_EHG_E!U51+TO_EHG_CHP!U51+TO_EHG_H!U51+TO_EHG_EDHP!U51+TO_EHG_EB!U51+TO_EHG_PH!U51</f>
        <v>0</v>
      </c>
      <c r="V51" s="37">
        <f>TO_EHG_E!V51+TO_EHG_CHP!V51+TO_EHG_H!V51+TO_EHG_EDHP!V51+TO_EHG_EB!V51+TO_EHG_PH!V51</f>
        <v>0</v>
      </c>
      <c r="W51" s="37">
        <f>TO_EHG_E!W51+TO_EHG_CHP!W51+TO_EHG_H!W51+TO_EHG_EDHP!W51+TO_EHG_EB!W51+TO_EHG_PH!W51</f>
        <v>0</v>
      </c>
      <c r="X51" s="37">
        <f>TO_EHG_E!X51+TO_EHG_CHP!X51+TO_EHG_H!X51+TO_EHG_EDHP!X51+TO_EHG_EB!X51+TO_EHG_PH!X51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TO_EHG_E!C53+TO_EHG_CHP!C53+TO_EHG_H!C53+TO_EHG_EDHP!C53+TO_EHG_EB!C53+TO_EHG_PH!C53</f>
        <v>0</v>
      </c>
      <c r="D53" s="10">
        <f>TO_EHG_E!D53+TO_EHG_CHP!D53+TO_EHG_H!D53+TO_EHG_EDHP!D53+TO_EHG_EB!D53+TO_EHG_PH!D53</f>
        <v>0</v>
      </c>
      <c r="E53" s="10">
        <f>TO_EHG_E!E53+TO_EHG_CHP!E53+TO_EHG_H!E53+TO_EHG_EDHP!E53+TO_EHG_EB!E53+TO_EHG_PH!E53</f>
        <v>0</v>
      </c>
      <c r="F53" s="10">
        <f>TO_EHG_E!F53+TO_EHG_CHP!F53+TO_EHG_H!F53+TO_EHG_EDHP!F53+TO_EHG_EB!F53+TO_EHG_PH!F53</f>
        <v>0</v>
      </c>
      <c r="G53" s="10">
        <f>TO_EHG_E!G53+TO_EHG_CHP!G53+TO_EHG_H!G53+TO_EHG_EDHP!G53+TO_EHG_EB!G53+TO_EHG_PH!G53</f>
        <v>0</v>
      </c>
      <c r="H53" s="10">
        <f>TO_EHG_E!H53+TO_EHG_CHP!H53+TO_EHG_H!H53+TO_EHG_EDHP!H53+TO_EHG_EB!H53+TO_EHG_PH!H53</f>
        <v>0</v>
      </c>
      <c r="I53" s="10">
        <f>TO_EHG_E!I53+TO_EHG_CHP!I53+TO_EHG_H!I53+TO_EHG_EDHP!I53+TO_EHG_EB!I53+TO_EHG_PH!I53</f>
        <v>0</v>
      </c>
      <c r="J53" s="10">
        <f>TO_EHG_E!J53+TO_EHG_CHP!J53+TO_EHG_H!J53+TO_EHG_EDHP!J53+TO_EHG_EB!J53+TO_EHG_PH!J53</f>
        <v>0</v>
      </c>
      <c r="K53" s="10">
        <f>TO_EHG_E!K53+TO_EHG_CHP!K53+TO_EHG_H!K53+TO_EHG_EDHP!K53+TO_EHG_EB!K53+TO_EHG_PH!K53</f>
        <v>0</v>
      </c>
      <c r="L53" s="10">
        <f>TO_EHG_E!L53+TO_EHG_CHP!L53+TO_EHG_H!L53+TO_EHG_EDHP!L53+TO_EHG_EB!L53+TO_EHG_PH!L53</f>
        <v>0</v>
      </c>
      <c r="M53" s="10">
        <f>TO_EHG_E!M53+TO_EHG_CHP!M53+TO_EHG_H!M53+TO_EHG_EDHP!M53+TO_EHG_EB!M53+TO_EHG_PH!M53</f>
        <v>0</v>
      </c>
      <c r="N53" s="10">
        <f>TO_EHG_E!N53+TO_EHG_CHP!N53+TO_EHG_H!N53+TO_EHG_EDHP!N53+TO_EHG_EB!N53+TO_EHG_PH!N53</f>
        <v>0</v>
      </c>
      <c r="O53" s="10">
        <f>TO_EHG_E!O53+TO_EHG_CHP!O53+TO_EHG_H!O53+TO_EHG_EDHP!O53+TO_EHG_EB!O53+TO_EHG_PH!O53</f>
        <v>0</v>
      </c>
      <c r="P53" s="10">
        <f>TO_EHG_E!P53+TO_EHG_CHP!P53+TO_EHG_H!P53+TO_EHG_EDHP!P53+TO_EHG_EB!P53+TO_EHG_PH!P53</f>
        <v>0</v>
      </c>
      <c r="Q53" s="10">
        <f>TO_EHG_E!Q53+TO_EHG_CHP!Q53+TO_EHG_H!Q53+TO_EHG_EDHP!Q53+TO_EHG_EB!Q53+TO_EHG_PH!Q53</f>
        <v>0</v>
      </c>
      <c r="R53" s="10">
        <f>TO_EHG_E!R53+TO_EHG_CHP!R53+TO_EHG_H!R53+TO_EHG_EDHP!R53+TO_EHG_EB!R53+TO_EHG_PH!R53</f>
        <v>0</v>
      </c>
      <c r="S53" s="10">
        <f>TO_EHG_E!S53+TO_EHG_CHP!S53+TO_EHG_H!S53+TO_EHG_EDHP!S53+TO_EHG_EB!S53+TO_EHG_PH!S53</f>
        <v>0</v>
      </c>
      <c r="T53" s="10">
        <f>TO_EHG_E!T53+TO_EHG_CHP!T53+TO_EHG_H!T53+TO_EHG_EDHP!T53+TO_EHG_EB!T53+TO_EHG_PH!T53</f>
        <v>0</v>
      </c>
      <c r="U53" s="10">
        <f>TO_EHG_E!U53+TO_EHG_CHP!U53+TO_EHG_H!U53+TO_EHG_EDHP!U53+TO_EHG_EB!U53+TO_EHG_PH!U53</f>
        <v>0</v>
      </c>
      <c r="V53" s="10">
        <f>TO_EHG_E!V53+TO_EHG_CHP!V53+TO_EHG_H!V53+TO_EHG_EDHP!V53+TO_EHG_EB!V53+TO_EHG_PH!V53</f>
        <v>0</v>
      </c>
      <c r="W53" s="10">
        <f>TO_EHG_E!W53+TO_EHG_CHP!W53+TO_EHG_H!W53+TO_EHG_EDHP!W53+TO_EHG_EB!W53+TO_EHG_PH!W53</f>
        <v>0</v>
      </c>
      <c r="X53" s="10">
        <f>TO_EHG_E!X53+TO_EHG_CHP!X53+TO_EHG_H!X53+TO_EHG_EDHP!X53+TO_EHG_EB!X53+TO_EHG_PH!X53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TO_EHG_E!C54+TO_EHG_CHP!C54+TO_EHG_H!C54+TO_EHG_EDHP!C54+TO_EHG_EB!C54+TO_EHG_PH!C54</f>
        <v>0</v>
      </c>
      <c r="D54" s="10">
        <f>TO_EHG_E!D54+TO_EHG_CHP!D54+TO_EHG_H!D54+TO_EHG_EDHP!D54+TO_EHG_EB!D54+TO_EHG_PH!D54</f>
        <v>0</v>
      </c>
      <c r="E54" s="10">
        <f>TO_EHG_E!E54+TO_EHG_CHP!E54+TO_EHG_H!E54+TO_EHG_EDHP!E54+TO_EHG_EB!E54+TO_EHG_PH!E54</f>
        <v>0</v>
      </c>
      <c r="F54" s="10">
        <f>TO_EHG_E!F54+TO_EHG_CHP!F54+TO_EHG_H!F54+TO_EHG_EDHP!F54+TO_EHG_EB!F54+TO_EHG_PH!F54</f>
        <v>0</v>
      </c>
      <c r="G54" s="10">
        <f>TO_EHG_E!G54+TO_EHG_CHP!G54+TO_EHG_H!G54+TO_EHG_EDHP!G54+TO_EHG_EB!G54+TO_EHG_PH!G54</f>
        <v>0</v>
      </c>
      <c r="H54" s="10">
        <f>TO_EHG_E!H54+TO_EHG_CHP!H54+TO_EHG_H!H54+TO_EHG_EDHP!H54+TO_EHG_EB!H54+TO_EHG_PH!H54</f>
        <v>0</v>
      </c>
      <c r="I54" s="10">
        <f>TO_EHG_E!I54+TO_EHG_CHP!I54+TO_EHG_H!I54+TO_EHG_EDHP!I54+TO_EHG_EB!I54+TO_EHG_PH!I54</f>
        <v>0</v>
      </c>
      <c r="J54" s="10">
        <f>TO_EHG_E!J54+TO_EHG_CHP!J54+TO_EHG_H!J54+TO_EHG_EDHP!J54+TO_EHG_EB!J54+TO_EHG_PH!J54</f>
        <v>0</v>
      </c>
      <c r="K54" s="10">
        <f>TO_EHG_E!K54+TO_EHG_CHP!K54+TO_EHG_H!K54+TO_EHG_EDHP!K54+TO_EHG_EB!K54+TO_EHG_PH!K54</f>
        <v>0</v>
      </c>
      <c r="L54" s="10">
        <f>TO_EHG_E!L54+TO_EHG_CHP!L54+TO_EHG_H!L54+TO_EHG_EDHP!L54+TO_EHG_EB!L54+TO_EHG_PH!L54</f>
        <v>0</v>
      </c>
      <c r="M54" s="10">
        <f>TO_EHG_E!M54+TO_EHG_CHP!M54+TO_EHG_H!M54+TO_EHG_EDHP!M54+TO_EHG_EB!M54+TO_EHG_PH!M54</f>
        <v>0</v>
      </c>
      <c r="N54" s="10">
        <f>TO_EHG_E!N54+TO_EHG_CHP!N54+TO_EHG_H!N54+TO_EHG_EDHP!N54+TO_EHG_EB!N54+TO_EHG_PH!N54</f>
        <v>0</v>
      </c>
      <c r="O54" s="10">
        <f>TO_EHG_E!O54+TO_EHG_CHP!O54+TO_EHG_H!O54+TO_EHG_EDHP!O54+TO_EHG_EB!O54+TO_EHG_PH!O54</f>
        <v>0</v>
      </c>
      <c r="P54" s="10">
        <f>TO_EHG_E!P54+TO_EHG_CHP!P54+TO_EHG_H!P54+TO_EHG_EDHP!P54+TO_EHG_EB!P54+TO_EHG_PH!P54</f>
        <v>0</v>
      </c>
      <c r="Q54" s="10">
        <f>TO_EHG_E!Q54+TO_EHG_CHP!Q54+TO_EHG_H!Q54+TO_EHG_EDHP!Q54+TO_EHG_EB!Q54+TO_EHG_PH!Q54</f>
        <v>0</v>
      </c>
      <c r="R54" s="10">
        <f>TO_EHG_E!R54+TO_EHG_CHP!R54+TO_EHG_H!R54+TO_EHG_EDHP!R54+TO_EHG_EB!R54+TO_EHG_PH!R54</f>
        <v>0</v>
      </c>
      <c r="S54" s="10">
        <f>TO_EHG_E!S54+TO_EHG_CHP!S54+TO_EHG_H!S54+TO_EHG_EDHP!S54+TO_EHG_EB!S54+TO_EHG_PH!S54</f>
        <v>0</v>
      </c>
      <c r="T54" s="10">
        <f>TO_EHG_E!T54+TO_EHG_CHP!T54+TO_EHG_H!T54+TO_EHG_EDHP!T54+TO_EHG_EB!T54+TO_EHG_PH!T54</f>
        <v>0</v>
      </c>
      <c r="U54" s="10">
        <f>TO_EHG_E!U54+TO_EHG_CHP!U54+TO_EHG_H!U54+TO_EHG_EDHP!U54+TO_EHG_EB!U54+TO_EHG_PH!U54</f>
        <v>0</v>
      </c>
      <c r="V54" s="10">
        <f>TO_EHG_E!V54+TO_EHG_CHP!V54+TO_EHG_H!V54+TO_EHG_EDHP!V54+TO_EHG_EB!V54+TO_EHG_PH!V54</f>
        <v>0</v>
      </c>
      <c r="W54" s="10">
        <f>TO_EHG_E!W54+TO_EHG_CHP!W54+TO_EHG_H!W54+TO_EHG_EDHP!W54+TO_EHG_EB!W54+TO_EHG_PH!W54</f>
        <v>0</v>
      </c>
      <c r="X54" s="10">
        <f>TO_EHG_E!X54+TO_EHG_CHP!X54+TO_EHG_H!X54+TO_EHG_EDHP!X54+TO_EHG_EB!X54+TO_EHG_PH!X54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TO_EHG_E!C55+TO_EHG_CHP!C55+TO_EHG_H!C55+TO_EHG_EDHP!C55+TO_EHG_EB!C55+TO_EHG_PH!C55</f>
        <v>0</v>
      </c>
      <c r="D55" s="10">
        <f>TO_EHG_E!D55+TO_EHG_CHP!D55+TO_EHG_H!D55+TO_EHG_EDHP!D55+TO_EHG_EB!D55+TO_EHG_PH!D55</f>
        <v>0</v>
      </c>
      <c r="E55" s="10">
        <f>TO_EHG_E!E55+TO_EHG_CHP!E55+TO_EHG_H!E55+TO_EHG_EDHP!E55+TO_EHG_EB!E55+TO_EHG_PH!E55</f>
        <v>0</v>
      </c>
      <c r="F55" s="10">
        <f>TO_EHG_E!F55+TO_EHG_CHP!F55+TO_EHG_H!F55+TO_EHG_EDHP!F55+TO_EHG_EB!F55+TO_EHG_PH!F55</f>
        <v>0</v>
      </c>
      <c r="G55" s="10">
        <f>TO_EHG_E!G55+TO_EHG_CHP!G55+TO_EHG_H!G55+TO_EHG_EDHP!G55+TO_EHG_EB!G55+TO_EHG_PH!G55</f>
        <v>0</v>
      </c>
      <c r="H55" s="10">
        <f>TO_EHG_E!H55+TO_EHG_CHP!H55+TO_EHG_H!H55+TO_EHG_EDHP!H55+TO_EHG_EB!H55+TO_EHG_PH!H55</f>
        <v>0</v>
      </c>
      <c r="I55" s="10">
        <f>TO_EHG_E!I55+TO_EHG_CHP!I55+TO_EHG_H!I55+TO_EHG_EDHP!I55+TO_EHG_EB!I55+TO_EHG_PH!I55</f>
        <v>0</v>
      </c>
      <c r="J55" s="10">
        <f>TO_EHG_E!J55+TO_EHG_CHP!J55+TO_EHG_H!J55+TO_EHG_EDHP!J55+TO_EHG_EB!J55+TO_EHG_PH!J55</f>
        <v>0</v>
      </c>
      <c r="K55" s="10">
        <f>TO_EHG_E!K55+TO_EHG_CHP!K55+TO_EHG_H!K55+TO_EHG_EDHP!K55+TO_EHG_EB!K55+TO_EHG_PH!K55</f>
        <v>0</v>
      </c>
      <c r="L55" s="10">
        <f>TO_EHG_E!L55+TO_EHG_CHP!L55+TO_EHG_H!L55+TO_EHG_EDHP!L55+TO_EHG_EB!L55+TO_EHG_PH!L55</f>
        <v>0</v>
      </c>
      <c r="M55" s="10">
        <f>TO_EHG_E!M55+TO_EHG_CHP!M55+TO_EHG_H!M55+TO_EHG_EDHP!M55+TO_EHG_EB!M55+TO_EHG_PH!M55</f>
        <v>0</v>
      </c>
      <c r="N55" s="10">
        <f>TO_EHG_E!N55+TO_EHG_CHP!N55+TO_EHG_H!N55+TO_EHG_EDHP!N55+TO_EHG_EB!N55+TO_EHG_PH!N55</f>
        <v>0</v>
      </c>
      <c r="O55" s="10">
        <f>TO_EHG_E!O55+TO_EHG_CHP!O55+TO_EHG_H!O55+TO_EHG_EDHP!O55+TO_EHG_EB!O55+TO_EHG_PH!O55</f>
        <v>0</v>
      </c>
      <c r="P55" s="10">
        <f>TO_EHG_E!P55+TO_EHG_CHP!P55+TO_EHG_H!P55+TO_EHG_EDHP!P55+TO_EHG_EB!P55+TO_EHG_PH!P55</f>
        <v>0</v>
      </c>
      <c r="Q55" s="10">
        <f>TO_EHG_E!Q55+TO_EHG_CHP!Q55+TO_EHG_H!Q55+TO_EHG_EDHP!Q55+TO_EHG_EB!Q55+TO_EHG_PH!Q55</f>
        <v>0</v>
      </c>
      <c r="R55" s="10">
        <f>TO_EHG_E!R55+TO_EHG_CHP!R55+TO_EHG_H!R55+TO_EHG_EDHP!R55+TO_EHG_EB!R55+TO_EHG_PH!R55</f>
        <v>0</v>
      </c>
      <c r="S55" s="10">
        <f>TO_EHG_E!S55+TO_EHG_CHP!S55+TO_EHG_H!S55+TO_EHG_EDHP!S55+TO_EHG_EB!S55+TO_EHG_PH!S55</f>
        <v>0</v>
      </c>
      <c r="T55" s="10">
        <f>TO_EHG_E!T55+TO_EHG_CHP!T55+TO_EHG_H!T55+TO_EHG_EDHP!T55+TO_EHG_EB!T55+TO_EHG_PH!T55</f>
        <v>0</v>
      </c>
      <c r="U55" s="10">
        <f>TO_EHG_E!U55+TO_EHG_CHP!U55+TO_EHG_H!U55+TO_EHG_EDHP!U55+TO_EHG_EB!U55+TO_EHG_PH!U55</f>
        <v>0</v>
      </c>
      <c r="V55" s="10">
        <f>TO_EHG_E!V55+TO_EHG_CHP!V55+TO_EHG_H!V55+TO_EHG_EDHP!V55+TO_EHG_EB!V55+TO_EHG_PH!V55</f>
        <v>0</v>
      </c>
      <c r="W55" s="10">
        <f>TO_EHG_E!W55+TO_EHG_CHP!W55+TO_EHG_H!W55+TO_EHG_EDHP!W55+TO_EHG_EB!W55+TO_EHG_PH!W55</f>
        <v>0</v>
      </c>
      <c r="X55" s="10">
        <f>TO_EHG_E!X55+TO_EHG_CHP!X55+TO_EHG_H!X55+TO_EHG_EDHP!X55+TO_EHG_EB!X55+TO_EHG_PH!X55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TO_EHG_E!C56+TO_EHG_CHP!C56+TO_EHG_H!C56+TO_EHG_EDHP!C56+TO_EHG_EB!C56+TO_EHG_PH!C56</f>
        <v>0</v>
      </c>
      <c r="D56" s="10">
        <f>TO_EHG_E!D56+TO_EHG_CHP!D56+TO_EHG_H!D56+TO_EHG_EDHP!D56+TO_EHG_EB!D56+TO_EHG_PH!D56</f>
        <v>0</v>
      </c>
      <c r="E56" s="10">
        <f>TO_EHG_E!E56+TO_EHG_CHP!E56+TO_EHG_H!E56+TO_EHG_EDHP!E56+TO_EHG_EB!E56+TO_EHG_PH!E56</f>
        <v>0</v>
      </c>
      <c r="F56" s="10">
        <f>TO_EHG_E!F56+TO_EHG_CHP!F56+TO_EHG_H!F56+TO_EHG_EDHP!F56+TO_EHG_EB!F56+TO_EHG_PH!F56</f>
        <v>0</v>
      </c>
      <c r="G56" s="10">
        <f>TO_EHG_E!G56+TO_EHG_CHP!G56+TO_EHG_H!G56+TO_EHG_EDHP!G56+TO_EHG_EB!G56+TO_EHG_PH!G56</f>
        <v>0</v>
      </c>
      <c r="H56" s="10">
        <f>TO_EHG_E!H56+TO_EHG_CHP!H56+TO_EHG_H!H56+TO_EHG_EDHP!H56+TO_EHG_EB!H56+TO_EHG_PH!H56</f>
        <v>0</v>
      </c>
      <c r="I56" s="10">
        <f>TO_EHG_E!I56+TO_EHG_CHP!I56+TO_EHG_H!I56+TO_EHG_EDHP!I56+TO_EHG_EB!I56+TO_EHG_PH!I56</f>
        <v>0</v>
      </c>
      <c r="J56" s="10">
        <f>TO_EHG_E!J56+TO_EHG_CHP!J56+TO_EHG_H!J56+TO_EHG_EDHP!J56+TO_EHG_EB!J56+TO_EHG_PH!J56</f>
        <v>0</v>
      </c>
      <c r="K56" s="10">
        <f>TO_EHG_E!K56+TO_EHG_CHP!K56+TO_EHG_H!K56+TO_EHG_EDHP!K56+TO_EHG_EB!K56+TO_EHG_PH!K56</f>
        <v>0</v>
      </c>
      <c r="L56" s="10">
        <f>TO_EHG_E!L56+TO_EHG_CHP!L56+TO_EHG_H!L56+TO_EHG_EDHP!L56+TO_EHG_EB!L56+TO_EHG_PH!L56</f>
        <v>0</v>
      </c>
      <c r="M56" s="10">
        <f>TO_EHG_E!M56+TO_EHG_CHP!M56+TO_EHG_H!M56+TO_EHG_EDHP!M56+TO_EHG_EB!M56+TO_EHG_PH!M56</f>
        <v>0</v>
      </c>
      <c r="N56" s="10">
        <f>TO_EHG_E!N56+TO_EHG_CHP!N56+TO_EHG_H!N56+TO_EHG_EDHP!N56+TO_EHG_EB!N56+TO_EHG_PH!N56</f>
        <v>0</v>
      </c>
      <c r="O56" s="10">
        <f>TO_EHG_E!O56+TO_EHG_CHP!O56+TO_EHG_H!O56+TO_EHG_EDHP!O56+TO_EHG_EB!O56+TO_EHG_PH!O56</f>
        <v>0</v>
      </c>
      <c r="P56" s="10">
        <f>TO_EHG_E!P56+TO_EHG_CHP!P56+TO_EHG_H!P56+TO_EHG_EDHP!P56+TO_EHG_EB!P56+TO_EHG_PH!P56</f>
        <v>0</v>
      </c>
      <c r="Q56" s="10">
        <f>TO_EHG_E!Q56+TO_EHG_CHP!Q56+TO_EHG_H!Q56+TO_EHG_EDHP!Q56+TO_EHG_EB!Q56+TO_EHG_PH!Q56</f>
        <v>0</v>
      </c>
      <c r="R56" s="10">
        <f>TO_EHG_E!R56+TO_EHG_CHP!R56+TO_EHG_H!R56+TO_EHG_EDHP!R56+TO_EHG_EB!R56+TO_EHG_PH!R56</f>
        <v>0</v>
      </c>
      <c r="S56" s="10">
        <f>TO_EHG_E!S56+TO_EHG_CHP!S56+TO_EHG_H!S56+TO_EHG_EDHP!S56+TO_EHG_EB!S56+TO_EHG_PH!S56</f>
        <v>0</v>
      </c>
      <c r="T56" s="10">
        <f>TO_EHG_E!T56+TO_EHG_CHP!T56+TO_EHG_H!T56+TO_EHG_EDHP!T56+TO_EHG_EB!T56+TO_EHG_PH!T56</f>
        <v>0</v>
      </c>
      <c r="U56" s="10">
        <f>TO_EHG_E!U56+TO_EHG_CHP!U56+TO_EHG_H!U56+TO_EHG_EDHP!U56+TO_EHG_EB!U56+TO_EHG_PH!U56</f>
        <v>0</v>
      </c>
      <c r="V56" s="10">
        <f>TO_EHG_E!V56+TO_EHG_CHP!V56+TO_EHG_H!V56+TO_EHG_EDHP!V56+TO_EHG_EB!V56+TO_EHG_PH!V56</f>
        <v>0</v>
      </c>
      <c r="W56" s="10">
        <f>TO_EHG_E!W56+TO_EHG_CHP!W56+TO_EHG_H!W56+TO_EHG_EDHP!W56+TO_EHG_EB!W56+TO_EHG_PH!W56</f>
        <v>0</v>
      </c>
      <c r="X56" s="10">
        <f>TO_EHG_E!X56+TO_EHG_CHP!X56+TO_EHG_H!X56+TO_EHG_EDHP!X56+TO_EHG_EB!X56+TO_EHG_PH!X56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TO_EHG_E!C57+TO_EHG_CHP!C57+TO_EHG_H!C57+TO_EHG_EDHP!C57+TO_EHG_EB!C57+TO_EHG_PH!C57</f>
        <v>0</v>
      </c>
      <c r="D57" s="10">
        <f>TO_EHG_E!D57+TO_EHG_CHP!D57+TO_EHG_H!D57+TO_EHG_EDHP!D57+TO_EHG_EB!D57+TO_EHG_PH!D57</f>
        <v>0</v>
      </c>
      <c r="E57" s="10">
        <f>TO_EHG_E!E57+TO_EHG_CHP!E57+TO_EHG_H!E57+TO_EHG_EDHP!E57+TO_EHG_EB!E57+TO_EHG_PH!E57</f>
        <v>0</v>
      </c>
      <c r="F57" s="10">
        <f>TO_EHG_E!F57+TO_EHG_CHP!F57+TO_EHG_H!F57+TO_EHG_EDHP!F57+TO_EHG_EB!F57+TO_EHG_PH!F57</f>
        <v>0</v>
      </c>
      <c r="G57" s="10">
        <f>TO_EHG_E!G57+TO_EHG_CHP!G57+TO_EHG_H!G57+TO_EHG_EDHP!G57+TO_EHG_EB!G57+TO_EHG_PH!G57</f>
        <v>0</v>
      </c>
      <c r="H57" s="10">
        <f>TO_EHG_E!H57+TO_EHG_CHP!H57+TO_EHG_H!H57+TO_EHG_EDHP!H57+TO_EHG_EB!H57+TO_EHG_PH!H57</f>
        <v>0</v>
      </c>
      <c r="I57" s="10">
        <f>TO_EHG_E!I57+TO_EHG_CHP!I57+TO_EHG_H!I57+TO_EHG_EDHP!I57+TO_EHG_EB!I57+TO_EHG_PH!I57</f>
        <v>0</v>
      </c>
      <c r="J57" s="10">
        <f>TO_EHG_E!J57+TO_EHG_CHP!J57+TO_EHG_H!J57+TO_EHG_EDHP!J57+TO_EHG_EB!J57+TO_EHG_PH!J57</f>
        <v>0</v>
      </c>
      <c r="K57" s="10">
        <f>TO_EHG_E!K57+TO_EHG_CHP!K57+TO_EHG_H!K57+TO_EHG_EDHP!K57+TO_EHG_EB!K57+TO_EHG_PH!K57</f>
        <v>0</v>
      </c>
      <c r="L57" s="10">
        <f>TO_EHG_E!L57+TO_EHG_CHP!L57+TO_EHG_H!L57+TO_EHG_EDHP!L57+TO_EHG_EB!L57+TO_EHG_PH!L57</f>
        <v>0</v>
      </c>
      <c r="M57" s="10">
        <f>TO_EHG_E!M57+TO_EHG_CHP!M57+TO_EHG_H!M57+TO_EHG_EDHP!M57+TO_EHG_EB!M57+TO_EHG_PH!M57</f>
        <v>0</v>
      </c>
      <c r="N57" s="10">
        <f>TO_EHG_E!N57+TO_EHG_CHP!N57+TO_EHG_H!N57+TO_EHG_EDHP!N57+TO_EHG_EB!N57+TO_EHG_PH!N57</f>
        <v>0</v>
      </c>
      <c r="O57" s="10">
        <f>TO_EHG_E!O57+TO_EHG_CHP!O57+TO_EHG_H!O57+TO_EHG_EDHP!O57+TO_EHG_EB!O57+TO_EHG_PH!O57</f>
        <v>0</v>
      </c>
      <c r="P57" s="10">
        <f>TO_EHG_E!P57+TO_EHG_CHP!P57+TO_EHG_H!P57+TO_EHG_EDHP!P57+TO_EHG_EB!P57+TO_EHG_PH!P57</f>
        <v>0</v>
      </c>
      <c r="Q57" s="10">
        <f>TO_EHG_E!Q57+TO_EHG_CHP!Q57+TO_EHG_H!Q57+TO_EHG_EDHP!Q57+TO_EHG_EB!Q57+TO_EHG_PH!Q57</f>
        <v>0</v>
      </c>
      <c r="R57" s="10">
        <f>TO_EHG_E!R57+TO_EHG_CHP!R57+TO_EHG_H!R57+TO_EHG_EDHP!R57+TO_EHG_EB!R57+TO_EHG_PH!R57</f>
        <v>0</v>
      </c>
      <c r="S57" s="10">
        <f>TO_EHG_E!S57+TO_EHG_CHP!S57+TO_EHG_H!S57+TO_EHG_EDHP!S57+TO_EHG_EB!S57+TO_EHG_PH!S57</f>
        <v>0</v>
      </c>
      <c r="T57" s="10">
        <f>TO_EHG_E!T57+TO_EHG_CHP!T57+TO_EHG_H!T57+TO_EHG_EDHP!T57+TO_EHG_EB!T57+TO_EHG_PH!T57</f>
        <v>0</v>
      </c>
      <c r="U57" s="10">
        <f>TO_EHG_E!U57+TO_EHG_CHP!U57+TO_EHG_H!U57+TO_EHG_EDHP!U57+TO_EHG_EB!U57+TO_EHG_PH!U57</f>
        <v>0</v>
      </c>
      <c r="V57" s="10">
        <f>TO_EHG_E!V57+TO_EHG_CHP!V57+TO_EHG_H!V57+TO_EHG_EDHP!V57+TO_EHG_EB!V57+TO_EHG_PH!V57</f>
        <v>0</v>
      </c>
      <c r="W57" s="10">
        <f>TO_EHG_E!W57+TO_EHG_CHP!W57+TO_EHG_H!W57+TO_EHG_EDHP!W57+TO_EHG_EB!W57+TO_EHG_PH!W57</f>
        <v>0</v>
      </c>
      <c r="X57" s="10">
        <f>TO_EHG_E!X57+TO_EHG_CHP!X57+TO_EHG_H!X57+TO_EHG_EDHP!X57+TO_EHG_EB!X57+TO_EHG_PH!X57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TO_EHG_E!C58+TO_EHG_CHP!C58+TO_EHG_H!C58+TO_EHG_EDHP!C58+TO_EHG_EB!C58+TO_EHG_PH!C58</f>
        <v>0</v>
      </c>
      <c r="D58" s="10">
        <f>TO_EHG_E!D58+TO_EHG_CHP!D58+TO_EHG_H!D58+TO_EHG_EDHP!D58+TO_EHG_EB!D58+TO_EHG_PH!D58</f>
        <v>0</v>
      </c>
      <c r="E58" s="10">
        <f>TO_EHG_E!E58+TO_EHG_CHP!E58+TO_EHG_H!E58+TO_EHG_EDHP!E58+TO_EHG_EB!E58+TO_EHG_PH!E58</f>
        <v>0</v>
      </c>
      <c r="F58" s="10">
        <f>TO_EHG_E!F58+TO_EHG_CHP!F58+TO_EHG_H!F58+TO_EHG_EDHP!F58+TO_EHG_EB!F58+TO_EHG_PH!F58</f>
        <v>0</v>
      </c>
      <c r="G58" s="10">
        <f>TO_EHG_E!G58+TO_EHG_CHP!G58+TO_EHG_H!G58+TO_EHG_EDHP!G58+TO_EHG_EB!G58+TO_EHG_PH!G58</f>
        <v>0</v>
      </c>
      <c r="H58" s="10">
        <f>TO_EHG_E!H58+TO_EHG_CHP!H58+TO_EHG_H!H58+TO_EHG_EDHP!H58+TO_EHG_EB!H58+TO_EHG_PH!H58</f>
        <v>0</v>
      </c>
      <c r="I58" s="10">
        <f>TO_EHG_E!I58+TO_EHG_CHP!I58+TO_EHG_H!I58+TO_EHG_EDHP!I58+TO_EHG_EB!I58+TO_EHG_PH!I58</f>
        <v>0</v>
      </c>
      <c r="J58" s="10">
        <f>TO_EHG_E!J58+TO_EHG_CHP!J58+TO_EHG_H!J58+TO_EHG_EDHP!J58+TO_EHG_EB!J58+TO_EHG_PH!J58</f>
        <v>0</v>
      </c>
      <c r="K58" s="10">
        <f>TO_EHG_E!K58+TO_EHG_CHP!K58+TO_EHG_H!K58+TO_EHG_EDHP!K58+TO_EHG_EB!K58+TO_EHG_PH!K58</f>
        <v>0</v>
      </c>
      <c r="L58" s="10">
        <f>TO_EHG_E!L58+TO_EHG_CHP!L58+TO_EHG_H!L58+TO_EHG_EDHP!L58+TO_EHG_EB!L58+TO_EHG_PH!L58</f>
        <v>0</v>
      </c>
      <c r="M58" s="10">
        <f>TO_EHG_E!M58+TO_EHG_CHP!M58+TO_EHG_H!M58+TO_EHG_EDHP!M58+TO_EHG_EB!M58+TO_EHG_PH!M58</f>
        <v>0</v>
      </c>
      <c r="N58" s="10">
        <f>TO_EHG_E!N58+TO_EHG_CHP!N58+TO_EHG_H!N58+TO_EHG_EDHP!N58+TO_EHG_EB!N58+TO_EHG_PH!N58</f>
        <v>0</v>
      </c>
      <c r="O58" s="10">
        <f>TO_EHG_E!O58+TO_EHG_CHP!O58+TO_EHG_H!O58+TO_EHG_EDHP!O58+TO_EHG_EB!O58+TO_EHG_PH!O58</f>
        <v>0</v>
      </c>
      <c r="P58" s="10">
        <f>TO_EHG_E!P58+TO_EHG_CHP!P58+TO_EHG_H!P58+TO_EHG_EDHP!P58+TO_EHG_EB!P58+TO_EHG_PH!P58</f>
        <v>0</v>
      </c>
      <c r="Q58" s="10">
        <f>TO_EHG_E!Q58+TO_EHG_CHP!Q58+TO_EHG_H!Q58+TO_EHG_EDHP!Q58+TO_EHG_EB!Q58+TO_EHG_PH!Q58</f>
        <v>0</v>
      </c>
      <c r="R58" s="10">
        <f>TO_EHG_E!R58+TO_EHG_CHP!R58+TO_EHG_H!R58+TO_EHG_EDHP!R58+TO_EHG_EB!R58+TO_EHG_PH!R58</f>
        <v>0</v>
      </c>
      <c r="S58" s="10">
        <f>TO_EHG_E!S58+TO_EHG_CHP!S58+TO_EHG_H!S58+TO_EHG_EDHP!S58+TO_EHG_EB!S58+TO_EHG_PH!S58</f>
        <v>0</v>
      </c>
      <c r="T58" s="10">
        <f>TO_EHG_E!T58+TO_EHG_CHP!T58+TO_EHG_H!T58+TO_EHG_EDHP!T58+TO_EHG_EB!T58+TO_EHG_PH!T58</f>
        <v>0</v>
      </c>
      <c r="U58" s="10">
        <f>TO_EHG_E!U58+TO_EHG_CHP!U58+TO_EHG_H!U58+TO_EHG_EDHP!U58+TO_EHG_EB!U58+TO_EHG_PH!U58</f>
        <v>0</v>
      </c>
      <c r="V58" s="10">
        <f>TO_EHG_E!V58+TO_EHG_CHP!V58+TO_EHG_H!V58+TO_EHG_EDHP!V58+TO_EHG_EB!V58+TO_EHG_PH!V58</f>
        <v>0</v>
      </c>
      <c r="W58" s="10">
        <f>TO_EHG_E!W58+TO_EHG_CHP!W58+TO_EHG_H!W58+TO_EHG_EDHP!W58+TO_EHG_EB!W58+TO_EHG_PH!W58</f>
        <v>0</v>
      </c>
      <c r="X58" s="10">
        <f>TO_EHG_E!X58+TO_EHG_CHP!X58+TO_EHG_H!X58+TO_EHG_EDHP!X58+TO_EHG_EB!X58+TO_EHG_PH!X58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TO_EHG_E!C59+TO_EHG_CHP!C59+TO_EHG_H!C59+TO_EHG_EDHP!C59+TO_EHG_EB!C59+TO_EHG_PH!C59</f>
        <v>0</v>
      </c>
      <c r="D59" s="10">
        <f>TO_EHG_E!D59+TO_EHG_CHP!D59+TO_EHG_H!D59+TO_EHG_EDHP!D59+TO_EHG_EB!D59+TO_EHG_PH!D59</f>
        <v>0</v>
      </c>
      <c r="E59" s="10">
        <f>TO_EHG_E!E59+TO_EHG_CHP!E59+TO_EHG_H!E59+TO_EHG_EDHP!E59+TO_EHG_EB!E59+TO_EHG_PH!E59</f>
        <v>0</v>
      </c>
      <c r="F59" s="10">
        <f>TO_EHG_E!F59+TO_EHG_CHP!F59+TO_EHG_H!F59+TO_EHG_EDHP!F59+TO_EHG_EB!F59+TO_EHG_PH!F59</f>
        <v>0</v>
      </c>
      <c r="G59" s="10">
        <f>TO_EHG_E!G59+TO_EHG_CHP!G59+TO_EHG_H!G59+TO_EHG_EDHP!G59+TO_EHG_EB!G59+TO_EHG_PH!G59</f>
        <v>0</v>
      </c>
      <c r="H59" s="10">
        <f>TO_EHG_E!H59+TO_EHG_CHP!H59+TO_EHG_H!H59+TO_EHG_EDHP!H59+TO_EHG_EB!H59+TO_EHG_PH!H59</f>
        <v>0</v>
      </c>
      <c r="I59" s="10">
        <f>TO_EHG_E!I59+TO_EHG_CHP!I59+TO_EHG_H!I59+TO_EHG_EDHP!I59+TO_EHG_EB!I59+TO_EHG_PH!I59</f>
        <v>0</v>
      </c>
      <c r="J59" s="10">
        <f>TO_EHG_E!J59+TO_EHG_CHP!J59+TO_EHG_H!J59+TO_EHG_EDHP!J59+TO_EHG_EB!J59+TO_EHG_PH!J59</f>
        <v>0</v>
      </c>
      <c r="K59" s="10">
        <f>TO_EHG_E!K59+TO_EHG_CHP!K59+TO_EHG_H!K59+TO_EHG_EDHP!K59+TO_EHG_EB!K59+TO_EHG_PH!K59</f>
        <v>0</v>
      </c>
      <c r="L59" s="10">
        <f>TO_EHG_E!L59+TO_EHG_CHP!L59+TO_EHG_H!L59+TO_EHG_EDHP!L59+TO_EHG_EB!L59+TO_EHG_PH!L59</f>
        <v>0</v>
      </c>
      <c r="M59" s="10">
        <f>TO_EHG_E!M59+TO_EHG_CHP!M59+TO_EHG_H!M59+TO_EHG_EDHP!M59+TO_EHG_EB!M59+TO_EHG_PH!M59</f>
        <v>0</v>
      </c>
      <c r="N59" s="10">
        <f>TO_EHG_E!N59+TO_EHG_CHP!N59+TO_EHG_H!N59+TO_EHG_EDHP!N59+TO_EHG_EB!N59+TO_EHG_PH!N59</f>
        <v>0</v>
      </c>
      <c r="O59" s="10">
        <f>TO_EHG_E!O59+TO_EHG_CHP!O59+TO_EHG_H!O59+TO_EHG_EDHP!O59+TO_EHG_EB!O59+TO_EHG_PH!O59</f>
        <v>0</v>
      </c>
      <c r="P59" s="10">
        <f>TO_EHG_E!P59+TO_EHG_CHP!P59+TO_EHG_H!P59+TO_EHG_EDHP!P59+TO_EHG_EB!P59+TO_EHG_PH!P59</f>
        <v>0</v>
      </c>
      <c r="Q59" s="10">
        <f>TO_EHG_E!Q59+TO_EHG_CHP!Q59+TO_EHG_H!Q59+TO_EHG_EDHP!Q59+TO_EHG_EB!Q59+TO_EHG_PH!Q59</f>
        <v>0</v>
      </c>
      <c r="R59" s="10">
        <f>TO_EHG_E!R59+TO_EHG_CHP!R59+TO_EHG_H!R59+TO_EHG_EDHP!R59+TO_EHG_EB!R59+TO_EHG_PH!R59</f>
        <v>0</v>
      </c>
      <c r="S59" s="10">
        <f>TO_EHG_E!S59+TO_EHG_CHP!S59+TO_EHG_H!S59+TO_EHG_EDHP!S59+TO_EHG_EB!S59+TO_EHG_PH!S59</f>
        <v>0</v>
      </c>
      <c r="T59" s="10">
        <f>TO_EHG_E!T59+TO_EHG_CHP!T59+TO_EHG_H!T59+TO_EHG_EDHP!T59+TO_EHG_EB!T59+TO_EHG_PH!T59</f>
        <v>0</v>
      </c>
      <c r="U59" s="10">
        <f>TO_EHG_E!U59+TO_EHG_CHP!U59+TO_EHG_H!U59+TO_EHG_EDHP!U59+TO_EHG_EB!U59+TO_EHG_PH!U59</f>
        <v>0</v>
      </c>
      <c r="V59" s="10">
        <f>TO_EHG_E!V59+TO_EHG_CHP!V59+TO_EHG_H!V59+TO_EHG_EDHP!V59+TO_EHG_EB!V59+TO_EHG_PH!V59</f>
        <v>0</v>
      </c>
      <c r="W59" s="10">
        <f>TO_EHG_E!W59+TO_EHG_CHP!W59+TO_EHG_H!W59+TO_EHG_EDHP!W59+TO_EHG_EB!W59+TO_EHG_PH!W59</f>
        <v>0</v>
      </c>
      <c r="X59" s="10">
        <f>TO_EHG_E!X59+TO_EHG_CHP!X59+TO_EHG_H!X59+TO_EHG_EDHP!X59+TO_EHG_EB!X59+TO_EHG_PH!X59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TO_EHG_E!C60+TO_EHG_CHP!C60+TO_EHG_H!C60+TO_EHG_EDHP!C60+TO_EHG_EB!C60+TO_EHG_PH!C60</f>
        <v>0</v>
      </c>
      <c r="D60" s="10">
        <f>TO_EHG_E!D60+TO_EHG_CHP!D60+TO_EHG_H!D60+TO_EHG_EDHP!D60+TO_EHG_EB!D60+TO_EHG_PH!D60</f>
        <v>0</v>
      </c>
      <c r="E60" s="10">
        <f>TO_EHG_E!E60+TO_EHG_CHP!E60+TO_EHG_H!E60+TO_EHG_EDHP!E60+TO_EHG_EB!E60+TO_EHG_PH!E60</f>
        <v>0</v>
      </c>
      <c r="F60" s="10">
        <f>TO_EHG_E!F60+TO_EHG_CHP!F60+TO_EHG_H!F60+TO_EHG_EDHP!F60+TO_EHG_EB!F60+TO_EHG_PH!F60</f>
        <v>0</v>
      </c>
      <c r="G60" s="10">
        <f>TO_EHG_E!G60+TO_EHG_CHP!G60+TO_EHG_H!G60+TO_EHG_EDHP!G60+TO_EHG_EB!G60+TO_EHG_PH!G60</f>
        <v>0</v>
      </c>
      <c r="H60" s="10">
        <f>TO_EHG_E!H60+TO_EHG_CHP!H60+TO_EHG_H!H60+TO_EHG_EDHP!H60+TO_EHG_EB!H60+TO_EHG_PH!H60</f>
        <v>0</v>
      </c>
      <c r="I60" s="10">
        <f>TO_EHG_E!I60+TO_EHG_CHP!I60+TO_EHG_H!I60+TO_EHG_EDHP!I60+TO_EHG_EB!I60+TO_EHG_PH!I60</f>
        <v>0</v>
      </c>
      <c r="J60" s="10">
        <f>TO_EHG_E!J60+TO_EHG_CHP!J60+TO_EHG_H!J60+TO_EHG_EDHP!J60+TO_EHG_EB!J60+TO_EHG_PH!J60</f>
        <v>0</v>
      </c>
      <c r="K60" s="10">
        <f>TO_EHG_E!K60+TO_EHG_CHP!K60+TO_EHG_H!K60+TO_EHG_EDHP!K60+TO_EHG_EB!K60+TO_EHG_PH!K60</f>
        <v>0</v>
      </c>
      <c r="L60" s="10">
        <f>TO_EHG_E!L60+TO_EHG_CHP!L60+TO_EHG_H!L60+TO_EHG_EDHP!L60+TO_EHG_EB!L60+TO_EHG_PH!L60</f>
        <v>0</v>
      </c>
      <c r="M60" s="10">
        <f>TO_EHG_E!M60+TO_EHG_CHP!M60+TO_EHG_H!M60+TO_EHG_EDHP!M60+TO_EHG_EB!M60+TO_EHG_PH!M60</f>
        <v>0</v>
      </c>
      <c r="N60" s="10">
        <f>TO_EHG_E!N60+TO_EHG_CHP!N60+TO_EHG_H!N60+TO_EHG_EDHP!N60+TO_EHG_EB!N60+TO_EHG_PH!N60</f>
        <v>0</v>
      </c>
      <c r="O60" s="10">
        <f>TO_EHG_E!O60+TO_EHG_CHP!O60+TO_EHG_H!O60+TO_EHG_EDHP!O60+TO_EHG_EB!O60+TO_EHG_PH!O60</f>
        <v>0</v>
      </c>
      <c r="P60" s="10">
        <f>TO_EHG_E!P60+TO_EHG_CHP!P60+TO_EHG_H!P60+TO_EHG_EDHP!P60+TO_EHG_EB!P60+TO_EHG_PH!P60</f>
        <v>0</v>
      </c>
      <c r="Q60" s="10">
        <f>TO_EHG_E!Q60+TO_EHG_CHP!Q60+TO_EHG_H!Q60+TO_EHG_EDHP!Q60+TO_EHG_EB!Q60+TO_EHG_PH!Q60</f>
        <v>0</v>
      </c>
      <c r="R60" s="10">
        <f>TO_EHG_E!R60+TO_EHG_CHP!R60+TO_EHG_H!R60+TO_EHG_EDHP!R60+TO_EHG_EB!R60+TO_EHG_PH!R60</f>
        <v>0</v>
      </c>
      <c r="S60" s="10">
        <f>TO_EHG_E!S60+TO_EHG_CHP!S60+TO_EHG_H!S60+TO_EHG_EDHP!S60+TO_EHG_EB!S60+TO_EHG_PH!S60</f>
        <v>0</v>
      </c>
      <c r="T60" s="10">
        <f>TO_EHG_E!T60+TO_EHG_CHP!T60+TO_EHG_H!T60+TO_EHG_EDHP!T60+TO_EHG_EB!T60+TO_EHG_PH!T60</f>
        <v>0</v>
      </c>
      <c r="U60" s="10">
        <f>TO_EHG_E!U60+TO_EHG_CHP!U60+TO_EHG_H!U60+TO_EHG_EDHP!U60+TO_EHG_EB!U60+TO_EHG_PH!U60</f>
        <v>0</v>
      </c>
      <c r="V60" s="10">
        <f>TO_EHG_E!V60+TO_EHG_CHP!V60+TO_EHG_H!V60+TO_EHG_EDHP!V60+TO_EHG_EB!V60+TO_EHG_PH!V60</f>
        <v>0</v>
      </c>
      <c r="W60" s="10">
        <f>TO_EHG_E!W60+TO_EHG_CHP!W60+TO_EHG_H!W60+TO_EHG_EDHP!W60+TO_EHG_EB!W60+TO_EHG_PH!W60</f>
        <v>0</v>
      </c>
      <c r="X60" s="10">
        <f>TO_EHG_E!X60+TO_EHG_CHP!X60+TO_EHG_H!X60+TO_EHG_EDHP!X60+TO_EHG_EB!X60+TO_EHG_PH!X60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TO_EHG_E!C61+TO_EHG_CHP!C61+TO_EHG_H!C61+TO_EHG_EDHP!C61+TO_EHG_EB!C61+TO_EHG_PH!C61</f>
        <v>0</v>
      </c>
      <c r="D61" s="10">
        <f>TO_EHG_E!D61+TO_EHG_CHP!D61+TO_EHG_H!D61+TO_EHG_EDHP!D61+TO_EHG_EB!D61+TO_EHG_PH!D61</f>
        <v>0</v>
      </c>
      <c r="E61" s="10">
        <f>TO_EHG_E!E61+TO_EHG_CHP!E61+TO_EHG_H!E61+TO_EHG_EDHP!E61+TO_EHG_EB!E61+TO_EHG_PH!E61</f>
        <v>0</v>
      </c>
      <c r="F61" s="10">
        <f>TO_EHG_E!F61+TO_EHG_CHP!F61+TO_EHG_H!F61+TO_EHG_EDHP!F61+TO_EHG_EB!F61+TO_EHG_PH!F61</f>
        <v>0</v>
      </c>
      <c r="G61" s="10">
        <f>TO_EHG_E!G61+TO_EHG_CHP!G61+TO_EHG_H!G61+TO_EHG_EDHP!G61+TO_EHG_EB!G61+TO_EHG_PH!G61</f>
        <v>0</v>
      </c>
      <c r="H61" s="10">
        <f>TO_EHG_E!H61+TO_EHG_CHP!H61+TO_EHG_H!H61+TO_EHG_EDHP!H61+TO_EHG_EB!H61+TO_EHG_PH!H61</f>
        <v>0</v>
      </c>
      <c r="I61" s="10">
        <f>TO_EHG_E!I61+TO_EHG_CHP!I61+TO_EHG_H!I61+TO_EHG_EDHP!I61+TO_EHG_EB!I61+TO_EHG_PH!I61</f>
        <v>0</v>
      </c>
      <c r="J61" s="10">
        <f>TO_EHG_E!J61+TO_EHG_CHP!J61+TO_EHG_H!J61+TO_EHG_EDHP!J61+TO_EHG_EB!J61+TO_EHG_PH!J61</f>
        <v>0</v>
      </c>
      <c r="K61" s="10">
        <f>TO_EHG_E!K61+TO_EHG_CHP!K61+TO_EHG_H!K61+TO_EHG_EDHP!K61+TO_EHG_EB!K61+TO_EHG_PH!K61</f>
        <v>0</v>
      </c>
      <c r="L61" s="10">
        <f>TO_EHG_E!L61+TO_EHG_CHP!L61+TO_EHG_H!L61+TO_EHG_EDHP!L61+TO_EHG_EB!L61+TO_EHG_PH!L61</f>
        <v>0</v>
      </c>
      <c r="M61" s="10">
        <f>TO_EHG_E!M61+TO_EHG_CHP!M61+TO_EHG_H!M61+TO_EHG_EDHP!M61+TO_EHG_EB!M61+TO_EHG_PH!M61</f>
        <v>0</v>
      </c>
      <c r="N61" s="10">
        <f>TO_EHG_E!N61+TO_EHG_CHP!N61+TO_EHG_H!N61+TO_EHG_EDHP!N61+TO_EHG_EB!N61+TO_EHG_PH!N61</f>
        <v>0</v>
      </c>
      <c r="O61" s="10">
        <f>TO_EHG_E!O61+TO_EHG_CHP!O61+TO_EHG_H!O61+TO_EHG_EDHP!O61+TO_EHG_EB!O61+TO_EHG_PH!O61</f>
        <v>0</v>
      </c>
      <c r="P61" s="10">
        <f>TO_EHG_E!P61+TO_EHG_CHP!P61+TO_EHG_H!P61+TO_EHG_EDHP!P61+TO_EHG_EB!P61+TO_EHG_PH!P61</f>
        <v>0</v>
      </c>
      <c r="Q61" s="10">
        <f>TO_EHG_E!Q61+TO_EHG_CHP!Q61+TO_EHG_H!Q61+TO_EHG_EDHP!Q61+TO_EHG_EB!Q61+TO_EHG_PH!Q61</f>
        <v>0</v>
      </c>
      <c r="R61" s="10">
        <f>TO_EHG_E!R61+TO_EHG_CHP!R61+TO_EHG_H!R61+TO_EHG_EDHP!R61+TO_EHG_EB!R61+TO_EHG_PH!R61</f>
        <v>0</v>
      </c>
      <c r="S61" s="10">
        <f>TO_EHG_E!S61+TO_EHG_CHP!S61+TO_EHG_H!S61+TO_EHG_EDHP!S61+TO_EHG_EB!S61+TO_EHG_PH!S61</f>
        <v>0</v>
      </c>
      <c r="T61" s="10">
        <f>TO_EHG_E!T61+TO_EHG_CHP!T61+TO_EHG_H!T61+TO_EHG_EDHP!T61+TO_EHG_EB!T61+TO_EHG_PH!T61</f>
        <v>0</v>
      </c>
      <c r="U61" s="10">
        <f>TO_EHG_E!U61+TO_EHG_CHP!U61+TO_EHG_H!U61+TO_EHG_EDHP!U61+TO_EHG_EB!U61+TO_EHG_PH!U61</f>
        <v>0</v>
      </c>
      <c r="V61" s="10">
        <f>TO_EHG_E!V61+TO_EHG_CHP!V61+TO_EHG_H!V61+TO_EHG_EDHP!V61+TO_EHG_EB!V61+TO_EHG_PH!V61</f>
        <v>0</v>
      </c>
      <c r="W61" s="10">
        <f>TO_EHG_E!W61+TO_EHG_CHP!W61+TO_EHG_H!W61+TO_EHG_EDHP!W61+TO_EHG_EB!W61+TO_EHG_PH!W61</f>
        <v>0</v>
      </c>
      <c r="X61" s="10">
        <f>TO_EHG_E!X61+TO_EHG_CHP!X61+TO_EHG_H!X61+TO_EHG_EDHP!X61+TO_EHG_EB!X61+TO_EHG_PH!X61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TO_EHG_E!C62+TO_EHG_CHP!C62+TO_EHG_H!C62+TO_EHG_EDHP!C62+TO_EHG_EB!C62+TO_EHG_PH!C62</f>
        <v>0</v>
      </c>
      <c r="D62" s="10">
        <f>TO_EHG_E!D62+TO_EHG_CHP!D62+TO_EHG_H!D62+TO_EHG_EDHP!D62+TO_EHG_EB!D62+TO_EHG_PH!D62</f>
        <v>0</v>
      </c>
      <c r="E62" s="10">
        <f>TO_EHG_E!E62+TO_EHG_CHP!E62+TO_EHG_H!E62+TO_EHG_EDHP!E62+TO_EHG_EB!E62+TO_EHG_PH!E62</f>
        <v>0</v>
      </c>
      <c r="F62" s="10">
        <f>TO_EHG_E!F62+TO_EHG_CHP!F62+TO_EHG_H!F62+TO_EHG_EDHP!F62+TO_EHG_EB!F62+TO_EHG_PH!F62</f>
        <v>0</v>
      </c>
      <c r="G62" s="10">
        <f>TO_EHG_E!G62+TO_EHG_CHP!G62+TO_EHG_H!G62+TO_EHG_EDHP!G62+TO_EHG_EB!G62+TO_EHG_PH!G62</f>
        <v>0</v>
      </c>
      <c r="H62" s="10">
        <f>TO_EHG_E!H62+TO_EHG_CHP!H62+TO_EHG_H!H62+TO_EHG_EDHP!H62+TO_EHG_EB!H62+TO_EHG_PH!H62</f>
        <v>0</v>
      </c>
      <c r="I62" s="10">
        <f>TO_EHG_E!I62+TO_EHG_CHP!I62+TO_EHG_H!I62+TO_EHG_EDHP!I62+TO_EHG_EB!I62+TO_EHG_PH!I62</f>
        <v>0</v>
      </c>
      <c r="J62" s="10">
        <f>TO_EHG_E!J62+TO_EHG_CHP!J62+TO_EHG_H!J62+TO_EHG_EDHP!J62+TO_EHG_EB!J62+TO_EHG_PH!J62</f>
        <v>0</v>
      </c>
      <c r="K62" s="10">
        <f>TO_EHG_E!K62+TO_EHG_CHP!K62+TO_EHG_H!K62+TO_EHG_EDHP!K62+TO_EHG_EB!K62+TO_EHG_PH!K62</f>
        <v>0</v>
      </c>
      <c r="L62" s="10">
        <f>TO_EHG_E!L62+TO_EHG_CHP!L62+TO_EHG_H!L62+TO_EHG_EDHP!L62+TO_EHG_EB!L62+TO_EHG_PH!L62</f>
        <v>0</v>
      </c>
      <c r="M62" s="10">
        <f>TO_EHG_E!M62+TO_EHG_CHP!M62+TO_EHG_H!M62+TO_EHG_EDHP!M62+TO_EHG_EB!M62+TO_EHG_PH!M62</f>
        <v>0</v>
      </c>
      <c r="N62" s="10">
        <f>TO_EHG_E!N62+TO_EHG_CHP!N62+TO_EHG_H!N62+TO_EHG_EDHP!N62+TO_EHG_EB!N62+TO_EHG_PH!N62</f>
        <v>0</v>
      </c>
      <c r="O62" s="10">
        <f>TO_EHG_E!O62+TO_EHG_CHP!O62+TO_EHG_H!O62+TO_EHG_EDHP!O62+TO_EHG_EB!O62+TO_EHG_PH!O62</f>
        <v>0</v>
      </c>
      <c r="P62" s="10">
        <f>TO_EHG_E!P62+TO_EHG_CHP!P62+TO_EHG_H!P62+TO_EHG_EDHP!P62+TO_EHG_EB!P62+TO_EHG_PH!P62</f>
        <v>0</v>
      </c>
      <c r="Q62" s="10">
        <f>TO_EHG_E!Q62+TO_EHG_CHP!Q62+TO_EHG_H!Q62+TO_EHG_EDHP!Q62+TO_EHG_EB!Q62+TO_EHG_PH!Q62</f>
        <v>0</v>
      </c>
      <c r="R62" s="10">
        <f>TO_EHG_E!R62+TO_EHG_CHP!R62+TO_EHG_H!R62+TO_EHG_EDHP!R62+TO_EHG_EB!R62+TO_EHG_PH!R62</f>
        <v>0</v>
      </c>
      <c r="S62" s="10">
        <f>TO_EHG_E!S62+TO_EHG_CHP!S62+TO_EHG_H!S62+TO_EHG_EDHP!S62+TO_EHG_EB!S62+TO_EHG_PH!S62</f>
        <v>0</v>
      </c>
      <c r="T62" s="10">
        <f>TO_EHG_E!T62+TO_EHG_CHP!T62+TO_EHG_H!T62+TO_EHG_EDHP!T62+TO_EHG_EB!T62+TO_EHG_PH!T62</f>
        <v>0</v>
      </c>
      <c r="U62" s="10">
        <f>TO_EHG_E!U62+TO_EHG_CHP!U62+TO_EHG_H!U62+TO_EHG_EDHP!U62+TO_EHG_EB!U62+TO_EHG_PH!U62</f>
        <v>0</v>
      </c>
      <c r="V62" s="10">
        <f>TO_EHG_E!V62+TO_EHG_CHP!V62+TO_EHG_H!V62+TO_EHG_EDHP!V62+TO_EHG_EB!V62+TO_EHG_PH!V62</f>
        <v>0</v>
      </c>
      <c r="W62" s="10">
        <f>TO_EHG_E!W62+TO_EHG_CHP!W62+TO_EHG_H!W62+TO_EHG_EDHP!W62+TO_EHG_EB!W62+TO_EHG_PH!W62</f>
        <v>0</v>
      </c>
      <c r="X62" s="10">
        <f>TO_EHG_E!X62+TO_EHG_CHP!X62+TO_EHG_H!X62+TO_EHG_EDHP!X62+TO_EHG_EB!X62+TO_EHG_PH!X62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TO_EHG_E!C63+TO_EHG_CHP!C63+TO_EHG_H!C63+TO_EHG_EDHP!C63+TO_EHG_EB!C63+TO_EHG_PH!C63</f>
        <v>0</v>
      </c>
      <c r="D63" s="10">
        <f>TO_EHG_E!D63+TO_EHG_CHP!D63+TO_EHG_H!D63+TO_EHG_EDHP!D63+TO_EHG_EB!D63+TO_EHG_PH!D63</f>
        <v>0</v>
      </c>
      <c r="E63" s="10">
        <f>TO_EHG_E!E63+TO_EHG_CHP!E63+TO_EHG_H!E63+TO_EHG_EDHP!E63+TO_EHG_EB!E63+TO_EHG_PH!E63</f>
        <v>0</v>
      </c>
      <c r="F63" s="10">
        <f>TO_EHG_E!F63+TO_EHG_CHP!F63+TO_EHG_H!F63+TO_EHG_EDHP!F63+TO_EHG_EB!F63+TO_EHG_PH!F63</f>
        <v>0</v>
      </c>
      <c r="G63" s="10">
        <f>TO_EHG_E!G63+TO_EHG_CHP!G63+TO_EHG_H!G63+TO_EHG_EDHP!G63+TO_EHG_EB!G63+TO_EHG_PH!G63</f>
        <v>0</v>
      </c>
      <c r="H63" s="10">
        <f>TO_EHG_E!H63+TO_EHG_CHP!H63+TO_EHG_H!H63+TO_EHG_EDHP!H63+TO_EHG_EB!H63+TO_EHG_PH!H63</f>
        <v>0</v>
      </c>
      <c r="I63" s="10">
        <f>TO_EHG_E!I63+TO_EHG_CHP!I63+TO_EHG_H!I63+TO_EHG_EDHP!I63+TO_EHG_EB!I63+TO_EHG_PH!I63</f>
        <v>0</v>
      </c>
      <c r="J63" s="10">
        <f>TO_EHG_E!J63+TO_EHG_CHP!J63+TO_EHG_H!J63+TO_EHG_EDHP!J63+TO_EHG_EB!J63+TO_EHG_PH!J63</f>
        <v>0</v>
      </c>
      <c r="K63" s="10">
        <f>TO_EHG_E!K63+TO_EHG_CHP!K63+TO_EHG_H!K63+TO_EHG_EDHP!K63+TO_EHG_EB!K63+TO_EHG_PH!K63</f>
        <v>0</v>
      </c>
      <c r="L63" s="10">
        <f>TO_EHG_E!L63+TO_EHG_CHP!L63+TO_EHG_H!L63+TO_EHG_EDHP!L63+TO_EHG_EB!L63+TO_EHG_PH!L63</f>
        <v>0</v>
      </c>
      <c r="M63" s="10">
        <f>TO_EHG_E!M63+TO_EHG_CHP!M63+TO_EHG_H!M63+TO_EHG_EDHP!M63+TO_EHG_EB!M63+TO_EHG_PH!M63</f>
        <v>0</v>
      </c>
      <c r="N63" s="10">
        <f>TO_EHG_E!N63+TO_EHG_CHP!N63+TO_EHG_H!N63+TO_EHG_EDHP!N63+TO_EHG_EB!N63+TO_EHG_PH!N63</f>
        <v>0</v>
      </c>
      <c r="O63" s="10">
        <f>TO_EHG_E!O63+TO_EHG_CHP!O63+TO_EHG_H!O63+TO_EHG_EDHP!O63+TO_EHG_EB!O63+TO_EHG_PH!O63</f>
        <v>0</v>
      </c>
      <c r="P63" s="10">
        <f>TO_EHG_E!P63+TO_EHG_CHP!P63+TO_EHG_H!P63+TO_EHG_EDHP!P63+TO_EHG_EB!P63+TO_EHG_PH!P63</f>
        <v>0</v>
      </c>
      <c r="Q63" s="10">
        <f>TO_EHG_E!Q63+TO_EHG_CHP!Q63+TO_EHG_H!Q63+TO_EHG_EDHP!Q63+TO_EHG_EB!Q63+TO_EHG_PH!Q63</f>
        <v>0</v>
      </c>
      <c r="R63" s="10">
        <f>TO_EHG_E!R63+TO_EHG_CHP!R63+TO_EHG_H!R63+TO_EHG_EDHP!R63+TO_EHG_EB!R63+TO_EHG_PH!R63</f>
        <v>0</v>
      </c>
      <c r="S63" s="10">
        <f>TO_EHG_E!S63+TO_EHG_CHP!S63+TO_EHG_H!S63+TO_EHG_EDHP!S63+TO_EHG_EB!S63+TO_EHG_PH!S63</f>
        <v>0</v>
      </c>
      <c r="T63" s="10">
        <f>TO_EHG_E!T63+TO_EHG_CHP!T63+TO_EHG_H!T63+TO_EHG_EDHP!T63+TO_EHG_EB!T63+TO_EHG_PH!T63</f>
        <v>0</v>
      </c>
      <c r="U63" s="10">
        <f>TO_EHG_E!U63+TO_EHG_CHP!U63+TO_EHG_H!U63+TO_EHG_EDHP!U63+TO_EHG_EB!U63+TO_EHG_PH!U63</f>
        <v>0</v>
      </c>
      <c r="V63" s="10">
        <f>TO_EHG_E!V63+TO_EHG_CHP!V63+TO_EHG_H!V63+TO_EHG_EDHP!V63+TO_EHG_EB!V63+TO_EHG_PH!V63</f>
        <v>0</v>
      </c>
      <c r="W63" s="10">
        <f>TO_EHG_E!W63+TO_EHG_CHP!W63+TO_EHG_H!W63+TO_EHG_EDHP!W63+TO_EHG_EB!W63+TO_EHG_PH!W63</f>
        <v>0</v>
      </c>
      <c r="X63" s="10">
        <f>TO_EHG_E!X63+TO_EHG_CHP!X63+TO_EHG_H!X63+TO_EHG_EDHP!X63+TO_EHG_EB!X63+TO_EHG_PH!X63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TO_EHG_E!C64+TO_EHG_CHP!C64+TO_EHG_H!C64+TO_EHG_EDHP!C64+TO_EHG_EB!C64+TO_EHG_PH!C64</f>
        <v>0</v>
      </c>
      <c r="D64" s="10">
        <f>TO_EHG_E!D64+TO_EHG_CHP!D64+TO_EHG_H!D64+TO_EHG_EDHP!D64+TO_EHG_EB!D64+TO_EHG_PH!D64</f>
        <v>0</v>
      </c>
      <c r="E64" s="10">
        <f>TO_EHG_E!E64+TO_EHG_CHP!E64+TO_EHG_H!E64+TO_EHG_EDHP!E64+TO_EHG_EB!E64+TO_EHG_PH!E64</f>
        <v>0</v>
      </c>
      <c r="F64" s="10">
        <f>TO_EHG_E!F64+TO_EHG_CHP!F64+TO_EHG_H!F64+TO_EHG_EDHP!F64+TO_EHG_EB!F64+TO_EHG_PH!F64</f>
        <v>0</v>
      </c>
      <c r="G64" s="10">
        <f>TO_EHG_E!G64+TO_EHG_CHP!G64+TO_EHG_H!G64+TO_EHG_EDHP!G64+TO_EHG_EB!G64+TO_EHG_PH!G64</f>
        <v>0</v>
      </c>
      <c r="H64" s="10">
        <f>TO_EHG_E!H64+TO_EHG_CHP!H64+TO_EHG_H!H64+TO_EHG_EDHP!H64+TO_EHG_EB!H64+TO_EHG_PH!H64</f>
        <v>0</v>
      </c>
      <c r="I64" s="10">
        <f>TO_EHG_E!I64+TO_EHG_CHP!I64+TO_EHG_H!I64+TO_EHG_EDHP!I64+TO_EHG_EB!I64+TO_EHG_PH!I64</f>
        <v>0</v>
      </c>
      <c r="J64" s="10">
        <f>TO_EHG_E!J64+TO_EHG_CHP!J64+TO_EHG_H!J64+TO_EHG_EDHP!J64+TO_EHG_EB!J64+TO_EHG_PH!J64</f>
        <v>0</v>
      </c>
      <c r="K64" s="10">
        <f>TO_EHG_E!K64+TO_EHG_CHP!K64+TO_EHG_H!K64+TO_EHG_EDHP!K64+TO_EHG_EB!K64+TO_EHG_PH!K64</f>
        <v>0</v>
      </c>
      <c r="L64" s="10">
        <f>TO_EHG_E!L64+TO_EHG_CHP!L64+TO_EHG_H!L64+TO_EHG_EDHP!L64+TO_EHG_EB!L64+TO_EHG_PH!L64</f>
        <v>0</v>
      </c>
      <c r="M64" s="10">
        <f>TO_EHG_E!M64+TO_EHG_CHP!M64+TO_EHG_H!M64+TO_EHG_EDHP!M64+TO_EHG_EB!M64+TO_EHG_PH!M64</f>
        <v>0</v>
      </c>
      <c r="N64" s="10">
        <f>TO_EHG_E!N64+TO_EHG_CHP!N64+TO_EHG_H!N64+TO_EHG_EDHP!N64+TO_EHG_EB!N64+TO_EHG_PH!N64</f>
        <v>0</v>
      </c>
      <c r="O64" s="10">
        <f>TO_EHG_E!O64+TO_EHG_CHP!O64+TO_EHG_H!O64+TO_EHG_EDHP!O64+TO_EHG_EB!O64+TO_EHG_PH!O64</f>
        <v>0</v>
      </c>
      <c r="P64" s="10">
        <f>TO_EHG_E!P64+TO_EHG_CHP!P64+TO_EHG_H!P64+TO_EHG_EDHP!P64+TO_EHG_EB!P64+TO_EHG_PH!P64</f>
        <v>0</v>
      </c>
      <c r="Q64" s="10">
        <f>TO_EHG_E!Q64+TO_EHG_CHP!Q64+TO_EHG_H!Q64+TO_EHG_EDHP!Q64+TO_EHG_EB!Q64+TO_EHG_PH!Q64</f>
        <v>0</v>
      </c>
      <c r="R64" s="10">
        <f>TO_EHG_E!R64+TO_EHG_CHP!R64+TO_EHG_H!R64+TO_EHG_EDHP!R64+TO_EHG_EB!R64+TO_EHG_PH!R64</f>
        <v>0</v>
      </c>
      <c r="S64" s="10">
        <f>TO_EHG_E!S64+TO_EHG_CHP!S64+TO_EHG_H!S64+TO_EHG_EDHP!S64+TO_EHG_EB!S64+TO_EHG_PH!S64</f>
        <v>0</v>
      </c>
      <c r="T64" s="10">
        <f>TO_EHG_E!T64+TO_EHG_CHP!T64+TO_EHG_H!T64+TO_EHG_EDHP!T64+TO_EHG_EB!T64+TO_EHG_PH!T64</f>
        <v>0</v>
      </c>
      <c r="U64" s="10">
        <f>TO_EHG_E!U64+TO_EHG_CHP!U64+TO_EHG_H!U64+TO_EHG_EDHP!U64+TO_EHG_EB!U64+TO_EHG_PH!U64</f>
        <v>0</v>
      </c>
      <c r="V64" s="10">
        <f>TO_EHG_E!V64+TO_EHG_CHP!V64+TO_EHG_H!V64+TO_EHG_EDHP!V64+TO_EHG_EB!V64+TO_EHG_PH!V64</f>
        <v>0</v>
      </c>
      <c r="W64" s="10">
        <f>TO_EHG_E!W64+TO_EHG_CHP!W64+TO_EHG_H!W64+TO_EHG_EDHP!W64+TO_EHG_EB!W64+TO_EHG_PH!W64</f>
        <v>0</v>
      </c>
      <c r="X64" s="10">
        <f>TO_EHG_E!X64+TO_EHG_CHP!X64+TO_EHG_H!X64+TO_EHG_EDHP!X64+TO_EHG_EB!X64+TO_EHG_PH!X64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TO_EHG_E!C65+TO_EHG_CHP!C65+TO_EHG_H!C65+TO_EHG_EDHP!C65+TO_EHG_EB!C65+TO_EHG_PH!C65</f>
        <v>0</v>
      </c>
      <c r="D65" s="10">
        <f>TO_EHG_E!D65+TO_EHG_CHP!D65+TO_EHG_H!D65+TO_EHG_EDHP!D65+TO_EHG_EB!D65+TO_EHG_PH!D65</f>
        <v>0</v>
      </c>
      <c r="E65" s="10">
        <f>TO_EHG_E!E65+TO_EHG_CHP!E65+TO_EHG_H!E65+TO_EHG_EDHP!E65+TO_EHG_EB!E65+TO_EHG_PH!E65</f>
        <v>0</v>
      </c>
      <c r="F65" s="10">
        <f>TO_EHG_E!F65+TO_EHG_CHP!F65+TO_EHG_H!F65+TO_EHG_EDHP!F65+TO_EHG_EB!F65+TO_EHG_PH!F65</f>
        <v>0</v>
      </c>
      <c r="G65" s="10">
        <f>TO_EHG_E!G65+TO_EHG_CHP!G65+TO_EHG_H!G65+TO_EHG_EDHP!G65+TO_EHG_EB!G65+TO_EHG_PH!G65</f>
        <v>0</v>
      </c>
      <c r="H65" s="10">
        <f>TO_EHG_E!H65+TO_EHG_CHP!H65+TO_EHG_H!H65+TO_EHG_EDHP!H65+TO_EHG_EB!H65+TO_EHG_PH!H65</f>
        <v>0</v>
      </c>
      <c r="I65" s="10">
        <f>TO_EHG_E!I65+TO_EHG_CHP!I65+TO_EHG_H!I65+TO_EHG_EDHP!I65+TO_EHG_EB!I65+TO_EHG_PH!I65</f>
        <v>0</v>
      </c>
      <c r="J65" s="10">
        <f>TO_EHG_E!J65+TO_EHG_CHP!J65+TO_EHG_H!J65+TO_EHG_EDHP!J65+TO_EHG_EB!J65+TO_EHG_PH!J65</f>
        <v>0</v>
      </c>
      <c r="K65" s="10">
        <f>TO_EHG_E!K65+TO_EHG_CHP!K65+TO_EHG_H!K65+TO_EHG_EDHP!K65+TO_EHG_EB!K65+TO_EHG_PH!K65</f>
        <v>0</v>
      </c>
      <c r="L65" s="10">
        <f>TO_EHG_E!L65+TO_EHG_CHP!L65+TO_EHG_H!L65+TO_EHG_EDHP!L65+TO_EHG_EB!L65+TO_EHG_PH!L65</f>
        <v>0</v>
      </c>
      <c r="M65" s="10">
        <f>TO_EHG_E!M65+TO_EHG_CHP!M65+TO_EHG_H!M65+TO_EHG_EDHP!M65+TO_EHG_EB!M65+TO_EHG_PH!M65</f>
        <v>0</v>
      </c>
      <c r="N65" s="10">
        <f>TO_EHG_E!N65+TO_EHG_CHP!N65+TO_EHG_H!N65+TO_EHG_EDHP!N65+TO_EHG_EB!N65+TO_EHG_PH!N65</f>
        <v>0</v>
      </c>
      <c r="O65" s="10">
        <f>TO_EHG_E!O65+TO_EHG_CHP!O65+TO_EHG_H!O65+TO_EHG_EDHP!O65+TO_EHG_EB!O65+TO_EHG_PH!O65</f>
        <v>0</v>
      </c>
      <c r="P65" s="10">
        <f>TO_EHG_E!P65+TO_EHG_CHP!P65+TO_EHG_H!P65+TO_EHG_EDHP!P65+TO_EHG_EB!P65+TO_EHG_PH!P65</f>
        <v>0</v>
      </c>
      <c r="Q65" s="10">
        <f>TO_EHG_E!Q65+TO_EHG_CHP!Q65+TO_EHG_H!Q65+TO_EHG_EDHP!Q65+TO_EHG_EB!Q65+TO_EHG_PH!Q65</f>
        <v>0</v>
      </c>
      <c r="R65" s="10">
        <f>TO_EHG_E!R65+TO_EHG_CHP!R65+TO_EHG_H!R65+TO_EHG_EDHP!R65+TO_EHG_EB!R65+TO_EHG_PH!R65</f>
        <v>0</v>
      </c>
      <c r="S65" s="10">
        <f>TO_EHG_E!S65+TO_EHG_CHP!S65+TO_EHG_H!S65+TO_EHG_EDHP!S65+TO_EHG_EB!S65+TO_EHG_PH!S65</f>
        <v>0</v>
      </c>
      <c r="T65" s="10">
        <f>TO_EHG_E!T65+TO_EHG_CHP!T65+TO_EHG_H!T65+TO_EHG_EDHP!T65+TO_EHG_EB!T65+TO_EHG_PH!T65</f>
        <v>0</v>
      </c>
      <c r="U65" s="10">
        <f>TO_EHG_E!U65+TO_EHG_CHP!U65+TO_EHG_H!U65+TO_EHG_EDHP!U65+TO_EHG_EB!U65+TO_EHG_PH!U65</f>
        <v>0</v>
      </c>
      <c r="V65" s="10">
        <f>TO_EHG_E!V65+TO_EHG_CHP!V65+TO_EHG_H!V65+TO_EHG_EDHP!V65+TO_EHG_EB!V65+TO_EHG_PH!V65</f>
        <v>0</v>
      </c>
      <c r="W65" s="10">
        <f>TO_EHG_E!W65+TO_EHG_CHP!W65+TO_EHG_H!W65+TO_EHG_EDHP!W65+TO_EHG_EB!W65+TO_EHG_PH!W65</f>
        <v>0</v>
      </c>
      <c r="X65" s="10">
        <f>TO_EHG_E!X65+TO_EHG_CHP!X65+TO_EHG_H!X65+TO_EHG_EDHP!X65+TO_EHG_EB!X65+TO_EHG_PH!X65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TO_EHG_E!C66+TO_EHG_CHP!C66+TO_EHG_H!C66+TO_EHG_EDHP!C66+TO_EHG_EB!C66+TO_EHG_PH!C66</f>
        <v>0</v>
      </c>
      <c r="D66" s="10">
        <f>TO_EHG_E!D66+TO_EHG_CHP!D66+TO_EHG_H!D66+TO_EHG_EDHP!D66+TO_EHG_EB!D66+TO_EHG_PH!D66</f>
        <v>0</v>
      </c>
      <c r="E66" s="10">
        <f>TO_EHG_E!E66+TO_EHG_CHP!E66+TO_EHG_H!E66+TO_EHG_EDHP!E66+TO_EHG_EB!E66+TO_EHG_PH!E66</f>
        <v>0</v>
      </c>
      <c r="F66" s="10">
        <f>TO_EHG_E!F66+TO_EHG_CHP!F66+TO_EHG_H!F66+TO_EHG_EDHP!F66+TO_EHG_EB!F66+TO_EHG_PH!F66</f>
        <v>0</v>
      </c>
      <c r="G66" s="10">
        <f>TO_EHG_E!G66+TO_EHG_CHP!G66+TO_EHG_H!G66+TO_EHG_EDHP!G66+TO_EHG_EB!G66+TO_EHG_PH!G66</f>
        <v>0</v>
      </c>
      <c r="H66" s="10">
        <f>TO_EHG_E!H66+TO_EHG_CHP!H66+TO_EHG_H!H66+TO_EHG_EDHP!H66+TO_EHG_EB!H66+TO_EHG_PH!H66</f>
        <v>0</v>
      </c>
      <c r="I66" s="10">
        <f>TO_EHG_E!I66+TO_EHG_CHP!I66+TO_EHG_H!I66+TO_EHG_EDHP!I66+TO_EHG_EB!I66+TO_EHG_PH!I66</f>
        <v>0</v>
      </c>
      <c r="J66" s="10">
        <f>TO_EHG_E!J66+TO_EHG_CHP!J66+TO_EHG_H!J66+TO_EHG_EDHP!J66+TO_EHG_EB!J66+TO_EHG_PH!J66</f>
        <v>0</v>
      </c>
      <c r="K66" s="10">
        <f>TO_EHG_E!K66+TO_EHG_CHP!K66+TO_EHG_H!K66+TO_EHG_EDHP!K66+TO_EHG_EB!K66+TO_EHG_PH!K66</f>
        <v>0</v>
      </c>
      <c r="L66" s="10">
        <f>TO_EHG_E!L66+TO_EHG_CHP!L66+TO_EHG_H!L66+TO_EHG_EDHP!L66+TO_EHG_EB!L66+TO_EHG_PH!L66</f>
        <v>0</v>
      </c>
      <c r="M66" s="10">
        <f>TO_EHG_E!M66+TO_EHG_CHP!M66+TO_EHG_H!M66+TO_EHG_EDHP!M66+TO_EHG_EB!M66+TO_EHG_PH!M66</f>
        <v>0</v>
      </c>
      <c r="N66" s="10">
        <f>TO_EHG_E!N66+TO_EHG_CHP!N66+TO_EHG_H!N66+TO_EHG_EDHP!N66+TO_EHG_EB!N66+TO_EHG_PH!N66</f>
        <v>0</v>
      </c>
      <c r="O66" s="10">
        <f>TO_EHG_E!O66+TO_EHG_CHP!O66+TO_EHG_H!O66+TO_EHG_EDHP!O66+TO_EHG_EB!O66+TO_EHG_PH!O66</f>
        <v>0</v>
      </c>
      <c r="P66" s="10">
        <f>TO_EHG_E!P66+TO_EHG_CHP!P66+TO_EHG_H!P66+TO_EHG_EDHP!P66+TO_EHG_EB!P66+TO_EHG_PH!P66</f>
        <v>0</v>
      </c>
      <c r="Q66" s="10">
        <f>TO_EHG_E!Q66+TO_EHG_CHP!Q66+TO_EHG_H!Q66+TO_EHG_EDHP!Q66+TO_EHG_EB!Q66+TO_EHG_PH!Q66</f>
        <v>0</v>
      </c>
      <c r="R66" s="10">
        <f>TO_EHG_E!R66+TO_EHG_CHP!R66+TO_EHG_H!R66+TO_EHG_EDHP!R66+TO_EHG_EB!R66+TO_EHG_PH!R66</f>
        <v>0</v>
      </c>
      <c r="S66" s="10">
        <f>TO_EHG_E!S66+TO_EHG_CHP!S66+TO_EHG_H!S66+TO_EHG_EDHP!S66+TO_EHG_EB!S66+TO_EHG_PH!S66</f>
        <v>0</v>
      </c>
      <c r="T66" s="10">
        <f>TO_EHG_E!T66+TO_EHG_CHP!T66+TO_EHG_H!T66+TO_EHG_EDHP!T66+TO_EHG_EB!T66+TO_EHG_PH!T66</f>
        <v>0</v>
      </c>
      <c r="U66" s="10">
        <f>TO_EHG_E!U66+TO_EHG_CHP!U66+TO_EHG_H!U66+TO_EHG_EDHP!U66+TO_EHG_EB!U66+TO_EHG_PH!U66</f>
        <v>0</v>
      </c>
      <c r="V66" s="10">
        <f>TO_EHG_E!V66+TO_EHG_CHP!V66+TO_EHG_H!V66+TO_EHG_EDHP!V66+TO_EHG_EB!V66+TO_EHG_PH!V66</f>
        <v>0</v>
      </c>
      <c r="W66" s="10">
        <f>TO_EHG_E!W66+TO_EHG_CHP!W66+TO_EHG_H!W66+TO_EHG_EDHP!W66+TO_EHG_EB!W66+TO_EHG_PH!W66</f>
        <v>0</v>
      </c>
      <c r="X66" s="10">
        <f>TO_EHG_E!X66+TO_EHG_CHP!X66+TO_EHG_H!X66+TO_EHG_EDHP!X66+TO_EHG_EB!X66+TO_EHG_PH!X66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TO_EHG_E!C67+TO_EHG_CHP!C67+TO_EHG_H!C67+TO_EHG_EDHP!C67+TO_EHG_EB!C67+TO_EHG_PH!C67</f>
        <v>0</v>
      </c>
      <c r="D67" s="10">
        <f>TO_EHG_E!D67+TO_EHG_CHP!D67+TO_EHG_H!D67+TO_EHG_EDHP!D67+TO_EHG_EB!D67+TO_EHG_PH!D67</f>
        <v>0</v>
      </c>
      <c r="E67" s="10">
        <f>TO_EHG_E!E67+TO_EHG_CHP!E67+TO_EHG_H!E67+TO_EHG_EDHP!E67+TO_EHG_EB!E67+TO_EHG_PH!E67</f>
        <v>0</v>
      </c>
      <c r="F67" s="10">
        <f>TO_EHG_E!F67+TO_EHG_CHP!F67+TO_EHG_H!F67+TO_EHG_EDHP!F67+TO_EHG_EB!F67+TO_EHG_PH!F67</f>
        <v>0</v>
      </c>
      <c r="G67" s="10">
        <f>TO_EHG_E!G67+TO_EHG_CHP!G67+TO_EHG_H!G67+TO_EHG_EDHP!G67+TO_EHG_EB!G67+TO_EHG_PH!G67</f>
        <v>0</v>
      </c>
      <c r="H67" s="10">
        <f>TO_EHG_E!H67+TO_EHG_CHP!H67+TO_EHG_H!H67+TO_EHG_EDHP!H67+TO_EHG_EB!H67+TO_EHG_PH!H67</f>
        <v>0</v>
      </c>
      <c r="I67" s="10">
        <f>TO_EHG_E!I67+TO_EHG_CHP!I67+TO_EHG_H!I67+TO_EHG_EDHP!I67+TO_EHG_EB!I67+TO_EHG_PH!I67</f>
        <v>0</v>
      </c>
      <c r="J67" s="10">
        <f>TO_EHG_E!J67+TO_EHG_CHP!J67+TO_EHG_H!J67+TO_EHG_EDHP!J67+TO_EHG_EB!J67+TO_EHG_PH!J67</f>
        <v>0</v>
      </c>
      <c r="K67" s="10">
        <f>TO_EHG_E!K67+TO_EHG_CHP!K67+TO_EHG_H!K67+TO_EHG_EDHP!K67+TO_EHG_EB!K67+TO_EHG_PH!K67</f>
        <v>0</v>
      </c>
      <c r="L67" s="10">
        <f>TO_EHG_E!L67+TO_EHG_CHP!L67+TO_EHG_H!L67+TO_EHG_EDHP!L67+TO_EHG_EB!L67+TO_EHG_PH!L67</f>
        <v>0</v>
      </c>
      <c r="M67" s="10">
        <f>TO_EHG_E!M67+TO_EHG_CHP!M67+TO_EHG_H!M67+TO_EHG_EDHP!M67+TO_EHG_EB!M67+TO_EHG_PH!M67</f>
        <v>0</v>
      </c>
      <c r="N67" s="10">
        <f>TO_EHG_E!N67+TO_EHG_CHP!N67+TO_EHG_H!N67+TO_EHG_EDHP!N67+TO_EHG_EB!N67+TO_EHG_PH!N67</f>
        <v>0</v>
      </c>
      <c r="O67" s="10">
        <f>TO_EHG_E!O67+TO_EHG_CHP!O67+TO_EHG_H!O67+TO_EHG_EDHP!O67+TO_EHG_EB!O67+TO_EHG_PH!O67</f>
        <v>0</v>
      </c>
      <c r="P67" s="10">
        <f>TO_EHG_E!P67+TO_EHG_CHP!P67+TO_EHG_H!P67+TO_EHG_EDHP!P67+TO_EHG_EB!P67+TO_EHG_PH!P67</f>
        <v>0</v>
      </c>
      <c r="Q67" s="10">
        <f>TO_EHG_E!Q67+TO_EHG_CHP!Q67+TO_EHG_H!Q67+TO_EHG_EDHP!Q67+TO_EHG_EB!Q67+TO_EHG_PH!Q67</f>
        <v>0</v>
      </c>
      <c r="R67" s="10">
        <f>TO_EHG_E!R67+TO_EHG_CHP!R67+TO_EHG_H!R67+TO_EHG_EDHP!R67+TO_EHG_EB!R67+TO_EHG_PH!R67</f>
        <v>0</v>
      </c>
      <c r="S67" s="10">
        <f>TO_EHG_E!S67+TO_EHG_CHP!S67+TO_EHG_H!S67+TO_EHG_EDHP!S67+TO_EHG_EB!S67+TO_EHG_PH!S67</f>
        <v>0</v>
      </c>
      <c r="T67" s="10">
        <f>TO_EHG_E!T67+TO_EHG_CHP!T67+TO_EHG_H!T67+TO_EHG_EDHP!T67+TO_EHG_EB!T67+TO_EHG_PH!T67</f>
        <v>0</v>
      </c>
      <c r="U67" s="10">
        <f>TO_EHG_E!U67+TO_EHG_CHP!U67+TO_EHG_H!U67+TO_EHG_EDHP!U67+TO_EHG_EB!U67+TO_EHG_PH!U67</f>
        <v>0</v>
      </c>
      <c r="V67" s="10">
        <f>TO_EHG_E!V67+TO_EHG_CHP!V67+TO_EHG_H!V67+TO_EHG_EDHP!V67+TO_EHG_EB!V67+TO_EHG_PH!V67</f>
        <v>0</v>
      </c>
      <c r="W67" s="10">
        <f>TO_EHG_E!W67+TO_EHG_CHP!W67+TO_EHG_H!W67+TO_EHG_EDHP!W67+TO_EHG_EB!W67+TO_EHG_PH!W67</f>
        <v>0</v>
      </c>
      <c r="X67" s="10">
        <f>TO_EHG_E!X67+TO_EHG_CHP!X67+TO_EHG_H!X67+TO_EHG_EDHP!X67+TO_EHG_EB!X67+TO_EHG_PH!X67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TO_EHG_E!C68+TO_EHG_CHP!C68+TO_EHG_H!C68+TO_EHG_EDHP!C68+TO_EHG_EB!C68+TO_EHG_PH!C68</f>
        <v>0</v>
      </c>
      <c r="D68" s="10">
        <f>TO_EHG_E!D68+TO_EHG_CHP!D68+TO_EHG_H!D68+TO_EHG_EDHP!D68+TO_EHG_EB!D68+TO_EHG_PH!D68</f>
        <v>0</v>
      </c>
      <c r="E68" s="10">
        <f>TO_EHG_E!E68+TO_EHG_CHP!E68+TO_EHG_H!E68+TO_EHG_EDHP!E68+TO_EHG_EB!E68+TO_EHG_PH!E68</f>
        <v>0</v>
      </c>
      <c r="F68" s="10">
        <f>TO_EHG_E!F68+TO_EHG_CHP!F68+TO_EHG_H!F68+TO_EHG_EDHP!F68+TO_EHG_EB!F68+TO_EHG_PH!F68</f>
        <v>0</v>
      </c>
      <c r="G68" s="10">
        <f>TO_EHG_E!G68+TO_EHG_CHP!G68+TO_EHG_H!G68+TO_EHG_EDHP!G68+TO_EHG_EB!G68+TO_EHG_PH!G68</f>
        <v>0</v>
      </c>
      <c r="H68" s="10">
        <f>TO_EHG_E!H68+TO_EHG_CHP!H68+TO_EHG_H!H68+TO_EHG_EDHP!H68+TO_EHG_EB!H68+TO_EHG_PH!H68</f>
        <v>0</v>
      </c>
      <c r="I68" s="10">
        <f>TO_EHG_E!I68+TO_EHG_CHP!I68+TO_EHG_H!I68+TO_EHG_EDHP!I68+TO_EHG_EB!I68+TO_EHG_PH!I68</f>
        <v>0</v>
      </c>
      <c r="J68" s="10">
        <f>TO_EHG_E!J68+TO_EHG_CHP!J68+TO_EHG_H!J68+TO_EHG_EDHP!J68+TO_EHG_EB!J68+TO_EHG_PH!J68</f>
        <v>0</v>
      </c>
      <c r="K68" s="10">
        <f>TO_EHG_E!K68+TO_EHG_CHP!K68+TO_EHG_H!K68+TO_EHG_EDHP!K68+TO_EHG_EB!K68+TO_EHG_PH!K68</f>
        <v>0</v>
      </c>
      <c r="L68" s="10">
        <f>TO_EHG_E!L68+TO_EHG_CHP!L68+TO_EHG_H!L68+TO_EHG_EDHP!L68+TO_EHG_EB!L68+TO_EHG_PH!L68</f>
        <v>0</v>
      </c>
      <c r="M68" s="10">
        <f>TO_EHG_E!M68+TO_EHG_CHP!M68+TO_EHG_H!M68+TO_EHG_EDHP!M68+TO_EHG_EB!M68+TO_EHG_PH!M68</f>
        <v>0</v>
      </c>
      <c r="N68" s="10">
        <f>TO_EHG_E!N68+TO_EHG_CHP!N68+TO_EHG_H!N68+TO_EHG_EDHP!N68+TO_EHG_EB!N68+TO_EHG_PH!N68</f>
        <v>0</v>
      </c>
      <c r="O68" s="10">
        <f>TO_EHG_E!O68+TO_EHG_CHP!O68+TO_EHG_H!O68+TO_EHG_EDHP!O68+TO_EHG_EB!O68+TO_EHG_PH!O68</f>
        <v>0</v>
      </c>
      <c r="P68" s="10">
        <f>TO_EHG_E!P68+TO_EHG_CHP!P68+TO_EHG_H!P68+TO_EHG_EDHP!P68+TO_EHG_EB!P68+TO_EHG_PH!P68</f>
        <v>0</v>
      </c>
      <c r="Q68" s="10">
        <f>TO_EHG_E!Q68+TO_EHG_CHP!Q68+TO_EHG_H!Q68+TO_EHG_EDHP!Q68+TO_EHG_EB!Q68+TO_EHG_PH!Q68</f>
        <v>0</v>
      </c>
      <c r="R68" s="10">
        <f>TO_EHG_E!R68+TO_EHG_CHP!R68+TO_EHG_H!R68+TO_EHG_EDHP!R68+TO_EHG_EB!R68+TO_EHG_PH!R68</f>
        <v>0</v>
      </c>
      <c r="S68" s="10">
        <f>TO_EHG_E!S68+TO_EHG_CHP!S68+TO_EHG_H!S68+TO_EHG_EDHP!S68+TO_EHG_EB!S68+TO_EHG_PH!S68</f>
        <v>0</v>
      </c>
      <c r="T68" s="10">
        <f>TO_EHG_E!T68+TO_EHG_CHP!T68+TO_EHG_H!T68+TO_EHG_EDHP!T68+TO_EHG_EB!T68+TO_EHG_PH!T68</f>
        <v>0</v>
      </c>
      <c r="U68" s="10">
        <f>TO_EHG_E!U68+TO_EHG_CHP!U68+TO_EHG_H!U68+TO_EHG_EDHP!U68+TO_EHG_EB!U68+TO_EHG_PH!U68</f>
        <v>0</v>
      </c>
      <c r="V68" s="10">
        <f>TO_EHG_E!V68+TO_EHG_CHP!V68+TO_EHG_H!V68+TO_EHG_EDHP!V68+TO_EHG_EB!V68+TO_EHG_PH!V68</f>
        <v>0</v>
      </c>
      <c r="W68" s="10">
        <f>TO_EHG_E!W68+TO_EHG_CHP!W68+TO_EHG_H!W68+TO_EHG_EDHP!W68+TO_EHG_EB!W68+TO_EHG_PH!W68</f>
        <v>0</v>
      </c>
      <c r="X68" s="10">
        <f>TO_EHG_E!X68+TO_EHG_CHP!X68+TO_EHG_H!X68+TO_EHG_EDHP!X68+TO_EHG_EB!X68+TO_EHG_PH!X68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TO_EHG_E!C69+TO_EHG_CHP!C69+TO_EHG_H!C69+TO_EHG_EDHP!C69+TO_EHG_EB!C69+TO_EHG_PH!C69</f>
        <v>0</v>
      </c>
      <c r="D69" s="10">
        <f>TO_EHG_E!D69+TO_EHG_CHP!D69+TO_EHG_H!D69+TO_EHG_EDHP!D69+TO_EHG_EB!D69+TO_EHG_PH!D69</f>
        <v>0</v>
      </c>
      <c r="E69" s="10">
        <f>TO_EHG_E!E69+TO_EHG_CHP!E69+TO_EHG_H!E69+TO_EHG_EDHP!E69+TO_EHG_EB!E69+TO_EHG_PH!E69</f>
        <v>0</v>
      </c>
      <c r="F69" s="10">
        <f>TO_EHG_E!F69+TO_EHG_CHP!F69+TO_EHG_H!F69+TO_EHG_EDHP!F69+TO_EHG_EB!F69+TO_EHG_PH!F69</f>
        <v>0</v>
      </c>
      <c r="G69" s="10">
        <f>TO_EHG_E!G69+TO_EHG_CHP!G69+TO_EHG_H!G69+TO_EHG_EDHP!G69+TO_EHG_EB!G69+TO_EHG_PH!G69</f>
        <v>0</v>
      </c>
      <c r="H69" s="10">
        <f>TO_EHG_E!H69+TO_EHG_CHP!H69+TO_EHG_H!H69+TO_EHG_EDHP!H69+TO_EHG_EB!H69+TO_EHG_PH!H69</f>
        <v>0</v>
      </c>
      <c r="I69" s="10">
        <f>TO_EHG_E!I69+TO_EHG_CHP!I69+TO_EHG_H!I69+TO_EHG_EDHP!I69+TO_EHG_EB!I69+TO_EHG_PH!I69</f>
        <v>0</v>
      </c>
      <c r="J69" s="10">
        <f>TO_EHG_E!J69+TO_EHG_CHP!J69+TO_EHG_H!J69+TO_EHG_EDHP!J69+TO_EHG_EB!J69+TO_EHG_PH!J69</f>
        <v>0</v>
      </c>
      <c r="K69" s="10">
        <f>TO_EHG_E!K69+TO_EHG_CHP!K69+TO_EHG_H!K69+TO_EHG_EDHP!K69+TO_EHG_EB!K69+TO_EHG_PH!K69</f>
        <v>0</v>
      </c>
      <c r="L69" s="10">
        <f>TO_EHG_E!L69+TO_EHG_CHP!L69+TO_EHG_H!L69+TO_EHG_EDHP!L69+TO_EHG_EB!L69+TO_EHG_PH!L69</f>
        <v>0</v>
      </c>
      <c r="M69" s="10">
        <f>TO_EHG_E!M69+TO_EHG_CHP!M69+TO_EHG_H!M69+TO_EHG_EDHP!M69+TO_EHG_EB!M69+TO_EHG_PH!M69</f>
        <v>0</v>
      </c>
      <c r="N69" s="10">
        <f>TO_EHG_E!N69+TO_EHG_CHP!N69+TO_EHG_H!N69+TO_EHG_EDHP!N69+TO_EHG_EB!N69+TO_EHG_PH!N69</f>
        <v>0</v>
      </c>
      <c r="O69" s="10">
        <f>TO_EHG_E!O69+TO_EHG_CHP!O69+TO_EHG_H!O69+TO_EHG_EDHP!O69+TO_EHG_EB!O69+TO_EHG_PH!O69</f>
        <v>0</v>
      </c>
      <c r="P69" s="10">
        <f>TO_EHG_E!P69+TO_EHG_CHP!P69+TO_EHG_H!P69+TO_EHG_EDHP!P69+TO_EHG_EB!P69+TO_EHG_PH!P69</f>
        <v>0</v>
      </c>
      <c r="Q69" s="10">
        <f>TO_EHG_E!Q69+TO_EHG_CHP!Q69+TO_EHG_H!Q69+TO_EHG_EDHP!Q69+TO_EHG_EB!Q69+TO_EHG_PH!Q69</f>
        <v>0</v>
      </c>
      <c r="R69" s="10">
        <f>TO_EHG_E!R69+TO_EHG_CHP!R69+TO_EHG_H!R69+TO_EHG_EDHP!R69+TO_EHG_EB!R69+TO_EHG_PH!R69</f>
        <v>0</v>
      </c>
      <c r="S69" s="10">
        <f>TO_EHG_E!S69+TO_EHG_CHP!S69+TO_EHG_H!S69+TO_EHG_EDHP!S69+TO_EHG_EB!S69+TO_EHG_PH!S69</f>
        <v>0</v>
      </c>
      <c r="T69" s="10">
        <f>TO_EHG_E!T69+TO_EHG_CHP!T69+TO_EHG_H!T69+TO_EHG_EDHP!T69+TO_EHG_EB!T69+TO_EHG_PH!T69</f>
        <v>0</v>
      </c>
      <c r="U69" s="10">
        <f>TO_EHG_E!U69+TO_EHG_CHP!U69+TO_EHG_H!U69+TO_EHG_EDHP!U69+TO_EHG_EB!U69+TO_EHG_PH!U69</f>
        <v>0</v>
      </c>
      <c r="V69" s="10">
        <f>TO_EHG_E!V69+TO_EHG_CHP!V69+TO_EHG_H!V69+TO_EHG_EDHP!V69+TO_EHG_EB!V69+TO_EHG_PH!V69</f>
        <v>0</v>
      </c>
      <c r="W69" s="10">
        <f>TO_EHG_E!W69+TO_EHG_CHP!W69+TO_EHG_H!W69+TO_EHG_EDHP!W69+TO_EHG_EB!W69+TO_EHG_PH!W69</f>
        <v>0</v>
      </c>
      <c r="X69" s="10">
        <f>TO_EHG_E!X69+TO_EHG_CHP!X69+TO_EHG_H!X69+TO_EHG_EDHP!X69+TO_EHG_EB!X69+TO_EHG_PH!X69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TO_EHG_E!C70+TO_EHG_CHP!C70+TO_EHG_H!C70+TO_EHG_EDHP!C70+TO_EHG_EB!C70+TO_EHG_PH!C70</f>
        <v>0</v>
      </c>
      <c r="D70" s="10">
        <f>TO_EHG_E!D70+TO_EHG_CHP!D70+TO_EHG_H!D70+TO_EHG_EDHP!D70+TO_EHG_EB!D70+TO_EHG_PH!D70</f>
        <v>0</v>
      </c>
      <c r="E70" s="10">
        <f>TO_EHG_E!E70+TO_EHG_CHP!E70+TO_EHG_H!E70+TO_EHG_EDHP!E70+TO_EHG_EB!E70+TO_EHG_PH!E70</f>
        <v>0</v>
      </c>
      <c r="F70" s="10">
        <f>TO_EHG_E!F70+TO_EHG_CHP!F70+TO_EHG_H!F70+TO_EHG_EDHP!F70+TO_EHG_EB!F70+TO_EHG_PH!F70</f>
        <v>0</v>
      </c>
      <c r="G70" s="10">
        <f>TO_EHG_E!G70+TO_EHG_CHP!G70+TO_EHG_H!G70+TO_EHG_EDHP!G70+TO_EHG_EB!G70+TO_EHG_PH!G70</f>
        <v>0</v>
      </c>
      <c r="H70" s="10">
        <f>TO_EHG_E!H70+TO_EHG_CHP!H70+TO_EHG_H!H70+TO_EHG_EDHP!H70+TO_EHG_EB!H70+TO_EHG_PH!H70</f>
        <v>0</v>
      </c>
      <c r="I70" s="10">
        <f>TO_EHG_E!I70+TO_EHG_CHP!I70+TO_EHG_H!I70+TO_EHG_EDHP!I70+TO_EHG_EB!I70+TO_EHG_PH!I70</f>
        <v>0</v>
      </c>
      <c r="J70" s="10">
        <f>TO_EHG_E!J70+TO_EHG_CHP!J70+TO_EHG_H!J70+TO_EHG_EDHP!J70+TO_EHG_EB!J70+TO_EHG_PH!J70</f>
        <v>0</v>
      </c>
      <c r="K70" s="10">
        <f>TO_EHG_E!K70+TO_EHG_CHP!K70+TO_EHG_H!K70+TO_EHG_EDHP!K70+TO_EHG_EB!K70+TO_EHG_PH!K70</f>
        <v>0</v>
      </c>
      <c r="L70" s="10">
        <f>TO_EHG_E!L70+TO_EHG_CHP!L70+TO_EHG_H!L70+TO_EHG_EDHP!L70+TO_EHG_EB!L70+TO_EHG_PH!L70</f>
        <v>0</v>
      </c>
      <c r="M70" s="10">
        <f>TO_EHG_E!M70+TO_EHG_CHP!M70+TO_EHG_H!M70+TO_EHG_EDHP!M70+TO_EHG_EB!M70+TO_EHG_PH!M70</f>
        <v>0</v>
      </c>
      <c r="N70" s="10">
        <f>TO_EHG_E!N70+TO_EHG_CHP!N70+TO_EHG_H!N70+TO_EHG_EDHP!N70+TO_EHG_EB!N70+TO_EHG_PH!N70</f>
        <v>0</v>
      </c>
      <c r="O70" s="10">
        <f>TO_EHG_E!O70+TO_EHG_CHP!O70+TO_EHG_H!O70+TO_EHG_EDHP!O70+TO_EHG_EB!O70+TO_EHG_PH!O70</f>
        <v>0</v>
      </c>
      <c r="P70" s="10">
        <f>TO_EHG_E!P70+TO_EHG_CHP!P70+TO_EHG_H!P70+TO_EHG_EDHP!P70+TO_EHG_EB!P70+TO_EHG_PH!P70</f>
        <v>0</v>
      </c>
      <c r="Q70" s="10">
        <f>TO_EHG_E!Q70+TO_EHG_CHP!Q70+TO_EHG_H!Q70+TO_EHG_EDHP!Q70+TO_EHG_EB!Q70+TO_EHG_PH!Q70</f>
        <v>0</v>
      </c>
      <c r="R70" s="10">
        <f>TO_EHG_E!R70+TO_EHG_CHP!R70+TO_EHG_H!R70+TO_EHG_EDHP!R70+TO_EHG_EB!R70+TO_EHG_PH!R70</f>
        <v>0</v>
      </c>
      <c r="S70" s="10">
        <f>TO_EHG_E!S70+TO_EHG_CHP!S70+TO_EHG_H!S70+TO_EHG_EDHP!S70+TO_EHG_EB!S70+TO_EHG_PH!S70</f>
        <v>0</v>
      </c>
      <c r="T70" s="10">
        <f>TO_EHG_E!T70+TO_EHG_CHP!T70+TO_EHG_H!T70+TO_EHG_EDHP!T70+TO_EHG_EB!T70+TO_EHG_PH!T70</f>
        <v>0</v>
      </c>
      <c r="U70" s="10">
        <f>TO_EHG_E!U70+TO_EHG_CHP!U70+TO_EHG_H!U70+TO_EHG_EDHP!U70+TO_EHG_EB!U70+TO_EHG_PH!U70</f>
        <v>0</v>
      </c>
      <c r="V70" s="10">
        <f>TO_EHG_E!V70+TO_EHG_CHP!V70+TO_EHG_H!V70+TO_EHG_EDHP!V70+TO_EHG_EB!V70+TO_EHG_PH!V70</f>
        <v>0</v>
      </c>
      <c r="W70" s="10">
        <f>TO_EHG_E!W70+TO_EHG_CHP!W70+TO_EHG_H!W70+TO_EHG_EDHP!W70+TO_EHG_EB!W70+TO_EHG_PH!W70</f>
        <v>0</v>
      </c>
      <c r="X70" s="10">
        <f>TO_EHG_E!X70+TO_EHG_CHP!X70+TO_EHG_H!X70+TO_EHG_EDHP!X70+TO_EHG_EB!X70+TO_EHG_PH!X70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TO_EHG_E!C72+TO_EHG_CHP!C72+TO_EHG_H!C72+TO_EHG_EDHP!C72+TO_EHG_EB!C72+TO_EHG_PH!C72</f>
        <v>0</v>
      </c>
      <c r="D72" s="10">
        <f>TO_EHG_E!D72+TO_EHG_CHP!D72+TO_EHG_H!D72+TO_EHG_EDHP!D72+TO_EHG_EB!D72+TO_EHG_PH!D72</f>
        <v>0</v>
      </c>
      <c r="E72" s="10">
        <f>TO_EHG_E!E72+TO_EHG_CHP!E72+TO_EHG_H!E72+TO_EHG_EDHP!E72+TO_EHG_EB!E72+TO_EHG_PH!E72</f>
        <v>0</v>
      </c>
      <c r="F72" s="10">
        <f>TO_EHG_E!F72+TO_EHG_CHP!F72+TO_EHG_H!F72+TO_EHG_EDHP!F72+TO_EHG_EB!F72+TO_EHG_PH!F72</f>
        <v>0</v>
      </c>
      <c r="G72" s="10">
        <f>TO_EHG_E!G72+TO_EHG_CHP!G72+TO_EHG_H!G72+TO_EHG_EDHP!G72+TO_EHG_EB!G72+TO_EHG_PH!G72</f>
        <v>0</v>
      </c>
      <c r="H72" s="10">
        <f>TO_EHG_E!H72+TO_EHG_CHP!H72+TO_EHG_H!H72+TO_EHG_EDHP!H72+TO_EHG_EB!H72+TO_EHG_PH!H72</f>
        <v>0</v>
      </c>
      <c r="I72" s="10">
        <f>TO_EHG_E!I72+TO_EHG_CHP!I72+TO_EHG_H!I72+TO_EHG_EDHP!I72+TO_EHG_EB!I72+TO_EHG_PH!I72</f>
        <v>0</v>
      </c>
      <c r="J72" s="10">
        <f>TO_EHG_E!J72+TO_EHG_CHP!J72+TO_EHG_H!J72+TO_EHG_EDHP!J72+TO_EHG_EB!J72+TO_EHG_PH!J72</f>
        <v>0</v>
      </c>
      <c r="K72" s="10">
        <f>TO_EHG_E!K72+TO_EHG_CHP!K72+TO_EHG_H!K72+TO_EHG_EDHP!K72+TO_EHG_EB!K72+TO_EHG_PH!K72</f>
        <v>0</v>
      </c>
      <c r="L72" s="10">
        <f>TO_EHG_E!L72+TO_EHG_CHP!L72+TO_EHG_H!L72+TO_EHG_EDHP!L72+TO_EHG_EB!L72+TO_EHG_PH!L72</f>
        <v>0</v>
      </c>
      <c r="M72" s="10">
        <f>TO_EHG_E!M72+TO_EHG_CHP!M72+TO_EHG_H!M72+TO_EHG_EDHP!M72+TO_EHG_EB!M72+TO_EHG_PH!M72</f>
        <v>0</v>
      </c>
      <c r="N72" s="10">
        <f>TO_EHG_E!N72+TO_EHG_CHP!N72+TO_EHG_H!N72+TO_EHG_EDHP!N72+TO_EHG_EB!N72+TO_EHG_PH!N72</f>
        <v>0</v>
      </c>
      <c r="O72" s="10">
        <f>TO_EHG_E!O72+TO_EHG_CHP!O72+TO_EHG_H!O72+TO_EHG_EDHP!O72+TO_EHG_EB!O72+TO_EHG_PH!O72</f>
        <v>0</v>
      </c>
      <c r="P72" s="10">
        <f>TO_EHG_E!P72+TO_EHG_CHP!P72+TO_EHG_H!P72+TO_EHG_EDHP!P72+TO_EHG_EB!P72+TO_EHG_PH!P72</f>
        <v>0</v>
      </c>
      <c r="Q72" s="10">
        <f>TO_EHG_E!Q72+TO_EHG_CHP!Q72+TO_EHG_H!Q72+TO_EHG_EDHP!Q72+TO_EHG_EB!Q72+TO_EHG_PH!Q72</f>
        <v>0</v>
      </c>
      <c r="R72" s="10">
        <f>TO_EHG_E!R72+TO_EHG_CHP!R72+TO_EHG_H!R72+TO_EHG_EDHP!R72+TO_EHG_EB!R72+TO_EHG_PH!R72</f>
        <v>0</v>
      </c>
      <c r="S72" s="10">
        <f>TO_EHG_E!S72+TO_EHG_CHP!S72+TO_EHG_H!S72+TO_EHG_EDHP!S72+TO_EHG_EB!S72+TO_EHG_PH!S72</f>
        <v>0</v>
      </c>
      <c r="T72" s="10">
        <f>TO_EHG_E!T72+TO_EHG_CHP!T72+TO_EHG_H!T72+TO_EHG_EDHP!T72+TO_EHG_EB!T72+TO_EHG_PH!T72</f>
        <v>0</v>
      </c>
      <c r="U72" s="10">
        <f>TO_EHG_E!U72+TO_EHG_CHP!U72+TO_EHG_H!U72+TO_EHG_EDHP!U72+TO_EHG_EB!U72+TO_EHG_PH!U72</f>
        <v>0</v>
      </c>
      <c r="V72" s="10">
        <f>TO_EHG_E!V72+TO_EHG_CHP!V72+TO_EHG_H!V72+TO_EHG_EDHP!V72+TO_EHG_EB!V72+TO_EHG_PH!V72</f>
        <v>0</v>
      </c>
      <c r="W72" s="10">
        <f>TO_EHG_E!W72+TO_EHG_CHP!W72+TO_EHG_H!W72+TO_EHG_EDHP!W72+TO_EHG_EB!W72+TO_EHG_PH!W72</f>
        <v>0</v>
      </c>
      <c r="X72" s="10">
        <f>TO_EHG_E!X72+TO_EHG_CHP!X72+TO_EHG_H!X72+TO_EHG_EDHP!X72+TO_EHG_EB!X72+TO_EHG_PH!X72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TO_EHG_E!C73+TO_EHG_CHP!C73+TO_EHG_H!C73+TO_EHG_EDHP!C73+TO_EHG_EB!C73+TO_EHG_PH!C73</f>
        <v>0</v>
      </c>
      <c r="D73" s="10">
        <f>TO_EHG_E!D73+TO_EHG_CHP!D73+TO_EHG_H!D73+TO_EHG_EDHP!D73+TO_EHG_EB!D73+TO_EHG_PH!D73</f>
        <v>0</v>
      </c>
      <c r="E73" s="10">
        <f>TO_EHG_E!E73+TO_EHG_CHP!E73+TO_EHG_H!E73+TO_EHG_EDHP!E73+TO_EHG_EB!E73+TO_EHG_PH!E73</f>
        <v>0</v>
      </c>
      <c r="F73" s="10">
        <f>TO_EHG_E!F73+TO_EHG_CHP!F73+TO_EHG_H!F73+TO_EHG_EDHP!F73+TO_EHG_EB!F73+TO_EHG_PH!F73</f>
        <v>0</v>
      </c>
      <c r="G73" s="10">
        <f>TO_EHG_E!G73+TO_EHG_CHP!G73+TO_EHG_H!G73+TO_EHG_EDHP!G73+TO_EHG_EB!G73+TO_EHG_PH!G73</f>
        <v>0</v>
      </c>
      <c r="H73" s="10">
        <f>TO_EHG_E!H73+TO_EHG_CHP!H73+TO_EHG_H!H73+TO_EHG_EDHP!H73+TO_EHG_EB!H73+TO_EHG_PH!H73</f>
        <v>0</v>
      </c>
      <c r="I73" s="10">
        <f>TO_EHG_E!I73+TO_EHG_CHP!I73+TO_EHG_H!I73+TO_EHG_EDHP!I73+TO_EHG_EB!I73+TO_EHG_PH!I73</f>
        <v>0</v>
      </c>
      <c r="J73" s="10">
        <f>TO_EHG_E!J73+TO_EHG_CHP!J73+TO_EHG_H!J73+TO_EHG_EDHP!J73+TO_EHG_EB!J73+TO_EHG_PH!J73</f>
        <v>0</v>
      </c>
      <c r="K73" s="10">
        <f>TO_EHG_E!K73+TO_EHG_CHP!K73+TO_EHG_H!K73+TO_EHG_EDHP!K73+TO_EHG_EB!K73+TO_EHG_PH!K73</f>
        <v>0</v>
      </c>
      <c r="L73" s="10">
        <f>TO_EHG_E!L73+TO_EHG_CHP!L73+TO_EHG_H!L73+TO_EHG_EDHP!L73+TO_EHG_EB!L73+TO_EHG_PH!L73</f>
        <v>0</v>
      </c>
      <c r="M73" s="10">
        <f>TO_EHG_E!M73+TO_EHG_CHP!M73+TO_EHG_H!M73+TO_EHG_EDHP!M73+TO_EHG_EB!M73+TO_EHG_PH!M73</f>
        <v>0</v>
      </c>
      <c r="N73" s="10">
        <f>TO_EHG_E!N73+TO_EHG_CHP!N73+TO_EHG_H!N73+TO_EHG_EDHP!N73+TO_EHG_EB!N73+TO_EHG_PH!N73</f>
        <v>0</v>
      </c>
      <c r="O73" s="10">
        <f>TO_EHG_E!O73+TO_EHG_CHP!O73+TO_EHG_H!O73+TO_EHG_EDHP!O73+TO_EHG_EB!O73+TO_EHG_PH!O73</f>
        <v>0</v>
      </c>
      <c r="P73" s="10">
        <f>TO_EHG_E!P73+TO_EHG_CHP!P73+TO_EHG_H!P73+TO_EHG_EDHP!P73+TO_EHG_EB!P73+TO_EHG_PH!P73</f>
        <v>0</v>
      </c>
      <c r="Q73" s="10">
        <f>TO_EHG_E!Q73+TO_EHG_CHP!Q73+TO_EHG_H!Q73+TO_EHG_EDHP!Q73+TO_EHG_EB!Q73+TO_EHG_PH!Q73</f>
        <v>0</v>
      </c>
      <c r="R73" s="10">
        <f>TO_EHG_E!R73+TO_EHG_CHP!R73+TO_EHG_H!R73+TO_EHG_EDHP!R73+TO_EHG_EB!R73+TO_EHG_PH!R73</f>
        <v>0</v>
      </c>
      <c r="S73" s="10">
        <f>TO_EHG_E!S73+TO_EHG_CHP!S73+TO_EHG_H!S73+TO_EHG_EDHP!S73+TO_EHG_EB!S73+TO_EHG_PH!S73</f>
        <v>0</v>
      </c>
      <c r="T73" s="10">
        <f>TO_EHG_E!T73+TO_EHG_CHP!T73+TO_EHG_H!T73+TO_EHG_EDHP!T73+TO_EHG_EB!T73+TO_EHG_PH!T73</f>
        <v>0</v>
      </c>
      <c r="U73" s="10">
        <f>TO_EHG_E!U73+TO_EHG_CHP!U73+TO_EHG_H!U73+TO_EHG_EDHP!U73+TO_EHG_EB!U73+TO_EHG_PH!U73</f>
        <v>0</v>
      </c>
      <c r="V73" s="10">
        <f>TO_EHG_E!V73+TO_EHG_CHP!V73+TO_EHG_H!V73+TO_EHG_EDHP!V73+TO_EHG_EB!V73+TO_EHG_PH!V73</f>
        <v>0</v>
      </c>
      <c r="W73" s="10">
        <f>TO_EHG_E!W73+TO_EHG_CHP!W73+TO_EHG_H!W73+TO_EHG_EDHP!W73+TO_EHG_EB!W73+TO_EHG_PH!W73</f>
        <v>0</v>
      </c>
      <c r="X73" s="10">
        <f>TO_EHG_E!X73+TO_EHG_CHP!X73+TO_EHG_H!X73+TO_EHG_EDHP!X73+TO_EHG_EB!X73+TO_EHG_PH!X73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TO_EHG_E!C74+TO_EHG_CHP!C74+TO_EHG_H!C74+TO_EHG_EDHP!C74+TO_EHG_EB!C74+TO_EHG_PH!C74</f>
        <v>0</v>
      </c>
      <c r="D74" s="37">
        <f>TO_EHG_E!D74+TO_EHG_CHP!D74+TO_EHG_H!D74+TO_EHG_EDHP!D74+TO_EHG_EB!D74+TO_EHG_PH!D74</f>
        <v>0</v>
      </c>
      <c r="E74" s="37">
        <f>TO_EHG_E!E74+TO_EHG_CHP!E74+TO_EHG_H!E74+TO_EHG_EDHP!E74+TO_EHG_EB!E74+TO_EHG_PH!E74</f>
        <v>0</v>
      </c>
      <c r="F74" s="37">
        <f>TO_EHG_E!F74+TO_EHG_CHP!F74+TO_EHG_H!F74+TO_EHG_EDHP!F74+TO_EHG_EB!F74+TO_EHG_PH!F74</f>
        <v>0</v>
      </c>
      <c r="G74" s="37">
        <f>TO_EHG_E!G74+TO_EHG_CHP!G74+TO_EHG_H!G74+TO_EHG_EDHP!G74+TO_EHG_EB!G74+TO_EHG_PH!G74</f>
        <v>0</v>
      </c>
      <c r="H74" s="37">
        <f>TO_EHG_E!H74+TO_EHG_CHP!H74+TO_EHG_H!H74+TO_EHG_EDHP!H74+TO_EHG_EB!H74+TO_EHG_PH!H74</f>
        <v>0</v>
      </c>
      <c r="I74" s="37">
        <f>TO_EHG_E!I74+TO_EHG_CHP!I74+TO_EHG_H!I74+TO_EHG_EDHP!I74+TO_EHG_EB!I74+TO_EHG_PH!I74</f>
        <v>0</v>
      </c>
      <c r="J74" s="37">
        <f>TO_EHG_E!J74+TO_EHG_CHP!J74+TO_EHG_H!J74+TO_EHG_EDHP!J74+TO_EHG_EB!J74+TO_EHG_PH!J74</f>
        <v>0</v>
      </c>
      <c r="K74" s="37">
        <f>TO_EHG_E!K74+TO_EHG_CHP!K74+TO_EHG_H!K74+TO_EHG_EDHP!K74+TO_EHG_EB!K74+TO_EHG_PH!K74</f>
        <v>0</v>
      </c>
      <c r="L74" s="37">
        <f>TO_EHG_E!L74+TO_EHG_CHP!L74+TO_EHG_H!L74+TO_EHG_EDHP!L74+TO_EHG_EB!L74+TO_EHG_PH!L74</f>
        <v>0</v>
      </c>
      <c r="M74" s="37">
        <f>TO_EHG_E!M74+TO_EHG_CHP!M74+TO_EHG_H!M74+TO_EHG_EDHP!M74+TO_EHG_EB!M74+TO_EHG_PH!M74</f>
        <v>0</v>
      </c>
      <c r="N74" s="37">
        <f>TO_EHG_E!N74+TO_EHG_CHP!N74+TO_EHG_H!N74+TO_EHG_EDHP!N74+TO_EHG_EB!N74+TO_EHG_PH!N74</f>
        <v>0</v>
      </c>
      <c r="O74" s="37">
        <f>TO_EHG_E!O74+TO_EHG_CHP!O74+TO_EHG_H!O74+TO_EHG_EDHP!O74+TO_EHG_EB!O74+TO_EHG_PH!O74</f>
        <v>0</v>
      </c>
      <c r="P74" s="37">
        <f>TO_EHG_E!P74+TO_EHG_CHP!P74+TO_EHG_H!P74+TO_EHG_EDHP!P74+TO_EHG_EB!P74+TO_EHG_PH!P74</f>
        <v>0</v>
      </c>
      <c r="Q74" s="37">
        <f>TO_EHG_E!Q74+TO_EHG_CHP!Q74+TO_EHG_H!Q74+TO_EHG_EDHP!Q74+TO_EHG_EB!Q74+TO_EHG_PH!Q74</f>
        <v>0</v>
      </c>
      <c r="R74" s="37">
        <f>TO_EHG_E!R74+TO_EHG_CHP!R74+TO_EHG_H!R74+TO_EHG_EDHP!R74+TO_EHG_EB!R74+TO_EHG_PH!R74</f>
        <v>0</v>
      </c>
      <c r="S74" s="37">
        <f>TO_EHG_E!S74+TO_EHG_CHP!S74+TO_EHG_H!S74+TO_EHG_EDHP!S74+TO_EHG_EB!S74+TO_EHG_PH!S74</f>
        <v>0</v>
      </c>
      <c r="T74" s="37">
        <f>TO_EHG_E!T74+TO_EHG_CHP!T74+TO_EHG_H!T74+TO_EHG_EDHP!T74+TO_EHG_EB!T74+TO_EHG_PH!T74</f>
        <v>0</v>
      </c>
      <c r="U74" s="37">
        <f>TO_EHG_E!U74+TO_EHG_CHP!U74+TO_EHG_H!U74+TO_EHG_EDHP!U74+TO_EHG_EB!U74+TO_EHG_PH!U74</f>
        <v>0</v>
      </c>
      <c r="V74" s="37">
        <f>TO_EHG_E!V74+TO_EHG_CHP!V74+TO_EHG_H!V74+TO_EHG_EDHP!V74+TO_EHG_EB!V74+TO_EHG_PH!V74</f>
        <v>0</v>
      </c>
      <c r="W74" s="37">
        <f>TO_EHG_E!W74+TO_EHG_CHP!W74+TO_EHG_H!W74+TO_EHG_EDHP!W74+TO_EHG_EB!W74+TO_EHG_PH!W74</f>
        <v>0</v>
      </c>
      <c r="X74" s="37">
        <f>TO_EHG_E!X74+TO_EHG_CHP!X74+TO_EHG_H!X74+TO_EHG_EDHP!X74+TO_EHG_EB!X74+TO_EHG_PH!X74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TO_EHG_E!C75+TO_EHG_CHP!C75+TO_EHG_H!C75+TO_EHG_EDHP!C75+TO_EHG_EB!C75+TO_EHG_PH!C75</f>
        <v>4116.9151332760093</v>
      </c>
      <c r="D75" s="37">
        <f>TO_EHG_E!D75+TO_EHG_CHP!D75+TO_EHG_H!D75+TO_EHG_EDHP!D75+TO_EHG_EB!D75+TO_EHG_PH!D75</f>
        <v>4104.8773000859856</v>
      </c>
      <c r="E75" s="37">
        <f>TO_EHG_E!E75+TO_EHG_CHP!E75+TO_EHG_H!E75+TO_EHG_EDHP!E75+TO_EHG_EB!E75+TO_EHG_PH!E75</f>
        <v>4275.4132416165085</v>
      </c>
      <c r="F75" s="37">
        <f>TO_EHG_E!F75+TO_EHG_CHP!F75+TO_EHG_H!F75+TO_EHG_EDHP!F75+TO_EHG_EB!F75+TO_EHG_PH!F75</f>
        <v>4342.4811693895099</v>
      </c>
      <c r="G75" s="37">
        <f>TO_EHG_E!G75+TO_EHG_CHP!G75+TO_EHG_H!G75+TO_EHG_EDHP!G75+TO_EHG_EB!G75+TO_EHG_PH!G75</f>
        <v>4476.0437661220967</v>
      </c>
      <c r="H75" s="37">
        <f>TO_EHG_E!H75+TO_EHG_CHP!H75+TO_EHG_H!H75+TO_EHG_EDHP!H75+TO_EHG_EB!H75+TO_EHG_PH!H75</f>
        <v>4263.3036973344797</v>
      </c>
      <c r="I75" s="37">
        <f>TO_EHG_E!I75+TO_EHG_CHP!I75+TO_EHG_H!I75+TO_EHG_EDHP!I75+TO_EHG_EB!I75+TO_EHG_PH!I75</f>
        <v>3628.1646603611352</v>
      </c>
      <c r="J75" s="37">
        <f>TO_EHG_E!J75+TO_EHG_CHP!J75+TO_EHG_H!J75+TO_EHG_EDHP!J75+TO_EHG_EB!J75+TO_EHG_PH!J75</f>
        <v>3600.8168529664672</v>
      </c>
      <c r="K75" s="37">
        <f>TO_EHG_E!K75+TO_EHG_CHP!K75+TO_EHG_H!K75+TO_EHG_EDHP!K75+TO_EHG_EB!K75+TO_EHG_PH!K75</f>
        <v>3588.0863284608772</v>
      </c>
      <c r="L75" s="37">
        <f>TO_EHG_E!L75+TO_EHG_CHP!L75+TO_EHG_H!L75+TO_EHG_EDHP!L75+TO_EHG_EB!L75+TO_EHG_PH!L75</f>
        <v>3634.0403267411862</v>
      </c>
      <c r="M75" s="37">
        <f>TO_EHG_E!M75+TO_EHG_CHP!M75+TO_EHG_H!M75+TO_EHG_EDHP!M75+TO_EHG_EB!M75+TO_EHG_PH!M75</f>
        <v>3818.6203783318992</v>
      </c>
      <c r="N75" s="37">
        <f>TO_EHG_E!N75+TO_EHG_CHP!N75+TO_EHG_H!N75+TO_EHG_EDHP!N75+TO_EHG_EB!N75+TO_EHG_PH!N75</f>
        <v>3677.0564058469463</v>
      </c>
      <c r="O75" s="37">
        <f>TO_EHG_E!O75+TO_EHG_CHP!O75+TO_EHG_H!O75+TO_EHG_EDHP!O75+TO_EHG_EB!O75+TO_EHG_PH!O75</f>
        <v>3561.5982803095444</v>
      </c>
      <c r="P75" s="37">
        <f>TO_EHG_E!P75+TO_EHG_CHP!P75+TO_EHG_H!P75+TO_EHG_EDHP!P75+TO_EHG_EB!P75+TO_EHG_PH!P75</f>
        <v>3584.8380051590707</v>
      </c>
      <c r="Q75" s="37">
        <f>TO_EHG_E!Q75+TO_EHG_CHP!Q75+TO_EHG_H!Q75+TO_EHG_EDHP!Q75+TO_EHG_EB!Q75+TO_EHG_PH!Q75</f>
        <v>3514.7845227858975</v>
      </c>
      <c r="R75" s="37">
        <f>TO_EHG_E!R75+TO_EHG_CHP!R75+TO_EHG_H!R75+TO_EHG_EDHP!R75+TO_EHG_EB!R75+TO_EHG_PH!R75</f>
        <v>3114.8981083404992</v>
      </c>
      <c r="S75" s="37">
        <f>TO_EHG_E!S75+TO_EHG_CHP!S75+TO_EHG_H!S75+TO_EHG_EDHP!S75+TO_EHG_EB!S75+TO_EHG_PH!S75</f>
        <v>3019.3454858125538</v>
      </c>
      <c r="T75" s="37">
        <f>TO_EHG_E!T75+TO_EHG_CHP!T75+TO_EHG_H!T75+TO_EHG_EDHP!T75+TO_EHG_EB!T75+TO_EHG_PH!T75</f>
        <v>2944.0675838349093</v>
      </c>
      <c r="U75" s="37">
        <f>TO_EHG_E!U75+TO_EHG_CHP!U75+TO_EHG_H!U75+TO_EHG_EDHP!U75+TO_EHG_EB!U75+TO_EHG_PH!U75</f>
        <v>2632.2487532244186</v>
      </c>
      <c r="V75" s="37">
        <f>TO_EHG_E!V75+TO_EHG_CHP!V75+TO_EHG_H!V75+TO_EHG_EDHP!V75+TO_EHG_EB!V75+TO_EHG_PH!V75</f>
        <v>2716.7289767841785</v>
      </c>
      <c r="W75" s="37">
        <f>TO_EHG_E!W75+TO_EHG_CHP!W75+TO_EHG_H!W75+TO_EHG_EDHP!W75+TO_EHG_EB!W75+TO_EHG_PH!W75</f>
        <v>2533.9566638005153</v>
      </c>
      <c r="X75" s="37">
        <f>TO_EHG_E!X75+TO_EHG_CHP!X75+TO_EHG_H!X75+TO_EHG_EDHP!X75+TO_EHG_EB!X75+TO_EHG_PH!X75</f>
        <v>2644.2266552020628</v>
      </c>
    </row>
    <row r="76" spans="1:24" ht="11.25" customHeight="1" x14ac:dyDescent="0.2">
      <c r="A76" s="38" t="s">
        <v>139</v>
      </c>
      <c r="B76" s="39" t="s">
        <v>140</v>
      </c>
      <c r="C76" s="40">
        <f>TO_EHG_E!C76+TO_EHG_CHP!C76+TO_EHG_H!C76+TO_EHG_EDHP!C76+TO_EHG_EB!C76+TO_EHG_PH!C76</f>
        <v>7706.7950988821995</v>
      </c>
      <c r="D76" s="40">
        <f>TO_EHG_E!D76+TO_EHG_CHP!D76+TO_EHG_H!D76+TO_EHG_EDHP!D76+TO_EHG_EB!D76+TO_EHG_PH!D76</f>
        <v>8053.6031814273447</v>
      </c>
      <c r="E76" s="40">
        <f>TO_EHG_E!E76+TO_EHG_CHP!E76+TO_EHG_H!E76+TO_EHG_EDHP!E76+TO_EHG_EB!E76+TO_EHG_PH!E76</f>
        <v>8252.9682717110936</v>
      </c>
      <c r="F76" s="40">
        <f>TO_EHG_E!F76+TO_EHG_CHP!F76+TO_EHG_H!F76+TO_EHG_EDHP!F76+TO_EHG_EB!F76+TO_EHG_PH!F76</f>
        <v>8324.8167669819431</v>
      </c>
      <c r="G76" s="40">
        <f>TO_EHG_E!G76+TO_EHG_CHP!G76+TO_EHG_H!G76+TO_EHG_EDHP!G76+TO_EHG_EB!G76+TO_EHG_PH!G76</f>
        <v>8702.8100601891692</v>
      </c>
      <c r="H76" s="40">
        <f>TO_EHG_E!H76+TO_EHG_CHP!H76+TO_EHG_H!H76+TO_EHG_EDHP!H76+TO_EHG_EB!H76+TO_EHG_PH!H76</f>
        <v>8591.7918314703347</v>
      </c>
      <c r="I76" s="40">
        <f>TO_EHG_E!I76+TO_EHG_CHP!I76+TO_EHG_H!I76+TO_EHG_EDHP!I76+TO_EHG_EB!I76+TO_EHG_PH!I76</f>
        <v>8498.0328460877045</v>
      </c>
      <c r="J76" s="40">
        <f>TO_EHG_E!J76+TO_EHG_CHP!J76+TO_EHG_H!J76+TO_EHG_EDHP!J76+TO_EHG_EB!J76+TO_EHG_PH!J76</f>
        <v>9042.5022355975889</v>
      </c>
      <c r="K76" s="40">
        <f>TO_EHG_E!K76+TO_EHG_CHP!K76+TO_EHG_H!K76+TO_EHG_EDHP!K76+TO_EHG_EB!K76+TO_EHG_PH!K76</f>
        <v>9247.8050730868435</v>
      </c>
      <c r="L76" s="40">
        <f>TO_EHG_E!L76+TO_EHG_CHP!L76+TO_EHG_H!L76+TO_EHG_EDHP!L76+TO_EHG_EB!L76+TO_EHG_PH!L76</f>
        <v>9775.5373172828913</v>
      </c>
      <c r="M76" s="40">
        <f>TO_EHG_E!M76+TO_EHG_CHP!M76+TO_EHG_H!M76+TO_EHG_EDHP!M76+TO_EHG_EB!M76+TO_EHG_PH!M76</f>
        <v>10255.312639724851</v>
      </c>
      <c r="N76" s="40">
        <f>TO_EHG_E!N76+TO_EHG_CHP!N76+TO_EHG_H!N76+TO_EHG_EDHP!N76+TO_EHG_EB!N76+TO_EHG_PH!N76</f>
        <v>9798.8981083404979</v>
      </c>
      <c r="O76" s="40">
        <f>TO_EHG_E!O76+TO_EHG_CHP!O76+TO_EHG_H!O76+TO_EHG_EDHP!O76+TO_EHG_EB!O76+TO_EHG_PH!O76</f>
        <v>8876.612983662937</v>
      </c>
      <c r="P76" s="40">
        <f>TO_EHG_E!P76+TO_EHG_CHP!P76+TO_EHG_H!P76+TO_EHG_EDHP!P76+TO_EHG_EB!P76+TO_EHG_PH!P76</f>
        <v>8738.6266552020625</v>
      </c>
      <c r="Q76" s="40">
        <f>TO_EHG_E!Q76+TO_EHG_CHP!Q76+TO_EHG_H!Q76+TO_EHG_EDHP!Q76+TO_EHG_EB!Q76+TO_EHG_PH!Q76</f>
        <v>8887.1336199484067</v>
      </c>
      <c r="R76" s="40">
        <f>TO_EHG_E!R76+TO_EHG_CHP!R76+TO_EHG_H!R76+TO_EHG_EDHP!R76+TO_EHG_EB!R76+TO_EHG_PH!R76</f>
        <v>9476.6500429922635</v>
      </c>
      <c r="S76" s="40">
        <f>TO_EHG_E!S76+TO_EHG_CHP!S76+TO_EHG_H!S76+TO_EHG_EDHP!S76+TO_EHG_EB!S76+TO_EHG_PH!S76</f>
        <v>9901.8417024935479</v>
      </c>
      <c r="T76" s="40">
        <f>TO_EHG_E!T76+TO_EHG_CHP!T76+TO_EHG_H!T76+TO_EHG_EDHP!T76+TO_EHG_EB!T76+TO_EHG_PH!T76</f>
        <v>10074.613069647465</v>
      </c>
      <c r="U76" s="40">
        <f>TO_EHG_E!U76+TO_EHG_CHP!U76+TO_EHG_H!U76+TO_EHG_EDHP!U76+TO_EHG_EB!U76+TO_EHG_PH!U76</f>
        <v>9834.8850386930371</v>
      </c>
      <c r="V76" s="40">
        <f>TO_EHG_E!V76+TO_EHG_CHP!V76+TO_EHG_H!V76+TO_EHG_EDHP!V76+TO_EHG_EB!V76+TO_EHG_PH!V76</f>
        <v>10439.48804815133</v>
      </c>
      <c r="W76" s="40">
        <f>TO_EHG_E!W76+TO_EHG_CHP!W76+TO_EHG_H!W76+TO_EHG_EDHP!W76+TO_EHG_EB!W76+TO_EHG_PH!W76</f>
        <v>10600.122613929492</v>
      </c>
      <c r="X76" s="40">
        <f>TO_EHG_E!X76+TO_EHG_CHP!X76+TO_EHG_H!X76+TO_EHG_EDHP!X76+TO_EHG_EB!X76+TO_EHG_PH!X76</f>
        <v>10498.118228718831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369</v>
      </c>
      <c r="B1" s="4" t="s">
        <v>374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3661.8566399869255</v>
      </c>
      <c r="D2" s="31">
        <f t="shared" ref="D2:W2" si="1">SUM(D3,D17,D22,D25,D26,D51,D52,D71,D74,D75,D76)</f>
        <v>3777.8018867073638</v>
      </c>
      <c r="E2" s="31">
        <f t="shared" si="1"/>
        <v>3965.2503332426131</v>
      </c>
      <c r="F2" s="31">
        <f t="shared" si="1"/>
        <v>4176.3268503433465</v>
      </c>
      <c r="G2" s="31">
        <f t="shared" si="1"/>
        <v>4138.6337337836048</v>
      </c>
      <c r="H2" s="31">
        <f t="shared" si="1"/>
        <v>3579.5823068516884</v>
      </c>
      <c r="I2" s="31">
        <f t="shared" si="1"/>
        <v>3648.9384269434572</v>
      </c>
      <c r="J2" s="31">
        <f t="shared" si="1"/>
        <v>3947.9843583422503</v>
      </c>
      <c r="K2" s="31">
        <f t="shared" si="1"/>
        <v>4010.8181850872652</v>
      </c>
      <c r="L2" s="31">
        <f t="shared" si="1"/>
        <v>4517.2844588113148</v>
      </c>
      <c r="M2" s="31">
        <f t="shared" si="1"/>
        <v>4608.9621889158261</v>
      </c>
      <c r="N2" s="31">
        <f t="shared" si="1"/>
        <v>4928.7591487387708</v>
      </c>
      <c r="O2" s="31">
        <f t="shared" si="1"/>
        <v>4039.5842921055837</v>
      </c>
      <c r="P2" s="31">
        <f t="shared" si="1"/>
        <v>4354.2983408682858</v>
      </c>
      <c r="Q2" s="31">
        <f t="shared" si="1"/>
        <v>4887.32836293521</v>
      </c>
      <c r="R2" s="31">
        <f t="shared" si="1"/>
        <v>5404.6967995651048</v>
      </c>
      <c r="S2" s="31">
        <f t="shared" si="1"/>
        <v>5767.9299898740564</v>
      </c>
      <c r="T2" s="31">
        <f t="shared" si="1"/>
        <v>5852.7694432778108</v>
      </c>
      <c r="U2" s="31">
        <f t="shared" si="1"/>
        <v>5642.1801311699246</v>
      </c>
      <c r="V2" s="31">
        <f t="shared" si="1"/>
        <v>6255.9065965036343</v>
      </c>
      <c r="W2" s="31">
        <f t="shared" si="1"/>
        <v>6431.31984797515</v>
      </c>
      <c r="X2" s="31">
        <f t="shared" ref="X2" si="2">SUM(X3,X17,X22,X25,X26,X51,X52,X71,X74,X75,X76)</f>
        <v>6573.9670605243928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3661.8566399869255</v>
      </c>
      <c r="D76" s="40">
        <v>3777.8018867073638</v>
      </c>
      <c r="E76" s="40">
        <v>3965.2503332426131</v>
      </c>
      <c r="F76" s="40">
        <v>4176.3268503433465</v>
      </c>
      <c r="G76" s="40">
        <v>4138.6337337836048</v>
      </c>
      <c r="H76" s="40">
        <v>3579.5823068516884</v>
      </c>
      <c r="I76" s="40">
        <v>3648.9384269434572</v>
      </c>
      <c r="J76" s="40">
        <v>3947.9843583422503</v>
      </c>
      <c r="K76" s="40">
        <v>4010.8181850872652</v>
      </c>
      <c r="L76" s="40">
        <v>4517.2844588113148</v>
      </c>
      <c r="M76" s="40">
        <v>4608.9621889158261</v>
      </c>
      <c r="N76" s="40">
        <v>4928.7591487387708</v>
      </c>
      <c r="O76" s="40">
        <v>4039.5842921055837</v>
      </c>
      <c r="P76" s="40">
        <v>4354.2983408682858</v>
      </c>
      <c r="Q76" s="40">
        <v>4887.32836293521</v>
      </c>
      <c r="R76" s="40">
        <v>5404.6967995651048</v>
      </c>
      <c r="S76" s="40">
        <v>5767.9299898740564</v>
      </c>
      <c r="T76" s="40">
        <v>5852.7694432778108</v>
      </c>
      <c r="U76" s="40">
        <v>5642.1801311699246</v>
      </c>
      <c r="V76" s="40">
        <v>6255.9065965036343</v>
      </c>
      <c r="W76" s="40">
        <v>6431.31984797515</v>
      </c>
      <c r="X76" s="40">
        <v>6573.9670605243928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22:X22 C71:X71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370</v>
      </c>
      <c r="B1" s="4" t="s">
        <v>375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7043.290479531559</v>
      </c>
      <c r="D2" s="31">
        <f t="shared" si="0"/>
        <v>7236.6306154422509</v>
      </c>
      <c r="E2" s="31">
        <f t="shared" si="0"/>
        <v>7395.652418262117</v>
      </c>
      <c r="F2" s="31">
        <f t="shared" si="0"/>
        <v>7265.8110688312017</v>
      </c>
      <c r="G2" s="31">
        <f t="shared" si="0"/>
        <v>7855.1145035336804</v>
      </c>
      <c r="H2" s="31">
        <f t="shared" si="0"/>
        <v>8101.6573320133157</v>
      </c>
      <c r="I2" s="31">
        <f t="shared" si="0"/>
        <v>7906.8951070204294</v>
      </c>
      <c r="J2" s="31">
        <f t="shared" si="0"/>
        <v>8087.7585479346171</v>
      </c>
      <c r="K2" s="31">
        <f t="shared" si="0"/>
        <v>8247.2811270365528</v>
      </c>
      <c r="L2" s="31">
        <f t="shared" si="0"/>
        <v>8302.8692815154282</v>
      </c>
      <c r="M2" s="31">
        <f t="shared" si="0"/>
        <v>8860.6668738528751</v>
      </c>
      <c r="N2" s="31">
        <f t="shared" si="0"/>
        <v>7976.4730954572715</v>
      </c>
      <c r="O2" s="31">
        <f t="shared" si="0"/>
        <v>7984.898167051766</v>
      </c>
      <c r="P2" s="31">
        <f t="shared" si="0"/>
        <v>7523.8142988565614</v>
      </c>
      <c r="Q2" s="31">
        <f t="shared" si="0"/>
        <v>7017.7425742960859</v>
      </c>
      <c r="R2" s="31">
        <f t="shared" si="0"/>
        <v>6777.1696664710107</v>
      </c>
      <c r="S2" s="31">
        <f t="shared" si="0"/>
        <v>6746.2169576753822</v>
      </c>
      <c r="T2" s="31">
        <f t="shared" si="0"/>
        <v>6769.3958189749846</v>
      </c>
      <c r="U2" s="31">
        <f t="shared" si="0"/>
        <v>6530.6921818137398</v>
      </c>
      <c r="V2" s="31">
        <f t="shared" si="0"/>
        <v>6505.649723358787</v>
      </c>
      <c r="W2" s="31">
        <f t="shared" si="0"/>
        <v>6281.557022188219</v>
      </c>
      <c r="X2" s="31">
        <f t="shared" ref="X2" si="1">SUM(X3,X17,X22,X25,X26,X51,X52,X71,X74,X75,X76)</f>
        <v>6055.2810908083666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2998.352020636285</v>
      </c>
      <c r="D75" s="37">
        <v>2960.8293207222705</v>
      </c>
      <c r="E75" s="37">
        <v>3107.9344797936365</v>
      </c>
      <c r="F75" s="37">
        <v>3117.321152192605</v>
      </c>
      <c r="G75" s="37">
        <v>3290.938177128116</v>
      </c>
      <c r="H75" s="37">
        <v>3089.4478073946689</v>
      </c>
      <c r="I75" s="37">
        <v>3057.8006878761826</v>
      </c>
      <c r="J75" s="37">
        <v>2993.240670679279</v>
      </c>
      <c r="K75" s="37">
        <v>3010.2942390369735</v>
      </c>
      <c r="L75" s="37">
        <v>3044.6164230438517</v>
      </c>
      <c r="M75" s="37">
        <v>3214.316423043851</v>
      </c>
      <c r="N75" s="37">
        <v>3106.3341358555449</v>
      </c>
      <c r="O75" s="37">
        <v>3147.8694754944113</v>
      </c>
      <c r="P75" s="37">
        <v>3139.4859845227852</v>
      </c>
      <c r="Q75" s="37">
        <v>3017.9373172828882</v>
      </c>
      <c r="R75" s="37">
        <v>2705.2164230438525</v>
      </c>
      <c r="S75" s="37">
        <v>2612.3052450558898</v>
      </c>
      <c r="T75" s="37">
        <v>2547.5521926053307</v>
      </c>
      <c r="U75" s="37">
        <v>2337.9872742906268</v>
      </c>
      <c r="V75" s="37">
        <v>2322.0682717110917</v>
      </c>
      <c r="W75" s="37">
        <v>2112.7542562338772</v>
      </c>
      <c r="X75" s="37">
        <v>2131.1299226139286</v>
      </c>
    </row>
    <row r="76" spans="1:24" ht="11.25" customHeight="1" x14ac:dyDescent="0.2">
      <c r="A76" s="38" t="s">
        <v>139</v>
      </c>
      <c r="B76" s="39" t="s">
        <v>140</v>
      </c>
      <c r="C76" s="40">
        <v>4044.9384588952739</v>
      </c>
      <c r="D76" s="40">
        <v>4275.8012947199804</v>
      </c>
      <c r="E76" s="40">
        <v>4287.7179384684805</v>
      </c>
      <c r="F76" s="40">
        <v>4148.4899166385967</v>
      </c>
      <c r="G76" s="40">
        <v>4564.1763264055644</v>
      </c>
      <c r="H76" s="40">
        <v>5012.2095246186464</v>
      </c>
      <c r="I76" s="40">
        <v>4849.0944191442468</v>
      </c>
      <c r="J76" s="40">
        <v>5094.5178772553381</v>
      </c>
      <c r="K76" s="40">
        <v>5236.9868879995784</v>
      </c>
      <c r="L76" s="40">
        <v>5258.2528584715756</v>
      </c>
      <c r="M76" s="40">
        <v>5646.3504508090246</v>
      </c>
      <c r="N76" s="40">
        <v>4870.138959601727</v>
      </c>
      <c r="O76" s="40">
        <v>4837.0286915573543</v>
      </c>
      <c r="P76" s="40">
        <v>4384.3283143337767</v>
      </c>
      <c r="Q76" s="40">
        <v>3999.8052570131977</v>
      </c>
      <c r="R76" s="40">
        <v>4071.9532434271578</v>
      </c>
      <c r="S76" s="40">
        <v>4133.9117126194924</v>
      </c>
      <c r="T76" s="40">
        <v>4221.843626369654</v>
      </c>
      <c r="U76" s="40">
        <v>4192.7049075231125</v>
      </c>
      <c r="V76" s="40">
        <v>4183.5814516476958</v>
      </c>
      <c r="W76" s="40">
        <v>4168.8027659543422</v>
      </c>
      <c r="X76" s="40">
        <v>3924.1511681944385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33:X33 C71:X71 C22:X22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371</v>
      </c>
      <c r="B1" s="4" t="s">
        <v>376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1118.5631126397245</v>
      </c>
      <c r="D2" s="31">
        <f t="shared" si="0"/>
        <v>1144.0479793637146</v>
      </c>
      <c r="E2" s="31">
        <f t="shared" si="0"/>
        <v>1167.4787618228718</v>
      </c>
      <c r="F2" s="31">
        <f t="shared" si="0"/>
        <v>1225.1600171969046</v>
      </c>
      <c r="G2" s="31">
        <f t="shared" si="0"/>
        <v>1185.105588993981</v>
      </c>
      <c r="H2" s="31">
        <f t="shared" si="0"/>
        <v>1173.8558899398108</v>
      </c>
      <c r="I2" s="31">
        <f t="shared" si="0"/>
        <v>570.3639724849528</v>
      </c>
      <c r="J2" s="31">
        <f t="shared" si="0"/>
        <v>607.5761822871882</v>
      </c>
      <c r="K2" s="31">
        <f t="shared" si="0"/>
        <v>577.79208942390358</v>
      </c>
      <c r="L2" s="31">
        <f t="shared" si="0"/>
        <v>589.42390369733448</v>
      </c>
      <c r="M2" s="31">
        <f t="shared" si="0"/>
        <v>604.3039552880482</v>
      </c>
      <c r="N2" s="31">
        <f t="shared" si="0"/>
        <v>570.72226999140139</v>
      </c>
      <c r="O2" s="31">
        <f t="shared" si="0"/>
        <v>413.72880481513323</v>
      </c>
      <c r="P2" s="31">
        <f t="shared" si="0"/>
        <v>445.35202063628549</v>
      </c>
      <c r="Q2" s="31">
        <f t="shared" si="0"/>
        <v>496.84720550300938</v>
      </c>
      <c r="R2" s="31">
        <f t="shared" si="0"/>
        <v>409.68168529664661</v>
      </c>
      <c r="S2" s="31">
        <f t="shared" si="0"/>
        <v>407.04024075666382</v>
      </c>
      <c r="T2" s="31">
        <f t="shared" si="0"/>
        <v>396.51539122957865</v>
      </c>
      <c r="U2" s="31">
        <f t="shared" si="0"/>
        <v>294.26147893379198</v>
      </c>
      <c r="V2" s="31">
        <f t="shared" si="0"/>
        <v>394.66070507308689</v>
      </c>
      <c r="W2" s="31">
        <f t="shared" si="0"/>
        <v>421.20240756663793</v>
      </c>
      <c r="X2" s="31">
        <f t="shared" ref="X2" si="1">SUM(X3,X17,X22,X25,X26,X51,X52,X71,X74,X75,X76)</f>
        <v>513.09673258813427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1118.5631126397245</v>
      </c>
      <c r="D75" s="37">
        <v>1144.0479793637146</v>
      </c>
      <c r="E75" s="37">
        <v>1167.4787618228718</v>
      </c>
      <c r="F75" s="37">
        <v>1225.1600171969046</v>
      </c>
      <c r="G75" s="37">
        <v>1185.105588993981</v>
      </c>
      <c r="H75" s="37">
        <v>1173.8558899398108</v>
      </c>
      <c r="I75" s="37">
        <v>570.3639724849528</v>
      </c>
      <c r="J75" s="37">
        <v>607.5761822871882</v>
      </c>
      <c r="K75" s="37">
        <v>577.79208942390358</v>
      </c>
      <c r="L75" s="37">
        <v>589.42390369733448</v>
      </c>
      <c r="M75" s="37">
        <v>604.3039552880482</v>
      </c>
      <c r="N75" s="37">
        <v>570.72226999140139</v>
      </c>
      <c r="O75" s="37">
        <v>413.72880481513323</v>
      </c>
      <c r="P75" s="37">
        <v>445.35202063628549</v>
      </c>
      <c r="Q75" s="37">
        <v>496.84720550300938</v>
      </c>
      <c r="R75" s="37">
        <v>409.68168529664661</v>
      </c>
      <c r="S75" s="37">
        <v>407.04024075666382</v>
      </c>
      <c r="T75" s="37">
        <v>396.51539122957865</v>
      </c>
      <c r="U75" s="37">
        <v>294.26147893379198</v>
      </c>
      <c r="V75" s="37">
        <v>394.66070507308689</v>
      </c>
      <c r="W75" s="37">
        <v>421.20240756663793</v>
      </c>
      <c r="X75" s="37">
        <v>513.09673258813427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207</v>
      </c>
      <c r="B1" s="4" t="s">
        <v>302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208</v>
      </c>
      <c r="B1" s="4" t="s">
        <v>301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223</v>
      </c>
      <c r="B1" s="4" t="s">
        <v>300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1957.6741186586414</v>
      </c>
      <c r="D2" s="31">
        <f t="shared" si="0"/>
        <v>2017.5098022355969</v>
      </c>
      <c r="E2" s="31">
        <f t="shared" si="0"/>
        <v>1925.2531384350816</v>
      </c>
      <c r="F2" s="31">
        <f t="shared" si="0"/>
        <v>1975.9410146173691</v>
      </c>
      <c r="G2" s="31">
        <f t="shared" si="0"/>
        <v>2028.198108340498</v>
      </c>
      <c r="H2" s="31">
        <f t="shared" si="0"/>
        <v>2040.4987102321575</v>
      </c>
      <c r="I2" s="31">
        <f t="shared" si="0"/>
        <v>1973.8153052450555</v>
      </c>
      <c r="J2" s="31">
        <f t="shared" si="0"/>
        <v>2005.6988822012036</v>
      </c>
      <c r="K2" s="31">
        <f t="shared" si="0"/>
        <v>1957.5594153052448</v>
      </c>
      <c r="L2" s="31">
        <f t="shared" si="0"/>
        <v>1573.043852106621</v>
      </c>
      <c r="M2" s="31">
        <f t="shared" si="0"/>
        <v>1880.7155631986243</v>
      </c>
      <c r="N2" s="31">
        <f t="shared" si="0"/>
        <v>1862.4079965606193</v>
      </c>
      <c r="O2" s="31">
        <f t="shared" si="0"/>
        <v>1757.1390369733451</v>
      </c>
      <c r="P2" s="31">
        <f t="shared" si="0"/>
        <v>1814.9636285468616</v>
      </c>
      <c r="Q2" s="31">
        <f t="shared" si="0"/>
        <v>1849.9737747205497</v>
      </c>
      <c r="R2" s="31">
        <f t="shared" si="0"/>
        <v>1859.934909716251</v>
      </c>
      <c r="S2" s="31">
        <f t="shared" si="0"/>
        <v>1833.8208942390365</v>
      </c>
      <c r="T2" s="31">
        <f t="shared" si="0"/>
        <v>1793.8503009458298</v>
      </c>
      <c r="U2" s="31">
        <f t="shared" si="0"/>
        <v>1814.9619088564054</v>
      </c>
      <c r="V2" s="31">
        <f t="shared" si="0"/>
        <v>1798.8880481513324</v>
      </c>
      <c r="W2" s="31">
        <f t="shared" si="0"/>
        <v>1714.9576096302667</v>
      </c>
      <c r="X2" s="31">
        <f t="shared" ref="X2" si="1">SUM(X3,X17,X22,X25,X26,X51,X52,X71,X74,X75,X76)</f>
        <v>1721.4036113499567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1546.9475494411006</v>
      </c>
      <c r="D3" s="34">
        <f t="shared" si="2"/>
        <v>1598.1632846087698</v>
      </c>
      <c r="E3" s="34">
        <f t="shared" si="2"/>
        <v>1533.9375752364574</v>
      </c>
      <c r="F3" s="34">
        <f t="shared" si="2"/>
        <v>1561.3236457437663</v>
      </c>
      <c r="G3" s="34">
        <f t="shared" si="2"/>
        <v>1606.5300085984516</v>
      </c>
      <c r="H3" s="34">
        <f t="shared" si="2"/>
        <v>1623.9896818572649</v>
      </c>
      <c r="I3" s="34">
        <f t="shared" si="2"/>
        <v>1570.9348237317279</v>
      </c>
      <c r="J3" s="34">
        <f t="shared" si="2"/>
        <v>1579.5810834049869</v>
      </c>
      <c r="K3" s="34">
        <f t="shared" si="2"/>
        <v>1533.8921754084261</v>
      </c>
      <c r="L3" s="34">
        <f t="shared" si="2"/>
        <v>1237.4677558039555</v>
      </c>
      <c r="M3" s="34">
        <f t="shared" si="2"/>
        <v>1481.9193465176268</v>
      </c>
      <c r="N3" s="34">
        <f t="shared" si="2"/>
        <v>1468.7063628546864</v>
      </c>
      <c r="O3" s="34">
        <f t="shared" si="2"/>
        <v>1376.8509888220124</v>
      </c>
      <c r="P3" s="34">
        <f t="shared" si="2"/>
        <v>1437.2766122098024</v>
      </c>
      <c r="Q3" s="34">
        <f t="shared" si="2"/>
        <v>1460.9797936371449</v>
      </c>
      <c r="R3" s="34">
        <f t="shared" si="2"/>
        <v>1467.4391229578675</v>
      </c>
      <c r="S3" s="34">
        <f t="shared" si="2"/>
        <v>1458.2503869303521</v>
      </c>
      <c r="T3" s="34">
        <f t="shared" si="2"/>
        <v>1408.7051590713672</v>
      </c>
      <c r="U3" s="34">
        <f t="shared" si="2"/>
        <v>1425.4989681857262</v>
      </c>
      <c r="V3" s="34">
        <f t="shared" si="2"/>
        <v>1419.3295786758381</v>
      </c>
      <c r="W3" s="34">
        <f t="shared" si="2"/>
        <v>1347.5344797936373</v>
      </c>
      <c r="X3" s="34">
        <f t="shared" ref="X3" si="3">SUM(X4,X8,X11)</f>
        <v>1355.1513327601028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1546.9475494411006</v>
      </c>
      <c r="D11" s="29">
        <f t="shared" si="8"/>
        <v>1598.1632846087698</v>
      </c>
      <c r="E11" s="29">
        <f t="shared" si="8"/>
        <v>1533.9375752364574</v>
      </c>
      <c r="F11" s="29">
        <f t="shared" si="8"/>
        <v>1561.3236457437663</v>
      </c>
      <c r="G11" s="29">
        <f t="shared" si="8"/>
        <v>1606.5300085984516</v>
      </c>
      <c r="H11" s="29">
        <f t="shared" si="8"/>
        <v>1623.9896818572649</v>
      </c>
      <c r="I11" s="29">
        <f t="shared" si="8"/>
        <v>1570.9348237317279</v>
      </c>
      <c r="J11" s="29">
        <f t="shared" si="8"/>
        <v>1579.5810834049869</v>
      </c>
      <c r="K11" s="29">
        <f t="shared" si="8"/>
        <v>1533.8921754084261</v>
      </c>
      <c r="L11" s="29">
        <f t="shared" si="8"/>
        <v>1237.4677558039555</v>
      </c>
      <c r="M11" s="29">
        <f t="shared" si="8"/>
        <v>1481.9193465176268</v>
      </c>
      <c r="N11" s="29">
        <f t="shared" si="8"/>
        <v>1468.7063628546864</v>
      </c>
      <c r="O11" s="29">
        <f t="shared" si="8"/>
        <v>1376.8509888220124</v>
      </c>
      <c r="P11" s="29">
        <f t="shared" si="8"/>
        <v>1437.2766122098024</v>
      </c>
      <c r="Q11" s="29">
        <f t="shared" si="8"/>
        <v>1460.9797936371449</v>
      </c>
      <c r="R11" s="29">
        <f t="shared" si="8"/>
        <v>1467.4391229578675</v>
      </c>
      <c r="S11" s="29">
        <f t="shared" si="8"/>
        <v>1458.2503869303521</v>
      </c>
      <c r="T11" s="29">
        <f t="shared" si="8"/>
        <v>1408.7051590713672</v>
      </c>
      <c r="U11" s="29">
        <f t="shared" si="8"/>
        <v>1425.4989681857262</v>
      </c>
      <c r="V11" s="29">
        <f t="shared" si="8"/>
        <v>1419.3295786758381</v>
      </c>
      <c r="W11" s="29">
        <f t="shared" si="8"/>
        <v>1347.5344797936373</v>
      </c>
      <c r="X11" s="29">
        <f t="shared" ref="X11" si="9">SUM(X12:X16)</f>
        <v>1355.1513327601028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1447.8718830610489</v>
      </c>
      <c r="D13" s="10">
        <v>1507.093723129836</v>
      </c>
      <c r="E13" s="10">
        <v>1447.8718830610489</v>
      </c>
      <c r="F13" s="10">
        <v>1466.2510748065349</v>
      </c>
      <c r="G13" s="10">
        <v>1508.455116079105</v>
      </c>
      <c r="H13" s="10">
        <v>1530.918572656921</v>
      </c>
      <c r="I13" s="10">
        <v>1479.8652622527941</v>
      </c>
      <c r="J13" s="10">
        <v>1478.5038693035251</v>
      </c>
      <c r="K13" s="10">
        <v>1428.8119518486669</v>
      </c>
      <c r="L13" s="10">
        <v>1150.4012897678419</v>
      </c>
      <c r="M13" s="10">
        <v>1381.8429062768701</v>
      </c>
      <c r="N13" s="10">
        <v>1371.6322441960449</v>
      </c>
      <c r="O13" s="10">
        <v>1281.778417884781</v>
      </c>
      <c r="P13" s="10">
        <v>1351.2109200343939</v>
      </c>
      <c r="Q13" s="10">
        <v>1368.909458297506</v>
      </c>
      <c r="R13" s="10">
        <v>1385.172312983663</v>
      </c>
      <c r="S13" s="10">
        <v>1384.44600171969</v>
      </c>
      <c r="T13" s="10">
        <v>1336.947377472055</v>
      </c>
      <c r="U13" s="10">
        <v>1351.8617368873599</v>
      </c>
      <c r="V13" s="10">
        <v>1353.1360275150471</v>
      </c>
      <c r="W13" s="10">
        <v>1279.2012897678419</v>
      </c>
      <c r="X13" s="10">
        <v>1283.2324161650899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99.075666380051587</v>
      </c>
      <c r="D15" s="10">
        <v>91.069561478933778</v>
      </c>
      <c r="E15" s="10">
        <v>86.065692175408415</v>
      </c>
      <c r="F15" s="10">
        <v>95.072570937231291</v>
      </c>
      <c r="G15" s="10">
        <v>98.07489251934652</v>
      </c>
      <c r="H15" s="10">
        <v>93.071109200343926</v>
      </c>
      <c r="I15" s="10">
        <v>91.069561478933778</v>
      </c>
      <c r="J15" s="10">
        <v>101.07721410146171</v>
      </c>
      <c r="K15" s="10">
        <v>105.0802235597592</v>
      </c>
      <c r="L15" s="10">
        <v>87.066466036113496</v>
      </c>
      <c r="M15" s="10">
        <v>100.0764402407567</v>
      </c>
      <c r="N15" s="10">
        <v>97.074118658641439</v>
      </c>
      <c r="O15" s="10">
        <v>95.072570937231291</v>
      </c>
      <c r="P15" s="10">
        <v>86.065692175408415</v>
      </c>
      <c r="Q15" s="10">
        <v>92.070335339638859</v>
      </c>
      <c r="R15" s="10">
        <v>82.266809974204634</v>
      </c>
      <c r="S15" s="10">
        <v>73.804385210662076</v>
      </c>
      <c r="T15" s="10">
        <v>71.757781599312125</v>
      </c>
      <c r="U15" s="10">
        <v>73.637231298366288</v>
      </c>
      <c r="V15" s="10">
        <v>66.19355116079106</v>
      </c>
      <c r="W15" s="10">
        <v>68.333190025795361</v>
      </c>
      <c r="X15" s="10">
        <v>71.918916595012902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410.72656921754083</v>
      </c>
      <c r="D17" s="37">
        <f t="shared" si="10"/>
        <v>419.34651762682722</v>
      </c>
      <c r="E17" s="37">
        <f t="shared" si="10"/>
        <v>391.3155631986242</v>
      </c>
      <c r="F17" s="37">
        <f t="shared" si="10"/>
        <v>414.61736887360269</v>
      </c>
      <c r="G17" s="37">
        <f t="shared" si="10"/>
        <v>421.66809974204642</v>
      </c>
      <c r="H17" s="37">
        <f t="shared" si="10"/>
        <v>416.50902837489252</v>
      </c>
      <c r="I17" s="37">
        <f t="shared" si="10"/>
        <v>402.8804815133276</v>
      </c>
      <c r="J17" s="37">
        <f t="shared" si="10"/>
        <v>426.11779879621668</v>
      </c>
      <c r="K17" s="37">
        <f t="shared" si="10"/>
        <v>423.66723989681861</v>
      </c>
      <c r="L17" s="37">
        <f t="shared" si="10"/>
        <v>335.57609630266552</v>
      </c>
      <c r="M17" s="37">
        <f t="shared" si="10"/>
        <v>398.79621668099742</v>
      </c>
      <c r="N17" s="37">
        <f t="shared" si="10"/>
        <v>393.70163370593292</v>
      </c>
      <c r="O17" s="37">
        <f t="shared" si="10"/>
        <v>380.28804815133282</v>
      </c>
      <c r="P17" s="37">
        <f t="shared" si="10"/>
        <v>377.68701633705928</v>
      </c>
      <c r="Q17" s="37">
        <f t="shared" si="10"/>
        <v>388.99398108340489</v>
      </c>
      <c r="R17" s="37">
        <f t="shared" si="10"/>
        <v>392.49578675838342</v>
      </c>
      <c r="S17" s="37">
        <f t="shared" si="10"/>
        <v>375.57050730868451</v>
      </c>
      <c r="T17" s="37">
        <f t="shared" si="10"/>
        <v>385.14514187446258</v>
      </c>
      <c r="U17" s="37">
        <f t="shared" si="10"/>
        <v>389.46294067067919</v>
      </c>
      <c r="V17" s="37">
        <f t="shared" si="10"/>
        <v>379.55846947549441</v>
      </c>
      <c r="W17" s="37">
        <f t="shared" si="10"/>
        <v>367.42312983662941</v>
      </c>
      <c r="X17" s="37">
        <f t="shared" ref="X17" si="11">SUM(X18:X21)</f>
        <v>366.2522785898538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410.72656921754083</v>
      </c>
      <c r="D19" s="10">
        <v>419.34651762682722</v>
      </c>
      <c r="E19" s="10">
        <v>391.3155631986242</v>
      </c>
      <c r="F19" s="10">
        <v>414.61736887360269</v>
      </c>
      <c r="G19" s="10">
        <v>421.66809974204642</v>
      </c>
      <c r="H19" s="10">
        <v>416.50902837489252</v>
      </c>
      <c r="I19" s="10">
        <v>402.8804815133276</v>
      </c>
      <c r="J19" s="10">
        <v>426.11779879621668</v>
      </c>
      <c r="K19" s="10">
        <v>423.66723989681861</v>
      </c>
      <c r="L19" s="10">
        <v>335.57609630266552</v>
      </c>
      <c r="M19" s="10">
        <v>398.79621668099742</v>
      </c>
      <c r="N19" s="10">
        <v>393.70163370593292</v>
      </c>
      <c r="O19" s="10">
        <v>380.28804815133282</v>
      </c>
      <c r="P19" s="10">
        <v>377.68701633705928</v>
      </c>
      <c r="Q19" s="10">
        <v>388.99398108340489</v>
      </c>
      <c r="R19" s="10">
        <v>392.49578675838342</v>
      </c>
      <c r="S19" s="10">
        <v>375.57050730868451</v>
      </c>
      <c r="T19" s="10">
        <v>385.14514187446258</v>
      </c>
      <c r="U19" s="10">
        <v>389.46294067067919</v>
      </c>
      <c r="V19" s="10">
        <v>379.55846947549441</v>
      </c>
      <c r="W19" s="10">
        <v>367.42312983662941</v>
      </c>
      <c r="X19" s="10">
        <v>366.2522785898538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730.15193465176253</v>
      </c>
      <c r="D2" s="31">
        <f t="shared" si="0"/>
        <v>795.69122957867569</v>
      </c>
      <c r="E2" s="31">
        <f t="shared" si="0"/>
        <v>798.4379191745486</v>
      </c>
      <c r="F2" s="31">
        <f t="shared" si="0"/>
        <v>846.54153052450556</v>
      </c>
      <c r="G2" s="31">
        <f t="shared" si="0"/>
        <v>894.64505588993973</v>
      </c>
      <c r="H2" s="31">
        <f t="shared" si="0"/>
        <v>900.78340498710236</v>
      </c>
      <c r="I2" s="31">
        <f t="shared" si="0"/>
        <v>801.63852106620811</v>
      </c>
      <c r="J2" s="31">
        <f t="shared" si="0"/>
        <v>941.48271711091991</v>
      </c>
      <c r="K2" s="31">
        <f t="shared" si="0"/>
        <v>915.63963886500414</v>
      </c>
      <c r="L2" s="31">
        <f t="shared" si="0"/>
        <v>670.08220120378326</v>
      </c>
      <c r="M2" s="31">
        <f t="shared" si="0"/>
        <v>857.21788478073938</v>
      </c>
      <c r="N2" s="31">
        <f t="shared" si="0"/>
        <v>885.59277730008591</v>
      </c>
      <c r="O2" s="31">
        <f t="shared" si="0"/>
        <v>883.7775580395529</v>
      </c>
      <c r="P2" s="31">
        <f t="shared" si="0"/>
        <v>851.17515047291477</v>
      </c>
      <c r="Q2" s="31">
        <f t="shared" si="0"/>
        <v>864.33551160791046</v>
      </c>
      <c r="R2" s="31">
        <f t="shared" si="0"/>
        <v>876.5669819432502</v>
      </c>
      <c r="S2" s="31">
        <f t="shared" si="0"/>
        <v>851.02880481513319</v>
      </c>
      <c r="T2" s="31">
        <f t="shared" si="0"/>
        <v>883.61160791057603</v>
      </c>
      <c r="U2" s="31">
        <f t="shared" si="0"/>
        <v>875.33172828890793</v>
      </c>
      <c r="V2" s="31">
        <f t="shared" si="0"/>
        <v>813.54668959587275</v>
      </c>
      <c r="W2" s="31">
        <f t="shared" si="0"/>
        <v>754.68331900257954</v>
      </c>
      <c r="X2" s="31">
        <f t="shared" ref="X2" si="1">SUM(X3,X17,X22,X25,X26,X51,X52,X71,X74,X75,X76)</f>
        <v>872.07592433361992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730.15193465176253</v>
      </c>
      <c r="D17" s="37">
        <f t="shared" si="10"/>
        <v>795.69122957867569</v>
      </c>
      <c r="E17" s="37">
        <f t="shared" si="10"/>
        <v>798.4379191745486</v>
      </c>
      <c r="F17" s="37">
        <f t="shared" si="10"/>
        <v>846.54153052450556</v>
      </c>
      <c r="G17" s="37">
        <f t="shared" si="10"/>
        <v>894.64505588993973</v>
      </c>
      <c r="H17" s="37">
        <f t="shared" si="10"/>
        <v>900.78340498710236</v>
      </c>
      <c r="I17" s="37">
        <f t="shared" si="10"/>
        <v>801.63852106620811</v>
      </c>
      <c r="J17" s="37">
        <f t="shared" si="10"/>
        <v>941.48271711091991</v>
      </c>
      <c r="K17" s="37">
        <f t="shared" si="10"/>
        <v>915.63963886500414</v>
      </c>
      <c r="L17" s="37">
        <f t="shared" si="10"/>
        <v>670.08220120378326</v>
      </c>
      <c r="M17" s="37">
        <f t="shared" si="10"/>
        <v>857.21788478073938</v>
      </c>
      <c r="N17" s="37">
        <f t="shared" si="10"/>
        <v>885.59277730008591</v>
      </c>
      <c r="O17" s="37">
        <f t="shared" si="10"/>
        <v>883.7775580395529</v>
      </c>
      <c r="P17" s="37">
        <f t="shared" si="10"/>
        <v>851.17515047291477</v>
      </c>
      <c r="Q17" s="37">
        <f t="shared" si="10"/>
        <v>864.33551160791046</v>
      </c>
      <c r="R17" s="37">
        <f t="shared" si="10"/>
        <v>876.5669819432502</v>
      </c>
      <c r="S17" s="37">
        <f t="shared" si="10"/>
        <v>851.02880481513319</v>
      </c>
      <c r="T17" s="37">
        <f t="shared" si="10"/>
        <v>883.61160791057603</v>
      </c>
      <c r="U17" s="37">
        <f t="shared" si="10"/>
        <v>875.33172828890793</v>
      </c>
      <c r="V17" s="37">
        <f t="shared" si="10"/>
        <v>813.54668959587275</v>
      </c>
      <c r="W17" s="37">
        <f t="shared" si="10"/>
        <v>754.68331900257954</v>
      </c>
      <c r="X17" s="37">
        <f t="shared" ref="X17" si="11">SUM(X18:X21)</f>
        <v>872.07592433361992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730.15193465176253</v>
      </c>
      <c r="D20" s="10">
        <v>795.69122957867569</v>
      </c>
      <c r="E20" s="10">
        <v>798.4379191745486</v>
      </c>
      <c r="F20" s="10">
        <v>846.54153052450556</v>
      </c>
      <c r="G20" s="10">
        <v>894.64505588993973</v>
      </c>
      <c r="H20" s="10">
        <v>900.78340498710236</v>
      </c>
      <c r="I20" s="10">
        <v>801.63852106620811</v>
      </c>
      <c r="J20" s="10">
        <v>941.48271711091991</v>
      </c>
      <c r="K20" s="10">
        <v>915.63963886500414</v>
      </c>
      <c r="L20" s="10">
        <v>670.08220120378326</v>
      </c>
      <c r="M20" s="10">
        <v>857.21788478073938</v>
      </c>
      <c r="N20" s="10">
        <v>885.59277730008591</v>
      </c>
      <c r="O20" s="10">
        <v>883.7775580395529</v>
      </c>
      <c r="P20" s="10">
        <v>851.17515047291477</v>
      </c>
      <c r="Q20" s="10">
        <v>864.33551160791046</v>
      </c>
      <c r="R20" s="10">
        <v>876.5669819432502</v>
      </c>
      <c r="S20" s="10">
        <v>851.02880481513319</v>
      </c>
      <c r="T20" s="10">
        <v>883.61160791057603</v>
      </c>
      <c r="U20" s="10">
        <v>875.33172828890793</v>
      </c>
      <c r="V20" s="10">
        <v>813.54668959587275</v>
      </c>
      <c r="W20" s="10">
        <v>754.68331900257954</v>
      </c>
      <c r="X20" s="10">
        <v>872.07592433361992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211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78828.034479793627</v>
      </c>
      <c r="D2" s="31">
        <f t="shared" si="0"/>
        <v>78467.912639724847</v>
      </c>
      <c r="E2" s="31">
        <f t="shared" si="0"/>
        <v>76827.62295786757</v>
      </c>
      <c r="F2" s="31">
        <f t="shared" si="0"/>
        <v>79382.536887360271</v>
      </c>
      <c r="G2" s="31">
        <f t="shared" si="0"/>
        <v>82210.68933791919</v>
      </c>
      <c r="H2" s="31">
        <f t="shared" si="0"/>
        <v>83505.495700773856</v>
      </c>
      <c r="I2" s="31">
        <f t="shared" si="0"/>
        <v>82107.649183147034</v>
      </c>
      <c r="J2" s="31">
        <f t="shared" si="0"/>
        <v>79833.281427343056</v>
      </c>
      <c r="K2" s="31">
        <f t="shared" si="0"/>
        <v>78863.90705073085</v>
      </c>
      <c r="L2" s="31">
        <f t="shared" si="0"/>
        <v>77969.54987102322</v>
      </c>
      <c r="M2" s="31">
        <f t="shared" si="0"/>
        <v>83525.559673258816</v>
      </c>
      <c r="N2" s="31">
        <f t="shared" si="0"/>
        <v>80234.115305245025</v>
      </c>
      <c r="O2" s="31">
        <f t="shared" si="0"/>
        <v>81979.411263972477</v>
      </c>
      <c r="P2" s="31">
        <f t="shared" si="0"/>
        <v>82144.277128116955</v>
      </c>
      <c r="Q2" s="31">
        <f t="shared" si="0"/>
        <v>85076.213155631995</v>
      </c>
      <c r="R2" s="31">
        <f t="shared" si="0"/>
        <v>89984.301633705909</v>
      </c>
      <c r="S2" s="31">
        <f t="shared" si="0"/>
        <v>91485.588736027523</v>
      </c>
      <c r="T2" s="31">
        <f t="shared" si="0"/>
        <v>92379.244625967331</v>
      </c>
      <c r="U2" s="31">
        <f t="shared" si="0"/>
        <v>99092.24049871022</v>
      </c>
      <c r="V2" s="31">
        <f t="shared" si="0"/>
        <v>103139.81478933791</v>
      </c>
      <c r="W2" s="31">
        <f t="shared" si="0"/>
        <v>90509.052278589836</v>
      </c>
      <c r="X2" s="31">
        <f t="shared" ref="X2" si="1">SUM(X3,X17,X22,X25,X26,X51,X52,X71,X74,X75,X76)</f>
        <v>102095.64471195184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TO_RPI_RO!C5+TO_RPI_BKFLOW!C5+TO_RPI_PT!C5+TO_RPI_IT!C5+TO_RPI_PPR!C5+TO_RPI_PIR!C5</f>
        <v>0</v>
      </c>
      <c r="D5" s="10">
        <f>TO_RPI_RO!D5+TO_RPI_BKFLOW!D5+TO_RPI_PT!D5+TO_RPI_IT!D5+TO_RPI_PPR!D5+TO_RPI_PIR!D5</f>
        <v>0</v>
      </c>
      <c r="E5" s="10">
        <f>TO_RPI_RO!E5+TO_RPI_BKFLOW!E5+TO_RPI_PT!E5+TO_RPI_IT!E5+TO_RPI_PPR!E5+TO_RPI_PIR!E5</f>
        <v>0</v>
      </c>
      <c r="F5" s="10">
        <f>TO_RPI_RO!F5+TO_RPI_BKFLOW!F5+TO_RPI_PT!F5+TO_RPI_IT!F5+TO_RPI_PPR!F5+TO_RPI_PIR!F5</f>
        <v>0</v>
      </c>
      <c r="G5" s="10">
        <f>TO_RPI_RO!G5+TO_RPI_BKFLOW!G5+TO_RPI_PT!G5+TO_RPI_IT!G5+TO_RPI_PPR!G5+TO_RPI_PIR!G5</f>
        <v>0</v>
      </c>
      <c r="H5" s="10">
        <f>TO_RPI_RO!H5+TO_RPI_BKFLOW!H5+TO_RPI_PT!H5+TO_RPI_IT!H5+TO_RPI_PPR!H5+TO_RPI_PIR!H5</f>
        <v>0</v>
      </c>
      <c r="I5" s="10">
        <f>TO_RPI_RO!I5+TO_RPI_BKFLOW!I5+TO_RPI_PT!I5+TO_RPI_IT!I5+TO_RPI_PPR!I5+TO_RPI_PIR!I5</f>
        <v>0</v>
      </c>
      <c r="J5" s="10">
        <f>TO_RPI_RO!J5+TO_RPI_BKFLOW!J5+TO_RPI_PT!J5+TO_RPI_IT!J5+TO_RPI_PPR!J5+TO_RPI_PIR!J5</f>
        <v>0</v>
      </c>
      <c r="K5" s="10">
        <f>TO_RPI_RO!K5+TO_RPI_BKFLOW!K5+TO_RPI_PT!K5+TO_RPI_IT!K5+TO_RPI_PPR!K5+TO_RPI_PIR!K5</f>
        <v>0</v>
      </c>
      <c r="L5" s="10">
        <f>TO_RPI_RO!L5+TO_RPI_BKFLOW!L5+TO_RPI_PT!L5+TO_RPI_IT!L5+TO_RPI_PPR!L5+TO_RPI_PIR!L5</f>
        <v>0</v>
      </c>
      <c r="M5" s="10">
        <f>TO_RPI_RO!M5+TO_RPI_BKFLOW!M5+TO_RPI_PT!M5+TO_RPI_IT!M5+TO_RPI_PPR!M5+TO_RPI_PIR!M5</f>
        <v>0</v>
      </c>
      <c r="N5" s="10">
        <f>TO_RPI_RO!N5+TO_RPI_BKFLOW!N5+TO_RPI_PT!N5+TO_RPI_IT!N5+TO_RPI_PPR!N5+TO_RPI_PIR!N5</f>
        <v>0</v>
      </c>
      <c r="O5" s="10">
        <f>TO_RPI_RO!O5+TO_RPI_BKFLOW!O5+TO_RPI_PT!O5+TO_RPI_IT!O5+TO_RPI_PPR!O5+TO_RPI_PIR!O5</f>
        <v>0</v>
      </c>
      <c r="P5" s="10">
        <f>TO_RPI_RO!P5+TO_RPI_BKFLOW!P5+TO_RPI_PT!P5+TO_RPI_IT!P5+TO_RPI_PPR!P5+TO_RPI_PIR!P5</f>
        <v>0</v>
      </c>
      <c r="Q5" s="10">
        <f>TO_RPI_RO!Q5+TO_RPI_BKFLOW!Q5+TO_RPI_PT!Q5+TO_RPI_IT!Q5+TO_RPI_PPR!Q5+TO_RPI_PIR!Q5</f>
        <v>0</v>
      </c>
      <c r="R5" s="10">
        <f>TO_RPI_RO!R5+TO_RPI_BKFLOW!R5+TO_RPI_PT!R5+TO_RPI_IT!R5+TO_RPI_PPR!R5+TO_RPI_PIR!R5</f>
        <v>0</v>
      </c>
      <c r="S5" s="10">
        <f>TO_RPI_RO!S5+TO_RPI_BKFLOW!S5+TO_RPI_PT!S5+TO_RPI_IT!S5+TO_RPI_PPR!S5+TO_RPI_PIR!S5</f>
        <v>0</v>
      </c>
      <c r="T5" s="10">
        <f>TO_RPI_RO!T5+TO_RPI_BKFLOW!T5+TO_RPI_PT!T5+TO_RPI_IT!T5+TO_RPI_PPR!T5+TO_RPI_PIR!T5</f>
        <v>0</v>
      </c>
      <c r="U5" s="10">
        <f>TO_RPI_RO!U5+TO_RPI_BKFLOW!U5+TO_RPI_PT!U5+TO_RPI_IT!U5+TO_RPI_PPR!U5+TO_RPI_PIR!U5</f>
        <v>0</v>
      </c>
      <c r="V5" s="10">
        <f>TO_RPI_RO!V5+TO_RPI_BKFLOW!V5+TO_RPI_PT!V5+TO_RPI_IT!V5+TO_RPI_PPR!V5+TO_RPI_PIR!V5</f>
        <v>0</v>
      </c>
      <c r="W5" s="10">
        <f>TO_RPI_RO!W5+TO_RPI_BKFLOW!W5+TO_RPI_PT!W5+TO_RPI_IT!W5+TO_RPI_PPR!W5+TO_RPI_PIR!W5</f>
        <v>0</v>
      </c>
      <c r="X5" s="10">
        <f>TO_RPI_RO!X5+TO_RPI_BKFLOW!X5+TO_RPI_PT!X5+TO_RPI_IT!X5+TO_RPI_PPR!X5+TO_RPI_PIR!X5</f>
        <v>0</v>
      </c>
    </row>
    <row r="6" spans="1:24" ht="11.25" customHeight="1" x14ac:dyDescent="0.2">
      <c r="A6" s="41" t="s">
        <v>7</v>
      </c>
      <c r="B6" s="9" t="s">
        <v>8</v>
      </c>
      <c r="C6" s="10">
        <f>TO_RPI_RO!C6+TO_RPI_BKFLOW!C6+TO_RPI_PT!C6+TO_RPI_IT!C6+TO_RPI_PPR!C6+TO_RPI_PIR!C6</f>
        <v>0</v>
      </c>
      <c r="D6" s="10">
        <f>TO_RPI_RO!D6+TO_RPI_BKFLOW!D6+TO_RPI_PT!D6+TO_RPI_IT!D6+TO_RPI_PPR!D6+TO_RPI_PIR!D6</f>
        <v>0</v>
      </c>
      <c r="E6" s="10">
        <f>TO_RPI_RO!E6+TO_RPI_BKFLOW!E6+TO_RPI_PT!E6+TO_RPI_IT!E6+TO_RPI_PPR!E6+TO_RPI_PIR!E6</f>
        <v>0</v>
      </c>
      <c r="F6" s="10">
        <f>TO_RPI_RO!F6+TO_RPI_BKFLOW!F6+TO_RPI_PT!F6+TO_RPI_IT!F6+TO_RPI_PPR!F6+TO_RPI_PIR!F6</f>
        <v>0</v>
      </c>
      <c r="G6" s="10">
        <f>TO_RPI_RO!G6+TO_RPI_BKFLOW!G6+TO_RPI_PT!G6+TO_RPI_IT!G6+TO_RPI_PPR!G6+TO_RPI_PIR!G6</f>
        <v>0</v>
      </c>
      <c r="H6" s="10">
        <f>TO_RPI_RO!H6+TO_RPI_BKFLOW!H6+TO_RPI_PT!H6+TO_RPI_IT!H6+TO_RPI_PPR!H6+TO_RPI_PIR!H6</f>
        <v>0</v>
      </c>
      <c r="I6" s="10">
        <f>TO_RPI_RO!I6+TO_RPI_BKFLOW!I6+TO_RPI_PT!I6+TO_RPI_IT!I6+TO_RPI_PPR!I6+TO_RPI_PIR!I6</f>
        <v>0</v>
      </c>
      <c r="J6" s="10">
        <f>TO_RPI_RO!J6+TO_RPI_BKFLOW!J6+TO_RPI_PT!J6+TO_RPI_IT!J6+TO_RPI_PPR!J6+TO_RPI_PIR!J6</f>
        <v>0</v>
      </c>
      <c r="K6" s="10">
        <f>TO_RPI_RO!K6+TO_RPI_BKFLOW!K6+TO_RPI_PT!K6+TO_RPI_IT!K6+TO_RPI_PPR!K6+TO_RPI_PIR!K6</f>
        <v>0</v>
      </c>
      <c r="L6" s="10">
        <f>TO_RPI_RO!L6+TO_RPI_BKFLOW!L6+TO_RPI_PT!L6+TO_RPI_IT!L6+TO_RPI_PPR!L6+TO_RPI_PIR!L6</f>
        <v>0</v>
      </c>
      <c r="M6" s="10">
        <f>TO_RPI_RO!M6+TO_RPI_BKFLOW!M6+TO_RPI_PT!M6+TO_RPI_IT!M6+TO_RPI_PPR!M6+TO_RPI_PIR!M6</f>
        <v>0</v>
      </c>
      <c r="N6" s="10">
        <f>TO_RPI_RO!N6+TO_RPI_BKFLOW!N6+TO_RPI_PT!N6+TO_RPI_IT!N6+TO_RPI_PPR!N6+TO_RPI_PIR!N6</f>
        <v>0</v>
      </c>
      <c r="O6" s="10">
        <f>TO_RPI_RO!O6+TO_RPI_BKFLOW!O6+TO_RPI_PT!O6+TO_RPI_IT!O6+TO_RPI_PPR!O6+TO_RPI_PIR!O6</f>
        <v>0</v>
      </c>
      <c r="P6" s="10">
        <f>TO_RPI_RO!P6+TO_RPI_BKFLOW!P6+TO_RPI_PT!P6+TO_RPI_IT!P6+TO_RPI_PPR!P6+TO_RPI_PIR!P6</f>
        <v>0</v>
      </c>
      <c r="Q6" s="10">
        <f>TO_RPI_RO!Q6+TO_RPI_BKFLOW!Q6+TO_RPI_PT!Q6+TO_RPI_IT!Q6+TO_RPI_PPR!Q6+TO_RPI_PIR!Q6</f>
        <v>0</v>
      </c>
      <c r="R6" s="10">
        <f>TO_RPI_RO!R6+TO_RPI_BKFLOW!R6+TO_RPI_PT!R6+TO_RPI_IT!R6+TO_RPI_PPR!R6+TO_RPI_PIR!R6</f>
        <v>0</v>
      </c>
      <c r="S6" s="10">
        <f>TO_RPI_RO!S6+TO_RPI_BKFLOW!S6+TO_RPI_PT!S6+TO_RPI_IT!S6+TO_RPI_PPR!S6+TO_RPI_PIR!S6</f>
        <v>0</v>
      </c>
      <c r="T6" s="10">
        <f>TO_RPI_RO!T6+TO_RPI_BKFLOW!T6+TO_RPI_PT!T6+TO_RPI_IT!T6+TO_RPI_PPR!T6+TO_RPI_PIR!T6</f>
        <v>0</v>
      </c>
      <c r="U6" s="10">
        <f>TO_RPI_RO!U6+TO_RPI_BKFLOW!U6+TO_RPI_PT!U6+TO_RPI_IT!U6+TO_RPI_PPR!U6+TO_RPI_PIR!U6</f>
        <v>0</v>
      </c>
      <c r="V6" s="10">
        <f>TO_RPI_RO!V6+TO_RPI_BKFLOW!V6+TO_RPI_PT!V6+TO_RPI_IT!V6+TO_RPI_PPR!V6+TO_RPI_PIR!V6</f>
        <v>0</v>
      </c>
      <c r="W6" s="10">
        <f>TO_RPI_RO!W6+TO_RPI_BKFLOW!W6+TO_RPI_PT!W6+TO_RPI_IT!W6+TO_RPI_PPR!W6+TO_RPI_PIR!W6</f>
        <v>0</v>
      </c>
      <c r="X6" s="10">
        <f>TO_RPI_RO!X6+TO_RPI_BKFLOW!X6+TO_RPI_PT!X6+TO_RPI_IT!X6+TO_RPI_PPR!X6+TO_RPI_PIR!X6</f>
        <v>0</v>
      </c>
    </row>
    <row r="7" spans="1:24" ht="11.25" customHeight="1" x14ac:dyDescent="0.2">
      <c r="A7" s="41" t="s">
        <v>9</v>
      </c>
      <c r="B7" s="9" t="s">
        <v>10</v>
      </c>
      <c r="C7" s="10">
        <f>TO_RPI_RO!C7+TO_RPI_BKFLOW!C7+TO_RPI_PT!C7+TO_RPI_IT!C7+TO_RPI_PPR!C7+TO_RPI_PIR!C7</f>
        <v>0</v>
      </c>
      <c r="D7" s="10">
        <f>TO_RPI_RO!D7+TO_RPI_BKFLOW!D7+TO_RPI_PT!D7+TO_RPI_IT!D7+TO_RPI_PPR!D7+TO_RPI_PIR!D7</f>
        <v>0</v>
      </c>
      <c r="E7" s="10">
        <f>TO_RPI_RO!E7+TO_RPI_BKFLOW!E7+TO_RPI_PT!E7+TO_RPI_IT!E7+TO_RPI_PPR!E7+TO_RPI_PIR!E7</f>
        <v>0</v>
      </c>
      <c r="F7" s="10">
        <f>TO_RPI_RO!F7+TO_RPI_BKFLOW!F7+TO_RPI_PT!F7+TO_RPI_IT!F7+TO_RPI_PPR!F7+TO_RPI_PIR!F7</f>
        <v>0</v>
      </c>
      <c r="G7" s="10">
        <f>TO_RPI_RO!G7+TO_RPI_BKFLOW!G7+TO_RPI_PT!G7+TO_RPI_IT!G7+TO_RPI_PPR!G7+TO_RPI_PIR!G7</f>
        <v>0</v>
      </c>
      <c r="H7" s="10">
        <f>TO_RPI_RO!H7+TO_RPI_BKFLOW!H7+TO_RPI_PT!H7+TO_RPI_IT!H7+TO_RPI_PPR!H7+TO_RPI_PIR!H7</f>
        <v>0</v>
      </c>
      <c r="I7" s="10">
        <f>TO_RPI_RO!I7+TO_RPI_BKFLOW!I7+TO_RPI_PT!I7+TO_RPI_IT!I7+TO_RPI_PPR!I7+TO_RPI_PIR!I7</f>
        <v>0</v>
      </c>
      <c r="J7" s="10">
        <f>TO_RPI_RO!J7+TO_RPI_BKFLOW!J7+TO_RPI_PT!J7+TO_RPI_IT!J7+TO_RPI_PPR!J7+TO_RPI_PIR!J7</f>
        <v>0</v>
      </c>
      <c r="K7" s="10">
        <f>TO_RPI_RO!K7+TO_RPI_BKFLOW!K7+TO_RPI_PT!K7+TO_RPI_IT!K7+TO_RPI_PPR!K7+TO_RPI_PIR!K7</f>
        <v>0</v>
      </c>
      <c r="L7" s="10">
        <f>TO_RPI_RO!L7+TO_RPI_BKFLOW!L7+TO_RPI_PT!L7+TO_RPI_IT!L7+TO_RPI_PPR!L7+TO_RPI_PIR!L7</f>
        <v>0</v>
      </c>
      <c r="M7" s="10">
        <f>TO_RPI_RO!M7+TO_RPI_BKFLOW!M7+TO_RPI_PT!M7+TO_RPI_IT!M7+TO_RPI_PPR!M7+TO_RPI_PIR!M7</f>
        <v>0</v>
      </c>
      <c r="N7" s="10">
        <f>TO_RPI_RO!N7+TO_RPI_BKFLOW!N7+TO_RPI_PT!N7+TO_RPI_IT!N7+TO_RPI_PPR!N7+TO_RPI_PIR!N7</f>
        <v>0</v>
      </c>
      <c r="O7" s="10">
        <f>TO_RPI_RO!O7+TO_RPI_BKFLOW!O7+TO_RPI_PT!O7+TO_RPI_IT!O7+TO_RPI_PPR!O7+TO_RPI_PIR!O7</f>
        <v>0</v>
      </c>
      <c r="P7" s="10">
        <f>TO_RPI_RO!P7+TO_RPI_BKFLOW!P7+TO_RPI_PT!P7+TO_RPI_IT!P7+TO_RPI_PPR!P7+TO_RPI_PIR!P7</f>
        <v>0</v>
      </c>
      <c r="Q7" s="10">
        <f>TO_RPI_RO!Q7+TO_RPI_BKFLOW!Q7+TO_RPI_PT!Q7+TO_RPI_IT!Q7+TO_RPI_PPR!Q7+TO_RPI_PIR!Q7</f>
        <v>0</v>
      </c>
      <c r="R7" s="10">
        <f>TO_RPI_RO!R7+TO_RPI_BKFLOW!R7+TO_RPI_PT!R7+TO_RPI_IT!R7+TO_RPI_PPR!R7+TO_RPI_PIR!R7</f>
        <v>0</v>
      </c>
      <c r="S7" s="10">
        <f>TO_RPI_RO!S7+TO_RPI_BKFLOW!S7+TO_RPI_PT!S7+TO_RPI_IT!S7+TO_RPI_PPR!S7+TO_RPI_PIR!S7</f>
        <v>0</v>
      </c>
      <c r="T7" s="10">
        <f>TO_RPI_RO!T7+TO_RPI_BKFLOW!T7+TO_RPI_PT!T7+TO_RPI_IT!T7+TO_RPI_PPR!T7+TO_RPI_PIR!T7</f>
        <v>0</v>
      </c>
      <c r="U7" s="10">
        <f>TO_RPI_RO!U7+TO_RPI_BKFLOW!U7+TO_RPI_PT!U7+TO_RPI_IT!U7+TO_RPI_PPR!U7+TO_RPI_PIR!U7</f>
        <v>0</v>
      </c>
      <c r="V7" s="10">
        <f>TO_RPI_RO!V7+TO_RPI_BKFLOW!V7+TO_RPI_PT!V7+TO_RPI_IT!V7+TO_RPI_PPR!V7+TO_RPI_PIR!V7</f>
        <v>0</v>
      </c>
      <c r="W7" s="10">
        <f>TO_RPI_RO!W7+TO_RPI_BKFLOW!W7+TO_RPI_PT!W7+TO_RPI_IT!W7+TO_RPI_PPR!W7+TO_RPI_PIR!W7</f>
        <v>0</v>
      </c>
      <c r="X7" s="10">
        <f>TO_RPI_RO!X7+TO_RPI_BKFLOW!X7+TO_RPI_PT!X7+TO_RPI_IT!X7+TO_RPI_PPR!X7+TO_RPI_PIR!X7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TO_RPI_RO!C9+TO_RPI_BKFLOW!C9+TO_RPI_PT!C9+TO_RPI_IT!C9+TO_RPI_PPR!C9+TO_RPI_PIR!C9</f>
        <v>0</v>
      </c>
      <c r="D9" s="10">
        <f>TO_RPI_RO!D9+TO_RPI_BKFLOW!D9+TO_RPI_PT!D9+TO_RPI_IT!D9+TO_RPI_PPR!D9+TO_RPI_PIR!D9</f>
        <v>0</v>
      </c>
      <c r="E9" s="10">
        <f>TO_RPI_RO!E9+TO_RPI_BKFLOW!E9+TO_RPI_PT!E9+TO_RPI_IT!E9+TO_RPI_PPR!E9+TO_RPI_PIR!E9</f>
        <v>0</v>
      </c>
      <c r="F9" s="10">
        <f>TO_RPI_RO!F9+TO_RPI_BKFLOW!F9+TO_RPI_PT!F9+TO_RPI_IT!F9+TO_RPI_PPR!F9+TO_RPI_PIR!F9</f>
        <v>0</v>
      </c>
      <c r="G9" s="10">
        <f>TO_RPI_RO!G9+TO_RPI_BKFLOW!G9+TO_RPI_PT!G9+TO_RPI_IT!G9+TO_RPI_PPR!G9+TO_RPI_PIR!G9</f>
        <v>0</v>
      </c>
      <c r="H9" s="10">
        <f>TO_RPI_RO!H9+TO_RPI_BKFLOW!H9+TO_RPI_PT!H9+TO_RPI_IT!H9+TO_RPI_PPR!H9+TO_RPI_PIR!H9</f>
        <v>0</v>
      </c>
      <c r="I9" s="10">
        <f>TO_RPI_RO!I9+TO_RPI_BKFLOW!I9+TO_RPI_PT!I9+TO_RPI_IT!I9+TO_RPI_PPR!I9+TO_RPI_PIR!I9</f>
        <v>0</v>
      </c>
      <c r="J9" s="10">
        <f>TO_RPI_RO!J9+TO_RPI_BKFLOW!J9+TO_RPI_PT!J9+TO_RPI_IT!J9+TO_RPI_PPR!J9+TO_RPI_PIR!J9</f>
        <v>0</v>
      </c>
      <c r="K9" s="10">
        <f>TO_RPI_RO!K9+TO_RPI_BKFLOW!K9+TO_RPI_PT!K9+TO_RPI_IT!K9+TO_RPI_PPR!K9+TO_RPI_PIR!K9</f>
        <v>0</v>
      </c>
      <c r="L9" s="10">
        <f>TO_RPI_RO!L9+TO_RPI_BKFLOW!L9+TO_RPI_PT!L9+TO_RPI_IT!L9+TO_RPI_PPR!L9+TO_RPI_PIR!L9</f>
        <v>0</v>
      </c>
      <c r="M9" s="10">
        <f>TO_RPI_RO!M9+TO_RPI_BKFLOW!M9+TO_RPI_PT!M9+TO_RPI_IT!M9+TO_RPI_PPR!M9+TO_RPI_PIR!M9</f>
        <v>0</v>
      </c>
      <c r="N9" s="10">
        <f>TO_RPI_RO!N9+TO_RPI_BKFLOW!N9+TO_RPI_PT!N9+TO_RPI_IT!N9+TO_RPI_PPR!N9+TO_RPI_PIR!N9</f>
        <v>0</v>
      </c>
      <c r="O9" s="10">
        <f>TO_RPI_RO!O9+TO_RPI_BKFLOW!O9+TO_RPI_PT!O9+TO_RPI_IT!O9+TO_RPI_PPR!O9+TO_RPI_PIR!O9</f>
        <v>0</v>
      </c>
      <c r="P9" s="10">
        <f>TO_RPI_RO!P9+TO_RPI_BKFLOW!P9+TO_RPI_PT!P9+TO_RPI_IT!P9+TO_RPI_PPR!P9+TO_RPI_PIR!P9</f>
        <v>0</v>
      </c>
      <c r="Q9" s="10">
        <f>TO_RPI_RO!Q9+TO_RPI_BKFLOW!Q9+TO_RPI_PT!Q9+TO_RPI_IT!Q9+TO_RPI_PPR!Q9+TO_RPI_PIR!Q9</f>
        <v>0</v>
      </c>
      <c r="R9" s="10">
        <f>TO_RPI_RO!R9+TO_RPI_BKFLOW!R9+TO_RPI_PT!R9+TO_RPI_IT!R9+TO_RPI_PPR!R9+TO_RPI_PIR!R9</f>
        <v>0</v>
      </c>
      <c r="S9" s="10">
        <f>TO_RPI_RO!S9+TO_RPI_BKFLOW!S9+TO_RPI_PT!S9+TO_RPI_IT!S9+TO_RPI_PPR!S9+TO_RPI_PIR!S9</f>
        <v>0</v>
      </c>
      <c r="T9" s="10">
        <f>TO_RPI_RO!T9+TO_RPI_BKFLOW!T9+TO_RPI_PT!T9+TO_RPI_IT!T9+TO_RPI_PPR!T9+TO_RPI_PIR!T9</f>
        <v>0</v>
      </c>
      <c r="U9" s="10">
        <f>TO_RPI_RO!U9+TO_RPI_BKFLOW!U9+TO_RPI_PT!U9+TO_RPI_IT!U9+TO_RPI_PPR!U9+TO_RPI_PIR!U9</f>
        <v>0</v>
      </c>
      <c r="V9" s="10">
        <f>TO_RPI_RO!V9+TO_RPI_BKFLOW!V9+TO_RPI_PT!V9+TO_RPI_IT!V9+TO_RPI_PPR!V9+TO_RPI_PIR!V9</f>
        <v>0</v>
      </c>
      <c r="W9" s="10">
        <f>TO_RPI_RO!W9+TO_RPI_BKFLOW!W9+TO_RPI_PT!W9+TO_RPI_IT!W9+TO_RPI_PPR!W9+TO_RPI_PIR!W9</f>
        <v>0</v>
      </c>
      <c r="X9" s="10">
        <f>TO_RPI_RO!X9+TO_RPI_BKFLOW!X9+TO_RPI_PT!X9+TO_RPI_IT!X9+TO_RPI_PPR!X9+TO_RPI_PIR!X9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TO_RPI_RO!C10+TO_RPI_BKFLOW!C10+TO_RPI_PT!C10+TO_RPI_IT!C10+TO_RPI_PPR!C10+TO_RPI_PIR!C10</f>
        <v>0</v>
      </c>
      <c r="D10" s="10">
        <f>TO_RPI_RO!D10+TO_RPI_BKFLOW!D10+TO_RPI_PT!D10+TO_RPI_IT!D10+TO_RPI_PPR!D10+TO_RPI_PIR!D10</f>
        <v>0</v>
      </c>
      <c r="E10" s="10">
        <f>TO_RPI_RO!E10+TO_RPI_BKFLOW!E10+TO_RPI_PT!E10+TO_RPI_IT!E10+TO_RPI_PPR!E10+TO_RPI_PIR!E10</f>
        <v>0</v>
      </c>
      <c r="F10" s="10">
        <f>TO_RPI_RO!F10+TO_RPI_BKFLOW!F10+TO_RPI_PT!F10+TO_RPI_IT!F10+TO_RPI_PPR!F10+TO_RPI_PIR!F10</f>
        <v>0</v>
      </c>
      <c r="G10" s="10">
        <f>TO_RPI_RO!G10+TO_RPI_BKFLOW!G10+TO_RPI_PT!G10+TO_RPI_IT!G10+TO_RPI_PPR!G10+TO_RPI_PIR!G10</f>
        <v>0</v>
      </c>
      <c r="H10" s="10">
        <f>TO_RPI_RO!H10+TO_RPI_BKFLOW!H10+TO_RPI_PT!H10+TO_RPI_IT!H10+TO_RPI_PPR!H10+TO_RPI_PIR!H10</f>
        <v>0</v>
      </c>
      <c r="I10" s="10">
        <f>TO_RPI_RO!I10+TO_RPI_BKFLOW!I10+TO_RPI_PT!I10+TO_RPI_IT!I10+TO_RPI_PPR!I10+TO_RPI_PIR!I10</f>
        <v>0</v>
      </c>
      <c r="J10" s="10">
        <f>TO_RPI_RO!J10+TO_RPI_BKFLOW!J10+TO_RPI_PT!J10+TO_RPI_IT!J10+TO_RPI_PPR!J10+TO_RPI_PIR!J10</f>
        <v>0</v>
      </c>
      <c r="K10" s="10">
        <f>TO_RPI_RO!K10+TO_RPI_BKFLOW!K10+TO_RPI_PT!K10+TO_RPI_IT!K10+TO_RPI_PPR!K10+TO_RPI_PIR!K10</f>
        <v>0</v>
      </c>
      <c r="L10" s="10">
        <f>TO_RPI_RO!L10+TO_RPI_BKFLOW!L10+TO_RPI_PT!L10+TO_RPI_IT!L10+TO_RPI_PPR!L10+TO_RPI_PIR!L10</f>
        <v>0</v>
      </c>
      <c r="M10" s="10">
        <f>TO_RPI_RO!M10+TO_RPI_BKFLOW!M10+TO_RPI_PT!M10+TO_RPI_IT!M10+TO_RPI_PPR!M10+TO_RPI_PIR!M10</f>
        <v>0</v>
      </c>
      <c r="N10" s="10">
        <f>TO_RPI_RO!N10+TO_RPI_BKFLOW!N10+TO_RPI_PT!N10+TO_RPI_IT!N10+TO_RPI_PPR!N10+TO_RPI_PIR!N10</f>
        <v>0</v>
      </c>
      <c r="O10" s="10">
        <f>TO_RPI_RO!O10+TO_RPI_BKFLOW!O10+TO_RPI_PT!O10+TO_RPI_IT!O10+TO_RPI_PPR!O10+TO_RPI_PIR!O10</f>
        <v>0</v>
      </c>
      <c r="P10" s="10">
        <f>TO_RPI_RO!P10+TO_RPI_BKFLOW!P10+TO_RPI_PT!P10+TO_RPI_IT!P10+TO_RPI_PPR!P10+TO_RPI_PIR!P10</f>
        <v>0</v>
      </c>
      <c r="Q10" s="10">
        <f>TO_RPI_RO!Q10+TO_RPI_BKFLOW!Q10+TO_RPI_PT!Q10+TO_RPI_IT!Q10+TO_RPI_PPR!Q10+TO_RPI_PIR!Q10</f>
        <v>0</v>
      </c>
      <c r="R10" s="10">
        <f>TO_RPI_RO!R10+TO_RPI_BKFLOW!R10+TO_RPI_PT!R10+TO_RPI_IT!R10+TO_RPI_PPR!R10+TO_RPI_PIR!R10</f>
        <v>0</v>
      </c>
      <c r="S10" s="10">
        <f>TO_RPI_RO!S10+TO_RPI_BKFLOW!S10+TO_RPI_PT!S10+TO_RPI_IT!S10+TO_RPI_PPR!S10+TO_RPI_PIR!S10</f>
        <v>0</v>
      </c>
      <c r="T10" s="10">
        <f>TO_RPI_RO!T10+TO_RPI_BKFLOW!T10+TO_RPI_PT!T10+TO_RPI_IT!T10+TO_RPI_PPR!T10+TO_RPI_PIR!T10</f>
        <v>0</v>
      </c>
      <c r="U10" s="10">
        <f>TO_RPI_RO!U10+TO_RPI_BKFLOW!U10+TO_RPI_PT!U10+TO_RPI_IT!U10+TO_RPI_PPR!U10+TO_RPI_PIR!U10</f>
        <v>0</v>
      </c>
      <c r="V10" s="10">
        <f>TO_RPI_RO!V10+TO_RPI_BKFLOW!V10+TO_RPI_PT!V10+TO_RPI_IT!V10+TO_RPI_PPR!V10+TO_RPI_PIR!V10</f>
        <v>0</v>
      </c>
      <c r="W10" s="10">
        <f>TO_RPI_RO!W10+TO_RPI_BKFLOW!W10+TO_RPI_PT!W10+TO_RPI_IT!W10+TO_RPI_PPR!W10+TO_RPI_PIR!W10</f>
        <v>0</v>
      </c>
      <c r="X10" s="10">
        <f>TO_RPI_RO!X10+TO_RPI_BKFLOW!X10+TO_RPI_PT!X10+TO_RPI_IT!X10+TO_RPI_PPR!X10+TO_RPI_PIR!X10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TO_RPI_RO!C12+TO_RPI_BKFLOW!C12+TO_RPI_PT!C12+TO_RPI_IT!C12+TO_RPI_PPR!C12+TO_RPI_PIR!C12</f>
        <v>0</v>
      </c>
      <c r="D12" s="10">
        <f>TO_RPI_RO!D12+TO_RPI_BKFLOW!D12+TO_RPI_PT!D12+TO_RPI_IT!D12+TO_RPI_PPR!D12+TO_RPI_PIR!D12</f>
        <v>0</v>
      </c>
      <c r="E12" s="10">
        <f>TO_RPI_RO!E12+TO_RPI_BKFLOW!E12+TO_RPI_PT!E12+TO_RPI_IT!E12+TO_RPI_PPR!E12+TO_RPI_PIR!E12</f>
        <v>0</v>
      </c>
      <c r="F12" s="10">
        <f>TO_RPI_RO!F12+TO_RPI_BKFLOW!F12+TO_RPI_PT!F12+TO_RPI_IT!F12+TO_RPI_PPR!F12+TO_RPI_PIR!F12</f>
        <v>0</v>
      </c>
      <c r="G12" s="10">
        <f>TO_RPI_RO!G12+TO_RPI_BKFLOW!G12+TO_RPI_PT!G12+TO_RPI_IT!G12+TO_RPI_PPR!G12+TO_RPI_PIR!G12</f>
        <v>0</v>
      </c>
      <c r="H12" s="10">
        <f>TO_RPI_RO!H12+TO_RPI_BKFLOW!H12+TO_RPI_PT!H12+TO_RPI_IT!H12+TO_RPI_PPR!H12+TO_RPI_PIR!H12</f>
        <v>0</v>
      </c>
      <c r="I12" s="10">
        <f>TO_RPI_RO!I12+TO_RPI_BKFLOW!I12+TO_RPI_PT!I12+TO_RPI_IT!I12+TO_RPI_PPR!I12+TO_RPI_PIR!I12</f>
        <v>0</v>
      </c>
      <c r="J12" s="10">
        <f>TO_RPI_RO!J12+TO_RPI_BKFLOW!J12+TO_RPI_PT!J12+TO_RPI_IT!J12+TO_RPI_PPR!J12+TO_RPI_PIR!J12</f>
        <v>0</v>
      </c>
      <c r="K12" s="10">
        <f>TO_RPI_RO!K12+TO_RPI_BKFLOW!K12+TO_RPI_PT!K12+TO_RPI_IT!K12+TO_RPI_PPR!K12+TO_RPI_PIR!K12</f>
        <v>0</v>
      </c>
      <c r="L12" s="10">
        <f>TO_RPI_RO!L12+TO_RPI_BKFLOW!L12+TO_RPI_PT!L12+TO_RPI_IT!L12+TO_RPI_PPR!L12+TO_RPI_PIR!L12</f>
        <v>0</v>
      </c>
      <c r="M12" s="10">
        <f>TO_RPI_RO!M12+TO_RPI_BKFLOW!M12+TO_RPI_PT!M12+TO_RPI_IT!M12+TO_RPI_PPR!M12+TO_RPI_PIR!M12</f>
        <v>0</v>
      </c>
      <c r="N12" s="10">
        <f>TO_RPI_RO!N12+TO_RPI_BKFLOW!N12+TO_RPI_PT!N12+TO_RPI_IT!N12+TO_RPI_PPR!N12+TO_RPI_PIR!N12</f>
        <v>0</v>
      </c>
      <c r="O12" s="10">
        <f>TO_RPI_RO!O12+TO_RPI_BKFLOW!O12+TO_RPI_PT!O12+TO_RPI_IT!O12+TO_RPI_PPR!O12+TO_RPI_PIR!O12</f>
        <v>0</v>
      </c>
      <c r="P12" s="10">
        <f>TO_RPI_RO!P12+TO_RPI_BKFLOW!P12+TO_RPI_PT!P12+TO_RPI_IT!P12+TO_RPI_PPR!P12+TO_RPI_PIR!P12</f>
        <v>0</v>
      </c>
      <c r="Q12" s="10">
        <f>TO_RPI_RO!Q12+TO_RPI_BKFLOW!Q12+TO_RPI_PT!Q12+TO_RPI_IT!Q12+TO_RPI_PPR!Q12+TO_RPI_PIR!Q12</f>
        <v>0</v>
      </c>
      <c r="R12" s="10">
        <f>TO_RPI_RO!R12+TO_RPI_BKFLOW!R12+TO_RPI_PT!R12+TO_RPI_IT!R12+TO_RPI_PPR!R12+TO_RPI_PIR!R12</f>
        <v>0</v>
      </c>
      <c r="S12" s="10">
        <f>TO_RPI_RO!S12+TO_RPI_BKFLOW!S12+TO_RPI_PT!S12+TO_RPI_IT!S12+TO_RPI_PPR!S12+TO_RPI_PIR!S12</f>
        <v>0</v>
      </c>
      <c r="T12" s="10">
        <f>TO_RPI_RO!T12+TO_RPI_BKFLOW!T12+TO_RPI_PT!T12+TO_RPI_IT!T12+TO_RPI_PPR!T12+TO_RPI_PIR!T12</f>
        <v>0</v>
      </c>
      <c r="U12" s="10">
        <f>TO_RPI_RO!U12+TO_RPI_BKFLOW!U12+TO_RPI_PT!U12+TO_RPI_IT!U12+TO_RPI_PPR!U12+TO_RPI_PIR!U12</f>
        <v>0</v>
      </c>
      <c r="V12" s="10">
        <f>TO_RPI_RO!V12+TO_RPI_BKFLOW!V12+TO_RPI_PT!V12+TO_RPI_IT!V12+TO_RPI_PPR!V12+TO_RPI_PIR!V12</f>
        <v>0</v>
      </c>
      <c r="W12" s="10">
        <f>TO_RPI_RO!W12+TO_RPI_BKFLOW!W12+TO_RPI_PT!W12+TO_RPI_IT!W12+TO_RPI_PPR!W12+TO_RPI_PIR!W12</f>
        <v>0</v>
      </c>
      <c r="X12" s="10">
        <f>TO_RPI_RO!X12+TO_RPI_BKFLOW!X12+TO_RPI_PT!X12+TO_RPI_IT!X12+TO_RPI_PPR!X12+TO_RPI_PIR!X12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TO_RPI_RO!C13+TO_RPI_BKFLOW!C13+TO_RPI_PT!C13+TO_RPI_IT!C13+TO_RPI_PPR!C13+TO_RPI_PIR!C13</f>
        <v>0</v>
      </c>
      <c r="D13" s="10">
        <f>TO_RPI_RO!D13+TO_RPI_BKFLOW!D13+TO_RPI_PT!D13+TO_RPI_IT!D13+TO_RPI_PPR!D13+TO_RPI_PIR!D13</f>
        <v>0</v>
      </c>
      <c r="E13" s="10">
        <f>TO_RPI_RO!E13+TO_RPI_BKFLOW!E13+TO_RPI_PT!E13+TO_RPI_IT!E13+TO_RPI_PPR!E13+TO_RPI_PIR!E13</f>
        <v>0</v>
      </c>
      <c r="F13" s="10">
        <f>TO_RPI_RO!F13+TO_RPI_BKFLOW!F13+TO_RPI_PT!F13+TO_RPI_IT!F13+TO_RPI_PPR!F13+TO_RPI_PIR!F13</f>
        <v>0</v>
      </c>
      <c r="G13" s="10">
        <f>TO_RPI_RO!G13+TO_RPI_BKFLOW!G13+TO_RPI_PT!G13+TO_RPI_IT!G13+TO_RPI_PPR!G13+TO_RPI_PIR!G13</f>
        <v>0</v>
      </c>
      <c r="H13" s="10">
        <f>TO_RPI_RO!H13+TO_RPI_BKFLOW!H13+TO_RPI_PT!H13+TO_RPI_IT!H13+TO_RPI_PPR!H13+TO_RPI_PIR!H13</f>
        <v>0</v>
      </c>
      <c r="I13" s="10">
        <f>TO_RPI_RO!I13+TO_RPI_BKFLOW!I13+TO_RPI_PT!I13+TO_RPI_IT!I13+TO_RPI_PPR!I13+TO_RPI_PIR!I13</f>
        <v>0</v>
      </c>
      <c r="J13" s="10">
        <f>TO_RPI_RO!J13+TO_RPI_BKFLOW!J13+TO_RPI_PT!J13+TO_RPI_IT!J13+TO_RPI_PPR!J13+TO_RPI_PIR!J13</f>
        <v>0</v>
      </c>
      <c r="K13" s="10">
        <f>TO_RPI_RO!K13+TO_RPI_BKFLOW!K13+TO_RPI_PT!K13+TO_RPI_IT!K13+TO_RPI_PPR!K13+TO_RPI_PIR!K13</f>
        <v>0</v>
      </c>
      <c r="L13" s="10">
        <f>TO_RPI_RO!L13+TO_RPI_BKFLOW!L13+TO_RPI_PT!L13+TO_RPI_IT!L13+TO_RPI_PPR!L13+TO_RPI_PIR!L13</f>
        <v>0</v>
      </c>
      <c r="M13" s="10">
        <f>TO_RPI_RO!M13+TO_RPI_BKFLOW!M13+TO_RPI_PT!M13+TO_RPI_IT!M13+TO_RPI_PPR!M13+TO_RPI_PIR!M13</f>
        <v>0</v>
      </c>
      <c r="N13" s="10">
        <f>TO_RPI_RO!N13+TO_RPI_BKFLOW!N13+TO_RPI_PT!N13+TO_RPI_IT!N13+TO_RPI_PPR!N13+TO_RPI_PIR!N13</f>
        <v>0</v>
      </c>
      <c r="O13" s="10">
        <f>TO_RPI_RO!O13+TO_RPI_BKFLOW!O13+TO_RPI_PT!O13+TO_RPI_IT!O13+TO_RPI_PPR!O13+TO_RPI_PIR!O13</f>
        <v>0</v>
      </c>
      <c r="P13" s="10">
        <f>TO_RPI_RO!P13+TO_RPI_BKFLOW!P13+TO_RPI_PT!P13+TO_RPI_IT!P13+TO_RPI_PPR!P13+TO_RPI_PIR!P13</f>
        <v>0</v>
      </c>
      <c r="Q13" s="10">
        <f>TO_RPI_RO!Q13+TO_RPI_BKFLOW!Q13+TO_RPI_PT!Q13+TO_RPI_IT!Q13+TO_RPI_PPR!Q13+TO_RPI_PIR!Q13</f>
        <v>0</v>
      </c>
      <c r="R13" s="10">
        <f>TO_RPI_RO!R13+TO_RPI_BKFLOW!R13+TO_RPI_PT!R13+TO_RPI_IT!R13+TO_RPI_PPR!R13+TO_RPI_PIR!R13</f>
        <v>0</v>
      </c>
      <c r="S13" s="10">
        <f>TO_RPI_RO!S13+TO_RPI_BKFLOW!S13+TO_RPI_PT!S13+TO_RPI_IT!S13+TO_RPI_PPR!S13+TO_RPI_PIR!S13</f>
        <v>0</v>
      </c>
      <c r="T13" s="10">
        <f>TO_RPI_RO!T13+TO_RPI_BKFLOW!T13+TO_RPI_PT!T13+TO_RPI_IT!T13+TO_RPI_PPR!T13+TO_RPI_PIR!T13</f>
        <v>0</v>
      </c>
      <c r="U13" s="10">
        <f>TO_RPI_RO!U13+TO_RPI_BKFLOW!U13+TO_RPI_PT!U13+TO_RPI_IT!U13+TO_RPI_PPR!U13+TO_RPI_PIR!U13</f>
        <v>0</v>
      </c>
      <c r="V13" s="10">
        <f>TO_RPI_RO!V13+TO_RPI_BKFLOW!V13+TO_RPI_PT!V13+TO_RPI_IT!V13+TO_RPI_PPR!V13+TO_RPI_PIR!V13</f>
        <v>0</v>
      </c>
      <c r="W13" s="10">
        <f>TO_RPI_RO!W13+TO_RPI_BKFLOW!W13+TO_RPI_PT!W13+TO_RPI_IT!W13+TO_RPI_PPR!W13+TO_RPI_PIR!W13</f>
        <v>0</v>
      </c>
      <c r="X13" s="10">
        <f>TO_RPI_RO!X13+TO_RPI_BKFLOW!X13+TO_RPI_PT!X13+TO_RPI_IT!X13+TO_RPI_PPR!X13+TO_RPI_PIR!X13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TO_RPI_RO!C14+TO_RPI_BKFLOW!C14+TO_RPI_PT!C14+TO_RPI_IT!C14+TO_RPI_PPR!C14+TO_RPI_PIR!C14</f>
        <v>0</v>
      </c>
      <c r="D14" s="10">
        <f>TO_RPI_RO!D14+TO_RPI_BKFLOW!D14+TO_RPI_PT!D14+TO_RPI_IT!D14+TO_RPI_PPR!D14+TO_RPI_PIR!D14</f>
        <v>0</v>
      </c>
      <c r="E14" s="10">
        <f>TO_RPI_RO!E14+TO_RPI_BKFLOW!E14+TO_RPI_PT!E14+TO_RPI_IT!E14+TO_RPI_PPR!E14+TO_RPI_PIR!E14</f>
        <v>0</v>
      </c>
      <c r="F14" s="10">
        <f>TO_RPI_RO!F14+TO_RPI_BKFLOW!F14+TO_RPI_PT!F14+TO_RPI_IT!F14+TO_RPI_PPR!F14+TO_RPI_PIR!F14</f>
        <v>0</v>
      </c>
      <c r="G14" s="10">
        <f>TO_RPI_RO!G14+TO_RPI_BKFLOW!G14+TO_RPI_PT!G14+TO_RPI_IT!G14+TO_RPI_PPR!G14+TO_RPI_PIR!G14</f>
        <v>0</v>
      </c>
      <c r="H14" s="10">
        <f>TO_RPI_RO!H14+TO_RPI_BKFLOW!H14+TO_RPI_PT!H14+TO_RPI_IT!H14+TO_RPI_PPR!H14+TO_RPI_PIR!H14</f>
        <v>0</v>
      </c>
      <c r="I14" s="10">
        <f>TO_RPI_RO!I14+TO_RPI_BKFLOW!I14+TO_RPI_PT!I14+TO_RPI_IT!I14+TO_RPI_PPR!I14+TO_RPI_PIR!I14</f>
        <v>0</v>
      </c>
      <c r="J14" s="10">
        <f>TO_RPI_RO!J14+TO_RPI_BKFLOW!J14+TO_RPI_PT!J14+TO_RPI_IT!J14+TO_RPI_PPR!J14+TO_RPI_PIR!J14</f>
        <v>0</v>
      </c>
      <c r="K14" s="10">
        <f>TO_RPI_RO!K14+TO_RPI_BKFLOW!K14+TO_RPI_PT!K14+TO_RPI_IT!K14+TO_RPI_PPR!K14+TO_RPI_PIR!K14</f>
        <v>0</v>
      </c>
      <c r="L14" s="10">
        <f>TO_RPI_RO!L14+TO_RPI_BKFLOW!L14+TO_RPI_PT!L14+TO_RPI_IT!L14+TO_RPI_PPR!L14+TO_RPI_PIR!L14</f>
        <v>0</v>
      </c>
      <c r="M14" s="10">
        <f>TO_RPI_RO!M14+TO_RPI_BKFLOW!M14+TO_RPI_PT!M14+TO_RPI_IT!M14+TO_RPI_PPR!M14+TO_RPI_PIR!M14</f>
        <v>0</v>
      </c>
      <c r="N14" s="10">
        <f>TO_RPI_RO!N14+TO_RPI_BKFLOW!N14+TO_RPI_PT!N14+TO_RPI_IT!N14+TO_RPI_PPR!N14+TO_RPI_PIR!N14</f>
        <v>0</v>
      </c>
      <c r="O14" s="10">
        <f>TO_RPI_RO!O14+TO_RPI_BKFLOW!O14+TO_RPI_PT!O14+TO_RPI_IT!O14+TO_RPI_PPR!O14+TO_RPI_PIR!O14</f>
        <v>0</v>
      </c>
      <c r="P14" s="10">
        <f>TO_RPI_RO!P14+TO_RPI_BKFLOW!P14+TO_RPI_PT!P14+TO_RPI_IT!P14+TO_RPI_PPR!P14+TO_RPI_PIR!P14</f>
        <v>0</v>
      </c>
      <c r="Q14" s="10">
        <f>TO_RPI_RO!Q14+TO_RPI_BKFLOW!Q14+TO_RPI_PT!Q14+TO_RPI_IT!Q14+TO_RPI_PPR!Q14+TO_RPI_PIR!Q14</f>
        <v>0</v>
      </c>
      <c r="R14" s="10">
        <f>TO_RPI_RO!R14+TO_RPI_BKFLOW!R14+TO_RPI_PT!R14+TO_RPI_IT!R14+TO_RPI_PPR!R14+TO_RPI_PIR!R14</f>
        <v>0</v>
      </c>
      <c r="S14" s="10">
        <f>TO_RPI_RO!S14+TO_RPI_BKFLOW!S14+TO_RPI_PT!S14+TO_RPI_IT!S14+TO_RPI_PPR!S14+TO_RPI_PIR!S14</f>
        <v>0</v>
      </c>
      <c r="T14" s="10">
        <f>TO_RPI_RO!T14+TO_RPI_BKFLOW!T14+TO_RPI_PT!T14+TO_RPI_IT!T14+TO_RPI_PPR!T14+TO_RPI_PIR!T14</f>
        <v>0</v>
      </c>
      <c r="U14" s="10">
        <f>TO_RPI_RO!U14+TO_RPI_BKFLOW!U14+TO_RPI_PT!U14+TO_RPI_IT!U14+TO_RPI_PPR!U14+TO_RPI_PIR!U14</f>
        <v>0</v>
      </c>
      <c r="V14" s="10">
        <f>TO_RPI_RO!V14+TO_RPI_BKFLOW!V14+TO_RPI_PT!V14+TO_RPI_IT!V14+TO_RPI_PPR!V14+TO_RPI_PIR!V14</f>
        <v>0</v>
      </c>
      <c r="W14" s="10">
        <f>TO_RPI_RO!W14+TO_RPI_BKFLOW!W14+TO_RPI_PT!W14+TO_RPI_IT!W14+TO_RPI_PPR!W14+TO_RPI_PIR!W14</f>
        <v>0</v>
      </c>
      <c r="X14" s="10">
        <f>TO_RPI_RO!X14+TO_RPI_BKFLOW!X14+TO_RPI_PT!X14+TO_RPI_IT!X14+TO_RPI_PPR!X14+TO_RPI_PIR!X14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TO_RPI_RO!C15+TO_RPI_BKFLOW!C15+TO_RPI_PT!C15+TO_RPI_IT!C15+TO_RPI_PPR!C15+TO_RPI_PIR!C15</f>
        <v>0</v>
      </c>
      <c r="D15" s="10">
        <f>TO_RPI_RO!D15+TO_RPI_BKFLOW!D15+TO_RPI_PT!D15+TO_RPI_IT!D15+TO_RPI_PPR!D15+TO_RPI_PIR!D15</f>
        <v>0</v>
      </c>
      <c r="E15" s="10">
        <f>TO_RPI_RO!E15+TO_RPI_BKFLOW!E15+TO_RPI_PT!E15+TO_RPI_IT!E15+TO_RPI_PPR!E15+TO_RPI_PIR!E15</f>
        <v>0</v>
      </c>
      <c r="F15" s="10">
        <f>TO_RPI_RO!F15+TO_RPI_BKFLOW!F15+TO_RPI_PT!F15+TO_RPI_IT!F15+TO_RPI_PPR!F15+TO_RPI_PIR!F15</f>
        <v>0</v>
      </c>
      <c r="G15" s="10">
        <f>TO_RPI_RO!G15+TO_RPI_BKFLOW!G15+TO_RPI_PT!G15+TO_RPI_IT!G15+TO_RPI_PPR!G15+TO_RPI_PIR!G15</f>
        <v>0</v>
      </c>
      <c r="H15" s="10">
        <f>TO_RPI_RO!H15+TO_RPI_BKFLOW!H15+TO_RPI_PT!H15+TO_RPI_IT!H15+TO_RPI_PPR!H15+TO_RPI_PIR!H15</f>
        <v>0</v>
      </c>
      <c r="I15" s="10">
        <f>TO_RPI_RO!I15+TO_RPI_BKFLOW!I15+TO_RPI_PT!I15+TO_RPI_IT!I15+TO_RPI_PPR!I15+TO_RPI_PIR!I15</f>
        <v>0</v>
      </c>
      <c r="J15" s="10">
        <f>TO_RPI_RO!J15+TO_RPI_BKFLOW!J15+TO_RPI_PT!J15+TO_RPI_IT!J15+TO_RPI_PPR!J15+TO_RPI_PIR!J15</f>
        <v>0</v>
      </c>
      <c r="K15" s="10">
        <f>TO_RPI_RO!K15+TO_RPI_BKFLOW!K15+TO_RPI_PT!K15+TO_RPI_IT!K15+TO_RPI_PPR!K15+TO_RPI_PIR!K15</f>
        <v>0</v>
      </c>
      <c r="L15" s="10">
        <f>TO_RPI_RO!L15+TO_RPI_BKFLOW!L15+TO_RPI_PT!L15+TO_RPI_IT!L15+TO_RPI_PPR!L15+TO_RPI_PIR!L15</f>
        <v>0</v>
      </c>
      <c r="M15" s="10">
        <f>TO_RPI_RO!M15+TO_RPI_BKFLOW!M15+TO_RPI_PT!M15+TO_RPI_IT!M15+TO_RPI_PPR!M15+TO_RPI_PIR!M15</f>
        <v>0</v>
      </c>
      <c r="N15" s="10">
        <f>TO_RPI_RO!N15+TO_RPI_BKFLOW!N15+TO_RPI_PT!N15+TO_RPI_IT!N15+TO_RPI_PPR!N15+TO_RPI_PIR!N15</f>
        <v>0</v>
      </c>
      <c r="O15" s="10">
        <f>TO_RPI_RO!O15+TO_RPI_BKFLOW!O15+TO_RPI_PT!O15+TO_RPI_IT!O15+TO_RPI_PPR!O15+TO_RPI_PIR!O15</f>
        <v>0</v>
      </c>
      <c r="P15" s="10">
        <f>TO_RPI_RO!P15+TO_RPI_BKFLOW!P15+TO_RPI_PT!P15+TO_RPI_IT!P15+TO_RPI_PPR!P15+TO_RPI_PIR!P15</f>
        <v>0</v>
      </c>
      <c r="Q15" s="10">
        <f>TO_RPI_RO!Q15+TO_RPI_BKFLOW!Q15+TO_RPI_PT!Q15+TO_RPI_IT!Q15+TO_RPI_PPR!Q15+TO_RPI_PIR!Q15</f>
        <v>0</v>
      </c>
      <c r="R15" s="10">
        <f>TO_RPI_RO!R15+TO_RPI_BKFLOW!R15+TO_RPI_PT!R15+TO_RPI_IT!R15+TO_RPI_PPR!R15+TO_RPI_PIR!R15</f>
        <v>0</v>
      </c>
      <c r="S15" s="10">
        <f>TO_RPI_RO!S15+TO_RPI_BKFLOW!S15+TO_RPI_PT!S15+TO_RPI_IT!S15+TO_RPI_PPR!S15+TO_RPI_PIR!S15</f>
        <v>0</v>
      </c>
      <c r="T15" s="10">
        <f>TO_RPI_RO!T15+TO_RPI_BKFLOW!T15+TO_RPI_PT!T15+TO_RPI_IT!T15+TO_RPI_PPR!T15+TO_RPI_PIR!T15</f>
        <v>0</v>
      </c>
      <c r="U15" s="10">
        <f>TO_RPI_RO!U15+TO_RPI_BKFLOW!U15+TO_RPI_PT!U15+TO_RPI_IT!U15+TO_RPI_PPR!U15+TO_RPI_PIR!U15</f>
        <v>0</v>
      </c>
      <c r="V15" s="10">
        <f>TO_RPI_RO!V15+TO_RPI_BKFLOW!V15+TO_RPI_PT!V15+TO_RPI_IT!V15+TO_RPI_PPR!V15+TO_RPI_PIR!V15</f>
        <v>0</v>
      </c>
      <c r="W15" s="10">
        <f>TO_RPI_RO!W15+TO_RPI_BKFLOW!W15+TO_RPI_PT!W15+TO_RPI_IT!W15+TO_RPI_PPR!W15+TO_RPI_PIR!W15</f>
        <v>0</v>
      </c>
      <c r="X15" s="10">
        <f>TO_RPI_RO!X15+TO_RPI_BKFLOW!X15+TO_RPI_PT!X15+TO_RPI_IT!X15+TO_RPI_PPR!X15+TO_RPI_PIR!X15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TO_RPI_RO!C16+TO_RPI_BKFLOW!C16+TO_RPI_PT!C16+TO_RPI_IT!C16+TO_RPI_PPR!C16+TO_RPI_PIR!C16</f>
        <v>0</v>
      </c>
      <c r="D16" s="10">
        <f>TO_RPI_RO!D16+TO_RPI_BKFLOW!D16+TO_RPI_PT!D16+TO_RPI_IT!D16+TO_RPI_PPR!D16+TO_RPI_PIR!D16</f>
        <v>0</v>
      </c>
      <c r="E16" s="10">
        <f>TO_RPI_RO!E16+TO_RPI_BKFLOW!E16+TO_RPI_PT!E16+TO_RPI_IT!E16+TO_RPI_PPR!E16+TO_RPI_PIR!E16</f>
        <v>0</v>
      </c>
      <c r="F16" s="10">
        <f>TO_RPI_RO!F16+TO_RPI_BKFLOW!F16+TO_RPI_PT!F16+TO_RPI_IT!F16+TO_RPI_PPR!F16+TO_RPI_PIR!F16</f>
        <v>0</v>
      </c>
      <c r="G16" s="10">
        <f>TO_RPI_RO!G16+TO_RPI_BKFLOW!G16+TO_RPI_PT!G16+TO_RPI_IT!G16+TO_RPI_PPR!G16+TO_RPI_PIR!G16</f>
        <v>0</v>
      </c>
      <c r="H16" s="10">
        <f>TO_RPI_RO!H16+TO_RPI_BKFLOW!H16+TO_RPI_PT!H16+TO_RPI_IT!H16+TO_RPI_PPR!H16+TO_RPI_PIR!H16</f>
        <v>0</v>
      </c>
      <c r="I16" s="10">
        <f>TO_RPI_RO!I16+TO_RPI_BKFLOW!I16+TO_RPI_PT!I16+TO_RPI_IT!I16+TO_RPI_PPR!I16+TO_RPI_PIR!I16</f>
        <v>0</v>
      </c>
      <c r="J16" s="10">
        <f>TO_RPI_RO!J16+TO_RPI_BKFLOW!J16+TO_RPI_PT!J16+TO_RPI_IT!J16+TO_RPI_PPR!J16+TO_RPI_PIR!J16</f>
        <v>0</v>
      </c>
      <c r="K16" s="10">
        <f>TO_RPI_RO!K16+TO_RPI_BKFLOW!K16+TO_RPI_PT!K16+TO_RPI_IT!K16+TO_RPI_PPR!K16+TO_RPI_PIR!K16</f>
        <v>0</v>
      </c>
      <c r="L16" s="10">
        <f>TO_RPI_RO!L16+TO_RPI_BKFLOW!L16+TO_RPI_PT!L16+TO_RPI_IT!L16+TO_RPI_PPR!L16+TO_RPI_PIR!L16</f>
        <v>0</v>
      </c>
      <c r="M16" s="10">
        <f>TO_RPI_RO!M16+TO_RPI_BKFLOW!M16+TO_RPI_PT!M16+TO_RPI_IT!M16+TO_RPI_PPR!M16+TO_RPI_PIR!M16</f>
        <v>0</v>
      </c>
      <c r="N16" s="10">
        <f>TO_RPI_RO!N16+TO_RPI_BKFLOW!N16+TO_RPI_PT!N16+TO_RPI_IT!N16+TO_RPI_PPR!N16+TO_RPI_PIR!N16</f>
        <v>0</v>
      </c>
      <c r="O16" s="10">
        <f>TO_RPI_RO!O16+TO_RPI_BKFLOW!O16+TO_RPI_PT!O16+TO_RPI_IT!O16+TO_RPI_PPR!O16+TO_RPI_PIR!O16</f>
        <v>0</v>
      </c>
      <c r="P16" s="10">
        <f>TO_RPI_RO!P16+TO_RPI_BKFLOW!P16+TO_RPI_PT!P16+TO_RPI_IT!P16+TO_RPI_PPR!P16+TO_RPI_PIR!P16</f>
        <v>0</v>
      </c>
      <c r="Q16" s="10">
        <f>TO_RPI_RO!Q16+TO_RPI_BKFLOW!Q16+TO_RPI_PT!Q16+TO_RPI_IT!Q16+TO_RPI_PPR!Q16+TO_RPI_PIR!Q16</f>
        <v>0</v>
      </c>
      <c r="R16" s="10">
        <f>TO_RPI_RO!R16+TO_RPI_BKFLOW!R16+TO_RPI_PT!R16+TO_RPI_IT!R16+TO_RPI_PPR!R16+TO_RPI_PIR!R16</f>
        <v>0</v>
      </c>
      <c r="S16" s="10">
        <f>TO_RPI_RO!S16+TO_RPI_BKFLOW!S16+TO_RPI_PT!S16+TO_RPI_IT!S16+TO_RPI_PPR!S16+TO_RPI_PIR!S16</f>
        <v>0</v>
      </c>
      <c r="T16" s="10">
        <f>TO_RPI_RO!T16+TO_RPI_BKFLOW!T16+TO_RPI_PT!T16+TO_RPI_IT!T16+TO_RPI_PPR!T16+TO_RPI_PIR!T16</f>
        <v>0</v>
      </c>
      <c r="U16" s="10">
        <f>TO_RPI_RO!U16+TO_RPI_BKFLOW!U16+TO_RPI_PT!U16+TO_RPI_IT!U16+TO_RPI_PPR!U16+TO_RPI_PIR!U16</f>
        <v>0</v>
      </c>
      <c r="V16" s="10">
        <f>TO_RPI_RO!V16+TO_RPI_BKFLOW!V16+TO_RPI_PT!V16+TO_RPI_IT!V16+TO_RPI_PPR!V16+TO_RPI_PIR!V16</f>
        <v>0</v>
      </c>
      <c r="W16" s="10">
        <f>TO_RPI_RO!W16+TO_RPI_BKFLOW!W16+TO_RPI_PT!W16+TO_RPI_IT!W16+TO_RPI_PPR!W16+TO_RPI_PIR!W16</f>
        <v>0</v>
      </c>
      <c r="X16" s="10">
        <f>TO_RPI_RO!X16+TO_RPI_BKFLOW!X16+TO_RPI_PT!X16+TO_RPI_IT!X16+TO_RPI_PPR!X16+TO_RPI_PIR!X16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TO_RPI_RO!C18+TO_RPI_BKFLOW!C18+TO_RPI_PT!C18+TO_RPI_IT!C18+TO_RPI_PPR!C18+TO_RPI_PIR!C18</f>
        <v>0</v>
      </c>
      <c r="D18" s="10">
        <f>TO_RPI_RO!D18+TO_RPI_BKFLOW!D18+TO_RPI_PT!D18+TO_RPI_IT!D18+TO_RPI_PPR!D18+TO_RPI_PIR!D18</f>
        <v>0</v>
      </c>
      <c r="E18" s="10">
        <f>TO_RPI_RO!E18+TO_RPI_BKFLOW!E18+TO_RPI_PT!E18+TO_RPI_IT!E18+TO_RPI_PPR!E18+TO_RPI_PIR!E18</f>
        <v>0</v>
      </c>
      <c r="F18" s="10">
        <f>TO_RPI_RO!F18+TO_RPI_BKFLOW!F18+TO_RPI_PT!F18+TO_RPI_IT!F18+TO_RPI_PPR!F18+TO_RPI_PIR!F18</f>
        <v>0</v>
      </c>
      <c r="G18" s="10">
        <f>TO_RPI_RO!G18+TO_RPI_BKFLOW!G18+TO_RPI_PT!G18+TO_RPI_IT!G18+TO_RPI_PPR!G18+TO_RPI_PIR!G18</f>
        <v>0</v>
      </c>
      <c r="H18" s="10">
        <f>TO_RPI_RO!H18+TO_RPI_BKFLOW!H18+TO_RPI_PT!H18+TO_RPI_IT!H18+TO_RPI_PPR!H18+TO_RPI_PIR!H18</f>
        <v>0</v>
      </c>
      <c r="I18" s="10">
        <f>TO_RPI_RO!I18+TO_RPI_BKFLOW!I18+TO_RPI_PT!I18+TO_RPI_IT!I18+TO_RPI_PPR!I18+TO_RPI_PIR!I18</f>
        <v>0</v>
      </c>
      <c r="J18" s="10">
        <f>TO_RPI_RO!J18+TO_RPI_BKFLOW!J18+TO_RPI_PT!J18+TO_RPI_IT!J18+TO_RPI_PPR!J18+TO_RPI_PIR!J18</f>
        <v>0</v>
      </c>
      <c r="K18" s="10">
        <f>TO_RPI_RO!K18+TO_RPI_BKFLOW!K18+TO_RPI_PT!K18+TO_RPI_IT!K18+TO_RPI_PPR!K18+TO_RPI_PIR!K18</f>
        <v>0</v>
      </c>
      <c r="L18" s="10">
        <f>TO_RPI_RO!L18+TO_RPI_BKFLOW!L18+TO_RPI_PT!L18+TO_RPI_IT!L18+TO_RPI_PPR!L18+TO_RPI_PIR!L18</f>
        <v>0</v>
      </c>
      <c r="M18" s="10">
        <f>TO_RPI_RO!M18+TO_RPI_BKFLOW!M18+TO_RPI_PT!M18+TO_RPI_IT!M18+TO_RPI_PPR!M18+TO_RPI_PIR!M18</f>
        <v>0</v>
      </c>
      <c r="N18" s="10">
        <f>TO_RPI_RO!N18+TO_RPI_BKFLOW!N18+TO_RPI_PT!N18+TO_RPI_IT!N18+TO_RPI_PPR!N18+TO_RPI_PIR!N18</f>
        <v>0</v>
      </c>
      <c r="O18" s="10">
        <f>TO_RPI_RO!O18+TO_RPI_BKFLOW!O18+TO_RPI_PT!O18+TO_RPI_IT!O18+TO_RPI_PPR!O18+TO_RPI_PIR!O18</f>
        <v>0</v>
      </c>
      <c r="P18" s="10">
        <f>TO_RPI_RO!P18+TO_RPI_BKFLOW!P18+TO_RPI_PT!P18+TO_RPI_IT!P18+TO_RPI_PPR!P18+TO_RPI_PIR!P18</f>
        <v>0</v>
      </c>
      <c r="Q18" s="10">
        <f>TO_RPI_RO!Q18+TO_RPI_BKFLOW!Q18+TO_RPI_PT!Q18+TO_RPI_IT!Q18+TO_RPI_PPR!Q18+TO_RPI_PIR!Q18</f>
        <v>0</v>
      </c>
      <c r="R18" s="10">
        <f>TO_RPI_RO!R18+TO_RPI_BKFLOW!R18+TO_RPI_PT!R18+TO_RPI_IT!R18+TO_RPI_PPR!R18+TO_RPI_PIR!R18</f>
        <v>0</v>
      </c>
      <c r="S18" s="10">
        <f>TO_RPI_RO!S18+TO_RPI_BKFLOW!S18+TO_RPI_PT!S18+TO_RPI_IT!S18+TO_RPI_PPR!S18+TO_RPI_PIR!S18</f>
        <v>0</v>
      </c>
      <c r="T18" s="10">
        <f>TO_RPI_RO!T18+TO_RPI_BKFLOW!T18+TO_RPI_PT!T18+TO_RPI_IT!T18+TO_RPI_PPR!T18+TO_RPI_PIR!T18</f>
        <v>0</v>
      </c>
      <c r="U18" s="10">
        <f>TO_RPI_RO!U18+TO_RPI_BKFLOW!U18+TO_RPI_PT!U18+TO_RPI_IT!U18+TO_RPI_PPR!U18+TO_RPI_PIR!U18</f>
        <v>0</v>
      </c>
      <c r="V18" s="10">
        <f>TO_RPI_RO!V18+TO_RPI_BKFLOW!V18+TO_RPI_PT!V18+TO_RPI_IT!V18+TO_RPI_PPR!V18+TO_RPI_PIR!V18</f>
        <v>0</v>
      </c>
      <c r="W18" s="10">
        <f>TO_RPI_RO!W18+TO_RPI_BKFLOW!W18+TO_RPI_PT!W18+TO_RPI_IT!W18+TO_RPI_PPR!W18+TO_RPI_PIR!W18</f>
        <v>0</v>
      </c>
      <c r="X18" s="10">
        <f>TO_RPI_RO!X18+TO_RPI_BKFLOW!X18+TO_RPI_PT!X18+TO_RPI_IT!X18+TO_RPI_PPR!X18+TO_RPI_PIR!X18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TO_RPI_RO!C19+TO_RPI_BKFLOW!C19+TO_RPI_PT!C19+TO_RPI_IT!C19+TO_RPI_PPR!C19+TO_RPI_PIR!C19</f>
        <v>0</v>
      </c>
      <c r="D19" s="10">
        <f>TO_RPI_RO!D19+TO_RPI_BKFLOW!D19+TO_RPI_PT!D19+TO_RPI_IT!D19+TO_RPI_PPR!D19+TO_RPI_PIR!D19</f>
        <v>0</v>
      </c>
      <c r="E19" s="10">
        <f>TO_RPI_RO!E19+TO_RPI_BKFLOW!E19+TO_RPI_PT!E19+TO_RPI_IT!E19+TO_RPI_PPR!E19+TO_RPI_PIR!E19</f>
        <v>0</v>
      </c>
      <c r="F19" s="10">
        <f>TO_RPI_RO!F19+TO_RPI_BKFLOW!F19+TO_RPI_PT!F19+TO_RPI_IT!F19+TO_RPI_PPR!F19+TO_RPI_PIR!F19</f>
        <v>0</v>
      </c>
      <c r="G19" s="10">
        <f>TO_RPI_RO!G19+TO_RPI_BKFLOW!G19+TO_RPI_PT!G19+TO_RPI_IT!G19+TO_RPI_PPR!G19+TO_RPI_PIR!G19</f>
        <v>0</v>
      </c>
      <c r="H19" s="10">
        <f>TO_RPI_RO!H19+TO_RPI_BKFLOW!H19+TO_RPI_PT!H19+TO_RPI_IT!H19+TO_RPI_PPR!H19+TO_RPI_PIR!H19</f>
        <v>0</v>
      </c>
      <c r="I19" s="10">
        <f>TO_RPI_RO!I19+TO_RPI_BKFLOW!I19+TO_RPI_PT!I19+TO_RPI_IT!I19+TO_RPI_PPR!I19+TO_RPI_PIR!I19</f>
        <v>0</v>
      </c>
      <c r="J19" s="10">
        <f>TO_RPI_RO!J19+TO_RPI_BKFLOW!J19+TO_RPI_PT!J19+TO_RPI_IT!J19+TO_RPI_PPR!J19+TO_RPI_PIR!J19</f>
        <v>0</v>
      </c>
      <c r="K19" s="10">
        <f>TO_RPI_RO!K19+TO_RPI_BKFLOW!K19+TO_RPI_PT!K19+TO_RPI_IT!K19+TO_RPI_PPR!K19+TO_RPI_PIR!K19</f>
        <v>0</v>
      </c>
      <c r="L19" s="10">
        <f>TO_RPI_RO!L19+TO_RPI_BKFLOW!L19+TO_RPI_PT!L19+TO_RPI_IT!L19+TO_RPI_PPR!L19+TO_RPI_PIR!L19</f>
        <v>0</v>
      </c>
      <c r="M19" s="10">
        <f>TO_RPI_RO!M19+TO_RPI_BKFLOW!M19+TO_RPI_PT!M19+TO_RPI_IT!M19+TO_RPI_PPR!M19+TO_RPI_PIR!M19</f>
        <v>0</v>
      </c>
      <c r="N19" s="10">
        <f>TO_RPI_RO!N19+TO_RPI_BKFLOW!N19+TO_RPI_PT!N19+TO_RPI_IT!N19+TO_RPI_PPR!N19+TO_RPI_PIR!N19</f>
        <v>0</v>
      </c>
      <c r="O19" s="10">
        <f>TO_RPI_RO!O19+TO_RPI_BKFLOW!O19+TO_RPI_PT!O19+TO_RPI_IT!O19+TO_RPI_PPR!O19+TO_RPI_PIR!O19</f>
        <v>0</v>
      </c>
      <c r="P19" s="10">
        <f>TO_RPI_RO!P19+TO_RPI_BKFLOW!P19+TO_RPI_PT!P19+TO_RPI_IT!P19+TO_RPI_PPR!P19+TO_RPI_PIR!P19</f>
        <v>0</v>
      </c>
      <c r="Q19" s="10">
        <f>TO_RPI_RO!Q19+TO_RPI_BKFLOW!Q19+TO_RPI_PT!Q19+TO_RPI_IT!Q19+TO_RPI_PPR!Q19+TO_RPI_PIR!Q19</f>
        <v>0</v>
      </c>
      <c r="R19" s="10">
        <f>TO_RPI_RO!R19+TO_RPI_BKFLOW!R19+TO_RPI_PT!R19+TO_RPI_IT!R19+TO_RPI_PPR!R19+TO_RPI_PIR!R19</f>
        <v>0</v>
      </c>
      <c r="S19" s="10">
        <f>TO_RPI_RO!S19+TO_RPI_BKFLOW!S19+TO_RPI_PT!S19+TO_RPI_IT!S19+TO_RPI_PPR!S19+TO_RPI_PIR!S19</f>
        <v>0</v>
      </c>
      <c r="T19" s="10">
        <f>TO_RPI_RO!T19+TO_RPI_BKFLOW!T19+TO_RPI_PT!T19+TO_RPI_IT!T19+TO_RPI_PPR!T19+TO_RPI_PIR!T19</f>
        <v>0</v>
      </c>
      <c r="U19" s="10">
        <f>TO_RPI_RO!U19+TO_RPI_BKFLOW!U19+TO_RPI_PT!U19+TO_RPI_IT!U19+TO_RPI_PPR!U19+TO_RPI_PIR!U19</f>
        <v>0</v>
      </c>
      <c r="V19" s="10">
        <f>TO_RPI_RO!V19+TO_RPI_BKFLOW!V19+TO_RPI_PT!V19+TO_RPI_IT!V19+TO_RPI_PPR!V19+TO_RPI_PIR!V19</f>
        <v>0</v>
      </c>
      <c r="W19" s="10">
        <f>TO_RPI_RO!W19+TO_RPI_BKFLOW!W19+TO_RPI_PT!W19+TO_RPI_IT!W19+TO_RPI_PPR!W19+TO_RPI_PIR!W19</f>
        <v>0</v>
      </c>
      <c r="X19" s="10">
        <f>TO_RPI_RO!X19+TO_RPI_BKFLOW!X19+TO_RPI_PT!X19+TO_RPI_IT!X19+TO_RPI_PPR!X19+TO_RPI_PIR!X19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TO_RPI_RO!C20+TO_RPI_BKFLOW!C20+TO_RPI_PT!C20+TO_RPI_IT!C20+TO_RPI_PPR!C20+TO_RPI_PIR!C20</f>
        <v>0</v>
      </c>
      <c r="D20" s="10">
        <f>TO_RPI_RO!D20+TO_RPI_BKFLOW!D20+TO_RPI_PT!D20+TO_RPI_IT!D20+TO_RPI_PPR!D20+TO_RPI_PIR!D20</f>
        <v>0</v>
      </c>
      <c r="E20" s="10">
        <f>TO_RPI_RO!E20+TO_RPI_BKFLOW!E20+TO_RPI_PT!E20+TO_RPI_IT!E20+TO_RPI_PPR!E20+TO_RPI_PIR!E20</f>
        <v>0</v>
      </c>
      <c r="F20" s="10">
        <f>TO_RPI_RO!F20+TO_RPI_BKFLOW!F20+TO_RPI_PT!F20+TO_RPI_IT!F20+TO_RPI_PPR!F20+TO_RPI_PIR!F20</f>
        <v>0</v>
      </c>
      <c r="G20" s="10">
        <f>TO_RPI_RO!G20+TO_RPI_BKFLOW!G20+TO_RPI_PT!G20+TO_RPI_IT!G20+TO_RPI_PPR!G20+TO_RPI_PIR!G20</f>
        <v>0</v>
      </c>
      <c r="H20" s="10">
        <f>TO_RPI_RO!H20+TO_RPI_BKFLOW!H20+TO_RPI_PT!H20+TO_RPI_IT!H20+TO_RPI_PPR!H20+TO_RPI_PIR!H20</f>
        <v>0</v>
      </c>
      <c r="I20" s="10">
        <f>TO_RPI_RO!I20+TO_RPI_BKFLOW!I20+TO_RPI_PT!I20+TO_RPI_IT!I20+TO_RPI_PPR!I20+TO_RPI_PIR!I20</f>
        <v>0</v>
      </c>
      <c r="J20" s="10">
        <f>TO_RPI_RO!J20+TO_RPI_BKFLOW!J20+TO_RPI_PT!J20+TO_RPI_IT!J20+TO_RPI_PPR!J20+TO_RPI_PIR!J20</f>
        <v>0</v>
      </c>
      <c r="K20" s="10">
        <f>TO_RPI_RO!K20+TO_RPI_BKFLOW!K20+TO_RPI_PT!K20+TO_RPI_IT!K20+TO_RPI_PPR!K20+TO_RPI_PIR!K20</f>
        <v>0</v>
      </c>
      <c r="L20" s="10">
        <f>TO_RPI_RO!L20+TO_RPI_BKFLOW!L20+TO_RPI_PT!L20+TO_RPI_IT!L20+TO_RPI_PPR!L20+TO_RPI_PIR!L20</f>
        <v>0</v>
      </c>
      <c r="M20" s="10">
        <f>TO_RPI_RO!M20+TO_RPI_BKFLOW!M20+TO_RPI_PT!M20+TO_RPI_IT!M20+TO_RPI_PPR!M20+TO_RPI_PIR!M20</f>
        <v>0</v>
      </c>
      <c r="N20" s="10">
        <f>TO_RPI_RO!N20+TO_RPI_BKFLOW!N20+TO_RPI_PT!N20+TO_RPI_IT!N20+TO_RPI_PPR!N20+TO_RPI_PIR!N20</f>
        <v>0</v>
      </c>
      <c r="O20" s="10">
        <f>TO_RPI_RO!O20+TO_RPI_BKFLOW!O20+TO_RPI_PT!O20+TO_RPI_IT!O20+TO_RPI_PPR!O20+TO_RPI_PIR!O20</f>
        <v>0</v>
      </c>
      <c r="P20" s="10">
        <f>TO_RPI_RO!P20+TO_RPI_BKFLOW!P20+TO_RPI_PT!P20+TO_RPI_IT!P20+TO_RPI_PPR!P20+TO_RPI_PIR!P20</f>
        <v>0</v>
      </c>
      <c r="Q20" s="10">
        <f>TO_RPI_RO!Q20+TO_RPI_BKFLOW!Q20+TO_RPI_PT!Q20+TO_RPI_IT!Q20+TO_RPI_PPR!Q20+TO_RPI_PIR!Q20</f>
        <v>0</v>
      </c>
      <c r="R20" s="10">
        <f>TO_RPI_RO!R20+TO_RPI_BKFLOW!R20+TO_RPI_PT!R20+TO_RPI_IT!R20+TO_RPI_PPR!R20+TO_RPI_PIR!R20</f>
        <v>0</v>
      </c>
      <c r="S20" s="10">
        <f>TO_RPI_RO!S20+TO_RPI_BKFLOW!S20+TO_RPI_PT!S20+TO_RPI_IT!S20+TO_RPI_PPR!S20+TO_RPI_PIR!S20</f>
        <v>0</v>
      </c>
      <c r="T20" s="10">
        <f>TO_RPI_RO!T20+TO_RPI_BKFLOW!T20+TO_RPI_PT!T20+TO_RPI_IT!T20+TO_RPI_PPR!T20+TO_RPI_PIR!T20</f>
        <v>0</v>
      </c>
      <c r="U20" s="10">
        <f>TO_RPI_RO!U20+TO_RPI_BKFLOW!U20+TO_RPI_PT!U20+TO_RPI_IT!U20+TO_RPI_PPR!U20+TO_RPI_PIR!U20</f>
        <v>0</v>
      </c>
      <c r="V20" s="10">
        <f>TO_RPI_RO!V20+TO_RPI_BKFLOW!V20+TO_RPI_PT!V20+TO_RPI_IT!V20+TO_RPI_PPR!V20+TO_RPI_PIR!V20</f>
        <v>0</v>
      </c>
      <c r="W20" s="10">
        <f>TO_RPI_RO!W20+TO_RPI_BKFLOW!W20+TO_RPI_PT!W20+TO_RPI_IT!W20+TO_RPI_PPR!W20+TO_RPI_PIR!W20</f>
        <v>0</v>
      </c>
      <c r="X20" s="10">
        <f>TO_RPI_RO!X20+TO_RPI_BKFLOW!X20+TO_RPI_PT!X20+TO_RPI_IT!X20+TO_RPI_PPR!X20+TO_RPI_PIR!X20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TO_RPI_RO!C21+TO_RPI_BKFLOW!C21+TO_RPI_PT!C21+TO_RPI_IT!C21+TO_RPI_PPR!C21+TO_RPI_PIR!C21</f>
        <v>0</v>
      </c>
      <c r="D21" s="10">
        <f>TO_RPI_RO!D21+TO_RPI_BKFLOW!D21+TO_RPI_PT!D21+TO_RPI_IT!D21+TO_RPI_PPR!D21+TO_RPI_PIR!D21</f>
        <v>0</v>
      </c>
      <c r="E21" s="10">
        <f>TO_RPI_RO!E21+TO_RPI_BKFLOW!E21+TO_RPI_PT!E21+TO_RPI_IT!E21+TO_RPI_PPR!E21+TO_RPI_PIR!E21</f>
        <v>0</v>
      </c>
      <c r="F21" s="10">
        <f>TO_RPI_RO!F21+TO_RPI_BKFLOW!F21+TO_RPI_PT!F21+TO_RPI_IT!F21+TO_RPI_PPR!F21+TO_RPI_PIR!F21</f>
        <v>0</v>
      </c>
      <c r="G21" s="10">
        <f>TO_RPI_RO!G21+TO_RPI_BKFLOW!G21+TO_RPI_PT!G21+TO_RPI_IT!G21+TO_RPI_PPR!G21+TO_RPI_PIR!G21</f>
        <v>0</v>
      </c>
      <c r="H21" s="10">
        <f>TO_RPI_RO!H21+TO_RPI_BKFLOW!H21+TO_RPI_PT!H21+TO_RPI_IT!H21+TO_RPI_PPR!H21+TO_RPI_PIR!H21</f>
        <v>0</v>
      </c>
      <c r="I21" s="10">
        <f>TO_RPI_RO!I21+TO_RPI_BKFLOW!I21+TO_RPI_PT!I21+TO_RPI_IT!I21+TO_RPI_PPR!I21+TO_RPI_PIR!I21</f>
        <v>0</v>
      </c>
      <c r="J21" s="10">
        <f>TO_RPI_RO!J21+TO_RPI_BKFLOW!J21+TO_RPI_PT!J21+TO_RPI_IT!J21+TO_RPI_PPR!J21+TO_RPI_PIR!J21</f>
        <v>0</v>
      </c>
      <c r="K21" s="10">
        <f>TO_RPI_RO!K21+TO_RPI_BKFLOW!K21+TO_RPI_PT!K21+TO_RPI_IT!K21+TO_RPI_PPR!K21+TO_RPI_PIR!K21</f>
        <v>0</v>
      </c>
      <c r="L21" s="10">
        <f>TO_RPI_RO!L21+TO_RPI_BKFLOW!L21+TO_RPI_PT!L21+TO_RPI_IT!L21+TO_RPI_PPR!L21+TO_RPI_PIR!L21</f>
        <v>0</v>
      </c>
      <c r="M21" s="10">
        <f>TO_RPI_RO!M21+TO_RPI_BKFLOW!M21+TO_RPI_PT!M21+TO_RPI_IT!M21+TO_RPI_PPR!M21+TO_RPI_PIR!M21</f>
        <v>0</v>
      </c>
      <c r="N21" s="10">
        <f>TO_RPI_RO!N21+TO_RPI_BKFLOW!N21+TO_RPI_PT!N21+TO_RPI_IT!N21+TO_RPI_PPR!N21+TO_RPI_PIR!N21</f>
        <v>0</v>
      </c>
      <c r="O21" s="10">
        <f>TO_RPI_RO!O21+TO_RPI_BKFLOW!O21+TO_RPI_PT!O21+TO_RPI_IT!O21+TO_RPI_PPR!O21+TO_RPI_PIR!O21</f>
        <v>0</v>
      </c>
      <c r="P21" s="10">
        <f>TO_RPI_RO!P21+TO_RPI_BKFLOW!P21+TO_RPI_PT!P21+TO_RPI_IT!P21+TO_RPI_PPR!P21+TO_RPI_PIR!P21</f>
        <v>0</v>
      </c>
      <c r="Q21" s="10">
        <f>TO_RPI_RO!Q21+TO_RPI_BKFLOW!Q21+TO_RPI_PT!Q21+TO_RPI_IT!Q21+TO_RPI_PPR!Q21+TO_RPI_PIR!Q21</f>
        <v>0</v>
      </c>
      <c r="R21" s="10">
        <f>TO_RPI_RO!R21+TO_RPI_BKFLOW!R21+TO_RPI_PT!R21+TO_RPI_IT!R21+TO_RPI_PPR!R21+TO_RPI_PIR!R21</f>
        <v>0</v>
      </c>
      <c r="S21" s="10">
        <f>TO_RPI_RO!S21+TO_RPI_BKFLOW!S21+TO_RPI_PT!S21+TO_RPI_IT!S21+TO_RPI_PPR!S21+TO_RPI_PIR!S21</f>
        <v>0</v>
      </c>
      <c r="T21" s="10">
        <f>TO_RPI_RO!T21+TO_RPI_BKFLOW!T21+TO_RPI_PT!T21+TO_RPI_IT!T21+TO_RPI_PPR!T21+TO_RPI_PIR!T21</f>
        <v>0</v>
      </c>
      <c r="U21" s="10">
        <f>TO_RPI_RO!U21+TO_RPI_BKFLOW!U21+TO_RPI_PT!U21+TO_RPI_IT!U21+TO_RPI_PPR!U21+TO_RPI_PIR!U21</f>
        <v>0</v>
      </c>
      <c r="V21" s="10">
        <f>TO_RPI_RO!V21+TO_RPI_BKFLOW!V21+TO_RPI_PT!V21+TO_RPI_IT!V21+TO_RPI_PPR!V21+TO_RPI_PIR!V21</f>
        <v>0</v>
      </c>
      <c r="W21" s="10">
        <f>TO_RPI_RO!W21+TO_RPI_BKFLOW!W21+TO_RPI_PT!W21+TO_RPI_IT!W21+TO_RPI_PPR!W21+TO_RPI_PIR!W21</f>
        <v>0</v>
      </c>
      <c r="X21" s="10">
        <f>TO_RPI_RO!X21+TO_RPI_BKFLOW!X21+TO_RPI_PT!X21+TO_RPI_IT!X21+TO_RPI_PPR!X21+TO_RPI_PIR!X21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TO_RPI_RO!C23+TO_RPI_BKFLOW!C23+TO_RPI_PT!C23+TO_RPI_IT!C23+TO_RPI_PPR!C23+TO_RPI_PIR!C23</f>
        <v>0</v>
      </c>
      <c r="D23" s="10">
        <f>TO_RPI_RO!D23+TO_RPI_BKFLOW!D23+TO_RPI_PT!D23+TO_RPI_IT!D23+TO_RPI_PPR!D23+TO_RPI_PIR!D23</f>
        <v>0</v>
      </c>
      <c r="E23" s="10">
        <f>TO_RPI_RO!E23+TO_RPI_BKFLOW!E23+TO_RPI_PT!E23+TO_RPI_IT!E23+TO_RPI_PPR!E23+TO_RPI_PIR!E23</f>
        <v>0</v>
      </c>
      <c r="F23" s="10">
        <f>TO_RPI_RO!F23+TO_RPI_BKFLOW!F23+TO_RPI_PT!F23+TO_RPI_IT!F23+TO_RPI_PPR!F23+TO_RPI_PIR!F23</f>
        <v>0</v>
      </c>
      <c r="G23" s="10">
        <f>TO_RPI_RO!G23+TO_RPI_BKFLOW!G23+TO_RPI_PT!G23+TO_RPI_IT!G23+TO_RPI_PPR!G23+TO_RPI_PIR!G23</f>
        <v>0</v>
      </c>
      <c r="H23" s="10">
        <f>TO_RPI_RO!H23+TO_RPI_BKFLOW!H23+TO_RPI_PT!H23+TO_RPI_IT!H23+TO_RPI_PPR!H23+TO_RPI_PIR!H23</f>
        <v>0</v>
      </c>
      <c r="I23" s="10">
        <f>TO_RPI_RO!I23+TO_RPI_BKFLOW!I23+TO_RPI_PT!I23+TO_RPI_IT!I23+TO_RPI_PPR!I23+TO_RPI_PIR!I23</f>
        <v>0</v>
      </c>
      <c r="J23" s="10">
        <f>TO_RPI_RO!J23+TO_RPI_BKFLOW!J23+TO_RPI_PT!J23+TO_RPI_IT!J23+TO_RPI_PPR!J23+TO_RPI_PIR!J23</f>
        <v>0</v>
      </c>
      <c r="K23" s="10">
        <f>TO_RPI_RO!K23+TO_RPI_BKFLOW!K23+TO_RPI_PT!K23+TO_RPI_IT!K23+TO_RPI_PPR!K23+TO_RPI_PIR!K23</f>
        <v>0</v>
      </c>
      <c r="L23" s="10">
        <f>TO_RPI_RO!L23+TO_RPI_BKFLOW!L23+TO_RPI_PT!L23+TO_RPI_IT!L23+TO_RPI_PPR!L23+TO_RPI_PIR!L23</f>
        <v>0</v>
      </c>
      <c r="M23" s="10">
        <f>TO_RPI_RO!M23+TO_RPI_BKFLOW!M23+TO_RPI_PT!M23+TO_RPI_IT!M23+TO_RPI_PPR!M23+TO_RPI_PIR!M23</f>
        <v>0</v>
      </c>
      <c r="N23" s="10">
        <f>TO_RPI_RO!N23+TO_RPI_BKFLOW!N23+TO_RPI_PT!N23+TO_RPI_IT!N23+TO_RPI_PPR!N23+TO_RPI_PIR!N23</f>
        <v>0</v>
      </c>
      <c r="O23" s="10">
        <f>TO_RPI_RO!O23+TO_RPI_BKFLOW!O23+TO_RPI_PT!O23+TO_RPI_IT!O23+TO_RPI_PPR!O23+TO_RPI_PIR!O23</f>
        <v>0</v>
      </c>
      <c r="P23" s="10">
        <f>TO_RPI_RO!P23+TO_RPI_BKFLOW!P23+TO_RPI_PT!P23+TO_RPI_IT!P23+TO_RPI_PPR!P23+TO_RPI_PIR!P23</f>
        <v>0</v>
      </c>
      <c r="Q23" s="10">
        <f>TO_RPI_RO!Q23+TO_RPI_BKFLOW!Q23+TO_RPI_PT!Q23+TO_RPI_IT!Q23+TO_RPI_PPR!Q23+TO_RPI_PIR!Q23</f>
        <v>0</v>
      </c>
      <c r="R23" s="10">
        <f>TO_RPI_RO!R23+TO_RPI_BKFLOW!R23+TO_RPI_PT!R23+TO_RPI_IT!R23+TO_RPI_PPR!R23+TO_RPI_PIR!R23</f>
        <v>0</v>
      </c>
      <c r="S23" s="10">
        <f>TO_RPI_RO!S23+TO_RPI_BKFLOW!S23+TO_RPI_PT!S23+TO_RPI_IT!S23+TO_RPI_PPR!S23+TO_RPI_PIR!S23</f>
        <v>0</v>
      </c>
      <c r="T23" s="10">
        <f>TO_RPI_RO!T23+TO_RPI_BKFLOW!T23+TO_RPI_PT!T23+TO_RPI_IT!T23+TO_RPI_PPR!T23+TO_RPI_PIR!T23</f>
        <v>0</v>
      </c>
      <c r="U23" s="10">
        <f>TO_RPI_RO!U23+TO_RPI_BKFLOW!U23+TO_RPI_PT!U23+TO_RPI_IT!U23+TO_RPI_PPR!U23+TO_RPI_PIR!U23</f>
        <v>0</v>
      </c>
      <c r="V23" s="10">
        <f>TO_RPI_RO!V23+TO_RPI_BKFLOW!V23+TO_RPI_PT!V23+TO_RPI_IT!V23+TO_RPI_PPR!V23+TO_RPI_PIR!V23</f>
        <v>0</v>
      </c>
      <c r="W23" s="10">
        <f>TO_RPI_RO!W23+TO_RPI_BKFLOW!W23+TO_RPI_PT!W23+TO_RPI_IT!W23+TO_RPI_PPR!W23+TO_RPI_PIR!W23</f>
        <v>0</v>
      </c>
      <c r="X23" s="10">
        <f>TO_RPI_RO!X23+TO_RPI_BKFLOW!X23+TO_RPI_PT!X23+TO_RPI_IT!X23+TO_RPI_PPR!X23+TO_RPI_PIR!X23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TO_RPI_RO!C24+TO_RPI_BKFLOW!C24+TO_RPI_PT!C24+TO_RPI_IT!C24+TO_RPI_PPR!C24+TO_RPI_PIR!C24</f>
        <v>0</v>
      </c>
      <c r="D24" s="10">
        <f>TO_RPI_RO!D24+TO_RPI_BKFLOW!D24+TO_RPI_PT!D24+TO_RPI_IT!D24+TO_RPI_PPR!D24+TO_RPI_PIR!D24</f>
        <v>0</v>
      </c>
      <c r="E24" s="10">
        <f>TO_RPI_RO!E24+TO_RPI_BKFLOW!E24+TO_RPI_PT!E24+TO_RPI_IT!E24+TO_RPI_PPR!E24+TO_RPI_PIR!E24</f>
        <v>0</v>
      </c>
      <c r="F24" s="10">
        <f>TO_RPI_RO!F24+TO_RPI_BKFLOW!F24+TO_RPI_PT!F24+TO_RPI_IT!F24+TO_RPI_PPR!F24+TO_RPI_PIR!F24</f>
        <v>0</v>
      </c>
      <c r="G24" s="10">
        <f>TO_RPI_RO!G24+TO_RPI_BKFLOW!G24+TO_RPI_PT!G24+TO_RPI_IT!G24+TO_RPI_PPR!G24+TO_RPI_PIR!G24</f>
        <v>0</v>
      </c>
      <c r="H24" s="10">
        <f>TO_RPI_RO!H24+TO_RPI_BKFLOW!H24+TO_RPI_PT!H24+TO_RPI_IT!H24+TO_RPI_PPR!H24+TO_RPI_PIR!H24</f>
        <v>0</v>
      </c>
      <c r="I24" s="10">
        <f>TO_RPI_RO!I24+TO_RPI_BKFLOW!I24+TO_RPI_PT!I24+TO_RPI_IT!I24+TO_RPI_PPR!I24+TO_RPI_PIR!I24</f>
        <v>0</v>
      </c>
      <c r="J24" s="10">
        <f>TO_RPI_RO!J24+TO_RPI_BKFLOW!J24+TO_RPI_PT!J24+TO_RPI_IT!J24+TO_RPI_PPR!J24+TO_RPI_PIR!J24</f>
        <v>0</v>
      </c>
      <c r="K24" s="10">
        <f>TO_RPI_RO!K24+TO_RPI_BKFLOW!K24+TO_RPI_PT!K24+TO_RPI_IT!K24+TO_RPI_PPR!K24+TO_RPI_PIR!K24</f>
        <v>0</v>
      </c>
      <c r="L24" s="10">
        <f>TO_RPI_RO!L24+TO_RPI_BKFLOW!L24+TO_RPI_PT!L24+TO_RPI_IT!L24+TO_RPI_PPR!L24+TO_RPI_PIR!L24</f>
        <v>0</v>
      </c>
      <c r="M24" s="10">
        <f>TO_RPI_RO!M24+TO_RPI_BKFLOW!M24+TO_RPI_PT!M24+TO_RPI_IT!M24+TO_RPI_PPR!M24+TO_RPI_PIR!M24</f>
        <v>0</v>
      </c>
      <c r="N24" s="10">
        <f>TO_RPI_RO!N24+TO_RPI_BKFLOW!N24+TO_RPI_PT!N24+TO_RPI_IT!N24+TO_RPI_PPR!N24+TO_RPI_PIR!N24</f>
        <v>0</v>
      </c>
      <c r="O24" s="10">
        <f>TO_RPI_RO!O24+TO_RPI_BKFLOW!O24+TO_RPI_PT!O24+TO_RPI_IT!O24+TO_RPI_PPR!O24+TO_RPI_PIR!O24</f>
        <v>0</v>
      </c>
      <c r="P24" s="10">
        <f>TO_RPI_RO!P24+TO_RPI_BKFLOW!P24+TO_RPI_PT!P24+TO_RPI_IT!P24+TO_RPI_PPR!P24+TO_RPI_PIR!P24</f>
        <v>0</v>
      </c>
      <c r="Q24" s="10">
        <f>TO_RPI_RO!Q24+TO_RPI_BKFLOW!Q24+TO_RPI_PT!Q24+TO_RPI_IT!Q24+TO_RPI_PPR!Q24+TO_RPI_PIR!Q24</f>
        <v>0</v>
      </c>
      <c r="R24" s="10">
        <f>TO_RPI_RO!R24+TO_RPI_BKFLOW!R24+TO_RPI_PT!R24+TO_RPI_IT!R24+TO_RPI_PPR!R24+TO_RPI_PIR!R24</f>
        <v>0</v>
      </c>
      <c r="S24" s="10">
        <f>TO_RPI_RO!S24+TO_RPI_BKFLOW!S24+TO_RPI_PT!S24+TO_RPI_IT!S24+TO_RPI_PPR!S24+TO_RPI_PIR!S24</f>
        <v>0</v>
      </c>
      <c r="T24" s="10">
        <f>TO_RPI_RO!T24+TO_RPI_BKFLOW!T24+TO_RPI_PT!T24+TO_RPI_IT!T24+TO_RPI_PPR!T24+TO_RPI_PIR!T24</f>
        <v>0</v>
      </c>
      <c r="U24" s="10">
        <f>TO_RPI_RO!U24+TO_RPI_BKFLOW!U24+TO_RPI_PT!U24+TO_RPI_IT!U24+TO_RPI_PPR!U24+TO_RPI_PIR!U24</f>
        <v>0</v>
      </c>
      <c r="V24" s="10">
        <f>TO_RPI_RO!V24+TO_RPI_BKFLOW!V24+TO_RPI_PT!V24+TO_RPI_IT!V24+TO_RPI_PPR!V24+TO_RPI_PIR!V24</f>
        <v>0</v>
      </c>
      <c r="W24" s="10">
        <f>TO_RPI_RO!W24+TO_RPI_BKFLOW!W24+TO_RPI_PT!W24+TO_RPI_IT!W24+TO_RPI_PPR!W24+TO_RPI_PIR!W24</f>
        <v>0</v>
      </c>
      <c r="X24" s="10">
        <f>TO_RPI_RO!X24+TO_RPI_BKFLOW!X24+TO_RPI_PT!X24+TO_RPI_IT!X24+TO_RPI_PPR!X24+TO_RPI_PIR!X24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TO_RPI_RO!C25+TO_RPI_BKFLOW!C25+TO_RPI_PT!C25+TO_RPI_IT!C25+TO_RPI_PPR!C25+TO_RPI_PIR!C25</f>
        <v>0</v>
      </c>
      <c r="D25" s="37">
        <f>TO_RPI_RO!D25+TO_RPI_BKFLOW!D25+TO_RPI_PT!D25+TO_RPI_IT!D25+TO_RPI_PPR!D25+TO_RPI_PIR!D25</f>
        <v>0</v>
      </c>
      <c r="E25" s="37">
        <f>TO_RPI_RO!E25+TO_RPI_BKFLOW!E25+TO_RPI_PT!E25+TO_RPI_IT!E25+TO_RPI_PPR!E25+TO_RPI_PIR!E25</f>
        <v>0</v>
      </c>
      <c r="F25" s="37">
        <f>TO_RPI_RO!F25+TO_RPI_BKFLOW!F25+TO_RPI_PT!F25+TO_RPI_IT!F25+TO_RPI_PPR!F25+TO_RPI_PIR!F25</f>
        <v>0</v>
      </c>
      <c r="G25" s="37">
        <f>TO_RPI_RO!G25+TO_RPI_BKFLOW!G25+TO_RPI_PT!G25+TO_RPI_IT!G25+TO_RPI_PPR!G25+TO_RPI_PIR!G25</f>
        <v>0</v>
      </c>
      <c r="H25" s="37">
        <f>TO_RPI_RO!H25+TO_RPI_BKFLOW!H25+TO_RPI_PT!H25+TO_RPI_IT!H25+TO_RPI_PPR!H25+TO_RPI_PIR!H25</f>
        <v>0</v>
      </c>
      <c r="I25" s="37">
        <f>TO_RPI_RO!I25+TO_RPI_BKFLOW!I25+TO_RPI_PT!I25+TO_RPI_IT!I25+TO_RPI_PPR!I25+TO_RPI_PIR!I25</f>
        <v>0</v>
      </c>
      <c r="J25" s="37">
        <f>TO_RPI_RO!J25+TO_RPI_BKFLOW!J25+TO_RPI_PT!J25+TO_RPI_IT!J25+TO_RPI_PPR!J25+TO_RPI_PIR!J25</f>
        <v>0</v>
      </c>
      <c r="K25" s="37">
        <f>TO_RPI_RO!K25+TO_RPI_BKFLOW!K25+TO_RPI_PT!K25+TO_RPI_IT!K25+TO_RPI_PPR!K25+TO_RPI_PIR!K25</f>
        <v>0</v>
      </c>
      <c r="L25" s="37">
        <f>TO_RPI_RO!L25+TO_RPI_BKFLOW!L25+TO_RPI_PT!L25+TO_RPI_IT!L25+TO_RPI_PPR!L25+TO_RPI_PIR!L25</f>
        <v>0</v>
      </c>
      <c r="M25" s="37">
        <f>TO_RPI_RO!M25+TO_RPI_BKFLOW!M25+TO_RPI_PT!M25+TO_RPI_IT!M25+TO_RPI_PPR!M25+TO_RPI_PIR!M25</f>
        <v>0</v>
      </c>
      <c r="N25" s="37">
        <f>TO_RPI_RO!N25+TO_RPI_BKFLOW!N25+TO_RPI_PT!N25+TO_RPI_IT!N25+TO_RPI_PPR!N25+TO_RPI_PIR!N25</f>
        <v>0</v>
      </c>
      <c r="O25" s="37">
        <f>TO_RPI_RO!O25+TO_RPI_BKFLOW!O25+TO_RPI_PT!O25+TO_RPI_IT!O25+TO_RPI_PPR!O25+TO_RPI_PIR!O25</f>
        <v>0</v>
      </c>
      <c r="P25" s="37">
        <f>TO_RPI_RO!P25+TO_RPI_BKFLOW!P25+TO_RPI_PT!P25+TO_RPI_IT!P25+TO_RPI_PPR!P25+TO_RPI_PIR!P25</f>
        <v>0</v>
      </c>
      <c r="Q25" s="37">
        <f>TO_RPI_RO!Q25+TO_RPI_BKFLOW!Q25+TO_RPI_PT!Q25+TO_RPI_IT!Q25+TO_RPI_PPR!Q25+TO_RPI_PIR!Q25</f>
        <v>0</v>
      </c>
      <c r="R25" s="37">
        <f>TO_RPI_RO!R25+TO_RPI_BKFLOW!R25+TO_RPI_PT!R25+TO_RPI_IT!R25+TO_RPI_PPR!R25+TO_RPI_PIR!R25</f>
        <v>0</v>
      </c>
      <c r="S25" s="37">
        <f>TO_RPI_RO!S25+TO_RPI_BKFLOW!S25+TO_RPI_PT!S25+TO_RPI_IT!S25+TO_RPI_PPR!S25+TO_RPI_PIR!S25</f>
        <v>0</v>
      </c>
      <c r="T25" s="37">
        <f>TO_RPI_RO!T25+TO_RPI_BKFLOW!T25+TO_RPI_PT!T25+TO_RPI_IT!T25+TO_RPI_PPR!T25+TO_RPI_PIR!T25</f>
        <v>0</v>
      </c>
      <c r="U25" s="37">
        <f>TO_RPI_RO!U25+TO_RPI_BKFLOW!U25+TO_RPI_PT!U25+TO_RPI_IT!U25+TO_RPI_PPR!U25+TO_RPI_PIR!U25</f>
        <v>0</v>
      </c>
      <c r="V25" s="37">
        <f>TO_RPI_RO!V25+TO_RPI_BKFLOW!V25+TO_RPI_PT!V25+TO_RPI_IT!V25+TO_RPI_PPR!V25+TO_RPI_PIR!V25</f>
        <v>0</v>
      </c>
      <c r="W25" s="37">
        <f>TO_RPI_RO!W25+TO_RPI_BKFLOW!W25+TO_RPI_PT!W25+TO_RPI_IT!W25+TO_RPI_PPR!W25+TO_RPI_PIR!W25</f>
        <v>0</v>
      </c>
      <c r="X25" s="37">
        <f>TO_RPI_RO!X25+TO_RPI_BKFLOW!X25+TO_RPI_PT!X25+TO_RPI_IT!X25+TO_RPI_PPR!X25+TO_RPI_PIR!X25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78828.034479793627</v>
      </c>
      <c r="D26" s="37">
        <f t="shared" si="14"/>
        <v>78467.912639724847</v>
      </c>
      <c r="E26" s="37">
        <f t="shared" si="14"/>
        <v>76827.62295786757</v>
      </c>
      <c r="F26" s="37">
        <f t="shared" si="14"/>
        <v>79382.536887360271</v>
      </c>
      <c r="G26" s="37">
        <f t="shared" si="14"/>
        <v>82210.68933791919</v>
      </c>
      <c r="H26" s="37">
        <f t="shared" si="14"/>
        <v>83505.495700773856</v>
      </c>
      <c r="I26" s="37">
        <f t="shared" si="14"/>
        <v>82107.649183147034</v>
      </c>
      <c r="J26" s="37">
        <f t="shared" si="14"/>
        <v>79833.281427343056</v>
      </c>
      <c r="K26" s="37">
        <f t="shared" si="14"/>
        <v>78863.90705073085</v>
      </c>
      <c r="L26" s="37">
        <f t="shared" si="14"/>
        <v>77969.54987102322</v>
      </c>
      <c r="M26" s="37">
        <f t="shared" si="14"/>
        <v>83525.559673258816</v>
      </c>
      <c r="N26" s="37">
        <f t="shared" si="14"/>
        <v>80234.115305245025</v>
      </c>
      <c r="O26" s="37">
        <f t="shared" si="14"/>
        <v>81979.411263972477</v>
      </c>
      <c r="P26" s="37">
        <f t="shared" si="14"/>
        <v>82144.277128116955</v>
      </c>
      <c r="Q26" s="37">
        <f t="shared" si="14"/>
        <v>85076.213155631995</v>
      </c>
      <c r="R26" s="37">
        <f t="shared" si="14"/>
        <v>89984.301633705909</v>
      </c>
      <c r="S26" s="37">
        <f t="shared" si="14"/>
        <v>91485.588736027523</v>
      </c>
      <c r="T26" s="37">
        <f t="shared" si="14"/>
        <v>92379.244625967331</v>
      </c>
      <c r="U26" s="37">
        <f t="shared" si="14"/>
        <v>99092.24049871022</v>
      </c>
      <c r="V26" s="37">
        <f t="shared" si="14"/>
        <v>103139.81478933791</v>
      </c>
      <c r="W26" s="37">
        <f t="shared" si="14"/>
        <v>90509.052278589836</v>
      </c>
      <c r="X26" s="37">
        <f t="shared" ref="X26" si="15">SUM(X27,X33)</f>
        <v>102095.64471195184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10610.299312123818</v>
      </c>
      <c r="D27" s="29">
        <f t="shared" si="16"/>
        <v>10339.542820292347</v>
      </c>
      <c r="E27" s="29">
        <f t="shared" si="16"/>
        <v>12423.330954428202</v>
      </c>
      <c r="F27" s="29">
        <f t="shared" si="16"/>
        <v>11399.541616509028</v>
      </c>
      <c r="G27" s="29">
        <f t="shared" si="16"/>
        <v>11191.467497850386</v>
      </c>
      <c r="H27" s="29">
        <f t="shared" si="16"/>
        <v>11176.49604471195</v>
      </c>
      <c r="I27" s="29">
        <f t="shared" si="16"/>
        <v>11819.10653482373</v>
      </c>
      <c r="J27" s="29">
        <f t="shared" si="16"/>
        <v>10504.241272570936</v>
      </c>
      <c r="K27" s="29">
        <f t="shared" si="16"/>
        <v>10198.539638865002</v>
      </c>
      <c r="L27" s="29">
        <f t="shared" si="16"/>
        <v>10206.59389509888</v>
      </c>
      <c r="M27" s="29">
        <f t="shared" si="16"/>
        <v>11102.017196904557</v>
      </c>
      <c r="N27" s="29">
        <f t="shared" si="16"/>
        <v>11251.901805674977</v>
      </c>
      <c r="O27" s="29">
        <f t="shared" si="16"/>
        <v>10576.824161650902</v>
      </c>
      <c r="P27" s="29">
        <f t="shared" si="16"/>
        <v>11818.698710232158</v>
      </c>
      <c r="Q27" s="29">
        <f t="shared" si="16"/>
        <v>11742.874634565778</v>
      </c>
      <c r="R27" s="29">
        <f t="shared" si="16"/>
        <v>10889.070765262251</v>
      </c>
      <c r="S27" s="29">
        <f t="shared" si="16"/>
        <v>11421.212037833191</v>
      </c>
      <c r="T27" s="29">
        <f t="shared" si="16"/>
        <v>10739.999312123819</v>
      </c>
      <c r="U27" s="29">
        <f t="shared" si="16"/>
        <v>11336.559845227857</v>
      </c>
      <c r="V27" s="29">
        <f t="shared" si="16"/>
        <v>11090.029406706792</v>
      </c>
      <c r="W27" s="29">
        <f t="shared" si="16"/>
        <v>10686.1203783319</v>
      </c>
      <c r="X27" s="29">
        <f t="shared" ref="X27" si="17">SUM(X28:X32)</f>
        <v>14316.725021496128</v>
      </c>
    </row>
    <row r="28" spans="1:24" ht="11.25" customHeight="1" x14ac:dyDescent="0.2">
      <c r="A28" s="41" t="s">
        <v>45</v>
      </c>
      <c r="B28" s="9" t="s">
        <v>46</v>
      </c>
      <c r="C28" s="10">
        <f>TO_RPI_RO!C28+TO_RPI_BKFLOW!C28+TO_RPI_PT!C28+TO_RPI_IT!C28+TO_RPI_PPR!C28+TO_RPI_PIR!C28</f>
        <v>0</v>
      </c>
      <c r="D28" s="10">
        <f>TO_RPI_RO!D28+TO_RPI_BKFLOW!D28+TO_RPI_PT!D28+TO_RPI_IT!D28+TO_RPI_PPR!D28+TO_RPI_PIR!D28</f>
        <v>0</v>
      </c>
      <c r="E28" s="10">
        <f>TO_RPI_RO!E28+TO_RPI_BKFLOW!E28+TO_RPI_PT!E28+TO_RPI_IT!E28+TO_RPI_PPR!E28+TO_RPI_PIR!E28</f>
        <v>0</v>
      </c>
      <c r="F28" s="10">
        <f>TO_RPI_RO!F28+TO_RPI_BKFLOW!F28+TO_RPI_PT!F28+TO_RPI_IT!F28+TO_RPI_PPR!F28+TO_RPI_PIR!F28</f>
        <v>0</v>
      </c>
      <c r="G28" s="10">
        <f>TO_RPI_RO!G28+TO_RPI_BKFLOW!G28+TO_RPI_PT!G28+TO_RPI_IT!G28+TO_RPI_PPR!G28+TO_RPI_PIR!G28</f>
        <v>0</v>
      </c>
      <c r="H28" s="10">
        <f>TO_RPI_RO!H28+TO_RPI_BKFLOW!H28+TO_RPI_PT!H28+TO_RPI_IT!H28+TO_RPI_PPR!H28+TO_RPI_PIR!H28</f>
        <v>0</v>
      </c>
      <c r="I28" s="10">
        <f>TO_RPI_RO!I28+TO_RPI_BKFLOW!I28+TO_RPI_PT!I28+TO_RPI_IT!I28+TO_RPI_PPR!I28+TO_RPI_PIR!I28</f>
        <v>0</v>
      </c>
      <c r="J28" s="10">
        <f>TO_RPI_RO!J28+TO_RPI_BKFLOW!J28+TO_RPI_PT!J28+TO_RPI_IT!J28+TO_RPI_PPR!J28+TO_RPI_PIR!J28</f>
        <v>0</v>
      </c>
      <c r="K28" s="10">
        <f>TO_RPI_RO!K28+TO_RPI_BKFLOW!K28+TO_RPI_PT!K28+TO_RPI_IT!K28+TO_RPI_PPR!K28+TO_RPI_PIR!K28</f>
        <v>0</v>
      </c>
      <c r="L28" s="10">
        <f>TO_RPI_RO!L28+TO_RPI_BKFLOW!L28+TO_RPI_PT!L28+TO_RPI_IT!L28+TO_RPI_PPR!L28+TO_RPI_PIR!L28</f>
        <v>0</v>
      </c>
      <c r="M28" s="10">
        <f>TO_RPI_RO!M28+TO_RPI_BKFLOW!M28+TO_RPI_PT!M28+TO_RPI_IT!M28+TO_RPI_PPR!M28+TO_RPI_PIR!M28</f>
        <v>0</v>
      </c>
      <c r="N28" s="10">
        <f>TO_RPI_RO!N28+TO_RPI_BKFLOW!N28+TO_RPI_PT!N28+TO_RPI_IT!N28+TO_RPI_PPR!N28+TO_RPI_PIR!N28</f>
        <v>0</v>
      </c>
      <c r="O28" s="10">
        <f>TO_RPI_RO!O28+TO_RPI_BKFLOW!O28+TO_RPI_PT!O28+TO_RPI_IT!O28+TO_RPI_PPR!O28+TO_RPI_PIR!O28</f>
        <v>0</v>
      </c>
      <c r="P28" s="10">
        <f>TO_RPI_RO!P28+TO_RPI_BKFLOW!P28+TO_RPI_PT!P28+TO_RPI_IT!P28+TO_RPI_PPR!P28+TO_RPI_PIR!P28</f>
        <v>0</v>
      </c>
      <c r="Q28" s="10">
        <f>TO_RPI_RO!Q28+TO_RPI_BKFLOW!Q28+TO_RPI_PT!Q28+TO_RPI_IT!Q28+TO_RPI_PPR!Q28+TO_RPI_PIR!Q28</f>
        <v>0</v>
      </c>
      <c r="R28" s="10">
        <f>TO_RPI_RO!R28+TO_RPI_BKFLOW!R28+TO_RPI_PT!R28+TO_RPI_IT!R28+TO_RPI_PPR!R28+TO_RPI_PIR!R28</f>
        <v>236.93869303525369</v>
      </c>
      <c r="S28" s="10">
        <f>TO_RPI_RO!S28+TO_RPI_BKFLOW!S28+TO_RPI_PT!S28+TO_RPI_IT!S28+TO_RPI_PPR!S28+TO_RPI_PIR!S28</f>
        <v>488.41977644024081</v>
      </c>
      <c r="T28" s="10">
        <f>TO_RPI_RO!T28+TO_RPI_BKFLOW!T28+TO_RPI_PT!T28+TO_RPI_IT!T28+TO_RPI_PPR!T28+TO_RPI_PIR!T28</f>
        <v>775.49131556319855</v>
      </c>
      <c r="U28" s="10">
        <f>TO_RPI_RO!U28+TO_RPI_BKFLOW!U28+TO_RPI_PT!U28+TO_RPI_IT!U28+TO_RPI_PPR!U28+TO_RPI_PIR!U28</f>
        <v>907.34849527085112</v>
      </c>
      <c r="V28" s="10">
        <f>TO_RPI_RO!V28+TO_RPI_BKFLOW!V28+TO_RPI_PT!V28+TO_RPI_IT!V28+TO_RPI_PPR!V28+TO_RPI_PIR!V28</f>
        <v>897.24969905417015</v>
      </c>
      <c r="W28" s="10">
        <f>TO_RPI_RO!W28+TO_RPI_BKFLOW!W28+TO_RPI_PT!W28+TO_RPI_IT!W28+TO_RPI_PPR!W28+TO_RPI_PIR!W28</f>
        <v>1338.9048151332761</v>
      </c>
      <c r="X28" s="10">
        <f>TO_RPI_RO!X28+TO_RPI_BKFLOW!X28+TO_RPI_PT!X28+TO_RPI_IT!X28+TO_RPI_PPR!X28+TO_RPI_PIR!X28</f>
        <v>2070.3852966466029</v>
      </c>
    </row>
    <row r="29" spans="1:24" ht="11.25" customHeight="1" x14ac:dyDescent="0.2">
      <c r="A29" s="41" t="s">
        <v>47</v>
      </c>
      <c r="B29" s="9" t="s">
        <v>48</v>
      </c>
      <c r="C29" s="10">
        <f>TO_RPI_RO!C29+TO_RPI_BKFLOW!C29+TO_RPI_PT!C29+TO_RPI_IT!C29+TO_RPI_PPR!C29+TO_RPI_PIR!C29</f>
        <v>4571.7018056749785</v>
      </c>
      <c r="D29" s="10">
        <f>TO_RPI_RO!D29+TO_RPI_BKFLOW!D29+TO_RPI_PT!D29+TO_RPI_IT!D29+TO_RPI_PPR!D29+TO_RPI_PIR!D29</f>
        <v>4592.0507308684437</v>
      </c>
      <c r="E29" s="10">
        <f>TO_RPI_RO!E29+TO_RPI_BKFLOW!E29+TO_RPI_PT!E29+TO_RPI_IT!E29+TO_RPI_PPR!E29+TO_RPI_PIR!E29</f>
        <v>5554.5050730868443</v>
      </c>
      <c r="F29" s="10">
        <f>TO_RPI_RO!F29+TO_RPI_BKFLOW!F29+TO_RPI_PT!F29+TO_RPI_IT!F29+TO_RPI_PPR!F29+TO_RPI_PIR!F29</f>
        <v>4882.7746345657779</v>
      </c>
      <c r="G29" s="10">
        <f>TO_RPI_RO!G29+TO_RPI_BKFLOW!G29+TO_RPI_PT!G29+TO_RPI_IT!G29+TO_RPI_PPR!G29+TO_RPI_PIR!G29</f>
        <v>4779.3061049011185</v>
      </c>
      <c r="H29" s="10">
        <f>TO_RPI_RO!H29+TO_RPI_BKFLOW!H29+TO_RPI_PT!H29+TO_RPI_IT!H29+TO_RPI_PPR!H29+TO_RPI_PIR!H29</f>
        <v>5086.7490971625102</v>
      </c>
      <c r="I29" s="10">
        <f>TO_RPI_RO!I29+TO_RPI_BKFLOW!I29+TO_RPI_PT!I29+TO_RPI_IT!I29+TO_RPI_PPR!I29+TO_RPI_PIR!I29</f>
        <v>5412.2480653482362</v>
      </c>
      <c r="J29" s="10">
        <f>TO_RPI_RO!J29+TO_RPI_BKFLOW!J29+TO_RPI_PT!J29+TO_RPI_IT!J29+TO_RPI_PPR!J29+TO_RPI_PIR!J29</f>
        <v>4544.8548581255372</v>
      </c>
      <c r="K29" s="10">
        <f>TO_RPI_RO!K29+TO_RPI_BKFLOW!K29+TO_RPI_PT!K29+TO_RPI_IT!K29+TO_RPI_PPR!K29+TO_RPI_PIR!K29</f>
        <v>4446.1638865004297</v>
      </c>
      <c r="L29" s="10">
        <f>TO_RPI_RO!L29+TO_RPI_BKFLOW!L29+TO_RPI_PT!L29+TO_RPI_IT!L29+TO_RPI_PPR!L29+TO_RPI_PIR!L29</f>
        <v>4317.3785898538254</v>
      </c>
      <c r="M29" s="10">
        <f>TO_RPI_RO!M29+TO_RPI_BKFLOW!M29+TO_RPI_PT!M29+TO_RPI_IT!M29+TO_RPI_PPR!M29+TO_RPI_PIR!M29</f>
        <v>4308.6843508168531</v>
      </c>
      <c r="N29" s="10">
        <f>TO_RPI_RO!N29+TO_RPI_BKFLOW!N29+TO_RPI_PT!N29+TO_RPI_IT!N29+TO_RPI_PPR!N29+TO_RPI_PIR!N29</f>
        <v>4243.8141014617368</v>
      </c>
      <c r="O29" s="10">
        <f>TO_RPI_RO!O29+TO_RPI_BKFLOW!O29+TO_RPI_PT!O29+TO_RPI_IT!O29+TO_RPI_PPR!O29+TO_RPI_PIR!O29</f>
        <v>3747.0148753224425</v>
      </c>
      <c r="P29" s="10">
        <f>TO_RPI_RO!P29+TO_RPI_BKFLOW!P29+TO_RPI_PT!P29+TO_RPI_IT!P29+TO_RPI_PPR!P29+TO_RPI_PIR!P29</f>
        <v>4124.3904557179703</v>
      </c>
      <c r="Q29" s="10">
        <f>TO_RPI_RO!Q29+TO_RPI_BKFLOW!Q29+TO_RPI_PT!Q29+TO_RPI_IT!Q29+TO_RPI_PPR!Q29+TO_RPI_PIR!Q29</f>
        <v>3940.861650902837</v>
      </c>
      <c r="R29" s="10">
        <f>TO_RPI_RO!R29+TO_RPI_BKFLOW!R29+TO_RPI_PT!R29+TO_RPI_IT!R29+TO_RPI_PPR!R29+TO_RPI_PIR!R29</f>
        <v>3559.2858985382632</v>
      </c>
      <c r="S29" s="10">
        <f>TO_RPI_RO!S29+TO_RPI_BKFLOW!S29+TO_RPI_PT!S29+TO_RPI_IT!S29+TO_RPI_PPR!S29+TO_RPI_PIR!S29</f>
        <v>3619.3343078245912</v>
      </c>
      <c r="T29" s="10">
        <f>TO_RPI_RO!T29+TO_RPI_BKFLOW!T29+TO_RPI_PT!T29+TO_RPI_IT!T29+TO_RPI_PPR!T29+TO_RPI_PIR!T29</f>
        <v>3297.725795356836</v>
      </c>
      <c r="U29" s="10">
        <f>TO_RPI_RO!U29+TO_RPI_BKFLOW!U29+TO_RPI_PT!U29+TO_RPI_IT!U29+TO_RPI_PPR!U29+TO_RPI_PIR!U29</f>
        <v>3020.5285468615648</v>
      </c>
      <c r="V29" s="10">
        <f>TO_RPI_RO!V29+TO_RPI_BKFLOW!V29+TO_RPI_PT!V29+TO_RPI_IT!V29+TO_RPI_PPR!V29+TO_RPI_PIR!V29</f>
        <v>2919.6566638005161</v>
      </c>
      <c r="W29" s="10">
        <f>TO_RPI_RO!W29+TO_RPI_BKFLOW!W29+TO_RPI_PT!W29+TO_RPI_IT!W29+TO_RPI_PPR!W29+TO_RPI_PIR!W29</f>
        <v>2764.711951848667</v>
      </c>
      <c r="X29" s="10">
        <f>TO_RPI_RO!X29+TO_RPI_BKFLOW!X29+TO_RPI_PT!X29+TO_RPI_IT!X29+TO_RPI_PPR!X29+TO_RPI_PIR!X29</f>
        <v>3004.5052450558901</v>
      </c>
    </row>
    <row r="30" spans="1:24" ht="11.25" customHeight="1" x14ac:dyDescent="0.2">
      <c r="A30" s="41" t="s">
        <v>49</v>
      </c>
      <c r="B30" s="9" t="s">
        <v>50</v>
      </c>
      <c r="C30" s="10">
        <f>TO_RPI_RO!C30+TO_RPI_BKFLOW!C30+TO_RPI_PT!C30+TO_RPI_IT!C30+TO_RPI_PPR!C30+TO_RPI_PIR!C30</f>
        <v>6038.5975064488393</v>
      </c>
      <c r="D30" s="10">
        <f>TO_RPI_RO!D30+TO_RPI_BKFLOW!D30+TO_RPI_PT!D30+TO_RPI_IT!D30+TO_RPI_PPR!D30+TO_RPI_PIR!D30</f>
        <v>5747.4920894239031</v>
      </c>
      <c r="E30" s="10">
        <f>TO_RPI_RO!E30+TO_RPI_BKFLOW!E30+TO_RPI_PT!E30+TO_RPI_IT!E30+TO_RPI_PPR!E30+TO_RPI_PIR!E30</f>
        <v>6868.8258813413577</v>
      </c>
      <c r="F30" s="10">
        <f>TO_RPI_RO!F30+TO_RPI_BKFLOW!F30+TO_RPI_PT!F30+TO_RPI_IT!F30+TO_RPI_PPR!F30+TO_RPI_PIR!F30</f>
        <v>6516.7669819432504</v>
      </c>
      <c r="G30" s="10">
        <f>TO_RPI_RO!G30+TO_RPI_BKFLOW!G30+TO_RPI_PT!G30+TO_RPI_IT!G30+TO_RPI_PPR!G30+TO_RPI_PIR!G30</f>
        <v>6412.1613929492687</v>
      </c>
      <c r="H30" s="10">
        <f>TO_RPI_RO!H30+TO_RPI_BKFLOW!H30+TO_RPI_PT!H30+TO_RPI_IT!H30+TO_RPI_PPR!H30+TO_RPI_PIR!H30</f>
        <v>6089.7469475494399</v>
      </c>
      <c r="I30" s="10">
        <f>TO_RPI_RO!I30+TO_RPI_BKFLOW!I30+TO_RPI_PT!I30+TO_RPI_IT!I30+TO_RPI_PPR!I30+TO_RPI_PIR!I30</f>
        <v>6406.8584694754936</v>
      </c>
      <c r="J30" s="10">
        <f>TO_RPI_RO!J30+TO_RPI_BKFLOW!J30+TO_RPI_PT!J30+TO_RPI_IT!J30+TO_RPI_PPR!J30+TO_RPI_PIR!J30</f>
        <v>5959.3864144454001</v>
      </c>
      <c r="K30" s="10">
        <f>TO_RPI_RO!K30+TO_RPI_BKFLOW!K30+TO_RPI_PT!K30+TO_RPI_IT!K30+TO_RPI_PPR!K30+TO_RPI_PIR!K30</f>
        <v>5752.3757523645727</v>
      </c>
      <c r="L30" s="10">
        <f>TO_RPI_RO!L30+TO_RPI_BKFLOW!L30+TO_RPI_PT!L30+TO_RPI_IT!L30+TO_RPI_PPR!L30+TO_RPI_PIR!L30</f>
        <v>5889.2153052450549</v>
      </c>
      <c r="M30" s="10">
        <f>TO_RPI_RO!M30+TO_RPI_BKFLOW!M30+TO_RPI_PT!M30+TO_RPI_IT!M30+TO_RPI_PPR!M30+TO_RPI_PIR!M30</f>
        <v>6793.3328460877037</v>
      </c>
      <c r="N30" s="10">
        <f>TO_RPI_RO!N30+TO_RPI_BKFLOW!N30+TO_RPI_PT!N30+TO_RPI_IT!N30+TO_RPI_PPR!N30+TO_RPI_PIR!N30</f>
        <v>7008.0877042132415</v>
      </c>
      <c r="O30" s="10">
        <f>TO_RPI_RO!O30+TO_RPI_BKFLOW!O30+TO_RPI_PT!O30+TO_RPI_IT!O30+TO_RPI_PPR!O30+TO_RPI_PIR!O30</f>
        <v>6829.8092863284601</v>
      </c>
      <c r="P30" s="10">
        <f>TO_RPI_RO!P30+TO_RPI_BKFLOW!P30+TO_RPI_PT!P30+TO_RPI_IT!P30+TO_RPI_PPR!P30+TO_RPI_PIR!P30</f>
        <v>7694.308254514187</v>
      </c>
      <c r="Q30" s="10">
        <f>TO_RPI_RO!Q30+TO_RPI_BKFLOW!Q30+TO_RPI_PT!Q30+TO_RPI_IT!Q30+TO_RPI_PPR!Q30+TO_RPI_PIR!Q30</f>
        <v>7802.0129836629403</v>
      </c>
      <c r="R30" s="10">
        <f>TO_RPI_RO!R30+TO_RPI_BKFLOW!R30+TO_RPI_PT!R30+TO_RPI_IT!R30+TO_RPI_PPR!R30+TO_RPI_PIR!R30</f>
        <v>7092.8461736887348</v>
      </c>
      <c r="S30" s="10">
        <f>TO_RPI_RO!S30+TO_RPI_BKFLOW!S30+TO_RPI_PT!S30+TO_RPI_IT!S30+TO_RPI_PPR!S30+TO_RPI_PIR!S30</f>
        <v>7313.4579535683588</v>
      </c>
      <c r="T30" s="10">
        <f>TO_RPI_RO!T30+TO_RPI_BKFLOW!T30+TO_RPI_PT!T30+TO_RPI_IT!T30+TO_RPI_PPR!T30+TO_RPI_PIR!T30</f>
        <v>6666.7822012037832</v>
      </c>
      <c r="U30" s="10">
        <f>TO_RPI_RO!U30+TO_RPI_BKFLOW!U30+TO_RPI_PT!U30+TO_RPI_IT!U30+TO_RPI_PPR!U30+TO_RPI_PIR!U30</f>
        <v>7408.6828030954421</v>
      </c>
      <c r="V30" s="10">
        <f>TO_RPI_RO!V30+TO_RPI_BKFLOW!V30+TO_RPI_PT!V30+TO_RPI_IT!V30+TO_RPI_PPR!V30+TO_RPI_PIR!V30</f>
        <v>7273.1230438521061</v>
      </c>
      <c r="W30" s="10">
        <f>TO_RPI_RO!W30+TO_RPI_BKFLOW!W30+TO_RPI_PT!W30+TO_RPI_IT!W30+TO_RPI_PPR!W30+TO_RPI_PIR!W30</f>
        <v>6582.5036113499573</v>
      </c>
      <c r="X30" s="10">
        <f>TO_RPI_RO!X30+TO_RPI_BKFLOW!X30+TO_RPI_PT!X30+TO_RPI_IT!X30+TO_RPI_PPR!X30+TO_RPI_PIR!X30</f>
        <v>9241.8344797936352</v>
      </c>
    </row>
    <row r="31" spans="1:24" ht="11.25" customHeight="1" x14ac:dyDescent="0.2">
      <c r="A31" s="41" t="s">
        <v>51</v>
      </c>
      <c r="B31" s="9" t="s">
        <v>52</v>
      </c>
      <c r="C31" s="10">
        <f>TO_RPI_RO!C31+TO_RPI_BKFLOW!C31+TO_RPI_PT!C31+TO_RPI_IT!C31+TO_RPI_PPR!C31+TO_RPI_PIR!C31</f>
        <v>0</v>
      </c>
      <c r="D31" s="10">
        <f>TO_RPI_RO!D31+TO_RPI_BKFLOW!D31+TO_RPI_PT!D31+TO_RPI_IT!D31+TO_RPI_PPR!D31+TO_RPI_PIR!D31</f>
        <v>0</v>
      </c>
      <c r="E31" s="10">
        <f>TO_RPI_RO!E31+TO_RPI_BKFLOW!E31+TO_RPI_PT!E31+TO_RPI_IT!E31+TO_RPI_PPR!E31+TO_RPI_PIR!E31</f>
        <v>0</v>
      </c>
      <c r="F31" s="10">
        <f>TO_RPI_RO!F31+TO_RPI_BKFLOW!F31+TO_RPI_PT!F31+TO_RPI_IT!F31+TO_RPI_PPR!F31+TO_RPI_PIR!F31</f>
        <v>0</v>
      </c>
      <c r="G31" s="10">
        <f>TO_RPI_RO!G31+TO_RPI_BKFLOW!G31+TO_RPI_PT!G31+TO_RPI_IT!G31+TO_RPI_PPR!G31+TO_RPI_PIR!G31</f>
        <v>0</v>
      </c>
      <c r="H31" s="10">
        <f>TO_RPI_RO!H31+TO_RPI_BKFLOW!H31+TO_RPI_PT!H31+TO_RPI_IT!H31+TO_RPI_PPR!H31+TO_RPI_PIR!H31</f>
        <v>0</v>
      </c>
      <c r="I31" s="10">
        <f>TO_RPI_RO!I31+TO_RPI_BKFLOW!I31+TO_RPI_PT!I31+TO_RPI_IT!I31+TO_RPI_PPR!I31+TO_RPI_PIR!I31</f>
        <v>0</v>
      </c>
      <c r="J31" s="10">
        <f>TO_RPI_RO!J31+TO_RPI_BKFLOW!J31+TO_RPI_PT!J31+TO_RPI_IT!J31+TO_RPI_PPR!J31+TO_RPI_PIR!J31</f>
        <v>0</v>
      </c>
      <c r="K31" s="10">
        <f>TO_RPI_RO!K31+TO_RPI_BKFLOW!K31+TO_RPI_PT!K31+TO_RPI_IT!K31+TO_RPI_PPR!K31+TO_RPI_PIR!K31</f>
        <v>0</v>
      </c>
      <c r="L31" s="10">
        <f>TO_RPI_RO!L31+TO_RPI_BKFLOW!L31+TO_RPI_PT!L31+TO_RPI_IT!L31+TO_RPI_PPR!L31+TO_RPI_PIR!L31</f>
        <v>0</v>
      </c>
      <c r="M31" s="10">
        <f>TO_RPI_RO!M31+TO_RPI_BKFLOW!M31+TO_RPI_PT!M31+TO_RPI_IT!M31+TO_RPI_PPR!M31+TO_RPI_PIR!M31</f>
        <v>0</v>
      </c>
      <c r="N31" s="10">
        <f>TO_RPI_RO!N31+TO_RPI_BKFLOW!N31+TO_RPI_PT!N31+TO_RPI_IT!N31+TO_RPI_PPR!N31+TO_RPI_PIR!N31</f>
        <v>0</v>
      </c>
      <c r="O31" s="10">
        <f>TO_RPI_RO!O31+TO_RPI_BKFLOW!O31+TO_RPI_PT!O31+TO_RPI_IT!O31+TO_RPI_PPR!O31+TO_RPI_PIR!O31</f>
        <v>0</v>
      </c>
      <c r="P31" s="10">
        <f>TO_RPI_RO!P31+TO_RPI_BKFLOW!P31+TO_RPI_PT!P31+TO_RPI_IT!P31+TO_RPI_PPR!P31+TO_RPI_PIR!P31</f>
        <v>0</v>
      </c>
      <c r="Q31" s="10">
        <f>TO_RPI_RO!Q31+TO_RPI_BKFLOW!Q31+TO_RPI_PT!Q31+TO_RPI_IT!Q31+TO_RPI_PPR!Q31+TO_RPI_PIR!Q31</f>
        <v>0</v>
      </c>
      <c r="R31" s="10">
        <f>TO_RPI_RO!R31+TO_RPI_BKFLOW!R31+TO_RPI_PT!R31+TO_RPI_IT!R31+TO_RPI_PPR!R31+TO_RPI_PIR!R31</f>
        <v>0</v>
      </c>
      <c r="S31" s="10">
        <f>TO_RPI_RO!S31+TO_RPI_BKFLOW!S31+TO_RPI_PT!S31+TO_RPI_IT!S31+TO_RPI_PPR!S31+TO_RPI_PIR!S31</f>
        <v>0</v>
      </c>
      <c r="T31" s="10">
        <f>TO_RPI_RO!T31+TO_RPI_BKFLOW!T31+TO_RPI_PT!T31+TO_RPI_IT!T31+TO_RPI_PPR!T31+TO_RPI_PIR!T31</f>
        <v>0</v>
      </c>
      <c r="U31" s="10">
        <f>TO_RPI_RO!U31+TO_RPI_BKFLOW!U31+TO_RPI_PT!U31+TO_RPI_IT!U31+TO_RPI_PPR!U31+TO_RPI_PIR!U31</f>
        <v>0</v>
      </c>
      <c r="V31" s="10">
        <f>TO_RPI_RO!V31+TO_RPI_BKFLOW!V31+TO_RPI_PT!V31+TO_RPI_IT!V31+TO_RPI_PPR!V31+TO_RPI_PIR!V31</f>
        <v>0</v>
      </c>
      <c r="W31" s="10">
        <f>TO_RPI_RO!W31+TO_RPI_BKFLOW!W31+TO_RPI_PT!W31+TO_RPI_IT!W31+TO_RPI_PPR!W31+TO_RPI_PIR!W31</f>
        <v>0</v>
      </c>
      <c r="X31" s="10">
        <f>TO_RPI_RO!X31+TO_RPI_BKFLOW!X31+TO_RPI_PT!X31+TO_RPI_IT!X31+TO_RPI_PPR!X31+TO_RPI_PIR!X31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TO_RPI_RO!C32+TO_RPI_BKFLOW!C32+TO_RPI_PT!C32+TO_RPI_IT!C32+TO_RPI_PPR!C32+TO_RPI_PIR!C32</f>
        <v>0</v>
      </c>
      <c r="D32" s="10">
        <f>TO_RPI_RO!D32+TO_RPI_BKFLOW!D32+TO_RPI_PT!D32+TO_RPI_IT!D32+TO_RPI_PPR!D32+TO_RPI_PIR!D32</f>
        <v>0</v>
      </c>
      <c r="E32" s="10">
        <f>TO_RPI_RO!E32+TO_RPI_BKFLOW!E32+TO_RPI_PT!E32+TO_RPI_IT!E32+TO_RPI_PPR!E32+TO_RPI_PIR!E32</f>
        <v>0</v>
      </c>
      <c r="F32" s="10">
        <f>TO_RPI_RO!F32+TO_RPI_BKFLOW!F32+TO_RPI_PT!F32+TO_RPI_IT!F32+TO_RPI_PPR!F32+TO_RPI_PIR!F32</f>
        <v>0</v>
      </c>
      <c r="G32" s="10">
        <f>TO_RPI_RO!G32+TO_RPI_BKFLOW!G32+TO_RPI_PT!G32+TO_RPI_IT!G32+TO_RPI_PPR!G32+TO_RPI_PIR!G32</f>
        <v>0</v>
      </c>
      <c r="H32" s="10">
        <f>TO_RPI_RO!H32+TO_RPI_BKFLOW!H32+TO_RPI_PT!H32+TO_RPI_IT!H32+TO_RPI_PPR!H32+TO_RPI_PIR!H32</f>
        <v>0</v>
      </c>
      <c r="I32" s="10">
        <f>TO_RPI_RO!I32+TO_RPI_BKFLOW!I32+TO_RPI_PT!I32+TO_RPI_IT!I32+TO_RPI_PPR!I32+TO_RPI_PIR!I32</f>
        <v>0</v>
      </c>
      <c r="J32" s="10">
        <f>TO_RPI_RO!J32+TO_RPI_BKFLOW!J32+TO_RPI_PT!J32+TO_RPI_IT!J32+TO_RPI_PPR!J32+TO_RPI_PIR!J32</f>
        <v>0</v>
      </c>
      <c r="K32" s="10">
        <f>TO_RPI_RO!K32+TO_RPI_BKFLOW!K32+TO_RPI_PT!K32+TO_RPI_IT!K32+TO_RPI_PPR!K32+TO_RPI_PIR!K32</f>
        <v>0</v>
      </c>
      <c r="L32" s="10">
        <f>TO_RPI_RO!L32+TO_RPI_BKFLOW!L32+TO_RPI_PT!L32+TO_RPI_IT!L32+TO_RPI_PPR!L32+TO_RPI_PIR!L32</f>
        <v>0</v>
      </c>
      <c r="M32" s="10">
        <f>TO_RPI_RO!M32+TO_RPI_BKFLOW!M32+TO_RPI_PT!M32+TO_RPI_IT!M32+TO_RPI_PPR!M32+TO_RPI_PIR!M32</f>
        <v>0</v>
      </c>
      <c r="N32" s="10">
        <f>TO_RPI_RO!N32+TO_RPI_BKFLOW!N32+TO_RPI_PT!N32+TO_RPI_IT!N32+TO_RPI_PPR!N32+TO_RPI_PIR!N32</f>
        <v>0</v>
      </c>
      <c r="O32" s="10">
        <f>TO_RPI_RO!O32+TO_RPI_BKFLOW!O32+TO_RPI_PT!O32+TO_RPI_IT!O32+TO_RPI_PPR!O32+TO_RPI_PIR!O32</f>
        <v>0</v>
      </c>
      <c r="P32" s="10">
        <f>TO_RPI_RO!P32+TO_RPI_BKFLOW!P32+TO_RPI_PT!P32+TO_RPI_IT!P32+TO_RPI_PPR!P32+TO_RPI_PIR!P32</f>
        <v>0</v>
      </c>
      <c r="Q32" s="10">
        <f>TO_RPI_RO!Q32+TO_RPI_BKFLOW!Q32+TO_RPI_PT!Q32+TO_RPI_IT!Q32+TO_RPI_PPR!Q32+TO_RPI_PIR!Q32</f>
        <v>0</v>
      </c>
      <c r="R32" s="10">
        <f>TO_RPI_RO!R32+TO_RPI_BKFLOW!R32+TO_RPI_PT!R32+TO_RPI_IT!R32+TO_RPI_PPR!R32+TO_RPI_PIR!R32</f>
        <v>0</v>
      </c>
      <c r="S32" s="10">
        <f>TO_RPI_RO!S32+TO_RPI_BKFLOW!S32+TO_RPI_PT!S32+TO_RPI_IT!S32+TO_RPI_PPR!S32+TO_RPI_PIR!S32</f>
        <v>0</v>
      </c>
      <c r="T32" s="10">
        <f>TO_RPI_RO!T32+TO_RPI_BKFLOW!T32+TO_RPI_PT!T32+TO_RPI_IT!T32+TO_RPI_PPR!T32+TO_RPI_PIR!T32</f>
        <v>0</v>
      </c>
      <c r="U32" s="10">
        <f>TO_RPI_RO!U32+TO_RPI_BKFLOW!U32+TO_RPI_PT!U32+TO_RPI_IT!U32+TO_RPI_PPR!U32+TO_RPI_PIR!U32</f>
        <v>0</v>
      </c>
      <c r="V32" s="10">
        <f>TO_RPI_RO!V32+TO_RPI_BKFLOW!V32+TO_RPI_PT!V32+TO_RPI_IT!V32+TO_RPI_PPR!V32+TO_RPI_PIR!V32</f>
        <v>0</v>
      </c>
      <c r="W32" s="10">
        <f>TO_RPI_RO!W32+TO_RPI_BKFLOW!W32+TO_RPI_PT!W32+TO_RPI_IT!W32+TO_RPI_PPR!W32+TO_RPI_PIR!W32</f>
        <v>0</v>
      </c>
      <c r="X32" s="10">
        <f>TO_RPI_RO!X32+TO_RPI_BKFLOW!X32+TO_RPI_PT!X32+TO_RPI_IT!X32+TO_RPI_PPR!X32+TO_RPI_PIR!X32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68217.735167669816</v>
      </c>
      <c r="D33" s="29">
        <f t="shared" si="18"/>
        <v>68128.369819432497</v>
      </c>
      <c r="E33" s="29">
        <f t="shared" si="18"/>
        <v>64404.292003439376</v>
      </c>
      <c r="F33" s="29">
        <f t="shared" si="18"/>
        <v>67982.995270851243</v>
      </c>
      <c r="G33" s="29">
        <f t="shared" si="18"/>
        <v>71019.2218400688</v>
      </c>
      <c r="H33" s="29">
        <f t="shared" si="18"/>
        <v>72328.999656061904</v>
      </c>
      <c r="I33" s="29">
        <f t="shared" si="18"/>
        <v>70288.542648323302</v>
      </c>
      <c r="J33" s="29">
        <f t="shared" si="18"/>
        <v>69329.040154772112</v>
      </c>
      <c r="K33" s="29">
        <f t="shared" si="18"/>
        <v>68665.367411865853</v>
      </c>
      <c r="L33" s="29">
        <f t="shared" si="18"/>
        <v>67762.955975924342</v>
      </c>
      <c r="M33" s="29">
        <f t="shared" si="18"/>
        <v>72423.542476354254</v>
      </c>
      <c r="N33" s="29">
        <f t="shared" si="18"/>
        <v>68982.213499570047</v>
      </c>
      <c r="O33" s="29">
        <f t="shared" si="18"/>
        <v>71402.587102321573</v>
      </c>
      <c r="P33" s="29">
        <f t="shared" si="18"/>
        <v>70325.578417884797</v>
      </c>
      <c r="Q33" s="29">
        <f t="shared" si="18"/>
        <v>73333.338521066209</v>
      </c>
      <c r="R33" s="29">
        <f t="shared" si="18"/>
        <v>79095.230868443658</v>
      </c>
      <c r="S33" s="29">
        <f t="shared" si="18"/>
        <v>80064.376698194334</v>
      </c>
      <c r="T33" s="29">
        <f t="shared" si="18"/>
        <v>81639.245313843508</v>
      </c>
      <c r="U33" s="29">
        <f t="shared" si="18"/>
        <v>87755.68065348237</v>
      </c>
      <c r="V33" s="29">
        <f t="shared" si="18"/>
        <v>92049.785382631118</v>
      </c>
      <c r="W33" s="29">
        <f t="shared" si="18"/>
        <v>79822.931900257929</v>
      </c>
      <c r="X33" s="29">
        <f t="shared" ref="X33" si="19">SUM(X34:X50)</f>
        <v>87778.919690455718</v>
      </c>
    </row>
    <row r="34" spans="1:24" ht="11.25" customHeight="1" x14ac:dyDescent="0.2">
      <c r="A34" s="41" t="s">
        <v>55</v>
      </c>
      <c r="B34" s="9" t="s">
        <v>56</v>
      </c>
      <c r="C34" s="10">
        <f>TO_RPI_RO!C34+TO_RPI_BKFLOW!C34+TO_RPI_PT!C34+TO_RPI_IT!C34+TO_RPI_PPR!C34+TO_RPI_PIR!C34</f>
        <v>6415.3967325881349</v>
      </c>
      <c r="D34" s="10">
        <f>TO_RPI_RO!D34+TO_RPI_BKFLOW!D34+TO_RPI_PT!D34+TO_RPI_IT!D34+TO_RPI_PPR!D34+TO_RPI_PIR!D34</f>
        <v>6811.5687876182292</v>
      </c>
      <c r="E34" s="10">
        <f>TO_RPI_RO!E34+TO_RPI_BKFLOW!E34+TO_RPI_PT!E34+TO_RPI_IT!E34+TO_RPI_PPR!E34+TO_RPI_PIR!E34</f>
        <v>7525.1102321582102</v>
      </c>
      <c r="F34" s="10">
        <f>TO_RPI_RO!F34+TO_RPI_BKFLOW!F34+TO_RPI_PT!F34+TO_RPI_IT!F34+TO_RPI_PPR!F34+TO_RPI_PIR!F34</f>
        <v>8010.879879621667</v>
      </c>
      <c r="G34" s="10">
        <f>TO_RPI_RO!G34+TO_RPI_BKFLOW!G34+TO_RPI_PT!G34+TO_RPI_IT!G34+TO_RPI_PPR!G34+TO_RPI_PIR!G34</f>
        <v>8019.5156491831458</v>
      </c>
      <c r="H34" s="10">
        <f>TO_RPI_RO!H34+TO_RPI_BKFLOW!H34+TO_RPI_PT!H34+TO_RPI_IT!H34+TO_RPI_PPR!H34+TO_RPI_PIR!H34</f>
        <v>7807.5949269131543</v>
      </c>
      <c r="I34" s="10">
        <f>TO_RPI_RO!I34+TO_RPI_BKFLOW!I34+TO_RPI_PT!I34+TO_RPI_IT!I34+TO_RPI_PPR!I34+TO_RPI_PIR!I34</f>
        <v>7471.9843508168533</v>
      </c>
      <c r="J34" s="10">
        <f>TO_RPI_RO!J34+TO_RPI_BKFLOW!J34+TO_RPI_PT!J34+TO_RPI_IT!J34+TO_RPI_PPR!J34+TO_RPI_PIR!J34</f>
        <v>8066.8923473774721</v>
      </c>
      <c r="K34" s="10">
        <f>TO_RPI_RO!K34+TO_RPI_BKFLOW!K34+TO_RPI_PT!K34+TO_RPI_IT!K34+TO_RPI_PPR!K34+TO_RPI_PIR!K34</f>
        <v>7116.6967325881342</v>
      </c>
      <c r="L34" s="10">
        <f>TO_RPI_RO!L34+TO_RPI_BKFLOW!L34+TO_RPI_PT!L34+TO_RPI_IT!L34+TO_RPI_PPR!L34+TO_RPI_PIR!L34</f>
        <v>6923.6044711951836</v>
      </c>
      <c r="M34" s="10">
        <f>TO_RPI_RO!M34+TO_RPI_BKFLOW!M34+TO_RPI_PT!M34+TO_RPI_IT!M34+TO_RPI_PPR!M34+TO_RPI_PIR!M34</f>
        <v>7311.1471195184877</v>
      </c>
      <c r="N34" s="10">
        <f>TO_RPI_RO!N34+TO_RPI_BKFLOW!N34+TO_RPI_PT!N34+TO_RPI_IT!N34+TO_RPI_PPR!N34+TO_RPI_PIR!N34</f>
        <v>6826.5520206362853</v>
      </c>
      <c r="O34" s="10">
        <f>TO_RPI_RO!O34+TO_RPI_BKFLOW!O34+TO_RPI_PT!O34+TO_RPI_IT!O34+TO_RPI_PPR!O34+TO_RPI_PIR!O34</f>
        <v>7352.6189165950127</v>
      </c>
      <c r="P34" s="10">
        <f>TO_RPI_RO!P34+TO_RPI_BKFLOW!P34+TO_RPI_PT!P34+TO_RPI_IT!P34+TO_RPI_PPR!P34+TO_RPI_PIR!P34</f>
        <v>6858.1896818572668</v>
      </c>
      <c r="Q34" s="10">
        <f>TO_RPI_RO!Q34+TO_RPI_BKFLOW!Q34+TO_RPI_PT!Q34+TO_RPI_IT!Q34+TO_RPI_PPR!Q34+TO_RPI_PIR!Q34</f>
        <v>7099.0170249355124</v>
      </c>
      <c r="R34" s="10">
        <f>TO_RPI_RO!R34+TO_RPI_BKFLOW!R34+TO_RPI_PT!R34+TO_RPI_IT!R34+TO_RPI_PPR!R34+TO_RPI_PIR!R34</f>
        <v>6987.872484952708</v>
      </c>
      <c r="S34" s="10">
        <f>TO_RPI_RO!S34+TO_RPI_BKFLOW!S34+TO_RPI_PT!S34+TO_RPI_IT!S34+TO_RPI_PPR!S34+TO_RPI_PIR!S34</f>
        <v>7753.5099742046441</v>
      </c>
      <c r="T34" s="10">
        <f>TO_RPI_RO!T34+TO_RPI_BKFLOW!T34+TO_RPI_PT!T34+TO_RPI_IT!T34+TO_RPI_PPR!T34+TO_RPI_PIR!T34</f>
        <v>7372.2711951848678</v>
      </c>
      <c r="U34" s="10">
        <f>TO_RPI_RO!U34+TO_RPI_BKFLOW!U34+TO_RPI_PT!U34+TO_RPI_IT!U34+TO_RPI_PPR!U34+TO_RPI_PIR!U34</f>
        <v>7597.174290627685</v>
      </c>
      <c r="V34" s="10">
        <f>TO_RPI_RO!V34+TO_RPI_BKFLOW!V34+TO_RPI_PT!V34+TO_RPI_IT!V34+TO_RPI_PPR!V34+TO_RPI_PIR!V34</f>
        <v>7185.0713671539106</v>
      </c>
      <c r="W34" s="10">
        <f>TO_RPI_RO!W34+TO_RPI_BKFLOW!W34+TO_RPI_PT!W34+TO_RPI_IT!W34+TO_RPI_PPR!W34+TO_RPI_PIR!W34</f>
        <v>7280.3985382631136</v>
      </c>
      <c r="X34" s="10">
        <f>TO_RPI_RO!X34+TO_RPI_BKFLOW!X34+TO_RPI_PT!X34+TO_RPI_IT!X34+TO_RPI_PPR!X34+TO_RPI_PIR!X34</f>
        <v>7360.4707652622519</v>
      </c>
    </row>
    <row r="35" spans="1:24" ht="11.25" customHeight="1" x14ac:dyDescent="0.2">
      <c r="A35" s="41" t="s">
        <v>57</v>
      </c>
      <c r="B35" s="9" t="s">
        <v>58</v>
      </c>
      <c r="C35" s="10">
        <f>TO_RPI_RO!C35+TO_RPI_BKFLOW!C35+TO_RPI_PT!C35+TO_RPI_IT!C35+TO_RPI_PPR!C35+TO_RPI_PIR!C35</f>
        <v>0</v>
      </c>
      <c r="D35" s="10">
        <f>TO_RPI_RO!D35+TO_RPI_BKFLOW!D35+TO_RPI_PT!D35+TO_RPI_IT!D35+TO_RPI_PPR!D35+TO_RPI_PIR!D35</f>
        <v>0</v>
      </c>
      <c r="E35" s="10">
        <f>TO_RPI_RO!E35+TO_RPI_BKFLOW!E35+TO_RPI_PT!E35+TO_RPI_IT!E35+TO_RPI_PPR!E35+TO_RPI_PIR!E35</f>
        <v>0</v>
      </c>
      <c r="F35" s="10">
        <f>TO_RPI_RO!F35+TO_RPI_BKFLOW!F35+TO_RPI_PT!F35+TO_RPI_IT!F35+TO_RPI_PPR!F35+TO_RPI_PIR!F35</f>
        <v>0</v>
      </c>
      <c r="G35" s="10">
        <f>TO_RPI_RO!G35+TO_RPI_BKFLOW!G35+TO_RPI_PT!G35+TO_RPI_IT!G35+TO_RPI_PPR!G35+TO_RPI_PIR!G35</f>
        <v>0</v>
      </c>
      <c r="H35" s="10">
        <f>TO_RPI_RO!H35+TO_RPI_BKFLOW!H35+TO_RPI_PT!H35+TO_RPI_IT!H35+TO_RPI_PPR!H35+TO_RPI_PIR!H35</f>
        <v>0</v>
      </c>
      <c r="I35" s="10">
        <f>TO_RPI_RO!I35+TO_RPI_BKFLOW!I35+TO_RPI_PT!I35+TO_RPI_IT!I35+TO_RPI_PPR!I35+TO_RPI_PIR!I35</f>
        <v>0</v>
      </c>
      <c r="J35" s="10">
        <f>TO_RPI_RO!J35+TO_RPI_BKFLOW!J35+TO_RPI_PT!J35+TO_RPI_IT!J35+TO_RPI_PPR!J35+TO_RPI_PIR!J35</f>
        <v>0</v>
      </c>
      <c r="K35" s="10">
        <f>TO_RPI_RO!K35+TO_RPI_BKFLOW!K35+TO_RPI_PT!K35+TO_RPI_IT!K35+TO_RPI_PPR!K35+TO_RPI_PIR!K35</f>
        <v>0</v>
      </c>
      <c r="L35" s="10">
        <f>TO_RPI_RO!L35+TO_RPI_BKFLOW!L35+TO_RPI_PT!L35+TO_RPI_IT!L35+TO_RPI_PPR!L35+TO_RPI_PIR!L35</f>
        <v>0</v>
      </c>
      <c r="M35" s="10">
        <f>TO_RPI_RO!M35+TO_RPI_BKFLOW!M35+TO_RPI_PT!M35+TO_RPI_IT!M35+TO_RPI_PPR!M35+TO_RPI_PIR!M35</f>
        <v>0</v>
      </c>
      <c r="N35" s="10">
        <f>TO_RPI_RO!N35+TO_RPI_BKFLOW!N35+TO_RPI_PT!N35+TO_RPI_IT!N35+TO_RPI_PPR!N35+TO_RPI_PIR!N35</f>
        <v>0</v>
      </c>
      <c r="O35" s="10">
        <f>TO_RPI_RO!O35+TO_RPI_BKFLOW!O35+TO_RPI_PT!O35+TO_RPI_IT!O35+TO_RPI_PPR!O35+TO_RPI_PIR!O35</f>
        <v>0</v>
      </c>
      <c r="P35" s="10">
        <f>TO_RPI_RO!P35+TO_RPI_BKFLOW!P35+TO_RPI_PT!P35+TO_RPI_IT!P35+TO_RPI_PPR!P35+TO_RPI_PIR!P35</f>
        <v>0</v>
      </c>
      <c r="Q35" s="10">
        <f>TO_RPI_RO!Q35+TO_RPI_BKFLOW!Q35+TO_RPI_PT!Q35+TO_RPI_IT!Q35+TO_RPI_PPR!Q35+TO_RPI_PIR!Q35</f>
        <v>0</v>
      </c>
      <c r="R35" s="10">
        <f>TO_RPI_RO!R35+TO_RPI_BKFLOW!R35+TO_RPI_PT!R35+TO_RPI_IT!R35+TO_RPI_PPR!R35+TO_RPI_PIR!R35</f>
        <v>0</v>
      </c>
      <c r="S35" s="10">
        <f>TO_RPI_RO!S35+TO_RPI_BKFLOW!S35+TO_RPI_PT!S35+TO_RPI_IT!S35+TO_RPI_PPR!S35+TO_RPI_PIR!S35</f>
        <v>0</v>
      </c>
      <c r="T35" s="10">
        <f>TO_RPI_RO!T35+TO_RPI_BKFLOW!T35+TO_RPI_PT!T35+TO_RPI_IT!T35+TO_RPI_PPR!T35+TO_RPI_PIR!T35</f>
        <v>0</v>
      </c>
      <c r="U35" s="10">
        <f>TO_RPI_RO!U35+TO_RPI_BKFLOW!U35+TO_RPI_PT!U35+TO_RPI_IT!U35+TO_RPI_PPR!U35+TO_RPI_PIR!U35</f>
        <v>0</v>
      </c>
      <c r="V35" s="10">
        <f>TO_RPI_RO!V35+TO_RPI_BKFLOW!V35+TO_RPI_PT!V35+TO_RPI_IT!V35+TO_RPI_PPR!V35+TO_RPI_PIR!V35</f>
        <v>0</v>
      </c>
      <c r="W35" s="10">
        <f>TO_RPI_RO!W35+TO_RPI_BKFLOW!W35+TO_RPI_PT!W35+TO_RPI_IT!W35+TO_RPI_PPR!W35+TO_RPI_PIR!W35</f>
        <v>0</v>
      </c>
      <c r="X35" s="10">
        <f>TO_RPI_RO!X35+TO_RPI_BKFLOW!X35+TO_RPI_PT!X35+TO_RPI_IT!X35+TO_RPI_PPR!X35+TO_RPI_PIR!X35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TO_RPI_RO!C36+TO_RPI_BKFLOW!C36+TO_RPI_PT!C36+TO_RPI_IT!C36+TO_RPI_PPR!C36+TO_RPI_PIR!C36</f>
        <v>1268.3982803095444</v>
      </c>
      <c r="D36" s="10">
        <f>TO_RPI_RO!D36+TO_RPI_BKFLOW!D36+TO_RPI_PT!D36+TO_RPI_IT!D36+TO_RPI_PPR!D36+TO_RPI_PIR!D36</f>
        <v>1180.9597592433361</v>
      </c>
      <c r="E36" s="10">
        <f>TO_RPI_RO!E36+TO_RPI_BKFLOW!E36+TO_RPI_PT!E36+TO_RPI_IT!E36+TO_RPI_PPR!E36+TO_RPI_PIR!E36</f>
        <v>1139.9392949269131</v>
      </c>
      <c r="F36" s="10">
        <f>TO_RPI_RO!F36+TO_RPI_BKFLOW!F36+TO_RPI_PT!F36+TO_RPI_IT!F36+TO_RPI_PPR!F36+TO_RPI_PIR!F36</f>
        <v>1207.9469475494413</v>
      </c>
      <c r="G36" s="10">
        <f>TO_RPI_RO!G36+TO_RPI_BKFLOW!G36+TO_RPI_PT!G36+TO_RPI_IT!G36+TO_RPI_PPR!G36+TO_RPI_PIR!G36</f>
        <v>1603.039552880482</v>
      </c>
      <c r="H36" s="10">
        <f>TO_RPI_RO!H36+TO_RPI_BKFLOW!H36+TO_RPI_PT!H36+TO_RPI_IT!H36+TO_RPI_PPR!H36+TO_RPI_PIR!H36</f>
        <v>1498.3293207222703</v>
      </c>
      <c r="I36" s="10">
        <f>TO_RPI_RO!I36+TO_RPI_BKFLOW!I36+TO_RPI_PT!I36+TO_RPI_IT!I36+TO_RPI_PPR!I36+TO_RPI_PIR!I36</f>
        <v>1632.1857265692179</v>
      </c>
      <c r="J36" s="10">
        <f>TO_RPI_RO!J36+TO_RPI_BKFLOW!J36+TO_RPI_PT!J36+TO_RPI_IT!J36+TO_RPI_PPR!J36+TO_RPI_PIR!J36</f>
        <v>1603.0396388650038</v>
      </c>
      <c r="K36" s="10">
        <f>TO_RPI_RO!K36+TO_RPI_BKFLOW!K36+TO_RPI_PT!K36+TO_RPI_IT!K36+TO_RPI_PPR!K36+TO_RPI_PIR!K36</f>
        <v>1515.6010318142733</v>
      </c>
      <c r="L36" s="10">
        <f>TO_RPI_RO!L36+TO_RPI_BKFLOW!L36+TO_RPI_PT!L36+TO_RPI_IT!L36+TO_RPI_PPR!L36+TO_RPI_PIR!L36</f>
        <v>1585.7678417884781</v>
      </c>
      <c r="M36" s="10">
        <f>TO_RPI_RO!M36+TO_RPI_BKFLOW!M36+TO_RPI_PT!M36+TO_RPI_IT!M36+TO_RPI_PPR!M36+TO_RPI_PIR!M36</f>
        <v>1690.4779879621669</v>
      </c>
      <c r="N36" s="10">
        <f>TO_RPI_RO!N36+TO_RPI_BKFLOW!N36+TO_RPI_PT!N36+TO_RPI_IT!N36+TO_RPI_PPR!N36+TO_RPI_PIR!N36</f>
        <v>1783.3140154772138</v>
      </c>
      <c r="O36" s="10">
        <f>TO_RPI_RO!O36+TO_RPI_BKFLOW!O36+TO_RPI_PT!O36+TO_RPI_IT!O36+TO_RPI_PPR!O36+TO_RPI_PIR!O36</f>
        <v>1853.4806534823729</v>
      </c>
      <c r="P36" s="10">
        <f>TO_RPI_RO!P36+TO_RPI_BKFLOW!P36+TO_RPI_PT!P36+TO_RPI_IT!P36+TO_RPI_PPR!P36+TO_RPI_PIR!P36</f>
        <v>1720.7037833190027</v>
      </c>
      <c r="Q36" s="10">
        <f>TO_RPI_RO!Q36+TO_RPI_BKFLOW!Q36+TO_RPI_PT!Q36+TO_RPI_IT!Q36+TO_RPI_PPR!Q36+TO_RPI_PIR!Q36</f>
        <v>2012.1655202063621</v>
      </c>
      <c r="R36" s="10">
        <f>TO_RPI_RO!R36+TO_RPI_BKFLOW!R36+TO_RPI_PT!R36+TO_RPI_IT!R36+TO_RPI_PPR!R36+TO_RPI_PIR!R36</f>
        <v>2117.2983662940665</v>
      </c>
      <c r="S36" s="10">
        <f>TO_RPI_RO!S36+TO_RPI_BKFLOW!S36+TO_RPI_PT!S36+TO_RPI_IT!S36+TO_RPI_PPR!S36+TO_RPI_PIR!S36</f>
        <v>2096.0944110060191</v>
      </c>
      <c r="T36" s="10">
        <f>TO_RPI_RO!T36+TO_RPI_BKFLOW!T36+TO_RPI_PT!T36+TO_RPI_IT!T36+TO_RPI_PPR!T36+TO_RPI_PIR!T36</f>
        <v>2024.3897678417879</v>
      </c>
      <c r="U36" s="10">
        <f>TO_RPI_RO!U36+TO_RPI_BKFLOW!U36+TO_RPI_PT!U36+TO_RPI_IT!U36+TO_RPI_PPR!U36+TO_RPI_PIR!U36</f>
        <v>1914.8512467755797</v>
      </c>
      <c r="V36" s="10">
        <f>TO_RPI_RO!V36+TO_RPI_BKFLOW!V36+TO_RPI_PT!V36+TO_RPI_IT!V36+TO_RPI_PPR!V36+TO_RPI_PIR!V36</f>
        <v>1946.6880481513326</v>
      </c>
      <c r="W36" s="10">
        <f>TO_RPI_RO!W36+TO_RPI_BKFLOW!W36+TO_RPI_PT!W36+TO_RPI_IT!W36+TO_RPI_PPR!W36+TO_RPI_PIR!W36</f>
        <v>1803.5590713671534</v>
      </c>
      <c r="X36" s="10">
        <f>TO_RPI_RO!X36+TO_RPI_BKFLOW!X36+TO_RPI_PT!X36+TO_RPI_IT!X36+TO_RPI_PPR!X36+TO_RPI_PIR!X36</f>
        <v>2084.1766981943251</v>
      </c>
    </row>
    <row r="37" spans="1:24" ht="11.25" customHeight="1" x14ac:dyDescent="0.2">
      <c r="A37" s="41" t="s">
        <v>61</v>
      </c>
      <c r="B37" s="9" t="s">
        <v>62</v>
      </c>
      <c r="C37" s="10">
        <f>TO_RPI_RO!C37+TO_RPI_BKFLOW!C37+TO_RPI_PT!C37+TO_RPI_IT!C37+TO_RPI_PPR!C37+TO_RPI_PIR!C37</f>
        <v>9294.3059329320713</v>
      </c>
      <c r="D37" s="10">
        <f>TO_RPI_RO!D37+TO_RPI_BKFLOW!D37+TO_RPI_PT!D37+TO_RPI_IT!D37+TO_RPI_PPR!D37+TO_RPI_PIR!D37</f>
        <v>9849.3073086844361</v>
      </c>
      <c r="E37" s="10">
        <f>TO_RPI_RO!E37+TO_RPI_BKFLOW!E37+TO_RPI_PT!E37+TO_RPI_IT!E37+TO_RPI_PPR!E37+TO_RPI_PIR!E37</f>
        <v>8335.8460017196903</v>
      </c>
      <c r="F37" s="10">
        <f>TO_RPI_RO!F37+TO_RPI_BKFLOW!F37+TO_RPI_PT!F37+TO_RPI_IT!F37+TO_RPI_PPR!F37+TO_RPI_PIR!F37</f>
        <v>9050.2626827171116</v>
      </c>
      <c r="G37" s="10">
        <f>TO_RPI_RO!G37+TO_RPI_BKFLOW!G37+TO_RPI_PT!G37+TO_RPI_IT!G37+TO_RPI_PPR!G37+TO_RPI_PIR!G37</f>
        <v>9227.3907996560611</v>
      </c>
      <c r="H37" s="10">
        <f>TO_RPI_RO!H37+TO_RPI_BKFLOW!H37+TO_RPI_PT!H37+TO_RPI_IT!H37+TO_RPI_PPR!H37+TO_RPI_PIR!H37</f>
        <v>9859.1478073946673</v>
      </c>
      <c r="I37" s="10">
        <f>TO_RPI_RO!I37+TO_RPI_BKFLOW!I37+TO_RPI_PT!I37+TO_RPI_IT!I37+TO_RPI_PPR!I37+TO_RPI_PIR!I37</f>
        <v>10252.106620808254</v>
      </c>
      <c r="J37" s="10">
        <f>TO_RPI_RO!J37+TO_RPI_BKFLOW!J37+TO_RPI_PT!J37+TO_RPI_IT!J37+TO_RPI_PPR!J37+TO_RPI_PIR!J37</f>
        <v>9292.1036973344781</v>
      </c>
      <c r="K37" s="10">
        <f>TO_RPI_RO!K37+TO_RPI_BKFLOW!K37+TO_RPI_PT!K37+TO_RPI_IT!K37+TO_RPI_PPR!K37+TO_RPI_PIR!K37</f>
        <v>9607.5475494411003</v>
      </c>
      <c r="L37" s="10">
        <f>TO_RPI_RO!L37+TO_RPI_BKFLOW!L37+TO_RPI_PT!L37+TO_RPI_IT!L37+TO_RPI_PPR!L37+TO_RPI_PIR!L37</f>
        <v>9843.3457437661218</v>
      </c>
      <c r="M37" s="10">
        <f>TO_RPI_RO!M37+TO_RPI_BKFLOW!M37+TO_RPI_PT!M37+TO_RPI_IT!M37+TO_RPI_PPR!M37+TO_RPI_PIR!M37</f>
        <v>10869.695184866723</v>
      </c>
      <c r="N37" s="10">
        <f>TO_RPI_RO!N37+TO_RPI_BKFLOW!N37+TO_RPI_PT!N37+TO_RPI_IT!N37+TO_RPI_PPR!N37+TO_RPI_PIR!N37</f>
        <v>9023.0582115219258</v>
      </c>
      <c r="O37" s="10">
        <f>TO_RPI_RO!O37+TO_RPI_BKFLOW!O37+TO_RPI_PT!O37+TO_RPI_IT!O37+TO_RPI_PPR!O37+TO_RPI_PIR!O37</f>
        <v>11575.546947549441</v>
      </c>
      <c r="P37" s="10">
        <f>TO_RPI_RO!P37+TO_RPI_BKFLOW!P37+TO_RPI_PT!P37+TO_RPI_IT!P37+TO_RPI_PPR!P37+TO_RPI_PIR!P37</f>
        <v>11794.840928632846</v>
      </c>
      <c r="Q37" s="10">
        <f>TO_RPI_RO!Q37+TO_RPI_BKFLOW!Q37+TO_RPI_PT!Q37+TO_RPI_IT!Q37+TO_RPI_PPR!Q37+TO_RPI_PIR!Q37</f>
        <v>13439.294926913153</v>
      </c>
      <c r="R37" s="10">
        <f>TO_RPI_RO!R37+TO_RPI_BKFLOW!R37+TO_RPI_PT!R37+TO_RPI_IT!R37+TO_RPI_PPR!R37+TO_RPI_PIR!R37</f>
        <v>15075.06423043852</v>
      </c>
      <c r="S37" s="10">
        <f>TO_RPI_RO!S37+TO_RPI_BKFLOW!S37+TO_RPI_PT!S37+TO_RPI_IT!S37+TO_RPI_PPR!S37+TO_RPI_PIR!S37</f>
        <v>13853.33121238177</v>
      </c>
      <c r="T37" s="10">
        <f>TO_RPI_RO!T37+TO_RPI_BKFLOW!T37+TO_RPI_PT!T37+TO_RPI_IT!T37+TO_RPI_PPR!T37+TO_RPI_PIR!T37</f>
        <v>13691.552278589856</v>
      </c>
      <c r="U37" s="10">
        <f>TO_RPI_RO!U37+TO_RPI_BKFLOW!U37+TO_RPI_PT!U37+TO_RPI_IT!U37+TO_RPI_PPR!U37+TO_RPI_PIR!U37</f>
        <v>19818.096216680991</v>
      </c>
      <c r="V37" s="10">
        <f>TO_RPI_RO!V37+TO_RPI_BKFLOW!V37+TO_RPI_PT!V37+TO_RPI_IT!V37+TO_RPI_PPR!V37+TO_RPI_PIR!V37</f>
        <v>23170.045399828025</v>
      </c>
      <c r="W37" s="10">
        <f>TO_RPI_RO!W37+TO_RPI_BKFLOW!W37+TO_RPI_PT!W37+TO_RPI_IT!W37+TO_RPI_PPR!W37+TO_RPI_PIR!W37</f>
        <v>16955.106104901119</v>
      </c>
      <c r="X37" s="10">
        <f>TO_RPI_RO!X37+TO_RPI_BKFLOW!X37+TO_RPI_PT!X37+TO_RPI_IT!X37+TO_RPI_PPR!X37+TO_RPI_PIR!X37</f>
        <v>19911.158383490969</v>
      </c>
    </row>
    <row r="38" spans="1:24" ht="11.25" customHeight="1" x14ac:dyDescent="0.2">
      <c r="A38" s="41" t="s">
        <v>63</v>
      </c>
      <c r="B38" s="9" t="s">
        <v>64</v>
      </c>
      <c r="C38" s="10">
        <f>TO_RPI_RO!C38+TO_RPI_BKFLOW!C38+TO_RPI_PT!C38+TO_RPI_IT!C38+TO_RPI_PPR!C38+TO_RPI_PIR!C38</f>
        <v>53.596990541702489</v>
      </c>
      <c r="D38" s="10">
        <f>TO_RPI_RO!D38+TO_RPI_BKFLOW!D38+TO_RPI_PT!D38+TO_RPI_IT!D38+TO_RPI_PPR!D38+TO_RPI_PIR!D38</f>
        <v>55.69888220120378</v>
      </c>
      <c r="E38" s="10">
        <f>TO_RPI_RO!E38+TO_RPI_BKFLOW!E38+TO_RPI_PT!E38+TO_RPI_IT!E38+TO_RPI_PPR!E38+TO_RPI_PIR!E38</f>
        <v>45.18968185726569</v>
      </c>
      <c r="F38" s="10">
        <f>TO_RPI_RO!F38+TO_RPI_BKFLOW!F38+TO_RPI_PT!F38+TO_RPI_IT!F38+TO_RPI_PPR!F38+TO_RPI_PIR!F38</f>
        <v>59.902579535683579</v>
      </c>
      <c r="G38" s="10">
        <f>TO_RPI_RO!G38+TO_RPI_BKFLOW!G38+TO_RPI_PT!G38+TO_RPI_IT!G38+TO_RPI_PPR!G38+TO_RPI_PIR!G38</f>
        <v>59.902579535683579</v>
      </c>
      <c r="H38" s="10">
        <f>TO_RPI_RO!H38+TO_RPI_BKFLOW!H38+TO_RPI_PT!H38+TO_RPI_IT!H38+TO_RPI_PPR!H38+TO_RPI_PIR!H38</f>
        <v>54.647979363714533</v>
      </c>
      <c r="I38" s="10">
        <f>TO_RPI_RO!I38+TO_RPI_BKFLOW!I38+TO_RPI_PT!I38+TO_RPI_IT!I38+TO_RPI_PPR!I38+TO_RPI_PIR!I38</f>
        <v>38.884092863284607</v>
      </c>
      <c r="J38" s="10">
        <f>TO_RPI_RO!J38+TO_RPI_BKFLOW!J38+TO_RPI_PT!J38+TO_RPI_IT!J38+TO_RPI_PPR!J38+TO_RPI_PIR!J38</f>
        <v>84.073774720550304</v>
      </c>
      <c r="K38" s="10">
        <f>TO_RPI_RO!K38+TO_RPI_BKFLOW!K38+TO_RPI_PT!K38+TO_RPI_IT!K38+TO_RPI_PPR!K38+TO_RPI_PIR!K38</f>
        <v>69.360877042132415</v>
      </c>
      <c r="L38" s="10">
        <f>TO_RPI_RO!L38+TO_RPI_BKFLOW!L38+TO_RPI_PT!L38+TO_RPI_IT!L38+TO_RPI_PPR!L38+TO_RPI_PIR!L38</f>
        <v>58.851590713671527</v>
      </c>
      <c r="M38" s="10">
        <f>TO_RPI_RO!M38+TO_RPI_BKFLOW!M38+TO_RPI_PT!M38+TO_RPI_IT!M38+TO_RPI_PPR!M38+TO_RPI_PIR!M38</f>
        <v>47.29148753224419</v>
      </c>
      <c r="N38" s="10">
        <f>TO_RPI_RO!N38+TO_RPI_BKFLOW!N38+TO_RPI_PT!N38+TO_RPI_IT!N38+TO_RPI_PPR!N38+TO_RPI_PIR!N38</f>
        <v>39.934995700773861</v>
      </c>
      <c r="O38" s="10">
        <f>TO_RPI_RO!O38+TO_RPI_BKFLOW!O38+TO_RPI_PT!O38+TO_RPI_IT!O38+TO_RPI_PPR!O38+TO_RPI_PIR!O38</f>
        <v>52.546087704213242</v>
      </c>
      <c r="P38" s="10">
        <f>TO_RPI_RO!P38+TO_RPI_BKFLOW!P38+TO_RPI_PT!P38+TO_RPI_IT!P38+TO_RPI_PPR!P38+TO_RPI_PIR!P38</f>
        <v>47.29148753224419</v>
      </c>
      <c r="Q38" s="10">
        <f>TO_RPI_RO!Q38+TO_RPI_BKFLOW!Q38+TO_RPI_PT!Q38+TO_RPI_IT!Q38+TO_RPI_PPR!Q38+TO_RPI_PIR!Q38</f>
        <v>64.10627687016337</v>
      </c>
      <c r="R38" s="10">
        <f>TO_RPI_RO!R38+TO_RPI_BKFLOW!R38+TO_RPI_PT!R38+TO_RPI_IT!R38+TO_RPI_PPR!R38+TO_RPI_PIR!R38</f>
        <v>94.234049871023217</v>
      </c>
      <c r="S38" s="10">
        <f>TO_RPI_RO!S38+TO_RPI_BKFLOW!S38+TO_RPI_PT!S38+TO_RPI_IT!S38+TO_RPI_PPR!S38+TO_RPI_PIR!S38</f>
        <v>68.643078245915731</v>
      </c>
      <c r="T38" s="10">
        <f>TO_RPI_RO!T38+TO_RPI_BKFLOW!T38+TO_RPI_PT!T38+TO_RPI_IT!T38+TO_RPI_PPR!T38+TO_RPI_PIR!T38</f>
        <v>67.28632846087703</v>
      </c>
      <c r="U38" s="10">
        <f>TO_RPI_RO!U38+TO_RPI_BKFLOW!U38+TO_RPI_PT!U38+TO_RPI_IT!U38+TO_RPI_PPR!U38+TO_RPI_PIR!U38</f>
        <v>42.573946689595878</v>
      </c>
      <c r="V38" s="10">
        <f>TO_RPI_RO!V38+TO_RPI_BKFLOW!V38+TO_RPI_PT!V38+TO_RPI_IT!V38+TO_RPI_PPR!V38+TO_RPI_PIR!V38</f>
        <v>53.585468615649177</v>
      </c>
      <c r="W38" s="10">
        <f>TO_RPI_RO!W38+TO_RPI_BKFLOW!W38+TO_RPI_PT!W38+TO_RPI_IT!W38+TO_RPI_PPR!W38+TO_RPI_PIR!W38</f>
        <v>64.198710232158206</v>
      </c>
      <c r="X38" s="10">
        <f>TO_RPI_RO!X38+TO_RPI_BKFLOW!X38+TO_RPI_PT!X38+TO_RPI_IT!X38+TO_RPI_PPR!X38+TO_RPI_PIR!X38</f>
        <v>66.668357695614787</v>
      </c>
    </row>
    <row r="39" spans="1:24" ht="11.25" customHeight="1" x14ac:dyDescent="0.2">
      <c r="A39" s="41" t="s">
        <v>65</v>
      </c>
      <c r="B39" s="9" t="s">
        <v>66</v>
      </c>
      <c r="C39" s="10">
        <f>TO_RPI_RO!C39+TO_RPI_BKFLOW!C39+TO_RPI_PT!C39+TO_RPI_IT!C39+TO_RPI_PPR!C39+TO_RPI_PIR!C39</f>
        <v>0</v>
      </c>
      <c r="D39" s="10">
        <f>TO_RPI_RO!D39+TO_RPI_BKFLOW!D39+TO_RPI_PT!D39+TO_RPI_IT!D39+TO_RPI_PPR!D39+TO_RPI_PIR!D39</f>
        <v>0</v>
      </c>
      <c r="E39" s="10">
        <f>TO_RPI_RO!E39+TO_RPI_BKFLOW!E39+TO_RPI_PT!E39+TO_RPI_IT!E39+TO_RPI_PPR!E39+TO_RPI_PIR!E39</f>
        <v>0</v>
      </c>
      <c r="F39" s="10">
        <f>TO_RPI_RO!F39+TO_RPI_BKFLOW!F39+TO_RPI_PT!F39+TO_RPI_IT!F39+TO_RPI_PPR!F39+TO_RPI_PIR!F39</f>
        <v>0</v>
      </c>
      <c r="G39" s="10">
        <f>TO_RPI_RO!G39+TO_RPI_BKFLOW!G39+TO_RPI_PT!G39+TO_RPI_IT!G39+TO_RPI_PPR!G39+TO_RPI_PIR!G39</f>
        <v>0</v>
      </c>
      <c r="H39" s="10">
        <f>TO_RPI_RO!H39+TO_RPI_BKFLOW!H39+TO_RPI_PT!H39+TO_RPI_IT!H39+TO_RPI_PPR!H39+TO_RPI_PIR!H39</f>
        <v>0</v>
      </c>
      <c r="I39" s="10">
        <f>TO_RPI_RO!I39+TO_RPI_BKFLOW!I39+TO_RPI_PT!I39+TO_RPI_IT!I39+TO_RPI_PPR!I39+TO_RPI_PIR!I39</f>
        <v>0</v>
      </c>
      <c r="J39" s="10">
        <f>TO_RPI_RO!J39+TO_RPI_BKFLOW!J39+TO_RPI_PT!J39+TO_RPI_IT!J39+TO_RPI_PPR!J39+TO_RPI_PIR!J39</f>
        <v>0</v>
      </c>
      <c r="K39" s="10">
        <f>TO_RPI_RO!K39+TO_RPI_BKFLOW!K39+TO_RPI_PT!K39+TO_RPI_IT!K39+TO_RPI_PPR!K39+TO_RPI_PIR!K39</f>
        <v>0</v>
      </c>
      <c r="L39" s="10">
        <f>TO_RPI_RO!L39+TO_RPI_BKFLOW!L39+TO_RPI_PT!L39+TO_RPI_IT!L39+TO_RPI_PPR!L39+TO_RPI_PIR!L39</f>
        <v>0</v>
      </c>
      <c r="M39" s="10">
        <f>TO_RPI_RO!M39+TO_RPI_BKFLOW!M39+TO_RPI_PT!M39+TO_RPI_IT!M39+TO_RPI_PPR!M39+TO_RPI_PIR!M39</f>
        <v>0</v>
      </c>
      <c r="N39" s="10">
        <f>TO_RPI_RO!N39+TO_RPI_BKFLOW!N39+TO_RPI_PT!N39+TO_RPI_IT!N39+TO_RPI_PPR!N39+TO_RPI_PIR!N39</f>
        <v>0</v>
      </c>
      <c r="O39" s="10">
        <f>TO_RPI_RO!O39+TO_RPI_BKFLOW!O39+TO_RPI_PT!O39+TO_RPI_IT!O39+TO_RPI_PPR!O39+TO_RPI_PIR!O39</f>
        <v>0</v>
      </c>
      <c r="P39" s="10">
        <f>TO_RPI_RO!P39+TO_RPI_BKFLOW!P39+TO_RPI_PT!P39+TO_RPI_IT!P39+TO_RPI_PPR!P39+TO_RPI_PIR!P39</f>
        <v>0</v>
      </c>
      <c r="Q39" s="10">
        <f>TO_RPI_RO!Q39+TO_RPI_BKFLOW!Q39+TO_RPI_PT!Q39+TO_RPI_IT!Q39+TO_RPI_PPR!Q39+TO_RPI_PIR!Q39</f>
        <v>0</v>
      </c>
      <c r="R39" s="10">
        <f>TO_RPI_RO!R39+TO_RPI_BKFLOW!R39+TO_RPI_PT!R39+TO_RPI_IT!R39+TO_RPI_PPR!R39+TO_RPI_PIR!R39</f>
        <v>0</v>
      </c>
      <c r="S39" s="10">
        <f>TO_RPI_RO!S39+TO_RPI_BKFLOW!S39+TO_RPI_PT!S39+TO_RPI_IT!S39+TO_RPI_PPR!S39+TO_RPI_PIR!S39</f>
        <v>0</v>
      </c>
      <c r="T39" s="10">
        <f>TO_RPI_RO!T39+TO_RPI_BKFLOW!T39+TO_RPI_PT!T39+TO_RPI_IT!T39+TO_RPI_PPR!T39+TO_RPI_PIR!T39</f>
        <v>0</v>
      </c>
      <c r="U39" s="10">
        <f>TO_RPI_RO!U39+TO_RPI_BKFLOW!U39+TO_RPI_PT!U39+TO_RPI_IT!U39+TO_RPI_PPR!U39+TO_RPI_PIR!U39</f>
        <v>0</v>
      </c>
      <c r="V39" s="10">
        <f>TO_RPI_RO!V39+TO_RPI_BKFLOW!V39+TO_RPI_PT!V39+TO_RPI_IT!V39+TO_RPI_PPR!V39+TO_RPI_PIR!V39</f>
        <v>0</v>
      </c>
      <c r="W39" s="10">
        <f>TO_RPI_RO!W39+TO_RPI_BKFLOW!W39+TO_RPI_PT!W39+TO_RPI_IT!W39+TO_RPI_PPR!W39+TO_RPI_PIR!W39</f>
        <v>0</v>
      </c>
      <c r="X39" s="10">
        <f>TO_RPI_RO!X39+TO_RPI_BKFLOW!X39+TO_RPI_PT!X39+TO_RPI_IT!X39+TO_RPI_PPR!X39+TO_RPI_PIR!X39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TO_RPI_RO!C40+TO_RPI_BKFLOW!C40+TO_RPI_PT!C40+TO_RPI_IT!C40+TO_RPI_PPR!C40+TO_RPI_PIR!C40</f>
        <v>7263.5067067927766</v>
      </c>
      <c r="D40" s="10">
        <f>TO_RPI_RO!D40+TO_RPI_BKFLOW!D40+TO_RPI_PT!D40+TO_RPI_IT!D40+TO_RPI_PPR!D40+TO_RPI_PIR!D40</f>
        <v>6430.2450558899391</v>
      </c>
      <c r="E40" s="10">
        <f>TO_RPI_RO!E40+TO_RPI_BKFLOW!E40+TO_RPI_PT!E40+TO_RPI_IT!E40+TO_RPI_PPR!E40+TO_RPI_PIR!E40</f>
        <v>6143.486672398968</v>
      </c>
      <c r="F40" s="10">
        <f>TO_RPI_RO!F40+TO_RPI_BKFLOW!F40+TO_RPI_PT!F40+TO_RPI_IT!F40+TO_RPI_PPR!F40+TO_RPI_PIR!F40</f>
        <v>6613.1055030094576</v>
      </c>
      <c r="G40" s="10">
        <f>TO_RPI_RO!G40+TO_RPI_BKFLOW!G40+TO_RPI_PT!G40+TO_RPI_IT!G40+TO_RPI_PPR!G40+TO_RPI_PIR!G40</f>
        <v>6865.577558039553</v>
      </c>
      <c r="H40" s="10">
        <f>TO_RPI_RO!H40+TO_RPI_BKFLOW!H40+TO_RPI_PT!H40+TO_RPI_IT!H40+TO_RPI_PPR!H40+TO_RPI_PIR!H40</f>
        <v>7201.167927773</v>
      </c>
      <c r="I40" s="10">
        <f>TO_RPI_RO!I40+TO_RPI_BKFLOW!I40+TO_RPI_PT!I40+TO_RPI_IT!I40+TO_RPI_PPR!I40+TO_RPI_PIR!I40</f>
        <v>7186.6222699914006</v>
      </c>
      <c r="J40" s="10">
        <f>TO_RPI_RO!J40+TO_RPI_BKFLOW!J40+TO_RPI_PT!J40+TO_RPI_IT!J40+TO_RPI_PPR!J40+TO_RPI_PIR!J40</f>
        <v>6837.5251074806529</v>
      </c>
      <c r="K40" s="10">
        <f>TO_RPI_RO!K40+TO_RPI_BKFLOW!K40+TO_RPI_PT!K40+TO_RPI_IT!K40+TO_RPI_PPR!K40+TO_RPI_PIR!K40</f>
        <v>6371.023215821152</v>
      </c>
      <c r="L40" s="10">
        <f>TO_RPI_RO!L40+TO_RPI_BKFLOW!L40+TO_RPI_PT!L40+TO_RPI_IT!L40+TO_RPI_PPR!L40+TO_RPI_PIR!L40</f>
        <v>5732.0507308684437</v>
      </c>
      <c r="M40" s="10">
        <f>TO_RPI_RO!M40+TO_RPI_BKFLOW!M40+TO_RPI_PT!M40+TO_RPI_IT!M40+TO_RPI_PPR!M40+TO_RPI_PIR!M40</f>
        <v>6529.9871023215819</v>
      </c>
      <c r="N40" s="10">
        <f>TO_RPI_RO!N40+TO_RPI_BKFLOW!N40+TO_RPI_PT!N40+TO_RPI_IT!N40+TO_RPI_PPR!N40+TO_RPI_PIR!N40</f>
        <v>7297.7930352536541</v>
      </c>
      <c r="O40" s="10">
        <f>TO_RPI_RO!O40+TO_RPI_BKFLOW!O40+TO_RPI_PT!O40+TO_RPI_IT!O40+TO_RPI_PPR!O40+TO_RPI_PIR!O40</f>
        <v>6793.8879621668093</v>
      </c>
      <c r="P40" s="10">
        <f>TO_RPI_RO!P40+TO_RPI_BKFLOW!P40+TO_RPI_PT!P40+TO_RPI_IT!P40+TO_RPI_PPR!P40+TO_RPI_PIR!P40</f>
        <v>6683.7561478933785</v>
      </c>
      <c r="Q40" s="10">
        <f>TO_RPI_RO!Q40+TO_RPI_BKFLOW!Q40+TO_RPI_PT!Q40+TO_RPI_IT!Q40+TO_RPI_PPR!Q40+TO_RPI_PIR!Q40</f>
        <v>7212.5967325881338</v>
      </c>
      <c r="R40" s="10">
        <f>TO_RPI_RO!R40+TO_RPI_BKFLOW!R40+TO_RPI_PT!R40+TO_RPI_IT!R40+TO_RPI_PPR!R40+TO_RPI_PIR!R40</f>
        <v>7732.1634565778149</v>
      </c>
      <c r="S40" s="10">
        <f>TO_RPI_RO!S40+TO_RPI_BKFLOW!S40+TO_RPI_PT!S40+TO_RPI_IT!S40+TO_RPI_PPR!S40+TO_RPI_PIR!S40</f>
        <v>7782.6848667239892</v>
      </c>
      <c r="T40" s="10">
        <f>TO_RPI_RO!T40+TO_RPI_BKFLOW!T40+TO_RPI_PT!T40+TO_RPI_IT!T40+TO_RPI_PPR!T40+TO_RPI_PIR!T40</f>
        <v>7885.556319862425</v>
      </c>
      <c r="U40" s="10">
        <f>TO_RPI_RO!U40+TO_RPI_BKFLOW!U40+TO_RPI_PT!U40+TO_RPI_IT!U40+TO_RPI_PPR!U40+TO_RPI_PIR!U40</f>
        <v>9234.5</v>
      </c>
      <c r="V40" s="10">
        <f>TO_RPI_RO!V40+TO_RPI_BKFLOW!V40+TO_RPI_PT!V40+TO_RPI_IT!V40+TO_RPI_PPR!V40+TO_RPI_PIR!V40</f>
        <v>9100.0185726569216</v>
      </c>
      <c r="W40" s="10">
        <f>TO_RPI_RO!W40+TO_RPI_BKFLOW!W40+TO_RPI_PT!W40+TO_RPI_IT!W40+TO_RPI_PPR!W40+TO_RPI_PIR!W40</f>
        <v>4633.9301805674977</v>
      </c>
      <c r="X40" s="10">
        <f>TO_RPI_RO!X40+TO_RPI_BKFLOW!X40+TO_RPI_PT!X40+TO_RPI_IT!X40+TO_RPI_PPR!X40+TO_RPI_PIR!X40</f>
        <v>4485.9472914875323</v>
      </c>
    </row>
    <row r="41" spans="1:24" ht="11.25" customHeight="1" x14ac:dyDescent="0.2">
      <c r="A41" s="41" t="s">
        <v>69</v>
      </c>
      <c r="B41" s="9" t="s">
        <v>70</v>
      </c>
      <c r="C41" s="10">
        <f>TO_RPI_RO!C41+TO_RPI_BKFLOW!C41+TO_RPI_PT!C41+TO_RPI_IT!C41+TO_RPI_PPR!C41+TO_RPI_PIR!C41</f>
        <v>293.38641444539985</v>
      </c>
      <c r="D41" s="10">
        <f>TO_RPI_RO!D41+TO_RPI_BKFLOW!D41+TO_RPI_PT!D41+TO_RPI_IT!D41+TO_RPI_PPR!D41+TO_RPI_PIR!D41</f>
        <v>443.68254514187436</v>
      </c>
      <c r="E41" s="10">
        <f>TO_RPI_RO!E41+TO_RPI_BKFLOW!E41+TO_RPI_PT!E41+TO_RPI_IT!E41+TO_RPI_PPR!E41+TO_RPI_PIR!E41</f>
        <v>334.5632846087704</v>
      </c>
      <c r="F41" s="10">
        <f>TO_RPI_RO!F41+TO_RPI_BKFLOW!F41+TO_RPI_PT!F41+TO_RPI_IT!F41+TO_RPI_PPR!F41+TO_RPI_PIR!F41</f>
        <v>324.26913155631979</v>
      </c>
      <c r="G41" s="10">
        <f>TO_RPI_RO!G41+TO_RPI_BKFLOW!G41+TO_RPI_PT!G41+TO_RPI_IT!G41+TO_RPI_PPR!G41+TO_RPI_PIR!G41</f>
        <v>319.1220120378332</v>
      </c>
      <c r="H41" s="10">
        <f>TO_RPI_RO!H41+TO_RPI_BKFLOW!H41+TO_RPI_PT!H41+TO_RPI_IT!H41+TO_RPI_PPR!H41+TO_RPI_PIR!H41</f>
        <v>337.65159071367157</v>
      </c>
      <c r="I41" s="10">
        <f>TO_RPI_RO!I41+TO_RPI_BKFLOW!I41+TO_RPI_PT!I41+TO_RPI_IT!I41+TO_RPI_PPR!I41+TO_RPI_PIR!I41</f>
        <v>284.12149613069647</v>
      </c>
      <c r="J41" s="10">
        <f>TO_RPI_RO!J41+TO_RPI_BKFLOW!J41+TO_RPI_PT!J41+TO_RPI_IT!J41+TO_RPI_PPR!J41+TO_RPI_PIR!J41</f>
        <v>468.38865004299231</v>
      </c>
      <c r="K41" s="10">
        <f>TO_RPI_RO!K41+TO_RPI_BKFLOW!K41+TO_RPI_PT!K41+TO_RPI_IT!K41+TO_RPI_PPR!K41+TO_RPI_PIR!K41</f>
        <v>390.15245055889937</v>
      </c>
      <c r="L41" s="10">
        <f>TO_RPI_RO!L41+TO_RPI_BKFLOW!L41+TO_RPI_PT!L41+TO_RPI_IT!L41+TO_RPI_PPR!L41+TO_RPI_PIR!L41</f>
        <v>430.3000859845227</v>
      </c>
      <c r="M41" s="10">
        <f>TO_RPI_RO!M41+TO_RPI_BKFLOW!M41+TO_RPI_PT!M41+TO_RPI_IT!M41+TO_RPI_PPR!M41+TO_RPI_PIR!M41</f>
        <v>333.53396388650043</v>
      </c>
      <c r="N41" s="10">
        <f>TO_RPI_RO!N41+TO_RPI_BKFLOW!N41+TO_RPI_PT!N41+TO_RPI_IT!N41+TO_RPI_PPR!N41+TO_RPI_PIR!N41</f>
        <v>447.80025795356835</v>
      </c>
      <c r="O41" s="10">
        <f>TO_RPI_RO!O41+TO_RPI_BKFLOW!O41+TO_RPI_PT!O41+TO_RPI_IT!O41+TO_RPI_PPR!O41+TO_RPI_PIR!O41</f>
        <v>642.36173688736028</v>
      </c>
      <c r="P41" s="10">
        <f>TO_RPI_RO!P41+TO_RPI_BKFLOW!P41+TO_RPI_PT!P41+TO_RPI_IT!P41+TO_RPI_PPR!P41+TO_RPI_PIR!P41</f>
        <v>427.21169389509885</v>
      </c>
      <c r="Q41" s="10">
        <f>TO_RPI_RO!Q41+TO_RPI_BKFLOW!Q41+TO_RPI_PT!Q41+TO_RPI_IT!Q41+TO_RPI_PPR!Q41+TO_RPI_PIR!Q41</f>
        <v>393.24067067927768</v>
      </c>
      <c r="R41" s="10">
        <f>TO_RPI_RO!R41+TO_RPI_BKFLOW!R41+TO_RPI_PT!R41+TO_RPI_IT!R41+TO_RPI_PPR!R41+TO_RPI_PIR!R41</f>
        <v>564.36569217540841</v>
      </c>
      <c r="S41" s="10">
        <f>TO_RPI_RO!S41+TO_RPI_BKFLOW!S41+TO_RPI_PT!S41+TO_RPI_IT!S41+TO_RPI_PPR!S41+TO_RPI_PIR!S41</f>
        <v>751.39621668099721</v>
      </c>
      <c r="T41" s="10">
        <f>TO_RPI_RO!T41+TO_RPI_BKFLOW!T41+TO_RPI_PT!T41+TO_RPI_IT!T41+TO_RPI_PPR!T41+TO_RPI_PIR!T41</f>
        <v>409.83886500429918</v>
      </c>
      <c r="U41" s="10">
        <f>TO_RPI_RO!U41+TO_RPI_BKFLOW!U41+TO_RPI_PT!U41+TO_RPI_IT!U41+TO_RPI_PPR!U41+TO_RPI_PIR!U41</f>
        <v>216.80206362854679</v>
      </c>
      <c r="V41" s="10">
        <f>TO_RPI_RO!V41+TO_RPI_BKFLOW!V41+TO_RPI_PT!V41+TO_RPI_IT!V41+TO_RPI_PPR!V41+TO_RPI_PIR!V41</f>
        <v>314.07188306104899</v>
      </c>
      <c r="W41" s="10">
        <f>TO_RPI_RO!W41+TO_RPI_BKFLOW!W41+TO_RPI_PT!W41+TO_RPI_IT!W41+TO_RPI_PPR!W41+TO_RPI_PIR!W41</f>
        <v>267.74815133276007</v>
      </c>
      <c r="X41" s="10">
        <f>TO_RPI_RO!X41+TO_RPI_BKFLOW!X41+TO_RPI_PT!X41+TO_RPI_IT!X41+TO_RPI_PPR!X41+TO_RPI_PIR!X41</f>
        <v>556.57231298366287</v>
      </c>
    </row>
    <row r="42" spans="1:24" ht="11.25" customHeight="1" x14ac:dyDescent="0.2">
      <c r="A42" s="41" t="s">
        <v>71</v>
      </c>
      <c r="B42" s="9" t="s">
        <v>72</v>
      </c>
      <c r="C42" s="10">
        <f>TO_RPI_RO!C42+TO_RPI_BKFLOW!C42+TO_RPI_PT!C42+TO_RPI_IT!C42+TO_RPI_PPR!C42+TO_RPI_PIR!C42</f>
        <v>8449.4124677558029</v>
      </c>
      <c r="D42" s="10">
        <f>TO_RPI_RO!D42+TO_RPI_BKFLOW!D42+TO_RPI_PT!D42+TO_RPI_IT!D42+TO_RPI_PPR!D42+TO_RPI_PIR!D42</f>
        <v>8055.3167669819413</v>
      </c>
      <c r="E42" s="10">
        <f>TO_RPI_RO!E42+TO_RPI_BKFLOW!E42+TO_RPI_PT!E42+TO_RPI_IT!E42+TO_RPI_PPR!E42+TO_RPI_PIR!E42</f>
        <v>8073.1824591573504</v>
      </c>
      <c r="F42" s="10">
        <f>TO_RPI_RO!F42+TO_RPI_BKFLOW!F42+TO_RPI_PT!F42+TO_RPI_IT!F42+TO_RPI_PPR!F42+TO_RPI_PIR!F42</f>
        <v>8758.3834909716243</v>
      </c>
      <c r="G42" s="10">
        <f>TO_RPI_RO!G42+TO_RPI_BKFLOW!G42+TO_RPI_PT!G42+TO_RPI_IT!G42+TO_RPI_PPR!G42+TO_RPI_PIR!G42</f>
        <v>9426.7697334479799</v>
      </c>
      <c r="H42" s="10">
        <f>TO_RPI_RO!H42+TO_RPI_BKFLOW!H42+TO_RPI_PT!H42+TO_RPI_IT!H42+TO_RPI_PPR!H42+TO_RPI_PIR!H42</f>
        <v>9192.4142734307825</v>
      </c>
      <c r="I42" s="10">
        <f>TO_RPI_RO!I42+TO_RPI_BKFLOW!I42+TO_RPI_PT!I42+TO_RPI_IT!I42+TO_RPI_PPR!I42+TO_RPI_PIR!I42</f>
        <v>8487.245571797077</v>
      </c>
      <c r="J42" s="10">
        <f>TO_RPI_RO!J42+TO_RPI_BKFLOW!J42+TO_RPI_PT!J42+TO_RPI_IT!J42+TO_RPI_PPR!J42+TO_RPI_PIR!J42</f>
        <v>9433.0754084264827</v>
      </c>
      <c r="K42" s="10">
        <f>TO_RPI_RO!K42+TO_RPI_BKFLOW!K42+TO_RPI_PT!K42+TO_RPI_IT!K42+TO_RPI_PPR!K42+TO_RPI_PIR!K42</f>
        <v>9884.9717970765232</v>
      </c>
      <c r="L42" s="10">
        <f>TO_RPI_RO!L42+TO_RPI_BKFLOW!L42+TO_RPI_PT!L42+TO_RPI_IT!L42+TO_RPI_PPR!L42+TO_RPI_PIR!L42</f>
        <v>10098.308942390369</v>
      </c>
      <c r="M42" s="10">
        <f>TO_RPI_RO!M42+TO_RPI_BKFLOW!M42+TO_RPI_PT!M42+TO_RPI_IT!M42+TO_RPI_PPR!M42+TO_RPI_PIR!M42</f>
        <v>9838.7312123817719</v>
      </c>
      <c r="N42" s="10">
        <f>TO_RPI_RO!N42+TO_RPI_BKFLOW!N42+TO_RPI_PT!N42+TO_RPI_IT!N42+TO_RPI_PPR!N42+TO_RPI_PIR!N42</f>
        <v>8970.6698194325018</v>
      </c>
      <c r="O42" s="10">
        <f>TO_RPI_RO!O42+TO_RPI_BKFLOW!O42+TO_RPI_PT!O42+TO_RPI_IT!O42+TO_RPI_PPR!O42+TO_RPI_PIR!O42</f>
        <v>8703.7355116079088</v>
      </c>
      <c r="P42" s="10">
        <f>TO_RPI_RO!P42+TO_RPI_BKFLOW!P42+TO_RPI_PT!P42+TO_RPI_IT!P42+TO_RPI_PPR!P42+TO_RPI_PIR!P42</f>
        <v>8579.7268271711091</v>
      </c>
      <c r="Q42" s="10">
        <f>TO_RPI_RO!Q42+TO_RPI_BKFLOW!Q42+TO_RPI_PT!Q42+TO_RPI_IT!Q42+TO_RPI_PPR!Q42+TO_RPI_PIR!Q42</f>
        <v>8035.349269131555</v>
      </c>
      <c r="R42" s="10">
        <f>TO_RPI_RO!R42+TO_RPI_BKFLOW!R42+TO_RPI_PT!R42+TO_RPI_IT!R42+TO_RPI_PPR!R42+TO_RPI_PIR!R42</f>
        <v>9898.5279449699046</v>
      </c>
      <c r="S42" s="10">
        <f>TO_RPI_RO!S42+TO_RPI_BKFLOW!S42+TO_RPI_PT!S42+TO_RPI_IT!S42+TO_RPI_PPR!S42+TO_RPI_PIR!S42</f>
        <v>11359.176096302661</v>
      </c>
      <c r="T42" s="10">
        <f>TO_RPI_RO!T42+TO_RPI_BKFLOW!T42+TO_RPI_PT!T42+TO_RPI_IT!T42+TO_RPI_PPR!T42+TO_RPI_PIR!T42</f>
        <v>11985.111263972487</v>
      </c>
      <c r="U42" s="10">
        <f>TO_RPI_RO!U42+TO_RPI_BKFLOW!U42+TO_RPI_PT!U42+TO_RPI_IT!U42+TO_RPI_PPR!U42+TO_RPI_PIR!U42</f>
        <v>12810.062252794494</v>
      </c>
      <c r="V42" s="10">
        <f>TO_RPI_RO!V42+TO_RPI_BKFLOW!V42+TO_RPI_PT!V42+TO_RPI_IT!V42+TO_RPI_PPR!V42+TO_RPI_PIR!V42</f>
        <v>12875.579019776438</v>
      </c>
      <c r="W42" s="10">
        <f>TO_RPI_RO!W42+TO_RPI_BKFLOW!W42+TO_RPI_PT!W42+TO_RPI_IT!W42+TO_RPI_PPR!W42+TO_RPI_PIR!W42</f>
        <v>12155.935511607904</v>
      </c>
      <c r="X42" s="10">
        <f>TO_RPI_RO!X42+TO_RPI_BKFLOW!X42+TO_RPI_PT!X42+TO_RPI_IT!X42+TO_RPI_PPR!X42+TO_RPI_PIR!X42</f>
        <v>12093.46474634566</v>
      </c>
    </row>
    <row r="43" spans="1:24" ht="11.25" customHeight="1" x14ac:dyDescent="0.2">
      <c r="A43" s="41" t="s">
        <v>73</v>
      </c>
      <c r="B43" s="9" t="s">
        <v>74</v>
      </c>
      <c r="C43" s="10">
        <f>TO_RPI_RO!C43+TO_RPI_BKFLOW!C43+TO_RPI_PT!C43+TO_RPI_IT!C43+TO_RPI_PPR!C43+TO_RPI_PIR!C43</f>
        <v>21278.231556319857</v>
      </c>
      <c r="D43" s="10">
        <f>TO_RPI_RO!D43+TO_RPI_BKFLOW!D43+TO_RPI_PT!D43+TO_RPI_IT!D43+TO_RPI_PPR!D43+TO_RPI_PIR!D43</f>
        <v>22620.602837489241</v>
      </c>
      <c r="E43" s="10">
        <f>TO_RPI_RO!E43+TO_RPI_BKFLOW!E43+TO_RPI_PT!E43+TO_RPI_IT!E43+TO_RPI_PPR!E43+TO_RPI_PIR!E43</f>
        <v>19054.671883061041</v>
      </c>
      <c r="F43" s="10">
        <f>TO_RPI_RO!F43+TO_RPI_BKFLOW!F43+TO_RPI_PT!F43+TO_RPI_IT!F43+TO_RPI_PPR!F43+TO_RPI_PIR!F43</f>
        <v>20445.426139294927</v>
      </c>
      <c r="G43" s="10">
        <f>TO_RPI_RO!G43+TO_RPI_BKFLOW!G43+TO_RPI_PT!G43+TO_RPI_IT!G43+TO_RPI_PPR!G43+TO_RPI_PIR!G43</f>
        <v>20516.456491831472</v>
      </c>
      <c r="H43" s="10">
        <f>TO_RPI_RO!H43+TO_RPI_BKFLOW!H43+TO_RPI_PT!H43+TO_RPI_IT!H43+TO_RPI_PPR!H43+TO_RPI_PIR!H43</f>
        <v>22268.539208942384</v>
      </c>
      <c r="I43" s="10">
        <f>TO_RPI_RO!I43+TO_RPI_BKFLOW!I43+TO_RPI_PT!I43+TO_RPI_IT!I43+TO_RPI_PPR!I43+TO_RPI_PIR!I43</f>
        <v>21243.23104041272</v>
      </c>
      <c r="J43" s="10">
        <f>TO_RPI_RO!J43+TO_RPI_BKFLOW!J43+TO_RPI_PT!J43+TO_RPI_IT!J43+TO_RPI_PPR!J43+TO_RPI_PIR!J43</f>
        <v>20786.166036113496</v>
      </c>
      <c r="K43" s="10">
        <f>TO_RPI_RO!K43+TO_RPI_BKFLOW!K43+TO_RPI_PT!K43+TO_RPI_IT!K43+TO_RPI_PPR!K43+TO_RPI_PIR!K43</f>
        <v>21704.213241616511</v>
      </c>
      <c r="L43" s="10">
        <f>TO_RPI_RO!L43+TO_RPI_BKFLOW!L43+TO_RPI_PT!L43+TO_RPI_IT!L43+TO_RPI_PPR!L43+TO_RPI_PIR!L43</f>
        <v>21377.128116938955</v>
      </c>
      <c r="M43" s="10">
        <f>TO_RPI_RO!M43+TO_RPI_BKFLOW!M43+TO_RPI_PT!M43+TO_RPI_IT!M43+TO_RPI_PPR!M43+TO_RPI_PIR!M43</f>
        <v>22515.219260533107</v>
      </c>
      <c r="N43" s="10">
        <f>TO_RPI_RO!N43+TO_RPI_BKFLOW!N43+TO_RPI_PT!N43+TO_RPI_IT!N43+TO_RPI_PPR!N43+TO_RPI_PIR!N43</f>
        <v>21757.867583834908</v>
      </c>
      <c r="O43" s="10">
        <f>TO_RPI_RO!O43+TO_RPI_BKFLOW!O43+TO_RPI_PT!O43+TO_RPI_IT!O43+TO_RPI_PPR!O43+TO_RPI_PIR!O43</f>
        <v>21206.878761822871</v>
      </c>
      <c r="P43" s="10">
        <f>TO_RPI_RO!P43+TO_RPI_BKFLOW!P43+TO_RPI_PT!P43+TO_RPI_IT!P43+TO_RPI_PPR!P43+TO_RPI_PIR!P43</f>
        <v>21461.736887360279</v>
      </c>
      <c r="Q43" s="10">
        <f>TO_RPI_RO!Q43+TO_RPI_BKFLOW!Q43+TO_RPI_PT!Q43+TO_RPI_IT!Q43+TO_RPI_PPR!Q43+TO_RPI_PIR!Q43</f>
        <v>21515.391229578679</v>
      </c>
      <c r="R43" s="10">
        <f>TO_RPI_RO!R43+TO_RPI_BKFLOW!R43+TO_RPI_PT!R43+TO_RPI_IT!R43+TO_RPI_PPR!R43+TO_RPI_PIR!R43</f>
        <v>22891.944969905417</v>
      </c>
      <c r="S43" s="10">
        <f>TO_RPI_RO!S43+TO_RPI_BKFLOW!S43+TO_RPI_PT!S43+TO_RPI_IT!S43+TO_RPI_PPR!S43+TO_RPI_PIR!S43</f>
        <v>20364.617626827163</v>
      </c>
      <c r="T43" s="10">
        <f>TO_RPI_RO!T43+TO_RPI_BKFLOW!T43+TO_RPI_PT!T43+TO_RPI_IT!T43+TO_RPI_PPR!T43+TO_RPI_PIR!T43</f>
        <v>20585.627257093722</v>
      </c>
      <c r="U43" s="10">
        <f>TO_RPI_RO!U43+TO_RPI_BKFLOW!U43+TO_RPI_PT!U43+TO_RPI_IT!U43+TO_RPI_PPR!U43+TO_RPI_PIR!U43</f>
        <v>20006.740670679275</v>
      </c>
      <c r="V43" s="10">
        <f>TO_RPI_RO!V43+TO_RPI_BKFLOW!V43+TO_RPI_PT!V43+TO_RPI_IT!V43+TO_RPI_PPR!V43+TO_RPI_PIR!V43</f>
        <v>21747.521926053309</v>
      </c>
      <c r="W43" s="10">
        <f>TO_RPI_RO!W43+TO_RPI_BKFLOW!W43+TO_RPI_PT!W43+TO_RPI_IT!W43+TO_RPI_PPR!W43+TO_RPI_PIR!W43</f>
        <v>21275.504987102315</v>
      </c>
      <c r="X43" s="10">
        <f>TO_RPI_RO!X43+TO_RPI_BKFLOW!X43+TO_RPI_PT!X43+TO_RPI_IT!X43+TO_RPI_PPR!X43+TO_RPI_PIR!X43</f>
        <v>26066.493121238185</v>
      </c>
    </row>
    <row r="44" spans="1:24" ht="11.25" customHeight="1" x14ac:dyDescent="0.2">
      <c r="A44" s="41" t="s">
        <v>75</v>
      </c>
      <c r="B44" s="9" t="s">
        <v>76</v>
      </c>
      <c r="C44" s="10">
        <f>TO_RPI_RO!C44+TO_RPI_BKFLOW!C44+TO_RPI_PT!C44+TO_RPI_IT!C44+TO_RPI_PPR!C44+TO_RPI_PIR!C44</f>
        <v>10194.181771281172</v>
      </c>
      <c r="D44" s="10">
        <f>TO_RPI_RO!D44+TO_RPI_BKFLOW!D44+TO_RPI_PT!D44+TO_RPI_IT!D44+TO_RPI_PPR!D44+TO_RPI_PIR!D44</f>
        <v>9234.4989681857278</v>
      </c>
      <c r="E44" s="10">
        <f>TO_RPI_RO!E44+TO_RPI_BKFLOW!E44+TO_RPI_PT!E44+TO_RPI_IT!E44+TO_RPI_PPR!E44+TO_RPI_PIR!E44</f>
        <v>10223.559759243337</v>
      </c>
      <c r="F44" s="10">
        <f>TO_RPI_RO!F44+TO_RPI_BKFLOW!F44+TO_RPI_PT!F44+TO_RPI_IT!F44+TO_RPI_PPR!F44+TO_RPI_PIR!F44</f>
        <v>10002.245141874457</v>
      </c>
      <c r="G44" s="10">
        <f>TO_RPI_RO!G44+TO_RPI_BKFLOW!G44+TO_RPI_PT!G44+TO_RPI_IT!G44+TO_RPI_PPR!G44+TO_RPI_PIR!G44</f>
        <v>11478.981599312126</v>
      </c>
      <c r="H44" s="10">
        <f>TO_RPI_RO!H44+TO_RPI_BKFLOW!H44+TO_RPI_PT!H44+TO_RPI_IT!H44+TO_RPI_PPR!H44+TO_RPI_PIR!H44</f>
        <v>10861.063370593292</v>
      </c>
      <c r="I44" s="10">
        <f>TO_RPI_RO!I44+TO_RPI_BKFLOW!I44+TO_RPI_PT!I44+TO_RPI_IT!I44+TO_RPI_PPR!I44+TO_RPI_PIR!I44</f>
        <v>10606.453654342216</v>
      </c>
      <c r="J44" s="10">
        <f>TO_RPI_RO!J44+TO_RPI_BKFLOW!J44+TO_RPI_PT!J44+TO_RPI_IT!J44+TO_RPI_PPR!J44+TO_RPI_PIR!J44</f>
        <v>9341.2391229578661</v>
      </c>
      <c r="K44" s="10">
        <f>TO_RPI_RO!K44+TO_RPI_BKFLOW!K44+TO_RPI_PT!K44+TO_RPI_IT!K44+TO_RPI_PPR!K44+TO_RPI_PIR!K44</f>
        <v>8477.5245915735159</v>
      </c>
      <c r="L44" s="10">
        <f>TO_RPI_RO!L44+TO_RPI_BKFLOW!L44+TO_RPI_PT!L44+TO_RPI_IT!L44+TO_RPI_PPR!L44+TO_RPI_PIR!L44</f>
        <v>8317.9038693035236</v>
      </c>
      <c r="M44" s="10">
        <f>TO_RPI_RO!M44+TO_RPI_BKFLOW!M44+TO_RPI_PT!M44+TO_RPI_IT!M44+TO_RPI_PPR!M44+TO_RPI_PIR!M44</f>
        <v>9563.5329320722267</v>
      </c>
      <c r="N44" s="10">
        <f>TO_RPI_RO!N44+TO_RPI_BKFLOW!N44+TO_RPI_PT!N44+TO_RPI_IT!N44+TO_RPI_PPR!N44+TO_RPI_PIR!N44</f>
        <v>8335.5306964746342</v>
      </c>
      <c r="O44" s="10">
        <f>TO_RPI_RO!O44+TO_RPI_BKFLOW!O44+TO_RPI_PT!O44+TO_RPI_IT!O44+TO_RPI_PPR!O44+TO_RPI_PIR!O44</f>
        <v>9033.877901977643</v>
      </c>
      <c r="P44" s="10">
        <f>TO_RPI_RO!P44+TO_RPI_BKFLOW!P44+TO_RPI_PT!P44+TO_RPI_IT!P44+TO_RPI_PPR!P44+TO_RPI_PIR!P44</f>
        <v>8537.2600171969043</v>
      </c>
      <c r="Q44" s="10">
        <f>TO_RPI_RO!Q44+TO_RPI_BKFLOW!Q44+TO_RPI_PT!Q44+TO_RPI_IT!Q44+TO_RPI_PPR!Q44+TO_RPI_PIR!Q44</f>
        <v>9101.3184006878746</v>
      </c>
      <c r="R44" s="10">
        <f>TO_RPI_RO!R44+TO_RPI_BKFLOW!R44+TO_RPI_PT!R44+TO_RPI_IT!R44+TO_RPI_PPR!R44+TO_RPI_PIR!R44</f>
        <v>9759.3132416165081</v>
      </c>
      <c r="S44" s="10">
        <f>TO_RPI_RO!S44+TO_RPI_BKFLOW!S44+TO_RPI_PT!S44+TO_RPI_IT!S44+TO_RPI_PPR!S44+TO_RPI_PIR!S44</f>
        <v>11828.693035253653</v>
      </c>
      <c r="T44" s="10">
        <f>TO_RPI_RO!T44+TO_RPI_BKFLOW!T44+TO_RPI_PT!T44+TO_RPI_IT!T44+TO_RPI_PPR!T44+TO_RPI_PIR!T44</f>
        <v>11440.9505588994</v>
      </c>
      <c r="U44" s="10">
        <f>TO_RPI_RO!U44+TO_RPI_BKFLOW!U44+TO_RPI_PT!U44+TO_RPI_IT!U44+TO_RPI_PPR!U44+TO_RPI_PIR!U44</f>
        <v>10847.53061049011</v>
      </c>
      <c r="V44" s="10">
        <f>TO_RPI_RO!V44+TO_RPI_BKFLOW!V44+TO_RPI_PT!V44+TO_RPI_IT!V44+TO_RPI_PPR!V44+TO_RPI_PIR!V44</f>
        <v>10421.193207222699</v>
      </c>
      <c r="W44" s="10">
        <f>TO_RPI_RO!W44+TO_RPI_BKFLOW!W44+TO_RPI_PT!W44+TO_RPI_IT!W44+TO_RPI_PPR!W44+TO_RPI_PIR!W44</f>
        <v>11020.247807394668</v>
      </c>
      <c r="X44" s="10">
        <f>TO_RPI_RO!X44+TO_RPI_BKFLOW!X44+TO_RPI_PT!X44+TO_RPI_IT!X44+TO_RPI_PPR!X44+TO_RPI_PIR!X44</f>
        <v>9386.831986242476</v>
      </c>
    </row>
    <row r="45" spans="1:24" ht="11.25" customHeight="1" x14ac:dyDescent="0.2">
      <c r="A45" s="41" t="s">
        <v>77</v>
      </c>
      <c r="B45" s="9" t="s">
        <v>78</v>
      </c>
      <c r="C45" s="10">
        <f>TO_RPI_RO!C45+TO_RPI_BKFLOW!C45+TO_RPI_PT!C45+TO_RPI_IT!C45+TO_RPI_PPR!C45+TO_RPI_PIR!C45</f>
        <v>338.4447119518486</v>
      </c>
      <c r="D45" s="10">
        <f>TO_RPI_RO!D45+TO_RPI_BKFLOW!D45+TO_RPI_PT!D45+TO_RPI_IT!D45+TO_RPI_PPR!D45+TO_RPI_PIR!D45</f>
        <v>249.92828890799655</v>
      </c>
      <c r="E45" s="10">
        <f>TO_RPI_RO!E45+TO_RPI_BKFLOW!E45+TO_RPI_PT!E45+TO_RPI_IT!E45+TO_RPI_PPR!E45+TO_RPI_PIR!E45</f>
        <v>250.96973344797928</v>
      </c>
      <c r="F45" s="10">
        <f>TO_RPI_RO!F45+TO_RPI_BKFLOW!F45+TO_RPI_PT!F45+TO_RPI_IT!F45+TO_RPI_PPR!F45+TO_RPI_PIR!F45</f>
        <v>229.10103181427343</v>
      </c>
      <c r="G45" s="10">
        <f>TO_RPI_RO!G45+TO_RPI_BKFLOW!G45+TO_RPI_PT!G45+TO_RPI_IT!G45+TO_RPI_PPR!G45+TO_RPI_PIR!G45</f>
        <v>197.85993121238175</v>
      </c>
      <c r="H45" s="10">
        <f>TO_RPI_RO!H45+TO_RPI_BKFLOW!H45+TO_RPI_PT!H45+TO_RPI_IT!H45+TO_RPI_PPR!H45+TO_RPI_PIR!H45</f>
        <v>183.28082545141874</v>
      </c>
      <c r="I45" s="10">
        <f>TO_RPI_RO!I45+TO_RPI_BKFLOW!I45+TO_RPI_PT!I45+TO_RPI_IT!I45+TO_RPI_PPR!I45+TO_RPI_PIR!I45</f>
        <v>141.62596732588131</v>
      </c>
      <c r="J45" s="10">
        <f>TO_RPI_RO!J45+TO_RPI_BKFLOW!J45+TO_RPI_PT!J45+TO_RPI_IT!J45+TO_RPI_PPR!J45+TO_RPI_PIR!J45</f>
        <v>243.68022355975921</v>
      </c>
      <c r="K45" s="10">
        <f>TO_RPI_RO!K45+TO_RPI_BKFLOW!K45+TO_RPI_PT!K45+TO_RPI_IT!K45+TO_RPI_PPR!K45+TO_RPI_PIR!K45</f>
        <v>252.01100601891665</v>
      </c>
      <c r="L45" s="10">
        <f>TO_RPI_RO!L45+TO_RPI_BKFLOW!L45+TO_RPI_PT!L45+TO_RPI_IT!L45+TO_RPI_PPR!L45+TO_RPI_PIR!L45</f>
        <v>255.13516766981948</v>
      </c>
      <c r="M45" s="10">
        <f>TO_RPI_RO!M45+TO_RPI_BKFLOW!M45+TO_RPI_PT!M45+TO_RPI_IT!M45+TO_RPI_PPR!M45+TO_RPI_PIR!M45</f>
        <v>470.69836629406711</v>
      </c>
      <c r="N45" s="10">
        <f>TO_RPI_RO!N45+TO_RPI_BKFLOW!N45+TO_RPI_PT!N45+TO_RPI_IT!N45+TO_RPI_PPR!N45+TO_RPI_PIR!N45</f>
        <v>1415.2191745485811</v>
      </c>
      <c r="O45" s="10">
        <f>TO_RPI_RO!O45+TO_RPI_BKFLOW!O45+TO_RPI_PT!O45+TO_RPI_IT!O45+TO_RPI_PPR!O45+TO_RPI_PIR!O45</f>
        <v>1229.855717970765</v>
      </c>
      <c r="P45" s="10">
        <f>TO_RPI_RO!P45+TO_RPI_BKFLOW!P45+TO_RPI_PT!P45+TO_RPI_IT!P45+TO_RPI_PPR!P45+TO_RPI_PIR!P45</f>
        <v>1256.931298366294</v>
      </c>
      <c r="Q45" s="10">
        <f>TO_RPI_RO!Q45+TO_RPI_BKFLOW!Q45+TO_RPI_PT!Q45+TO_RPI_IT!Q45+TO_RPI_PPR!Q45+TO_RPI_PIR!Q45</f>
        <v>1113.2225279449699</v>
      </c>
      <c r="R45" s="10">
        <f>TO_RPI_RO!R45+TO_RPI_BKFLOW!R45+TO_RPI_PT!R45+TO_RPI_IT!R45+TO_RPI_PPR!R45+TO_RPI_PIR!R45</f>
        <v>1638.0904557179706</v>
      </c>
      <c r="S45" s="10">
        <f>TO_RPI_RO!S45+TO_RPI_BKFLOW!S45+TO_RPI_PT!S45+TO_RPI_IT!S45+TO_RPI_PPR!S45+TO_RPI_PIR!S45</f>
        <v>1755.0776440240757</v>
      </c>
      <c r="T45" s="10">
        <f>TO_RPI_RO!T45+TO_RPI_BKFLOW!T45+TO_RPI_PT!T45+TO_RPI_IT!T45+TO_RPI_PPR!T45+TO_RPI_PIR!T45</f>
        <v>1325.2233018056747</v>
      </c>
      <c r="U45" s="10">
        <f>TO_RPI_RO!U45+TO_RPI_BKFLOW!U45+TO_RPI_PT!U45+TO_RPI_IT!U45+TO_RPI_PPR!U45+TO_RPI_PIR!U45</f>
        <v>1071.8258813413586</v>
      </c>
      <c r="V45" s="10">
        <f>TO_RPI_RO!V45+TO_RPI_BKFLOW!V45+TO_RPI_PT!V45+TO_RPI_IT!V45+TO_RPI_PPR!V45+TO_RPI_PIR!V45</f>
        <v>1443.9342218400689</v>
      </c>
      <c r="W45" s="10">
        <f>TO_RPI_RO!W45+TO_RPI_BKFLOW!W45+TO_RPI_PT!W45+TO_RPI_IT!W45+TO_RPI_PPR!W45+TO_RPI_PIR!W45</f>
        <v>1576.2257953568355</v>
      </c>
      <c r="X45" s="10">
        <f>TO_RPI_RO!X45+TO_RPI_BKFLOW!X45+TO_RPI_PT!X45+TO_RPI_IT!X45+TO_RPI_PPR!X45+TO_RPI_PIR!X45</f>
        <v>1410.6561478933791</v>
      </c>
    </row>
    <row r="46" spans="1:24" ht="11.25" customHeight="1" x14ac:dyDescent="0.2">
      <c r="A46" s="41" t="s">
        <v>79</v>
      </c>
      <c r="B46" s="9" t="s">
        <v>80</v>
      </c>
      <c r="C46" s="10">
        <f>TO_RPI_RO!C46+TO_RPI_BKFLOW!C46+TO_RPI_PT!C46+TO_RPI_IT!C46+TO_RPI_PPR!C46+TO_RPI_PIR!C46</f>
        <v>622.95786758383485</v>
      </c>
      <c r="D46" s="10">
        <f>TO_RPI_RO!D46+TO_RPI_BKFLOW!D46+TO_RPI_PT!D46+TO_RPI_IT!D46+TO_RPI_PPR!D46+TO_RPI_PIR!D46</f>
        <v>557.69561478933781</v>
      </c>
      <c r="E46" s="10">
        <f>TO_RPI_RO!E46+TO_RPI_BKFLOW!E46+TO_RPI_PT!E46+TO_RPI_IT!E46+TO_RPI_PPR!E46+TO_RPI_PIR!E46</f>
        <v>615.04729148753211</v>
      </c>
      <c r="F46" s="10">
        <f>TO_RPI_RO!F46+TO_RPI_BKFLOW!F46+TO_RPI_PT!F46+TO_RPI_IT!F46+TO_RPI_PPR!F46+TO_RPI_PIR!F46</f>
        <v>592.30438521066208</v>
      </c>
      <c r="G46" s="10">
        <f>TO_RPI_RO!G46+TO_RPI_BKFLOW!G46+TO_RPI_PT!G46+TO_RPI_IT!G46+TO_RPI_PPR!G46+TO_RPI_PIR!G46</f>
        <v>649.65606190885637</v>
      </c>
      <c r="H46" s="10">
        <f>TO_RPI_RO!H46+TO_RPI_BKFLOW!H46+TO_RPI_PT!H46+TO_RPI_IT!H46+TO_RPI_PPR!H46+TO_RPI_PIR!H46</f>
        <v>606.1478933791916</v>
      </c>
      <c r="I46" s="10">
        <f>TO_RPI_RO!I46+TO_RPI_BKFLOW!I46+TO_RPI_PT!I46+TO_RPI_IT!I46+TO_RPI_PPR!I46+TO_RPI_PIR!I46</f>
        <v>582.4161650902837</v>
      </c>
      <c r="J46" s="10">
        <f>TO_RPI_RO!J46+TO_RPI_BKFLOW!J46+TO_RPI_PT!J46+TO_RPI_IT!J46+TO_RPI_PPR!J46+TO_RPI_PIR!J46</f>
        <v>624.9355116079106</v>
      </c>
      <c r="K46" s="10">
        <f>TO_RPI_RO!K46+TO_RPI_BKFLOW!K46+TO_RPI_PT!K46+TO_RPI_IT!K46+TO_RPI_PPR!K46+TO_RPI_PIR!K46</f>
        <v>843.46517626827153</v>
      </c>
      <c r="L46" s="10">
        <f>TO_RPI_RO!L46+TO_RPI_BKFLOW!L46+TO_RPI_PT!L46+TO_RPI_IT!L46+TO_RPI_PPR!L46+TO_RPI_PIR!L46</f>
        <v>1029.3637145313842</v>
      </c>
      <c r="M46" s="10">
        <f>TO_RPI_RO!M46+TO_RPI_BKFLOW!M46+TO_RPI_PT!M46+TO_RPI_IT!M46+TO_RPI_PPR!M46+TO_RPI_PIR!M46</f>
        <v>957.17970765262248</v>
      </c>
      <c r="N46" s="10">
        <f>TO_RPI_RO!N46+TO_RPI_BKFLOW!N46+TO_RPI_PT!N46+TO_RPI_IT!N46+TO_RPI_PPR!N46+TO_RPI_PIR!N46</f>
        <v>678.33190025795352</v>
      </c>
      <c r="O46" s="10">
        <f>TO_RPI_RO!O46+TO_RPI_BKFLOW!O46+TO_RPI_PT!O46+TO_RPI_IT!O46+TO_RPI_PPR!O46+TO_RPI_PIR!O46</f>
        <v>621.96904557179698</v>
      </c>
      <c r="P46" s="10">
        <f>TO_RPI_RO!P46+TO_RPI_BKFLOW!P46+TO_RPI_PT!P46+TO_RPI_IT!P46+TO_RPI_PPR!P46+TO_RPI_PIR!P46</f>
        <v>509.24333619948402</v>
      </c>
      <c r="Q46" s="10">
        <f>TO_RPI_RO!Q46+TO_RPI_BKFLOW!Q46+TO_RPI_PT!Q46+TO_RPI_IT!Q46+TO_RPI_PPR!Q46+TO_RPI_PIR!Q46</f>
        <v>547.80739466895955</v>
      </c>
      <c r="R46" s="10">
        <f>TO_RPI_RO!R46+TO_RPI_BKFLOW!R46+TO_RPI_PT!R46+TO_RPI_IT!R46+TO_RPI_PPR!R46+TO_RPI_PIR!R46</f>
        <v>579.83920894239043</v>
      </c>
      <c r="S46" s="10">
        <f>TO_RPI_RO!S46+TO_RPI_BKFLOW!S46+TO_RPI_PT!S46+TO_RPI_IT!S46+TO_RPI_PPR!S46+TO_RPI_PIR!S46</f>
        <v>55.13766122098022</v>
      </c>
      <c r="T46" s="10">
        <f>TO_RPI_RO!T46+TO_RPI_BKFLOW!T46+TO_RPI_PT!T46+TO_RPI_IT!T46+TO_RPI_PPR!T46+TO_RPI_PIR!T46</f>
        <v>43.133447979363723</v>
      </c>
      <c r="U46" s="10">
        <f>TO_RPI_RO!U46+TO_RPI_BKFLOW!U46+TO_RPI_PT!U46+TO_RPI_IT!U46+TO_RPI_PPR!U46+TO_RPI_PIR!U46</f>
        <v>36.532846087704208</v>
      </c>
      <c r="V46" s="10">
        <f>TO_RPI_RO!V46+TO_RPI_BKFLOW!V46+TO_RPI_PT!V46+TO_RPI_IT!V46+TO_RPI_PPR!V46+TO_RPI_PIR!V46</f>
        <v>581.50748065348228</v>
      </c>
      <c r="W46" s="10">
        <f>TO_RPI_RO!W46+TO_RPI_BKFLOW!W46+TO_RPI_PT!W46+TO_RPI_IT!W46+TO_RPI_PPR!W46+TO_RPI_PIR!W46</f>
        <v>663.87222699914003</v>
      </c>
      <c r="X46" s="10">
        <f>TO_RPI_RO!X46+TO_RPI_BKFLOW!X46+TO_RPI_PT!X46+TO_RPI_IT!X46+TO_RPI_PPR!X46+TO_RPI_PIR!X46</f>
        <v>1230.4606190885636</v>
      </c>
    </row>
    <row r="47" spans="1:24" ht="11.25" customHeight="1" x14ac:dyDescent="0.2">
      <c r="A47" s="41" t="s">
        <v>81</v>
      </c>
      <c r="B47" s="9" t="s">
        <v>82</v>
      </c>
      <c r="C47" s="10">
        <f>TO_RPI_RO!C47+TO_RPI_BKFLOW!C47+TO_RPI_PT!C47+TO_RPI_IT!C47+TO_RPI_PPR!C47+TO_RPI_PIR!C47</f>
        <v>590.45090283748925</v>
      </c>
      <c r="D47" s="10">
        <f>TO_RPI_RO!D47+TO_RPI_BKFLOW!D47+TO_RPI_PT!D47+TO_RPI_IT!D47+TO_RPI_PPR!D47+TO_RPI_PIR!D47</f>
        <v>585.4471195184866</v>
      </c>
      <c r="E47" s="10">
        <f>TO_RPI_RO!E47+TO_RPI_BKFLOW!E47+TO_RPI_PT!E47+TO_RPI_IT!E47+TO_RPI_PPR!E47+TO_RPI_PIR!E47</f>
        <v>496.379105760963</v>
      </c>
      <c r="F47" s="10">
        <f>TO_RPI_RO!F47+TO_RPI_BKFLOW!F47+TO_RPI_PT!F47+TO_RPI_IT!F47+TO_RPI_PPR!F47+TO_RPI_PIR!F47</f>
        <v>300.22932072226996</v>
      </c>
      <c r="G47" s="10">
        <f>TO_RPI_RO!G47+TO_RPI_BKFLOW!G47+TO_RPI_PT!G47+TO_RPI_IT!G47+TO_RPI_PPR!G47+TO_RPI_PIR!G47</f>
        <v>411.31410146173687</v>
      </c>
      <c r="H47" s="10">
        <f>TO_RPI_RO!H47+TO_RPI_BKFLOW!H47+TO_RPI_PT!H47+TO_RPI_IT!H47+TO_RPI_PPR!H47+TO_RPI_PIR!H47</f>
        <v>301.23009458297508</v>
      </c>
      <c r="I47" s="10">
        <f>TO_RPI_RO!I47+TO_RPI_BKFLOW!I47+TO_RPI_PT!I47+TO_RPI_IT!I47+TO_RPI_PPR!I47+TO_RPI_PIR!I47</f>
        <v>319.24385210662081</v>
      </c>
      <c r="J47" s="10">
        <f>TO_RPI_RO!J47+TO_RPI_BKFLOW!J47+TO_RPI_PT!J47+TO_RPI_IT!J47+TO_RPI_PPR!J47+TO_RPI_PIR!J47</f>
        <v>376.28736027515038</v>
      </c>
      <c r="K47" s="10">
        <f>TO_RPI_RO!K47+TO_RPI_BKFLOW!K47+TO_RPI_PT!K47+TO_RPI_IT!K47+TO_RPI_PPR!K47+TO_RPI_PIR!K47</f>
        <v>286.21857265692171</v>
      </c>
      <c r="L47" s="10">
        <f>TO_RPI_RO!L47+TO_RPI_BKFLOW!L47+TO_RPI_PT!L47+TO_RPI_IT!L47+TO_RPI_PPR!L47+TO_RPI_PIR!L47</f>
        <v>303.23155631986242</v>
      </c>
      <c r="M47" s="10">
        <f>TO_RPI_RO!M47+TO_RPI_BKFLOW!M47+TO_RPI_PT!M47+TO_RPI_IT!M47+TO_RPI_PPR!M47+TO_RPI_PIR!M47</f>
        <v>184.14067067927769</v>
      </c>
      <c r="N47" s="10">
        <f>TO_RPI_RO!N47+TO_RPI_BKFLOW!N47+TO_RPI_PT!N47+TO_RPI_IT!N47+TO_RPI_PPR!N47+TO_RPI_PIR!N47</f>
        <v>247.1888220120378</v>
      </c>
      <c r="O47" s="10">
        <f>TO_RPI_RO!O47+TO_RPI_BKFLOW!O47+TO_RPI_PT!O47+TO_RPI_IT!O47+TO_RPI_PPR!O47+TO_RPI_PIR!O47</f>
        <v>316.24153052450555</v>
      </c>
      <c r="P47" s="10">
        <f>TO_RPI_RO!P47+TO_RPI_BKFLOW!P47+TO_RPI_PT!P47+TO_RPI_IT!P47+TO_RPI_PPR!P47+TO_RPI_PIR!P47</f>
        <v>452.3454858125537</v>
      </c>
      <c r="Q47" s="10">
        <f>TO_RPI_RO!Q47+TO_RPI_BKFLOW!Q47+TO_RPI_PT!Q47+TO_RPI_IT!Q47+TO_RPI_PPR!Q47+TO_RPI_PIR!Q47</f>
        <v>516.39441100601891</v>
      </c>
      <c r="R47" s="10">
        <f>TO_RPI_RO!R47+TO_RPI_BKFLOW!R47+TO_RPI_PT!R47+TO_RPI_IT!R47+TO_RPI_PPR!R47+TO_RPI_PIR!R47</f>
        <v>482.92889079965602</v>
      </c>
      <c r="S47" s="10">
        <f>TO_RPI_RO!S47+TO_RPI_BKFLOW!S47+TO_RPI_PT!S47+TO_RPI_IT!S47+TO_RPI_PPR!S47+TO_RPI_PIR!S47</f>
        <v>225.38710232158209</v>
      </c>
      <c r="T47" s="10">
        <f>TO_RPI_RO!T47+TO_RPI_BKFLOW!T47+TO_RPI_PT!T47+TO_RPI_IT!T47+TO_RPI_PPR!T47+TO_RPI_PIR!T47</f>
        <v>216.65141874462589</v>
      </c>
      <c r="U47" s="10">
        <f>TO_RPI_RO!U47+TO_RPI_BKFLOW!U47+TO_RPI_PT!U47+TO_RPI_IT!U47+TO_RPI_PPR!U47+TO_RPI_PIR!U47</f>
        <v>329.76483233018052</v>
      </c>
      <c r="V47" s="10">
        <f>TO_RPI_RO!V47+TO_RPI_BKFLOW!V47+TO_RPI_PT!V47+TO_RPI_IT!V47+TO_RPI_PPR!V47+TO_RPI_PIR!V47</f>
        <v>252.1938091143594</v>
      </c>
      <c r="W47" s="10">
        <f>TO_RPI_RO!W47+TO_RPI_BKFLOW!W47+TO_RPI_PT!W47+TO_RPI_IT!W47+TO_RPI_PPR!W47+TO_RPI_PIR!W47</f>
        <v>637.48985382631122</v>
      </c>
      <c r="X47" s="10">
        <f>TO_RPI_RO!X47+TO_RPI_BKFLOW!X47+TO_RPI_PT!X47+TO_RPI_IT!X47+TO_RPI_PPR!X47+TO_RPI_PIR!X47</f>
        <v>739.11951848667229</v>
      </c>
    </row>
    <row r="48" spans="1:24" ht="11.25" customHeight="1" x14ac:dyDescent="0.2">
      <c r="A48" s="41" t="s">
        <v>83</v>
      </c>
      <c r="B48" s="9" t="s">
        <v>84</v>
      </c>
      <c r="C48" s="10">
        <f>TO_RPI_RO!C48+TO_RPI_BKFLOW!C48+TO_RPI_PT!C48+TO_RPI_IT!C48+TO_RPI_PPR!C48+TO_RPI_PIR!C48</f>
        <v>216.06956147893379</v>
      </c>
      <c r="D48" s="10">
        <f>TO_RPI_RO!D48+TO_RPI_BKFLOW!D48+TO_RPI_PT!D48+TO_RPI_IT!D48+TO_RPI_PPR!D48+TO_RPI_PIR!D48</f>
        <v>186.64376612209799</v>
      </c>
      <c r="E48" s="10">
        <f>TO_RPI_RO!E48+TO_RPI_BKFLOW!E48+TO_RPI_PT!E48+TO_RPI_IT!E48+TO_RPI_PPR!E48+TO_RPI_PIR!E48</f>
        <v>152.17351676698189</v>
      </c>
      <c r="F48" s="10">
        <f>TO_RPI_RO!F48+TO_RPI_BKFLOW!F48+TO_RPI_PT!F48+TO_RPI_IT!F48+TO_RPI_PPR!F48+TO_RPI_PIR!F48</f>
        <v>180.75855546001719</v>
      </c>
      <c r="G48" s="10">
        <f>TO_RPI_RO!G48+TO_RPI_BKFLOW!G48+TO_RPI_PT!G48+TO_RPI_IT!G48+TO_RPI_PPR!G48+TO_RPI_PIR!G48</f>
        <v>208.5029234737747</v>
      </c>
      <c r="H48" s="10">
        <f>TO_RPI_RO!H48+TO_RPI_BKFLOW!H48+TO_RPI_PT!H48+TO_RPI_IT!H48+TO_RPI_PPR!H48+TO_RPI_PIR!H48</f>
        <v>188.32519346517631</v>
      </c>
      <c r="I48" s="10">
        <f>TO_RPI_RO!I48+TO_RPI_BKFLOW!I48+TO_RPI_PT!I48+TO_RPI_IT!I48+TO_RPI_PPR!I48+TO_RPI_PIR!I48</f>
        <v>200.0955288048151</v>
      </c>
      <c r="J48" s="10">
        <f>TO_RPI_RO!J48+TO_RPI_BKFLOW!J48+TO_RPI_PT!J48+TO_RPI_IT!J48+TO_RPI_PPR!J48+TO_RPI_PIR!J48</f>
        <v>274.92115219260529</v>
      </c>
      <c r="K48" s="10">
        <f>TO_RPI_RO!K48+TO_RPI_BKFLOW!K48+TO_RPI_PT!K48+TO_RPI_IT!K48+TO_RPI_PPR!K48+TO_RPI_PIR!K48</f>
        <v>315.27661220980218</v>
      </c>
      <c r="L48" s="10">
        <f>TO_RPI_RO!L48+TO_RPI_BKFLOW!L48+TO_RPI_PT!L48+TO_RPI_IT!L48+TO_RPI_PPR!L48+TO_RPI_PIR!L48</f>
        <v>258.10644883920889</v>
      </c>
      <c r="M48" s="10">
        <f>TO_RPI_RO!M48+TO_RPI_BKFLOW!M48+TO_RPI_PT!M48+TO_RPI_IT!M48+TO_RPI_PPR!M48+TO_RPI_PIR!M48</f>
        <v>224.47695614789339</v>
      </c>
      <c r="N48" s="10">
        <f>TO_RPI_RO!N48+TO_RPI_BKFLOW!N48+TO_RPI_PT!N48+TO_RPI_IT!N48+TO_RPI_PPR!N48+TO_RPI_PIR!N48</f>
        <v>311.0729148753224</v>
      </c>
      <c r="O48" s="10">
        <f>TO_RPI_RO!O48+TO_RPI_BKFLOW!O48+TO_RPI_PT!O48+TO_RPI_IT!O48+TO_RPI_PPR!O48+TO_RPI_PIR!O48</f>
        <v>332.09131556319858</v>
      </c>
      <c r="P48" s="10">
        <f>TO_RPI_RO!P48+TO_RPI_BKFLOW!P48+TO_RPI_PT!P48+TO_RPI_IT!P48+TO_RPI_PPR!P48+TO_RPI_PIR!P48</f>
        <v>288.37300085984521</v>
      </c>
      <c r="Q48" s="10">
        <f>TO_RPI_RO!Q48+TO_RPI_BKFLOW!Q48+TO_RPI_PT!Q48+TO_RPI_IT!Q48+TO_RPI_PPR!Q48+TO_RPI_PIR!Q48</f>
        <v>348.06534823731732</v>
      </c>
      <c r="R48" s="10">
        <f>TO_RPI_RO!R48+TO_RPI_BKFLOW!R48+TO_RPI_PT!R48+TO_RPI_IT!R48+TO_RPI_PPR!R48+TO_RPI_PIR!R48</f>
        <v>331.63576956147892</v>
      </c>
      <c r="S48" s="10">
        <f>TO_RPI_RO!S48+TO_RPI_BKFLOW!S48+TO_RPI_PT!S48+TO_RPI_IT!S48+TO_RPI_PPR!S48+TO_RPI_PIR!S48</f>
        <v>339.23336199484089</v>
      </c>
      <c r="T48" s="10">
        <f>TO_RPI_RO!T48+TO_RPI_BKFLOW!T48+TO_RPI_PT!T48+TO_RPI_IT!T48+TO_RPI_PPR!T48+TO_RPI_PIR!T48</f>
        <v>325.92115219260529</v>
      </c>
      <c r="U48" s="10">
        <f>TO_RPI_RO!U48+TO_RPI_BKFLOW!U48+TO_RPI_PT!U48+TO_RPI_IT!U48+TO_RPI_PPR!U48+TO_RPI_PIR!U48</f>
        <v>329.0979363714531</v>
      </c>
      <c r="V48" s="10">
        <f>TO_RPI_RO!V48+TO_RPI_BKFLOW!V48+TO_RPI_PT!V48+TO_RPI_IT!V48+TO_RPI_PPR!V48+TO_RPI_PIR!V48</f>
        <v>372.813241616509</v>
      </c>
      <c r="W48" s="10">
        <f>TO_RPI_RO!W48+TO_RPI_BKFLOW!W48+TO_RPI_PT!W48+TO_RPI_IT!W48+TO_RPI_PPR!W48+TO_RPI_PIR!W48</f>
        <v>353.45950128976779</v>
      </c>
      <c r="X48" s="10">
        <f>TO_RPI_RO!X48+TO_RPI_BKFLOW!X48+TO_RPI_PT!X48+TO_RPI_IT!X48+TO_RPI_PPR!X48+TO_RPI_PIR!X48</f>
        <v>360.32914875322439</v>
      </c>
    </row>
    <row r="49" spans="1:24" ht="11.25" customHeight="1" x14ac:dyDescent="0.2">
      <c r="A49" s="41" t="s">
        <v>85</v>
      </c>
      <c r="B49" s="9" t="s">
        <v>86</v>
      </c>
      <c r="C49" s="10">
        <f>TO_RPI_RO!C49+TO_RPI_BKFLOW!C49+TO_RPI_PT!C49+TO_RPI_IT!C49+TO_RPI_PPR!C49+TO_RPI_PIR!C49</f>
        <v>120.3448839208942</v>
      </c>
      <c r="D49" s="10">
        <f>TO_RPI_RO!D49+TO_RPI_BKFLOW!D49+TO_RPI_PT!D49+TO_RPI_IT!D49+TO_RPI_PPR!D49+TO_RPI_PIR!D49</f>
        <v>105.0467755803955</v>
      </c>
      <c r="E49" s="10">
        <f>TO_RPI_RO!E49+TO_RPI_BKFLOW!E49+TO_RPI_PT!E49+TO_RPI_IT!E49+TO_RPI_PPR!E49+TO_RPI_PIR!E49</f>
        <v>124.4244196044712</v>
      </c>
      <c r="F49" s="10">
        <f>TO_RPI_RO!F49+TO_RPI_BKFLOW!F49+TO_RPI_PT!F49+TO_RPI_IT!F49+TO_RPI_PPR!F49+TO_RPI_PIR!F49</f>
        <v>125.4442820292347</v>
      </c>
      <c r="G49" s="10">
        <f>TO_RPI_RO!G49+TO_RPI_BKFLOW!G49+TO_RPI_PT!G49+TO_RPI_IT!G49+TO_RPI_PPR!G49+TO_RPI_PIR!G49</f>
        <v>139.72244196044713</v>
      </c>
      <c r="H49" s="10">
        <f>TO_RPI_RO!H49+TO_RPI_BKFLOW!H49+TO_RPI_PT!H49+TO_RPI_IT!H49+TO_RPI_PPR!H49+TO_RPI_PIR!H49</f>
        <v>132.58331900257957</v>
      </c>
      <c r="I49" s="10">
        <f>TO_RPI_RO!I49+TO_RPI_BKFLOW!I49+TO_RPI_PT!I49+TO_RPI_IT!I49+TO_RPI_PPR!I49+TO_RPI_PIR!I49</f>
        <v>140.74230438521064</v>
      </c>
      <c r="J49" s="10">
        <f>TO_RPI_RO!J49+TO_RPI_BKFLOW!J49+TO_RPI_PT!J49+TO_RPI_IT!J49+TO_RPI_PPR!J49+TO_RPI_PIR!J49</f>
        <v>149.92115219260535</v>
      </c>
      <c r="K49" s="10">
        <f>TO_RPI_RO!K49+TO_RPI_BKFLOW!K49+TO_RPI_PT!K49+TO_RPI_IT!K49+TO_RPI_PPR!K49+TO_RPI_PIR!K49</f>
        <v>154.00060189165947</v>
      </c>
      <c r="L49" s="10">
        <f>TO_RPI_RO!L49+TO_RPI_BKFLOW!L49+TO_RPI_PT!L49+TO_RPI_IT!L49+TO_RPI_PPR!L49+TO_RPI_PIR!L49</f>
        <v>216.21298366294067</v>
      </c>
      <c r="M49" s="10">
        <f>TO_RPI_RO!M49+TO_RPI_BKFLOW!M49+TO_RPI_PT!M49+TO_RPI_IT!M49+TO_RPI_PPR!M49+TO_RPI_PIR!M49</f>
        <v>453.84299226139291</v>
      </c>
      <c r="N49" s="10">
        <f>TO_RPI_RO!N49+TO_RPI_BKFLOW!N49+TO_RPI_PT!N49+TO_RPI_IT!N49+TO_RPI_PPR!N49+TO_RPI_PIR!N49</f>
        <v>363.07437661220979</v>
      </c>
      <c r="O49" s="10">
        <f>TO_RPI_RO!O49+TO_RPI_BKFLOW!O49+TO_RPI_PT!O49+TO_RPI_IT!O49+TO_RPI_PPR!O49+TO_RPI_PIR!O49</f>
        <v>283.52441960447118</v>
      </c>
      <c r="P49" s="10">
        <f>TO_RPI_RO!P49+TO_RPI_BKFLOW!P49+TO_RPI_PT!P49+TO_RPI_IT!P49+TO_RPI_PPR!P49+TO_RPI_PIR!P49</f>
        <v>346.75649183147038</v>
      </c>
      <c r="Q49" s="10">
        <f>TO_RPI_RO!Q49+TO_RPI_BKFLOW!Q49+TO_RPI_PT!Q49+TO_RPI_IT!Q49+TO_RPI_PPR!Q49+TO_RPI_PIR!Q49</f>
        <v>439.56483233018059</v>
      </c>
      <c r="R49" s="10">
        <f>TO_RPI_RO!R49+TO_RPI_BKFLOW!R49+TO_RPI_PT!R49+TO_RPI_IT!R49+TO_RPI_PPR!R49+TO_RPI_PIR!R49</f>
        <v>129.79595872742911</v>
      </c>
      <c r="S49" s="10">
        <f>TO_RPI_RO!S49+TO_RPI_BKFLOW!S49+TO_RPI_PT!S49+TO_RPI_IT!S49+TO_RPI_PPR!S49+TO_RPI_PIR!S49</f>
        <v>13.430696474634566</v>
      </c>
      <c r="T49" s="10">
        <f>TO_RPI_RO!T49+TO_RPI_BKFLOW!T49+TO_RPI_PT!T49+TO_RPI_IT!T49+TO_RPI_PPR!T49+TO_RPI_PIR!T49</f>
        <v>90.349527085124691</v>
      </c>
      <c r="U49" s="10">
        <f>TO_RPI_RO!U49+TO_RPI_BKFLOW!U49+TO_RPI_PT!U49+TO_RPI_IT!U49+TO_RPI_PPR!U49+TO_RPI_PIR!U49</f>
        <v>183.12502149613073</v>
      </c>
      <c r="V49" s="10">
        <f>TO_RPI_RO!V49+TO_RPI_BKFLOW!V49+TO_RPI_PT!V49+TO_RPI_IT!V49+TO_RPI_PPR!V49+TO_RPI_PIR!V49</f>
        <v>65.501203783318985</v>
      </c>
      <c r="W49" s="10">
        <f>TO_RPI_RO!W49+TO_RPI_BKFLOW!W49+TO_RPI_PT!W49+TO_RPI_IT!W49+TO_RPI_PPR!W49+TO_RPI_PIR!W49</f>
        <v>47.32141014617369</v>
      </c>
      <c r="X49" s="10">
        <f>TO_RPI_RO!X49+TO_RPI_BKFLOW!X49+TO_RPI_PT!X49+TO_RPI_IT!X49+TO_RPI_PPR!X49+TO_RPI_PIR!X49</f>
        <v>239.69819432502149</v>
      </c>
    </row>
    <row r="50" spans="1:24" ht="11.25" customHeight="1" x14ac:dyDescent="0.2">
      <c r="A50" s="41" t="s">
        <v>87</v>
      </c>
      <c r="B50" s="9" t="s">
        <v>88</v>
      </c>
      <c r="C50" s="10">
        <f>TO_RPI_RO!C50+TO_RPI_BKFLOW!C50+TO_RPI_PT!C50+TO_RPI_IT!C50+TO_RPI_PPR!C50+TO_RPI_PIR!C50</f>
        <v>1819.0503869303527</v>
      </c>
      <c r="D50" s="10">
        <f>TO_RPI_RO!D50+TO_RPI_BKFLOW!D50+TO_RPI_PT!D50+TO_RPI_IT!D50+TO_RPI_PPR!D50+TO_RPI_PIR!D50</f>
        <v>1761.7273430782457</v>
      </c>
      <c r="E50" s="10">
        <f>TO_RPI_RO!E50+TO_RPI_BKFLOW!E50+TO_RPI_PT!E50+TO_RPI_IT!E50+TO_RPI_PPR!E50+TO_RPI_PIR!E50</f>
        <v>1889.7486672398963</v>
      </c>
      <c r="F50" s="10">
        <f>TO_RPI_RO!F50+TO_RPI_BKFLOW!F50+TO_RPI_PT!F50+TO_RPI_IT!F50+TO_RPI_PPR!F50+TO_RPI_PIR!F50</f>
        <v>2082.7361994840926</v>
      </c>
      <c r="G50" s="10">
        <f>TO_RPI_RO!G50+TO_RPI_BKFLOW!G50+TO_RPI_PT!G50+TO_RPI_IT!G50+TO_RPI_PPR!G50+TO_RPI_PIR!G50</f>
        <v>1895.4104041272569</v>
      </c>
      <c r="H50" s="10">
        <f>TO_RPI_RO!H50+TO_RPI_BKFLOW!H50+TO_RPI_PT!H50+TO_RPI_IT!H50+TO_RPI_PPR!H50+TO_RPI_PIR!H50</f>
        <v>1836.8759243336201</v>
      </c>
      <c r="I50" s="10">
        <f>TO_RPI_RO!I50+TO_RPI_BKFLOW!I50+TO_RPI_PT!I50+TO_RPI_IT!I50+TO_RPI_PPR!I50+TO_RPI_PIR!I50</f>
        <v>1701.5840068787618</v>
      </c>
      <c r="J50" s="10">
        <f>TO_RPI_RO!J50+TO_RPI_BKFLOW!J50+TO_RPI_PT!J50+TO_RPI_IT!J50+TO_RPI_PPR!J50+TO_RPI_PIR!J50</f>
        <v>1746.7909716251072</v>
      </c>
      <c r="K50" s="10">
        <f>TO_RPI_RO!K50+TO_RPI_BKFLOW!K50+TO_RPI_PT!K50+TO_RPI_IT!K50+TO_RPI_PPR!K50+TO_RPI_PIR!K50</f>
        <v>1677.3039552880482</v>
      </c>
      <c r="L50" s="10">
        <f>TO_RPI_RO!L50+TO_RPI_BKFLOW!L50+TO_RPI_PT!L50+TO_RPI_IT!L50+TO_RPI_PPR!L50+TO_RPI_PIR!L50</f>
        <v>1333.6447119518486</v>
      </c>
      <c r="M50" s="10">
        <f>TO_RPI_RO!M50+TO_RPI_BKFLOW!M50+TO_RPI_PT!M50+TO_RPI_IT!M50+TO_RPI_PPR!M50+TO_RPI_PIR!M50</f>
        <v>1433.5875322441959</v>
      </c>
      <c r="N50" s="10">
        <f>TO_RPI_RO!N50+TO_RPI_BKFLOW!N50+TO_RPI_PT!N50+TO_RPI_IT!N50+TO_RPI_PPR!N50+TO_RPI_PIR!N50</f>
        <v>1484.8056749785037</v>
      </c>
      <c r="O50" s="10">
        <f>TO_RPI_RO!O50+TO_RPI_BKFLOW!O50+TO_RPI_PT!O50+TO_RPI_IT!O50+TO_RPI_PPR!O50+TO_RPI_PIR!O50</f>
        <v>1403.970593293207</v>
      </c>
      <c r="P50" s="10">
        <f>TO_RPI_RO!P50+TO_RPI_BKFLOW!P50+TO_RPI_PT!P50+TO_RPI_IT!P50+TO_RPI_PPR!P50+TO_RPI_PIR!P50</f>
        <v>1361.2113499570078</v>
      </c>
      <c r="Q50" s="10">
        <f>TO_RPI_RO!Q50+TO_RPI_BKFLOW!Q50+TO_RPI_PT!Q50+TO_RPI_IT!Q50+TO_RPI_PPR!Q50+TO_RPI_PIR!Q50</f>
        <v>1495.8039552880477</v>
      </c>
      <c r="R50" s="10">
        <f>TO_RPI_RO!R50+TO_RPI_BKFLOW!R50+TO_RPI_PT!R50+TO_RPI_IT!R50+TO_RPI_PPR!R50+TO_RPI_PIR!R50</f>
        <v>812.15614789337928</v>
      </c>
      <c r="S50" s="10">
        <f>TO_RPI_RO!S50+TO_RPI_BKFLOW!S50+TO_RPI_PT!S50+TO_RPI_IT!S50+TO_RPI_PPR!S50+TO_RPI_PIR!S50</f>
        <v>1817.9637145313841</v>
      </c>
      <c r="T50" s="10">
        <f>TO_RPI_RO!T50+TO_RPI_BKFLOW!T50+TO_RPI_PT!T50+TO_RPI_IT!T50+TO_RPI_PPR!T50+TO_RPI_PIR!T50</f>
        <v>4175.3826311263965</v>
      </c>
      <c r="U50" s="10">
        <f>TO_RPI_RO!U50+TO_RPI_BKFLOW!U50+TO_RPI_PT!U50+TO_RPI_IT!U50+TO_RPI_PPR!U50+TO_RPI_PIR!U50</f>
        <v>3317.0028374892518</v>
      </c>
      <c r="V50" s="10">
        <f>TO_RPI_RO!V50+TO_RPI_BKFLOW!V50+TO_RPI_PT!V50+TO_RPI_IT!V50+TO_RPI_PPR!V50+TO_RPI_PIR!V50</f>
        <v>2520.0605331040401</v>
      </c>
      <c r="W50" s="10">
        <f>TO_RPI_RO!W50+TO_RPI_BKFLOW!W50+TO_RPI_PT!W50+TO_RPI_IT!W50+TO_RPI_PPR!W50+TO_RPI_PIR!W50</f>
        <v>1087.9340498710233</v>
      </c>
      <c r="X50" s="10">
        <f>TO_RPI_RO!X50+TO_RPI_BKFLOW!X50+TO_RPI_PT!X50+TO_RPI_IT!X50+TO_RPI_PPR!X50+TO_RPI_PIR!X50</f>
        <v>1786.872398968186</v>
      </c>
    </row>
    <row r="51" spans="1:24" ht="11.25" customHeight="1" x14ac:dyDescent="0.2">
      <c r="A51" s="35" t="s">
        <v>89</v>
      </c>
      <c r="B51" s="36" t="s">
        <v>90</v>
      </c>
      <c r="C51" s="37">
        <f>TO_RPI_RO!C51+TO_RPI_BKFLOW!C51+TO_RPI_PT!C51+TO_RPI_IT!C51+TO_RPI_PPR!C51+TO_RPI_PIR!C51</f>
        <v>0</v>
      </c>
      <c r="D51" s="37">
        <f>TO_RPI_RO!D51+TO_RPI_BKFLOW!D51+TO_RPI_PT!D51+TO_RPI_IT!D51+TO_RPI_PPR!D51+TO_RPI_PIR!D51</f>
        <v>0</v>
      </c>
      <c r="E51" s="37">
        <f>TO_RPI_RO!E51+TO_RPI_BKFLOW!E51+TO_RPI_PT!E51+TO_RPI_IT!E51+TO_RPI_PPR!E51+TO_RPI_PIR!E51</f>
        <v>0</v>
      </c>
      <c r="F51" s="37">
        <f>TO_RPI_RO!F51+TO_RPI_BKFLOW!F51+TO_RPI_PT!F51+TO_RPI_IT!F51+TO_RPI_PPR!F51+TO_RPI_PIR!F51</f>
        <v>0</v>
      </c>
      <c r="G51" s="37">
        <f>TO_RPI_RO!G51+TO_RPI_BKFLOW!G51+TO_RPI_PT!G51+TO_RPI_IT!G51+TO_RPI_PPR!G51+TO_RPI_PIR!G51</f>
        <v>0</v>
      </c>
      <c r="H51" s="37">
        <f>TO_RPI_RO!H51+TO_RPI_BKFLOW!H51+TO_RPI_PT!H51+TO_RPI_IT!H51+TO_RPI_PPR!H51+TO_RPI_PIR!H51</f>
        <v>0</v>
      </c>
      <c r="I51" s="37">
        <f>TO_RPI_RO!I51+TO_RPI_BKFLOW!I51+TO_RPI_PT!I51+TO_RPI_IT!I51+TO_RPI_PPR!I51+TO_RPI_PIR!I51</f>
        <v>0</v>
      </c>
      <c r="J51" s="37">
        <f>TO_RPI_RO!J51+TO_RPI_BKFLOW!J51+TO_RPI_PT!J51+TO_RPI_IT!J51+TO_RPI_PPR!J51+TO_RPI_PIR!J51</f>
        <v>0</v>
      </c>
      <c r="K51" s="37">
        <f>TO_RPI_RO!K51+TO_RPI_BKFLOW!K51+TO_RPI_PT!K51+TO_RPI_IT!K51+TO_RPI_PPR!K51+TO_RPI_PIR!K51</f>
        <v>0</v>
      </c>
      <c r="L51" s="37">
        <f>TO_RPI_RO!L51+TO_RPI_BKFLOW!L51+TO_RPI_PT!L51+TO_RPI_IT!L51+TO_RPI_PPR!L51+TO_RPI_PIR!L51</f>
        <v>0</v>
      </c>
      <c r="M51" s="37">
        <f>TO_RPI_RO!M51+TO_RPI_BKFLOW!M51+TO_RPI_PT!M51+TO_RPI_IT!M51+TO_RPI_PPR!M51+TO_RPI_PIR!M51</f>
        <v>0</v>
      </c>
      <c r="N51" s="37">
        <f>TO_RPI_RO!N51+TO_RPI_BKFLOW!N51+TO_RPI_PT!N51+TO_RPI_IT!N51+TO_RPI_PPR!N51+TO_RPI_PIR!N51</f>
        <v>0</v>
      </c>
      <c r="O51" s="37">
        <f>TO_RPI_RO!O51+TO_RPI_BKFLOW!O51+TO_RPI_PT!O51+TO_RPI_IT!O51+TO_RPI_PPR!O51+TO_RPI_PIR!O51</f>
        <v>0</v>
      </c>
      <c r="P51" s="37">
        <f>TO_RPI_RO!P51+TO_RPI_BKFLOW!P51+TO_RPI_PT!P51+TO_RPI_IT!P51+TO_RPI_PPR!P51+TO_RPI_PIR!P51</f>
        <v>0</v>
      </c>
      <c r="Q51" s="37">
        <f>TO_RPI_RO!Q51+TO_RPI_BKFLOW!Q51+TO_RPI_PT!Q51+TO_RPI_IT!Q51+TO_RPI_PPR!Q51+TO_RPI_PIR!Q51</f>
        <v>0</v>
      </c>
      <c r="R51" s="37">
        <f>TO_RPI_RO!R51+TO_RPI_BKFLOW!R51+TO_RPI_PT!R51+TO_RPI_IT!R51+TO_RPI_PPR!R51+TO_RPI_PIR!R51</f>
        <v>0</v>
      </c>
      <c r="S51" s="37">
        <f>TO_RPI_RO!S51+TO_RPI_BKFLOW!S51+TO_RPI_PT!S51+TO_RPI_IT!S51+TO_RPI_PPR!S51+TO_RPI_PIR!S51</f>
        <v>0</v>
      </c>
      <c r="T51" s="37">
        <f>TO_RPI_RO!T51+TO_RPI_BKFLOW!T51+TO_RPI_PT!T51+TO_RPI_IT!T51+TO_RPI_PPR!T51+TO_RPI_PIR!T51</f>
        <v>0</v>
      </c>
      <c r="U51" s="37">
        <f>TO_RPI_RO!U51+TO_RPI_BKFLOW!U51+TO_RPI_PT!U51+TO_RPI_IT!U51+TO_RPI_PPR!U51+TO_RPI_PIR!U51</f>
        <v>0</v>
      </c>
      <c r="V51" s="37">
        <f>TO_RPI_RO!V51+TO_RPI_BKFLOW!V51+TO_RPI_PT!V51+TO_RPI_IT!V51+TO_RPI_PPR!V51+TO_RPI_PIR!V51</f>
        <v>0</v>
      </c>
      <c r="W51" s="37">
        <f>TO_RPI_RO!W51+TO_RPI_BKFLOW!W51+TO_RPI_PT!W51+TO_RPI_IT!W51+TO_RPI_PPR!W51+TO_RPI_PIR!W51</f>
        <v>0</v>
      </c>
      <c r="X51" s="37">
        <f>TO_RPI_RO!X51+TO_RPI_BKFLOW!X51+TO_RPI_PT!X51+TO_RPI_IT!X51+TO_RPI_PPR!X51+TO_RPI_PIR!X51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TO_RPI_RO!C53+TO_RPI_BKFLOW!C53+TO_RPI_PT!C53+TO_RPI_IT!C53+TO_RPI_PPR!C53+TO_RPI_PIR!C53</f>
        <v>0</v>
      </c>
      <c r="D53" s="10">
        <f>TO_RPI_RO!D53+TO_RPI_BKFLOW!D53+TO_RPI_PT!D53+TO_RPI_IT!D53+TO_RPI_PPR!D53+TO_RPI_PIR!D53</f>
        <v>0</v>
      </c>
      <c r="E53" s="10">
        <f>TO_RPI_RO!E53+TO_RPI_BKFLOW!E53+TO_RPI_PT!E53+TO_RPI_IT!E53+TO_RPI_PPR!E53+TO_RPI_PIR!E53</f>
        <v>0</v>
      </c>
      <c r="F53" s="10">
        <f>TO_RPI_RO!F53+TO_RPI_BKFLOW!F53+TO_RPI_PT!F53+TO_RPI_IT!F53+TO_RPI_PPR!F53+TO_RPI_PIR!F53</f>
        <v>0</v>
      </c>
      <c r="G53" s="10">
        <f>TO_RPI_RO!G53+TO_RPI_BKFLOW!G53+TO_RPI_PT!G53+TO_RPI_IT!G53+TO_RPI_PPR!G53+TO_RPI_PIR!G53</f>
        <v>0</v>
      </c>
      <c r="H53" s="10">
        <f>TO_RPI_RO!H53+TO_RPI_BKFLOW!H53+TO_RPI_PT!H53+TO_RPI_IT!H53+TO_RPI_PPR!H53+TO_RPI_PIR!H53</f>
        <v>0</v>
      </c>
      <c r="I53" s="10">
        <f>TO_RPI_RO!I53+TO_RPI_BKFLOW!I53+TO_RPI_PT!I53+TO_RPI_IT!I53+TO_RPI_PPR!I53+TO_RPI_PIR!I53</f>
        <v>0</v>
      </c>
      <c r="J53" s="10">
        <f>TO_RPI_RO!J53+TO_RPI_BKFLOW!J53+TO_RPI_PT!J53+TO_RPI_IT!J53+TO_RPI_PPR!J53+TO_RPI_PIR!J53</f>
        <v>0</v>
      </c>
      <c r="K53" s="10">
        <f>TO_RPI_RO!K53+TO_RPI_BKFLOW!K53+TO_RPI_PT!K53+TO_RPI_IT!K53+TO_RPI_PPR!K53+TO_RPI_PIR!K53</f>
        <v>0</v>
      </c>
      <c r="L53" s="10">
        <f>TO_RPI_RO!L53+TO_RPI_BKFLOW!L53+TO_RPI_PT!L53+TO_RPI_IT!L53+TO_RPI_PPR!L53+TO_RPI_PIR!L53</f>
        <v>0</v>
      </c>
      <c r="M53" s="10">
        <f>TO_RPI_RO!M53+TO_RPI_BKFLOW!M53+TO_RPI_PT!M53+TO_RPI_IT!M53+TO_RPI_PPR!M53+TO_RPI_PIR!M53</f>
        <v>0</v>
      </c>
      <c r="N53" s="10">
        <f>TO_RPI_RO!N53+TO_RPI_BKFLOW!N53+TO_RPI_PT!N53+TO_RPI_IT!N53+TO_RPI_PPR!N53+TO_RPI_PIR!N53</f>
        <v>0</v>
      </c>
      <c r="O53" s="10">
        <f>TO_RPI_RO!O53+TO_RPI_BKFLOW!O53+TO_RPI_PT!O53+TO_RPI_IT!O53+TO_RPI_PPR!O53+TO_RPI_PIR!O53</f>
        <v>0</v>
      </c>
      <c r="P53" s="10">
        <f>TO_RPI_RO!P53+TO_RPI_BKFLOW!P53+TO_RPI_PT!P53+TO_RPI_IT!P53+TO_RPI_PPR!P53+TO_RPI_PIR!P53</f>
        <v>0</v>
      </c>
      <c r="Q53" s="10">
        <f>TO_RPI_RO!Q53+TO_RPI_BKFLOW!Q53+TO_RPI_PT!Q53+TO_RPI_IT!Q53+TO_RPI_PPR!Q53+TO_RPI_PIR!Q53</f>
        <v>0</v>
      </c>
      <c r="R53" s="10">
        <f>TO_RPI_RO!R53+TO_RPI_BKFLOW!R53+TO_RPI_PT!R53+TO_RPI_IT!R53+TO_RPI_PPR!R53+TO_RPI_PIR!R53</f>
        <v>0</v>
      </c>
      <c r="S53" s="10">
        <f>TO_RPI_RO!S53+TO_RPI_BKFLOW!S53+TO_RPI_PT!S53+TO_RPI_IT!S53+TO_RPI_PPR!S53+TO_RPI_PIR!S53</f>
        <v>0</v>
      </c>
      <c r="T53" s="10">
        <f>TO_RPI_RO!T53+TO_RPI_BKFLOW!T53+TO_RPI_PT!T53+TO_RPI_IT!T53+TO_RPI_PPR!T53+TO_RPI_PIR!T53</f>
        <v>0</v>
      </c>
      <c r="U53" s="10">
        <f>TO_RPI_RO!U53+TO_RPI_BKFLOW!U53+TO_RPI_PT!U53+TO_RPI_IT!U53+TO_RPI_PPR!U53+TO_RPI_PIR!U53</f>
        <v>0</v>
      </c>
      <c r="V53" s="10">
        <f>TO_RPI_RO!V53+TO_RPI_BKFLOW!V53+TO_RPI_PT!V53+TO_RPI_IT!V53+TO_RPI_PPR!V53+TO_RPI_PIR!V53</f>
        <v>0</v>
      </c>
      <c r="W53" s="10">
        <f>TO_RPI_RO!W53+TO_RPI_BKFLOW!W53+TO_RPI_PT!W53+TO_RPI_IT!W53+TO_RPI_PPR!W53+TO_RPI_PIR!W53</f>
        <v>0</v>
      </c>
      <c r="X53" s="10">
        <f>TO_RPI_RO!X53+TO_RPI_BKFLOW!X53+TO_RPI_PT!X53+TO_RPI_IT!X53+TO_RPI_PPR!X53+TO_RPI_PIR!X53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TO_RPI_RO!C54+TO_RPI_BKFLOW!C54+TO_RPI_PT!C54+TO_RPI_IT!C54+TO_RPI_PPR!C54+TO_RPI_PIR!C54</f>
        <v>0</v>
      </c>
      <c r="D54" s="10">
        <f>TO_RPI_RO!D54+TO_RPI_BKFLOW!D54+TO_RPI_PT!D54+TO_RPI_IT!D54+TO_RPI_PPR!D54+TO_RPI_PIR!D54</f>
        <v>0</v>
      </c>
      <c r="E54" s="10">
        <f>TO_RPI_RO!E54+TO_RPI_BKFLOW!E54+TO_RPI_PT!E54+TO_RPI_IT!E54+TO_RPI_PPR!E54+TO_RPI_PIR!E54</f>
        <v>0</v>
      </c>
      <c r="F54" s="10">
        <f>TO_RPI_RO!F54+TO_RPI_BKFLOW!F54+TO_RPI_PT!F54+TO_RPI_IT!F54+TO_RPI_PPR!F54+TO_RPI_PIR!F54</f>
        <v>0</v>
      </c>
      <c r="G54" s="10">
        <f>TO_RPI_RO!G54+TO_RPI_BKFLOW!G54+TO_RPI_PT!G54+TO_RPI_IT!G54+TO_RPI_PPR!G54+TO_RPI_PIR!G54</f>
        <v>0</v>
      </c>
      <c r="H54" s="10">
        <f>TO_RPI_RO!H54+TO_RPI_BKFLOW!H54+TO_RPI_PT!H54+TO_RPI_IT!H54+TO_RPI_PPR!H54+TO_RPI_PIR!H54</f>
        <v>0</v>
      </c>
      <c r="I54" s="10">
        <f>TO_RPI_RO!I54+TO_RPI_BKFLOW!I54+TO_RPI_PT!I54+TO_RPI_IT!I54+TO_RPI_PPR!I54+TO_RPI_PIR!I54</f>
        <v>0</v>
      </c>
      <c r="J54" s="10">
        <f>TO_RPI_RO!J54+TO_RPI_BKFLOW!J54+TO_RPI_PT!J54+TO_RPI_IT!J54+TO_RPI_PPR!J54+TO_RPI_PIR!J54</f>
        <v>0</v>
      </c>
      <c r="K54" s="10">
        <f>TO_RPI_RO!K54+TO_RPI_BKFLOW!K54+TO_RPI_PT!K54+TO_RPI_IT!K54+TO_RPI_PPR!K54+TO_RPI_PIR!K54</f>
        <v>0</v>
      </c>
      <c r="L54" s="10">
        <f>TO_RPI_RO!L54+TO_RPI_BKFLOW!L54+TO_RPI_PT!L54+TO_RPI_IT!L54+TO_RPI_PPR!L54+TO_RPI_PIR!L54</f>
        <v>0</v>
      </c>
      <c r="M54" s="10">
        <f>TO_RPI_RO!M54+TO_RPI_BKFLOW!M54+TO_RPI_PT!M54+TO_RPI_IT!M54+TO_RPI_PPR!M54+TO_RPI_PIR!M54</f>
        <v>0</v>
      </c>
      <c r="N54" s="10">
        <f>TO_RPI_RO!N54+TO_RPI_BKFLOW!N54+TO_RPI_PT!N54+TO_RPI_IT!N54+TO_RPI_PPR!N54+TO_RPI_PIR!N54</f>
        <v>0</v>
      </c>
      <c r="O54" s="10">
        <f>TO_RPI_RO!O54+TO_RPI_BKFLOW!O54+TO_RPI_PT!O54+TO_RPI_IT!O54+TO_RPI_PPR!O54+TO_RPI_PIR!O54</f>
        <v>0</v>
      </c>
      <c r="P54" s="10">
        <f>TO_RPI_RO!P54+TO_RPI_BKFLOW!P54+TO_RPI_PT!P54+TO_RPI_IT!P54+TO_RPI_PPR!P54+TO_RPI_PIR!P54</f>
        <v>0</v>
      </c>
      <c r="Q54" s="10">
        <f>TO_RPI_RO!Q54+TO_RPI_BKFLOW!Q54+TO_RPI_PT!Q54+TO_RPI_IT!Q54+TO_RPI_PPR!Q54+TO_RPI_PIR!Q54</f>
        <v>0</v>
      </c>
      <c r="R54" s="10">
        <f>TO_RPI_RO!R54+TO_RPI_BKFLOW!R54+TO_RPI_PT!R54+TO_RPI_IT!R54+TO_RPI_PPR!R54+TO_RPI_PIR!R54</f>
        <v>0</v>
      </c>
      <c r="S54" s="10">
        <f>TO_RPI_RO!S54+TO_RPI_BKFLOW!S54+TO_RPI_PT!S54+TO_RPI_IT!S54+TO_RPI_PPR!S54+TO_RPI_PIR!S54</f>
        <v>0</v>
      </c>
      <c r="T54" s="10">
        <f>TO_RPI_RO!T54+TO_RPI_BKFLOW!T54+TO_RPI_PT!T54+TO_RPI_IT!T54+TO_RPI_PPR!T54+TO_RPI_PIR!T54</f>
        <v>0</v>
      </c>
      <c r="U54" s="10">
        <f>TO_RPI_RO!U54+TO_RPI_BKFLOW!U54+TO_RPI_PT!U54+TO_RPI_IT!U54+TO_RPI_PPR!U54+TO_RPI_PIR!U54</f>
        <v>0</v>
      </c>
      <c r="V54" s="10">
        <f>TO_RPI_RO!V54+TO_RPI_BKFLOW!V54+TO_RPI_PT!V54+TO_RPI_IT!V54+TO_RPI_PPR!V54+TO_RPI_PIR!V54</f>
        <v>0</v>
      </c>
      <c r="W54" s="10">
        <f>TO_RPI_RO!W54+TO_RPI_BKFLOW!W54+TO_RPI_PT!W54+TO_RPI_IT!W54+TO_RPI_PPR!W54+TO_RPI_PIR!W54</f>
        <v>0</v>
      </c>
      <c r="X54" s="10">
        <f>TO_RPI_RO!X54+TO_RPI_BKFLOW!X54+TO_RPI_PT!X54+TO_RPI_IT!X54+TO_RPI_PPR!X54+TO_RPI_PIR!X54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TO_RPI_RO!C55+TO_RPI_BKFLOW!C55+TO_RPI_PT!C55+TO_RPI_IT!C55+TO_RPI_PPR!C55+TO_RPI_PIR!C55</f>
        <v>0</v>
      </c>
      <c r="D55" s="10">
        <f>TO_RPI_RO!D55+TO_RPI_BKFLOW!D55+TO_RPI_PT!D55+TO_RPI_IT!D55+TO_RPI_PPR!D55+TO_RPI_PIR!D55</f>
        <v>0</v>
      </c>
      <c r="E55" s="10">
        <f>TO_RPI_RO!E55+TO_RPI_BKFLOW!E55+TO_RPI_PT!E55+TO_RPI_IT!E55+TO_RPI_PPR!E55+TO_RPI_PIR!E55</f>
        <v>0</v>
      </c>
      <c r="F55" s="10">
        <f>TO_RPI_RO!F55+TO_RPI_BKFLOW!F55+TO_RPI_PT!F55+TO_RPI_IT!F55+TO_RPI_PPR!F55+TO_RPI_PIR!F55</f>
        <v>0</v>
      </c>
      <c r="G55" s="10">
        <f>TO_RPI_RO!G55+TO_RPI_BKFLOW!G55+TO_RPI_PT!G55+TO_RPI_IT!G55+TO_RPI_PPR!G55+TO_RPI_PIR!G55</f>
        <v>0</v>
      </c>
      <c r="H55" s="10">
        <f>TO_RPI_RO!H55+TO_RPI_BKFLOW!H55+TO_RPI_PT!H55+TO_RPI_IT!H55+TO_RPI_PPR!H55+TO_RPI_PIR!H55</f>
        <v>0</v>
      </c>
      <c r="I55" s="10">
        <f>TO_RPI_RO!I55+TO_RPI_BKFLOW!I55+TO_RPI_PT!I55+TO_RPI_IT!I55+TO_RPI_PPR!I55+TO_RPI_PIR!I55</f>
        <v>0</v>
      </c>
      <c r="J55" s="10">
        <f>TO_RPI_RO!J55+TO_RPI_BKFLOW!J55+TO_RPI_PT!J55+TO_RPI_IT!J55+TO_RPI_PPR!J55+TO_RPI_PIR!J55</f>
        <v>0</v>
      </c>
      <c r="K55" s="10">
        <f>TO_RPI_RO!K55+TO_RPI_BKFLOW!K55+TO_RPI_PT!K55+TO_RPI_IT!K55+TO_RPI_PPR!K55+TO_RPI_PIR!K55</f>
        <v>0</v>
      </c>
      <c r="L55" s="10">
        <f>TO_RPI_RO!L55+TO_RPI_BKFLOW!L55+TO_RPI_PT!L55+TO_RPI_IT!L55+TO_RPI_PPR!L55+TO_RPI_PIR!L55</f>
        <v>0</v>
      </c>
      <c r="M55" s="10">
        <f>TO_RPI_RO!M55+TO_RPI_BKFLOW!M55+TO_RPI_PT!M55+TO_RPI_IT!M55+TO_RPI_PPR!M55+TO_RPI_PIR!M55</f>
        <v>0</v>
      </c>
      <c r="N55" s="10">
        <f>TO_RPI_RO!N55+TO_RPI_BKFLOW!N55+TO_RPI_PT!N55+TO_RPI_IT!N55+TO_RPI_PPR!N55+TO_RPI_PIR!N55</f>
        <v>0</v>
      </c>
      <c r="O55" s="10">
        <f>TO_RPI_RO!O55+TO_RPI_BKFLOW!O55+TO_RPI_PT!O55+TO_RPI_IT!O55+TO_RPI_PPR!O55+TO_RPI_PIR!O55</f>
        <v>0</v>
      </c>
      <c r="P55" s="10">
        <f>TO_RPI_RO!P55+TO_RPI_BKFLOW!P55+TO_RPI_PT!P55+TO_RPI_IT!P55+TO_RPI_PPR!P55+TO_RPI_PIR!P55</f>
        <v>0</v>
      </c>
      <c r="Q55" s="10">
        <f>TO_RPI_RO!Q55+TO_RPI_BKFLOW!Q55+TO_RPI_PT!Q55+TO_RPI_IT!Q55+TO_RPI_PPR!Q55+TO_RPI_PIR!Q55</f>
        <v>0</v>
      </c>
      <c r="R55" s="10">
        <f>TO_RPI_RO!R55+TO_RPI_BKFLOW!R55+TO_RPI_PT!R55+TO_RPI_IT!R55+TO_RPI_PPR!R55+TO_RPI_PIR!R55</f>
        <v>0</v>
      </c>
      <c r="S55" s="10">
        <f>TO_RPI_RO!S55+TO_RPI_BKFLOW!S55+TO_RPI_PT!S55+TO_RPI_IT!S55+TO_RPI_PPR!S55+TO_RPI_PIR!S55</f>
        <v>0</v>
      </c>
      <c r="T55" s="10">
        <f>TO_RPI_RO!T55+TO_RPI_BKFLOW!T55+TO_RPI_PT!T55+TO_RPI_IT!T55+TO_RPI_PPR!T55+TO_RPI_PIR!T55</f>
        <v>0</v>
      </c>
      <c r="U55" s="10">
        <f>TO_RPI_RO!U55+TO_RPI_BKFLOW!U55+TO_RPI_PT!U55+TO_RPI_IT!U55+TO_RPI_PPR!U55+TO_RPI_PIR!U55</f>
        <v>0</v>
      </c>
      <c r="V55" s="10">
        <f>TO_RPI_RO!V55+TO_RPI_BKFLOW!V55+TO_RPI_PT!V55+TO_RPI_IT!V55+TO_RPI_PPR!V55+TO_RPI_PIR!V55</f>
        <v>0</v>
      </c>
      <c r="W55" s="10">
        <f>TO_RPI_RO!W55+TO_RPI_BKFLOW!W55+TO_RPI_PT!W55+TO_RPI_IT!W55+TO_RPI_PPR!W55+TO_RPI_PIR!W55</f>
        <v>0</v>
      </c>
      <c r="X55" s="10">
        <f>TO_RPI_RO!X55+TO_RPI_BKFLOW!X55+TO_RPI_PT!X55+TO_RPI_IT!X55+TO_RPI_PPR!X55+TO_RPI_PIR!X55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TO_RPI_RO!C56+TO_RPI_BKFLOW!C56+TO_RPI_PT!C56+TO_RPI_IT!C56+TO_RPI_PPR!C56+TO_RPI_PIR!C56</f>
        <v>0</v>
      </c>
      <c r="D56" s="10">
        <f>TO_RPI_RO!D56+TO_RPI_BKFLOW!D56+TO_RPI_PT!D56+TO_RPI_IT!D56+TO_RPI_PPR!D56+TO_RPI_PIR!D56</f>
        <v>0</v>
      </c>
      <c r="E56" s="10">
        <f>TO_RPI_RO!E56+TO_RPI_BKFLOW!E56+TO_RPI_PT!E56+TO_RPI_IT!E56+TO_RPI_PPR!E56+TO_RPI_PIR!E56</f>
        <v>0</v>
      </c>
      <c r="F56" s="10">
        <f>TO_RPI_RO!F56+TO_RPI_BKFLOW!F56+TO_RPI_PT!F56+TO_RPI_IT!F56+TO_RPI_PPR!F56+TO_RPI_PIR!F56</f>
        <v>0</v>
      </c>
      <c r="G56" s="10">
        <f>TO_RPI_RO!G56+TO_RPI_BKFLOW!G56+TO_RPI_PT!G56+TO_RPI_IT!G56+TO_RPI_PPR!G56+TO_RPI_PIR!G56</f>
        <v>0</v>
      </c>
      <c r="H56" s="10">
        <f>TO_RPI_RO!H56+TO_RPI_BKFLOW!H56+TO_RPI_PT!H56+TO_RPI_IT!H56+TO_RPI_PPR!H56+TO_RPI_PIR!H56</f>
        <v>0</v>
      </c>
      <c r="I56" s="10">
        <f>TO_RPI_RO!I56+TO_RPI_BKFLOW!I56+TO_RPI_PT!I56+TO_RPI_IT!I56+TO_RPI_PPR!I56+TO_RPI_PIR!I56</f>
        <v>0</v>
      </c>
      <c r="J56" s="10">
        <f>TO_RPI_RO!J56+TO_RPI_BKFLOW!J56+TO_RPI_PT!J56+TO_RPI_IT!J56+TO_RPI_PPR!J56+TO_RPI_PIR!J56</f>
        <v>0</v>
      </c>
      <c r="K56" s="10">
        <f>TO_RPI_RO!K56+TO_RPI_BKFLOW!K56+TO_RPI_PT!K56+TO_RPI_IT!K56+TO_RPI_PPR!K56+TO_RPI_PIR!K56</f>
        <v>0</v>
      </c>
      <c r="L56" s="10">
        <f>TO_RPI_RO!L56+TO_RPI_BKFLOW!L56+TO_RPI_PT!L56+TO_RPI_IT!L56+TO_RPI_PPR!L56+TO_RPI_PIR!L56</f>
        <v>0</v>
      </c>
      <c r="M56" s="10">
        <f>TO_RPI_RO!M56+TO_RPI_BKFLOW!M56+TO_RPI_PT!M56+TO_RPI_IT!M56+TO_RPI_PPR!M56+TO_RPI_PIR!M56</f>
        <v>0</v>
      </c>
      <c r="N56" s="10">
        <f>TO_RPI_RO!N56+TO_RPI_BKFLOW!N56+TO_RPI_PT!N56+TO_RPI_IT!N56+TO_RPI_PPR!N56+TO_RPI_PIR!N56</f>
        <v>0</v>
      </c>
      <c r="O56" s="10">
        <f>TO_RPI_RO!O56+TO_RPI_BKFLOW!O56+TO_RPI_PT!O56+TO_RPI_IT!O56+TO_RPI_PPR!O56+TO_RPI_PIR!O56</f>
        <v>0</v>
      </c>
      <c r="P56" s="10">
        <f>TO_RPI_RO!P56+TO_RPI_BKFLOW!P56+TO_RPI_PT!P56+TO_RPI_IT!P56+TO_RPI_PPR!P56+TO_RPI_PIR!P56</f>
        <v>0</v>
      </c>
      <c r="Q56" s="10">
        <f>TO_RPI_RO!Q56+TO_RPI_BKFLOW!Q56+TO_RPI_PT!Q56+TO_RPI_IT!Q56+TO_RPI_PPR!Q56+TO_RPI_PIR!Q56</f>
        <v>0</v>
      </c>
      <c r="R56" s="10">
        <f>TO_RPI_RO!R56+TO_RPI_BKFLOW!R56+TO_RPI_PT!R56+TO_RPI_IT!R56+TO_RPI_PPR!R56+TO_RPI_PIR!R56</f>
        <v>0</v>
      </c>
      <c r="S56" s="10">
        <f>TO_RPI_RO!S56+TO_RPI_BKFLOW!S56+TO_RPI_PT!S56+TO_RPI_IT!S56+TO_RPI_PPR!S56+TO_RPI_PIR!S56</f>
        <v>0</v>
      </c>
      <c r="T56" s="10">
        <f>TO_RPI_RO!T56+TO_RPI_BKFLOW!T56+TO_RPI_PT!T56+TO_RPI_IT!T56+TO_RPI_PPR!T56+TO_RPI_PIR!T56</f>
        <v>0</v>
      </c>
      <c r="U56" s="10">
        <f>TO_RPI_RO!U56+TO_RPI_BKFLOW!U56+TO_RPI_PT!U56+TO_RPI_IT!U56+TO_RPI_PPR!U56+TO_RPI_PIR!U56</f>
        <v>0</v>
      </c>
      <c r="V56" s="10">
        <f>TO_RPI_RO!V56+TO_RPI_BKFLOW!V56+TO_RPI_PT!V56+TO_RPI_IT!V56+TO_RPI_PPR!V56+TO_RPI_PIR!V56</f>
        <v>0</v>
      </c>
      <c r="W56" s="10">
        <f>TO_RPI_RO!W56+TO_RPI_BKFLOW!W56+TO_RPI_PT!W56+TO_RPI_IT!W56+TO_RPI_PPR!W56+TO_RPI_PIR!W56</f>
        <v>0</v>
      </c>
      <c r="X56" s="10">
        <f>TO_RPI_RO!X56+TO_RPI_BKFLOW!X56+TO_RPI_PT!X56+TO_RPI_IT!X56+TO_RPI_PPR!X56+TO_RPI_PIR!X56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TO_RPI_RO!C57+TO_RPI_BKFLOW!C57+TO_RPI_PT!C57+TO_RPI_IT!C57+TO_RPI_PPR!C57+TO_RPI_PIR!C57</f>
        <v>0</v>
      </c>
      <c r="D57" s="10">
        <f>TO_RPI_RO!D57+TO_RPI_BKFLOW!D57+TO_RPI_PT!D57+TO_RPI_IT!D57+TO_RPI_PPR!D57+TO_RPI_PIR!D57</f>
        <v>0</v>
      </c>
      <c r="E57" s="10">
        <f>TO_RPI_RO!E57+TO_RPI_BKFLOW!E57+TO_RPI_PT!E57+TO_RPI_IT!E57+TO_RPI_PPR!E57+TO_RPI_PIR!E57</f>
        <v>0</v>
      </c>
      <c r="F57" s="10">
        <f>TO_RPI_RO!F57+TO_RPI_BKFLOW!F57+TO_RPI_PT!F57+TO_RPI_IT!F57+TO_RPI_PPR!F57+TO_RPI_PIR!F57</f>
        <v>0</v>
      </c>
      <c r="G57" s="10">
        <f>TO_RPI_RO!G57+TO_RPI_BKFLOW!G57+TO_RPI_PT!G57+TO_RPI_IT!G57+TO_RPI_PPR!G57+TO_RPI_PIR!G57</f>
        <v>0</v>
      </c>
      <c r="H57" s="10">
        <f>TO_RPI_RO!H57+TO_RPI_BKFLOW!H57+TO_RPI_PT!H57+TO_RPI_IT!H57+TO_RPI_PPR!H57+TO_RPI_PIR!H57</f>
        <v>0</v>
      </c>
      <c r="I57" s="10">
        <f>TO_RPI_RO!I57+TO_RPI_BKFLOW!I57+TO_RPI_PT!I57+TO_RPI_IT!I57+TO_RPI_PPR!I57+TO_RPI_PIR!I57</f>
        <v>0</v>
      </c>
      <c r="J57" s="10">
        <f>TO_RPI_RO!J57+TO_RPI_BKFLOW!J57+TO_RPI_PT!J57+TO_RPI_IT!J57+TO_RPI_PPR!J57+TO_RPI_PIR!J57</f>
        <v>0</v>
      </c>
      <c r="K57" s="10">
        <f>TO_RPI_RO!K57+TO_RPI_BKFLOW!K57+TO_RPI_PT!K57+TO_RPI_IT!K57+TO_RPI_PPR!K57+TO_RPI_PIR!K57</f>
        <v>0</v>
      </c>
      <c r="L57" s="10">
        <f>TO_RPI_RO!L57+TO_RPI_BKFLOW!L57+TO_RPI_PT!L57+TO_RPI_IT!L57+TO_RPI_PPR!L57+TO_RPI_PIR!L57</f>
        <v>0</v>
      </c>
      <c r="M57" s="10">
        <f>TO_RPI_RO!M57+TO_RPI_BKFLOW!M57+TO_RPI_PT!M57+TO_RPI_IT!M57+TO_RPI_PPR!M57+TO_RPI_PIR!M57</f>
        <v>0</v>
      </c>
      <c r="N57" s="10">
        <f>TO_RPI_RO!N57+TO_RPI_BKFLOW!N57+TO_RPI_PT!N57+TO_RPI_IT!N57+TO_RPI_PPR!N57+TO_RPI_PIR!N57</f>
        <v>0</v>
      </c>
      <c r="O57" s="10">
        <f>TO_RPI_RO!O57+TO_RPI_BKFLOW!O57+TO_RPI_PT!O57+TO_RPI_IT!O57+TO_RPI_PPR!O57+TO_RPI_PIR!O57</f>
        <v>0</v>
      </c>
      <c r="P57" s="10">
        <f>TO_RPI_RO!P57+TO_RPI_BKFLOW!P57+TO_RPI_PT!P57+TO_RPI_IT!P57+TO_RPI_PPR!P57+TO_RPI_PIR!P57</f>
        <v>0</v>
      </c>
      <c r="Q57" s="10">
        <f>TO_RPI_RO!Q57+TO_RPI_BKFLOW!Q57+TO_RPI_PT!Q57+TO_RPI_IT!Q57+TO_RPI_PPR!Q57+TO_RPI_PIR!Q57</f>
        <v>0</v>
      </c>
      <c r="R57" s="10">
        <f>TO_RPI_RO!R57+TO_RPI_BKFLOW!R57+TO_RPI_PT!R57+TO_RPI_IT!R57+TO_RPI_PPR!R57+TO_RPI_PIR!R57</f>
        <v>0</v>
      </c>
      <c r="S57" s="10">
        <f>TO_RPI_RO!S57+TO_RPI_BKFLOW!S57+TO_RPI_PT!S57+TO_RPI_IT!S57+TO_RPI_PPR!S57+TO_RPI_PIR!S57</f>
        <v>0</v>
      </c>
      <c r="T57" s="10">
        <f>TO_RPI_RO!T57+TO_RPI_BKFLOW!T57+TO_RPI_PT!T57+TO_RPI_IT!T57+TO_RPI_PPR!T57+TO_RPI_PIR!T57</f>
        <v>0</v>
      </c>
      <c r="U57" s="10">
        <f>TO_RPI_RO!U57+TO_RPI_BKFLOW!U57+TO_RPI_PT!U57+TO_RPI_IT!U57+TO_RPI_PPR!U57+TO_RPI_PIR!U57</f>
        <v>0</v>
      </c>
      <c r="V57" s="10">
        <f>TO_RPI_RO!V57+TO_RPI_BKFLOW!V57+TO_RPI_PT!V57+TO_RPI_IT!V57+TO_RPI_PPR!V57+TO_RPI_PIR!V57</f>
        <v>0</v>
      </c>
      <c r="W57" s="10">
        <f>TO_RPI_RO!W57+TO_RPI_BKFLOW!W57+TO_RPI_PT!W57+TO_RPI_IT!W57+TO_RPI_PPR!W57+TO_RPI_PIR!W57</f>
        <v>0</v>
      </c>
      <c r="X57" s="10">
        <f>TO_RPI_RO!X57+TO_RPI_BKFLOW!X57+TO_RPI_PT!X57+TO_RPI_IT!X57+TO_RPI_PPR!X57+TO_RPI_PIR!X57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TO_RPI_RO!C58+TO_RPI_BKFLOW!C58+TO_RPI_PT!C58+TO_RPI_IT!C58+TO_RPI_PPR!C58+TO_RPI_PIR!C58</f>
        <v>0</v>
      </c>
      <c r="D58" s="10">
        <f>TO_RPI_RO!D58+TO_RPI_BKFLOW!D58+TO_RPI_PT!D58+TO_RPI_IT!D58+TO_RPI_PPR!D58+TO_RPI_PIR!D58</f>
        <v>0</v>
      </c>
      <c r="E58" s="10">
        <f>TO_RPI_RO!E58+TO_RPI_BKFLOW!E58+TO_RPI_PT!E58+TO_RPI_IT!E58+TO_RPI_PPR!E58+TO_RPI_PIR!E58</f>
        <v>0</v>
      </c>
      <c r="F58" s="10">
        <f>TO_RPI_RO!F58+TO_RPI_BKFLOW!F58+TO_RPI_PT!F58+TO_RPI_IT!F58+TO_RPI_PPR!F58+TO_RPI_PIR!F58</f>
        <v>0</v>
      </c>
      <c r="G58" s="10">
        <f>TO_RPI_RO!G58+TO_RPI_BKFLOW!G58+TO_RPI_PT!G58+TO_RPI_IT!G58+TO_RPI_PPR!G58+TO_RPI_PIR!G58</f>
        <v>0</v>
      </c>
      <c r="H58" s="10">
        <f>TO_RPI_RO!H58+TO_RPI_BKFLOW!H58+TO_RPI_PT!H58+TO_RPI_IT!H58+TO_RPI_PPR!H58+TO_RPI_PIR!H58</f>
        <v>0</v>
      </c>
      <c r="I58" s="10">
        <f>TO_RPI_RO!I58+TO_RPI_BKFLOW!I58+TO_RPI_PT!I58+TO_RPI_IT!I58+TO_RPI_PPR!I58+TO_RPI_PIR!I58</f>
        <v>0</v>
      </c>
      <c r="J58" s="10">
        <f>TO_RPI_RO!J58+TO_RPI_BKFLOW!J58+TO_RPI_PT!J58+TO_RPI_IT!J58+TO_RPI_PPR!J58+TO_RPI_PIR!J58</f>
        <v>0</v>
      </c>
      <c r="K58" s="10">
        <f>TO_RPI_RO!K58+TO_RPI_BKFLOW!K58+TO_RPI_PT!K58+TO_RPI_IT!K58+TO_RPI_PPR!K58+TO_RPI_PIR!K58</f>
        <v>0</v>
      </c>
      <c r="L58" s="10">
        <f>TO_RPI_RO!L58+TO_RPI_BKFLOW!L58+TO_RPI_PT!L58+TO_RPI_IT!L58+TO_RPI_PPR!L58+TO_RPI_PIR!L58</f>
        <v>0</v>
      </c>
      <c r="M58" s="10">
        <f>TO_RPI_RO!M58+TO_RPI_BKFLOW!M58+TO_RPI_PT!M58+TO_RPI_IT!M58+TO_RPI_PPR!M58+TO_RPI_PIR!M58</f>
        <v>0</v>
      </c>
      <c r="N58" s="10">
        <f>TO_RPI_RO!N58+TO_RPI_BKFLOW!N58+TO_RPI_PT!N58+TO_RPI_IT!N58+TO_RPI_PPR!N58+TO_RPI_PIR!N58</f>
        <v>0</v>
      </c>
      <c r="O58" s="10">
        <f>TO_RPI_RO!O58+TO_RPI_BKFLOW!O58+TO_RPI_PT!O58+TO_RPI_IT!O58+TO_RPI_PPR!O58+TO_RPI_PIR!O58</f>
        <v>0</v>
      </c>
      <c r="P58" s="10">
        <f>TO_RPI_RO!P58+TO_RPI_BKFLOW!P58+TO_RPI_PT!P58+TO_RPI_IT!P58+TO_RPI_PPR!P58+TO_RPI_PIR!P58</f>
        <v>0</v>
      </c>
      <c r="Q58" s="10">
        <f>TO_RPI_RO!Q58+TO_RPI_BKFLOW!Q58+TO_RPI_PT!Q58+TO_RPI_IT!Q58+TO_RPI_PPR!Q58+TO_RPI_PIR!Q58</f>
        <v>0</v>
      </c>
      <c r="R58" s="10">
        <f>TO_RPI_RO!R58+TO_RPI_BKFLOW!R58+TO_RPI_PT!R58+TO_RPI_IT!R58+TO_RPI_PPR!R58+TO_RPI_PIR!R58</f>
        <v>0</v>
      </c>
      <c r="S58" s="10">
        <f>TO_RPI_RO!S58+TO_RPI_BKFLOW!S58+TO_RPI_PT!S58+TO_RPI_IT!S58+TO_RPI_PPR!S58+TO_RPI_PIR!S58</f>
        <v>0</v>
      </c>
      <c r="T58" s="10">
        <f>TO_RPI_RO!T58+TO_RPI_BKFLOW!T58+TO_RPI_PT!T58+TO_RPI_IT!T58+TO_RPI_PPR!T58+TO_RPI_PIR!T58</f>
        <v>0</v>
      </c>
      <c r="U58" s="10">
        <f>TO_RPI_RO!U58+TO_RPI_BKFLOW!U58+TO_RPI_PT!U58+TO_RPI_IT!U58+TO_RPI_PPR!U58+TO_RPI_PIR!U58</f>
        <v>0</v>
      </c>
      <c r="V58" s="10">
        <f>TO_RPI_RO!V58+TO_RPI_BKFLOW!V58+TO_RPI_PT!V58+TO_RPI_IT!V58+TO_RPI_PPR!V58+TO_RPI_PIR!V58</f>
        <v>0</v>
      </c>
      <c r="W58" s="10">
        <f>TO_RPI_RO!W58+TO_RPI_BKFLOW!W58+TO_RPI_PT!W58+TO_RPI_IT!W58+TO_RPI_PPR!W58+TO_RPI_PIR!W58</f>
        <v>0</v>
      </c>
      <c r="X58" s="10">
        <f>TO_RPI_RO!X58+TO_RPI_BKFLOW!X58+TO_RPI_PT!X58+TO_RPI_IT!X58+TO_RPI_PPR!X58+TO_RPI_PIR!X58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TO_RPI_RO!C59+TO_RPI_BKFLOW!C59+TO_RPI_PT!C59+TO_RPI_IT!C59+TO_RPI_PPR!C59+TO_RPI_PIR!C59</f>
        <v>0</v>
      </c>
      <c r="D59" s="10">
        <f>TO_RPI_RO!D59+TO_RPI_BKFLOW!D59+TO_RPI_PT!D59+TO_RPI_IT!D59+TO_RPI_PPR!D59+TO_RPI_PIR!D59</f>
        <v>0</v>
      </c>
      <c r="E59" s="10">
        <f>TO_RPI_RO!E59+TO_RPI_BKFLOW!E59+TO_RPI_PT!E59+TO_RPI_IT!E59+TO_RPI_PPR!E59+TO_RPI_PIR!E59</f>
        <v>0</v>
      </c>
      <c r="F59" s="10">
        <f>TO_RPI_RO!F59+TO_RPI_BKFLOW!F59+TO_RPI_PT!F59+TO_RPI_IT!F59+TO_RPI_PPR!F59+TO_RPI_PIR!F59</f>
        <v>0</v>
      </c>
      <c r="G59" s="10">
        <f>TO_RPI_RO!G59+TO_RPI_BKFLOW!G59+TO_RPI_PT!G59+TO_RPI_IT!G59+TO_RPI_PPR!G59+TO_RPI_PIR!G59</f>
        <v>0</v>
      </c>
      <c r="H59" s="10">
        <f>TO_RPI_RO!H59+TO_RPI_BKFLOW!H59+TO_RPI_PT!H59+TO_RPI_IT!H59+TO_RPI_PPR!H59+TO_RPI_PIR!H59</f>
        <v>0</v>
      </c>
      <c r="I59" s="10">
        <f>TO_RPI_RO!I59+TO_RPI_BKFLOW!I59+TO_RPI_PT!I59+TO_RPI_IT!I59+TO_RPI_PPR!I59+TO_RPI_PIR!I59</f>
        <v>0</v>
      </c>
      <c r="J59" s="10">
        <f>TO_RPI_RO!J59+TO_RPI_BKFLOW!J59+TO_RPI_PT!J59+TO_RPI_IT!J59+TO_RPI_PPR!J59+TO_RPI_PIR!J59</f>
        <v>0</v>
      </c>
      <c r="K59" s="10">
        <f>TO_RPI_RO!K59+TO_RPI_BKFLOW!K59+TO_RPI_PT!K59+TO_RPI_IT!K59+TO_RPI_PPR!K59+TO_RPI_PIR!K59</f>
        <v>0</v>
      </c>
      <c r="L59" s="10">
        <f>TO_RPI_RO!L59+TO_RPI_BKFLOW!L59+TO_RPI_PT!L59+TO_RPI_IT!L59+TO_RPI_PPR!L59+TO_RPI_PIR!L59</f>
        <v>0</v>
      </c>
      <c r="M59" s="10">
        <f>TO_RPI_RO!M59+TO_RPI_BKFLOW!M59+TO_RPI_PT!M59+TO_RPI_IT!M59+TO_RPI_PPR!M59+TO_RPI_PIR!M59</f>
        <v>0</v>
      </c>
      <c r="N59" s="10">
        <f>TO_RPI_RO!N59+TO_RPI_BKFLOW!N59+TO_RPI_PT!N59+TO_RPI_IT!N59+TO_RPI_PPR!N59+TO_RPI_PIR!N59</f>
        <v>0</v>
      </c>
      <c r="O59" s="10">
        <f>TO_RPI_RO!O59+TO_RPI_BKFLOW!O59+TO_RPI_PT!O59+TO_RPI_IT!O59+TO_RPI_PPR!O59+TO_RPI_PIR!O59</f>
        <v>0</v>
      </c>
      <c r="P59" s="10">
        <f>TO_RPI_RO!P59+TO_RPI_BKFLOW!P59+TO_RPI_PT!P59+TO_RPI_IT!P59+TO_RPI_PPR!P59+TO_RPI_PIR!P59</f>
        <v>0</v>
      </c>
      <c r="Q59" s="10">
        <f>TO_RPI_RO!Q59+TO_RPI_BKFLOW!Q59+TO_RPI_PT!Q59+TO_RPI_IT!Q59+TO_RPI_PPR!Q59+TO_RPI_PIR!Q59</f>
        <v>0</v>
      </c>
      <c r="R59" s="10">
        <f>TO_RPI_RO!R59+TO_RPI_BKFLOW!R59+TO_RPI_PT!R59+TO_RPI_IT!R59+TO_RPI_PPR!R59+TO_RPI_PIR!R59</f>
        <v>0</v>
      </c>
      <c r="S59" s="10">
        <f>TO_RPI_RO!S59+TO_RPI_BKFLOW!S59+TO_RPI_PT!S59+TO_RPI_IT!S59+TO_RPI_PPR!S59+TO_RPI_PIR!S59</f>
        <v>0</v>
      </c>
      <c r="T59" s="10">
        <f>TO_RPI_RO!T59+TO_RPI_BKFLOW!T59+TO_RPI_PT!T59+TO_RPI_IT!T59+TO_RPI_PPR!T59+TO_RPI_PIR!T59</f>
        <v>0</v>
      </c>
      <c r="U59" s="10">
        <f>TO_RPI_RO!U59+TO_RPI_BKFLOW!U59+TO_RPI_PT!U59+TO_RPI_IT!U59+TO_RPI_PPR!U59+TO_RPI_PIR!U59</f>
        <v>0</v>
      </c>
      <c r="V59" s="10">
        <f>TO_RPI_RO!V59+TO_RPI_BKFLOW!V59+TO_RPI_PT!V59+TO_RPI_IT!V59+TO_RPI_PPR!V59+TO_RPI_PIR!V59</f>
        <v>0</v>
      </c>
      <c r="W59" s="10">
        <f>TO_RPI_RO!W59+TO_RPI_BKFLOW!W59+TO_RPI_PT!W59+TO_RPI_IT!W59+TO_RPI_PPR!W59+TO_RPI_PIR!W59</f>
        <v>0</v>
      </c>
      <c r="X59" s="10">
        <f>TO_RPI_RO!X59+TO_RPI_BKFLOW!X59+TO_RPI_PT!X59+TO_RPI_IT!X59+TO_RPI_PPR!X59+TO_RPI_PIR!X59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TO_RPI_RO!C60+TO_RPI_BKFLOW!C60+TO_RPI_PT!C60+TO_RPI_IT!C60+TO_RPI_PPR!C60+TO_RPI_PIR!C60</f>
        <v>0</v>
      </c>
      <c r="D60" s="10">
        <f>TO_RPI_RO!D60+TO_RPI_BKFLOW!D60+TO_RPI_PT!D60+TO_RPI_IT!D60+TO_RPI_PPR!D60+TO_RPI_PIR!D60</f>
        <v>0</v>
      </c>
      <c r="E60" s="10">
        <f>TO_RPI_RO!E60+TO_RPI_BKFLOW!E60+TO_RPI_PT!E60+TO_RPI_IT!E60+TO_RPI_PPR!E60+TO_RPI_PIR!E60</f>
        <v>0</v>
      </c>
      <c r="F60" s="10">
        <f>TO_RPI_RO!F60+TO_RPI_BKFLOW!F60+TO_RPI_PT!F60+TO_RPI_IT!F60+TO_RPI_PPR!F60+TO_RPI_PIR!F60</f>
        <v>0</v>
      </c>
      <c r="G60" s="10">
        <f>TO_RPI_RO!G60+TO_RPI_BKFLOW!G60+TO_RPI_PT!G60+TO_RPI_IT!G60+TO_RPI_PPR!G60+TO_RPI_PIR!G60</f>
        <v>0</v>
      </c>
      <c r="H60" s="10">
        <f>TO_RPI_RO!H60+TO_RPI_BKFLOW!H60+TO_RPI_PT!H60+TO_RPI_IT!H60+TO_RPI_PPR!H60+TO_RPI_PIR!H60</f>
        <v>0</v>
      </c>
      <c r="I60" s="10">
        <f>TO_RPI_RO!I60+TO_RPI_BKFLOW!I60+TO_RPI_PT!I60+TO_RPI_IT!I60+TO_RPI_PPR!I60+TO_RPI_PIR!I60</f>
        <v>0</v>
      </c>
      <c r="J60" s="10">
        <f>TO_RPI_RO!J60+TO_RPI_BKFLOW!J60+TO_RPI_PT!J60+TO_RPI_IT!J60+TO_RPI_PPR!J60+TO_RPI_PIR!J60</f>
        <v>0</v>
      </c>
      <c r="K60" s="10">
        <f>TO_RPI_RO!K60+TO_RPI_BKFLOW!K60+TO_RPI_PT!K60+TO_RPI_IT!K60+TO_RPI_PPR!K60+TO_RPI_PIR!K60</f>
        <v>0</v>
      </c>
      <c r="L60" s="10">
        <f>TO_RPI_RO!L60+TO_RPI_BKFLOW!L60+TO_RPI_PT!L60+TO_RPI_IT!L60+TO_RPI_PPR!L60+TO_RPI_PIR!L60</f>
        <v>0</v>
      </c>
      <c r="M60" s="10">
        <f>TO_RPI_RO!M60+TO_RPI_BKFLOW!M60+TO_RPI_PT!M60+TO_RPI_IT!M60+TO_RPI_PPR!M60+TO_RPI_PIR!M60</f>
        <v>0</v>
      </c>
      <c r="N60" s="10">
        <f>TO_RPI_RO!N60+TO_RPI_BKFLOW!N60+TO_RPI_PT!N60+TO_RPI_IT!N60+TO_RPI_PPR!N60+TO_RPI_PIR!N60</f>
        <v>0</v>
      </c>
      <c r="O60" s="10">
        <f>TO_RPI_RO!O60+TO_RPI_BKFLOW!O60+TO_RPI_PT!O60+TO_RPI_IT!O60+TO_RPI_PPR!O60+TO_RPI_PIR!O60</f>
        <v>0</v>
      </c>
      <c r="P60" s="10">
        <f>TO_RPI_RO!P60+TO_RPI_BKFLOW!P60+TO_RPI_PT!P60+TO_RPI_IT!P60+TO_RPI_PPR!P60+TO_RPI_PIR!P60</f>
        <v>0</v>
      </c>
      <c r="Q60" s="10">
        <f>TO_RPI_RO!Q60+TO_RPI_BKFLOW!Q60+TO_RPI_PT!Q60+TO_RPI_IT!Q60+TO_RPI_PPR!Q60+TO_RPI_PIR!Q60</f>
        <v>0</v>
      </c>
      <c r="R60" s="10">
        <f>TO_RPI_RO!R60+TO_RPI_BKFLOW!R60+TO_RPI_PT!R60+TO_RPI_IT!R60+TO_RPI_PPR!R60+TO_RPI_PIR!R60</f>
        <v>0</v>
      </c>
      <c r="S60" s="10">
        <f>TO_RPI_RO!S60+TO_RPI_BKFLOW!S60+TO_RPI_PT!S60+TO_RPI_IT!S60+TO_RPI_PPR!S60+TO_RPI_PIR!S60</f>
        <v>0</v>
      </c>
      <c r="T60" s="10">
        <f>TO_RPI_RO!T60+TO_RPI_BKFLOW!T60+TO_RPI_PT!T60+TO_RPI_IT!T60+TO_RPI_PPR!T60+TO_RPI_PIR!T60</f>
        <v>0</v>
      </c>
      <c r="U60" s="10">
        <f>TO_RPI_RO!U60+TO_RPI_BKFLOW!U60+TO_RPI_PT!U60+TO_RPI_IT!U60+TO_RPI_PPR!U60+TO_RPI_PIR!U60</f>
        <v>0</v>
      </c>
      <c r="V60" s="10">
        <f>TO_RPI_RO!V60+TO_RPI_BKFLOW!V60+TO_RPI_PT!V60+TO_RPI_IT!V60+TO_RPI_PPR!V60+TO_RPI_PIR!V60</f>
        <v>0</v>
      </c>
      <c r="W60" s="10">
        <f>TO_RPI_RO!W60+TO_RPI_BKFLOW!W60+TO_RPI_PT!W60+TO_RPI_IT!W60+TO_RPI_PPR!W60+TO_RPI_PIR!W60</f>
        <v>0</v>
      </c>
      <c r="X60" s="10">
        <f>TO_RPI_RO!X60+TO_RPI_BKFLOW!X60+TO_RPI_PT!X60+TO_RPI_IT!X60+TO_RPI_PPR!X60+TO_RPI_PIR!X60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TO_RPI_RO!C61+TO_RPI_BKFLOW!C61+TO_RPI_PT!C61+TO_RPI_IT!C61+TO_RPI_PPR!C61+TO_RPI_PIR!C61</f>
        <v>0</v>
      </c>
      <c r="D61" s="10">
        <f>TO_RPI_RO!D61+TO_RPI_BKFLOW!D61+TO_RPI_PT!D61+TO_RPI_IT!D61+TO_RPI_PPR!D61+TO_RPI_PIR!D61</f>
        <v>0</v>
      </c>
      <c r="E61" s="10">
        <f>TO_RPI_RO!E61+TO_RPI_BKFLOW!E61+TO_RPI_PT!E61+TO_RPI_IT!E61+TO_RPI_PPR!E61+TO_RPI_PIR!E61</f>
        <v>0</v>
      </c>
      <c r="F61" s="10">
        <f>TO_RPI_RO!F61+TO_RPI_BKFLOW!F61+TO_RPI_PT!F61+TO_RPI_IT!F61+TO_RPI_PPR!F61+TO_RPI_PIR!F61</f>
        <v>0</v>
      </c>
      <c r="G61" s="10">
        <f>TO_RPI_RO!G61+TO_RPI_BKFLOW!G61+TO_RPI_PT!G61+TO_RPI_IT!G61+TO_RPI_PPR!G61+TO_RPI_PIR!G61</f>
        <v>0</v>
      </c>
      <c r="H61" s="10">
        <f>TO_RPI_RO!H61+TO_RPI_BKFLOW!H61+TO_RPI_PT!H61+TO_RPI_IT!H61+TO_RPI_PPR!H61+TO_RPI_PIR!H61</f>
        <v>0</v>
      </c>
      <c r="I61" s="10">
        <f>TO_RPI_RO!I61+TO_RPI_BKFLOW!I61+TO_RPI_PT!I61+TO_RPI_IT!I61+TO_RPI_PPR!I61+TO_RPI_PIR!I61</f>
        <v>0</v>
      </c>
      <c r="J61" s="10">
        <f>TO_RPI_RO!J61+TO_RPI_BKFLOW!J61+TO_RPI_PT!J61+TO_RPI_IT!J61+TO_RPI_PPR!J61+TO_RPI_PIR!J61</f>
        <v>0</v>
      </c>
      <c r="K61" s="10">
        <f>TO_RPI_RO!K61+TO_RPI_BKFLOW!K61+TO_RPI_PT!K61+TO_RPI_IT!K61+TO_RPI_PPR!K61+TO_RPI_PIR!K61</f>
        <v>0</v>
      </c>
      <c r="L61" s="10">
        <f>TO_RPI_RO!L61+TO_RPI_BKFLOW!L61+TO_RPI_PT!L61+TO_RPI_IT!L61+TO_RPI_PPR!L61+TO_RPI_PIR!L61</f>
        <v>0</v>
      </c>
      <c r="M61" s="10">
        <f>TO_RPI_RO!M61+TO_RPI_BKFLOW!M61+TO_RPI_PT!M61+TO_RPI_IT!M61+TO_RPI_PPR!M61+TO_RPI_PIR!M61</f>
        <v>0</v>
      </c>
      <c r="N61" s="10">
        <f>TO_RPI_RO!N61+TO_RPI_BKFLOW!N61+TO_RPI_PT!N61+TO_RPI_IT!N61+TO_RPI_PPR!N61+TO_RPI_PIR!N61</f>
        <v>0</v>
      </c>
      <c r="O61" s="10">
        <f>TO_RPI_RO!O61+TO_RPI_BKFLOW!O61+TO_RPI_PT!O61+TO_RPI_IT!O61+TO_RPI_PPR!O61+TO_RPI_PIR!O61</f>
        <v>0</v>
      </c>
      <c r="P61" s="10">
        <f>TO_RPI_RO!P61+TO_RPI_BKFLOW!P61+TO_RPI_PT!P61+TO_RPI_IT!P61+TO_RPI_PPR!P61+TO_RPI_PIR!P61</f>
        <v>0</v>
      </c>
      <c r="Q61" s="10">
        <f>TO_RPI_RO!Q61+TO_RPI_BKFLOW!Q61+TO_RPI_PT!Q61+TO_RPI_IT!Q61+TO_RPI_PPR!Q61+TO_RPI_PIR!Q61</f>
        <v>0</v>
      </c>
      <c r="R61" s="10">
        <f>TO_RPI_RO!R61+TO_RPI_BKFLOW!R61+TO_RPI_PT!R61+TO_RPI_IT!R61+TO_RPI_PPR!R61+TO_RPI_PIR!R61</f>
        <v>0</v>
      </c>
      <c r="S61" s="10">
        <f>TO_RPI_RO!S61+TO_RPI_BKFLOW!S61+TO_RPI_PT!S61+TO_RPI_IT!S61+TO_RPI_PPR!S61+TO_RPI_PIR!S61</f>
        <v>0</v>
      </c>
      <c r="T61" s="10">
        <f>TO_RPI_RO!T61+TO_RPI_BKFLOW!T61+TO_RPI_PT!T61+TO_RPI_IT!T61+TO_RPI_PPR!T61+TO_RPI_PIR!T61</f>
        <v>0</v>
      </c>
      <c r="U61" s="10">
        <f>TO_RPI_RO!U61+TO_RPI_BKFLOW!U61+TO_RPI_PT!U61+TO_RPI_IT!U61+TO_RPI_PPR!U61+TO_RPI_PIR!U61</f>
        <v>0</v>
      </c>
      <c r="V61" s="10">
        <f>TO_RPI_RO!V61+TO_RPI_BKFLOW!V61+TO_RPI_PT!V61+TO_RPI_IT!V61+TO_RPI_PPR!V61+TO_RPI_PIR!V61</f>
        <v>0</v>
      </c>
      <c r="W61" s="10">
        <f>TO_RPI_RO!W61+TO_RPI_BKFLOW!W61+TO_RPI_PT!W61+TO_RPI_IT!W61+TO_RPI_PPR!W61+TO_RPI_PIR!W61</f>
        <v>0</v>
      </c>
      <c r="X61" s="10">
        <f>TO_RPI_RO!X61+TO_RPI_BKFLOW!X61+TO_RPI_PT!X61+TO_RPI_IT!X61+TO_RPI_PPR!X61+TO_RPI_PIR!X61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TO_RPI_RO!C62+TO_RPI_BKFLOW!C62+TO_RPI_PT!C62+TO_RPI_IT!C62+TO_RPI_PPR!C62+TO_RPI_PIR!C62</f>
        <v>0</v>
      </c>
      <c r="D62" s="10">
        <f>TO_RPI_RO!D62+TO_RPI_BKFLOW!D62+TO_RPI_PT!D62+TO_RPI_IT!D62+TO_RPI_PPR!D62+TO_RPI_PIR!D62</f>
        <v>0</v>
      </c>
      <c r="E62" s="10">
        <f>TO_RPI_RO!E62+TO_RPI_BKFLOW!E62+TO_RPI_PT!E62+TO_RPI_IT!E62+TO_RPI_PPR!E62+TO_RPI_PIR!E62</f>
        <v>0</v>
      </c>
      <c r="F62" s="10">
        <f>TO_RPI_RO!F62+TO_RPI_BKFLOW!F62+TO_RPI_PT!F62+TO_RPI_IT!F62+TO_RPI_PPR!F62+TO_RPI_PIR!F62</f>
        <v>0</v>
      </c>
      <c r="G62" s="10">
        <f>TO_RPI_RO!G62+TO_RPI_BKFLOW!G62+TO_RPI_PT!G62+TO_RPI_IT!G62+TO_RPI_PPR!G62+TO_RPI_PIR!G62</f>
        <v>0</v>
      </c>
      <c r="H62" s="10">
        <f>TO_RPI_RO!H62+TO_RPI_BKFLOW!H62+TO_RPI_PT!H62+TO_RPI_IT!H62+TO_RPI_PPR!H62+TO_RPI_PIR!H62</f>
        <v>0</v>
      </c>
      <c r="I62" s="10">
        <f>TO_RPI_RO!I62+TO_RPI_BKFLOW!I62+TO_RPI_PT!I62+TO_RPI_IT!I62+TO_RPI_PPR!I62+TO_RPI_PIR!I62</f>
        <v>0</v>
      </c>
      <c r="J62" s="10">
        <f>TO_RPI_RO!J62+TO_RPI_BKFLOW!J62+TO_RPI_PT!J62+TO_RPI_IT!J62+TO_RPI_PPR!J62+TO_RPI_PIR!J62</f>
        <v>0</v>
      </c>
      <c r="K62" s="10">
        <f>TO_RPI_RO!K62+TO_RPI_BKFLOW!K62+TO_RPI_PT!K62+TO_RPI_IT!K62+TO_RPI_PPR!K62+TO_RPI_PIR!K62</f>
        <v>0</v>
      </c>
      <c r="L62" s="10">
        <f>TO_RPI_RO!L62+TO_RPI_BKFLOW!L62+TO_RPI_PT!L62+TO_RPI_IT!L62+TO_RPI_PPR!L62+TO_RPI_PIR!L62</f>
        <v>0</v>
      </c>
      <c r="M62" s="10">
        <f>TO_RPI_RO!M62+TO_RPI_BKFLOW!M62+TO_RPI_PT!M62+TO_RPI_IT!M62+TO_RPI_PPR!M62+TO_RPI_PIR!M62</f>
        <v>0</v>
      </c>
      <c r="N62" s="10">
        <f>TO_RPI_RO!N62+TO_RPI_BKFLOW!N62+TO_RPI_PT!N62+TO_RPI_IT!N62+TO_RPI_PPR!N62+TO_RPI_PIR!N62</f>
        <v>0</v>
      </c>
      <c r="O62" s="10">
        <f>TO_RPI_RO!O62+TO_RPI_BKFLOW!O62+TO_RPI_PT!O62+TO_RPI_IT!O62+TO_RPI_PPR!O62+TO_RPI_PIR!O62</f>
        <v>0</v>
      </c>
      <c r="P62" s="10">
        <f>TO_RPI_RO!P62+TO_RPI_BKFLOW!P62+TO_RPI_PT!P62+TO_RPI_IT!P62+TO_RPI_PPR!P62+TO_RPI_PIR!P62</f>
        <v>0</v>
      </c>
      <c r="Q62" s="10">
        <f>TO_RPI_RO!Q62+TO_RPI_BKFLOW!Q62+TO_RPI_PT!Q62+TO_RPI_IT!Q62+TO_RPI_PPR!Q62+TO_RPI_PIR!Q62</f>
        <v>0</v>
      </c>
      <c r="R62" s="10">
        <f>TO_RPI_RO!R62+TO_RPI_BKFLOW!R62+TO_RPI_PT!R62+TO_RPI_IT!R62+TO_RPI_PPR!R62+TO_RPI_PIR!R62</f>
        <v>0</v>
      </c>
      <c r="S62" s="10">
        <f>TO_RPI_RO!S62+TO_RPI_BKFLOW!S62+TO_RPI_PT!S62+TO_RPI_IT!S62+TO_RPI_PPR!S62+TO_RPI_PIR!S62</f>
        <v>0</v>
      </c>
      <c r="T62" s="10">
        <f>TO_RPI_RO!T62+TO_RPI_BKFLOW!T62+TO_RPI_PT!T62+TO_RPI_IT!T62+TO_RPI_PPR!T62+TO_RPI_PIR!T62</f>
        <v>0</v>
      </c>
      <c r="U62" s="10">
        <f>TO_RPI_RO!U62+TO_RPI_BKFLOW!U62+TO_RPI_PT!U62+TO_RPI_IT!U62+TO_RPI_PPR!U62+TO_RPI_PIR!U62</f>
        <v>0</v>
      </c>
      <c r="V62" s="10">
        <f>TO_RPI_RO!V62+TO_RPI_BKFLOW!V62+TO_RPI_PT!V62+TO_RPI_IT!V62+TO_RPI_PPR!V62+TO_RPI_PIR!V62</f>
        <v>0</v>
      </c>
      <c r="W62" s="10">
        <f>TO_RPI_RO!W62+TO_RPI_BKFLOW!W62+TO_RPI_PT!W62+TO_RPI_IT!W62+TO_RPI_PPR!W62+TO_RPI_PIR!W62</f>
        <v>0</v>
      </c>
      <c r="X62" s="10">
        <f>TO_RPI_RO!X62+TO_RPI_BKFLOW!X62+TO_RPI_PT!X62+TO_RPI_IT!X62+TO_RPI_PPR!X62+TO_RPI_PIR!X62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TO_RPI_RO!C63+TO_RPI_BKFLOW!C63+TO_RPI_PT!C63+TO_RPI_IT!C63+TO_RPI_PPR!C63+TO_RPI_PIR!C63</f>
        <v>0</v>
      </c>
      <c r="D63" s="10">
        <f>TO_RPI_RO!D63+TO_RPI_BKFLOW!D63+TO_RPI_PT!D63+TO_RPI_IT!D63+TO_RPI_PPR!D63+TO_RPI_PIR!D63</f>
        <v>0</v>
      </c>
      <c r="E63" s="10">
        <f>TO_RPI_RO!E63+TO_RPI_BKFLOW!E63+TO_RPI_PT!E63+TO_RPI_IT!E63+TO_RPI_PPR!E63+TO_RPI_PIR!E63</f>
        <v>0</v>
      </c>
      <c r="F63" s="10">
        <f>TO_RPI_RO!F63+TO_RPI_BKFLOW!F63+TO_RPI_PT!F63+TO_RPI_IT!F63+TO_RPI_PPR!F63+TO_RPI_PIR!F63</f>
        <v>0</v>
      </c>
      <c r="G63" s="10">
        <f>TO_RPI_RO!G63+TO_RPI_BKFLOW!G63+TO_RPI_PT!G63+TO_RPI_IT!G63+TO_RPI_PPR!G63+TO_RPI_PIR!G63</f>
        <v>0</v>
      </c>
      <c r="H63" s="10">
        <f>TO_RPI_RO!H63+TO_RPI_BKFLOW!H63+TO_RPI_PT!H63+TO_RPI_IT!H63+TO_RPI_PPR!H63+TO_RPI_PIR!H63</f>
        <v>0</v>
      </c>
      <c r="I63" s="10">
        <f>TO_RPI_RO!I63+TO_RPI_BKFLOW!I63+TO_RPI_PT!I63+TO_RPI_IT!I63+TO_RPI_PPR!I63+TO_RPI_PIR!I63</f>
        <v>0</v>
      </c>
      <c r="J63" s="10">
        <f>TO_RPI_RO!J63+TO_RPI_BKFLOW!J63+TO_RPI_PT!J63+TO_RPI_IT!J63+TO_RPI_PPR!J63+TO_RPI_PIR!J63</f>
        <v>0</v>
      </c>
      <c r="K63" s="10">
        <f>TO_RPI_RO!K63+TO_RPI_BKFLOW!K63+TO_RPI_PT!K63+TO_RPI_IT!K63+TO_RPI_PPR!K63+TO_RPI_PIR!K63</f>
        <v>0</v>
      </c>
      <c r="L63" s="10">
        <f>TO_RPI_RO!L63+TO_RPI_BKFLOW!L63+TO_RPI_PT!L63+TO_RPI_IT!L63+TO_RPI_PPR!L63+TO_RPI_PIR!L63</f>
        <v>0</v>
      </c>
      <c r="M63" s="10">
        <f>TO_RPI_RO!M63+TO_RPI_BKFLOW!M63+TO_RPI_PT!M63+TO_RPI_IT!M63+TO_RPI_PPR!M63+TO_RPI_PIR!M63</f>
        <v>0</v>
      </c>
      <c r="N63" s="10">
        <f>TO_RPI_RO!N63+TO_RPI_BKFLOW!N63+TO_RPI_PT!N63+TO_RPI_IT!N63+TO_RPI_PPR!N63+TO_RPI_PIR!N63</f>
        <v>0</v>
      </c>
      <c r="O63" s="10">
        <f>TO_RPI_RO!O63+TO_RPI_BKFLOW!O63+TO_RPI_PT!O63+TO_RPI_IT!O63+TO_RPI_PPR!O63+TO_RPI_PIR!O63</f>
        <v>0</v>
      </c>
      <c r="P63" s="10">
        <f>TO_RPI_RO!P63+TO_RPI_BKFLOW!P63+TO_RPI_PT!P63+TO_RPI_IT!P63+TO_RPI_PPR!P63+TO_RPI_PIR!P63</f>
        <v>0</v>
      </c>
      <c r="Q63" s="10">
        <f>TO_RPI_RO!Q63+TO_RPI_BKFLOW!Q63+TO_RPI_PT!Q63+TO_RPI_IT!Q63+TO_RPI_PPR!Q63+TO_RPI_PIR!Q63</f>
        <v>0</v>
      </c>
      <c r="R63" s="10">
        <f>TO_RPI_RO!R63+TO_RPI_BKFLOW!R63+TO_RPI_PT!R63+TO_RPI_IT!R63+TO_RPI_PPR!R63+TO_RPI_PIR!R63</f>
        <v>0</v>
      </c>
      <c r="S63" s="10">
        <f>TO_RPI_RO!S63+TO_RPI_BKFLOW!S63+TO_RPI_PT!S63+TO_RPI_IT!S63+TO_RPI_PPR!S63+TO_RPI_PIR!S63</f>
        <v>0</v>
      </c>
      <c r="T63" s="10">
        <f>TO_RPI_RO!T63+TO_RPI_BKFLOW!T63+TO_RPI_PT!T63+TO_RPI_IT!T63+TO_RPI_PPR!T63+TO_RPI_PIR!T63</f>
        <v>0</v>
      </c>
      <c r="U63" s="10">
        <f>TO_RPI_RO!U63+TO_RPI_BKFLOW!U63+TO_RPI_PT!U63+TO_RPI_IT!U63+TO_RPI_PPR!U63+TO_RPI_PIR!U63</f>
        <v>0</v>
      </c>
      <c r="V63" s="10">
        <f>TO_RPI_RO!V63+TO_RPI_BKFLOW!V63+TO_RPI_PT!V63+TO_RPI_IT!V63+TO_RPI_PPR!V63+TO_RPI_PIR!V63</f>
        <v>0</v>
      </c>
      <c r="W63" s="10">
        <f>TO_RPI_RO!W63+TO_RPI_BKFLOW!W63+TO_RPI_PT!W63+TO_RPI_IT!W63+TO_RPI_PPR!W63+TO_RPI_PIR!W63</f>
        <v>0</v>
      </c>
      <c r="X63" s="10">
        <f>TO_RPI_RO!X63+TO_RPI_BKFLOW!X63+TO_RPI_PT!X63+TO_RPI_IT!X63+TO_RPI_PPR!X63+TO_RPI_PIR!X63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TO_RPI_RO!C64+TO_RPI_BKFLOW!C64+TO_RPI_PT!C64+TO_RPI_IT!C64+TO_RPI_PPR!C64+TO_RPI_PIR!C64</f>
        <v>0</v>
      </c>
      <c r="D64" s="10">
        <f>TO_RPI_RO!D64+TO_RPI_BKFLOW!D64+TO_RPI_PT!D64+TO_RPI_IT!D64+TO_RPI_PPR!D64+TO_RPI_PIR!D64</f>
        <v>0</v>
      </c>
      <c r="E64" s="10">
        <f>TO_RPI_RO!E64+TO_RPI_BKFLOW!E64+TO_RPI_PT!E64+TO_RPI_IT!E64+TO_RPI_PPR!E64+TO_RPI_PIR!E64</f>
        <v>0</v>
      </c>
      <c r="F64" s="10">
        <f>TO_RPI_RO!F64+TO_RPI_BKFLOW!F64+TO_RPI_PT!F64+TO_RPI_IT!F64+TO_RPI_PPR!F64+TO_RPI_PIR!F64</f>
        <v>0</v>
      </c>
      <c r="G64" s="10">
        <f>TO_RPI_RO!G64+TO_RPI_BKFLOW!G64+TO_RPI_PT!G64+TO_RPI_IT!G64+TO_RPI_PPR!G64+TO_RPI_PIR!G64</f>
        <v>0</v>
      </c>
      <c r="H64" s="10">
        <f>TO_RPI_RO!H64+TO_RPI_BKFLOW!H64+TO_RPI_PT!H64+TO_RPI_IT!H64+TO_RPI_PPR!H64+TO_RPI_PIR!H64</f>
        <v>0</v>
      </c>
      <c r="I64" s="10">
        <f>TO_RPI_RO!I64+TO_RPI_BKFLOW!I64+TO_RPI_PT!I64+TO_RPI_IT!I64+TO_RPI_PPR!I64+TO_RPI_PIR!I64</f>
        <v>0</v>
      </c>
      <c r="J64" s="10">
        <f>TO_RPI_RO!J64+TO_RPI_BKFLOW!J64+TO_RPI_PT!J64+TO_RPI_IT!J64+TO_RPI_PPR!J64+TO_RPI_PIR!J64</f>
        <v>0</v>
      </c>
      <c r="K64" s="10">
        <f>TO_RPI_RO!K64+TO_RPI_BKFLOW!K64+TO_RPI_PT!K64+TO_RPI_IT!K64+TO_RPI_PPR!K64+TO_RPI_PIR!K64</f>
        <v>0</v>
      </c>
      <c r="L64" s="10">
        <f>TO_RPI_RO!L64+TO_RPI_BKFLOW!L64+TO_RPI_PT!L64+TO_RPI_IT!L64+TO_RPI_PPR!L64+TO_RPI_PIR!L64</f>
        <v>0</v>
      </c>
      <c r="M64" s="10">
        <f>TO_RPI_RO!M64+TO_RPI_BKFLOW!M64+TO_RPI_PT!M64+TO_RPI_IT!M64+TO_RPI_PPR!M64+TO_RPI_PIR!M64</f>
        <v>0</v>
      </c>
      <c r="N64" s="10">
        <f>TO_RPI_RO!N64+TO_RPI_BKFLOW!N64+TO_RPI_PT!N64+TO_RPI_IT!N64+TO_RPI_PPR!N64+TO_RPI_PIR!N64</f>
        <v>0</v>
      </c>
      <c r="O64" s="10">
        <f>TO_RPI_RO!O64+TO_RPI_BKFLOW!O64+TO_RPI_PT!O64+TO_RPI_IT!O64+TO_RPI_PPR!O64+TO_RPI_PIR!O64</f>
        <v>0</v>
      </c>
      <c r="P64" s="10">
        <f>TO_RPI_RO!P64+TO_RPI_BKFLOW!P64+TO_RPI_PT!P64+TO_RPI_IT!P64+TO_RPI_PPR!P64+TO_RPI_PIR!P64</f>
        <v>0</v>
      </c>
      <c r="Q64" s="10">
        <f>TO_RPI_RO!Q64+TO_RPI_BKFLOW!Q64+TO_RPI_PT!Q64+TO_RPI_IT!Q64+TO_RPI_PPR!Q64+TO_RPI_PIR!Q64</f>
        <v>0</v>
      </c>
      <c r="R64" s="10">
        <f>TO_RPI_RO!R64+TO_RPI_BKFLOW!R64+TO_RPI_PT!R64+TO_RPI_IT!R64+TO_RPI_PPR!R64+TO_RPI_PIR!R64</f>
        <v>0</v>
      </c>
      <c r="S64" s="10">
        <f>TO_RPI_RO!S64+TO_RPI_BKFLOW!S64+TO_RPI_PT!S64+TO_RPI_IT!S64+TO_RPI_PPR!S64+TO_RPI_PIR!S64</f>
        <v>0</v>
      </c>
      <c r="T64" s="10">
        <f>TO_RPI_RO!T64+TO_RPI_BKFLOW!T64+TO_RPI_PT!T64+TO_RPI_IT!T64+TO_RPI_PPR!T64+TO_RPI_PIR!T64</f>
        <v>0</v>
      </c>
      <c r="U64" s="10">
        <f>TO_RPI_RO!U64+TO_RPI_BKFLOW!U64+TO_RPI_PT!U64+TO_RPI_IT!U64+TO_RPI_PPR!U64+TO_RPI_PIR!U64</f>
        <v>0</v>
      </c>
      <c r="V64" s="10">
        <f>TO_RPI_RO!V64+TO_RPI_BKFLOW!V64+TO_RPI_PT!V64+TO_RPI_IT!V64+TO_RPI_PPR!V64+TO_RPI_PIR!V64</f>
        <v>0</v>
      </c>
      <c r="W64" s="10">
        <f>TO_RPI_RO!W64+TO_RPI_BKFLOW!W64+TO_RPI_PT!W64+TO_RPI_IT!W64+TO_RPI_PPR!W64+TO_RPI_PIR!W64</f>
        <v>0</v>
      </c>
      <c r="X64" s="10">
        <f>TO_RPI_RO!X64+TO_RPI_BKFLOW!X64+TO_RPI_PT!X64+TO_RPI_IT!X64+TO_RPI_PPR!X64+TO_RPI_PIR!X64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TO_RPI_RO!C65+TO_RPI_BKFLOW!C65+TO_RPI_PT!C65+TO_RPI_IT!C65+TO_RPI_PPR!C65+TO_RPI_PIR!C65</f>
        <v>0</v>
      </c>
      <c r="D65" s="10">
        <f>TO_RPI_RO!D65+TO_RPI_BKFLOW!D65+TO_RPI_PT!D65+TO_RPI_IT!D65+TO_RPI_PPR!D65+TO_RPI_PIR!D65</f>
        <v>0</v>
      </c>
      <c r="E65" s="10">
        <f>TO_RPI_RO!E65+TO_RPI_BKFLOW!E65+TO_RPI_PT!E65+TO_RPI_IT!E65+TO_RPI_PPR!E65+TO_RPI_PIR!E65</f>
        <v>0</v>
      </c>
      <c r="F65" s="10">
        <f>TO_RPI_RO!F65+TO_RPI_BKFLOW!F65+TO_RPI_PT!F65+TO_RPI_IT!F65+TO_RPI_PPR!F65+TO_RPI_PIR!F65</f>
        <v>0</v>
      </c>
      <c r="G65" s="10">
        <f>TO_RPI_RO!G65+TO_RPI_BKFLOW!G65+TO_RPI_PT!G65+TO_RPI_IT!G65+TO_RPI_PPR!G65+TO_RPI_PIR!G65</f>
        <v>0</v>
      </c>
      <c r="H65" s="10">
        <f>TO_RPI_RO!H65+TO_RPI_BKFLOW!H65+TO_RPI_PT!H65+TO_RPI_IT!H65+TO_RPI_PPR!H65+TO_RPI_PIR!H65</f>
        <v>0</v>
      </c>
      <c r="I65" s="10">
        <f>TO_RPI_RO!I65+TO_RPI_BKFLOW!I65+TO_RPI_PT!I65+TO_RPI_IT!I65+TO_RPI_PPR!I65+TO_RPI_PIR!I65</f>
        <v>0</v>
      </c>
      <c r="J65" s="10">
        <f>TO_RPI_RO!J65+TO_RPI_BKFLOW!J65+TO_RPI_PT!J65+TO_RPI_IT!J65+TO_RPI_PPR!J65+TO_RPI_PIR!J65</f>
        <v>0</v>
      </c>
      <c r="K65" s="10">
        <f>TO_RPI_RO!K65+TO_RPI_BKFLOW!K65+TO_RPI_PT!K65+TO_RPI_IT!K65+TO_RPI_PPR!K65+TO_RPI_PIR!K65</f>
        <v>0</v>
      </c>
      <c r="L65" s="10">
        <f>TO_RPI_RO!L65+TO_RPI_BKFLOW!L65+TO_RPI_PT!L65+TO_RPI_IT!L65+TO_RPI_PPR!L65+TO_RPI_PIR!L65</f>
        <v>0</v>
      </c>
      <c r="M65" s="10">
        <f>TO_RPI_RO!M65+TO_RPI_BKFLOW!M65+TO_RPI_PT!M65+TO_RPI_IT!M65+TO_RPI_PPR!M65+TO_RPI_PIR!M65</f>
        <v>0</v>
      </c>
      <c r="N65" s="10">
        <f>TO_RPI_RO!N65+TO_RPI_BKFLOW!N65+TO_RPI_PT!N65+TO_RPI_IT!N65+TO_RPI_PPR!N65+TO_RPI_PIR!N65</f>
        <v>0</v>
      </c>
      <c r="O65" s="10">
        <f>TO_RPI_RO!O65+TO_RPI_BKFLOW!O65+TO_RPI_PT!O65+TO_RPI_IT!O65+TO_RPI_PPR!O65+TO_RPI_PIR!O65</f>
        <v>0</v>
      </c>
      <c r="P65" s="10">
        <f>TO_RPI_RO!P65+TO_RPI_BKFLOW!P65+TO_RPI_PT!P65+TO_RPI_IT!P65+TO_RPI_PPR!P65+TO_RPI_PIR!P65</f>
        <v>0</v>
      </c>
      <c r="Q65" s="10">
        <f>TO_RPI_RO!Q65+TO_RPI_BKFLOW!Q65+TO_RPI_PT!Q65+TO_RPI_IT!Q65+TO_RPI_PPR!Q65+TO_RPI_PIR!Q65</f>
        <v>0</v>
      </c>
      <c r="R65" s="10">
        <f>TO_RPI_RO!R65+TO_RPI_BKFLOW!R65+TO_RPI_PT!R65+TO_RPI_IT!R65+TO_RPI_PPR!R65+TO_RPI_PIR!R65</f>
        <v>0</v>
      </c>
      <c r="S65" s="10">
        <f>TO_RPI_RO!S65+TO_RPI_BKFLOW!S65+TO_RPI_PT!S65+TO_RPI_IT!S65+TO_RPI_PPR!S65+TO_RPI_PIR!S65</f>
        <v>0</v>
      </c>
      <c r="T65" s="10">
        <f>TO_RPI_RO!T65+TO_RPI_BKFLOW!T65+TO_RPI_PT!T65+TO_RPI_IT!T65+TO_RPI_PPR!T65+TO_RPI_PIR!T65</f>
        <v>0</v>
      </c>
      <c r="U65" s="10">
        <f>TO_RPI_RO!U65+TO_RPI_BKFLOW!U65+TO_RPI_PT!U65+TO_RPI_IT!U65+TO_RPI_PPR!U65+TO_RPI_PIR!U65</f>
        <v>0</v>
      </c>
      <c r="V65" s="10">
        <f>TO_RPI_RO!V65+TO_RPI_BKFLOW!V65+TO_RPI_PT!V65+TO_RPI_IT!V65+TO_RPI_PPR!V65+TO_RPI_PIR!V65</f>
        <v>0</v>
      </c>
      <c r="W65" s="10">
        <f>TO_RPI_RO!W65+TO_RPI_BKFLOW!W65+TO_RPI_PT!W65+TO_RPI_IT!W65+TO_RPI_PPR!W65+TO_RPI_PIR!W65</f>
        <v>0</v>
      </c>
      <c r="X65" s="10">
        <f>TO_RPI_RO!X65+TO_RPI_BKFLOW!X65+TO_RPI_PT!X65+TO_RPI_IT!X65+TO_RPI_PPR!X65+TO_RPI_PIR!X65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TO_RPI_RO!C66+TO_RPI_BKFLOW!C66+TO_RPI_PT!C66+TO_RPI_IT!C66+TO_RPI_PPR!C66+TO_RPI_PIR!C66</f>
        <v>0</v>
      </c>
      <c r="D66" s="10">
        <f>TO_RPI_RO!D66+TO_RPI_BKFLOW!D66+TO_RPI_PT!D66+TO_RPI_IT!D66+TO_RPI_PPR!D66+TO_RPI_PIR!D66</f>
        <v>0</v>
      </c>
      <c r="E66" s="10">
        <f>TO_RPI_RO!E66+TO_RPI_BKFLOW!E66+TO_RPI_PT!E66+TO_RPI_IT!E66+TO_RPI_PPR!E66+TO_RPI_PIR!E66</f>
        <v>0</v>
      </c>
      <c r="F66" s="10">
        <f>TO_RPI_RO!F66+TO_RPI_BKFLOW!F66+TO_RPI_PT!F66+TO_RPI_IT!F66+TO_RPI_PPR!F66+TO_RPI_PIR!F66</f>
        <v>0</v>
      </c>
      <c r="G66" s="10">
        <f>TO_RPI_RO!G66+TO_RPI_BKFLOW!G66+TO_RPI_PT!G66+TO_RPI_IT!G66+TO_RPI_PPR!G66+TO_RPI_PIR!G66</f>
        <v>0</v>
      </c>
      <c r="H66" s="10">
        <f>TO_RPI_RO!H66+TO_RPI_BKFLOW!H66+TO_RPI_PT!H66+TO_RPI_IT!H66+TO_RPI_PPR!H66+TO_RPI_PIR!H66</f>
        <v>0</v>
      </c>
      <c r="I66" s="10">
        <f>TO_RPI_RO!I66+TO_RPI_BKFLOW!I66+TO_RPI_PT!I66+TO_RPI_IT!I66+TO_RPI_PPR!I66+TO_RPI_PIR!I66</f>
        <v>0</v>
      </c>
      <c r="J66" s="10">
        <f>TO_RPI_RO!J66+TO_RPI_BKFLOW!J66+TO_RPI_PT!J66+TO_RPI_IT!J66+TO_RPI_PPR!J66+TO_RPI_PIR!J66</f>
        <v>0</v>
      </c>
      <c r="K66" s="10">
        <f>TO_RPI_RO!K66+TO_RPI_BKFLOW!K66+TO_RPI_PT!K66+TO_RPI_IT!K66+TO_RPI_PPR!K66+TO_RPI_PIR!K66</f>
        <v>0</v>
      </c>
      <c r="L66" s="10">
        <f>TO_RPI_RO!L66+TO_RPI_BKFLOW!L66+TO_RPI_PT!L66+TO_RPI_IT!L66+TO_RPI_PPR!L66+TO_RPI_PIR!L66</f>
        <v>0</v>
      </c>
      <c r="M66" s="10">
        <f>TO_RPI_RO!M66+TO_RPI_BKFLOW!M66+TO_RPI_PT!M66+TO_RPI_IT!M66+TO_RPI_PPR!M66+TO_RPI_PIR!M66</f>
        <v>0</v>
      </c>
      <c r="N66" s="10">
        <f>TO_RPI_RO!N66+TO_RPI_BKFLOW!N66+TO_RPI_PT!N66+TO_RPI_IT!N66+TO_RPI_PPR!N66+TO_RPI_PIR!N66</f>
        <v>0</v>
      </c>
      <c r="O66" s="10">
        <f>TO_RPI_RO!O66+TO_RPI_BKFLOW!O66+TO_RPI_PT!O66+TO_RPI_IT!O66+TO_RPI_PPR!O66+TO_RPI_PIR!O66</f>
        <v>0</v>
      </c>
      <c r="P66" s="10">
        <f>TO_RPI_RO!P66+TO_RPI_BKFLOW!P66+TO_RPI_PT!P66+TO_RPI_IT!P66+TO_RPI_PPR!P66+TO_RPI_PIR!P66</f>
        <v>0</v>
      </c>
      <c r="Q66" s="10">
        <f>TO_RPI_RO!Q66+TO_RPI_BKFLOW!Q66+TO_RPI_PT!Q66+TO_RPI_IT!Q66+TO_RPI_PPR!Q66+TO_RPI_PIR!Q66</f>
        <v>0</v>
      </c>
      <c r="R66" s="10">
        <f>TO_RPI_RO!R66+TO_RPI_BKFLOW!R66+TO_RPI_PT!R66+TO_RPI_IT!R66+TO_RPI_PPR!R66+TO_RPI_PIR!R66</f>
        <v>0</v>
      </c>
      <c r="S66" s="10">
        <f>TO_RPI_RO!S66+TO_RPI_BKFLOW!S66+TO_RPI_PT!S66+TO_RPI_IT!S66+TO_RPI_PPR!S66+TO_RPI_PIR!S66</f>
        <v>0</v>
      </c>
      <c r="T66" s="10">
        <f>TO_RPI_RO!T66+TO_RPI_BKFLOW!T66+TO_RPI_PT!T66+TO_RPI_IT!T66+TO_RPI_PPR!T66+TO_RPI_PIR!T66</f>
        <v>0</v>
      </c>
      <c r="U66" s="10">
        <f>TO_RPI_RO!U66+TO_RPI_BKFLOW!U66+TO_RPI_PT!U66+TO_RPI_IT!U66+TO_RPI_PPR!U66+TO_RPI_PIR!U66</f>
        <v>0</v>
      </c>
      <c r="V66" s="10">
        <f>TO_RPI_RO!V66+TO_RPI_BKFLOW!V66+TO_RPI_PT!V66+TO_RPI_IT!V66+TO_RPI_PPR!V66+TO_RPI_PIR!V66</f>
        <v>0</v>
      </c>
      <c r="W66" s="10">
        <f>TO_RPI_RO!W66+TO_RPI_BKFLOW!W66+TO_RPI_PT!W66+TO_RPI_IT!W66+TO_RPI_PPR!W66+TO_RPI_PIR!W66</f>
        <v>0</v>
      </c>
      <c r="X66" s="10">
        <f>TO_RPI_RO!X66+TO_RPI_BKFLOW!X66+TO_RPI_PT!X66+TO_RPI_IT!X66+TO_RPI_PPR!X66+TO_RPI_PIR!X66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TO_RPI_RO!C67+TO_RPI_BKFLOW!C67+TO_RPI_PT!C67+TO_RPI_IT!C67+TO_RPI_PPR!C67+TO_RPI_PIR!C67</f>
        <v>0</v>
      </c>
      <c r="D67" s="10">
        <f>TO_RPI_RO!D67+TO_RPI_BKFLOW!D67+TO_RPI_PT!D67+TO_RPI_IT!D67+TO_RPI_PPR!D67+TO_RPI_PIR!D67</f>
        <v>0</v>
      </c>
      <c r="E67" s="10">
        <f>TO_RPI_RO!E67+TO_RPI_BKFLOW!E67+TO_RPI_PT!E67+TO_RPI_IT!E67+TO_RPI_PPR!E67+TO_RPI_PIR!E67</f>
        <v>0</v>
      </c>
      <c r="F67" s="10">
        <f>TO_RPI_RO!F67+TO_RPI_BKFLOW!F67+TO_RPI_PT!F67+TO_RPI_IT!F67+TO_RPI_PPR!F67+TO_RPI_PIR!F67</f>
        <v>0</v>
      </c>
      <c r="G67" s="10">
        <f>TO_RPI_RO!G67+TO_RPI_BKFLOW!G67+TO_RPI_PT!G67+TO_RPI_IT!G67+TO_RPI_PPR!G67+TO_RPI_PIR!G67</f>
        <v>0</v>
      </c>
      <c r="H67" s="10">
        <f>TO_RPI_RO!H67+TO_RPI_BKFLOW!H67+TO_RPI_PT!H67+TO_RPI_IT!H67+TO_RPI_PPR!H67+TO_RPI_PIR!H67</f>
        <v>0</v>
      </c>
      <c r="I67" s="10">
        <f>TO_RPI_RO!I67+TO_RPI_BKFLOW!I67+TO_RPI_PT!I67+TO_RPI_IT!I67+TO_RPI_PPR!I67+TO_RPI_PIR!I67</f>
        <v>0</v>
      </c>
      <c r="J67" s="10">
        <f>TO_RPI_RO!J67+TO_RPI_BKFLOW!J67+TO_RPI_PT!J67+TO_RPI_IT!J67+TO_RPI_PPR!J67+TO_RPI_PIR!J67</f>
        <v>0</v>
      </c>
      <c r="K67" s="10">
        <f>TO_RPI_RO!K67+TO_RPI_BKFLOW!K67+TO_RPI_PT!K67+TO_RPI_IT!K67+TO_RPI_PPR!K67+TO_RPI_PIR!K67</f>
        <v>0</v>
      </c>
      <c r="L67" s="10">
        <f>TO_RPI_RO!L67+TO_RPI_BKFLOW!L67+TO_RPI_PT!L67+TO_RPI_IT!L67+TO_RPI_PPR!L67+TO_RPI_PIR!L67</f>
        <v>0</v>
      </c>
      <c r="M67" s="10">
        <f>TO_RPI_RO!M67+TO_RPI_BKFLOW!M67+TO_RPI_PT!M67+TO_RPI_IT!M67+TO_RPI_PPR!M67+TO_RPI_PIR!M67</f>
        <v>0</v>
      </c>
      <c r="N67" s="10">
        <f>TO_RPI_RO!N67+TO_RPI_BKFLOW!N67+TO_RPI_PT!N67+TO_RPI_IT!N67+TO_RPI_PPR!N67+TO_RPI_PIR!N67</f>
        <v>0</v>
      </c>
      <c r="O67" s="10">
        <f>TO_RPI_RO!O67+TO_RPI_BKFLOW!O67+TO_RPI_PT!O67+TO_RPI_IT!O67+TO_RPI_PPR!O67+TO_RPI_PIR!O67</f>
        <v>0</v>
      </c>
      <c r="P67" s="10">
        <f>TO_RPI_RO!P67+TO_RPI_BKFLOW!P67+TO_RPI_PT!P67+TO_RPI_IT!P67+TO_RPI_PPR!P67+TO_RPI_PIR!P67</f>
        <v>0</v>
      </c>
      <c r="Q67" s="10">
        <f>TO_RPI_RO!Q67+TO_RPI_BKFLOW!Q67+TO_RPI_PT!Q67+TO_RPI_IT!Q67+TO_RPI_PPR!Q67+TO_RPI_PIR!Q67</f>
        <v>0</v>
      </c>
      <c r="R67" s="10">
        <f>TO_RPI_RO!R67+TO_RPI_BKFLOW!R67+TO_RPI_PT!R67+TO_RPI_IT!R67+TO_RPI_PPR!R67+TO_RPI_PIR!R67</f>
        <v>0</v>
      </c>
      <c r="S67" s="10">
        <f>TO_RPI_RO!S67+TO_RPI_BKFLOW!S67+TO_RPI_PT!S67+TO_RPI_IT!S67+TO_RPI_PPR!S67+TO_RPI_PIR!S67</f>
        <v>0</v>
      </c>
      <c r="T67" s="10">
        <f>TO_RPI_RO!T67+TO_RPI_BKFLOW!T67+TO_RPI_PT!T67+TO_RPI_IT!T67+TO_RPI_PPR!T67+TO_RPI_PIR!T67</f>
        <v>0</v>
      </c>
      <c r="U67" s="10">
        <f>TO_RPI_RO!U67+TO_RPI_BKFLOW!U67+TO_RPI_PT!U67+TO_RPI_IT!U67+TO_RPI_PPR!U67+TO_RPI_PIR!U67</f>
        <v>0</v>
      </c>
      <c r="V67" s="10">
        <f>TO_RPI_RO!V67+TO_RPI_BKFLOW!V67+TO_RPI_PT!V67+TO_RPI_IT!V67+TO_RPI_PPR!V67+TO_RPI_PIR!V67</f>
        <v>0</v>
      </c>
      <c r="W67" s="10">
        <f>TO_RPI_RO!W67+TO_RPI_BKFLOW!W67+TO_RPI_PT!W67+TO_RPI_IT!W67+TO_RPI_PPR!W67+TO_RPI_PIR!W67</f>
        <v>0</v>
      </c>
      <c r="X67" s="10">
        <f>TO_RPI_RO!X67+TO_RPI_BKFLOW!X67+TO_RPI_PT!X67+TO_RPI_IT!X67+TO_RPI_PPR!X67+TO_RPI_PIR!X67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TO_RPI_RO!C68+TO_RPI_BKFLOW!C68+TO_RPI_PT!C68+TO_RPI_IT!C68+TO_RPI_PPR!C68+TO_RPI_PIR!C68</f>
        <v>0</v>
      </c>
      <c r="D68" s="10">
        <f>TO_RPI_RO!D68+TO_RPI_BKFLOW!D68+TO_RPI_PT!D68+TO_RPI_IT!D68+TO_RPI_PPR!D68+TO_RPI_PIR!D68</f>
        <v>0</v>
      </c>
      <c r="E68" s="10">
        <f>TO_RPI_RO!E68+TO_RPI_BKFLOW!E68+TO_RPI_PT!E68+TO_RPI_IT!E68+TO_RPI_PPR!E68+TO_RPI_PIR!E68</f>
        <v>0</v>
      </c>
      <c r="F68" s="10">
        <f>TO_RPI_RO!F68+TO_RPI_BKFLOW!F68+TO_RPI_PT!F68+TO_RPI_IT!F68+TO_RPI_PPR!F68+TO_RPI_PIR!F68</f>
        <v>0</v>
      </c>
      <c r="G68" s="10">
        <f>TO_RPI_RO!G68+TO_RPI_BKFLOW!G68+TO_RPI_PT!G68+TO_RPI_IT!G68+TO_RPI_PPR!G68+TO_RPI_PIR!G68</f>
        <v>0</v>
      </c>
      <c r="H68" s="10">
        <f>TO_RPI_RO!H68+TO_RPI_BKFLOW!H68+TO_RPI_PT!H68+TO_RPI_IT!H68+TO_RPI_PPR!H68+TO_RPI_PIR!H68</f>
        <v>0</v>
      </c>
      <c r="I68" s="10">
        <f>TO_RPI_RO!I68+TO_RPI_BKFLOW!I68+TO_RPI_PT!I68+TO_RPI_IT!I68+TO_RPI_PPR!I68+TO_RPI_PIR!I68</f>
        <v>0</v>
      </c>
      <c r="J68" s="10">
        <f>TO_RPI_RO!J68+TO_RPI_BKFLOW!J68+TO_RPI_PT!J68+TO_RPI_IT!J68+TO_RPI_PPR!J68+TO_RPI_PIR!J68</f>
        <v>0</v>
      </c>
      <c r="K68" s="10">
        <f>TO_RPI_RO!K68+TO_RPI_BKFLOW!K68+TO_RPI_PT!K68+TO_RPI_IT!K68+TO_RPI_PPR!K68+TO_RPI_PIR!K68</f>
        <v>0</v>
      </c>
      <c r="L68" s="10">
        <f>TO_RPI_RO!L68+TO_RPI_BKFLOW!L68+TO_RPI_PT!L68+TO_RPI_IT!L68+TO_RPI_PPR!L68+TO_RPI_PIR!L68</f>
        <v>0</v>
      </c>
      <c r="M68" s="10">
        <f>TO_RPI_RO!M68+TO_RPI_BKFLOW!M68+TO_RPI_PT!M68+TO_RPI_IT!M68+TO_RPI_PPR!M68+TO_RPI_PIR!M68</f>
        <v>0</v>
      </c>
      <c r="N68" s="10">
        <f>TO_RPI_RO!N68+TO_RPI_BKFLOW!N68+TO_RPI_PT!N68+TO_RPI_IT!N68+TO_RPI_PPR!N68+TO_RPI_PIR!N68</f>
        <v>0</v>
      </c>
      <c r="O68" s="10">
        <f>TO_RPI_RO!O68+TO_RPI_BKFLOW!O68+TO_RPI_PT!O68+TO_RPI_IT!O68+TO_RPI_PPR!O68+TO_RPI_PIR!O68</f>
        <v>0</v>
      </c>
      <c r="P68" s="10">
        <f>TO_RPI_RO!P68+TO_RPI_BKFLOW!P68+TO_RPI_PT!P68+TO_RPI_IT!P68+TO_RPI_PPR!P68+TO_RPI_PIR!P68</f>
        <v>0</v>
      </c>
      <c r="Q68" s="10">
        <f>TO_RPI_RO!Q68+TO_RPI_BKFLOW!Q68+TO_RPI_PT!Q68+TO_RPI_IT!Q68+TO_RPI_PPR!Q68+TO_RPI_PIR!Q68</f>
        <v>0</v>
      </c>
      <c r="R68" s="10">
        <f>TO_RPI_RO!R68+TO_RPI_BKFLOW!R68+TO_RPI_PT!R68+TO_RPI_IT!R68+TO_RPI_PPR!R68+TO_RPI_PIR!R68</f>
        <v>0</v>
      </c>
      <c r="S68" s="10">
        <f>TO_RPI_RO!S68+TO_RPI_BKFLOW!S68+TO_RPI_PT!S68+TO_RPI_IT!S68+TO_RPI_PPR!S68+TO_RPI_PIR!S68</f>
        <v>0</v>
      </c>
      <c r="T68" s="10">
        <f>TO_RPI_RO!T68+TO_RPI_BKFLOW!T68+TO_RPI_PT!T68+TO_RPI_IT!T68+TO_RPI_PPR!T68+TO_RPI_PIR!T68</f>
        <v>0</v>
      </c>
      <c r="U68" s="10">
        <f>TO_RPI_RO!U68+TO_RPI_BKFLOW!U68+TO_RPI_PT!U68+TO_RPI_IT!U68+TO_RPI_PPR!U68+TO_RPI_PIR!U68</f>
        <v>0</v>
      </c>
      <c r="V68" s="10">
        <f>TO_RPI_RO!V68+TO_RPI_BKFLOW!V68+TO_RPI_PT!V68+TO_RPI_IT!V68+TO_RPI_PPR!V68+TO_RPI_PIR!V68</f>
        <v>0</v>
      </c>
      <c r="W68" s="10">
        <f>TO_RPI_RO!W68+TO_RPI_BKFLOW!W68+TO_RPI_PT!W68+TO_RPI_IT!W68+TO_RPI_PPR!W68+TO_RPI_PIR!W68</f>
        <v>0</v>
      </c>
      <c r="X68" s="10">
        <f>TO_RPI_RO!X68+TO_RPI_BKFLOW!X68+TO_RPI_PT!X68+TO_RPI_IT!X68+TO_RPI_PPR!X68+TO_RPI_PIR!X68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TO_RPI_RO!C69+TO_RPI_BKFLOW!C69+TO_RPI_PT!C69+TO_RPI_IT!C69+TO_RPI_PPR!C69+TO_RPI_PIR!C69</f>
        <v>0</v>
      </c>
      <c r="D69" s="10">
        <f>TO_RPI_RO!D69+TO_RPI_BKFLOW!D69+TO_RPI_PT!D69+TO_RPI_IT!D69+TO_RPI_PPR!D69+TO_RPI_PIR!D69</f>
        <v>0</v>
      </c>
      <c r="E69" s="10">
        <f>TO_RPI_RO!E69+TO_RPI_BKFLOW!E69+TO_RPI_PT!E69+TO_RPI_IT!E69+TO_RPI_PPR!E69+TO_RPI_PIR!E69</f>
        <v>0</v>
      </c>
      <c r="F69" s="10">
        <f>TO_RPI_RO!F69+TO_RPI_BKFLOW!F69+TO_RPI_PT!F69+TO_RPI_IT!F69+TO_RPI_PPR!F69+TO_RPI_PIR!F69</f>
        <v>0</v>
      </c>
      <c r="G69" s="10">
        <f>TO_RPI_RO!G69+TO_RPI_BKFLOW!G69+TO_RPI_PT!G69+TO_RPI_IT!G69+TO_RPI_PPR!G69+TO_RPI_PIR!G69</f>
        <v>0</v>
      </c>
      <c r="H69" s="10">
        <f>TO_RPI_RO!H69+TO_RPI_BKFLOW!H69+TO_RPI_PT!H69+TO_RPI_IT!H69+TO_RPI_PPR!H69+TO_RPI_PIR!H69</f>
        <v>0</v>
      </c>
      <c r="I69" s="10">
        <f>TO_RPI_RO!I69+TO_RPI_BKFLOW!I69+TO_RPI_PT!I69+TO_RPI_IT!I69+TO_RPI_PPR!I69+TO_RPI_PIR!I69</f>
        <v>0</v>
      </c>
      <c r="J69" s="10">
        <f>TO_RPI_RO!J69+TO_RPI_BKFLOW!J69+TO_RPI_PT!J69+TO_RPI_IT!J69+TO_RPI_PPR!J69+TO_RPI_PIR!J69</f>
        <v>0</v>
      </c>
      <c r="K69" s="10">
        <f>TO_RPI_RO!K69+TO_RPI_BKFLOW!K69+TO_RPI_PT!K69+TO_RPI_IT!K69+TO_RPI_PPR!K69+TO_RPI_PIR!K69</f>
        <v>0</v>
      </c>
      <c r="L69" s="10">
        <f>TO_RPI_RO!L69+TO_RPI_BKFLOW!L69+TO_RPI_PT!L69+TO_RPI_IT!L69+TO_RPI_PPR!L69+TO_RPI_PIR!L69</f>
        <v>0</v>
      </c>
      <c r="M69" s="10">
        <f>TO_RPI_RO!M69+TO_RPI_BKFLOW!M69+TO_RPI_PT!M69+TO_RPI_IT!M69+TO_RPI_PPR!M69+TO_RPI_PIR!M69</f>
        <v>0</v>
      </c>
      <c r="N69" s="10">
        <f>TO_RPI_RO!N69+TO_RPI_BKFLOW!N69+TO_RPI_PT!N69+TO_RPI_IT!N69+TO_RPI_PPR!N69+TO_RPI_PIR!N69</f>
        <v>0</v>
      </c>
      <c r="O69" s="10">
        <f>TO_RPI_RO!O69+TO_RPI_BKFLOW!O69+TO_RPI_PT!O69+TO_RPI_IT!O69+TO_RPI_PPR!O69+TO_RPI_PIR!O69</f>
        <v>0</v>
      </c>
      <c r="P69" s="10">
        <f>TO_RPI_RO!P69+TO_RPI_BKFLOW!P69+TO_RPI_PT!P69+TO_RPI_IT!P69+TO_RPI_PPR!P69+TO_RPI_PIR!P69</f>
        <v>0</v>
      </c>
      <c r="Q69" s="10">
        <f>TO_RPI_RO!Q69+TO_RPI_BKFLOW!Q69+TO_RPI_PT!Q69+TO_RPI_IT!Q69+TO_RPI_PPR!Q69+TO_RPI_PIR!Q69</f>
        <v>0</v>
      </c>
      <c r="R69" s="10">
        <f>TO_RPI_RO!R69+TO_RPI_BKFLOW!R69+TO_RPI_PT!R69+TO_RPI_IT!R69+TO_RPI_PPR!R69+TO_RPI_PIR!R69</f>
        <v>0</v>
      </c>
      <c r="S69" s="10">
        <f>TO_RPI_RO!S69+TO_RPI_BKFLOW!S69+TO_RPI_PT!S69+TO_RPI_IT!S69+TO_RPI_PPR!S69+TO_RPI_PIR!S69</f>
        <v>0</v>
      </c>
      <c r="T69" s="10">
        <f>TO_RPI_RO!T69+TO_RPI_BKFLOW!T69+TO_RPI_PT!T69+TO_RPI_IT!T69+TO_RPI_PPR!T69+TO_RPI_PIR!T69</f>
        <v>0</v>
      </c>
      <c r="U69" s="10">
        <f>TO_RPI_RO!U69+TO_RPI_BKFLOW!U69+TO_RPI_PT!U69+TO_RPI_IT!U69+TO_RPI_PPR!U69+TO_RPI_PIR!U69</f>
        <v>0</v>
      </c>
      <c r="V69" s="10">
        <f>TO_RPI_RO!V69+TO_RPI_BKFLOW!V69+TO_RPI_PT!V69+TO_RPI_IT!V69+TO_RPI_PPR!V69+TO_RPI_PIR!V69</f>
        <v>0</v>
      </c>
      <c r="W69" s="10">
        <f>TO_RPI_RO!W69+TO_RPI_BKFLOW!W69+TO_RPI_PT!W69+TO_RPI_IT!W69+TO_RPI_PPR!W69+TO_RPI_PIR!W69</f>
        <v>0</v>
      </c>
      <c r="X69" s="10">
        <f>TO_RPI_RO!X69+TO_RPI_BKFLOW!X69+TO_RPI_PT!X69+TO_RPI_IT!X69+TO_RPI_PPR!X69+TO_RPI_PIR!X69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TO_RPI_RO!C70+TO_RPI_BKFLOW!C70+TO_RPI_PT!C70+TO_RPI_IT!C70+TO_RPI_PPR!C70+TO_RPI_PIR!C70</f>
        <v>0</v>
      </c>
      <c r="D70" s="10">
        <f>TO_RPI_RO!D70+TO_RPI_BKFLOW!D70+TO_RPI_PT!D70+TO_RPI_IT!D70+TO_RPI_PPR!D70+TO_RPI_PIR!D70</f>
        <v>0</v>
      </c>
      <c r="E70" s="10">
        <f>TO_RPI_RO!E70+TO_RPI_BKFLOW!E70+TO_RPI_PT!E70+TO_RPI_IT!E70+TO_RPI_PPR!E70+TO_RPI_PIR!E70</f>
        <v>0</v>
      </c>
      <c r="F70" s="10">
        <f>TO_RPI_RO!F70+TO_RPI_BKFLOW!F70+TO_RPI_PT!F70+TO_RPI_IT!F70+TO_RPI_PPR!F70+TO_RPI_PIR!F70</f>
        <v>0</v>
      </c>
      <c r="G70" s="10">
        <f>TO_RPI_RO!G70+TO_RPI_BKFLOW!G70+TO_RPI_PT!G70+TO_RPI_IT!G70+TO_RPI_PPR!G70+TO_RPI_PIR!G70</f>
        <v>0</v>
      </c>
      <c r="H70" s="10">
        <f>TO_RPI_RO!H70+TO_RPI_BKFLOW!H70+TO_RPI_PT!H70+TO_RPI_IT!H70+TO_RPI_PPR!H70+TO_RPI_PIR!H70</f>
        <v>0</v>
      </c>
      <c r="I70" s="10">
        <f>TO_RPI_RO!I70+TO_RPI_BKFLOW!I70+TO_RPI_PT!I70+TO_RPI_IT!I70+TO_RPI_PPR!I70+TO_RPI_PIR!I70</f>
        <v>0</v>
      </c>
      <c r="J70" s="10">
        <f>TO_RPI_RO!J70+TO_RPI_BKFLOW!J70+TO_RPI_PT!J70+TO_RPI_IT!J70+TO_RPI_PPR!J70+TO_RPI_PIR!J70</f>
        <v>0</v>
      </c>
      <c r="K70" s="10">
        <f>TO_RPI_RO!K70+TO_RPI_BKFLOW!K70+TO_RPI_PT!K70+TO_RPI_IT!K70+TO_RPI_PPR!K70+TO_RPI_PIR!K70</f>
        <v>0</v>
      </c>
      <c r="L70" s="10">
        <f>TO_RPI_RO!L70+TO_RPI_BKFLOW!L70+TO_RPI_PT!L70+TO_RPI_IT!L70+TO_RPI_PPR!L70+TO_RPI_PIR!L70</f>
        <v>0</v>
      </c>
      <c r="M70" s="10">
        <f>TO_RPI_RO!M70+TO_RPI_BKFLOW!M70+TO_RPI_PT!M70+TO_RPI_IT!M70+TO_RPI_PPR!M70+TO_RPI_PIR!M70</f>
        <v>0</v>
      </c>
      <c r="N70" s="10">
        <f>TO_RPI_RO!N70+TO_RPI_BKFLOW!N70+TO_RPI_PT!N70+TO_RPI_IT!N70+TO_RPI_PPR!N70+TO_RPI_PIR!N70</f>
        <v>0</v>
      </c>
      <c r="O70" s="10">
        <f>TO_RPI_RO!O70+TO_RPI_BKFLOW!O70+TO_RPI_PT!O70+TO_RPI_IT!O70+TO_RPI_PPR!O70+TO_RPI_PIR!O70</f>
        <v>0</v>
      </c>
      <c r="P70" s="10">
        <f>TO_RPI_RO!P70+TO_RPI_BKFLOW!P70+TO_RPI_PT!P70+TO_RPI_IT!P70+TO_RPI_PPR!P70+TO_RPI_PIR!P70</f>
        <v>0</v>
      </c>
      <c r="Q70" s="10">
        <f>TO_RPI_RO!Q70+TO_RPI_BKFLOW!Q70+TO_RPI_PT!Q70+TO_RPI_IT!Q70+TO_RPI_PPR!Q70+TO_RPI_PIR!Q70</f>
        <v>0</v>
      </c>
      <c r="R70" s="10">
        <f>TO_RPI_RO!R70+TO_RPI_BKFLOW!R70+TO_RPI_PT!R70+TO_RPI_IT!R70+TO_RPI_PPR!R70+TO_RPI_PIR!R70</f>
        <v>0</v>
      </c>
      <c r="S70" s="10">
        <f>TO_RPI_RO!S70+TO_RPI_BKFLOW!S70+TO_RPI_PT!S70+TO_RPI_IT!S70+TO_RPI_PPR!S70+TO_RPI_PIR!S70</f>
        <v>0</v>
      </c>
      <c r="T70" s="10">
        <f>TO_RPI_RO!T70+TO_RPI_BKFLOW!T70+TO_RPI_PT!T70+TO_RPI_IT!T70+TO_RPI_PPR!T70+TO_RPI_PIR!T70</f>
        <v>0</v>
      </c>
      <c r="U70" s="10">
        <f>TO_RPI_RO!U70+TO_RPI_BKFLOW!U70+TO_RPI_PT!U70+TO_RPI_IT!U70+TO_RPI_PPR!U70+TO_RPI_PIR!U70</f>
        <v>0</v>
      </c>
      <c r="V70" s="10">
        <f>TO_RPI_RO!V70+TO_RPI_BKFLOW!V70+TO_RPI_PT!V70+TO_RPI_IT!V70+TO_RPI_PPR!V70+TO_RPI_PIR!V70</f>
        <v>0</v>
      </c>
      <c r="W70" s="10">
        <f>TO_RPI_RO!W70+TO_RPI_BKFLOW!W70+TO_RPI_PT!W70+TO_RPI_IT!W70+TO_RPI_PPR!W70+TO_RPI_PIR!W70</f>
        <v>0</v>
      </c>
      <c r="X70" s="10">
        <f>TO_RPI_RO!X70+TO_RPI_BKFLOW!X70+TO_RPI_PT!X70+TO_RPI_IT!X70+TO_RPI_PPR!X70+TO_RPI_PIR!X70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TO_RPI_RO!C72+TO_RPI_BKFLOW!C72+TO_RPI_PT!C72+TO_RPI_IT!C72+TO_RPI_PPR!C72+TO_RPI_PIR!C72</f>
        <v>0</v>
      </c>
      <c r="D72" s="10">
        <f>TO_RPI_RO!D72+TO_RPI_BKFLOW!D72+TO_RPI_PT!D72+TO_RPI_IT!D72+TO_RPI_PPR!D72+TO_RPI_PIR!D72</f>
        <v>0</v>
      </c>
      <c r="E72" s="10">
        <f>TO_RPI_RO!E72+TO_RPI_BKFLOW!E72+TO_RPI_PT!E72+TO_RPI_IT!E72+TO_RPI_PPR!E72+TO_RPI_PIR!E72</f>
        <v>0</v>
      </c>
      <c r="F72" s="10">
        <f>TO_RPI_RO!F72+TO_RPI_BKFLOW!F72+TO_RPI_PT!F72+TO_RPI_IT!F72+TO_RPI_PPR!F72+TO_RPI_PIR!F72</f>
        <v>0</v>
      </c>
      <c r="G72" s="10">
        <f>TO_RPI_RO!G72+TO_RPI_BKFLOW!G72+TO_RPI_PT!G72+TO_RPI_IT!G72+TO_RPI_PPR!G72+TO_RPI_PIR!G72</f>
        <v>0</v>
      </c>
      <c r="H72" s="10">
        <f>TO_RPI_RO!H72+TO_RPI_BKFLOW!H72+TO_RPI_PT!H72+TO_RPI_IT!H72+TO_RPI_PPR!H72+TO_RPI_PIR!H72</f>
        <v>0</v>
      </c>
      <c r="I72" s="10">
        <f>TO_RPI_RO!I72+TO_RPI_BKFLOW!I72+TO_RPI_PT!I72+TO_RPI_IT!I72+TO_RPI_PPR!I72+TO_RPI_PIR!I72</f>
        <v>0</v>
      </c>
      <c r="J72" s="10">
        <f>TO_RPI_RO!J72+TO_RPI_BKFLOW!J72+TO_RPI_PT!J72+TO_RPI_IT!J72+TO_RPI_PPR!J72+TO_RPI_PIR!J72</f>
        <v>0</v>
      </c>
      <c r="K72" s="10">
        <f>TO_RPI_RO!K72+TO_RPI_BKFLOW!K72+TO_RPI_PT!K72+TO_RPI_IT!K72+TO_RPI_PPR!K72+TO_RPI_PIR!K72</f>
        <v>0</v>
      </c>
      <c r="L72" s="10">
        <f>TO_RPI_RO!L72+TO_RPI_BKFLOW!L72+TO_RPI_PT!L72+TO_RPI_IT!L72+TO_RPI_PPR!L72+TO_RPI_PIR!L72</f>
        <v>0</v>
      </c>
      <c r="M72" s="10">
        <f>TO_RPI_RO!M72+TO_RPI_BKFLOW!M72+TO_RPI_PT!M72+TO_RPI_IT!M72+TO_RPI_PPR!M72+TO_RPI_PIR!M72</f>
        <v>0</v>
      </c>
      <c r="N72" s="10">
        <f>TO_RPI_RO!N72+TO_RPI_BKFLOW!N72+TO_RPI_PT!N72+TO_RPI_IT!N72+TO_RPI_PPR!N72+TO_RPI_PIR!N72</f>
        <v>0</v>
      </c>
      <c r="O72" s="10">
        <f>TO_RPI_RO!O72+TO_RPI_BKFLOW!O72+TO_RPI_PT!O72+TO_RPI_IT!O72+TO_RPI_PPR!O72+TO_RPI_PIR!O72</f>
        <v>0</v>
      </c>
      <c r="P72" s="10">
        <f>TO_RPI_RO!P72+TO_RPI_BKFLOW!P72+TO_RPI_PT!P72+TO_RPI_IT!P72+TO_RPI_PPR!P72+TO_RPI_PIR!P72</f>
        <v>0</v>
      </c>
      <c r="Q72" s="10">
        <f>TO_RPI_RO!Q72+TO_RPI_BKFLOW!Q72+TO_RPI_PT!Q72+TO_RPI_IT!Q72+TO_RPI_PPR!Q72+TO_RPI_PIR!Q72</f>
        <v>0</v>
      </c>
      <c r="R72" s="10">
        <f>TO_RPI_RO!R72+TO_RPI_BKFLOW!R72+TO_RPI_PT!R72+TO_RPI_IT!R72+TO_RPI_PPR!R72+TO_RPI_PIR!R72</f>
        <v>0</v>
      </c>
      <c r="S72" s="10">
        <f>TO_RPI_RO!S72+TO_RPI_BKFLOW!S72+TO_RPI_PT!S72+TO_RPI_IT!S72+TO_RPI_PPR!S72+TO_RPI_PIR!S72</f>
        <v>0</v>
      </c>
      <c r="T72" s="10">
        <f>TO_RPI_RO!T72+TO_RPI_BKFLOW!T72+TO_RPI_PT!T72+TO_RPI_IT!T72+TO_RPI_PPR!T72+TO_RPI_PIR!T72</f>
        <v>0</v>
      </c>
      <c r="U72" s="10">
        <f>TO_RPI_RO!U72+TO_RPI_BKFLOW!U72+TO_RPI_PT!U72+TO_RPI_IT!U72+TO_RPI_PPR!U72+TO_RPI_PIR!U72</f>
        <v>0</v>
      </c>
      <c r="V72" s="10">
        <f>TO_RPI_RO!V72+TO_RPI_BKFLOW!V72+TO_RPI_PT!V72+TO_RPI_IT!V72+TO_RPI_PPR!V72+TO_RPI_PIR!V72</f>
        <v>0</v>
      </c>
      <c r="W72" s="10">
        <f>TO_RPI_RO!W72+TO_RPI_BKFLOW!W72+TO_RPI_PT!W72+TO_RPI_IT!W72+TO_RPI_PPR!W72+TO_RPI_PIR!W72</f>
        <v>0</v>
      </c>
      <c r="X72" s="10">
        <f>TO_RPI_RO!X72+TO_RPI_BKFLOW!X72+TO_RPI_PT!X72+TO_RPI_IT!X72+TO_RPI_PPR!X72+TO_RPI_PIR!X72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TO_RPI_RO!C73+TO_RPI_BKFLOW!C73+TO_RPI_PT!C73+TO_RPI_IT!C73+TO_RPI_PPR!C73+TO_RPI_PIR!C73</f>
        <v>0</v>
      </c>
      <c r="D73" s="10">
        <f>TO_RPI_RO!D73+TO_RPI_BKFLOW!D73+TO_RPI_PT!D73+TO_RPI_IT!D73+TO_RPI_PPR!D73+TO_RPI_PIR!D73</f>
        <v>0</v>
      </c>
      <c r="E73" s="10">
        <f>TO_RPI_RO!E73+TO_RPI_BKFLOW!E73+TO_RPI_PT!E73+TO_RPI_IT!E73+TO_RPI_PPR!E73+TO_RPI_PIR!E73</f>
        <v>0</v>
      </c>
      <c r="F73" s="10">
        <f>TO_RPI_RO!F73+TO_RPI_BKFLOW!F73+TO_RPI_PT!F73+TO_RPI_IT!F73+TO_RPI_PPR!F73+TO_RPI_PIR!F73</f>
        <v>0</v>
      </c>
      <c r="G73" s="10">
        <f>TO_RPI_RO!G73+TO_RPI_BKFLOW!G73+TO_RPI_PT!G73+TO_RPI_IT!G73+TO_RPI_PPR!G73+TO_RPI_PIR!G73</f>
        <v>0</v>
      </c>
      <c r="H73" s="10">
        <f>TO_RPI_RO!H73+TO_RPI_BKFLOW!H73+TO_RPI_PT!H73+TO_RPI_IT!H73+TO_RPI_PPR!H73+TO_RPI_PIR!H73</f>
        <v>0</v>
      </c>
      <c r="I73" s="10">
        <f>TO_RPI_RO!I73+TO_RPI_BKFLOW!I73+TO_RPI_PT!I73+TO_RPI_IT!I73+TO_RPI_PPR!I73+TO_RPI_PIR!I73</f>
        <v>0</v>
      </c>
      <c r="J73" s="10">
        <f>TO_RPI_RO!J73+TO_RPI_BKFLOW!J73+TO_RPI_PT!J73+TO_RPI_IT!J73+TO_RPI_PPR!J73+TO_RPI_PIR!J73</f>
        <v>0</v>
      </c>
      <c r="K73" s="10">
        <f>TO_RPI_RO!K73+TO_RPI_BKFLOW!K73+TO_RPI_PT!K73+TO_RPI_IT!K73+TO_RPI_PPR!K73+TO_RPI_PIR!K73</f>
        <v>0</v>
      </c>
      <c r="L73" s="10">
        <f>TO_RPI_RO!L73+TO_RPI_BKFLOW!L73+TO_RPI_PT!L73+TO_RPI_IT!L73+TO_RPI_PPR!L73+TO_RPI_PIR!L73</f>
        <v>0</v>
      </c>
      <c r="M73" s="10">
        <f>TO_RPI_RO!M73+TO_RPI_BKFLOW!M73+TO_RPI_PT!M73+TO_RPI_IT!M73+TO_RPI_PPR!M73+TO_RPI_PIR!M73</f>
        <v>0</v>
      </c>
      <c r="N73" s="10">
        <f>TO_RPI_RO!N73+TO_RPI_BKFLOW!N73+TO_RPI_PT!N73+TO_RPI_IT!N73+TO_RPI_PPR!N73+TO_RPI_PIR!N73</f>
        <v>0</v>
      </c>
      <c r="O73" s="10">
        <f>TO_RPI_RO!O73+TO_RPI_BKFLOW!O73+TO_RPI_PT!O73+TO_RPI_IT!O73+TO_RPI_PPR!O73+TO_RPI_PIR!O73</f>
        <v>0</v>
      </c>
      <c r="P73" s="10">
        <f>TO_RPI_RO!P73+TO_RPI_BKFLOW!P73+TO_RPI_PT!P73+TO_RPI_IT!P73+TO_RPI_PPR!P73+TO_RPI_PIR!P73</f>
        <v>0</v>
      </c>
      <c r="Q73" s="10">
        <f>TO_RPI_RO!Q73+TO_RPI_BKFLOW!Q73+TO_RPI_PT!Q73+TO_RPI_IT!Q73+TO_RPI_PPR!Q73+TO_RPI_PIR!Q73</f>
        <v>0</v>
      </c>
      <c r="R73" s="10">
        <f>TO_RPI_RO!R73+TO_RPI_BKFLOW!R73+TO_RPI_PT!R73+TO_RPI_IT!R73+TO_RPI_PPR!R73+TO_RPI_PIR!R73</f>
        <v>0</v>
      </c>
      <c r="S73" s="10">
        <f>TO_RPI_RO!S73+TO_RPI_BKFLOW!S73+TO_RPI_PT!S73+TO_RPI_IT!S73+TO_RPI_PPR!S73+TO_RPI_PIR!S73</f>
        <v>0</v>
      </c>
      <c r="T73" s="10">
        <f>TO_RPI_RO!T73+TO_RPI_BKFLOW!T73+TO_RPI_PT!T73+TO_RPI_IT!T73+TO_RPI_PPR!T73+TO_RPI_PIR!T73</f>
        <v>0</v>
      </c>
      <c r="U73" s="10">
        <f>TO_RPI_RO!U73+TO_RPI_BKFLOW!U73+TO_RPI_PT!U73+TO_RPI_IT!U73+TO_RPI_PPR!U73+TO_RPI_PIR!U73</f>
        <v>0</v>
      </c>
      <c r="V73" s="10">
        <f>TO_RPI_RO!V73+TO_RPI_BKFLOW!V73+TO_RPI_PT!V73+TO_RPI_IT!V73+TO_RPI_PPR!V73+TO_RPI_PIR!V73</f>
        <v>0</v>
      </c>
      <c r="W73" s="10">
        <f>TO_RPI_RO!W73+TO_RPI_BKFLOW!W73+TO_RPI_PT!W73+TO_RPI_IT!W73+TO_RPI_PPR!W73+TO_RPI_PIR!W73</f>
        <v>0</v>
      </c>
      <c r="X73" s="10">
        <f>TO_RPI_RO!X73+TO_RPI_BKFLOW!X73+TO_RPI_PT!X73+TO_RPI_IT!X73+TO_RPI_PPR!X73+TO_RPI_PIR!X73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TO_RPI_RO!C74+TO_RPI_BKFLOW!C74+TO_RPI_PT!C74+TO_RPI_IT!C74+TO_RPI_PPR!C74+TO_RPI_PIR!C74</f>
        <v>0</v>
      </c>
      <c r="D74" s="37">
        <f>TO_RPI_RO!D74+TO_RPI_BKFLOW!D74+TO_RPI_PT!D74+TO_RPI_IT!D74+TO_RPI_PPR!D74+TO_RPI_PIR!D74</f>
        <v>0</v>
      </c>
      <c r="E74" s="37">
        <f>TO_RPI_RO!E74+TO_RPI_BKFLOW!E74+TO_RPI_PT!E74+TO_RPI_IT!E74+TO_RPI_PPR!E74+TO_RPI_PIR!E74</f>
        <v>0</v>
      </c>
      <c r="F74" s="37">
        <f>TO_RPI_RO!F74+TO_RPI_BKFLOW!F74+TO_RPI_PT!F74+TO_RPI_IT!F74+TO_RPI_PPR!F74+TO_RPI_PIR!F74</f>
        <v>0</v>
      </c>
      <c r="G74" s="37">
        <f>TO_RPI_RO!G74+TO_RPI_BKFLOW!G74+TO_RPI_PT!G74+TO_RPI_IT!G74+TO_RPI_PPR!G74+TO_RPI_PIR!G74</f>
        <v>0</v>
      </c>
      <c r="H74" s="37">
        <f>TO_RPI_RO!H74+TO_RPI_BKFLOW!H74+TO_RPI_PT!H74+TO_RPI_IT!H74+TO_RPI_PPR!H74+TO_RPI_PIR!H74</f>
        <v>0</v>
      </c>
      <c r="I74" s="37">
        <f>TO_RPI_RO!I74+TO_RPI_BKFLOW!I74+TO_RPI_PT!I74+TO_RPI_IT!I74+TO_RPI_PPR!I74+TO_RPI_PIR!I74</f>
        <v>0</v>
      </c>
      <c r="J74" s="37">
        <f>TO_RPI_RO!J74+TO_RPI_BKFLOW!J74+TO_RPI_PT!J74+TO_RPI_IT!J74+TO_RPI_PPR!J74+TO_RPI_PIR!J74</f>
        <v>0</v>
      </c>
      <c r="K74" s="37">
        <f>TO_RPI_RO!K74+TO_RPI_BKFLOW!K74+TO_RPI_PT!K74+TO_RPI_IT!K74+TO_RPI_PPR!K74+TO_RPI_PIR!K74</f>
        <v>0</v>
      </c>
      <c r="L74" s="37">
        <f>TO_RPI_RO!L74+TO_RPI_BKFLOW!L74+TO_RPI_PT!L74+TO_RPI_IT!L74+TO_RPI_PPR!L74+TO_RPI_PIR!L74</f>
        <v>0</v>
      </c>
      <c r="M74" s="37">
        <f>TO_RPI_RO!M74+TO_RPI_BKFLOW!M74+TO_RPI_PT!M74+TO_RPI_IT!M74+TO_RPI_PPR!M74+TO_RPI_PIR!M74</f>
        <v>0</v>
      </c>
      <c r="N74" s="37">
        <f>TO_RPI_RO!N74+TO_RPI_BKFLOW!N74+TO_RPI_PT!N74+TO_RPI_IT!N74+TO_RPI_PPR!N74+TO_RPI_PIR!N74</f>
        <v>0</v>
      </c>
      <c r="O74" s="37">
        <f>TO_RPI_RO!O74+TO_RPI_BKFLOW!O74+TO_RPI_PT!O74+TO_RPI_IT!O74+TO_RPI_PPR!O74+TO_RPI_PIR!O74</f>
        <v>0</v>
      </c>
      <c r="P74" s="37">
        <f>TO_RPI_RO!P74+TO_RPI_BKFLOW!P74+TO_RPI_PT!P74+TO_RPI_IT!P74+TO_RPI_PPR!P74+TO_RPI_PIR!P74</f>
        <v>0</v>
      </c>
      <c r="Q74" s="37">
        <f>TO_RPI_RO!Q74+TO_RPI_BKFLOW!Q74+TO_RPI_PT!Q74+TO_RPI_IT!Q74+TO_RPI_PPR!Q74+TO_RPI_PIR!Q74</f>
        <v>0</v>
      </c>
      <c r="R74" s="37">
        <f>TO_RPI_RO!R74+TO_RPI_BKFLOW!R74+TO_RPI_PT!R74+TO_RPI_IT!R74+TO_RPI_PPR!R74+TO_RPI_PIR!R74</f>
        <v>0</v>
      </c>
      <c r="S74" s="37">
        <f>TO_RPI_RO!S74+TO_RPI_BKFLOW!S74+TO_RPI_PT!S74+TO_RPI_IT!S74+TO_RPI_PPR!S74+TO_RPI_PIR!S74</f>
        <v>0</v>
      </c>
      <c r="T74" s="37">
        <f>TO_RPI_RO!T74+TO_RPI_BKFLOW!T74+TO_RPI_PT!T74+TO_RPI_IT!T74+TO_RPI_PPR!T74+TO_RPI_PIR!T74</f>
        <v>0</v>
      </c>
      <c r="U74" s="37">
        <f>TO_RPI_RO!U74+TO_RPI_BKFLOW!U74+TO_RPI_PT!U74+TO_RPI_IT!U74+TO_RPI_PPR!U74+TO_RPI_PIR!U74</f>
        <v>0</v>
      </c>
      <c r="V74" s="37">
        <f>TO_RPI_RO!V74+TO_RPI_BKFLOW!V74+TO_RPI_PT!V74+TO_RPI_IT!V74+TO_RPI_PPR!V74+TO_RPI_PIR!V74</f>
        <v>0</v>
      </c>
      <c r="W74" s="37">
        <f>TO_RPI_RO!W74+TO_RPI_BKFLOW!W74+TO_RPI_PT!W74+TO_RPI_IT!W74+TO_RPI_PPR!W74+TO_RPI_PIR!W74</f>
        <v>0</v>
      </c>
      <c r="X74" s="37">
        <f>TO_RPI_RO!X74+TO_RPI_BKFLOW!X74+TO_RPI_PT!X74+TO_RPI_IT!X74+TO_RPI_PPR!X74+TO_RPI_PIR!X74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TO_RPI_RO!C75+TO_RPI_BKFLOW!C75+TO_RPI_PT!C75+TO_RPI_IT!C75+TO_RPI_PPR!C75+TO_RPI_PIR!C75</f>
        <v>0</v>
      </c>
      <c r="D75" s="37">
        <f>TO_RPI_RO!D75+TO_RPI_BKFLOW!D75+TO_RPI_PT!D75+TO_RPI_IT!D75+TO_RPI_PPR!D75+TO_RPI_PIR!D75</f>
        <v>0</v>
      </c>
      <c r="E75" s="37">
        <f>TO_RPI_RO!E75+TO_RPI_BKFLOW!E75+TO_RPI_PT!E75+TO_RPI_IT!E75+TO_RPI_PPR!E75+TO_RPI_PIR!E75</f>
        <v>0</v>
      </c>
      <c r="F75" s="37">
        <f>TO_RPI_RO!F75+TO_RPI_BKFLOW!F75+TO_RPI_PT!F75+TO_RPI_IT!F75+TO_RPI_PPR!F75+TO_RPI_PIR!F75</f>
        <v>0</v>
      </c>
      <c r="G75" s="37">
        <f>TO_RPI_RO!G75+TO_RPI_BKFLOW!G75+TO_RPI_PT!G75+TO_RPI_IT!G75+TO_RPI_PPR!G75+TO_RPI_PIR!G75</f>
        <v>0</v>
      </c>
      <c r="H75" s="37">
        <f>TO_RPI_RO!H75+TO_RPI_BKFLOW!H75+TO_RPI_PT!H75+TO_RPI_IT!H75+TO_RPI_PPR!H75+TO_RPI_PIR!H75</f>
        <v>0</v>
      </c>
      <c r="I75" s="37">
        <f>TO_RPI_RO!I75+TO_RPI_BKFLOW!I75+TO_RPI_PT!I75+TO_RPI_IT!I75+TO_RPI_PPR!I75+TO_RPI_PIR!I75</f>
        <v>0</v>
      </c>
      <c r="J75" s="37">
        <f>TO_RPI_RO!J75+TO_RPI_BKFLOW!J75+TO_RPI_PT!J75+TO_RPI_IT!J75+TO_RPI_PPR!J75+TO_RPI_PIR!J75</f>
        <v>0</v>
      </c>
      <c r="K75" s="37">
        <f>TO_RPI_RO!K75+TO_RPI_BKFLOW!K75+TO_RPI_PT!K75+TO_RPI_IT!K75+TO_RPI_PPR!K75+TO_RPI_PIR!K75</f>
        <v>0</v>
      </c>
      <c r="L75" s="37">
        <f>TO_RPI_RO!L75+TO_RPI_BKFLOW!L75+TO_RPI_PT!L75+TO_RPI_IT!L75+TO_RPI_PPR!L75+TO_RPI_PIR!L75</f>
        <v>0</v>
      </c>
      <c r="M75" s="37">
        <f>TO_RPI_RO!M75+TO_RPI_BKFLOW!M75+TO_RPI_PT!M75+TO_RPI_IT!M75+TO_RPI_PPR!M75+TO_RPI_PIR!M75</f>
        <v>0</v>
      </c>
      <c r="N75" s="37">
        <f>TO_RPI_RO!N75+TO_RPI_BKFLOW!N75+TO_RPI_PT!N75+TO_RPI_IT!N75+TO_RPI_PPR!N75+TO_RPI_PIR!N75</f>
        <v>0</v>
      </c>
      <c r="O75" s="37">
        <f>TO_RPI_RO!O75+TO_RPI_BKFLOW!O75+TO_RPI_PT!O75+TO_RPI_IT!O75+TO_RPI_PPR!O75+TO_RPI_PIR!O75</f>
        <v>0</v>
      </c>
      <c r="P75" s="37">
        <f>TO_RPI_RO!P75+TO_RPI_BKFLOW!P75+TO_RPI_PT!P75+TO_RPI_IT!P75+TO_RPI_PPR!P75+TO_RPI_PIR!P75</f>
        <v>0</v>
      </c>
      <c r="Q75" s="37">
        <f>TO_RPI_RO!Q75+TO_RPI_BKFLOW!Q75+TO_RPI_PT!Q75+TO_RPI_IT!Q75+TO_RPI_PPR!Q75+TO_RPI_PIR!Q75</f>
        <v>0</v>
      </c>
      <c r="R75" s="37">
        <f>TO_RPI_RO!R75+TO_RPI_BKFLOW!R75+TO_RPI_PT!R75+TO_RPI_IT!R75+TO_RPI_PPR!R75+TO_RPI_PIR!R75</f>
        <v>0</v>
      </c>
      <c r="S75" s="37">
        <f>TO_RPI_RO!S75+TO_RPI_BKFLOW!S75+TO_RPI_PT!S75+TO_RPI_IT!S75+TO_RPI_PPR!S75+TO_RPI_PIR!S75</f>
        <v>0</v>
      </c>
      <c r="T75" s="37">
        <f>TO_RPI_RO!T75+TO_RPI_BKFLOW!T75+TO_RPI_PT!T75+TO_RPI_IT!T75+TO_RPI_PPR!T75+TO_RPI_PIR!T75</f>
        <v>0</v>
      </c>
      <c r="U75" s="37">
        <f>TO_RPI_RO!U75+TO_RPI_BKFLOW!U75+TO_RPI_PT!U75+TO_RPI_IT!U75+TO_RPI_PPR!U75+TO_RPI_PIR!U75</f>
        <v>0</v>
      </c>
      <c r="V75" s="37">
        <f>TO_RPI_RO!V75+TO_RPI_BKFLOW!V75+TO_RPI_PT!V75+TO_RPI_IT!V75+TO_RPI_PPR!V75+TO_RPI_PIR!V75</f>
        <v>0</v>
      </c>
      <c r="W75" s="37">
        <f>TO_RPI_RO!W75+TO_RPI_BKFLOW!W75+TO_RPI_PT!W75+TO_RPI_IT!W75+TO_RPI_PPR!W75+TO_RPI_PIR!W75</f>
        <v>0</v>
      </c>
      <c r="X75" s="37">
        <f>TO_RPI_RO!X75+TO_RPI_BKFLOW!X75+TO_RPI_PT!X75+TO_RPI_IT!X75+TO_RPI_PPR!X75+TO_RPI_PIR!X75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TO_RPI_RO!C76+TO_RPI_BKFLOW!C76+TO_RPI_PT!C76+TO_RPI_IT!C76+TO_RPI_PPR!C76+TO_RPI_PIR!C76</f>
        <v>0</v>
      </c>
      <c r="D76" s="40">
        <f>TO_RPI_RO!D76+TO_RPI_BKFLOW!D76+TO_RPI_PT!D76+TO_RPI_IT!D76+TO_RPI_PPR!D76+TO_RPI_PIR!D76</f>
        <v>0</v>
      </c>
      <c r="E76" s="40">
        <f>TO_RPI_RO!E76+TO_RPI_BKFLOW!E76+TO_RPI_PT!E76+TO_RPI_IT!E76+TO_RPI_PPR!E76+TO_RPI_PIR!E76</f>
        <v>0</v>
      </c>
      <c r="F76" s="40">
        <f>TO_RPI_RO!F76+TO_RPI_BKFLOW!F76+TO_RPI_PT!F76+TO_RPI_IT!F76+TO_RPI_PPR!F76+TO_RPI_PIR!F76</f>
        <v>0</v>
      </c>
      <c r="G76" s="40">
        <f>TO_RPI_RO!G76+TO_RPI_BKFLOW!G76+TO_RPI_PT!G76+TO_RPI_IT!G76+TO_RPI_PPR!G76+TO_RPI_PIR!G76</f>
        <v>0</v>
      </c>
      <c r="H76" s="40">
        <f>TO_RPI_RO!H76+TO_RPI_BKFLOW!H76+TO_RPI_PT!H76+TO_RPI_IT!H76+TO_RPI_PPR!H76+TO_RPI_PIR!H76</f>
        <v>0</v>
      </c>
      <c r="I76" s="40">
        <f>TO_RPI_RO!I76+TO_RPI_BKFLOW!I76+TO_RPI_PT!I76+TO_RPI_IT!I76+TO_RPI_PPR!I76+TO_RPI_PIR!I76</f>
        <v>0</v>
      </c>
      <c r="J76" s="40">
        <f>TO_RPI_RO!J76+TO_RPI_BKFLOW!J76+TO_RPI_PT!J76+TO_RPI_IT!J76+TO_RPI_PPR!J76+TO_RPI_PIR!J76</f>
        <v>0</v>
      </c>
      <c r="K76" s="40">
        <f>TO_RPI_RO!K76+TO_RPI_BKFLOW!K76+TO_RPI_PT!K76+TO_RPI_IT!K76+TO_RPI_PPR!K76+TO_RPI_PIR!K76</f>
        <v>0</v>
      </c>
      <c r="L76" s="40">
        <f>TO_RPI_RO!L76+TO_RPI_BKFLOW!L76+TO_RPI_PT!L76+TO_RPI_IT!L76+TO_RPI_PPR!L76+TO_RPI_PIR!L76</f>
        <v>0</v>
      </c>
      <c r="M76" s="40">
        <f>TO_RPI_RO!M76+TO_RPI_BKFLOW!M76+TO_RPI_PT!M76+TO_RPI_IT!M76+TO_RPI_PPR!M76+TO_RPI_PIR!M76</f>
        <v>0</v>
      </c>
      <c r="N76" s="40">
        <f>TO_RPI_RO!N76+TO_RPI_BKFLOW!N76+TO_RPI_PT!N76+TO_RPI_IT!N76+TO_RPI_PPR!N76+TO_RPI_PIR!N76</f>
        <v>0</v>
      </c>
      <c r="O76" s="40">
        <f>TO_RPI_RO!O76+TO_RPI_BKFLOW!O76+TO_RPI_PT!O76+TO_RPI_IT!O76+TO_RPI_PPR!O76+TO_RPI_PIR!O76</f>
        <v>0</v>
      </c>
      <c r="P76" s="40">
        <f>TO_RPI_RO!P76+TO_RPI_BKFLOW!P76+TO_RPI_PT!P76+TO_RPI_IT!P76+TO_RPI_PPR!P76+TO_RPI_PIR!P76</f>
        <v>0</v>
      </c>
      <c r="Q76" s="40">
        <f>TO_RPI_RO!Q76+TO_RPI_BKFLOW!Q76+TO_RPI_PT!Q76+TO_RPI_IT!Q76+TO_RPI_PPR!Q76+TO_RPI_PIR!Q76</f>
        <v>0</v>
      </c>
      <c r="R76" s="40">
        <f>TO_RPI_RO!R76+TO_RPI_BKFLOW!R76+TO_RPI_PT!R76+TO_RPI_IT!R76+TO_RPI_PPR!R76+TO_RPI_PIR!R76</f>
        <v>0</v>
      </c>
      <c r="S76" s="40">
        <f>TO_RPI_RO!S76+TO_RPI_BKFLOW!S76+TO_RPI_PT!S76+TO_RPI_IT!S76+TO_RPI_PPR!S76+TO_RPI_PIR!S76</f>
        <v>0</v>
      </c>
      <c r="T76" s="40">
        <f>TO_RPI_RO!T76+TO_RPI_BKFLOW!T76+TO_RPI_PT!T76+TO_RPI_IT!T76+TO_RPI_PPR!T76+TO_RPI_PIR!T76</f>
        <v>0</v>
      </c>
      <c r="U76" s="40">
        <f>TO_RPI_RO!U76+TO_RPI_BKFLOW!U76+TO_RPI_PT!U76+TO_RPI_IT!U76+TO_RPI_PPR!U76+TO_RPI_PIR!U76</f>
        <v>0</v>
      </c>
      <c r="V76" s="40">
        <f>TO_RPI_RO!V76+TO_RPI_BKFLOW!V76+TO_RPI_PT!V76+TO_RPI_IT!V76+TO_RPI_PPR!V76+TO_RPI_PIR!V76</f>
        <v>0</v>
      </c>
      <c r="W76" s="40">
        <f>TO_RPI_RO!W76+TO_RPI_BKFLOW!W76+TO_RPI_PT!W76+TO_RPI_IT!W76+TO_RPI_PPR!W76+TO_RPI_PIR!W76</f>
        <v>0</v>
      </c>
      <c r="X76" s="40">
        <f>TO_RPI_RO!X76+TO_RPI_BKFLOW!X76+TO_RPI_PT!X76+TO_RPI_IT!X76+TO_RPI_PPR!X76+TO_RPI_PIR!X76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224</v>
      </c>
      <c r="B1" s="4" t="s">
        <v>295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59652.486070507308</v>
      </c>
      <c r="D2" s="31">
        <f t="shared" si="0"/>
        <v>59186.391917454857</v>
      </c>
      <c r="E2" s="31">
        <f t="shared" si="0"/>
        <v>54465.890455717956</v>
      </c>
      <c r="F2" s="31">
        <f t="shared" si="0"/>
        <v>57163.735425623381</v>
      </c>
      <c r="G2" s="31">
        <f t="shared" si="0"/>
        <v>59284.02441960448</v>
      </c>
      <c r="H2" s="31">
        <f t="shared" si="0"/>
        <v>59980.202923473764</v>
      </c>
      <c r="I2" s="31">
        <f t="shared" si="0"/>
        <v>58573.426569217532</v>
      </c>
      <c r="J2" s="31">
        <f t="shared" si="0"/>
        <v>57239.189767841795</v>
      </c>
      <c r="K2" s="31">
        <f t="shared" si="0"/>
        <v>57610.235253654348</v>
      </c>
      <c r="L2" s="31">
        <f t="shared" si="0"/>
        <v>56429.811263972479</v>
      </c>
      <c r="M2" s="31">
        <f t="shared" si="0"/>
        <v>59432.084694754951</v>
      </c>
      <c r="N2" s="31">
        <f t="shared" si="0"/>
        <v>58463.102751504732</v>
      </c>
      <c r="O2" s="31">
        <f t="shared" si="0"/>
        <v>58171.979277730017</v>
      </c>
      <c r="P2" s="31">
        <f t="shared" si="0"/>
        <v>56818.175408426468</v>
      </c>
      <c r="Q2" s="31">
        <f t="shared" si="0"/>
        <v>58058.103267411876</v>
      </c>
      <c r="R2" s="31">
        <f t="shared" si="0"/>
        <v>60414.90911435942</v>
      </c>
      <c r="S2" s="31">
        <f t="shared" si="0"/>
        <v>61198.29036973344</v>
      </c>
      <c r="T2" s="31">
        <f t="shared" si="0"/>
        <v>60814.550644883922</v>
      </c>
      <c r="U2" s="31">
        <f t="shared" si="0"/>
        <v>62271.603783318998</v>
      </c>
      <c r="V2" s="31">
        <f t="shared" si="0"/>
        <v>63241.829664660356</v>
      </c>
      <c r="W2" s="31">
        <f t="shared" si="0"/>
        <v>56571.308684436786</v>
      </c>
      <c r="X2" s="31">
        <f t="shared" ref="X2" si="1">SUM(X3,X17,X22,X25,X26,X51,X52,X71,X74,X75,X76)</f>
        <v>60282.243250214968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59652.486070507308</v>
      </c>
      <c r="D26" s="37">
        <f t="shared" si="14"/>
        <v>59186.391917454857</v>
      </c>
      <c r="E26" s="37">
        <f t="shared" si="14"/>
        <v>54465.890455717956</v>
      </c>
      <c r="F26" s="37">
        <f t="shared" si="14"/>
        <v>57163.735425623381</v>
      </c>
      <c r="G26" s="37">
        <f t="shared" si="14"/>
        <v>59284.02441960448</v>
      </c>
      <c r="H26" s="37">
        <f t="shared" si="14"/>
        <v>59980.202923473764</v>
      </c>
      <c r="I26" s="37">
        <f t="shared" si="14"/>
        <v>58573.426569217532</v>
      </c>
      <c r="J26" s="37">
        <f t="shared" si="14"/>
        <v>57239.189767841795</v>
      </c>
      <c r="K26" s="37">
        <f t="shared" si="14"/>
        <v>57610.235253654348</v>
      </c>
      <c r="L26" s="37">
        <f t="shared" si="14"/>
        <v>56429.811263972479</v>
      </c>
      <c r="M26" s="37">
        <f t="shared" si="14"/>
        <v>59432.084694754951</v>
      </c>
      <c r="N26" s="37">
        <f t="shared" si="14"/>
        <v>58463.102751504732</v>
      </c>
      <c r="O26" s="37">
        <f t="shared" si="14"/>
        <v>58171.979277730017</v>
      </c>
      <c r="P26" s="37">
        <f t="shared" si="14"/>
        <v>56818.175408426468</v>
      </c>
      <c r="Q26" s="37">
        <f t="shared" si="14"/>
        <v>58058.103267411876</v>
      </c>
      <c r="R26" s="37">
        <f t="shared" si="14"/>
        <v>60414.90911435942</v>
      </c>
      <c r="S26" s="37">
        <f t="shared" si="14"/>
        <v>61198.29036973344</v>
      </c>
      <c r="T26" s="37">
        <f t="shared" si="14"/>
        <v>60814.550644883922</v>
      </c>
      <c r="U26" s="37">
        <f t="shared" si="14"/>
        <v>62271.603783318998</v>
      </c>
      <c r="V26" s="37">
        <f t="shared" si="14"/>
        <v>63241.829664660356</v>
      </c>
      <c r="W26" s="37">
        <f t="shared" si="14"/>
        <v>56571.308684436786</v>
      </c>
      <c r="X26" s="37">
        <f t="shared" ref="X26" si="15">SUM(X27,X33)</f>
        <v>60282.243250214968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59652.486070507308</v>
      </c>
      <c r="D33" s="29">
        <f t="shared" si="18"/>
        <v>59186.391917454857</v>
      </c>
      <c r="E33" s="29">
        <f t="shared" si="18"/>
        <v>54465.890455717956</v>
      </c>
      <c r="F33" s="29">
        <f t="shared" si="18"/>
        <v>57163.735425623381</v>
      </c>
      <c r="G33" s="29">
        <f t="shared" si="18"/>
        <v>59284.02441960448</v>
      </c>
      <c r="H33" s="29">
        <f t="shared" si="18"/>
        <v>59980.202923473764</v>
      </c>
      <c r="I33" s="29">
        <f t="shared" si="18"/>
        <v>58573.426569217532</v>
      </c>
      <c r="J33" s="29">
        <f t="shared" si="18"/>
        <v>57239.189767841795</v>
      </c>
      <c r="K33" s="29">
        <f t="shared" si="18"/>
        <v>57610.235253654348</v>
      </c>
      <c r="L33" s="29">
        <f t="shared" si="18"/>
        <v>56429.811263972479</v>
      </c>
      <c r="M33" s="29">
        <f t="shared" si="18"/>
        <v>59432.084694754951</v>
      </c>
      <c r="N33" s="29">
        <f t="shared" si="18"/>
        <v>58463.102751504732</v>
      </c>
      <c r="O33" s="29">
        <f t="shared" si="18"/>
        <v>58171.979277730017</v>
      </c>
      <c r="P33" s="29">
        <f t="shared" si="18"/>
        <v>56818.175408426468</v>
      </c>
      <c r="Q33" s="29">
        <f t="shared" si="18"/>
        <v>58058.103267411876</v>
      </c>
      <c r="R33" s="29">
        <f t="shared" si="18"/>
        <v>60414.90911435942</v>
      </c>
      <c r="S33" s="29">
        <f t="shared" si="18"/>
        <v>61198.29036973344</v>
      </c>
      <c r="T33" s="29">
        <f t="shared" si="18"/>
        <v>60814.550644883922</v>
      </c>
      <c r="U33" s="29">
        <f t="shared" si="18"/>
        <v>62271.603783318998</v>
      </c>
      <c r="V33" s="29">
        <f t="shared" si="18"/>
        <v>63241.829664660356</v>
      </c>
      <c r="W33" s="29">
        <f t="shared" si="18"/>
        <v>56571.308684436786</v>
      </c>
      <c r="X33" s="29">
        <f t="shared" ref="X33" si="19">SUM(X34:X50)</f>
        <v>60282.243250214968</v>
      </c>
    </row>
    <row r="34" spans="1:24" ht="11.25" customHeight="1" x14ac:dyDescent="0.2">
      <c r="A34" s="41" t="s">
        <v>55</v>
      </c>
      <c r="B34" s="9" t="s">
        <v>56</v>
      </c>
      <c r="C34" s="10">
        <v>1961.429578675838</v>
      </c>
      <c r="D34" s="10">
        <v>1910.6936371453139</v>
      </c>
      <c r="E34" s="10">
        <v>1758.4858125537401</v>
      </c>
      <c r="F34" s="10">
        <v>1872.911521926053</v>
      </c>
      <c r="G34" s="10">
        <v>2028.3577815993119</v>
      </c>
      <c r="H34" s="10">
        <v>2090.968099742046</v>
      </c>
      <c r="I34" s="10">
        <v>2065.0603611349952</v>
      </c>
      <c r="J34" s="10">
        <v>2272.3220980223559</v>
      </c>
      <c r="K34" s="10">
        <v>2139.5450558899402</v>
      </c>
      <c r="L34" s="10">
        <v>2127.67067927773</v>
      </c>
      <c r="M34" s="10">
        <v>1985.178245915735</v>
      </c>
      <c r="N34" s="10">
        <v>2103.92192605331</v>
      </c>
      <c r="O34" s="10">
        <v>2230.2220120378329</v>
      </c>
      <c r="P34" s="10">
        <v>2034.834737747206</v>
      </c>
      <c r="Q34" s="10">
        <v>2215.109200343938</v>
      </c>
      <c r="R34" s="10">
        <v>2489.9718830610491</v>
      </c>
      <c r="S34" s="10">
        <v>2440.2644024075671</v>
      </c>
      <c r="T34" s="10">
        <v>2293.504213241617</v>
      </c>
      <c r="U34" s="10">
        <v>2115.345055889939</v>
      </c>
      <c r="V34" s="10">
        <v>2493.4467755803948</v>
      </c>
      <c r="W34" s="10">
        <v>2104.8834909716252</v>
      </c>
      <c r="X34" s="10">
        <v>2363.7526225279448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1253.2854686156491</v>
      </c>
      <c r="D36" s="10">
        <v>1150.7341358555459</v>
      </c>
      <c r="E36" s="10">
        <v>995.28787618228716</v>
      </c>
      <c r="F36" s="10">
        <v>1076.2494411006021</v>
      </c>
      <c r="G36" s="10">
        <v>1389.3009458297511</v>
      </c>
      <c r="H36" s="10">
        <v>1407.6522785898539</v>
      </c>
      <c r="I36" s="10">
        <v>1301.862424763543</v>
      </c>
      <c r="J36" s="10">
        <v>1372.029148753224</v>
      </c>
      <c r="K36" s="10">
        <v>1388.2214961306961</v>
      </c>
      <c r="L36" s="10">
        <v>1451.9112639724849</v>
      </c>
      <c r="M36" s="10">
        <v>1435.7189165950131</v>
      </c>
      <c r="N36" s="10">
        <v>1569.5754084264829</v>
      </c>
      <c r="O36" s="10">
        <v>1594.4036113499569</v>
      </c>
      <c r="P36" s="10">
        <v>1537.1907996560619</v>
      </c>
      <c r="Q36" s="10">
        <v>1761.7242476354249</v>
      </c>
      <c r="R36" s="10">
        <v>1882.768013757523</v>
      </c>
      <c r="S36" s="10">
        <v>1781.3188306104901</v>
      </c>
      <c r="T36" s="10">
        <v>1683.5963026655199</v>
      </c>
      <c r="U36" s="10">
        <v>1599.898538263112</v>
      </c>
      <c r="V36" s="10">
        <v>1690.5762682717109</v>
      </c>
      <c r="W36" s="10">
        <v>1406.6512467755799</v>
      </c>
      <c r="X36" s="10">
        <v>1666.2210662080829</v>
      </c>
    </row>
    <row r="37" spans="1:24" ht="11.25" customHeight="1" x14ac:dyDescent="0.2">
      <c r="A37" s="41" t="s">
        <v>61</v>
      </c>
      <c r="B37" s="9" t="s">
        <v>62</v>
      </c>
      <c r="C37" s="10">
        <v>8808.1876182287178</v>
      </c>
      <c r="D37" s="10">
        <v>9182.1247635425625</v>
      </c>
      <c r="E37" s="10">
        <v>7756.2434221840067</v>
      </c>
      <c r="F37" s="10">
        <v>7986.5099742046432</v>
      </c>
      <c r="G37" s="10">
        <v>7612.5728288907994</v>
      </c>
      <c r="H37" s="10">
        <v>7871.3766981943236</v>
      </c>
      <c r="I37" s="10">
        <v>8363.4565778159922</v>
      </c>
      <c r="J37" s="10">
        <v>6940.6037833190012</v>
      </c>
      <c r="K37" s="10">
        <v>6972.4849527085116</v>
      </c>
      <c r="L37" s="10">
        <v>6964.6603611349956</v>
      </c>
      <c r="M37" s="10">
        <v>7475.7905417024931</v>
      </c>
      <c r="N37" s="10">
        <v>6634.6016337059327</v>
      </c>
      <c r="O37" s="10">
        <v>7096.2692175408429</v>
      </c>
      <c r="P37" s="10">
        <v>6464.7749785038686</v>
      </c>
      <c r="Q37" s="10">
        <v>6490.1261392949264</v>
      </c>
      <c r="R37" s="10">
        <v>5564.1218400687876</v>
      </c>
      <c r="S37" s="10">
        <v>4001.0864144453999</v>
      </c>
      <c r="T37" s="10">
        <v>3028.8479793637139</v>
      </c>
      <c r="U37" s="10">
        <v>4050.1203783319002</v>
      </c>
      <c r="V37" s="10">
        <v>4129.8243336199484</v>
      </c>
      <c r="W37" s="10">
        <v>3994.2539982803091</v>
      </c>
      <c r="X37" s="10">
        <v>4497.5046431642304</v>
      </c>
    </row>
    <row r="38" spans="1:24" ht="11.25" customHeight="1" x14ac:dyDescent="0.2">
      <c r="A38" s="41" t="s">
        <v>63</v>
      </c>
      <c r="B38" s="9" t="s">
        <v>64</v>
      </c>
      <c r="C38" s="10">
        <v>53.596990541702489</v>
      </c>
      <c r="D38" s="10">
        <v>55.69888220120378</v>
      </c>
      <c r="E38" s="10">
        <v>45.18968185726569</v>
      </c>
      <c r="F38" s="10">
        <v>59.902579535683579</v>
      </c>
      <c r="G38" s="10">
        <v>59.902579535683579</v>
      </c>
      <c r="H38" s="10">
        <v>54.647979363714533</v>
      </c>
      <c r="I38" s="10">
        <v>38.884092863284607</v>
      </c>
      <c r="J38" s="10">
        <v>84.073774720550304</v>
      </c>
      <c r="K38" s="10">
        <v>69.360877042132415</v>
      </c>
      <c r="L38" s="10">
        <v>58.851590713671527</v>
      </c>
      <c r="M38" s="10">
        <v>47.29148753224419</v>
      </c>
      <c r="N38" s="10">
        <v>39.934995700773861</v>
      </c>
      <c r="O38" s="10">
        <v>52.546087704213242</v>
      </c>
      <c r="P38" s="10">
        <v>47.29148753224419</v>
      </c>
      <c r="Q38" s="10">
        <v>64.10627687016337</v>
      </c>
      <c r="R38" s="10">
        <v>94.234049871023217</v>
      </c>
      <c r="S38" s="10">
        <v>68.632588134135858</v>
      </c>
      <c r="T38" s="10">
        <v>67.28632846087703</v>
      </c>
      <c r="U38" s="10">
        <v>42.551848667239902</v>
      </c>
      <c r="V38" s="10">
        <v>53.585468615649177</v>
      </c>
      <c r="W38" s="10">
        <v>64.198710232158206</v>
      </c>
      <c r="X38" s="10">
        <v>66.668357695614787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7263.5067067927766</v>
      </c>
      <c r="D40" s="10">
        <v>6430.2450558899391</v>
      </c>
      <c r="E40" s="10">
        <v>6143.486672398968</v>
      </c>
      <c r="F40" s="10">
        <v>6613.1055030094576</v>
      </c>
      <c r="G40" s="10">
        <v>6865.577558039553</v>
      </c>
      <c r="H40" s="10">
        <v>7201.167927773</v>
      </c>
      <c r="I40" s="10">
        <v>7186.6222699914006</v>
      </c>
      <c r="J40" s="10">
        <v>6837.5251074806529</v>
      </c>
      <c r="K40" s="10">
        <v>6371.023215821152</v>
      </c>
      <c r="L40" s="10">
        <v>5732.0507308684437</v>
      </c>
      <c r="M40" s="10">
        <v>6529.9871023215819</v>
      </c>
      <c r="N40" s="10">
        <v>7297.7930352536541</v>
      </c>
      <c r="O40" s="10">
        <v>6793.8879621668093</v>
      </c>
      <c r="P40" s="10">
        <v>6672.3273430782456</v>
      </c>
      <c r="Q40" s="10">
        <v>7212.5967325881338</v>
      </c>
      <c r="R40" s="10">
        <v>7700.9670679277724</v>
      </c>
      <c r="S40" s="10">
        <v>7782.6848667239892</v>
      </c>
      <c r="T40" s="10">
        <v>7885.556319862425</v>
      </c>
      <c r="U40" s="10">
        <v>9234.5</v>
      </c>
      <c r="V40" s="10">
        <v>9100.0185726569216</v>
      </c>
      <c r="W40" s="10">
        <v>4633.9301805674977</v>
      </c>
      <c r="X40" s="10">
        <v>4485.9472914875323</v>
      </c>
    </row>
    <row r="41" spans="1:24" ht="11.25" customHeight="1" x14ac:dyDescent="0.2">
      <c r="A41" s="41" t="s">
        <v>69</v>
      </c>
      <c r="B41" s="9" t="s">
        <v>70</v>
      </c>
      <c r="C41" s="10">
        <v>229.56199484092861</v>
      </c>
      <c r="D41" s="10">
        <v>223.38538263112639</v>
      </c>
      <c r="E41" s="10">
        <v>256.32699914015478</v>
      </c>
      <c r="F41" s="10">
        <v>252.20928632846079</v>
      </c>
      <c r="G41" s="10">
        <v>273.82725709372312</v>
      </c>
      <c r="H41" s="10">
        <v>298.5334479793637</v>
      </c>
      <c r="I41" s="10">
        <v>245.0033533963886</v>
      </c>
      <c r="J41" s="10">
        <v>437.50593293207231</v>
      </c>
      <c r="K41" s="10">
        <v>338.68108340498708</v>
      </c>
      <c r="L41" s="10">
        <v>368.5344797936371</v>
      </c>
      <c r="M41" s="10">
        <v>286.18039552880481</v>
      </c>
      <c r="N41" s="10">
        <v>394.27007738607051</v>
      </c>
      <c r="O41" s="10">
        <v>597.0669819432502</v>
      </c>
      <c r="P41" s="10">
        <v>418.97626827171109</v>
      </c>
      <c r="Q41" s="10">
        <v>393.24067067927768</v>
      </c>
      <c r="R41" s="10">
        <v>564.36569217540841</v>
      </c>
      <c r="S41" s="10">
        <v>751.10386930352524</v>
      </c>
      <c r="T41" s="10">
        <v>409.82854686156492</v>
      </c>
      <c r="U41" s="10">
        <v>216.80206362854679</v>
      </c>
      <c r="V41" s="10">
        <v>314.07188306104899</v>
      </c>
      <c r="W41" s="10">
        <v>267.74815133276007</v>
      </c>
      <c r="X41" s="10">
        <v>555.38641444539985</v>
      </c>
    </row>
    <row r="42" spans="1:24" ht="11.25" customHeight="1" x14ac:dyDescent="0.2">
      <c r="A42" s="41" t="s">
        <v>71</v>
      </c>
      <c r="B42" s="9" t="s">
        <v>72</v>
      </c>
      <c r="C42" s="10">
        <v>6721.6967325881333</v>
      </c>
      <c r="D42" s="10">
        <v>6478.9337919174541</v>
      </c>
      <c r="E42" s="10">
        <v>6393.8091143594147</v>
      </c>
      <c r="F42" s="10">
        <v>6788.9558039552876</v>
      </c>
      <c r="G42" s="10">
        <v>7398.4904557179707</v>
      </c>
      <c r="H42" s="10">
        <v>7597.1147033533962</v>
      </c>
      <c r="I42" s="10">
        <v>7083.213929492691</v>
      </c>
      <c r="J42" s="10">
        <v>7884.0164230438522</v>
      </c>
      <c r="K42" s="10">
        <v>8398.9681857265678</v>
      </c>
      <c r="L42" s="10">
        <v>8074.2332760103172</v>
      </c>
      <c r="M42" s="10">
        <v>7915.5441100601893</v>
      </c>
      <c r="N42" s="10">
        <v>8634.3747205503005</v>
      </c>
      <c r="O42" s="10">
        <v>8113.1174548581248</v>
      </c>
      <c r="P42" s="10">
        <v>8033.2473774720547</v>
      </c>
      <c r="Q42" s="10">
        <v>7507.7864144453988</v>
      </c>
      <c r="R42" s="10">
        <v>9003.796904557179</v>
      </c>
      <c r="S42" s="10">
        <v>10675.433190025789</v>
      </c>
      <c r="T42" s="10">
        <v>11552.46964746346</v>
      </c>
      <c r="U42" s="10">
        <v>12161.0445399828</v>
      </c>
      <c r="V42" s="10">
        <v>12027.924161650901</v>
      </c>
      <c r="W42" s="10">
        <v>11349.808770421319</v>
      </c>
      <c r="X42" s="10">
        <v>11092.10859845228</v>
      </c>
    </row>
    <row r="43" spans="1:24" ht="11.25" customHeight="1" x14ac:dyDescent="0.2">
      <c r="A43" s="41" t="s">
        <v>73</v>
      </c>
      <c r="B43" s="9" t="s">
        <v>74</v>
      </c>
      <c r="C43" s="10">
        <v>20742.930180567491</v>
      </c>
      <c r="D43" s="10">
        <v>22167.655460017191</v>
      </c>
      <c r="E43" s="10">
        <v>18514.223301805669</v>
      </c>
      <c r="F43" s="10">
        <v>20098.509630266552</v>
      </c>
      <c r="G43" s="10">
        <v>20164.392863284611</v>
      </c>
      <c r="H43" s="10">
        <v>21529.411521926049</v>
      </c>
      <c r="I43" s="10">
        <v>20230.276096302659</v>
      </c>
      <c r="J43" s="10">
        <v>19755.710834049871</v>
      </c>
      <c r="K43" s="10">
        <v>20991.22957867584</v>
      </c>
      <c r="L43" s="10">
        <v>20881.857265692179</v>
      </c>
      <c r="M43" s="10">
        <v>21721.75408426483</v>
      </c>
      <c r="N43" s="10">
        <v>20927.257093723128</v>
      </c>
      <c r="O43" s="10">
        <v>20692.003439380911</v>
      </c>
      <c r="P43" s="10">
        <v>20899.398108340501</v>
      </c>
      <c r="Q43" s="10">
        <v>21375.06448839209</v>
      </c>
      <c r="R43" s="10">
        <v>22762.24419604471</v>
      </c>
      <c r="S43" s="10">
        <v>19676.39277730008</v>
      </c>
      <c r="T43" s="10">
        <v>19764.003783319</v>
      </c>
      <c r="U43" s="10">
        <v>19116.344453998281</v>
      </c>
      <c r="V43" s="10">
        <v>21200.629062768701</v>
      </c>
      <c r="W43" s="10">
        <v>21032.709630266549</v>
      </c>
      <c r="X43" s="10">
        <v>23683.667497850391</v>
      </c>
    </row>
    <row r="44" spans="1:24" ht="11.25" customHeight="1" x14ac:dyDescent="0.2">
      <c r="A44" s="41" t="s">
        <v>75</v>
      </c>
      <c r="B44" s="9" t="s">
        <v>76</v>
      </c>
      <c r="C44" s="10">
        <v>10091.358555460019</v>
      </c>
      <c r="D44" s="10">
        <v>9193.3696474634562</v>
      </c>
      <c r="E44" s="10">
        <v>10187.326827171109</v>
      </c>
      <c r="F44" s="10">
        <v>10000.286586414441</v>
      </c>
      <c r="G44" s="10">
        <v>11006.97429062769</v>
      </c>
      <c r="H44" s="10">
        <v>9671.2525365434212</v>
      </c>
      <c r="I44" s="10">
        <v>9886.6914875322436</v>
      </c>
      <c r="J44" s="10">
        <v>9339.2805674978499</v>
      </c>
      <c r="K44" s="10">
        <v>8467.7319002579534</v>
      </c>
      <c r="L44" s="10">
        <v>8317.9038693035236</v>
      </c>
      <c r="M44" s="10">
        <v>9435.2488392089417</v>
      </c>
      <c r="N44" s="10">
        <v>8335.5306964746342</v>
      </c>
      <c r="O44" s="10">
        <v>8628.460877042131</v>
      </c>
      <c r="P44" s="10">
        <v>8267.9612209802235</v>
      </c>
      <c r="Q44" s="10">
        <v>8324.7587274290618</v>
      </c>
      <c r="R44" s="10">
        <v>8226.6552020636282</v>
      </c>
      <c r="S44" s="10">
        <v>11711.550042992259</v>
      </c>
      <c r="T44" s="10">
        <v>11440.9505588994</v>
      </c>
      <c r="U44" s="10">
        <v>10847.53061049011</v>
      </c>
      <c r="V44" s="10">
        <v>8724.3554600171956</v>
      </c>
      <c r="W44" s="10">
        <v>8836.3660361134989</v>
      </c>
      <c r="X44" s="10">
        <v>7582.3340498710222</v>
      </c>
    </row>
    <row r="45" spans="1:24" ht="11.25" customHeight="1" x14ac:dyDescent="0.2">
      <c r="A45" s="41" t="s">
        <v>77</v>
      </c>
      <c r="B45" s="9" t="s">
        <v>78</v>
      </c>
      <c r="C45" s="10">
        <v>80.185382631126402</v>
      </c>
      <c r="D45" s="10">
        <v>54.151160791057613</v>
      </c>
      <c r="E45" s="10">
        <v>44.778847807394669</v>
      </c>
      <c r="F45" s="10">
        <v>45.820206362854677</v>
      </c>
      <c r="G45" s="10">
        <v>49.98564058469475</v>
      </c>
      <c r="H45" s="10">
        <v>39.571969045571791</v>
      </c>
      <c r="I45" s="10">
        <v>39.571969045571791</v>
      </c>
      <c r="J45" s="10">
        <v>43.737489251934647</v>
      </c>
      <c r="K45" s="10">
        <v>41.654686156491827</v>
      </c>
      <c r="L45" s="10">
        <v>44.778847807394669</v>
      </c>
      <c r="M45" s="10">
        <v>114.5504729148753</v>
      </c>
      <c r="N45" s="10">
        <v>115.59183147033529</v>
      </c>
      <c r="O45" s="10">
        <v>107.26087704213241</v>
      </c>
      <c r="P45" s="10">
        <v>53.109802235597591</v>
      </c>
      <c r="Q45" s="10">
        <v>30.199656061908851</v>
      </c>
      <c r="R45" s="10">
        <v>196.05210662080819</v>
      </c>
      <c r="S45" s="10">
        <v>335.43207222699908</v>
      </c>
      <c r="T45" s="10">
        <v>125.67334479793639</v>
      </c>
      <c r="U45" s="10">
        <v>118.3680997420464</v>
      </c>
      <c r="V45" s="10">
        <v>85.090197764402404</v>
      </c>
      <c r="W45" s="10">
        <v>486.51006018916593</v>
      </c>
      <c r="X45" s="10">
        <v>421.30842648323301</v>
      </c>
    </row>
    <row r="46" spans="1:24" ht="11.25" customHeight="1" x14ac:dyDescent="0.2">
      <c r="A46" s="41" t="s">
        <v>79</v>
      </c>
      <c r="B46" s="9" t="s">
        <v>80</v>
      </c>
      <c r="C46" s="10">
        <v>589.33791917454857</v>
      </c>
      <c r="D46" s="10">
        <v>524.07566638005153</v>
      </c>
      <c r="E46" s="10">
        <v>575.49441100601882</v>
      </c>
      <c r="F46" s="10">
        <v>542.86328460877041</v>
      </c>
      <c r="G46" s="10">
        <v>581.42734307824583</v>
      </c>
      <c r="H46" s="10">
        <v>515.17626827171102</v>
      </c>
      <c r="I46" s="10">
        <v>546.81857265692167</v>
      </c>
      <c r="J46" s="10">
        <v>556.70679277730005</v>
      </c>
      <c r="K46" s="10">
        <v>762.38177128116934</v>
      </c>
      <c r="L46" s="10">
        <v>935.4256233877901</v>
      </c>
      <c r="M46" s="10">
        <v>902.79449699054169</v>
      </c>
      <c r="N46" s="10">
        <v>626.91315563198623</v>
      </c>
      <c r="O46" s="10">
        <v>576.48323301805669</v>
      </c>
      <c r="P46" s="10">
        <v>483.53396388650037</v>
      </c>
      <c r="Q46" s="10">
        <v>547.80739466895955</v>
      </c>
      <c r="R46" s="10">
        <v>540.80550300945833</v>
      </c>
      <c r="S46" s="10">
        <v>16.02287188306105</v>
      </c>
      <c r="T46" s="10">
        <v>0</v>
      </c>
      <c r="U46" s="10">
        <v>0</v>
      </c>
      <c r="V46" s="10">
        <v>554.4760103181427</v>
      </c>
      <c r="W46" s="10">
        <v>635.79071367153904</v>
      </c>
      <c r="X46" s="10">
        <v>1198.246775580395</v>
      </c>
    </row>
    <row r="47" spans="1:24" ht="11.25" customHeight="1" x14ac:dyDescent="0.2">
      <c r="A47" s="41" t="s">
        <v>81</v>
      </c>
      <c r="B47" s="9" t="s">
        <v>82</v>
      </c>
      <c r="C47" s="10">
        <v>590.45090283748925</v>
      </c>
      <c r="D47" s="10">
        <v>585.4471195184866</v>
      </c>
      <c r="E47" s="10">
        <v>496.379105760963</v>
      </c>
      <c r="F47" s="10">
        <v>299.22854686156489</v>
      </c>
      <c r="G47" s="10">
        <v>410.3133276010318</v>
      </c>
      <c r="H47" s="10">
        <v>300.22932072227002</v>
      </c>
      <c r="I47" s="10">
        <v>319.24385210662081</v>
      </c>
      <c r="J47" s="10">
        <v>376.28736027515038</v>
      </c>
      <c r="K47" s="10">
        <v>275.21014617368871</v>
      </c>
      <c r="L47" s="10">
        <v>291.2224419604471</v>
      </c>
      <c r="M47" s="10">
        <v>184.14067067927769</v>
      </c>
      <c r="N47" s="10">
        <v>247.1888220120378</v>
      </c>
      <c r="O47" s="10">
        <v>315.24075666380048</v>
      </c>
      <c r="P47" s="10">
        <v>452.3454858125537</v>
      </c>
      <c r="Q47" s="10">
        <v>516.39441100601891</v>
      </c>
      <c r="R47" s="10">
        <v>482.92785898538261</v>
      </c>
      <c r="S47" s="10">
        <v>225.38710232158209</v>
      </c>
      <c r="T47" s="10">
        <v>216.27214101461729</v>
      </c>
      <c r="U47" s="10">
        <v>329.76483233018052</v>
      </c>
      <c r="V47" s="10">
        <v>252.1938091143594</v>
      </c>
      <c r="W47" s="10">
        <v>637.48985382631122</v>
      </c>
      <c r="X47" s="10">
        <v>739.11951848667229</v>
      </c>
    </row>
    <row r="48" spans="1:24" ht="11.25" customHeight="1" x14ac:dyDescent="0.2">
      <c r="A48" s="41" t="s">
        <v>83</v>
      </c>
      <c r="B48" s="9" t="s">
        <v>84</v>
      </c>
      <c r="C48" s="10">
        <v>216.06956147893379</v>
      </c>
      <c r="D48" s="10">
        <v>186.64376612209799</v>
      </c>
      <c r="E48" s="10">
        <v>152.17351676698189</v>
      </c>
      <c r="F48" s="10">
        <v>180.75855546001719</v>
      </c>
      <c r="G48" s="10">
        <v>208.5029234737747</v>
      </c>
      <c r="H48" s="10">
        <v>188.32519346517631</v>
      </c>
      <c r="I48" s="10">
        <v>200.0955288048151</v>
      </c>
      <c r="J48" s="10">
        <v>274.92115219260529</v>
      </c>
      <c r="K48" s="10">
        <v>315.27661220980218</v>
      </c>
      <c r="L48" s="10">
        <v>258.10644883920889</v>
      </c>
      <c r="M48" s="10">
        <v>224.47695614789339</v>
      </c>
      <c r="N48" s="10">
        <v>311.0729148753224</v>
      </c>
      <c r="O48" s="10">
        <v>332.09131556319858</v>
      </c>
      <c r="P48" s="10">
        <v>288.37300085984521</v>
      </c>
      <c r="Q48" s="10">
        <v>348.06534823731732</v>
      </c>
      <c r="R48" s="10">
        <v>331.63576956147892</v>
      </c>
      <c r="S48" s="10">
        <v>339.23336199484089</v>
      </c>
      <c r="T48" s="10">
        <v>325.92115219260529</v>
      </c>
      <c r="U48" s="10">
        <v>329.0979363714531</v>
      </c>
      <c r="V48" s="10">
        <v>372.813241616509</v>
      </c>
      <c r="W48" s="10">
        <v>353.45950128976779</v>
      </c>
      <c r="X48" s="10">
        <v>360.32914875322439</v>
      </c>
    </row>
    <row r="49" spans="1:24" ht="11.25" customHeight="1" x14ac:dyDescent="0.2">
      <c r="A49" s="41" t="s">
        <v>85</v>
      </c>
      <c r="B49" s="9" t="s">
        <v>86</v>
      </c>
      <c r="C49" s="10">
        <v>120.3448839208942</v>
      </c>
      <c r="D49" s="10">
        <v>105.0467755803955</v>
      </c>
      <c r="E49" s="10">
        <v>124.4244196044712</v>
      </c>
      <c r="F49" s="10">
        <v>125.4442820292347</v>
      </c>
      <c r="G49" s="10">
        <v>136.66285468615649</v>
      </c>
      <c r="H49" s="10">
        <v>128.50386930352539</v>
      </c>
      <c r="I49" s="10">
        <v>127.4840068787618</v>
      </c>
      <c r="J49" s="10">
        <v>138.70257953568361</v>
      </c>
      <c r="K49" s="10">
        <v>118.3051590713671</v>
      </c>
      <c r="L49" s="10">
        <v>191.73594153052451</v>
      </c>
      <c r="M49" s="10">
        <v>441.60455717970763</v>
      </c>
      <c r="N49" s="10">
        <v>351.85580395528802</v>
      </c>
      <c r="O49" s="10">
        <v>281.48469475494409</v>
      </c>
      <c r="P49" s="10">
        <v>335.53791917454862</v>
      </c>
      <c r="Q49" s="10">
        <v>430.38598452278592</v>
      </c>
      <c r="R49" s="10">
        <v>118.6885640584695</v>
      </c>
      <c r="S49" s="10">
        <v>3.397162510748065</v>
      </c>
      <c r="T49" s="10">
        <v>79.951848667239901</v>
      </c>
      <c r="U49" s="10">
        <v>177.48306104901121</v>
      </c>
      <c r="V49" s="10">
        <v>55.678933791917459</v>
      </c>
      <c r="W49" s="10">
        <v>40.259759243336198</v>
      </c>
      <c r="X49" s="10">
        <v>227.9676698194325</v>
      </c>
    </row>
    <row r="50" spans="1:24" ht="11.25" customHeight="1" x14ac:dyDescent="0.2">
      <c r="A50" s="41" t="s">
        <v>87</v>
      </c>
      <c r="B50" s="9" t="s">
        <v>88</v>
      </c>
      <c r="C50" s="10">
        <v>930.54359415305237</v>
      </c>
      <c r="D50" s="10">
        <v>938.1866723989682</v>
      </c>
      <c r="E50" s="10">
        <v>1022.2604471195179</v>
      </c>
      <c r="F50" s="10">
        <v>1220.980223559759</v>
      </c>
      <c r="G50" s="10">
        <v>1097.7357695614789</v>
      </c>
      <c r="H50" s="10">
        <v>1086.271109200344</v>
      </c>
      <c r="I50" s="10">
        <v>939.14204643164226</v>
      </c>
      <c r="J50" s="10">
        <v>925.76672398968174</v>
      </c>
      <c r="K50" s="10">
        <v>960.16053310404118</v>
      </c>
      <c r="L50" s="10">
        <v>730.86844368013749</v>
      </c>
      <c r="M50" s="10">
        <v>731.82381771281166</v>
      </c>
      <c r="N50" s="10">
        <v>873.22063628546857</v>
      </c>
      <c r="O50" s="10">
        <v>761.44075666380047</v>
      </c>
      <c r="P50" s="10">
        <v>829.27291487532239</v>
      </c>
      <c r="Q50" s="10">
        <v>840.73757523645736</v>
      </c>
      <c r="R50" s="10">
        <v>455.67446259673261</v>
      </c>
      <c r="S50" s="10">
        <v>1390.3508168529661</v>
      </c>
      <c r="T50" s="10">
        <v>1940.688478073946</v>
      </c>
      <c r="U50" s="10">
        <v>1932.752364574377</v>
      </c>
      <c r="V50" s="10">
        <v>2187.145485812553</v>
      </c>
      <c r="W50" s="10">
        <v>727.24858125537401</v>
      </c>
      <c r="X50" s="10">
        <v>1341.6811693895099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3761.2496130696468</v>
      </c>
      <c r="D2" s="31">
        <f t="shared" si="0"/>
        <v>3896.8185726569209</v>
      </c>
      <c r="E2" s="31">
        <f t="shared" si="0"/>
        <v>4382.3445399828033</v>
      </c>
      <c r="F2" s="31">
        <f t="shared" si="0"/>
        <v>4675.5517626827168</v>
      </c>
      <c r="G2" s="31">
        <f t="shared" si="0"/>
        <v>4600.3719690455719</v>
      </c>
      <c r="H2" s="31">
        <f t="shared" si="0"/>
        <v>4199.1383490971621</v>
      </c>
      <c r="I2" s="31">
        <f t="shared" si="0"/>
        <v>4034.927601031814</v>
      </c>
      <c r="J2" s="31">
        <f t="shared" si="0"/>
        <v>4319.9481513327601</v>
      </c>
      <c r="K2" s="31">
        <f t="shared" si="0"/>
        <v>3832.341358555459</v>
      </c>
      <c r="L2" s="31">
        <f t="shared" si="0"/>
        <v>3941.8569217540839</v>
      </c>
      <c r="M2" s="31">
        <f t="shared" si="0"/>
        <v>4334.1754944110062</v>
      </c>
      <c r="N2" s="31">
        <f t="shared" si="0"/>
        <v>3667.2068787618232</v>
      </c>
      <c r="O2" s="31">
        <f t="shared" si="0"/>
        <v>3936.6211521926052</v>
      </c>
      <c r="P2" s="31">
        <f t="shared" si="0"/>
        <v>3685.041014617369</v>
      </c>
      <c r="Q2" s="31">
        <f t="shared" si="0"/>
        <v>3599.3760963026648</v>
      </c>
      <c r="R2" s="31">
        <f t="shared" si="0"/>
        <v>3703.3092003439369</v>
      </c>
      <c r="S2" s="31">
        <f t="shared" si="0"/>
        <v>3932.6969905417031</v>
      </c>
      <c r="T2" s="31">
        <f t="shared" si="0"/>
        <v>3656.3476354256231</v>
      </c>
      <c r="U2" s="31">
        <f t="shared" si="0"/>
        <v>3706.5769561478928</v>
      </c>
      <c r="V2" s="31">
        <f t="shared" si="0"/>
        <v>3560.192175408426</v>
      </c>
      <c r="W2" s="31">
        <f t="shared" si="0"/>
        <v>3720.611177987962</v>
      </c>
      <c r="X2" s="31">
        <f t="shared" ref="X2" si="1">SUM(X3,X17,X22,X25,X26,X51,X52,X71,X74,X75,X76)</f>
        <v>3677.7659501289759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3761.2496130696468</v>
      </c>
      <c r="D26" s="37">
        <f t="shared" si="14"/>
        <v>3896.8185726569209</v>
      </c>
      <c r="E26" s="37">
        <f t="shared" si="14"/>
        <v>4382.3445399828033</v>
      </c>
      <c r="F26" s="37">
        <f t="shared" si="14"/>
        <v>4675.5517626827168</v>
      </c>
      <c r="G26" s="37">
        <f t="shared" si="14"/>
        <v>4600.3719690455719</v>
      </c>
      <c r="H26" s="37">
        <f t="shared" si="14"/>
        <v>4199.1383490971621</v>
      </c>
      <c r="I26" s="37">
        <f t="shared" si="14"/>
        <v>4034.927601031814</v>
      </c>
      <c r="J26" s="37">
        <f t="shared" si="14"/>
        <v>4319.9481513327601</v>
      </c>
      <c r="K26" s="37">
        <f t="shared" si="14"/>
        <v>3832.341358555459</v>
      </c>
      <c r="L26" s="37">
        <f t="shared" si="14"/>
        <v>3941.8569217540839</v>
      </c>
      <c r="M26" s="37">
        <f t="shared" si="14"/>
        <v>4334.1754944110062</v>
      </c>
      <c r="N26" s="37">
        <f t="shared" si="14"/>
        <v>3667.2068787618232</v>
      </c>
      <c r="O26" s="37">
        <f t="shared" si="14"/>
        <v>3936.6211521926052</v>
      </c>
      <c r="P26" s="37">
        <f t="shared" si="14"/>
        <v>3685.041014617369</v>
      </c>
      <c r="Q26" s="37">
        <f t="shared" si="14"/>
        <v>3599.3760963026648</v>
      </c>
      <c r="R26" s="37">
        <f t="shared" si="14"/>
        <v>3703.3092003439369</v>
      </c>
      <c r="S26" s="37">
        <f t="shared" si="14"/>
        <v>3932.6969905417031</v>
      </c>
      <c r="T26" s="37">
        <f t="shared" si="14"/>
        <v>3656.3476354256231</v>
      </c>
      <c r="U26" s="37">
        <f t="shared" si="14"/>
        <v>3706.5769561478928</v>
      </c>
      <c r="V26" s="37">
        <f t="shared" si="14"/>
        <v>3560.192175408426</v>
      </c>
      <c r="W26" s="37">
        <f t="shared" si="14"/>
        <v>3720.611177987962</v>
      </c>
      <c r="X26" s="37">
        <f t="shared" ref="X26" si="15">SUM(X27,X33)</f>
        <v>3677.7659501289759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3761.2496130696468</v>
      </c>
      <c r="D27" s="29">
        <f t="shared" si="16"/>
        <v>3896.8185726569209</v>
      </c>
      <c r="E27" s="29">
        <f t="shared" si="16"/>
        <v>4382.3445399828033</v>
      </c>
      <c r="F27" s="29">
        <f t="shared" si="16"/>
        <v>4675.5517626827168</v>
      </c>
      <c r="G27" s="29">
        <f t="shared" si="16"/>
        <v>4600.3719690455719</v>
      </c>
      <c r="H27" s="29">
        <f t="shared" si="16"/>
        <v>4199.1383490971621</v>
      </c>
      <c r="I27" s="29">
        <f t="shared" si="16"/>
        <v>4034.927601031814</v>
      </c>
      <c r="J27" s="29">
        <f t="shared" si="16"/>
        <v>4319.9481513327601</v>
      </c>
      <c r="K27" s="29">
        <f t="shared" si="16"/>
        <v>3832.341358555459</v>
      </c>
      <c r="L27" s="29">
        <f t="shared" si="16"/>
        <v>3941.8569217540839</v>
      </c>
      <c r="M27" s="29">
        <f t="shared" si="16"/>
        <v>4334.1754944110062</v>
      </c>
      <c r="N27" s="29">
        <f t="shared" si="16"/>
        <v>3667.2068787618232</v>
      </c>
      <c r="O27" s="29">
        <f t="shared" si="16"/>
        <v>3936.6211521926052</v>
      </c>
      <c r="P27" s="29">
        <f t="shared" si="16"/>
        <v>3685.041014617369</v>
      </c>
      <c r="Q27" s="29">
        <f t="shared" si="16"/>
        <v>3599.3760963026648</v>
      </c>
      <c r="R27" s="29">
        <f t="shared" si="16"/>
        <v>3703.3092003439369</v>
      </c>
      <c r="S27" s="29">
        <f t="shared" si="16"/>
        <v>3932.6969905417031</v>
      </c>
      <c r="T27" s="29">
        <f t="shared" si="16"/>
        <v>3656.3476354256231</v>
      </c>
      <c r="U27" s="29">
        <f t="shared" si="16"/>
        <v>3706.5769561478928</v>
      </c>
      <c r="V27" s="29">
        <f t="shared" si="16"/>
        <v>3560.192175408426</v>
      </c>
      <c r="W27" s="29">
        <f t="shared" si="16"/>
        <v>3720.611177987962</v>
      </c>
      <c r="X27" s="29">
        <f t="shared" ref="X27" si="17">SUM(X28:X32)</f>
        <v>3677.7659501289759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3761.2496130696468</v>
      </c>
      <c r="D30" s="10">
        <v>3896.8185726569209</v>
      </c>
      <c r="E30" s="10">
        <v>4382.3445399828033</v>
      </c>
      <c r="F30" s="10">
        <v>4675.5517626827168</v>
      </c>
      <c r="G30" s="10">
        <v>4600.3719690455719</v>
      </c>
      <c r="H30" s="10">
        <v>4199.1383490971621</v>
      </c>
      <c r="I30" s="10">
        <v>4034.927601031814</v>
      </c>
      <c r="J30" s="10">
        <v>4319.9481513327601</v>
      </c>
      <c r="K30" s="10">
        <v>3832.341358555459</v>
      </c>
      <c r="L30" s="10">
        <v>3941.8569217540839</v>
      </c>
      <c r="M30" s="10">
        <v>4334.1754944110062</v>
      </c>
      <c r="N30" s="10">
        <v>3667.2068787618232</v>
      </c>
      <c r="O30" s="10">
        <v>3936.6211521926052</v>
      </c>
      <c r="P30" s="10">
        <v>3685.041014617369</v>
      </c>
      <c r="Q30" s="10">
        <v>3599.3760963026648</v>
      </c>
      <c r="R30" s="10">
        <v>3703.3092003439369</v>
      </c>
      <c r="S30" s="10">
        <v>3932.6969905417031</v>
      </c>
      <c r="T30" s="10">
        <v>3656.3476354256231</v>
      </c>
      <c r="U30" s="10">
        <v>3706.5769561478928</v>
      </c>
      <c r="V30" s="10">
        <v>3560.192175408426</v>
      </c>
      <c r="W30" s="10">
        <v>3720.611177987962</v>
      </c>
      <c r="X30" s="10">
        <v>3677.7659501289759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214</v>
      </c>
      <c r="B1" s="4" t="s">
        <v>293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2277.3478933791921</v>
      </c>
      <c r="D2" s="31">
        <f t="shared" si="0"/>
        <v>1850.6735167669819</v>
      </c>
      <c r="E2" s="31">
        <f t="shared" si="0"/>
        <v>2486.4813413585548</v>
      </c>
      <c r="F2" s="31">
        <f t="shared" si="0"/>
        <v>1841.2152192605331</v>
      </c>
      <c r="G2" s="31">
        <f t="shared" si="0"/>
        <v>1811.7894239036971</v>
      </c>
      <c r="H2" s="31">
        <f t="shared" si="0"/>
        <v>1890.6085984522781</v>
      </c>
      <c r="I2" s="31">
        <f t="shared" si="0"/>
        <v>2371.9308684436801</v>
      </c>
      <c r="J2" s="31">
        <f t="shared" si="0"/>
        <v>1639.43826311264</v>
      </c>
      <c r="K2" s="31">
        <f t="shared" si="0"/>
        <v>1920.0343938091139</v>
      </c>
      <c r="L2" s="31">
        <f t="shared" si="0"/>
        <v>1947.3583834909709</v>
      </c>
      <c r="M2" s="31">
        <f t="shared" si="0"/>
        <v>2459.157351676698</v>
      </c>
      <c r="N2" s="31">
        <f t="shared" si="0"/>
        <v>3340.8808254514188</v>
      </c>
      <c r="O2" s="31">
        <f t="shared" si="0"/>
        <v>2893.1881341358549</v>
      </c>
      <c r="P2" s="31">
        <f t="shared" si="0"/>
        <v>4009.267239896818</v>
      </c>
      <c r="Q2" s="31">
        <f t="shared" si="0"/>
        <v>4202.6368873602751</v>
      </c>
      <c r="R2" s="31">
        <f t="shared" si="0"/>
        <v>3389.5369733447978</v>
      </c>
      <c r="S2" s="31">
        <f t="shared" si="0"/>
        <v>3380.7609630266552</v>
      </c>
      <c r="T2" s="31">
        <f t="shared" si="0"/>
        <v>3010.43456577816</v>
      </c>
      <c r="U2" s="31">
        <f t="shared" si="0"/>
        <v>3702.1058469475488</v>
      </c>
      <c r="V2" s="31">
        <f t="shared" si="0"/>
        <v>3712.9308684436801</v>
      </c>
      <c r="W2" s="31">
        <f t="shared" si="0"/>
        <v>2861.8924333619948</v>
      </c>
      <c r="X2" s="31">
        <f t="shared" ref="X2" si="1">SUM(X3,X17,X22,X25,X26,X51,X52,X71,X74,X75,X76)</f>
        <v>5564.0685296646598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2277.3478933791921</v>
      </c>
      <c r="D26" s="37">
        <f t="shared" si="14"/>
        <v>1850.6735167669819</v>
      </c>
      <c r="E26" s="37">
        <f t="shared" si="14"/>
        <v>2486.4813413585548</v>
      </c>
      <c r="F26" s="37">
        <f t="shared" si="14"/>
        <v>1841.2152192605331</v>
      </c>
      <c r="G26" s="37">
        <f t="shared" si="14"/>
        <v>1811.7894239036971</v>
      </c>
      <c r="H26" s="37">
        <f t="shared" si="14"/>
        <v>1890.6085984522781</v>
      </c>
      <c r="I26" s="37">
        <f t="shared" si="14"/>
        <v>2371.9308684436801</v>
      </c>
      <c r="J26" s="37">
        <f t="shared" si="14"/>
        <v>1639.43826311264</v>
      </c>
      <c r="K26" s="37">
        <f t="shared" si="14"/>
        <v>1920.0343938091139</v>
      </c>
      <c r="L26" s="37">
        <f t="shared" si="14"/>
        <v>1947.3583834909709</v>
      </c>
      <c r="M26" s="37">
        <f t="shared" si="14"/>
        <v>2459.157351676698</v>
      </c>
      <c r="N26" s="37">
        <f t="shared" si="14"/>
        <v>3340.8808254514188</v>
      </c>
      <c r="O26" s="37">
        <f t="shared" si="14"/>
        <v>2893.1881341358549</v>
      </c>
      <c r="P26" s="37">
        <f t="shared" si="14"/>
        <v>4009.267239896818</v>
      </c>
      <c r="Q26" s="37">
        <f t="shared" si="14"/>
        <v>4202.6368873602751</v>
      </c>
      <c r="R26" s="37">
        <f t="shared" si="14"/>
        <v>3389.5369733447978</v>
      </c>
      <c r="S26" s="37">
        <f t="shared" si="14"/>
        <v>3380.7609630266552</v>
      </c>
      <c r="T26" s="37">
        <f t="shared" si="14"/>
        <v>3010.43456577816</v>
      </c>
      <c r="U26" s="37">
        <f t="shared" si="14"/>
        <v>3702.1058469475488</v>
      </c>
      <c r="V26" s="37">
        <f t="shared" si="14"/>
        <v>3712.9308684436801</v>
      </c>
      <c r="W26" s="37">
        <f t="shared" si="14"/>
        <v>2861.8924333619948</v>
      </c>
      <c r="X26" s="37">
        <f t="shared" ref="X26" si="15">SUM(X27,X33)</f>
        <v>5564.0685296646598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2277.3478933791921</v>
      </c>
      <c r="D27" s="29">
        <f t="shared" si="16"/>
        <v>1850.6735167669819</v>
      </c>
      <c r="E27" s="29">
        <f t="shared" si="16"/>
        <v>2486.4813413585548</v>
      </c>
      <c r="F27" s="29">
        <f t="shared" si="16"/>
        <v>1841.2152192605331</v>
      </c>
      <c r="G27" s="29">
        <f t="shared" si="16"/>
        <v>1811.7894239036971</v>
      </c>
      <c r="H27" s="29">
        <f t="shared" si="16"/>
        <v>1890.6085984522781</v>
      </c>
      <c r="I27" s="29">
        <f t="shared" si="16"/>
        <v>2371.9308684436801</v>
      </c>
      <c r="J27" s="29">
        <f t="shared" si="16"/>
        <v>1639.43826311264</v>
      </c>
      <c r="K27" s="29">
        <f t="shared" si="16"/>
        <v>1920.0343938091139</v>
      </c>
      <c r="L27" s="29">
        <f t="shared" si="16"/>
        <v>1947.3583834909709</v>
      </c>
      <c r="M27" s="29">
        <f t="shared" si="16"/>
        <v>2459.157351676698</v>
      </c>
      <c r="N27" s="29">
        <f t="shared" si="16"/>
        <v>3340.8808254514188</v>
      </c>
      <c r="O27" s="29">
        <f t="shared" si="16"/>
        <v>2893.1881341358549</v>
      </c>
      <c r="P27" s="29">
        <f t="shared" si="16"/>
        <v>4009.267239896818</v>
      </c>
      <c r="Q27" s="29">
        <f t="shared" si="16"/>
        <v>4202.6368873602751</v>
      </c>
      <c r="R27" s="29">
        <f t="shared" si="16"/>
        <v>3389.5369733447978</v>
      </c>
      <c r="S27" s="29">
        <f t="shared" si="16"/>
        <v>3380.7609630266552</v>
      </c>
      <c r="T27" s="29">
        <f t="shared" si="16"/>
        <v>3010.43456577816</v>
      </c>
      <c r="U27" s="29">
        <f t="shared" si="16"/>
        <v>3702.1058469475488</v>
      </c>
      <c r="V27" s="29">
        <f t="shared" si="16"/>
        <v>3712.9308684436801</v>
      </c>
      <c r="W27" s="29">
        <f t="shared" si="16"/>
        <v>2861.8924333619948</v>
      </c>
      <c r="X27" s="29">
        <f t="shared" ref="X27" si="17">SUM(X28:X32)</f>
        <v>5564.0685296646598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2277.3478933791921</v>
      </c>
      <c r="D30" s="10">
        <v>1850.6735167669819</v>
      </c>
      <c r="E30" s="10">
        <v>2486.4813413585548</v>
      </c>
      <c r="F30" s="10">
        <v>1841.2152192605331</v>
      </c>
      <c r="G30" s="10">
        <v>1811.7894239036971</v>
      </c>
      <c r="H30" s="10">
        <v>1890.6085984522781</v>
      </c>
      <c r="I30" s="10">
        <v>2371.9308684436801</v>
      </c>
      <c r="J30" s="10">
        <v>1639.43826311264</v>
      </c>
      <c r="K30" s="10">
        <v>1920.0343938091139</v>
      </c>
      <c r="L30" s="10">
        <v>1947.3583834909709</v>
      </c>
      <c r="M30" s="10">
        <v>2459.157351676698</v>
      </c>
      <c r="N30" s="10">
        <v>3340.8808254514188</v>
      </c>
      <c r="O30" s="10">
        <v>2893.1881341358549</v>
      </c>
      <c r="P30" s="10">
        <v>4009.267239896818</v>
      </c>
      <c r="Q30" s="10">
        <v>4202.6368873602751</v>
      </c>
      <c r="R30" s="10">
        <v>3389.5369733447978</v>
      </c>
      <c r="S30" s="10">
        <v>3380.7609630266552</v>
      </c>
      <c r="T30" s="10">
        <v>3010.43456577816</v>
      </c>
      <c r="U30" s="10">
        <v>3702.1058469475488</v>
      </c>
      <c r="V30" s="10">
        <v>3712.9308684436801</v>
      </c>
      <c r="W30" s="10">
        <v>2861.8924333619948</v>
      </c>
      <c r="X30" s="10">
        <v>5564.0685296646598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215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1029.0580395528802</v>
      </c>
      <c r="D2" s="31">
        <f t="shared" si="0"/>
        <v>1109.9885640584694</v>
      </c>
      <c r="E2" s="31">
        <f t="shared" si="0"/>
        <v>1146.7207222699913</v>
      </c>
      <c r="F2" s="31">
        <f t="shared" si="0"/>
        <v>1394.1983662940672</v>
      </c>
      <c r="G2" s="31">
        <f t="shared" si="0"/>
        <v>2456.5872742906276</v>
      </c>
      <c r="H2" s="31">
        <f t="shared" si="0"/>
        <v>3888.3036973344797</v>
      </c>
      <c r="I2" s="31">
        <f t="shared" si="0"/>
        <v>3578.1718830610489</v>
      </c>
      <c r="J2" s="31">
        <f t="shared" si="0"/>
        <v>3378.4512467755799</v>
      </c>
      <c r="K2" s="31">
        <f t="shared" si="0"/>
        <v>3324.1687876182286</v>
      </c>
      <c r="L2" s="31">
        <f t="shared" si="0"/>
        <v>3381.6112639724843</v>
      </c>
      <c r="M2" s="31">
        <f t="shared" si="0"/>
        <v>4254.6861564918308</v>
      </c>
      <c r="N2" s="31">
        <f t="shared" si="0"/>
        <v>3133.2950988822013</v>
      </c>
      <c r="O2" s="31">
        <f t="shared" si="0"/>
        <v>5343.644282029235</v>
      </c>
      <c r="P2" s="31">
        <f t="shared" si="0"/>
        <v>6073.0200343938086</v>
      </c>
      <c r="Q2" s="31">
        <f t="shared" si="0"/>
        <v>7734.9073086844355</v>
      </c>
      <c r="R2" s="31">
        <f t="shared" si="0"/>
        <v>10650.203009458297</v>
      </c>
      <c r="S2" s="31">
        <f t="shared" si="0"/>
        <v>10427.803009458295</v>
      </c>
      <c r="T2" s="31">
        <f t="shared" si="0"/>
        <v>12878.936629406708</v>
      </c>
      <c r="U2" s="31">
        <f t="shared" si="0"/>
        <v>16938.679449699051</v>
      </c>
      <c r="V2" s="31">
        <f t="shared" si="0"/>
        <v>20533.283576956142</v>
      </c>
      <c r="W2" s="31">
        <f t="shared" si="0"/>
        <v>14891.821410146176</v>
      </c>
      <c r="X2" s="31">
        <f t="shared" ref="X2" si="1">SUM(X3,X17,X22,X25,X26,X51,X52,X71,X74,X75,X76)</f>
        <v>19028.835511607907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1029.0580395528802</v>
      </c>
      <c r="D26" s="37">
        <f t="shared" si="14"/>
        <v>1109.9885640584694</v>
      </c>
      <c r="E26" s="37">
        <f t="shared" si="14"/>
        <v>1146.7207222699913</v>
      </c>
      <c r="F26" s="37">
        <f t="shared" si="14"/>
        <v>1394.1983662940672</v>
      </c>
      <c r="G26" s="37">
        <f t="shared" si="14"/>
        <v>2456.5872742906276</v>
      </c>
      <c r="H26" s="37">
        <f t="shared" si="14"/>
        <v>3888.3036973344797</v>
      </c>
      <c r="I26" s="37">
        <f t="shared" si="14"/>
        <v>3578.1718830610489</v>
      </c>
      <c r="J26" s="37">
        <f t="shared" si="14"/>
        <v>3378.4512467755799</v>
      </c>
      <c r="K26" s="37">
        <f t="shared" si="14"/>
        <v>3324.1687876182286</v>
      </c>
      <c r="L26" s="37">
        <f t="shared" si="14"/>
        <v>3381.6112639724843</v>
      </c>
      <c r="M26" s="37">
        <f t="shared" si="14"/>
        <v>4254.6861564918308</v>
      </c>
      <c r="N26" s="37">
        <f t="shared" si="14"/>
        <v>3133.2950988822013</v>
      </c>
      <c r="O26" s="37">
        <f t="shared" si="14"/>
        <v>5343.644282029235</v>
      </c>
      <c r="P26" s="37">
        <f t="shared" si="14"/>
        <v>6073.0200343938086</v>
      </c>
      <c r="Q26" s="37">
        <f t="shared" si="14"/>
        <v>7734.9073086844355</v>
      </c>
      <c r="R26" s="37">
        <f t="shared" si="14"/>
        <v>10650.203009458297</v>
      </c>
      <c r="S26" s="37">
        <f t="shared" si="14"/>
        <v>10427.803009458295</v>
      </c>
      <c r="T26" s="37">
        <f t="shared" si="14"/>
        <v>12878.936629406708</v>
      </c>
      <c r="U26" s="37">
        <f t="shared" si="14"/>
        <v>16938.679449699051</v>
      </c>
      <c r="V26" s="37">
        <f t="shared" si="14"/>
        <v>20533.283576956142</v>
      </c>
      <c r="W26" s="37">
        <f t="shared" si="14"/>
        <v>14891.821410146176</v>
      </c>
      <c r="X26" s="37">
        <f t="shared" ref="X26" si="15">SUM(X27,X33)</f>
        <v>19028.835511607907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7.3564918314703336</v>
      </c>
      <c r="D27" s="29">
        <f t="shared" si="16"/>
        <v>0</v>
      </c>
      <c r="E27" s="29">
        <f t="shared" si="16"/>
        <v>35.731384350816853</v>
      </c>
      <c r="F27" s="29">
        <f t="shared" si="16"/>
        <v>0</v>
      </c>
      <c r="G27" s="29">
        <f t="shared" si="16"/>
        <v>1.050902837489252</v>
      </c>
      <c r="H27" s="29">
        <f t="shared" si="16"/>
        <v>9.4582975064488384</v>
      </c>
      <c r="I27" s="29">
        <f t="shared" si="16"/>
        <v>3.1527944969905422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48.342390369733437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155.90111779879621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7.3564918314703336</v>
      </c>
      <c r="D29" s="10">
        <v>0</v>
      </c>
      <c r="E29" s="10">
        <v>35.731384350816853</v>
      </c>
      <c r="F29" s="10">
        <v>0</v>
      </c>
      <c r="G29" s="10">
        <v>1.050902837489252</v>
      </c>
      <c r="H29" s="10">
        <v>9.4582975064488384</v>
      </c>
      <c r="I29" s="10">
        <v>3.1527944969905422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48.342390369733437</v>
      </c>
      <c r="P29" s="10">
        <v>0</v>
      </c>
      <c r="Q29" s="10">
        <v>0</v>
      </c>
      <c r="R29" s="10">
        <v>0</v>
      </c>
      <c r="S29" s="10">
        <v>155.90111779879621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1021.70154772141</v>
      </c>
      <c r="D33" s="29">
        <f t="shared" si="18"/>
        <v>1109.9885640584694</v>
      </c>
      <c r="E33" s="29">
        <f t="shared" si="18"/>
        <v>1110.9893379191744</v>
      </c>
      <c r="F33" s="29">
        <f t="shared" si="18"/>
        <v>1394.1983662940672</v>
      </c>
      <c r="G33" s="29">
        <f t="shared" si="18"/>
        <v>2455.5363714531386</v>
      </c>
      <c r="H33" s="29">
        <f t="shared" si="18"/>
        <v>3878.8453998280311</v>
      </c>
      <c r="I33" s="29">
        <f t="shared" si="18"/>
        <v>3575.0190885640582</v>
      </c>
      <c r="J33" s="29">
        <f t="shared" si="18"/>
        <v>3378.4512467755799</v>
      </c>
      <c r="K33" s="29">
        <f t="shared" si="18"/>
        <v>3324.1687876182286</v>
      </c>
      <c r="L33" s="29">
        <f t="shared" si="18"/>
        <v>3381.6112639724843</v>
      </c>
      <c r="M33" s="29">
        <f t="shared" si="18"/>
        <v>4254.6861564918308</v>
      </c>
      <c r="N33" s="29">
        <f t="shared" si="18"/>
        <v>3133.2950988822013</v>
      </c>
      <c r="O33" s="29">
        <f t="shared" si="18"/>
        <v>5295.301891659502</v>
      </c>
      <c r="P33" s="29">
        <f t="shared" si="18"/>
        <v>6073.0200343938086</v>
      </c>
      <c r="Q33" s="29">
        <f t="shared" si="18"/>
        <v>7734.9073086844355</v>
      </c>
      <c r="R33" s="29">
        <f t="shared" si="18"/>
        <v>10650.203009458297</v>
      </c>
      <c r="S33" s="29">
        <f t="shared" si="18"/>
        <v>10271.9018916595</v>
      </c>
      <c r="T33" s="29">
        <f t="shared" si="18"/>
        <v>12878.936629406708</v>
      </c>
      <c r="U33" s="29">
        <f t="shared" si="18"/>
        <v>16938.679449699051</v>
      </c>
      <c r="V33" s="29">
        <f t="shared" si="18"/>
        <v>20533.283576956142</v>
      </c>
      <c r="W33" s="29">
        <f t="shared" si="18"/>
        <v>14891.821410146176</v>
      </c>
      <c r="X33" s="29">
        <f t="shared" ref="X33" si="19">SUM(X34:X50)</f>
        <v>19028.835511607907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486.11831470335329</v>
      </c>
      <c r="D37" s="10">
        <v>667.18254514187436</v>
      </c>
      <c r="E37" s="10">
        <v>579.6025795356835</v>
      </c>
      <c r="F37" s="10">
        <v>1063.752708512468</v>
      </c>
      <c r="G37" s="10">
        <v>1614.8179707652621</v>
      </c>
      <c r="H37" s="10">
        <v>1987.771109200344</v>
      </c>
      <c r="I37" s="10">
        <v>1888.650042992261</v>
      </c>
      <c r="J37" s="10">
        <v>2351.4999140154769</v>
      </c>
      <c r="K37" s="10">
        <v>2635.0625967325882</v>
      </c>
      <c r="L37" s="10">
        <v>2878.6853826311258</v>
      </c>
      <c r="M37" s="10">
        <v>3393.90464316423</v>
      </c>
      <c r="N37" s="10">
        <v>2388.4565778159931</v>
      </c>
      <c r="O37" s="10">
        <v>4479.2777300085982</v>
      </c>
      <c r="P37" s="10">
        <v>5330.0659501289774</v>
      </c>
      <c r="Q37" s="10">
        <v>6949.1687876182277</v>
      </c>
      <c r="R37" s="10">
        <v>9075.5725709372309</v>
      </c>
      <c r="S37" s="10">
        <v>9533.720808254513</v>
      </c>
      <c r="T37" s="10">
        <v>10421.09191745486</v>
      </c>
      <c r="U37" s="10">
        <v>15103.402579535679</v>
      </c>
      <c r="V37" s="10">
        <v>18326.549613069641</v>
      </c>
      <c r="W37" s="10">
        <v>12491.51994840929</v>
      </c>
      <c r="X37" s="10">
        <v>14794.305932932069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1.0490111779879621E-2</v>
      </c>
      <c r="T38" s="10">
        <v>0</v>
      </c>
      <c r="U38" s="10">
        <v>2.2098022355975921E-2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11.42880481513328</v>
      </c>
      <c r="Q40" s="10">
        <v>0</v>
      </c>
      <c r="R40" s="10">
        <v>31.196388650042991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440.59423903697331</v>
      </c>
      <c r="D43" s="10">
        <v>405.59380911435937</v>
      </c>
      <c r="E43" s="10">
        <v>495.15382631126403</v>
      </c>
      <c r="F43" s="10">
        <v>330.44565778159932</v>
      </c>
      <c r="G43" s="10">
        <v>343.82820292347378</v>
      </c>
      <c r="H43" s="10">
        <v>652.65597592433357</v>
      </c>
      <c r="I43" s="10">
        <v>955.30713671539115</v>
      </c>
      <c r="J43" s="10">
        <v>983.10163370593284</v>
      </c>
      <c r="K43" s="10">
        <v>630.43852106620807</v>
      </c>
      <c r="L43" s="10">
        <v>429.23473774720549</v>
      </c>
      <c r="M43" s="10">
        <v>719.17454858125529</v>
      </c>
      <c r="N43" s="10">
        <v>733.61994840928628</v>
      </c>
      <c r="O43" s="10">
        <v>407.56663800515912</v>
      </c>
      <c r="P43" s="10">
        <v>452.96646603611339</v>
      </c>
      <c r="Q43" s="10">
        <v>0</v>
      </c>
      <c r="R43" s="10">
        <v>0</v>
      </c>
      <c r="S43" s="10">
        <v>610.99406706792774</v>
      </c>
      <c r="T43" s="10">
        <v>719.45735167669818</v>
      </c>
      <c r="U43" s="10">
        <v>866.23972484952708</v>
      </c>
      <c r="V43" s="10">
        <v>500.70868443680138</v>
      </c>
      <c r="W43" s="10">
        <v>209.39914015477211</v>
      </c>
      <c r="X43" s="10">
        <v>2367.8625967325879</v>
      </c>
    </row>
    <row r="44" spans="1:24" ht="11.25" customHeight="1" x14ac:dyDescent="0.2">
      <c r="A44" s="41" t="s">
        <v>75</v>
      </c>
      <c r="B44" s="9" t="s">
        <v>76</v>
      </c>
      <c r="C44" s="10">
        <v>94.988993981083397</v>
      </c>
      <c r="D44" s="10">
        <v>37.212209802235598</v>
      </c>
      <c r="E44" s="10">
        <v>36.232932072226987</v>
      </c>
      <c r="F44" s="10">
        <v>0</v>
      </c>
      <c r="G44" s="10">
        <v>466.1316423043852</v>
      </c>
      <c r="H44" s="10">
        <v>1187.852278589854</v>
      </c>
      <c r="I44" s="10">
        <v>717.80361134995701</v>
      </c>
      <c r="J44" s="10">
        <v>0</v>
      </c>
      <c r="K44" s="10">
        <v>7.8341358555460019</v>
      </c>
      <c r="L44" s="10">
        <v>0</v>
      </c>
      <c r="M44" s="10">
        <v>118.49148753224419</v>
      </c>
      <c r="N44" s="10">
        <v>0</v>
      </c>
      <c r="O44" s="10">
        <v>405.41702493551162</v>
      </c>
      <c r="P44" s="10">
        <v>267.34024075666377</v>
      </c>
      <c r="Q44" s="10">
        <v>776.55967325881329</v>
      </c>
      <c r="R44" s="10">
        <v>1532.4112639724849</v>
      </c>
      <c r="S44" s="10">
        <v>117.14299226139291</v>
      </c>
      <c r="T44" s="10">
        <v>0</v>
      </c>
      <c r="U44" s="10">
        <v>0</v>
      </c>
      <c r="V44" s="10">
        <v>1696.211092003439</v>
      </c>
      <c r="W44" s="10">
        <v>2183.840670679278</v>
      </c>
      <c r="X44" s="10">
        <v>1804.4979363714531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26.69819432502149</v>
      </c>
      <c r="H46" s="10">
        <v>45.485812553740317</v>
      </c>
      <c r="I46" s="10">
        <v>0</v>
      </c>
      <c r="J46" s="10">
        <v>32.631126397248487</v>
      </c>
      <c r="K46" s="10">
        <v>37.575236457437661</v>
      </c>
      <c r="L46" s="10">
        <v>52.407566638005157</v>
      </c>
      <c r="M46" s="10">
        <v>10.877042132416159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1.0007738607050729</v>
      </c>
      <c r="H47" s="10">
        <v>1.0007738607050729</v>
      </c>
      <c r="I47" s="10">
        <v>0</v>
      </c>
      <c r="J47" s="10">
        <v>0</v>
      </c>
      <c r="K47" s="10">
        <v>0</v>
      </c>
      <c r="L47" s="10">
        <v>7.0053310404127247</v>
      </c>
      <c r="M47" s="10">
        <v>0</v>
      </c>
      <c r="N47" s="10">
        <v>0</v>
      </c>
      <c r="O47" s="10">
        <v>1.0007738607050729</v>
      </c>
      <c r="P47" s="10">
        <v>0</v>
      </c>
      <c r="Q47" s="10">
        <v>0</v>
      </c>
      <c r="R47" s="10">
        <v>1.031814273430782E-3</v>
      </c>
      <c r="S47" s="10">
        <v>0</v>
      </c>
      <c r="T47" s="10">
        <v>0.37927773000859838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3.0595872742906272</v>
      </c>
      <c r="H49" s="10">
        <v>4.0794496990541704</v>
      </c>
      <c r="I49" s="10">
        <v>13.258297506448841</v>
      </c>
      <c r="J49" s="10">
        <v>11.218572656921751</v>
      </c>
      <c r="K49" s="10">
        <v>13.258297506448841</v>
      </c>
      <c r="L49" s="10">
        <v>14.27824591573517</v>
      </c>
      <c r="M49" s="10">
        <v>12.238435081685299</v>
      </c>
      <c r="N49" s="10">
        <v>11.218572656921751</v>
      </c>
      <c r="O49" s="10">
        <v>2.0397248495270852</v>
      </c>
      <c r="P49" s="10">
        <v>11.218572656921751</v>
      </c>
      <c r="Q49" s="10">
        <v>9.1788478073946678</v>
      </c>
      <c r="R49" s="10">
        <v>11.021754084264829</v>
      </c>
      <c r="S49" s="10">
        <v>10.0335339638865</v>
      </c>
      <c r="T49" s="10">
        <v>8.261994840928633</v>
      </c>
      <c r="U49" s="10">
        <v>5.6419604471195184</v>
      </c>
      <c r="V49" s="10">
        <v>9.8141874462596714</v>
      </c>
      <c r="W49" s="10">
        <v>7.0616509028374894</v>
      </c>
      <c r="X49" s="10">
        <v>11.73052450558899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1729.7460877042131</v>
      </c>
      <c r="U50" s="10">
        <v>963.373086844368</v>
      </c>
      <c r="V50" s="10">
        <v>0</v>
      </c>
      <c r="W50" s="10">
        <v>0</v>
      </c>
      <c r="X50" s="10">
        <v>50.438521066208082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226</v>
      </c>
      <c r="B1" s="4" t="s">
        <v>291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8336.119088564059</v>
      </c>
      <c r="D2" s="31">
        <f t="shared" si="0"/>
        <v>8508.0453998280318</v>
      </c>
      <c r="E2" s="31">
        <f t="shared" si="0"/>
        <v>9932.4797936371433</v>
      </c>
      <c r="F2" s="31">
        <f t="shared" si="0"/>
        <v>9595.8057609630268</v>
      </c>
      <c r="G2" s="31">
        <f t="shared" si="0"/>
        <v>9418.0857265692175</v>
      </c>
      <c r="H2" s="31">
        <f t="shared" si="0"/>
        <v>9312.2664660361115</v>
      </c>
      <c r="I2" s="31">
        <f t="shared" si="0"/>
        <v>9479.1437661220971</v>
      </c>
      <c r="J2" s="31">
        <f t="shared" si="0"/>
        <v>8900.5544282029223</v>
      </c>
      <c r="K2" s="31">
        <f t="shared" si="0"/>
        <v>8317.1497850386932</v>
      </c>
      <c r="L2" s="31">
        <f t="shared" si="0"/>
        <v>8295.6472055030081</v>
      </c>
      <c r="M2" s="31">
        <f t="shared" si="0"/>
        <v>8677.0701633705939</v>
      </c>
      <c r="N2" s="31">
        <f t="shared" si="0"/>
        <v>7936.7219260533111</v>
      </c>
      <c r="O2" s="31">
        <f t="shared" si="0"/>
        <v>7666.3254514187447</v>
      </c>
      <c r="P2" s="31">
        <f t="shared" si="0"/>
        <v>7841.581943250214</v>
      </c>
      <c r="Q2" s="31">
        <f t="shared" si="0"/>
        <v>7852.9000859845228</v>
      </c>
      <c r="R2" s="31">
        <f t="shared" si="0"/>
        <v>8048.4857265692171</v>
      </c>
      <c r="S2" s="31">
        <f t="shared" si="0"/>
        <v>8427.6399828030953</v>
      </c>
      <c r="T2" s="31">
        <f t="shared" si="0"/>
        <v>8188.1723989681859</v>
      </c>
      <c r="U2" s="31">
        <f t="shared" si="0"/>
        <v>8551.1288048151328</v>
      </c>
      <c r="V2" s="31">
        <f t="shared" si="0"/>
        <v>8324.5938950988821</v>
      </c>
      <c r="W2" s="31">
        <f t="shared" si="0"/>
        <v>8532.2245055889944</v>
      </c>
      <c r="X2" s="31">
        <f t="shared" ref="X2" si="1">SUM(X3,X17,X22,X25,X26,X51,X52,X71,X74,X75,X76)</f>
        <v>9634.591831470334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8336.119088564059</v>
      </c>
      <c r="D26" s="37">
        <f t="shared" si="14"/>
        <v>8508.0453998280318</v>
      </c>
      <c r="E26" s="37">
        <f t="shared" si="14"/>
        <v>9932.4797936371433</v>
      </c>
      <c r="F26" s="37">
        <f t="shared" si="14"/>
        <v>9595.8057609630268</v>
      </c>
      <c r="G26" s="37">
        <f t="shared" si="14"/>
        <v>9418.0857265692175</v>
      </c>
      <c r="H26" s="37">
        <f t="shared" si="14"/>
        <v>9312.2664660361115</v>
      </c>
      <c r="I26" s="37">
        <f t="shared" si="14"/>
        <v>9479.1437661220971</v>
      </c>
      <c r="J26" s="37">
        <f t="shared" si="14"/>
        <v>8900.5544282029223</v>
      </c>
      <c r="K26" s="37">
        <f t="shared" si="14"/>
        <v>8317.1497850386932</v>
      </c>
      <c r="L26" s="37">
        <f t="shared" si="14"/>
        <v>8295.6472055030081</v>
      </c>
      <c r="M26" s="37">
        <f t="shared" si="14"/>
        <v>8677.0701633705939</v>
      </c>
      <c r="N26" s="37">
        <f t="shared" si="14"/>
        <v>7936.7219260533111</v>
      </c>
      <c r="O26" s="37">
        <f t="shared" si="14"/>
        <v>7666.3254514187447</v>
      </c>
      <c r="P26" s="37">
        <f t="shared" si="14"/>
        <v>7841.581943250214</v>
      </c>
      <c r="Q26" s="37">
        <f t="shared" si="14"/>
        <v>7852.9000859845228</v>
      </c>
      <c r="R26" s="37">
        <f t="shared" si="14"/>
        <v>8048.4857265692171</v>
      </c>
      <c r="S26" s="37">
        <f t="shared" si="14"/>
        <v>8427.6399828030953</v>
      </c>
      <c r="T26" s="37">
        <f t="shared" si="14"/>
        <v>8188.1723989681859</v>
      </c>
      <c r="U26" s="37">
        <f t="shared" si="14"/>
        <v>8551.1288048151328</v>
      </c>
      <c r="V26" s="37">
        <f t="shared" si="14"/>
        <v>8324.5938950988821</v>
      </c>
      <c r="W26" s="37">
        <f t="shared" si="14"/>
        <v>8532.2245055889944</v>
      </c>
      <c r="X26" s="37">
        <f t="shared" ref="X26" si="15">SUM(X27,X33)</f>
        <v>9634.591831470334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4564.3453138435079</v>
      </c>
      <c r="D27" s="29">
        <f t="shared" si="16"/>
        <v>4592.0507308684437</v>
      </c>
      <c r="E27" s="29">
        <f t="shared" si="16"/>
        <v>5518.773688736027</v>
      </c>
      <c r="F27" s="29">
        <f t="shared" si="16"/>
        <v>4882.7746345657779</v>
      </c>
      <c r="G27" s="29">
        <f t="shared" si="16"/>
        <v>4778.2552020636294</v>
      </c>
      <c r="H27" s="29">
        <f t="shared" si="16"/>
        <v>5077.2907996560616</v>
      </c>
      <c r="I27" s="29">
        <f t="shared" si="16"/>
        <v>5409.0952708512459</v>
      </c>
      <c r="J27" s="29">
        <f t="shared" si="16"/>
        <v>4544.8548581255372</v>
      </c>
      <c r="K27" s="29">
        <f t="shared" si="16"/>
        <v>4446.1638865004297</v>
      </c>
      <c r="L27" s="29">
        <f t="shared" si="16"/>
        <v>4317.3785898538254</v>
      </c>
      <c r="M27" s="29">
        <f t="shared" si="16"/>
        <v>4308.6843508168531</v>
      </c>
      <c r="N27" s="29">
        <f t="shared" si="16"/>
        <v>4243.8141014617368</v>
      </c>
      <c r="O27" s="29">
        <f t="shared" si="16"/>
        <v>3698.6724849527091</v>
      </c>
      <c r="P27" s="29">
        <f t="shared" si="16"/>
        <v>4124.3904557179703</v>
      </c>
      <c r="Q27" s="29">
        <f t="shared" si="16"/>
        <v>3940.861650902837</v>
      </c>
      <c r="R27" s="29">
        <f t="shared" si="16"/>
        <v>3796.224591573517</v>
      </c>
      <c r="S27" s="29">
        <f t="shared" si="16"/>
        <v>3951.8529664660355</v>
      </c>
      <c r="T27" s="29">
        <f t="shared" si="16"/>
        <v>4073.2171109200344</v>
      </c>
      <c r="U27" s="29">
        <f t="shared" si="16"/>
        <v>3927.8770421324161</v>
      </c>
      <c r="V27" s="29">
        <f t="shared" si="16"/>
        <v>3816.9063628546864</v>
      </c>
      <c r="W27" s="29">
        <f t="shared" si="16"/>
        <v>4103.6167669819433</v>
      </c>
      <c r="X27" s="29">
        <f t="shared" ref="X27" si="17">SUM(X28:X32)</f>
        <v>5074.8905417024926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236.93869303525369</v>
      </c>
      <c r="S28" s="10">
        <v>488.41977644024081</v>
      </c>
      <c r="T28" s="10">
        <v>775.49131556319855</v>
      </c>
      <c r="U28" s="10">
        <v>907.34849527085112</v>
      </c>
      <c r="V28" s="10">
        <v>897.24969905417015</v>
      </c>
      <c r="W28" s="10">
        <v>1338.9048151332761</v>
      </c>
      <c r="X28" s="10">
        <v>2070.3852966466029</v>
      </c>
    </row>
    <row r="29" spans="1:24" ht="11.25" customHeight="1" x14ac:dyDescent="0.2">
      <c r="A29" s="41" t="s">
        <v>47</v>
      </c>
      <c r="B29" s="9" t="s">
        <v>48</v>
      </c>
      <c r="C29" s="10">
        <v>4564.3453138435079</v>
      </c>
      <c r="D29" s="10">
        <v>4592.0507308684437</v>
      </c>
      <c r="E29" s="10">
        <v>5518.773688736027</v>
      </c>
      <c r="F29" s="10">
        <v>4882.7746345657779</v>
      </c>
      <c r="G29" s="10">
        <v>4778.2552020636294</v>
      </c>
      <c r="H29" s="10">
        <v>5077.2907996560616</v>
      </c>
      <c r="I29" s="10">
        <v>5409.0952708512459</v>
      </c>
      <c r="J29" s="10">
        <v>4544.8548581255372</v>
      </c>
      <c r="K29" s="10">
        <v>4446.1638865004297</v>
      </c>
      <c r="L29" s="10">
        <v>4317.3785898538254</v>
      </c>
      <c r="M29" s="10">
        <v>4308.6843508168531</v>
      </c>
      <c r="N29" s="10">
        <v>4243.8141014617368</v>
      </c>
      <c r="O29" s="10">
        <v>3698.6724849527091</v>
      </c>
      <c r="P29" s="10">
        <v>4124.3904557179703</v>
      </c>
      <c r="Q29" s="10">
        <v>3940.861650902837</v>
      </c>
      <c r="R29" s="10">
        <v>3559.2858985382632</v>
      </c>
      <c r="S29" s="10">
        <v>3463.4331900257948</v>
      </c>
      <c r="T29" s="10">
        <v>3297.725795356836</v>
      </c>
      <c r="U29" s="10">
        <v>3020.5285468615648</v>
      </c>
      <c r="V29" s="10">
        <v>2919.6566638005161</v>
      </c>
      <c r="W29" s="10">
        <v>2764.711951848667</v>
      </c>
      <c r="X29" s="10">
        <v>3004.5052450558901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3771.773774720551</v>
      </c>
      <c r="D33" s="29">
        <f t="shared" si="18"/>
        <v>3915.9946689595872</v>
      </c>
      <c r="E33" s="29">
        <f t="shared" si="18"/>
        <v>4413.7061049011172</v>
      </c>
      <c r="F33" s="29">
        <f t="shared" si="18"/>
        <v>4713.031126397248</v>
      </c>
      <c r="G33" s="29">
        <f t="shared" si="18"/>
        <v>4639.830524505589</v>
      </c>
      <c r="H33" s="29">
        <f t="shared" si="18"/>
        <v>4234.9756663800508</v>
      </c>
      <c r="I33" s="29">
        <f t="shared" si="18"/>
        <v>4070.0484952708516</v>
      </c>
      <c r="J33" s="29">
        <f t="shared" si="18"/>
        <v>4355.6995700773859</v>
      </c>
      <c r="K33" s="29">
        <f t="shared" si="18"/>
        <v>3870.9858985382634</v>
      </c>
      <c r="L33" s="29">
        <f t="shared" si="18"/>
        <v>3978.2686156491832</v>
      </c>
      <c r="M33" s="29">
        <f t="shared" si="18"/>
        <v>4368.3858125537399</v>
      </c>
      <c r="N33" s="29">
        <f t="shared" si="18"/>
        <v>3692.9078245915744</v>
      </c>
      <c r="O33" s="29">
        <f t="shared" si="18"/>
        <v>3967.6529664660361</v>
      </c>
      <c r="P33" s="29">
        <f t="shared" si="18"/>
        <v>3717.1914875322441</v>
      </c>
      <c r="Q33" s="29">
        <f t="shared" si="18"/>
        <v>3912.0384350816857</v>
      </c>
      <c r="R33" s="29">
        <f t="shared" si="18"/>
        <v>4252.2611349957006</v>
      </c>
      <c r="S33" s="29">
        <f t="shared" si="18"/>
        <v>4475.787016337059</v>
      </c>
      <c r="T33" s="29">
        <f t="shared" si="18"/>
        <v>4114.9552880481515</v>
      </c>
      <c r="U33" s="29">
        <f t="shared" si="18"/>
        <v>4623.2517626827175</v>
      </c>
      <c r="V33" s="29">
        <f t="shared" si="18"/>
        <v>4507.6875322441965</v>
      </c>
      <c r="W33" s="29">
        <f t="shared" si="18"/>
        <v>4428.607738607051</v>
      </c>
      <c r="X33" s="29">
        <f t="shared" ref="X33" si="19">SUM(X34:X50)</f>
        <v>4559.7012897678414</v>
      </c>
    </row>
    <row r="34" spans="1:24" ht="11.25" customHeight="1" x14ac:dyDescent="0.2">
      <c r="A34" s="41" t="s">
        <v>55</v>
      </c>
      <c r="B34" s="9" t="s">
        <v>56</v>
      </c>
      <c r="C34" s="10">
        <v>2226.9835769561482</v>
      </c>
      <c r="D34" s="10">
        <v>2450.4375752364572</v>
      </c>
      <c r="E34" s="10">
        <v>2883.312209802235</v>
      </c>
      <c r="F34" s="10">
        <v>3068.984178847807</v>
      </c>
      <c r="G34" s="10">
        <v>2995.5789337919168</v>
      </c>
      <c r="H34" s="10">
        <v>2858.3134135855539</v>
      </c>
      <c r="I34" s="10">
        <v>2703.461994840929</v>
      </c>
      <c r="J34" s="10">
        <v>2897.2851246775581</v>
      </c>
      <c r="K34" s="10">
        <v>2488.575838349097</v>
      </c>
      <c r="L34" s="10">
        <v>2397.966895958727</v>
      </c>
      <c r="M34" s="10">
        <v>2662.984436801376</v>
      </c>
      <c r="N34" s="10">
        <v>2361.3150472914881</v>
      </c>
      <c r="O34" s="10">
        <v>2561.1984522785901</v>
      </c>
      <c r="P34" s="10">
        <v>2411.6774720550302</v>
      </c>
      <c r="Q34" s="10">
        <v>2441.9539122957872</v>
      </c>
      <c r="R34" s="10">
        <v>2248.9503009458299</v>
      </c>
      <c r="S34" s="10">
        <v>2656.622785898538</v>
      </c>
      <c r="T34" s="10">
        <v>2539.3834909716252</v>
      </c>
      <c r="U34" s="10">
        <v>2740.9146173688732</v>
      </c>
      <c r="V34" s="10">
        <v>2345.8122957867581</v>
      </c>
      <c r="W34" s="10">
        <v>2587.7575236457442</v>
      </c>
      <c r="X34" s="10">
        <v>2498.3590713671538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7.5564058469475492</v>
      </c>
      <c r="D36" s="10">
        <v>15.1128116938951</v>
      </c>
      <c r="E36" s="10">
        <v>72.325709372312986</v>
      </c>
      <c r="F36" s="10">
        <v>65.848753224419596</v>
      </c>
      <c r="G36" s="10">
        <v>106.8693035253654</v>
      </c>
      <c r="H36" s="10">
        <v>45.338521066208081</v>
      </c>
      <c r="I36" s="10">
        <v>165.16165090283749</v>
      </c>
      <c r="J36" s="10">
        <v>115.5052450558899</v>
      </c>
      <c r="K36" s="10">
        <v>63.689767841788473</v>
      </c>
      <c r="L36" s="10">
        <v>66.92828890799656</v>
      </c>
      <c r="M36" s="10">
        <v>127.3795356835769</v>
      </c>
      <c r="N36" s="10">
        <v>106.8693035253654</v>
      </c>
      <c r="O36" s="10">
        <v>129.53852106620809</v>
      </c>
      <c r="P36" s="10">
        <v>91.756491831470328</v>
      </c>
      <c r="Q36" s="10">
        <v>125.2206362854686</v>
      </c>
      <c r="R36" s="10">
        <v>117.2651762682717</v>
      </c>
      <c r="S36" s="10">
        <v>157.38779019776439</v>
      </c>
      <c r="T36" s="10">
        <v>170.39673258813411</v>
      </c>
      <c r="U36" s="10">
        <v>157.47635425623389</v>
      </c>
      <c r="V36" s="10">
        <v>128.05588993981081</v>
      </c>
      <c r="W36" s="10">
        <v>198.45391229578669</v>
      </c>
      <c r="X36" s="10">
        <v>208.9778159931212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435.36981943250208</v>
      </c>
      <c r="S37" s="10">
        <v>318.52398968185719</v>
      </c>
      <c r="T37" s="10">
        <v>241.61238177128121</v>
      </c>
      <c r="U37" s="10">
        <v>664.57325881341353</v>
      </c>
      <c r="V37" s="10">
        <v>713.67145313843503</v>
      </c>
      <c r="W37" s="10">
        <v>469.33215821152191</v>
      </c>
      <c r="X37" s="10">
        <v>619.34780739466896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31.912209802235601</v>
      </c>
      <c r="D41" s="10">
        <v>110.148581255374</v>
      </c>
      <c r="E41" s="10">
        <v>39.118142734307817</v>
      </c>
      <c r="F41" s="10">
        <v>36.029922613929493</v>
      </c>
      <c r="G41" s="10">
        <v>22.64737747205503</v>
      </c>
      <c r="H41" s="10">
        <v>19.559071367153908</v>
      </c>
      <c r="I41" s="10">
        <v>19.559071367153908</v>
      </c>
      <c r="J41" s="10">
        <v>15.44135855546002</v>
      </c>
      <c r="K41" s="10">
        <v>25.735683576956141</v>
      </c>
      <c r="L41" s="10">
        <v>30.882803095442821</v>
      </c>
      <c r="M41" s="10">
        <v>23.6767841788478</v>
      </c>
      <c r="N41" s="10">
        <v>26.765090283748929</v>
      </c>
      <c r="O41" s="10">
        <v>22.64737747205503</v>
      </c>
      <c r="P41" s="10">
        <v>4.1177128116938952</v>
      </c>
      <c r="Q41" s="10">
        <v>0</v>
      </c>
      <c r="R41" s="10">
        <v>0</v>
      </c>
      <c r="S41" s="10">
        <v>0.14617368873602751</v>
      </c>
      <c r="T41" s="10">
        <v>5.1590713671539118E-3</v>
      </c>
      <c r="U41" s="10">
        <v>0</v>
      </c>
      <c r="V41" s="10">
        <v>0</v>
      </c>
      <c r="W41" s="10">
        <v>0</v>
      </c>
      <c r="X41" s="10">
        <v>0.59294926913155632</v>
      </c>
    </row>
    <row r="42" spans="1:24" ht="11.25" customHeight="1" x14ac:dyDescent="0.2">
      <c r="A42" s="41" t="s">
        <v>71</v>
      </c>
      <c r="B42" s="9" t="s">
        <v>72</v>
      </c>
      <c r="C42" s="10">
        <v>863.85786758383483</v>
      </c>
      <c r="D42" s="10">
        <v>788.19148753224408</v>
      </c>
      <c r="E42" s="10">
        <v>839.6866723989682</v>
      </c>
      <c r="F42" s="10">
        <v>984.71384350816845</v>
      </c>
      <c r="G42" s="10">
        <v>1014.139638865004</v>
      </c>
      <c r="H42" s="10">
        <v>797.64978503869293</v>
      </c>
      <c r="I42" s="10">
        <v>702.01582115219264</v>
      </c>
      <c r="J42" s="10">
        <v>774.52949269131557</v>
      </c>
      <c r="K42" s="10">
        <v>743.00180567497853</v>
      </c>
      <c r="L42" s="10">
        <v>1012.037833190026</v>
      </c>
      <c r="M42" s="10">
        <v>961.59355116079109</v>
      </c>
      <c r="N42" s="10">
        <v>168.14754944110061</v>
      </c>
      <c r="O42" s="10">
        <v>295.30902837489248</v>
      </c>
      <c r="P42" s="10">
        <v>273.23972484952702</v>
      </c>
      <c r="Q42" s="10">
        <v>405.65588993981078</v>
      </c>
      <c r="R42" s="10">
        <v>447.36552020636282</v>
      </c>
      <c r="S42" s="10">
        <v>341.87145313843507</v>
      </c>
      <c r="T42" s="10">
        <v>216.32080825451419</v>
      </c>
      <c r="U42" s="10">
        <v>324.50885640584693</v>
      </c>
      <c r="V42" s="10">
        <v>423.82742906276872</v>
      </c>
      <c r="W42" s="10">
        <v>403.0633705932932</v>
      </c>
      <c r="X42" s="10">
        <v>500.67807394668961</v>
      </c>
    </row>
    <row r="43" spans="1:24" ht="11.25" customHeight="1" x14ac:dyDescent="0.2">
      <c r="A43" s="41" t="s">
        <v>73</v>
      </c>
      <c r="B43" s="9" t="s">
        <v>74</v>
      </c>
      <c r="C43" s="10">
        <v>47.353568357695607</v>
      </c>
      <c r="D43" s="10">
        <v>23.6767841788478</v>
      </c>
      <c r="E43" s="10">
        <v>22.64737747205503</v>
      </c>
      <c r="F43" s="10">
        <v>8.2354256233877905</v>
      </c>
      <c r="G43" s="10">
        <v>4.1177128116938952</v>
      </c>
      <c r="H43" s="10">
        <v>43.235855546001723</v>
      </c>
      <c r="I43" s="10">
        <v>28.82390369733448</v>
      </c>
      <c r="J43" s="10">
        <v>23.6767841788478</v>
      </c>
      <c r="K43" s="10">
        <v>41.272570937231293</v>
      </c>
      <c r="L43" s="10">
        <v>33.018056749785039</v>
      </c>
      <c r="M43" s="10">
        <v>37.145313843508163</v>
      </c>
      <c r="N43" s="10">
        <v>48.495270851246772</v>
      </c>
      <c r="O43" s="10">
        <v>53.654342218400693</v>
      </c>
      <c r="P43" s="10">
        <v>54.686156491831468</v>
      </c>
      <c r="Q43" s="10">
        <v>70.163370593293209</v>
      </c>
      <c r="R43" s="10">
        <v>64.850386930352542</v>
      </c>
      <c r="S43" s="10">
        <v>38.61539122957867</v>
      </c>
      <c r="T43" s="10">
        <v>51.083061049011178</v>
      </c>
      <c r="U43" s="10">
        <v>12.07824591573517</v>
      </c>
      <c r="V43" s="10">
        <v>23.09208942390369</v>
      </c>
      <c r="W43" s="10">
        <v>16.69810834049871</v>
      </c>
      <c r="X43" s="10">
        <v>7.4815133276010322</v>
      </c>
    </row>
    <row r="44" spans="1:24" ht="11.25" customHeight="1" x14ac:dyDescent="0.2">
      <c r="A44" s="41" t="s">
        <v>75</v>
      </c>
      <c r="B44" s="9" t="s">
        <v>76</v>
      </c>
      <c r="C44" s="10">
        <v>3.9171109200343932</v>
      </c>
      <c r="D44" s="10">
        <v>1.958555460017197</v>
      </c>
      <c r="E44" s="10">
        <v>0</v>
      </c>
      <c r="F44" s="10">
        <v>0.9792777300085983</v>
      </c>
      <c r="G44" s="10">
        <v>2.937833190025795</v>
      </c>
      <c r="H44" s="10">
        <v>0.9792777300085983</v>
      </c>
      <c r="I44" s="10">
        <v>0.9792777300085983</v>
      </c>
      <c r="J44" s="10">
        <v>0.9792777300085983</v>
      </c>
      <c r="K44" s="10">
        <v>0.9792777300085983</v>
      </c>
      <c r="L44" s="10">
        <v>0</v>
      </c>
      <c r="M44" s="10">
        <v>4.8963026655202064</v>
      </c>
      <c r="N44" s="10">
        <v>0</v>
      </c>
      <c r="O44" s="10">
        <v>0</v>
      </c>
      <c r="P44" s="10">
        <v>0.9792777300085983</v>
      </c>
      <c r="Q44" s="10">
        <v>0</v>
      </c>
      <c r="R44" s="10">
        <v>0.1233877901977644</v>
      </c>
      <c r="S44" s="10">
        <v>0</v>
      </c>
      <c r="T44" s="10">
        <v>0</v>
      </c>
      <c r="U44" s="10">
        <v>0</v>
      </c>
      <c r="V44" s="10">
        <v>0.31332760103181428</v>
      </c>
      <c r="W44" s="10">
        <v>2.0550300945829748E-2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129.1296646603611</v>
      </c>
      <c r="D45" s="10">
        <v>97.88856405846947</v>
      </c>
      <c r="E45" s="10">
        <v>103.09544282029231</v>
      </c>
      <c r="F45" s="10">
        <v>91.640412725709368</v>
      </c>
      <c r="G45" s="10">
        <v>73.937145313843502</v>
      </c>
      <c r="H45" s="10">
        <v>71.854428202923472</v>
      </c>
      <c r="I45" s="10">
        <v>51.026999140154757</v>
      </c>
      <c r="J45" s="10">
        <v>99.971367153912283</v>
      </c>
      <c r="K45" s="10">
        <v>105.17815993121241</v>
      </c>
      <c r="L45" s="10">
        <v>105.17815993121241</v>
      </c>
      <c r="M45" s="10">
        <v>178.07394668959591</v>
      </c>
      <c r="N45" s="10">
        <v>649.81367153912288</v>
      </c>
      <c r="O45" s="10">
        <v>561.29742046431636</v>
      </c>
      <c r="P45" s="10">
        <v>601.91074806534823</v>
      </c>
      <c r="Q45" s="10">
        <v>541.51143594153052</v>
      </c>
      <c r="R45" s="10">
        <v>721.01917454858119</v>
      </c>
      <c r="S45" s="10">
        <v>709.8227858985382</v>
      </c>
      <c r="T45" s="10">
        <v>599.77497850386919</v>
      </c>
      <c r="U45" s="10">
        <v>476.72889079965603</v>
      </c>
      <c r="V45" s="10">
        <v>679.42201203783316</v>
      </c>
      <c r="W45" s="10">
        <v>544.85786758383483</v>
      </c>
      <c r="X45" s="10">
        <v>494.67386070507303</v>
      </c>
    </row>
    <row r="46" spans="1:24" ht="11.25" customHeight="1" x14ac:dyDescent="0.2">
      <c r="A46" s="41" t="s">
        <v>79</v>
      </c>
      <c r="B46" s="9" t="s">
        <v>80</v>
      </c>
      <c r="C46" s="10">
        <v>16.809974204643161</v>
      </c>
      <c r="D46" s="10">
        <v>16.809974204643161</v>
      </c>
      <c r="E46" s="10">
        <v>19.77644024075666</v>
      </c>
      <c r="F46" s="10">
        <v>24.720550300945831</v>
      </c>
      <c r="G46" s="10">
        <v>20.7652622527945</v>
      </c>
      <c r="H46" s="10">
        <v>22.742906276870158</v>
      </c>
      <c r="I46" s="10">
        <v>17.798796216681001</v>
      </c>
      <c r="J46" s="10">
        <v>17.798796216681001</v>
      </c>
      <c r="K46" s="10">
        <v>21.754084264832329</v>
      </c>
      <c r="L46" s="10">
        <v>20.7652622527945</v>
      </c>
      <c r="M46" s="10">
        <v>21.754084264832329</v>
      </c>
      <c r="N46" s="10">
        <v>25.70937231298366</v>
      </c>
      <c r="O46" s="10">
        <v>22.742906276870158</v>
      </c>
      <c r="P46" s="10">
        <v>12.85468615649183</v>
      </c>
      <c r="Q46" s="10">
        <v>0</v>
      </c>
      <c r="R46" s="10">
        <v>39.033705932932072</v>
      </c>
      <c r="S46" s="10">
        <v>38.990197764402403</v>
      </c>
      <c r="T46" s="10">
        <v>42.836801375752373</v>
      </c>
      <c r="U46" s="10">
        <v>36.532846087704208</v>
      </c>
      <c r="V46" s="10">
        <v>27.03147033533963</v>
      </c>
      <c r="W46" s="10">
        <v>28.08151332760103</v>
      </c>
      <c r="X46" s="10">
        <v>32.21384350816853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1.0007738607050729</v>
      </c>
      <c r="G47" s="10">
        <v>0</v>
      </c>
      <c r="H47" s="10">
        <v>0</v>
      </c>
      <c r="I47" s="10">
        <v>0</v>
      </c>
      <c r="J47" s="10">
        <v>0</v>
      </c>
      <c r="K47" s="10">
        <v>11.00842648323302</v>
      </c>
      <c r="L47" s="10">
        <v>5.0037833190025793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11.218572656921751</v>
      </c>
      <c r="L49" s="10">
        <v>5.0993981083404982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4.282029234737747E-2</v>
      </c>
      <c r="S49" s="10">
        <v>0</v>
      </c>
      <c r="T49" s="10">
        <v>1.067841788478074</v>
      </c>
      <c r="U49" s="10">
        <v>0</v>
      </c>
      <c r="V49" s="10">
        <v>4.0412725709372309E-3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444.25339638865012</v>
      </c>
      <c r="D50" s="10">
        <v>411.77033533963879</v>
      </c>
      <c r="E50" s="10">
        <v>433.7441100601892</v>
      </c>
      <c r="F50" s="10">
        <v>430.8779879621668</v>
      </c>
      <c r="G50" s="10">
        <v>398.83731728288899</v>
      </c>
      <c r="H50" s="10">
        <v>375.30240756663801</v>
      </c>
      <c r="I50" s="10">
        <v>381.22098022355982</v>
      </c>
      <c r="J50" s="10">
        <v>410.51212381771279</v>
      </c>
      <c r="K50" s="10">
        <v>358.57171109200351</v>
      </c>
      <c r="L50" s="10">
        <v>301.38813413585552</v>
      </c>
      <c r="M50" s="10">
        <v>350.88185726569208</v>
      </c>
      <c r="N50" s="10">
        <v>305.79251934651762</v>
      </c>
      <c r="O50" s="10">
        <v>321.26491831470332</v>
      </c>
      <c r="P50" s="10">
        <v>265.96921754084258</v>
      </c>
      <c r="Q50" s="10">
        <v>327.53319002579531</v>
      </c>
      <c r="R50" s="10">
        <v>178.24084264832331</v>
      </c>
      <c r="S50" s="10">
        <v>213.80644883920891</v>
      </c>
      <c r="T50" s="10">
        <v>252.47403267411869</v>
      </c>
      <c r="U50" s="10">
        <v>210.43869303525361</v>
      </c>
      <c r="V50" s="10">
        <v>166.45752364574369</v>
      </c>
      <c r="W50" s="10">
        <v>180.3427343078246</v>
      </c>
      <c r="X50" s="10">
        <v>197.3763542562339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227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3771.773774720551</v>
      </c>
      <c r="D2" s="31">
        <f t="shared" si="0"/>
        <v>3915.9946689595872</v>
      </c>
      <c r="E2" s="31">
        <f t="shared" si="0"/>
        <v>4413.7061049011172</v>
      </c>
      <c r="F2" s="31">
        <f t="shared" si="0"/>
        <v>4712.0303525365425</v>
      </c>
      <c r="G2" s="31">
        <f t="shared" si="0"/>
        <v>4639.830524505589</v>
      </c>
      <c r="H2" s="31">
        <f t="shared" si="0"/>
        <v>4234.9756663800508</v>
      </c>
      <c r="I2" s="31">
        <f t="shared" si="0"/>
        <v>4070.0484952708516</v>
      </c>
      <c r="J2" s="31">
        <f t="shared" si="0"/>
        <v>4355.6995700773859</v>
      </c>
      <c r="K2" s="31">
        <f t="shared" si="0"/>
        <v>3859.9774720550304</v>
      </c>
      <c r="L2" s="31">
        <f t="shared" si="0"/>
        <v>3973.2648323301805</v>
      </c>
      <c r="M2" s="31">
        <f t="shared" si="0"/>
        <v>4368.3858125537399</v>
      </c>
      <c r="N2" s="31">
        <f t="shared" si="0"/>
        <v>3692.9078245915744</v>
      </c>
      <c r="O2" s="31">
        <f t="shared" si="0"/>
        <v>3967.6529664660361</v>
      </c>
      <c r="P2" s="31">
        <f t="shared" si="0"/>
        <v>3717.1914875322441</v>
      </c>
      <c r="Q2" s="31">
        <f t="shared" si="0"/>
        <v>3628.2895098882204</v>
      </c>
      <c r="R2" s="31">
        <f t="shared" si="0"/>
        <v>3777.8576096302668</v>
      </c>
      <c r="S2" s="31">
        <f t="shared" si="0"/>
        <v>4118.3974204643155</v>
      </c>
      <c r="T2" s="31">
        <f t="shared" si="0"/>
        <v>3830.8027515047288</v>
      </c>
      <c r="U2" s="31">
        <f t="shared" si="0"/>
        <v>3922.1456577815993</v>
      </c>
      <c r="V2" s="31">
        <f t="shared" si="0"/>
        <v>3766.9846087704209</v>
      </c>
      <c r="W2" s="31">
        <f t="shared" si="0"/>
        <v>3931.1940670679278</v>
      </c>
      <c r="X2" s="31">
        <f t="shared" ref="X2" si="1">SUM(X3,X17,X22,X25,X26,X51,X52,X71,X74,X75,X76)</f>
        <v>3908.1396388650037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3771.773774720551</v>
      </c>
      <c r="D26" s="37">
        <f t="shared" si="14"/>
        <v>3915.9946689595872</v>
      </c>
      <c r="E26" s="37">
        <f t="shared" si="14"/>
        <v>4413.7061049011172</v>
      </c>
      <c r="F26" s="37">
        <f t="shared" si="14"/>
        <v>4712.0303525365425</v>
      </c>
      <c r="G26" s="37">
        <f t="shared" si="14"/>
        <v>4639.830524505589</v>
      </c>
      <c r="H26" s="37">
        <f t="shared" si="14"/>
        <v>4234.9756663800508</v>
      </c>
      <c r="I26" s="37">
        <f t="shared" si="14"/>
        <v>4070.0484952708516</v>
      </c>
      <c r="J26" s="37">
        <f t="shared" si="14"/>
        <v>4355.6995700773859</v>
      </c>
      <c r="K26" s="37">
        <f t="shared" si="14"/>
        <v>3859.9774720550304</v>
      </c>
      <c r="L26" s="37">
        <f t="shared" si="14"/>
        <v>3973.2648323301805</v>
      </c>
      <c r="M26" s="37">
        <f t="shared" si="14"/>
        <v>4368.3858125537399</v>
      </c>
      <c r="N26" s="37">
        <f t="shared" si="14"/>
        <v>3692.9078245915744</v>
      </c>
      <c r="O26" s="37">
        <f t="shared" si="14"/>
        <v>3967.6529664660361</v>
      </c>
      <c r="P26" s="37">
        <f t="shared" si="14"/>
        <v>3717.1914875322441</v>
      </c>
      <c r="Q26" s="37">
        <f t="shared" si="14"/>
        <v>3628.2895098882204</v>
      </c>
      <c r="R26" s="37">
        <f t="shared" si="14"/>
        <v>3777.8576096302668</v>
      </c>
      <c r="S26" s="37">
        <f t="shared" si="14"/>
        <v>4118.3974204643155</v>
      </c>
      <c r="T26" s="37">
        <f t="shared" si="14"/>
        <v>3830.8027515047288</v>
      </c>
      <c r="U26" s="37">
        <f t="shared" si="14"/>
        <v>3922.1456577815993</v>
      </c>
      <c r="V26" s="37">
        <f t="shared" si="14"/>
        <v>3766.9846087704209</v>
      </c>
      <c r="W26" s="37">
        <f t="shared" si="14"/>
        <v>3931.1940670679278</v>
      </c>
      <c r="X26" s="37">
        <f t="shared" ref="X26" si="15">SUM(X27,X33)</f>
        <v>3908.1396388650037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3771.773774720551</v>
      </c>
      <c r="D33" s="29">
        <f t="shared" si="18"/>
        <v>3915.9946689595872</v>
      </c>
      <c r="E33" s="29">
        <f t="shared" si="18"/>
        <v>4413.7061049011172</v>
      </c>
      <c r="F33" s="29">
        <f t="shared" si="18"/>
        <v>4712.0303525365425</v>
      </c>
      <c r="G33" s="29">
        <f t="shared" si="18"/>
        <v>4639.830524505589</v>
      </c>
      <c r="H33" s="29">
        <f t="shared" si="18"/>
        <v>4234.9756663800508</v>
      </c>
      <c r="I33" s="29">
        <f t="shared" si="18"/>
        <v>4070.0484952708516</v>
      </c>
      <c r="J33" s="29">
        <f t="shared" si="18"/>
        <v>4355.6995700773859</v>
      </c>
      <c r="K33" s="29">
        <f t="shared" si="18"/>
        <v>3859.9774720550304</v>
      </c>
      <c r="L33" s="29">
        <f t="shared" si="18"/>
        <v>3973.2648323301805</v>
      </c>
      <c r="M33" s="29">
        <f t="shared" si="18"/>
        <v>4368.3858125537399</v>
      </c>
      <c r="N33" s="29">
        <f t="shared" si="18"/>
        <v>3692.9078245915744</v>
      </c>
      <c r="O33" s="29">
        <f t="shared" si="18"/>
        <v>3967.6529664660361</v>
      </c>
      <c r="P33" s="29">
        <f t="shared" si="18"/>
        <v>3717.1914875322441</v>
      </c>
      <c r="Q33" s="29">
        <f t="shared" si="18"/>
        <v>3628.2895098882204</v>
      </c>
      <c r="R33" s="29">
        <f t="shared" si="18"/>
        <v>3777.8576096302668</v>
      </c>
      <c r="S33" s="29">
        <f t="shared" si="18"/>
        <v>4118.3974204643155</v>
      </c>
      <c r="T33" s="29">
        <f t="shared" si="18"/>
        <v>3830.8027515047288</v>
      </c>
      <c r="U33" s="29">
        <f t="shared" si="18"/>
        <v>3922.1456577815993</v>
      </c>
      <c r="V33" s="29">
        <f t="shared" si="18"/>
        <v>3766.9846087704209</v>
      </c>
      <c r="W33" s="29">
        <f t="shared" si="18"/>
        <v>3931.1940670679278</v>
      </c>
      <c r="X33" s="29">
        <f t="shared" ref="X33" si="19">SUM(X34:X50)</f>
        <v>3908.1396388650037</v>
      </c>
    </row>
    <row r="34" spans="1:24" ht="11.25" customHeight="1" x14ac:dyDescent="0.2">
      <c r="A34" s="41" t="s">
        <v>55</v>
      </c>
      <c r="B34" s="9" t="s">
        <v>56</v>
      </c>
      <c r="C34" s="10">
        <v>2226.9835769561482</v>
      </c>
      <c r="D34" s="10">
        <v>2450.4375752364572</v>
      </c>
      <c r="E34" s="10">
        <v>2883.312209802235</v>
      </c>
      <c r="F34" s="10">
        <v>3068.984178847807</v>
      </c>
      <c r="G34" s="10">
        <v>2995.5789337919168</v>
      </c>
      <c r="H34" s="10">
        <v>2858.3134135855539</v>
      </c>
      <c r="I34" s="10">
        <v>2703.461994840929</v>
      </c>
      <c r="J34" s="10">
        <v>2897.2851246775581</v>
      </c>
      <c r="K34" s="10">
        <v>2488.575838349097</v>
      </c>
      <c r="L34" s="10">
        <v>2397.966895958727</v>
      </c>
      <c r="M34" s="10">
        <v>2662.984436801376</v>
      </c>
      <c r="N34" s="10">
        <v>2361.3150472914881</v>
      </c>
      <c r="O34" s="10">
        <v>2561.1984522785901</v>
      </c>
      <c r="P34" s="10">
        <v>2411.6774720550302</v>
      </c>
      <c r="Q34" s="10">
        <v>2441.9539122957872</v>
      </c>
      <c r="R34" s="10">
        <v>2248.9503009458299</v>
      </c>
      <c r="S34" s="10">
        <v>2656.622785898538</v>
      </c>
      <c r="T34" s="10">
        <v>2539.3834909716252</v>
      </c>
      <c r="U34" s="10">
        <v>2740.9146173688732</v>
      </c>
      <c r="V34" s="10">
        <v>2345.8122957867581</v>
      </c>
      <c r="W34" s="10">
        <v>2587.7575236457442</v>
      </c>
      <c r="X34" s="10">
        <v>2498.3590713671538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7.5564058469475492</v>
      </c>
      <c r="D36" s="10">
        <v>15.1128116938951</v>
      </c>
      <c r="E36" s="10">
        <v>72.325709372312986</v>
      </c>
      <c r="F36" s="10">
        <v>65.848753224419596</v>
      </c>
      <c r="G36" s="10">
        <v>106.8693035253654</v>
      </c>
      <c r="H36" s="10">
        <v>45.338521066208081</v>
      </c>
      <c r="I36" s="10">
        <v>165.16165090283749</v>
      </c>
      <c r="J36" s="10">
        <v>115.5052450558899</v>
      </c>
      <c r="K36" s="10">
        <v>63.689767841788473</v>
      </c>
      <c r="L36" s="10">
        <v>66.92828890799656</v>
      </c>
      <c r="M36" s="10">
        <v>127.3795356835769</v>
      </c>
      <c r="N36" s="10">
        <v>106.8693035253654</v>
      </c>
      <c r="O36" s="10">
        <v>129.53852106620809</v>
      </c>
      <c r="P36" s="10">
        <v>91.756491831470328</v>
      </c>
      <c r="Q36" s="10">
        <v>125.2206362854686</v>
      </c>
      <c r="R36" s="10">
        <v>117.2651762682717</v>
      </c>
      <c r="S36" s="10">
        <v>157.38779019776439</v>
      </c>
      <c r="T36" s="10">
        <v>170.39673258813411</v>
      </c>
      <c r="U36" s="10">
        <v>157.47635425623389</v>
      </c>
      <c r="V36" s="10">
        <v>128.05588993981081</v>
      </c>
      <c r="W36" s="10">
        <v>198.45391229578669</v>
      </c>
      <c r="X36" s="10">
        <v>208.9778159931212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31.912209802235601</v>
      </c>
      <c r="D41" s="10">
        <v>110.148581255374</v>
      </c>
      <c r="E41" s="10">
        <v>39.118142734307817</v>
      </c>
      <c r="F41" s="10">
        <v>36.029922613929493</v>
      </c>
      <c r="G41" s="10">
        <v>22.64737747205503</v>
      </c>
      <c r="H41" s="10">
        <v>19.559071367153908</v>
      </c>
      <c r="I41" s="10">
        <v>19.559071367153908</v>
      </c>
      <c r="J41" s="10">
        <v>15.44135855546002</v>
      </c>
      <c r="K41" s="10">
        <v>25.735683576956141</v>
      </c>
      <c r="L41" s="10">
        <v>30.882803095442821</v>
      </c>
      <c r="M41" s="10">
        <v>23.6767841788478</v>
      </c>
      <c r="N41" s="10">
        <v>26.765090283748929</v>
      </c>
      <c r="O41" s="10">
        <v>22.64737747205503</v>
      </c>
      <c r="P41" s="10">
        <v>4.1177128116938952</v>
      </c>
      <c r="Q41" s="10">
        <v>0</v>
      </c>
      <c r="R41" s="10">
        <v>0</v>
      </c>
      <c r="S41" s="10">
        <v>0.14617368873602751</v>
      </c>
      <c r="T41" s="10">
        <v>5.1590713671539118E-3</v>
      </c>
      <c r="U41" s="10">
        <v>0</v>
      </c>
      <c r="V41" s="10">
        <v>0</v>
      </c>
      <c r="W41" s="10">
        <v>0</v>
      </c>
      <c r="X41" s="10">
        <v>0.59294926913155632</v>
      </c>
    </row>
    <row r="42" spans="1:24" ht="11.25" customHeight="1" x14ac:dyDescent="0.2">
      <c r="A42" s="41" t="s">
        <v>71</v>
      </c>
      <c r="B42" s="9" t="s">
        <v>72</v>
      </c>
      <c r="C42" s="10">
        <v>863.85786758383483</v>
      </c>
      <c r="D42" s="10">
        <v>788.19148753224408</v>
      </c>
      <c r="E42" s="10">
        <v>839.6866723989682</v>
      </c>
      <c r="F42" s="10">
        <v>984.71384350816845</v>
      </c>
      <c r="G42" s="10">
        <v>1014.139638865004</v>
      </c>
      <c r="H42" s="10">
        <v>797.64978503869293</v>
      </c>
      <c r="I42" s="10">
        <v>702.01582115219264</v>
      </c>
      <c r="J42" s="10">
        <v>774.52949269131557</v>
      </c>
      <c r="K42" s="10">
        <v>743.00180567497853</v>
      </c>
      <c r="L42" s="10">
        <v>1012.037833190026</v>
      </c>
      <c r="M42" s="10">
        <v>961.59355116079109</v>
      </c>
      <c r="N42" s="10">
        <v>168.14754944110061</v>
      </c>
      <c r="O42" s="10">
        <v>295.30902837489248</v>
      </c>
      <c r="P42" s="10">
        <v>273.23972484952702</v>
      </c>
      <c r="Q42" s="10">
        <v>121.90696474634569</v>
      </c>
      <c r="R42" s="10">
        <v>447.36552020636282</v>
      </c>
      <c r="S42" s="10">
        <v>341.87145313843507</v>
      </c>
      <c r="T42" s="10">
        <v>216.32080825451419</v>
      </c>
      <c r="U42" s="10">
        <v>324.50885640584693</v>
      </c>
      <c r="V42" s="10">
        <v>423.82742906276872</v>
      </c>
      <c r="W42" s="10">
        <v>403.0633705932932</v>
      </c>
      <c r="X42" s="10">
        <v>500.67807394668961</v>
      </c>
    </row>
    <row r="43" spans="1:24" ht="11.25" customHeight="1" x14ac:dyDescent="0.2">
      <c r="A43" s="41" t="s">
        <v>73</v>
      </c>
      <c r="B43" s="9" t="s">
        <v>74</v>
      </c>
      <c r="C43" s="10">
        <v>47.353568357695607</v>
      </c>
      <c r="D43" s="10">
        <v>23.6767841788478</v>
      </c>
      <c r="E43" s="10">
        <v>22.64737747205503</v>
      </c>
      <c r="F43" s="10">
        <v>8.2354256233877905</v>
      </c>
      <c r="G43" s="10">
        <v>4.1177128116938952</v>
      </c>
      <c r="H43" s="10">
        <v>43.235855546001723</v>
      </c>
      <c r="I43" s="10">
        <v>28.82390369733448</v>
      </c>
      <c r="J43" s="10">
        <v>23.6767841788478</v>
      </c>
      <c r="K43" s="10">
        <v>41.272570937231293</v>
      </c>
      <c r="L43" s="10">
        <v>33.018056749785039</v>
      </c>
      <c r="M43" s="10">
        <v>37.145313843508163</v>
      </c>
      <c r="N43" s="10">
        <v>48.495270851246772</v>
      </c>
      <c r="O43" s="10">
        <v>53.654342218400693</v>
      </c>
      <c r="P43" s="10">
        <v>54.686156491831468</v>
      </c>
      <c r="Q43" s="10">
        <v>70.163370593293209</v>
      </c>
      <c r="R43" s="10">
        <v>64.850386930352542</v>
      </c>
      <c r="S43" s="10">
        <v>38.61539122957867</v>
      </c>
      <c r="T43" s="10">
        <v>51.083061049011178</v>
      </c>
      <c r="U43" s="10">
        <v>12.07824591573517</v>
      </c>
      <c r="V43" s="10">
        <v>23.09208942390369</v>
      </c>
      <c r="W43" s="10">
        <v>16.69810834049871</v>
      </c>
      <c r="X43" s="10">
        <v>7.4815133276010322</v>
      </c>
    </row>
    <row r="44" spans="1:24" ht="11.25" customHeight="1" x14ac:dyDescent="0.2">
      <c r="A44" s="41" t="s">
        <v>75</v>
      </c>
      <c r="B44" s="9" t="s">
        <v>76</v>
      </c>
      <c r="C44" s="10">
        <v>3.9171109200343932</v>
      </c>
      <c r="D44" s="10">
        <v>1.958555460017197</v>
      </c>
      <c r="E44" s="10">
        <v>0</v>
      </c>
      <c r="F44" s="10">
        <v>0.9792777300085983</v>
      </c>
      <c r="G44" s="10">
        <v>2.937833190025795</v>
      </c>
      <c r="H44" s="10">
        <v>0.9792777300085983</v>
      </c>
      <c r="I44" s="10">
        <v>0.9792777300085983</v>
      </c>
      <c r="J44" s="10">
        <v>0.9792777300085983</v>
      </c>
      <c r="K44" s="10">
        <v>0.9792777300085983</v>
      </c>
      <c r="L44" s="10">
        <v>0</v>
      </c>
      <c r="M44" s="10">
        <v>4.8963026655202064</v>
      </c>
      <c r="N44" s="10">
        <v>0</v>
      </c>
      <c r="O44" s="10">
        <v>0</v>
      </c>
      <c r="P44" s="10">
        <v>0.9792777300085983</v>
      </c>
      <c r="Q44" s="10">
        <v>0</v>
      </c>
      <c r="R44" s="10">
        <v>0.1233877901977644</v>
      </c>
      <c r="S44" s="10">
        <v>0</v>
      </c>
      <c r="T44" s="10">
        <v>0</v>
      </c>
      <c r="U44" s="10">
        <v>0</v>
      </c>
      <c r="V44" s="10">
        <v>0.31332760103181428</v>
      </c>
      <c r="W44" s="10">
        <v>2.0550300945829748E-2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129.1296646603611</v>
      </c>
      <c r="D45" s="10">
        <v>97.88856405846947</v>
      </c>
      <c r="E45" s="10">
        <v>103.09544282029231</v>
      </c>
      <c r="F45" s="10">
        <v>91.640412725709368</v>
      </c>
      <c r="G45" s="10">
        <v>73.937145313843502</v>
      </c>
      <c r="H45" s="10">
        <v>71.854428202923472</v>
      </c>
      <c r="I45" s="10">
        <v>51.026999140154757</v>
      </c>
      <c r="J45" s="10">
        <v>99.971367153912283</v>
      </c>
      <c r="K45" s="10">
        <v>105.17815993121241</v>
      </c>
      <c r="L45" s="10">
        <v>105.17815993121241</v>
      </c>
      <c r="M45" s="10">
        <v>178.07394668959591</v>
      </c>
      <c r="N45" s="10">
        <v>649.81367153912288</v>
      </c>
      <c r="O45" s="10">
        <v>561.29742046431636</v>
      </c>
      <c r="P45" s="10">
        <v>601.91074806534823</v>
      </c>
      <c r="Q45" s="10">
        <v>541.51143594153052</v>
      </c>
      <c r="R45" s="10">
        <v>721.01917454858119</v>
      </c>
      <c r="S45" s="10">
        <v>709.8227858985382</v>
      </c>
      <c r="T45" s="10">
        <v>599.77497850386919</v>
      </c>
      <c r="U45" s="10">
        <v>476.72889079965603</v>
      </c>
      <c r="V45" s="10">
        <v>679.42201203783316</v>
      </c>
      <c r="W45" s="10">
        <v>544.85786758383483</v>
      </c>
      <c r="X45" s="10">
        <v>494.67386070507303</v>
      </c>
    </row>
    <row r="46" spans="1:24" ht="11.25" customHeight="1" x14ac:dyDescent="0.2">
      <c r="A46" s="41" t="s">
        <v>79</v>
      </c>
      <c r="B46" s="9" t="s">
        <v>80</v>
      </c>
      <c r="C46" s="10">
        <v>16.809974204643161</v>
      </c>
      <c r="D46" s="10">
        <v>16.809974204643161</v>
      </c>
      <c r="E46" s="10">
        <v>19.77644024075666</v>
      </c>
      <c r="F46" s="10">
        <v>24.720550300945831</v>
      </c>
      <c r="G46" s="10">
        <v>20.7652622527945</v>
      </c>
      <c r="H46" s="10">
        <v>22.742906276870158</v>
      </c>
      <c r="I46" s="10">
        <v>17.798796216681001</v>
      </c>
      <c r="J46" s="10">
        <v>17.798796216681001</v>
      </c>
      <c r="K46" s="10">
        <v>21.754084264832329</v>
      </c>
      <c r="L46" s="10">
        <v>20.7652622527945</v>
      </c>
      <c r="M46" s="10">
        <v>21.754084264832329</v>
      </c>
      <c r="N46" s="10">
        <v>25.70937231298366</v>
      </c>
      <c r="O46" s="10">
        <v>22.742906276870158</v>
      </c>
      <c r="P46" s="10">
        <v>12.85468615649183</v>
      </c>
      <c r="Q46" s="10">
        <v>0</v>
      </c>
      <c r="R46" s="10">
        <v>0</v>
      </c>
      <c r="S46" s="10">
        <v>0.124591573516767</v>
      </c>
      <c r="T46" s="10">
        <v>0.29664660361134998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11.218572656921751</v>
      </c>
      <c r="L49" s="10">
        <v>5.0993981083404982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4.282029234737747E-2</v>
      </c>
      <c r="S49" s="10">
        <v>0</v>
      </c>
      <c r="T49" s="10">
        <v>1.067841788478074</v>
      </c>
      <c r="U49" s="10">
        <v>0</v>
      </c>
      <c r="V49" s="10">
        <v>4.0412725709372309E-3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444.25339638865012</v>
      </c>
      <c r="D50" s="10">
        <v>411.77033533963879</v>
      </c>
      <c r="E50" s="10">
        <v>433.7441100601892</v>
      </c>
      <c r="F50" s="10">
        <v>430.8779879621668</v>
      </c>
      <c r="G50" s="10">
        <v>398.83731728288899</v>
      </c>
      <c r="H50" s="10">
        <v>375.30240756663801</v>
      </c>
      <c r="I50" s="10">
        <v>381.22098022355982</v>
      </c>
      <c r="J50" s="10">
        <v>410.51212381771279</v>
      </c>
      <c r="K50" s="10">
        <v>358.57171109200351</v>
      </c>
      <c r="L50" s="10">
        <v>301.38813413585552</v>
      </c>
      <c r="M50" s="10">
        <v>350.88185726569208</v>
      </c>
      <c r="N50" s="10">
        <v>305.79251934651762</v>
      </c>
      <c r="O50" s="10">
        <v>321.26491831470332</v>
      </c>
      <c r="P50" s="10">
        <v>265.96921754084258</v>
      </c>
      <c r="Q50" s="10">
        <v>327.53319002579531</v>
      </c>
      <c r="R50" s="10">
        <v>178.24084264832331</v>
      </c>
      <c r="S50" s="10">
        <v>213.80644883920891</v>
      </c>
      <c r="T50" s="10">
        <v>252.47403267411869</v>
      </c>
      <c r="U50" s="10">
        <v>210.43869303525361</v>
      </c>
      <c r="V50" s="10">
        <v>166.45752364574369</v>
      </c>
      <c r="W50" s="10">
        <v>180.3427343078246</v>
      </c>
      <c r="X50" s="10">
        <v>197.3763542562339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228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13.11255374032674</v>
      </c>
      <c r="D2" s="31">
        <f t="shared" si="0"/>
        <v>11.5219260533104</v>
      </c>
      <c r="E2" s="31">
        <f t="shared" si="0"/>
        <v>9.8882201203783318</v>
      </c>
      <c r="F2" s="31">
        <f t="shared" si="0"/>
        <v>7.5451418744625967</v>
      </c>
      <c r="G2" s="31">
        <f t="shared" si="0"/>
        <v>10.40412725709372</v>
      </c>
      <c r="H2" s="31">
        <f t="shared" si="0"/>
        <v>10.662080825451421</v>
      </c>
      <c r="I2" s="31">
        <f t="shared" si="0"/>
        <v>21.4530524505589</v>
      </c>
      <c r="J2" s="31">
        <f t="shared" si="0"/>
        <v>27.944883920894242</v>
      </c>
      <c r="K2" s="31">
        <f t="shared" si="0"/>
        <v>37.016251074806533</v>
      </c>
      <c r="L2" s="31">
        <f t="shared" si="0"/>
        <v>36.801289767841787</v>
      </c>
      <c r="M2" s="31">
        <f t="shared" si="0"/>
        <v>31.018830610490109</v>
      </c>
      <c r="N2" s="31">
        <f t="shared" si="0"/>
        <v>47.742734307824591</v>
      </c>
      <c r="O2" s="31">
        <f t="shared" si="0"/>
        <v>67.562080825451417</v>
      </c>
      <c r="P2" s="31">
        <f t="shared" si="0"/>
        <v>91.852622527944973</v>
      </c>
      <c r="Q2" s="31">
        <f t="shared" si="0"/>
        <v>112.40292347377471</v>
      </c>
      <c r="R2" s="31">
        <f t="shared" si="0"/>
        <v>90.303439380911428</v>
      </c>
      <c r="S2" s="31">
        <f t="shared" si="0"/>
        <v>97.532674118658647</v>
      </c>
      <c r="T2" s="31">
        <f t="shared" si="0"/>
        <v>106.41109200343941</v>
      </c>
      <c r="U2" s="31">
        <f t="shared" si="0"/>
        <v>111.12287188306099</v>
      </c>
      <c r="V2" s="31">
        <f t="shared" si="0"/>
        <v>141.05107480653481</v>
      </c>
      <c r="W2" s="31">
        <f t="shared" si="0"/>
        <v>187.1656061908856</v>
      </c>
      <c r="X2" s="31">
        <f t="shared" ref="X2" si="1">SUM(X3,X17,X22,X25,X26,X51,X52,X71,X74,X75,X76)</f>
        <v>201.49604471195181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13.11255374032674</v>
      </c>
      <c r="D51" s="37">
        <v>11.5219260533104</v>
      </c>
      <c r="E51" s="37">
        <v>9.8882201203783318</v>
      </c>
      <c r="F51" s="37">
        <v>7.5451418744625967</v>
      </c>
      <c r="G51" s="37">
        <v>10.40412725709372</v>
      </c>
      <c r="H51" s="37">
        <v>10.662080825451421</v>
      </c>
      <c r="I51" s="37">
        <v>21.4530524505589</v>
      </c>
      <c r="J51" s="37">
        <v>27.944883920894242</v>
      </c>
      <c r="K51" s="37">
        <v>37.016251074806533</v>
      </c>
      <c r="L51" s="37">
        <v>36.801289767841787</v>
      </c>
      <c r="M51" s="37">
        <v>31.018830610490109</v>
      </c>
      <c r="N51" s="37">
        <v>47.742734307824591</v>
      </c>
      <c r="O51" s="37">
        <v>67.562080825451417</v>
      </c>
      <c r="P51" s="37">
        <v>91.852622527944973</v>
      </c>
      <c r="Q51" s="37">
        <v>112.40292347377471</v>
      </c>
      <c r="R51" s="37">
        <v>90.303439380911428</v>
      </c>
      <c r="S51" s="37">
        <v>97.532674118658647</v>
      </c>
      <c r="T51" s="37">
        <v>106.41109200343941</v>
      </c>
      <c r="U51" s="37">
        <v>111.12287188306099</v>
      </c>
      <c r="V51" s="37">
        <v>141.05107480653481</v>
      </c>
      <c r="W51" s="37">
        <v>187.1656061908856</v>
      </c>
      <c r="X51" s="37">
        <v>201.49604471195181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219</v>
      </c>
      <c r="B1" s="4" t="s">
        <v>285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40.818744625967319</v>
      </c>
      <c r="J2" s="31">
        <f t="shared" si="0"/>
        <v>330.41943250214956</v>
      </c>
      <c r="K2" s="31">
        <f t="shared" si="0"/>
        <v>379.33499570077379</v>
      </c>
      <c r="L2" s="31">
        <f t="shared" si="0"/>
        <v>420.44522785898539</v>
      </c>
      <c r="M2" s="31">
        <f t="shared" si="0"/>
        <v>206.60171969045575</v>
      </c>
      <c r="N2" s="31">
        <f t="shared" si="0"/>
        <v>240.20730868443675</v>
      </c>
      <c r="O2" s="31">
        <f t="shared" si="0"/>
        <v>330.89707652622531</v>
      </c>
      <c r="P2" s="31">
        <f t="shared" si="0"/>
        <v>373.05339638864996</v>
      </c>
      <c r="Q2" s="31">
        <f t="shared" si="0"/>
        <v>409.66844368013761</v>
      </c>
      <c r="R2" s="31">
        <f t="shared" si="0"/>
        <v>370.14041272570944</v>
      </c>
      <c r="S2" s="31">
        <f t="shared" si="0"/>
        <v>292.29432502149609</v>
      </c>
      <c r="T2" s="31">
        <f t="shared" si="0"/>
        <v>401.06268271711093</v>
      </c>
      <c r="U2" s="31">
        <f t="shared" si="0"/>
        <v>630.74342218400693</v>
      </c>
      <c r="V2" s="31">
        <f t="shared" si="0"/>
        <v>833.17936371453141</v>
      </c>
      <c r="W2" s="31">
        <f t="shared" si="0"/>
        <v>1025.8227858985381</v>
      </c>
      <c r="X2" s="31">
        <f t="shared" ref="X2" si="1">SUM(X3,X17,X22,X25,X26,X51,X52,X71,X74,X75,X76)</f>
        <v>936.12175408426469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40.818744625967319</v>
      </c>
      <c r="J52" s="37">
        <f t="shared" si="20"/>
        <v>330.41943250214956</v>
      </c>
      <c r="K52" s="37">
        <f t="shared" si="20"/>
        <v>379.33499570077379</v>
      </c>
      <c r="L52" s="37">
        <f t="shared" si="20"/>
        <v>420.44522785898539</v>
      </c>
      <c r="M52" s="37">
        <f t="shared" si="20"/>
        <v>206.60171969045575</v>
      </c>
      <c r="N52" s="37">
        <f t="shared" si="20"/>
        <v>240.20730868443675</v>
      </c>
      <c r="O52" s="37">
        <f t="shared" si="20"/>
        <v>330.89707652622531</v>
      </c>
      <c r="P52" s="37">
        <f t="shared" si="20"/>
        <v>373.05339638864996</v>
      </c>
      <c r="Q52" s="37">
        <f t="shared" si="20"/>
        <v>409.66844368013761</v>
      </c>
      <c r="R52" s="37">
        <f t="shared" si="20"/>
        <v>370.14041272570944</v>
      </c>
      <c r="S52" s="37">
        <f t="shared" si="20"/>
        <v>292.29432502149609</v>
      </c>
      <c r="T52" s="37">
        <f t="shared" si="20"/>
        <v>401.06268271711093</v>
      </c>
      <c r="U52" s="37">
        <f t="shared" si="20"/>
        <v>630.74342218400693</v>
      </c>
      <c r="V52" s="37">
        <f t="shared" si="20"/>
        <v>833.17936371453141</v>
      </c>
      <c r="W52" s="37">
        <f t="shared" si="20"/>
        <v>1025.8227858985381</v>
      </c>
      <c r="X52" s="37">
        <f t="shared" ref="X52" si="21">SUM(X53:X70)</f>
        <v>936.12175408426469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18.72553740326741</v>
      </c>
      <c r="J64" s="10">
        <v>88.277472055030088</v>
      </c>
      <c r="K64" s="10">
        <v>125.70455717970761</v>
      </c>
      <c r="L64" s="10">
        <v>130.58185726569221</v>
      </c>
      <c r="M64" s="10">
        <v>110.2751504729149</v>
      </c>
      <c r="N64" s="10">
        <v>45.786758383490969</v>
      </c>
      <c r="O64" s="10">
        <v>89.63886500429922</v>
      </c>
      <c r="P64" s="10">
        <v>130.9114359415305</v>
      </c>
      <c r="Q64" s="10">
        <v>125.1074806534824</v>
      </c>
      <c r="R64" s="10">
        <v>148.4019776440241</v>
      </c>
      <c r="S64" s="10">
        <v>130.7811693895099</v>
      </c>
      <c r="T64" s="10">
        <v>144.2463456577816</v>
      </c>
      <c r="U64" s="10">
        <v>190.66190885640589</v>
      </c>
      <c r="V64" s="10">
        <v>217.5270851246776</v>
      </c>
      <c r="W64" s="10">
        <v>291.18211521926048</v>
      </c>
      <c r="X64" s="10">
        <v>283.83250214961299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22.09320722269991</v>
      </c>
      <c r="J66" s="10">
        <v>242.14196044711949</v>
      </c>
      <c r="K66" s="10">
        <v>253.6304385210662</v>
      </c>
      <c r="L66" s="10">
        <v>289.86337059329321</v>
      </c>
      <c r="M66" s="10">
        <v>96.326569217540836</v>
      </c>
      <c r="N66" s="10">
        <v>194.42055030094579</v>
      </c>
      <c r="O66" s="10">
        <v>241.25821152192611</v>
      </c>
      <c r="P66" s="10">
        <v>242.14196044711949</v>
      </c>
      <c r="Q66" s="10">
        <v>284.5609630266552</v>
      </c>
      <c r="R66" s="10">
        <v>221.73843508168531</v>
      </c>
      <c r="S66" s="10">
        <v>161.51315563198619</v>
      </c>
      <c r="T66" s="10">
        <v>256.81633705932933</v>
      </c>
      <c r="U66" s="10">
        <v>440.08151332760099</v>
      </c>
      <c r="V66" s="10">
        <v>615.65227858985384</v>
      </c>
      <c r="W66" s="10">
        <v>734.6406706792776</v>
      </c>
      <c r="X66" s="10">
        <v>652.2892519346517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4.2992261392949267</v>
      </c>
      <c r="D2" s="31">
        <f t="shared" si="0"/>
        <v>4.2992261392949267</v>
      </c>
      <c r="E2" s="31">
        <f t="shared" si="0"/>
        <v>4.2992261392949267</v>
      </c>
      <c r="F2" s="31">
        <f t="shared" si="0"/>
        <v>4.2992261392949267</v>
      </c>
      <c r="G2" s="31">
        <f t="shared" si="0"/>
        <v>4.2992261392949267</v>
      </c>
      <c r="H2" s="31">
        <f t="shared" si="0"/>
        <v>4.2992261392949267</v>
      </c>
      <c r="I2" s="31">
        <f t="shared" si="0"/>
        <v>4.2992261392949267</v>
      </c>
      <c r="J2" s="31">
        <f t="shared" si="0"/>
        <v>4.2992261392949267</v>
      </c>
      <c r="K2" s="31">
        <f t="shared" si="0"/>
        <v>4.2992261392949267</v>
      </c>
      <c r="L2" s="31">
        <f t="shared" si="0"/>
        <v>4.2992261392949267</v>
      </c>
      <c r="M2" s="31">
        <f t="shared" si="0"/>
        <v>4.2992261392949267</v>
      </c>
      <c r="N2" s="31">
        <f t="shared" si="0"/>
        <v>4.2992261392949267</v>
      </c>
      <c r="O2" s="31">
        <f t="shared" si="0"/>
        <v>4.2992261392949267</v>
      </c>
      <c r="P2" s="31">
        <f t="shared" si="0"/>
        <v>4.2992261392949267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4.2992261392949267</v>
      </c>
      <c r="D52" s="37">
        <f t="shared" si="20"/>
        <v>4.2992261392949267</v>
      </c>
      <c r="E52" s="37">
        <f t="shared" si="20"/>
        <v>4.2992261392949267</v>
      </c>
      <c r="F52" s="37">
        <f t="shared" si="20"/>
        <v>4.2992261392949267</v>
      </c>
      <c r="G52" s="37">
        <f t="shared" si="20"/>
        <v>4.2992261392949267</v>
      </c>
      <c r="H52" s="37">
        <f t="shared" si="20"/>
        <v>4.2992261392949267</v>
      </c>
      <c r="I52" s="37">
        <f t="shared" si="20"/>
        <v>4.2992261392949267</v>
      </c>
      <c r="J52" s="37">
        <f t="shared" si="20"/>
        <v>4.2992261392949267</v>
      </c>
      <c r="K52" s="37">
        <f t="shared" si="20"/>
        <v>4.2992261392949267</v>
      </c>
      <c r="L52" s="37">
        <f t="shared" si="20"/>
        <v>4.2992261392949267</v>
      </c>
      <c r="M52" s="37">
        <f t="shared" si="20"/>
        <v>4.2992261392949267</v>
      </c>
      <c r="N52" s="37">
        <f t="shared" si="20"/>
        <v>4.2992261392949267</v>
      </c>
      <c r="O52" s="37">
        <f t="shared" si="20"/>
        <v>4.2992261392949267</v>
      </c>
      <c r="P52" s="37">
        <f t="shared" si="20"/>
        <v>4.2992261392949267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4.2992261392949267</v>
      </c>
      <c r="D60" s="10">
        <v>4.2992261392949267</v>
      </c>
      <c r="E60" s="10">
        <v>4.2992261392949267</v>
      </c>
      <c r="F60" s="10">
        <v>4.2992261392949267</v>
      </c>
      <c r="G60" s="10">
        <v>4.2992261392949267</v>
      </c>
      <c r="H60" s="10">
        <v>4.2992261392949267</v>
      </c>
      <c r="I60" s="10">
        <v>4.2992261392949267</v>
      </c>
      <c r="J60" s="10">
        <v>4.2992261392949267</v>
      </c>
      <c r="K60" s="10">
        <v>4.2992261392949267</v>
      </c>
      <c r="L60" s="10">
        <v>4.2992261392949267</v>
      </c>
      <c r="M60" s="10">
        <v>4.2992261392949267</v>
      </c>
      <c r="N60" s="10">
        <v>4.2992261392949267</v>
      </c>
      <c r="O60" s="10">
        <v>4.2992261392949267</v>
      </c>
      <c r="P60" s="10">
        <v>4.2992261392949267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220</v>
      </c>
      <c r="B1" s="4" t="s">
        <v>283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4827.483748925194</v>
      </c>
      <c r="D2" s="31">
        <f t="shared" si="0"/>
        <v>4856.8570937231298</v>
      </c>
      <c r="E2" s="31">
        <f t="shared" si="0"/>
        <v>4762.7598452278589</v>
      </c>
      <c r="F2" s="31">
        <f t="shared" si="0"/>
        <v>4855.0768701633706</v>
      </c>
      <c r="G2" s="31">
        <f t="shared" si="0"/>
        <v>5066.947635425623</v>
      </c>
      <c r="H2" s="31">
        <f t="shared" si="0"/>
        <v>5251.6405846947546</v>
      </c>
      <c r="I2" s="31">
        <f t="shared" si="0"/>
        <v>4977.5988822012041</v>
      </c>
      <c r="J2" s="31">
        <f t="shared" si="0"/>
        <v>5182.5592433361981</v>
      </c>
      <c r="K2" s="31">
        <f t="shared" si="0"/>
        <v>5106.4790197764396</v>
      </c>
      <c r="L2" s="31">
        <f t="shared" si="0"/>
        <v>4971.6295786758374</v>
      </c>
      <c r="M2" s="31">
        <f t="shared" si="0"/>
        <v>5197.4338779019772</v>
      </c>
      <c r="N2" s="31">
        <f t="shared" si="0"/>
        <v>5571.3927773000851</v>
      </c>
      <c r="O2" s="31">
        <f t="shared" si="0"/>
        <v>5252.3456577815987</v>
      </c>
      <c r="P2" s="31">
        <f t="shared" si="0"/>
        <v>5255.3886500429917</v>
      </c>
      <c r="Q2" s="31">
        <f t="shared" si="0"/>
        <v>5257.0702493551153</v>
      </c>
      <c r="R2" s="31">
        <f t="shared" si="0"/>
        <v>5484.8627687016333</v>
      </c>
      <c r="S2" s="31">
        <f t="shared" si="0"/>
        <v>5247.6257953568347</v>
      </c>
      <c r="T2" s="31">
        <f t="shared" si="0"/>
        <v>5098.1303525365429</v>
      </c>
      <c r="U2" s="31">
        <f t="shared" si="0"/>
        <v>5234.3703353396377</v>
      </c>
      <c r="V2" s="31">
        <f t="shared" si="0"/>
        <v>5498.663972484952</v>
      </c>
      <c r="W2" s="31">
        <f t="shared" si="0"/>
        <v>4934.6400687876185</v>
      </c>
      <c r="X2" s="31">
        <f t="shared" ref="X2" si="1">SUM(X3,X17,X22,X25,X26,X51,X52,X71,X74,X75,X76)</f>
        <v>5237.7775580395528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NRG_EHG_E!C5+NRG_CM_E!C5+NRG_OIL_NG_E!C5+NRG_PF_E!C5+NRG_CO_E!C5+NRG_BKBPB_E!C5+NRG_GW_E!C5+NRG_BF_E!C5+NRG_PR_E!C5+NRG_NI_E!C5+NRG_CL_E!C5+NRG_LNG_E!C5+NRG_BIOG_E!C5+NRG_GTL_E!C5+NRG_CPP_E!C5+NRG_NSP_E!C5</f>
        <v>0</v>
      </c>
      <c r="D5" s="10">
        <f>NRG_EHG_E!D5+NRG_CM_E!D5+NRG_OIL_NG_E!D5+NRG_PF_E!D5+NRG_CO_E!D5+NRG_BKBPB_E!D5+NRG_GW_E!D5+NRG_BF_E!D5+NRG_PR_E!D5+NRG_NI_E!D5+NRG_CL_E!D5+NRG_LNG_E!D5+NRG_BIOG_E!D5+NRG_GTL_E!D5+NRG_CPP_E!D5+NRG_NSP_E!D5</f>
        <v>0</v>
      </c>
      <c r="E5" s="10">
        <f>NRG_EHG_E!E5+NRG_CM_E!E5+NRG_OIL_NG_E!E5+NRG_PF_E!E5+NRG_CO_E!E5+NRG_BKBPB_E!E5+NRG_GW_E!E5+NRG_BF_E!E5+NRG_PR_E!E5+NRG_NI_E!E5+NRG_CL_E!E5+NRG_LNG_E!E5+NRG_BIOG_E!E5+NRG_GTL_E!E5+NRG_CPP_E!E5+NRG_NSP_E!E5</f>
        <v>0</v>
      </c>
      <c r="F5" s="10">
        <f>NRG_EHG_E!F5+NRG_CM_E!F5+NRG_OIL_NG_E!F5+NRG_PF_E!F5+NRG_CO_E!F5+NRG_BKBPB_E!F5+NRG_GW_E!F5+NRG_BF_E!F5+NRG_PR_E!F5+NRG_NI_E!F5+NRG_CL_E!F5+NRG_LNG_E!F5+NRG_BIOG_E!F5+NRG_GTL_E!F5+NRG_CPP_E!F5+NRG_NSP_E!F5</f>
        <v>0</v>
      </c>
      <c r="G5" s="10">
        <f>NRG_EHG_E!G5+NRG_CM_E!G5+NRG_OIL_NG_E!G5+NRG_PF_E!G5+NRG_CO_E!G5+NRG_BKBPB_E!G5+NRG_GW_E!G5+NRG_BF_E!G5+NRG_PR_E!G5+NRG_NI_E!G5+NRG_CL_E!G5+NRG_LNG_E!G5+NRG_BIOG_E!G5+NRG_GTL_E!G5+NRG_CPP_E!G5+NRG_NSP_E!G5</f>
        <v>0</v>
      </c>
      <c r="H5" s="10">
        <f>NRG_EHG_E!H5+NRG_CM_E!H5+NRG_OIL_NG_E!H5+NRG_PF_E!H5+NRG_CO_E!H5+NRG_BKBPB_E!H5+NRG_GW_E!H5+NRG_BF_E!H5+NRG_PR_E!H5+NRG_NI_E!H5+NRG_CL_E!H5+NRG_LNG_E!H5+NRG_BIOG_E!H5+NRG_GTL_E!H5+NRG_CPP_E!H5+NRG_NSP_E!H5</f>
        <v>0</v>
      </c>
      <c r="I5" s="10">
        <f>NRG_EHG_E!I5+NRG_CM_E!I5+NRG_OIL_NG_E!I5+NRG_PF_E!I5+NRG_CO_E!I5+NRG_BKBPB_E!I5+NRG_GW_E!I5+NRG_BF_E!I5+NRG_PR_E!I5+NRG_NI_E!I5+NRG_CL_E!I5+NRG_LNG_E!I5+NRG_BIOG_E!I5+NRG_GTL_E!I5+NRG_CPP_E!I5+NRG_NSP_E!I5</f>
        <v>0</v>
      </c>
      <c r="J5" s="10">
        <f>NRG_EHG_E!J5+NRG_CM_E!J5+NRG_OIL_NG_E!J5+NRG_PF_E!J5+NRG_CO_E!J5+NRG_BKBPB_E!J5+NRG_GW_E!J5+NRG_BF_E!J5+NRG_PR_E!J5+NRG_NI_E!J5+NRG_CL_E!J5+NRG_LNG_E!J5+NRG_BIOG_E!J5+NRG_GTL_E!J5+NRG_CPP_E!J5+NRG_NSP_E!J5</f>
        <v>0</v>
      </c>
      <c r="K5" s="10">
        <f>NRG_EHG_E!K5+NRG_CM_E!K5+NRG_OIL_NG_E!K5+NRG_PF_E!K5+NRG_CO_E!K5+NRG_BKBPB_E!K5+NRG_GW_E!K5+NRG_BF_E!K5+NRG_PR_E!K5+NRG_NI_E!K5+NRG_CL_E!K5+NRG_LNG_E!K5+NRG_BIOG_E!K5+NRG_GTL_E!K5+NRG_CPP_E!K5+NRG_NSP_E!K5</f>
        <v>0</v>
      </c>
      <c r="L5" s="10">
        <f>NRG_EHG_E!L5+NRG_CM_E!L5+NRG_OIL_NG_E!L5+NRG_PF_E!L5+NRG_CO_E!L5+NRG_BKBPB_E!L5+NRG_GW_E!L5+NRG_BF_E!L5+NRG_PR_E!L5+NRG_NI_E!L5+NRG_CL_E!L5+NRG_LNG_E!L5+NRG_BIOG_E!L5+NRG_GTL_E!L5+NRG_CPP_E!L5+NRG_NSP_E!L5</f>
        <v>0</v>
      </c>
      <c r="M5" s="10">
        <f>NRG_EHG_E!M5+NRG_CM_E!M5+NRG_OIL_NG_E!M5+NRG_PF_E!M5+NRG_CO_E!M5+NRG_BKBPB_E!M5+NRG_GW_E!M5+NRG_BF_E!M5+NRG_PR_E!M5+NRG_NI_E!M5+NRG_CL_E!M5+NRG_LNG_E!M5+NRG_BIOG_E!M5+NRG_GTL_E!M5+NRG_CPP_E!M5+NRG_NSP_E!M5</f>
        <v>0</v>
      </c>
      <c r="N5" s="10">
        <f>NRG_EHG_E!N5+NRG_CM_E!N5+NRG_OIL_NG_E!N5+NRG_PF_E!N5+NRG_CO_E!N5+NRG_BKBPB_E!N5+NRG_GW_E!N5+NRG_BF_E!N5+NRG_PR_E!N5+NRG_NI_E!N5+NRG_CL_E!N5+NRG_LNG_E!N5+NRG_BIOG_E!N5+NRG_GTL_E!N5+NRG_CPP_E!N5+NRG_NSP_E!N5</f>
        <v>0</v>
      </c>
      <c r="O5" s="10">
        <f>NRG_EHG_E!O5+NRG_CM_E!O5+NRG_OIL_NG_E!O5+NRG_PF_E!O5+NRG_CO_E!O5+NRG_BKBPB_E!O5+NRG_GW_E!O5+NRG_BF_E!O5+NRG_PR_E!O5+NRG_NI_E!O5+NRG_CL_E!O5+NRG_LNG_E!O5+NRG_BIOG_E!O5+NRG_GTL_E!O5+NRG_CPP_E!O5+NRG_NSP_E!O5</f>
        <v>0</v>
      </c>
      <c r="P5" s="10">
        <f>NRG_EHG_E!P5+NRG_CM_E!P5+NRG_OIL_NG_E!P5+NRG_PF_E!P5+NRG_CO_E!P5+NRG_BKBPB_E!P5+NRG_GW_E!P5+NRG_BF_E!P5+NRG_PR_E!P5+NRG_NI_E!P5+NRG_CL_E!P5+NRG_LNG_E!P5+NRG_BIOG_E!P5+NRG_GTL_E!P5+NRG_CPP_E!P5+NRG_NSP_E!P5</f>
        <v>0</v>
      </c>
      <c r="Q5" s="10">
        <f>NRG_EHG_E!Q5+NRG_CM_E!Q5+NRG_OIL_NG_E!Q5+NRG_PF_E!Q5+NRG_CO_E!Q5+NRG_BKBPB_E!Q5+NRG_GW_E!Q5+NRG_BF_E!Q5+NRG_PR_E!Q5+NRG_NI_E!Q5+NRG_CL_E!Q5+NRG_LNG_E!Q5+NRG_BIOG_E!Q5+NRG_GTL_E!Q5+NRG_CPP_E!Q5+NRG_NSP_E!Q5</f>
        <v>0</v>
      </c>
      <c r="R5" s="10">
        <f>NRG_EHG_E!R5+NRG_CM_E!R5+NRG_OIL_NG_E!R5+NRG_PF_E!R5+NRG_CO_E!R5+NRG_BKBPB_E!R5+NRG_GW_E!R5+NRG_BF_E!R5+NRG_PR_E!R5+NRG_NI_E!R5+NRG_CL_E!R5+NRG_LNG_E!R5+NRG_BIOG_E!R5+NRG_GTL_E!R5+NRG_CPP_E!R5+NRG_NSP_E!R5</f>
        <v>0</v>
      </c>
      <c r="S5" s="10">
        <f>NRG_EHG_E!S5+NRG_CM_E!S5+NRG_OIL_NG_E!S5+NRG_PF_E!S5+NRG_CO_E!S5+NRG_BKBPB_E!S5+NRG_GW_E!S5+NRG_BF_E!S5+NRG_PR_E!S5+NRG_NI_E!S5+NRG_CL_E!S5+NRG_LNG_E!S5+NRG_BIOG_E!S5+NRG_GTL_E!S5+NRG_CPP_E!S5+NRG_NSP_E!S5</f>
        <v>0</v>
      </c>
      <c r="T5" s="10">
        <f>NRG_EHG_E!T5+NRG_CM_E!T5+NRG_OIL_NG_E!T5+NRG_PF_E!T5+NRG_CO_E!T5+NRG_BKBPB_E!T5+NRG_GW_E!T5+NRG_BF_E!T5+NRG_PR_E!T5+NRG_NI_E!T5+NRG_CL_E!T5+NRG_LNG_E!T5+NRG_BIOG_E!T5+NRG_GTL_E!T5+NRG_CPP_E!T5+NRG_NSP_E!T5</f>
        <v>0</v>
      </c>
      <c r="U5" s="10">
        <f>NRG_EHG_E!U5+NRG_CM_E!U5+NRG_OIL_NG_E!U5+NRG_PF_E!U5+NRG_CO_E!U5+NRG_BKBPB_E!U5+NRG_GW_E!U5+NRG_BF_E!U5+NRG_PR_E!U5+NRG_NI_E!U5+NRG_CL_E!U5+NRG_LNG_E!U5+NRG_BIOG_E!U5+NRG_GTL_E!U5+NRG_CPP_E!U5+NRG_NSP_E!U5</f>
        <v>0</v>
      </c>
      <c r="V5" s="10">
        <f>NRG_EHG_E!V5+NRG_CM_E!V5+NRG_OIL_NG_E!V5+NRG_PF_E!V5+NRG_CO_E!V5+NRG_BKBPB_E!V5+NRG_GW_E!V5+NRG_BF_E!V5+NRG_PR_E!V5+NRG_NI_E!V5+NRG_CL_E!V5+NRG_LNG_E!V5+NRG_BIOG_E!V5+NRG_GTL_E!V5+NRG_CPP_E!V5+NRG_NSP_E!V5</f>
        <v>0</v>
      </c>
      <c r="W5" s="10">
        <f>NRG_EHG_E!W5+NRG_CM_E!W5+NRG_OIL_NG_E!W5+NRG_PF_E!W5+NRG_CO_E!W5+NRG_BKBPB_E!W5+NRG_GW_E!W5+NRG_BF_E!W5+NRG_PR_E!W5+NRG_NI_E!W5+NRG_CL_E!W5+NRG_LNG_E!W5+NRG_BIOG_E!W5+NRG_GTL_E!W5+NRG_CPP_E!W5+NRG_NSP_E!W5</f>
        <v>0</v>
      </c>
      <c r="X5" s="10">
        <f>NRG_EHG_E!X5+NRG_CM_E!X5+NRG_OIL_NG_E!X5+NRG_PF_E!X5+NRG_CO_E!X5+NRG_BKBPB_E!X5+NRG_GW_E!X5+NRG_BF_E!X5+NRG_PR_E!X5+NRG_NI_E!X5+NRG_CL_E!X5+NRG_LNG_E!X5+NRG_BIOG_E!X5+NRG_GTL_E!X5+NRG_CPP_E!X5+NRG_NSP_E!X5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41" t="s">
        <v>7</v>
      </c>
      <c r="B6" s="9" t="s">
        <v>8</v>
      </c>
      <c r="C6" s="10">
        <f>NRG_EHG_E!C6+NRG_CM_E!C6+NRG_OIL_NG_E!C6+NRG_PF_E!C6+NRG_CO_E!C6+NRG_BKBPB_E!C6+NRG_GW_E!C6+NRG_BF_E!C6+NRG_PR_E!C6+NRG_NI_E!C6+NRG_CL_E!C6+NRG_LNG_E!C6+NRG_BIOG_E!C6+NRG_GTL_E!C6+NRG_CPP_E!C6+NRG_NSP_E!C6</f>
        <v>0</v>
      </c>
      <c r="D6" s="10">
        <f>NRG_EHG_E!D6+NRG_CM_E!D6+NRG_OIL_NG_E!D6+NRG_PF_E!D6+NRG_CO_E!D6+NRG_BKBPB_E!D6+NRG_GW_E!D6+NRG_BF_E!D6+NRG_PR_E!D6+NRG_NI_E!D6+NRG_CL_E!D6+NRG_LNG_E!D6+NRG_BIOG_E!D6+NRG_GTL_E!D6+NRG_CPP_E!D6+NRG_NSP_E!D6</f>
        <v>0</v>
      </c>
      <c r="E6" s="10">
        <f>NRG_EHG_E!E6+NRG_CM_E!E6+NRG_OIL_NG_E!E6+NRG_PF_E!E6+NRG_CO_E!E6+NRG_BKBPB_E!E6+NRG_GW_E!E6+NRG_BF_E!E6+NRG_PR_E!E6+NRG_NI_E!E6+NRG_CL_E!E6+NRG_LNG_E!E6+NRG_BIOG_E!E6+NRG_GTL_E!E6+NRG_CPP_E!E6+NRG_NSP_E!E6</f>
        <v>0</v>
      </c>
      <c r="F6" s="10">
        <f>NRG_EHG_E!F6+NRG_CM_E!F6+NRG_OIL_NG_E!F6+NRG_PF_E!F6+NRG_CO_E!F6+NRG_BKBPB_E!F6+NRG_GW_E!F6+NRG_BF_E!F6+NRG_PR_E!F6+NRG_NI_E!F6+NRG_CL_E!F6+NRG_LNG_E!F6+NRG_BIOG_E!F6+NRG_GTL_E!F6+NRG_CPP_E!F6+NRG_NSP_E!F6</f>
        <v>0</v>
      </c>
      <c r="G6" s="10">
        <f>NRG_EHG_E!G6+NRG_CM_E!G6+NRG_OIL_NG_E!G6+NRG_PF_E!G6+NRG_CO_E!G6+NRG_BKBPB_E!G6+NRG_GW_E!G6+NRG_BF_E!G6+NRG_PR_E!G6+NRG_NI_E!G6+NRG_CL_E!G6+NRG_LNG_E!G6+NRG_BIOG_E!G6+NRG_GTL_E!G6+NRG_CPP_E!G6+NRG_NSP_E!G6</f>
        <v>0</v>
      </c>
      <c r="H6" s="10">
        <f>NRG_EHG_E!H6+NRG_CM_E!H6+NRG_OIL_NG_E!H6+NRG_PF_E!H6+NRG_CO_E!H6+NRG_BKBPB_E!H6+NRG_GW_E!H6+NRG_BF_E!H6+NRG_PR_E!H6+NRG_NI_E!H6+NRG_CL_E!H6+NRG_LNG_E!H6+NRG_BIOG_E!H6+NRG_GTL_E!H6+NRG_CPP_E!H6+NRG_NSP_E!H6</f>
        <v>0</v>
      </c>
      <c r="I6" s="10">
        <f>NRG_EHG_E!I6+NRG_CM_E!I6+NRG_OIL_NG_E!I6+NRG_PF_E!I6+NRG_CO_E!I6+NRG_BKBPB_E!I6+NRG_GW_E!I6+NRG_BF_E!I6+NRG_PR_E!I6+NRG_NI_E!I6+NRG_CL_E!I6+NRG_LNG_E!I6+NRG_BIOG_E!I6+NRG_GTL_E!I6+NRG_CPP_E!I6+NRG_NSP_E!I6</f>
        <v>0</v>
      </c>
      <c r="J6" s="10">
        <f>NRG_EHG_E!J6+NRG_CM_E!J6+NRG_OIL_NG_E!J6+NRG_PF_E!J6+NRG_CO_E!J6+NRG_BKBPB_E!J6+NRG_GW_E!J6+NRG_BF_E!J6+NRG_PR_E!J6+NRG_NI_E!J6+NRG_CL_E!J6+NRG_LNG_E!J6+NRG_BIOG_E!J6+NRG_GTL_E!J6+NRG_CPP_E!J6+NRG_NSP_E!J6</f>
        <v>0</v>
      </c>
      <c r="K6" s="10">
        <f>NRG_EHG_E!K6+NRG_CM_E!K6+NRG_OIL_NG_E!K6+NRG_PF_E!K6+NRG_CO_E!K6+NRG_BKBPB_E!K6+NRG_GW_E!K6+NRG_BF_E!K6+NRG_PR_E!K6+NRG_NI_E!K6+NRG_CL_E!K6+NRG_LNG_E!K6+NRG_BIOG_E!K6+NRG_GTL_E!K6+NRG_CPP_E!K6+NRG_NSP_E!K6</f>
        <v>0</v>
      </c>
      <c r="L6" s="10">
        <f>NRG_EHG_E!L6+NRG_CM_E!L6+NRG_OIL_NG_E!L6+NRG_PF_E!L6+NRG_CO_E!L6+NRG_BKBPB_E!L6+NRG_GW_E!L6+NRG_BF_E!L6+NRG_PR_E!L6+NRG_NI_E!L6+NRG_CL_E!L6+NRG_LNG_E!L6+NRG_BIOG_E!L6+NRG_GTL_E!L6+NRG_CPP_E!L6+NRG_NSP_E!L6</f>
        <v>0</v>
      </c>
      <c r="M6" s="10">
        <f>NRG_EHG_E!M6+NRG_CM_E!M6+NRG_OIL_NG_E!M6+NRG_PF_E!M6+NRG_CO_E!M6+NRG_BKBPB_E!M6+NRG_GW_E!M6+NRG_BF_E!M6+NRG_PR_E!M6+NRG_NI_E!M6+NRG_CL_E!M6+NRG_LNG_E!M6+NRG_BIOG_E!M6+NRG_GTL_E!M6+NRG_CPP_E!M6+NRG_NSP_E!M6</f>
        <v>0</v>
      </c>
      <c r="N6" s="10">
        <f>NRG_EHG_E!N6+NRG_CM_E!N6+NRG_OIL_NG_E!N6+NRG_PF_E!N6+NRG_CO_E!N6+NRG_BKBPB_E!N6+NRG_GW_E!N6+NRG_BF_E!N6+NRG_PR_E!N6+NRG_NI_E!N6+NRG_CL_E!N6+NRG_LNG_E!N6+NRG_BIOG_E!N6+NRG_GTL_E!N6+NRG_CPP_E!N6+NRG_NSP_E!N6</f>
        <v>0</v>
      </c>
      <c r="O6" s="10">
        <f>NRG_EHG_E!O6+NRG_CM_E!O6+NRG_OIL_NG_E!O6+NRG_PF_E!O6+NRG_CO_E!O6+NRG_BKBPB_E!O6+NRG_GW_E!O6+NRG_BF_E!O6+NRG_PR_E!O6+NRG_NI_E!O6+NRG_CL_E!O6+NRG_LNG_E!O6+NRG_BIOG_E!O6+NRG_GTL_E!O6+NRG_CPP_E!O6+NRG_NSP_E!O6</f>
        <v>0</v>
      </c>
      <c r="P6" s="10">
        <f>NRG_EHG_E!P6+NRG_CM_E!P6+NRG_OIL_NG_E!P6+NRG_PF_E!P6+NRG_CO_E!P6+NRG_BKBPB_E!P6+NRG_GW_E!P6+NRG_BF_E!P6+NRG_PR_E!P6+NRG_NI_E!P6+NRG_CL_E!P6+NRG_LNG_E!P6+NRG_BIOG_E!P6+NRG_GTL_E!P6+NRG_CPP_E!P6+NRG_NSP_E!P6</f>
        <v>0</v>
      </c>
      <c r="Q6" s="10">
        <f>NRG_EHG_E!Q6+NRG_CM_E!Q6+NRG_OIL_NG_E!Q6+NRG_PF_E!Q6+NRG_CO_E!Q6+NRG_BKBPB_E!Q6+NRG_GW_E!Q6+NRG_BF_E!Q6+NRG_PR_E!Q6+NRG_NI_E!Q6+NRG_CL_E!Q6+NRG_LNG_E!Q6+NRG_BIOG_E!Q6+NRG_GTL_E!Q6+NRG_CPP_E!Q6+NRG_NSP_E!Q6</f>
        <v>0</v>
      </c>
      <c r="R6" s="10">
        <f>NRG_EHG_E!R6+NRG_CM_E!R6+NRG_OIL_NG_E!R6+NRG_PF_E!R6+NRG_CO_E!R6+NRG_BKBPB_E!R6+NRG_GW_E!R6+NRG_BF_E!R6+NRG_PR_E!R6+NRG_NI_E!R6+NRG_CL_E!R6+NRG_LNG_E!R6+NRG_BIOG_E!R6+NRG_GTL_E!R6+NRG_CPP_E!R6+NRG_NSP_E!R6</f>
        <v>0</v>
      </c>
      <c r="S6" s="10">
        <f>NRG_EHG_E!S6+NRG_CM_E!S6+NRG_OIL_NG_E!S6+NRG_PF_E!S6+NRG_CO_E!S6+NRG_BKBPB_E!S6+NRG_GW_E!S6+NRG_BF_E!S6+NRG_PR_E!S6+NRG_NI_E!S6+NRG_CL_E!S6+NRG_LNG_E!S6+NRG_BIOG_E!S6+NRG_GTL_E!S6+NRG_CPP_E!S6+NRG_NSP_E!S6</f>
        <v>0</v>
      </c>
      <c r="T6" s="10">
        <f>NRG_EHG_E!T6+NRG_CM_E!T6+NRG_OIL_NG_E!T6+NRG_PF_E!T6+NRG_CO_E!T6+NRG_BKBPB_E!T6+NRG_GW_E!T6+NRG_BF_E!T6+NRG_PR_E!T6+NRG_NI_E!T6+NRG_CL_E!T6+NRG_LNG_E!T6+NRG_BIOG_E!T6+NRG_GTL_E!T6+NRG_CPP_E!T6+NRG_NSP_E!T6</f>
        <v>0</v>
      </c>
      <c r="U6" s="10">
        <f>NRG_EHG_E!U6+NRG_CM_E!U6+NRG_OIL_NG_E!U6+NRG_PF_E!U6+NRG_CO_E!U6+NRG_BKBPB_E!U6+NRG_GW_E!U6+NRG_BF_E!U6+NRG_PR_E!U6+NRG_NI_E!U6+NRG_CL_E!U6+NRG_LNG_E!U6+NRG_BIOG_E!U6+NRG_GTL_E!U6+NRG_CPP_E!U6+NRG_NSP_E!U6</f>
        <v>0</v>
      </c>
      <c r="V6" s="10">
        <f>NRG_EHG_E!V6+NRG_CM_E!V6+NRG_OIL_NG_E!V6+NRG_PF_E!V6+NRG_CO_E!V6+NRG_BKBPB_E!V6+NRG_GW_E!V6+NRG_BF_E!V6+NRG_PR_E!V6+NRG_NI_E!V6+NRG_CL_E!V6+NRG_LNG_E!V6+NRG_BIOG_E!V6+NRG_GTL_E!V6+NRG_CPP_E!V6+NRG_NSP_E!V6</f>
        <v>0</v>
      </c>
      <c r="W6" s="10">
        <f>NRG_EHG_E!W6+NRG_CM_E!W6+NRG_OIL_NG_E!W6+NRG_PF_E!W6+NRG_CO_E!W6+NRG_BKBPB_E!W6+NRG_GW_E!W6+NRG_BF_E!W6+NRG_PR_E!W6+NRG_NI_E!W6+NRG_CL_E!W6+NRG_LNG_E!W6+NRG_BIOG_E!W6+NRG_GTL_E!W6+NRG_CPP_E!W6+NRG_NSP_E!W6</f>
        <v>0</v>
      </c>
      <c r="X6" s="10">
        <f>NRG_EHG_E!X6+NRG_CM_E!X6+NRG_OIL_NG_E!X6+NRG_PF_E!X6+NRG_CO_E!X6+NRG_BKBPB_E!X6+NRG_GW_E!X6+NRG_BF_E!X6+NRG_PR_E!X6+NRG_NI_E!X6+NRG_CL_E!X6+NRG_LNG_E!X6+NRG_BIOG_E!X6+NRG_GTL_E!X6+NRG_CPP_E!X6+NRG_NSP_E!X6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41" t="s">
        <v>9</v>
      </c>
      <c r="B7" s="9" t="s">
        <v>10</v>
      </c>
      <c r="C7" s="10">
        <f>NRG_EHG_E!C7+NRG_CM_E!C7+NRG_OIL_NG_E!C7+NRG_PF_E!C7+NRG_CO_E!C7+NRG_BKBPB_E!C7+NRG_GW_E!C7+NRG_BF_E!C7+NRG_PR_E!C7+NRG_NI_E!C7+NRG_CL_E!C7+NRG_LNG_E!C7+NRG_BIOG_E!C7+NRG_GTL_E!C7+NRG_CPP_E!C7+NRG_NSP_E!C7</f>
        <v>0</v>
      </c>
      <c r="D7" s="10">
        <f>NRG_EHG_E!D7+NRG_CM_E!D7+NRG_OIL_NG_E!D7+NRG_PF_E!D7+NRG_CO_E!D7+NRG_BKBPB_E!D7+NRG_GW_E!D7+NRG_BF_E!D7+NRG_PR_E!D7+NRG_NI_E!D7+NRG_CL_E!D7+NRG_LNG_E!D7+NRG_BIOG_E!D7+NRG_GTL_E!D7+NRG_CPP_E!D7+NRG_NSP_E!D7</f>
        <v>0</v>
      </c>
      <c r="E7" s="10">
        <f>NRG_EHG_E!E7+NRG_CM_E!E7+NRG_OIL_NG_E!E7+NRG_PF_E!E7+NRG_CO_E!E7+NRG_BKBPB_E!E7+NRG_GW_E!E7+NRG_BF_E!E7+NRG_PR_E!E7+NRG_NI_E!E7+NRG_CL_E!E7+NRG_LNG_E!E7+NRG_BIOG_E!E7+NRG_GTL_E!E7+NRG_CPP_E!E7+NRG_NSP_E!E7</f>
        <v>0</v>
      </c>
      <c r="F7" s="10">
        <f>NRG_EHG_E!F7+NRG_CM_E!F7+NRG_OIL_NG_E!F7+NRG_PF_E!F7+NRG_CO_E!F7+NRG_BKBPB_E!F7+NRG_GW_E!F7+NRG_BF_E!F7+NRG_PR_E!F7+NRG_NI_E!F7+NRG_CL_E!F7+NRG_LNG_E!F7+NRG_BIOG_E!F7+NRG_GTL_E!F7+NRG_CPP_E!F7+NRG_NSP_E!F7</f>
        <v>0</v>
      </c>
      <c r="G7" s="10">
        <f>NRG_EHG_E!G7+NRG_CM_E!G7+NRG_OIL_NG_E!G7+NRG_PF_E!G7+NRG_CO_E!G7+NRG_BKBPB_E!G7+NRG_GW_E!G7+NRG_BF_E!G7+NRG_PR_E!G7+NRG_NI_E!G7+NRG_CL_E!G7+NRG_LNG_E!G7+NRG_BIOG_E!G7+NRG_GTL_E!G7+NRG_CPP_E!G7+NRG_NSP_E!G7</f>
        <v>0</v>
      </c>
      <c r="H7" s="10">
        <f>NRG_EHG_E!H7+NRG_CM_E!H7+NRG_OIL_NG_E!H7+NRG_PF_E!H7+NRG_CO_E!H7+NRG_BKBPB_E!H7+NRG_GW_E!H7+NRG_BF_E!H7+NRG_PR_E!H7+NRG_NI_E!H7+NRG_CL_E!H7+NRG_LNG_E!H7+NRG_BIOG_E!H7+NRG_GTL_E!H7+NRG_CPP_E!H7+NRG_NSP_E!H7</f>
        <v>0</v>
      </c>
      <c r="I7" s="10">
        <f>NRG_EHG_E!I7+NRG_CM_E!I7+NRG_OIL_NG_E!I7+NRG_PF_E!I7+NRG_CO_E!I7+NRG_BKBPB_E!I7+NRG_GW_E!I7+NRG_BF_E!I7+NRG_PR_E!I7+NRG_NI_E!I7+NRG_CL_E!I7+NRG_LNG_E!I7+NRG_BIOG_E!I7+NRG_GTL_E!I7+NRG_CPP_E!I7+NRG_NSP_E!I7</f>
        <v>0</v>
      </c>
      <c r="J7" s="10">
        <f>NRG_EHG_E!J7+NRG_CM_E!J7+NRG_OIL_NG_E!J7+NRG_PF_E!J7+NRG_CO_E!J7+NRG_BKBPB_E!J7+NRG_GW_E!J7+NRG_BF_E!J7+NRG_PR_E!J7+NRG_NI_E!J7+NRG_CL_E!J7+NRG_LNG_E!J7+NRG_BIOG_E!J7+NRG_GTL_E!J7+NRG_CPP_E!J7+NRG_NSP_E!J7</f>
        <v>0</v>
      </c>
      <c r="K7" s="10">
        <f>NRG_EHG_E!K7+NRG_CM_E!K7+NRG_OIL_NG_E!K7+NRG_PF_E!K7+NRG_CO_E!K7+NRG_BKBPB_E!K7+NRG_GW_E!K7+NRG_BF_E!K7+NRG_PR_E!K7+NRG_NI_E!K7+NRG_CL_E!K7+NRG_LNG_E!K7+NRG_BIOG_E!K7+NRG_GTL_E!K7+NRG_CPP_E!K7+NRG_NSP_E!K7</f>
        <v>0</v>
      </c>
      <c r="L7" s="10">
        <f>NRG_EHG_E!L7+NRG_CM_E!L7+NRG_OIL_NG_E!L7+NRG_PF_E!L7+NRG_CO_E!L7+NRG_BKBPB_E!L7+NRG_GW_E!L7+NRG_BF_E!L7+NRG_PR_E!L7+NRG_NI_E!L7+NRG_CL_E!L7+NRG_LNG_E!L7+NRG_BIOG_E!L7+NRG_GTL_E!L7+NRG_CPP_E!L7+NRG_NSP_E!L7</f>
        <v>0</v>
      </c>
      <c r="M7" s="10">
        <f>NRG_EHG_E!M7+NRG_CM_E!M7+NRG_OIL_NG_E!M7+NRG_PF_E!M7+NRG_CO_E!M7+NRG_BKBPB_E!M7+NRG_GW_E!M7+NRG_BF_E!M7+NRG_PR_E!M7+NRG_NI_E!M7+NRG_CL_E!M7+NRG_LNG_E!M7+NRG_BIOG_E!M7+NRG_GTL_E!M7+NRG_CPP_E!M7+NRG_NSP_E!M7</f>
        <v>0</v>
      </c>
      <c r="N7" s="10">
        <f>NRG_EHG_E!N7+NRG_CM_E!N7+NRG_OIL_NG_E!N7+NRG_PF_E!N7+NRG_CO_E!N7+NRG_BKBPB_E!N7+NRG_GW_E!N7+NRG_BF_E!N7+NRG_PR_E!N7+NRG_NI_E!N7+NRG_CL_E!N7+NRG_LNG_E!N7+NRG_BIOG_E!N7+NRG_GTL_E!N7+NRG_CPP_E!N7+NRG_NSP_E!N7</f>
        <v>0</v>
      </c>
      <c r="O7" s="10">
        <f>NRG_EHG_E!O7+NRG_CM_E!O7+NRG_OIL_NG_E!O7+NRG_PF_E!O7+NRG_CO_E!O7+NRG_BKBPB_E!O7+NRG_GW_E!O7+NRG_BF_E!O7+NRG_PR_E!O7+NRG_NI_E!O7+NRG_CL_E!O7+NRG_LNG_E!O7+NRG_BIOG_E!O7+NRG_GTL_E!O7+NRG_CPP_E!O7+NRG_NSP_E!O7</f>
        <v>0</v>
      </c>
      <c r="P7" s="10">
        <f>NRG_EHG_E!P7+NRG_CM_E!P7+NRG_OIL_NG_E!P7+NRG_PF_E!P7+NRG_CO_E!P7+NRG_BKBPB_E!P7+NRG_GW_E!P7+NRG_BF_E!P7+NRG_PR_E!P7+NRG_NI_E!P7+NRG_CL_E!P7+NRG_LNG_E!P7+NRG_BIOG_E!P7+NRG_GTL_E!P7+NRG_CPP_E!P7+NRG_NSP_E!P7</f>
        <v>0</v>
      </c>
      <c r="Q7" s="10">
        <f>NRG_EHG_E!Q7+NRG_CM_E!Q7+NRG_OIL_NG_E!Q7+NRG_PF_E!Q7+NRG_CO_E!Q7+NRG_BKBPB_E!Q7+NRG_GW_E!Q7+NRG_BF_E!Q7+NRG_PR_E!Q7+NRG_NI_E!Q7+NRG_CL_E!Q7+NRG_LNG_E!Q7+NRG_BIOG_E!Q7+NRG_GTL_E!Q7+NRG_CPP_E!Q7+NRG_NSP_E!Q7</f>
        <v>0</v>
      </c>
      <c r="R7" s="10">
        <f>NRG_EHG_E!R7+NRG_CM_E!R7+NRG_OIL_NG_E!R7+NRG_PF_E!R7+NRG_CO_E!R7+NRG_BKBPB_E!R7+NRG_GW_E!R7+NRG_BF_E!R7+NRG_PR_E!R7+NRG_NI_E!R7+NRG_CL_E!R7+NRG_LNG_E!R7+NRG_BIOG_E!R7+NRG_GTL_E!R7+NRG_CPP_E!R7+NRG_NSP_E!R7</f>
        <v>0</v>
      </c>
      <c r="S7" s="10">
        <f>NRG_EHG_E!S7+NRG_CM_E!S7+NRG_OIL_NG_E!S7+NRG_PF_E!S7+NRG_CO_E!S7+NRG_BKBPB_E!S7+NRG_GW_E!S7+NRG_BF_E!S7+NRG_PR_E!S7+NRG_NI_E!S7+NRG_CL_E!S7+NRG_LNG_E!S7+NRG_BIOG_E!S7+NRG_GTL_E!S7+NRG_CPP_E!S7+NRG_NSP_E!S7</f>
        <v>0</v>
      </c>
      <c r="T7" s="10">
        <f>NRG_EHG_E!T7+NRG_CM_E!T7+NRG_OIL_NG_E!T7+NRG_PF_E!T7+NRG_CO_E!T7+NRG_BKBPB_E!T7+NRG_GW_E!T7+NRG_BF_E!T7+NRG_PR_E!T7+NRG_NI_E!T7+NRG_CL_E!T7+NRG_LNG_E!T7+NRG_BIOG_E!T7+NRG_GTL_E!T7+NRG_CPP_E!T7+NRG_NSP_E!T7</f>
        <v>0</v>
      </c>
      <c r="U7" s="10">
        <f>NRG_EHG_E!U7+NRG_CM_E!U7+NRG_OIL_NG_E!U7+NRG_PF_E!U7+NRG_CO_E!U7+NRG_BKBPB_E!U7+NRG_GW_E!U7+NRG_BF_E!U7+NRG_PR_E!U7+NRG_NI_E!U7+NRG_CL_E!U7+NRG_LNG_E!U7+NRG_BIOG_E!U7+NRG_GTL_E!U7+NRG_CPP_E!U7+NRG_NSP_E!U7</f>
        <v>0</v>
      </c>
      <c r="V7" s="10">
        <f>NRG_EHG_E!V7+NRG_CM_E!V7+NRG_OIL_NG_E!V7+NRG_PF_E!V7+NRG_CO_E!V7+NRG_BKBPB_E!V7+NRG_GW_E!V7+NRG_BF_E!V7+NRG_PR_E!V7+NRG_NI_E!V7+NRG_CL_E!V7+NRG_LNG_E!V7+NRG_BIOG_E!V7+NRG_GTL_E!V7+NRG_CPP_E!V7+NRG_NSP_E!V7</f>
        <v>0</v>
      </c>
      <c r="W7" s="10">
        <f>NRG_EHG_E!W7+NRG_CM_E!W7+NRG_OIL_NG_E!W7+NRG_PF_E!W7+NRG_CO_E!W7+NRG_BKBPB_E!W7+NRG_GW_E!W7+NRG_BF_E!W7+NRG_PR_E!W7+NRG_NI_E!W7+NRG_CL_E!W7+NRG_LNG_E!W7+NRG_BIOG_E!W7+NRG_GTL_E!W7+NRG_CPP_E!W7+NRG_NSP_E!W7</f>
        <v>0</v>
      </c>
      <c r="X7" s="10">
        <f>NRG_EHG_E!X7+NRG_CM_E!X7+NRG_OIL_NG_E!X7+NRG_PF_E!X7+NRG_CO_E!X7+NRG_BKBPB_E!X7+NRG_GW_E!X7+NRG_BF_E!X7+NRG_PR_E!X7+NRG_NI_E!X7+NRG_CL_E!X7+NRG_LNG_E!X7+NRG_BIOG_E!X7+NRG_GTL_E!X7+NRG_CPP_E!X7+NRG_NSP_E!X7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NRG_EHG_E!C9+NRG_CM_E!C9+NRG_OIL_NG_E!C9+NRG_PF_E!C9+NRG_CO_E!C9+NRG_BKBPB_E!C9+NRG_GW_E!C9+NRG_BF_E!C9+NRG_PR_E!C9+NRG_NI_E!C9+NRG_CL_E!C9+NRG_LNG_E!C9+NRG_BIOG_E!C9+NRG_GTL_E!C9+NRG_CPP_E!C9+NRG_NSP_E!C9</f>
        <v>0</v>
      </c>
      <c r="D9" s="10">
        <f>NRG_EHG_E!D9+NRG_CM_E!D9+NRG_OIL_NG_E!D9+NRG_PF_E!D9+NRG_CO_E!D9+NRG_BKBPB_E!D9+NRG_GW_E!D9+NRG_BF_E!D9+NRG_PR_E!D9+NRG_NI_E!D9+NRG_CL_E!D9+NRG_LNG_E!D9+NRG_BIOG_E!D9+NRG_GTL_E!D9+NRG_CPP_E!D9+NRG_NSP_E!D9</f>
        <v>0</v>
      </c>
      <c r="E9" s="10">
        <f>NRG_EHG_E!E9+NRG_CM_E!E9+NRG_OIL_NG_E!E9+NRG_PF_E!E9+NRG_CO_E!E9+NRG_BKBPB_E!E9+NRG_GW_E!E9+NRG_BF_E!E9+NRG_PR_E!E9+NRG_NI_E!E9+NRG_CL_E!E9+NRG_LNG_E!E9+NRG_BIOG_E!E9+NRG_GTL_E!E9+NRG_CPP_E!E9+NRG_NSP_E!E9</f>
        <v>0</v>
      </c>
      <c r="F9" s="10">
        <f>NRG_EHG_E!F9+NRG_CM_E!F9+NRG_OIL_NG_E!F9+NRG_PF_E!F9+NRG_CO_E!F9+NRG_BKBPB_E!F9+NRG_GW_E!F9+NRG_BF_E!F9+NRG_PR_E!F9+NRG_NI_E!F9+NRG_CL_E!F9+NRG_LNG_E!F9+NRG_BIOG_E!F9+NRG_GTL_E!F9+NRG_CPP_E!F9+NRG_NSP_E!F9</f>
        <v>0</v>
      </c>
      <c r="G9" s="10">
        <f>NRG_EHG_E!G9+NRG_CM_E!G9+NRG_OIL_NG_E!G9+NRG_PF_E!G9+NRG_CO_E!G9+NRG_BKBPB_E!G9+NRG_GW_E!G9+NRG_BF_E!G9+NRG_PR_E!G9+NRG_NI_E!G9+NRG_CL_E!G9+NRG_LNG_E!G9+NRG_BIOG_E!G9+NRG_GTL_E!G9+NRG_CPP_E!G9+NRG_NSP_E!G9</f>
        <v>0</v>
      </c>
      <c r="H9" s="10">
        <f>NRG_EHG_E!H9+NRG_CM_E!H9+NRG_OIL_NG_E!H9+NRG_PF_E!H9+NRG_CO_E!H9+NRG_BKBPB_E!H9+NRG_GW_E!H9+NRG_BF_E!H9+NRG_PR_E!H9+NRG_NI_E!H9+NRG_CL_E!H9+NRG_LNG_E!H9+NRG_BIOG_E!H9+NRG_GTL_E!H9+NRG_CPP_E!H9+NRG_NSP_E!H9</f>
        <v>0</v>
      </c>
      <c r="I9" s="10">
        <f>NRG_EHG_E!I9+NRG_CM_E!I9+NRG_OIL_NG_E!I9+NRG_PF_E!I9+NRG_CO_E!I9+NRG_BKBPB_E!I9+NRG_GW_E!I9+NRG_BF_E!I9+NRG_PR_E!I9+NRG_NI_E!I9+NRG_CL_E!I9+NRG_LNG_E!I9+NRG_BIOG_E!I9+NRG_GTL_E!I9+NRG_CPP_E!I9+NRG_NSP_E!I9</f>
        <v>0</v>
      </c>
      <c r="J9" s="10">
        <f>NRG_EHG_E!J9+NRG_CM_E!J9+NRG_OIL_NG_E!J9+NRG_PF_E!J9+NRG_CO_E!J9+NRG_BKBPB_E!J9+NRG_GW_E!J9+NRG_BF_E!J9+NRG_PR_E!J9+NRG_NI_E!J9+NRG_CL_E!J9+NRG_LNG_E!J9+NRG_BIOG_E!J9+NRG_GTL_E!J9+NRG_CPP_E!J9+NRG_NSP_E!J9</f>
        <v>0</v>
      </c>
      <c r="K9" s="10">
        <f>NRG_EHG_E!K9+NRG_CM_E!K9+NRG_OIL_NG_E!K9+NRG_PF_E!K9+NRG_CO_E!K9+NRG_BKBPB_E!K9+NRG_GW_E!K9+NRG_BF_E!K9+NRG_PR_E!K9+NRG_NI_E!K9+NRG_CL_E!K9+NRG_LNG_E!K9+NRG_BIOG_E!K9+NRG_GTL_E!K9+NRG_CPP_E!K9+NRG_NSP_E!K9</f>
        <v>0</v>
      </c>
      <c r="L9" s="10">
        <f>NRG_EHG_E!L9+NRG_CM_E!L9+NRG_OIL_NG_E!L9+NRG_PF_E!L9+NRG_CO_E!L9+NRG_BKBPB_E!L9+NRG_GW_E!L9+NRG_BF_E!L9+NRG_PR_E!L9+NRG_NI_E!L9+NRG_CL_E!L9+NRG_LNG_E!L9+NRG_BIOG_E!L9+NRG_GTL_E!L9+NRG_CPP_E!L9+NRG_NSP_E!L9</f>
        <v>0</v>
      </c>
      <c r="M9" s="10">
        <f>NRG_EHG_E!M9+NRG_CM_E!M9+NRG_OIL_NG_E!M9+NRG_PF_E!M9+NRG_CO_E!M9+NRG_BKBPB_E!M9+NRG_GW_E!M9+NRG_BF_E!M9+NRG_PR_E!M9+NRG_NI_E!M9+NRG_CL_E!M9+NRG_LNG_E!M9+NRG_BIOG_E!M9+NRG_GTL_E!M9+NRG_CPP_E!M9+NRG_NSP_E!M9</f>
        <v>0</v>
      </c>
      <c r="N9" s="10">
        <f>NRG_EHG_E!N9+NRG_CM_E!N9+NRG_OIL_NG_E!N9+NRG_PF_E!N9+NRG_CO_E!N9+NRG_BKBPB_E!N9+NRG_GW_E!N9+NRG_BF_E!N9+NRG_PR_E!N9+NRG_NI_E!N9+NRG_CL_E!N9+NRG_LNG_E!N9+NRG_BIOG_E!N9+NRG_GTL_E!N9+NRG_CPP_E!N9+NRG_NSP_E!N9</f>
        <v>0</v>
      </c>
      <c r="O9" s="10">
        <f>NRG_EHG_E!O9+NRG_CM_E!O9+NRG_OIL_NG_E!O9+NRG_PF_E!O9+NRG_CO_E!O9+NRG_BKBPB_E!O9+NRG_GW_E!O9+NRG_BF_E!O9+NRG_PR_E!O9+NRG_NI_E!O9+NRG_CL_E!O9+NRG_LNG_E!O9+NRG_BIOG_E!O9+NRG_GTL_E!O9+NRG_CPP_E!O9+NRG_NSP_E!O9</f>
        <v>0</v>
      </c>
      <c r="P9" s="10">
        <f>NRG_EHG_E!P9+NRG_CM_E!P9+NRG_OIL_NG_E!P9+NRG_PF_E!P9+NRG_CO_E!P9+NRG_BKBPB_E!P9+NRG_GW_E!P9+NRG_BF_E!P9+NRG_PR_E!P9+NRG_NI_E!P9+NRG_CL_E!P9+NRG_LNG_E!P9+NRG_BIOG_E!P9+NRG_GTL_E!P9+NRG_CPP_E!P9+NRG_NSP_E!P9</f>
        <v>0</v>
      </c>
      <c r="Q9" s="10">
        <f>NRG_EHG_E!Q9+NRG_CM_E!Q9+NRG_OIL_NG_E!Q9+NRG_PF_E!Q9+NRG_CO_E!Q9+NRG_BKBPB_E!Q9+NRG_GW_E!Q9+NRG_BF_E!Q9+NRG_PR_E!Q9+NRG_NI_E!Q9+NRG_CL_E!Q9+NRG_LNG_E!Q9+NRG_BIOG_E!Q9+NRG_GTL_E!Q9+NRG_CPP_E!Q9+NRG_NSP_E!Q9</f>
        <v>0</v>
      </c>
      <c r="R9" s="10">
        <f>NRG_EHG_E!R9+NRG_CM_E!R9+NRG_OIL_NG_E!R9+NRG_PF_E!R9+NRG_CO_E!R9+NRG_BKBPB_E!R9+NRG_GW_E!R9+NRG_BF_E!R9+NRG_PR_E!R9+NRG_NI_E!R9+NRG_CL_E!R9+NRG_LNG_E!R9+NRG_BIOG_E!R9+NRG_GTL_E!R9+NRG_CPP_E!R9+NRG_NSP_E!R9</f>
        <v>0</v>
      </c>
      <c r="S9" s="10">
        <f>NRG_EHG_E!S9+NRG_CM_E!S9+NRG_OIL_NG_E!S9+NRG_PF_E!S9+NRG_CO_E!S9+NRG_BKBPB_E!S9+NRG_GW_E!S9+NRG_BF_E!S9+NRG_PR_E!S9+NRG_NI_E!S9+NRG_CL_E!S9+NRG_LNG_E!S9+NRG_BIOG_E!S9+NRG_GTL_E!S9+NRG_CPP_E!S9+NRG_NSP_E!S9</f>
        <v>0</v>
      </c>
      <c r="T9" s="10">
        <f>NRG_EHG_E!T9+NRG_CM_E!T9+NRG_OIL_NG_E!T9+NRG_PF_E!T9+NRG_CO_E!T9+NRG_BKBPB_E!T9+NRG_GW_E!T9+NRG_BF_E!T9+NRG_PR_E!T9+NRG_NI_E!T9+NRG_CL_E!T9+NRG_LNG_E!T9+NRG_BIOG_E!T9+NRG_GTL_E!T9+NRG_CPP_E!T9+NRG_NSP_E!T9</f>
        <v>0</v>
      </c>
      <c r="U9" s="10">
        <f>NRG_EHG_E!U9+NRG_CM_E!U9+NRG_OIL_NG_E!U9+NRG_PF_E!U9+NRG_CO_E!U9+NRG_BKBPB_E!U9+NRG_GW_E!U9+NRG_BF_E!U9+NRG_PR_E!U9+NRG_NI_E!U9+NRG_CL_E!U9+NRG_LNG_E!U9+NRG_BIOG_E!U9+NRG_GTL_E!U9+NRG_CPP_E!U9+NRG_NSP_E!U9</f>
        <v>0</v>
      </c>
      <c r="V9" s="10">
        <f>NRG_EHG_E!V9+NRG_CM_E!V9+NRG_OIL_NG_E!V9+NRG_PF_E!V9+NRG_CO_E!V9+NRG_BKBPB_E!V9+NRG_GW_E!V9+NRG_BF_E!V9+NRG_PR_E!V9+NRG_NI_E!V9+NRG_CL_E!V9+NRG_LNG_E!V9+NRG_BIOG_E!V9+NRG_GTL_E!V9+NRG_CPP_E!V9+NRG_NSP_E!V9</f>
        <v>0</v>
      </c>
      <c r="W9" s="10">
        <f>NRG_EHG_E!W9+NRG_CM_E!W9+NRG_OIL_NG_E!W9+NRG_PF_E!W9+NRG_CO_E!W9+NRG_BKBPB_E!W9+NRG_GW_E!W9+NRG_BF_E!W9+NRG_PR_E!W9+NRG_NI_E!W9+NRG_CL_E!W9+NRG_LNG_E!W9+NRG_BIOG_E!W9+NRG_GTL_E!W9+NRG_CPP_E!W9+NRG_NSP_E!W9</f>
        <v>0</v>
      </c>
      <c r="X9" s="10">
        <f>NRG_EHG_E!X9+NRG_CM_E!X9+NRG_OIL_NG_E!X9+NRG_PF_E!X9+NRG_CO_E!X9+NRG_BKBPB_E!X9+NRG_GW_E!X9+NRG_BF_E!X9+NRG_PR_E!X9+NRG_NI_E!X9+NRG_CL_E!X9+NRG_LNG_E!X9+NRG_BIOG_E!X9+NRG_GTL_E!X9+NRG_CPP_E!X9+NRG_NSP_E!X9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NRG_EHG_E!C10+NRG_CM_E!C10+NRG_OIL_NG_E!C10+NRG_PF_E!C10+NRG_CO_E!C10+NRG_BKBPB_E!C10+NRG_GW_E!C10+NRG_BF_E!C10+NRG_PR_E!C10+NRG_NI_E!C10+NRG_CL_E!C10+NRG_LNG_E!C10+NRG_BIOG_E!C10+NRG_GTL_E!C10+NRG_CPP_E!C10+NRG_NSP_E!C10</f>
        <v>0</v>
      </c>
      <c r="D10" s="10">
        <f>NRG_EHG_E!D10+NRG_CM_E!D10+NRG_OIL_NG_E!D10+NRG_PF_E!D10+NRG_CO_E!D10+NRG_BKBPB_E!D10+NRG_GW_E!D10+NRG_BF_E!D10+NRG_PR_E!D10+NRG_NI_E!D10+NRG_CL_E!D10+NRG_LNG_E!D10+NRG_BIOG_E!D10+NRG_GTL_E!D10+NRG_CPP_E!D10+NRG_NSP_E!D10</f>
        <v>0</v>
      </c>
      <c r="E10" s="10">
        <f>NRG_EHG_E!E10+NRG_CM_E!E10+NRG_OIL_NG_E!E10+NRG_PF_E!E10+NRG_CO_E!E10+NRG_BKBPB_E!E10+NRG_GW_E!E10+NRG_BF_E!E10+NRG_PR_E!E10+NRG_NI_E!E10+NRG_CL_E!E10+NRG_LNG_E!E10+NRG_BIOG_E!E10+NRG_GTL_E!E10+NRG_CPP_E!E10+NRG_NSP_E!E10</f>
        <v>0</v>
      </c>
      <c r="F10" s="10">
        <f>NRG_EHG_E!F10+NRG_CM_E!F10+NRG_OIL_NG_E!F10+NRG_PF_E!F10+NRG_CO_E!F10+NRG_BKBPB_E!F10+NRG_GW_E!F10+NRG_BF_E!F10+NRG_PR_E!F10+NRG_NI_E!F10+NRG_CL_E!F10+NRG_LNG_E!F10+NRG_BIOG_E!F10+NRG_GTL_E!F10+NRG_CPP_E!F10+NRG_NSP_E!F10</f>
        <v>0</v>
      </c>
      <c r="G10" s="10">
        <f>NRG_EHG_E!G10+NRG_CM_E!G10+NRG_OIL_NG_E!G10+NRG_PF_E!G10+NRG_CO_E!G10+NRG_BKBPB_E!G10+NRG_GW_E!G10+NRG_BF_E!G10+NRG_PR_E!G10+NRG_NI_E!G10+NRG_CL_E!G10+NRG_LNG_E!G10+NRG_BIOG_E!G10+NRG_GTL_E!G10+NRG_CPP_E!G10+NRG_NSP_E!G10</f>
        <v>0</v>
      </c>
      <c r="H10" s="10">
        <f>NRG_EHG_E!H10+NRG_CM_E!H10+NRG_OIL_NG_E!H10+NRG_PF_E!H10+NRG_CO_E!H10+NRG_BKBPB_E!H10+NRG_GW_E!H10+NRG_BF_E!H10+NRG_PR_E!H10+NRG_NI_E!H10+NRG_CL_E!H10+NRG_LNG_E!H10+NRG_BIOG_E!H10+NRG_GTL_E!H10+NRG_CPP_E!H10+NRG_NSP_E!H10</f>
        <v>0</v>
      </c>
      <c r="I10" s="10">
        <f>NRG_EHG_E!I10+NRG_CM_E!I10+NRG_OIL_NG_E!I10+NRG_PF_E!I10+NRG_CO_E!I10+NRG_BKBPB_E!I10+NRG_GW_E!I10+NRG_BF_E!I10+NRG_PR_E!I10+NRG_NI_E!I10+NRG_CL_E!I10+NRG_LNG_E!I10+NRG_BIOG_E!I10+NRG_GTL_E!I10+NRG_CPP_E!I10+NRG_NSP_E!I10</f>
        <v>0</v>
      </c>
      <c r="J10" s="10">
        <f>NRG_EHG_E!J10+NRG_CM_E!J10+NRG_OIL_NG_E!J10+NRG_PF_E!J10+NRG_CO_E!J10+NRG_BKBPB_E!J10+NRG_GW_E!J10+NRG_BF_E!J10+NRG_PR_E!J10+NRG_NI_E!J10+NRG_CL_E!J10+NRG_LNG_E!J10+NRG_BIOG_E!J10+NRG_GTL_E!J10+NRG_CPP_E!J10+NRG_NSP_E!J10</f>
        <v>0</v>
      </c>
      <c r="K10" s="10">
        <f>NRG_EHG_E!K10+NRG_CM_E!K10+NRG_OIL_NG_E!K10+NRG_PF_E!K10+NRG_CO_E!K10+NRG_BKBPB_E!K10+NRG_GW_E!K10+NRG_BF_E!K10+NRG_PR_E!K10+NRG_NI_E!K10+NRG_CL_E!K10+NRG_LNG_E!K10+NRG_BIOG_E!K10+NRG_GTL_E!K10+NRG_CPP_E!K10+NRG_NSP_E!K10</f>
        <v>0</v>
      </c>
      <c r="L10" s="10">
        <f>NRG_EHG_E!L10+NRG_CM_E!L10+NRG_OIL_NG_E!L10+NRG_PF_E!L10+NRG_CO_E!L10+NRG_BKBPB_E!L10+NRG_GW_E!L10+NRG_BF_E!L10+NRG_PR_E!L10+NRG_NI_E!L10+NRG_CL_E!L10+NRG_LNG_E!L10+NRG_BIOG_E!L10+NRG_GTL_E!L10+NRG_CPP_E!L10+NRG_NSP_E!L10</f>
        <v>0</v>
      </c>
      <c r="M10" s="10">
        <f>NRG_EHG_E!M10+NRG_CM_E!M10+NRG_OIL_NG_E!M10+NRG_PF_E!M10+NRG_CO_E!M10+NRG_BKBPB_E!M10+NRG_GW_E!M10+NRG_BF_E!M10+NRG_PR_E!M10+NRG_NI_E!M10+NRG_CL_E!M10+NRG_LNG_E!M10+NRG_BIOG_E!M10+NRG_GTL_E!M10+NRG_CPP_E!M10+NRG_NSP_E!M10</f>
        <v>0</v>
      </c>
      <c r="N10" s="10">
        <f>NRG_EHG_E!N10+NRG_CM_E!N10+NRG_OIL_NG_E!N10+NRG_PF_E!N10+NRG_CO_E!N10+NRG_BKBPB_E!N10+NRG_GW_E!N10+NRG_BF_E!N10+NRG_PR_E!N10+NRG_NI_E!N10+NRG_CL_E!N10+NRG_LNG_E!N10+NRG_BIOG_E!N10+NRG_GTL_E!N10+NRG_CPP_E!N10+NRG_NSP_E!N10</f>
        <v>0</v>
      </c>
      <c r="O10" s="10">
        <f>NRG_EHG_E!O10+NRG_CM_E!O10+NRG_OIL_NG_E!O10+NRG_PF_E!O10+NRG_CO_E!O10+NRG_BKBPB_E!O10+NRG_GW_E!O10+NRG_BF_E!O10+NRG_PR_E!O10+NRG_NI_E!O10+NRG_CL_E!O10+NRG_LNG_E!O10+NRG_BIOG_E!O10+NRG_GTL_E!O10+NRG_CPP_E!O10+NRG_NSP_E!O10</f>
        <v>0</v>
      </c>
      <c r="P10" s="10">
        <f>NRG_EHG_E!P10+NRG_CM_E!P10+NRG_OIL_NG_E!P10+NRG_PF_E!P10+NRG_CO_E!P10+NRG_BKBPB_E!P10+NRG_GW_E!P10+NRG_BF_E!P10+NRG_PR_E!P10+NRG_NI_E!P10+NRG_CL_E!P10+NRG_LNG_E!P10+NRG_BIOG_E!P10+NRG_GTL_E!P10+NRG_CPP_E!P10+NRG_NSP_E!P10</f>
        <v>0</v>
      </c>
      <c r="Q10" s="10">
        <f>NRG_EHG_E!Q10+NRG_CM_E!Q10+NRG_OIL_NG_E!Q10+NRG_PF_E!Q10+NRG_CO_E!Q10+NRG_BKBPB_E!Q10+NRG_GW_E!Q10+NRG_BF_E!Q10+NRG_PR_E!Q10+NRG_NI_E!Q10+NRG_CL_E!Q10+NRG_LNG_E!Q10+NRG_BIOG_E!Q10+NRG_GTL_E!Q10+NRG_CPP_E!Q10+NRG_NSP_E!Q10</f>
        <v>0</v>
      </c>
      <c r="R10" s="10">
        <f>NRG_EHG_E!R10+NRG_CM_E!R10+NRG_OIL_NG_E!R10+NRG_PF_E!R10+NRG_CO_E!R10+NRG_BKBPB_E!R10+NRG_GW_E!R10+NRG_BF_E!R10+NRG_PR_E!R10+NRG_NI_E!R10+NRG_CL_E!R10+NRG_LNG_E!R10+NRG_BIOG_E!R10+NRG_GTL_E!R10+NRG_CPP_E!R10+NRG_NSP_E!R10</f>
        <v>0</v>
      </c>
      <c r="S10" s="10">
        <f>NRG_EHG_E!S10+NRG_CM_E!S10+NRG_OIL_NG_E!S10+NRG_PF_E!S10+NRG_CO_E!S10+NRG_BKBPB_E!S10+NRG_GW_E!S10+NRG_BF_E!S10+NRG_PR_E!S10+NRG_NI_E!S10+NRG_CL_E!S10+NRG_LNG_E!S10+NRG_BIOG_E!S10+NRG_GTL_E!S10+NRG_CPP_E!S10+NRG_NSP_E!S10</f>
        <v>0</v>
      </c>
      <c r="T10" s="10">
        <f>NRG_EHG_E!T10+NRG_CM_E!T10+NRG_OIL_NG_E!T10+NRG_PF_E!T10+NRG_CO_E!T10+NRG_BKBPB_E!T10+NRG_GW_E!T10+NRG_BF_E!T10+NRG_PR_E!T10+NRG_NI_E!T10+NRG_CL_E!T10+NRG_LNG_E!T10+NRG_BIOG_E!T10+NRG_GTL_E!T10+NRG_CPP_E!T10+NRG_NSP_E!T10</f>
        <v>0</v>
      </c>
      <c r="U10" s="10">
        <f>NRG_EHG_E!U10+NRG_CM_E!U10+NRG_OIL_NG_E!U10+NRG_PF_E!U10+NRG_CO_E!U10+NRG_BKBPB_E!U10+NRG_GW_E!U10+NRG_BF_E!U10+NRG_PR_E!U10+NRG_NI_E!U10+NRG_CL_E!U10+NRG_LNG_E!U10+NRG_BIOG_E!U10+NRG_GTL_E!U10+NRG_CPP_E!U10+NRG_NSP_E!U10</f>
        <v>0</v>
      </c>
      <c r="V10" s="10">
        <f>NRG_EHG_E!V10+NRG_CM_E!V10+NRG_OIL_NG_E!V10+NRG_PF_E!V10+NRG_CO_E!V10+NRG_BKBPB_E!V10+NRG_GW_E!V10+NRG_BF_E!V10+NRG_PR_E!V10+NRG_NI_E!V10+NRG_CL_E!V10+NRG_LNG_E!V10+NRG_BIOG_E!V10+NRG_GTL_E!V10+NRG_CPP_E!V10+NRG_NSP_E!V10</f>
        <v>0</v>
      </c>
      <c r="W10" s="10">
        <f>NRG_EHG_E!W10+NRG_CM_E!W10+NRG_OIL_NG_E!W10+NRG_PF_E!W10+NRG_CO_E!W10+NRG_BKBPB_E!W10+NRG_GW_E!W10+NRG_BF_E!W10+NRG_PR_E!W10+NRG_NI_E!W10+NRG_CL_E!W10+NRG_LNG_E!W10+NRG_BIOG_E!W10+NRG_GTL_E!W10+NRG_CPP_E!W10+NRG_NSP_E!W10</f>
        <v>0</v>
      </c>
      <c r="X10" s="10">
        <f>NRG_EHG_E!X10+NRG_CM_E!X10+NRG_OIL_NG_E!X10+NRG_PF_E!X10+NRG_CO_E!X10+NRG_BKBPB_E!X10+NRG_GW_E!X10+NRG_BF_E!X10+NRG_PR_E!X10+NRG_NI_E!X10+NRG_CL_E!X10+NRG_LNG_E!X10+NRG_BIOG_E!X10+NRG_GTL_E!X10+NRG_CPP_E!X10+NRG_NSP_E!X10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NRG_EHG_E!C12+NRG_CM_E!C12+NRG_OIL_NG_E!C12+NRG_PF_E!C12+NRG_CO_E!C12+NRG_BKBPB_E!C12+NRG_GW_E!C12+NRG_BF_E!C12+NRG_PR_E!C12+NRG_NI_E!C12+NRG_CL_E!C12+NRG_LNG_E!C12+NRG_BIOG_E!C12+NRG_GTL_E!C12+NRG_CPP_E!C12+NRG_NSP_E!C12</f>
        <v>0</v>
      </c>
      <c r="D12" s="10">
        <f>NRG_EHG_E!D12+NRG_CM_E!D12+NRG_OIL_NG_E!D12+NRG_PF_E!D12+NRG_CO_E!D12+NRG_BKBPB_E!D12+NRG_GW_E!D12+NRG_BF_E!D12+NRG_PR_E!D12+NRG_NI_E!D12+NRG_CL_E!D12+NRG_LNG_E!D12+NRG_BIOG_E!D12+NRG_GTL_E!D12+NRG_CPP_E!D12+NRG_NSP_E!D12</f>
        <v>0</v>
      </c>
      <c r="E12" s="10">
        <f>NRG_EHG_E!E12+NRG_CM_E!E12+NRG_OIL_NG_E!E12+NRG_PF_E!E12+NRG_CO_E!E12+NRG_BKBPB_E!E12+NRG_GW_E!E12+NRG_BF_E!E12+NRG_PR_E!E12+NRG_NI_E!E12+NRG_CL_E!E12+NRG_LNG_E!E12+NRG_BIOG_E!E12+NRG_GTL_E!E12+NRG_CPP_E!E12+NRG_NSP_E!E12</f>
        <v>0</v>
      </c>
      <c r="F12" s="10">
        <f>NRG_EHG_E!F12+NRG_CM_E!F12+NRG_OIL_NG_E!F12+NRG_PF_E!F12+NRG_CO_E!F12+NRG_BKBPB_E!F12+NRG_GW_E!F12+NRG_BF_E!F12+NRG_PR_E!F12+NRG_NI_E!F12+NRG_CL_E!F12+NRG_LNG_E!F12+NRG_BIOG_E!F12+NRG_GTL_E!F12+NRG_CPP_E!F12+NRG_NSP_E!F12</f>
        <v>0</v>
      </c>
      <c r="G12" s="10">
        <f>NRG_EHG_E!G12+NRG_CM_E!G12+NRG_OIL_NG_E!G12+NRG_PF_E!G12+NRG_CO_E!G12+NRG_BKBPB_E!G12+NRG_GW_E!G12+NRG_BF_E!G12+NRG_PR_E!G12+NRG_NI_E!G12+NRG_CL_E!G12+NRG_LNG_E!G12+NRG_BIOG_E!G12+NRG_GTL_E!G12+NRG_CPP_E!G12+NRG_NSP_E!G12</f>
        <v>0</v>
      </c>
      <c r="H12" s="10">
        <f>NRG_EHG_E!H12+NRG_CM_E!H12+NRG_OIL_NG_E!H12+NRG_PF_E!H12+NRG_CO_E!H12+NRG_BKBPB_E!H12+NRG_GW_E!H12+NRG_BF_E!H12+NRG_PR_E!H12+NRG_NI_E!H12+NRG_CL_E!H12+NRG_LNG_E!H12+NRG_BIOG_E!H12+NRG_GTL_E!H12+NRG_CPP_E!H12+NRG_NSP_E!H12</f>
        <v>0</v>
      </c>
      <c r="I12" s="10">
        <f>NRG_EHG_E!I12+NRG_CM_E!I12+NRG_OIL_NG_E!I12+NRG_PF_E!I12+NRG_CO_E!I12+NRG_BKBPB_E!I12+NRG_GW_E!I12+NRG_BF_E!I12+NRG_PR_E!I12+NRG_NI_E!I12+NRG_CL_E!I12+NRG_LNG_E!I12+NRG_BIOG_E!I12+NRG_GTL_E!I12+NRG_CPP_E!I12+NRG_NSP_E!I12</f>
        <v>0</v>
      </c>
      <c r="J12" s="10">
        <f>NRG_EHG_E!J12+NRG_CM_E!J12+NRG_OIL_NG_E!J12+NRG_PF_E!J12+NRG_CO_E!J12+NRG_BKBPB_E!J12+NRG_GW_E!J12+NRG_BF_E!J12+NRG_PR_E!J12+NRG_NI_E!J12+NRG_CL_E!J12+NRG_LNG_E!J12+NRG_BIOG_E!J12+NRG_GTL_E!J12+NRG_CPP_E!J12+NRG_NSP_E!J12</f>
        <v>0</v>
      </c>
      <c r="K12" s="10">
        <f>NRG_EHG_E!K12+NRG_CM_E!K12+NRG_OIL_NG_E!K12+NRG_PF_E!K12+NRG_CO_E!K12+NRG_BKBPB_E!K12+NRG_GW_E!K12+NRG_BF_E!K12+NRG_PR_E!K12+NRG_NI_E!K12+NRG_CL_E!K12+NRG_LNG_E!K12+NRG_BIOG_E!K12+NRG_GTL_E!K12+NRG_CPP_E!K12+NRG_NSP_E!K12</f>
        <v>0</v>
      </c>
      <c r="L12" s="10">
        <f>NRG_EHG_E!L12+NRG_CM_E!L12+NRG_OIL_NG_E!L12+NRG_PF_E!L12+NRG_CO_E!L12+NRG_BKBPB_E!L12+NRG_GW_E!L12+NRG_BF_E!L12+NRG_PR_E!L12+NRG_NI_E!L12+NRG_CL_E!L12+NRG_LNG_E!L12+NRG_BIOG_E!L12+NRG_GTL_E!L12+NRG_CPP_E!L12+NRG_NSP_E!L12</f>
        <v>0</v>
      </c>
      <c r="M12" s="10">
        <f>NRG_EHG_E!M12+NRG_CM_E!M12+NRG_OIL_NG_E!M12+NRG_PF_E!M12+NRG_CO_E!M12+NRG_BKBPB_E!M12+NRG_GW_E!M12+NRG_BF_E!M12+NRG_PR_E!M12+NRG_NI_E!M12+NRG_CL_E!M12+NRG_LNG_E!M12+NRG_BIOG_E!M12+NRG_GTL_E!M12+NRG_CPP_E!M12+NRG_NSP_E!M12</f>
        <v>0</v>
      </c>
      <c r="N12" s="10">
        <f>NRG_EHG_E!N12+NRG_CM_E!N12+NRG_OIL_NG_E!N12+NRG_PF_E!N12+NRG_CO_E!N12+NRG_BKBPB_E!N12+NRG_GW_E!N12+NRG_BF_E!N12+NRG_PR_E!N12+NRG_NI_E!N12+NRG_CL_E!N12+NRG_LNG_E!N12+NRG_BIOG_E!N12+NRG_GTL_E!N12+NRG_CPP_E!N12+NRG_NSP_E!N12</f>
        <v>0</v>
      </c>
      <c r="O12" s="10">
        <f>NRG_EHG_E!O12+NRG_CM_E!O12+NRG_OIL_NG_E!O12+NRG_PF_E!O12+NRG_CO_E!O12+NRG_BKBPB_E!O12+NRG_GW_E!O12+NRG_BF_E!O12+NRG_PR_E!O12+NRG_NI_E!O12+NRG_CL_E!O12+NRG_LNG_E!O12+NRG_BIOG_E!O12+NRG_GTL_E!O12+NRG_CPP_E!O12+NRG_NSP_E!O12</f>
        <v>0</v>
      </c>
      <c r="P12" s="10">
        <f>NRG_EHG_E!P12+NRG_CM_E!P12+NRG_OIL_NG_E!P12+NRG_PF_E!P12+NRG_CO_E!P12+NRG_BKBPB_E!P12+NRG_GW_E!P12+NRG_BF_E!P12+NRG_PR_E!P12+NRG_NI_E!P12+NRG_CL_E!P12+NRG_LNG_E!P12+NRG_BIOG_E!P12+NRG_GTL_E!P12+NRG_CPP_E!P12+NRG_NSP_E!P12</f>
        <v>0</v>
      </c>
      <c r="Q12" s="10">
        <f>NRG_EHG_E!Q12+NRG_CM_E!Q12+NRG_OIL_NG_E!Q12+NRG_PF_E!Q12+NRG_CO_E!Q12+NRG_BKBPB_E!Q12+NRG_GW_E!Q12+NRG_BF_E!Q12+NRG_PR_E!Q12+NRG_NI_E!Q12+NRG_CL_E!Q12+NRG_LNG_E!Q12+NRG_BIOG_E!Q12+NRG_GTL_E!Q12+NRG_CPP_E!Q12+NRG_NSP_E!Q12</f>
        <v>0</v>
      </c>
      <c r="R12" s="10">
        <f>NRG_EHG_E!R12+NRG_CM_E!R12+NRG_OIL_NG_E!R12+NRG_PF_E!R12+NRG_CO_E!R12+NRG_BKBPB_E!R12+NRG_GW_E!R12+NRG_BF_E!R12+NRG_PR_E!R12+NRG_NI_E!R12+NRG_CL_E!R12+NRG_LNG_E!R12+NRG_BIOG_E!R12+NRG_GTL_E!R12+NRG_CPP_E!R12+NRG_NSP_E!R12</f>
        <v>0</v>
      </c>
      <c r="S12" s="10">
        <f>NRG_EHG_E!S12+NRG_CM_E!S12+NRG_OIL_NG_E!S12+NRG_PF_E!S12+NRG_CO_E!S12+NRG_BKBPB_E!S12+NRG_GW_E!S12+NRG_BF_E!S12+NRG_PR_E!S12+NRG_NI_E!S12+NRG_CL_E!S12+NRG_LNG_E!S12+NRG_BIOG_E!S12+NRG_GTL_E!S12+NRG_CPP_E!S12+NRG_NSP_E!S12</f>
        <v>0</v>
      </c>
      <c r="T12" s="10">
        <f>NRG_EHG_E!T12+NRG_CM_E!T12+NRG_OIL_NG_E!T12+NRG_PF_E!T12+NRG_CO_E!T12+NRG_BKBPB_E!T12+NRG_GW_E!T12+NRG_BF_E!T12+NRG_PR_E!T12+NRG_NI_E!T12+NRG_CL_E!T12+NRG_LNG_E!T12+NRG_BIOG_E!T12+NRG_GTL_E!T12+NRG_CPP_E!T12+NRG_NSP_E!T12</f>
        <v>0</v>
      </c>
      <c r="U12" s="10">
        <f>NRG_EHG_E!U12+NRG_CM_E!U12+NRG_OIL_NG_E!U12+NRG_PF_E!U12+NRG_CO_E!U12+NRG_BKBPB_E!U12+NRG_GW_E!U12+NRG_BF_E!U12+NRG_PR_E!U12+NRG_NI_E!U12+NRG_CL_E!U12+NRG_LNG_E!U12+NRG_BIOG_E!U12+NRG_GTL_E!U12+NRG_CPP_E!U12+NRG_NSP_E!U12</f>
        <v>0</v>
      </c>
      <c r="V12" s="10">
        <f>NRG_EHG_E!V12+NRG_CM_E!V12+NRG_OIL_NG_E!V12+NRG_PF_E!V12+NRG_CO_E!V12+NRG_BKBPB_E!V12+NRG_GW_E!V12+NRG_BF_E!V12+NRG_PR_E!V12+NRG_NI_E!V12+NRG_CL_E!V12+NRG_LNG_E!V12+NRG_BIOG_E!V12+NRG_GTL_E!V12+NRG_CPP_E!V12+NRG_NSP_E!V12</f>
        <v>0</v>
      </c>
      <c r="W12" s="10">
        <f>NRG_EHG_E!W12+NRG_CM_E!W12+NRG_OIL_NG_E!W12+NRG_PF_E!W12+NRG_CO_E!W12+NRG_BKBPB_E!W12+NRG_GW_E!W12+NRG_BF_E!W12+NRG_PR_E!W12+NRG_NI_E!W12+NRG_CL_E!W12+NRG_LNG_E!W12+NRG_BIOG_E!W12+NRG_GTL_E!W12+NRG_CPP_E!W12+NRG_NSP_E!W12</f>
        <v>0</v>
      </c>
      <c r="X12" s="10">
        <f>NRG_EHG_E!X12+NRG_CM_E!X12+NRG_OIL_NG_E!X12+NRG_PF_E!X12+NRG_CO_E!X12+NRG_BKBPB_E!X12+NRG_GW_E!X12+NRG_BF_E!X12+NRG_PR_E!X12+NRG_NI_E!X12+NRG_CL_E!X12+NRG_LNG_E!X12+NRG_BIOG_E!X12+NRG_GTL_E!X12+NRG_CPP_E!X12+NRG_NSP_E!X12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NRG_EHG_E!C13+NRG_CM_E!C13+NRG_OIL_NG_E!C13+NRG_PF_E!C13+NRG_CO_E!C13+NRG_BKBPB_E!C13+NRG_GW_E!C13+NRG_BF_E!C13+NRG_PR_E!C13+NRG_NI_E!C13+NRG_CL_E!C13+NRG_LNG_E!C13+NRG_BIOG_E!C13+NRG_GTL_E!C13+NRG_CPP_E!C13+NRG_NSP_E!C13</f>
        <v>0</v>
      </c>
      <c r="D13" s="10">
        <f>NRG_EHG_E!D13+NRG_CM_E!D13+NRG_OIL_NG_E!D13+NRG_PF_E!D13+NRG_CO_E!D13+NRG_BKBPB_E!D13+NRG_GW_E!D13+NRG_BF_E!D13+NRG_PR_E!D13+NRG_NI_E!D13+NRG_CL_E!D13+NRG_LNG_E!D13+NRG_BIOG_E!D13+NRG_GTL_E!D13+NRG_CPP_E!D13+NRG_NSP_E!D13</f>
        <v>0</v>
      </c>
      <c r="E13" s="10">
        <f>NRG_EHG_E!E13+NRG_CM_E!E13+NRG_OIL_NG_E!E13+NRG_PF_E!E13+NRG_CO_E!E13+NRG_BKBPB_E!E13+NRG_GW_E!E13+NRG_BF_E!E13+NRG_PR_E!E13+NRG_NI_E!E13+NRG_CL_E!E13+NRG_LNG_E!E13+NRG_BIOG_E!E13+NRG_GTL_E!E13+NRG_CPP_E!E13+NRG_NSP_E!E13</f>
        <v>0</v>
      </c>
      <c r="F13" s="10">
        <f>NRG_EHG_E!F13+NRG_CM_E!F13+NRG_OIL_NG_E!F13+NRG_PF_E!F13+NRG_CO_E!F13+NRG_BKBPB_E!F13+NRG_GW_E!F13+NRG_BF_E!F13+NRG_PR_E!F13+NRG_NI_E!F13+NRG_CL_E!F13+NRG_LNG_E!F13+NRG_BIOG_E!F13+NRG_GTL_E!F13+NRG_CPP_E!F13+NRG_NSP_E!F13</f>
        <v>0</v>
      </c>
      <c r="G13" s="10">
        <f>NRG_EHG_E!G13+NRG_CM_E!G13+NRG_OIL_NG_E!G13+NRG_PF_E!G13+NRG_CO_E!G13+NRG_BKBPB_E!G13+NRG_GW_E!G13+NRG_BF_E!G13+NRG_PR_E!G13+NRG_NI_E!G13+NRG_CL_E!G13+NRG_LNG_E!G13+NRG_BIOG_E!G13+NRG_GTL_E!G13+NRG_CPP_E!G13+NRG_NSP_E!G13</f>
        <v>0</v>
      </c>
      <c r="H13" s="10">
        <f>NRG_EHG_E!H13+NRG_CM_E!H13+NRG_OIL_NG_E!H13+NRG_PF_E!H13+NRG_CO_E!H13+NRG_BKBPB_E!H13+NRG_GW_E!H13+NRG_BF_E!H13+NRG_PR_E!H13+NRG_NI_E!H13+NRG_CL_E!H13+NRG_LNG_E!H13+NRG_BIOG_E!H13+NRG_GTL_E!H13+NRG_CPP_E!H13+NRG_NSP_E!H13</f>
        <v>0</v>
      </c>
      <c r="I13" s="10">
        <f>NRG_EHG_E!I13+NRG_CM_E!I13+NRG_OIL_NG_E!I13+NRG_PF_E!I13+NRG_CO_E!I13+NRG_BKBPB_E!I13+NRG_GW_E!I13+NRG_BF_E!I13+NRG_PR_E!I13+NRG_NI_E!I13+NRG_CL_E!I13+NRG_LNG_E!I13+NRG_BIOG_E!I13+NRG_GTL_E!I13+NRG_CPP_E!I13+NRG_NSP_E!I13</f>
        <v>0</v>
      </c>
      <c r="J13" s="10">
        <f>NRG_EHG_E!J13+NRG_CM_E!J13+NRG_OIL_NG_E!J13+NRG_PF_E!J13+NRG_CO_E!J13+NRG_BKBPB_E!J13+NRG_GW_E!J13+NRG_BF_E!J13+NRG_PR_E!J13+NRG_NI_E!J13+NRG_CL_E!J13+NRG_LNG_E!J13+NRG_BIOG_E!J13+NRG_GTL_E!J13+NRG_CPP_E!J13+NRG_NSP_E!J13</f>
        <v>0</v>
      </c>
      <c r="K13" s="10">
        <f>NRG_EHG_E!K13+NRG_CM_E!K13+NRG_OIL_NG_E!K13+NRG_PF_E!K13+NRG_CO_E!K13+NRG_BKBPB_E!K13+NRG_GW_E!K13+NRG_BF_E!K13+NRG_PR_E!K13+NRG_NI_E!K13+NRG_CL_E!K13+NRG_LNG_E!K13+NRG_BIOG_E!K13+NRG_GTL_E!K13+NRG_CPP_E!K13+NRG_NSP_E!K13</f>
        <v>0</v>
      </c>
      <c r="L13" s="10">
        <f>NRG_EHG_E!L13+NRG_CM_E!L13+NRG_OIL_NG_E!L13+NRG_PF_E!L13+NRG_CO_E!L13+NRG_BKBPB_E!L13+NRG_GW_E!L13+NRG_BF_E!L13+NRG_PR_E!L13+NRG_NI_E!L13+NRG_CL_E!L13+NRG_LNG_E!L13+NRG_BIOG_E!L13+NRG_GTL_E!L13+NRG_CPP_E!L13+NRG_NSP_E!L13</f>
        <v>0</v>
      </c>
      <c r="M13" s="10">
        <f>NRG_EHG_E!M13+NRG_CM_E!M13+NRG_OIL_NG_E!M13+NRG_PF_E!M13+NRG_CO_E!M13+NRG_BKBPB_E!M13+NRG_GW_E!M13+NRG_BF_E!M13+NRG_PR_E!M13+NRG_NI_E!M13+NRG_CL_E!M13+NRG_LNG_E!M13+NRG_BIOG_E!M13+NRG_GTL_E!M13+NRG_CPP_E!M13+NRG_NSP_E!M13</f>
        <v>0</v>
      </c>
      <c r="N13" s="10">
        <f>NRG_EHG_E!N13+NRG_CM_E!N13+NRG_OIL_NG_E!N13+NRG_PF_E!N13+NRG_CO_E!N13+NRG_BKBPB_E!N13+NRG_GW_E!N13+NRG_BF_E!N13+NRG_PR_E!N13+NRG_NI_E!N13+NRG_CL_E!N13+NRG_LNG_E!N13+NRG_BIOG_E!N13+NRG_GTL_E!N13+NRG_CPP_E!N13+NRG_NSP_E!N13</f>
        <v>0</v>
      </c>
      <c r="O13" s="10">
        <f>NRG_EHG_E!O13+NRG_CM_E!O13+NRG_OIL_NG_E!O13+NRG_PF_E!O13+NRG_CO_E!O13+NRG_BKBPB_E!O13+NRG_GW_E!O13+NRG_BF_E!O13+NRG_PR_E!O13+NRG_NI_E!O13+NRG_CL_E!O13+NRG_LNG_E!O13+NRG_BIOG_E!O13+NRG_GTL_E!O13+NRG_CPP_E!O13+NRG_NSP_E!O13</f>
        <v>0</v>
      </c>
      <c r="P13" s="10">
        <f>NRG_EHG_E!P13+NRG_CM_E!P13+NRG_OIL_NG_E!P13+NRG_PF_E!P13+NRG_CO_E!P13+NRG_BKBPB_E!P13+NRG_GW_E!P13+NRG_BF_E!P13+NRG_PR_E!P13+NRG_NI_E!P13+NRG_CL_E!P13+NRG_LNG_E!P13+NRG_BIOG_E!P13+NRG_GTL_E!P13+NRG_CPP_E!P13+NRG_NSP_E!P13</f>
        <v>0</v>
      </c>
      <c r="Q13" s="10">
        <f>NRG_EHG_E!Q13+NRG_CM_E!Q13+NRG_OIL_NG_E!Q13+NRG_PF_E!Q13+NRG_CO_E!Q13+NRG_BKBPB_E!Q13+NRG_GW_E!Q13+NRG_BF_E!Q13+NRG_PR_E!Q13+NRG_NI_E!Q13+NRG_CL_E!Q13+NRG_LNG_E!Q13+NRG_BIOG_E!Q13+NRG_GTL_E!Q13+NRG_CPP_E!Q13+NRG_NSP_E!Q13</f>
        <v>0</v>
      </c>
      <c r="R13" s="10">
        <f>NRG_EHG_E!R13+NRG_CM_E!R13+NRG_OIL_NG_E!R13+NRG_PF_E!R13+NRG_CO_E!R13+NRG_BKBPB_E!R13+NRG_GW_E!R13+NRG_BF_E!R13+NRG_PR_E!R13+NRG_NI_E!R13+NRG_CL_E!R13+NRG_LNG_E!R13+NRG_BIOG_E!R13+NRG_GTL_E!R13+NRG_CPP_E!R13+NRG_NSP_E!R13</f>
        <v>0</v>
      </c>
      <c r="S13" s="10">
        <f>NRG_EHG_E!S13+NRG_CM_E!S13+NRG_OIL_NG_E!S13+NRG_PF_E!S13+NRG_CO_E!S13+NRG_BKBPB_E!S13+NRG_GW_E!S13+NRG_BF_E!S13+NRG_PR_E!S13+NRG_NI_E!S13+NRG_CL_E!S13+NRG_LNG_E!S13+NRG_BIOG_E!S13+NRG_GTL_E!S13+NRG_CPP_E!S13+NRG_NSP_E!S13</f>
        <v>0</v>
      </c>
      <c r="T13" s="10">
        <f>NRG_EHG_E!T13+NRG_CM_E!T13+NRG_OIL_NG_E!T13+NRG_PF_E!T13+NRG_CO_E!T13+NRG_BKBPB_E!T13+NRG_GW_E!T13+NRG_BF_E!T13+NRG_PR_E!T13+NRG_NI_E!T13+NRG_CL_E!T13+NRG_LNG_E!T13+NRG_BIOG_E!T13+NRG_GTL_E!T13+NRG_CPP_E!T13+NRG_NSP_E!T13</f>
        <v>0</v>
      </c>
      <c r="U13" s="10">
        <f>NRG_EHG_E!U13+NRG_CM_E!U13+NRG_OIL_NG_E!U13+NRG_PF_E!U13+NRG_CO_E!U13+NRG_BKBPB_E!U13+NRG_GW_E!U13+NRG_BF_E!U13+NRG_PR_E!U13+NRG_NI_E!U13+NRG_CL_E!U13+NRG_LNG_E!U13+NRG_BIOG_E!U13+NRG_GTL_E!U13+NRG_CPP_E!U13+NRG_NSP_E!U13</f>
        <v>0</v>
      </c>
      <c r="V13" s="10">
        <f>NRG_EHG_E!V13+NRG_CM_E!V13+NRG_OIL_NG_E!V13+NRG_PF_E!V13+NRG_CO_E!V13+NRG_BKBPB_E!V13+NRG_GW_E!V13+NRG_BF_E!V13+NRG_PR_E!V13+NRG_NI_E!V13+NRG_CL_E!V13+NRG_LNG_E!V13+NRG_BIOG_E!V13+NRG_GTL_E!V13+NRG_CPP_E!V13+NRG_NSP_E!V13</f>
        <v>0</v>
      </c>
      <c r="W13" s="10">
        <f>NRG_EHG_E!W13+NRG_CM_E!W13+NRG_OIL_NG_E!W13+NRG_PF_E!W13+NRG_CO_E!W13+NRG_BKBPB_E!W13+NRG_GW_E!W13+NRG_BF_E!W13+NRG_PR_E!W13+NRG_NI_E!W13+NRG_CL_E!W13+NRG_LNG_E!W13+NRG_BIOG_E!W13+NRG_GTL_E!W13+NRG_CPP_E!W13+NRG_NSP_E!W13</f>
        <v>0</v>
      </c>
      <c r="X13" s="10">
        <f>NRG_EHG_E!X13+NRG_CM_E!X13+NRG_OIL_NG_E!X13+NRG_PF_E!X13+NRG_CO_E!X13+NRG_BKBPB_E!X13+NRG_GW_E!X13+NRG_BF_E!X13+NRG_PR_E!X13+NRG_NI_E!X13+NRG_CL_E!X13+NRG_LNG_E!X13+NRG_BIOG_E!X13+NRG_GTL_E!X13+NRG_CPP_E!X13+NRG_NSP_E!X13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NRG_EHG_E!C14+NRG_CM_E!C14+NRG_OIL_NG_E!C14+NRG_PF_E!C14+NRG_CO_E!C14+NRG_BKBPB_E!C14+NRG_GW_E!C14+NRG_BF_E!C14+NRG_PR_E!C14+NRG_NI_E!C14+NRG_CL_E!C14+NRG_LNG_E!C14+NRG_BIOG_E!C14+NRG_GTL_E!C14+NRG_CPP_E!C14+NRG_NSP_E!C14</f>
        <v>0</v>
      </c>
      <c r="D14" s="10">
        <f>NRG_EHG_E!D14+NRG_CM_E!D14+NRG_OIL_NG_E!D14+NRG_PF_E!D14+NRG_CO_E!D14+NRG_BKBPB_E!D14+NRG_GW_E!D14+NRG_BF_E!D14+NRG_PR_E!D14+NRG_NI_E!D14+NRG_CL_E!D14+NRG_LNG_E!D14+NRG_BIOG_E!D14+NRG_GTL_E!D14+NRG_CPP_E!D14+NRG_NSP_E!D14</f>
        <v>0</v>
      </c>
      <c r="E14" s="10">
        <f>NRG_EHG_E!E14+NRG_CM_E!E14+NRG_OIL_NG_E!E14+NRG_PF_E!E14+NRG_CO_E!E14+NRG_BKBPB_E!E14+NRG_GW_E!E14+NRG_BF_E!E14+NRG_PR_E!E14+NRG_NI_E!E14+NRG_CL_E!E14+NRG_LNG_E!E14+NRG_BIOG_E!E14+NRG_GTL_E!E14+NRG_CPP_E!E14+NRG_NSP_E!E14</f>
        <v>0</v>
      </c>
      <c r="F14" s="10">
        <f>NRG_EHG_E!F14+NRG_CM_E!F14+NRG_OIL_NG_E!F14+NRG_PF_E!F14+NRG_CO_E!F14+NRG_BKBPB_E!F14+NRG_GW_E!F14+NRG_BF_E!F14+NRG_PR_E!F14+NRG_NI_E!F14+NRG_CL_E!F14+NRG_LNG_E!F14+NRG_BIOG_E!F14+NRG_GTL_E!F14+NRG_CPP_E!F14+NRG_NSP_E!F14</f>
        <v>0</v>
      </c>
      <c r="G14" s="10">
        <f>NRG_EHG_E!G14+NRG_CM_E!G14+NRG_OIL_NG_E!G14+NRG_PF_E!G14+NRG_CO_E!G14+NRG_BKBPB_E!G14+NRG_GW_E!G14+NRG_BF_E!G14+NRG_PR_E!G14+NRG_NI_E!G14+NRG_CL_E!G14+NRG_LNG_E!G14+NRG_BIOG_E!G14+NRG_GTL_E!G14+NRG_CPP_E!G14+NRG_NSP_E!G14</f>
        <v>0</v>
      </c>
      <c r="H14" s="10">
        <f>NRG_EHG_E!H14+NRG_CM_E!H14+NRG_OIL_NG_E!H14+NRG_PF_E!H14+NRG_CO_E!H14+NRG_BKBPB_E!H14+NRG_GW_E!H14+NRG_BF_E!H14+NRG_PR_E!H14+NRG_NI_E!H14+NRG_CL_E!H14+NRG_LNG_E!H14+NRG_BIOG_E!H14+NRG_GTL_E!H14+NRG_CPP_E!H14+NRG_NSP_E!H14</f>
        <v>0</v>
      </c>
      <c r="I14" s="10">
        <f>NRG_EHG_E!I14+NRG_CM_E!I14+NRG_OIL_NG_E!I14+NRG_PF_E!I14+NRG_CO_E!I14+NRG_BKBPB_E!I14+NRG_GW_E!I14+NRG_BF_E!I14+NRG_PR_E!I14+NRG_NI_E!I14+NRG_CL_E!I14+NRG_LNG_E!I14+NRG_BIOG_E!I14+NRG_GTL_E!I14+NRG_CPP_E!I14+NRG_NSP_E!I14</f>
        <v>0</v>
      </c>
      <c r="J14" s="10">
        <f>NRG_EHG_E!J14+NRG_CM_E!J14+NRG_OIL_NG_E!J14+NRG_PF_E!J14+NRG_CO_E!J14+NRG_BKBPB_E!J14+NRG_GW_E!J14+NRG_BF_E!J14+NRG_PR_E!J14+NRG_NI_E!J14+NRG_CL_E!J14+NRG_LNG_E!J14+NRG_BIOG_E!J14+NRG_GTL_E!J14+NRG_CPP_E!J14+NRG_NSP_E!J14</f>
        <v>0</v>
      </c>
      <c r="K14" s="10">
        <f>NRG_EHG_E!K14+NRG_CM_E!K14+NRG_OIL_NG_E!K14+NRG_PF_E!K14+NRG_CO_E!K14+NRG_BKBPB_E!K14+NRG_GW_E!K14+NRG_BF_E!K14+NRG_PR_E!K14+NRG_NI_E!K14+NRG_CL_E!K14+NRG_LNG_E!K14+NRG_BIOG_E!K14+NRG_GTL_E!K14+NRG_CPP_E!K14+NRG_NSP_E!K14</f>
        <v>0</v>
      </c>
      <c r="L14" s="10">
        <f>NRG_EHG_E!L14+NRG_CM_E!L14+NRG_OIL_NG_E!L14+NRG_PF_E!L14+NRG_CO_E!L14+NRG_BKBPB_E!L14+NRG_GW_E!L14+NRG_BF_E!L14+NRG_PR_E!L14+NRG_NI_E!L14+NRG_CL_E!L14+NRG_LNG_E!L14+NRG_BIOG_E!L14+NRG_GTL_E!L14+NRG_CPP_E!L14+NRG_NSP_E!L14</f>
        <v>0</v>
      </c>
      <c r="M14" s="10">
        <f>NRG_EHG_E!M14+NRG_CM_E!M14+NRG_OIL_NG_E!M14+NRG_PF_E!M14+NRG_CO_E!M14+NRG_BKBPB_E!M14+NRG_GW_E!M14+NRG_BF_E!M14+NRG_PR_E!M14+NRG_NI_E!M14+NRG_CL_E!M14+NRG_LNG_E!M14+NRG_BIOG_E!M14+NRG_GTL_E!M14+NRG_CPP_E!M14+NRG_NSP_E!M14</f>
        <v>0</v>
      </c>
      <c r="N14" s="10">
        <f>NRG_EHG_E!N14+NRG_CM_E!N14+NRG_OIL_NG_E!N14+NRG_PF_E!N14+NRG_CO_E!N14+NRG_BKBPB_E!N14+NRG_GW_E!N14+NRG_BF_E!N14+NRG_PR_E!N14+NRG_NI_E!N14+NRG_CL_E!N14+NRG_LNG_E!N14+NRG_BIOG_E!N14+NRG_GTL_E!N14+NRG_CPP_E!N14+NRG_NSP_E!N14</f>
        <v>0</v>
      </c>
      <c r="O14" s="10">
        <f>NRG_EHG_E!O14+NRG_CM_E!O14+NRG_OIL_NG_E!O14+NRG_PF_E!O14+NRG_CO_E!O14+NRG_BKBPB_E!O14+NRG_GW_E!O14+NRG_BF_E!O14+NRG_PR_E!O14+NRG_NI_E!O14+NRG_CL_E!O14+NRG_LNG_E!O14+NRG_BIOG_E!O14+NRG_GTL_E!O14+NRG_CPP_E!O14+NRG_NSP_E!O14</f>
        <v>0</v>
      </c>
      <c r="P14" s="10">
        <f>NRG_EHG_E!P14+NRG_CM_E!P14+NRG_OIL_NG_E!P14+NRG_PF_E!P14+NRG_CO_E!P14+NRG_BKBPB_E!P14+NRG_GW_E!P14+NRG_BF_E!P14+NRG_PR_E!P14+NRG_NI_E!P14+NRG_CL_E!P14+NRG_LNG_E!P14+NRG_BIOG_E!P14+NRG_GTL_E!P14+NRG_CPP_E!P14+NRG_NSP_E!P14</f>
        <v>0</v>
      </c>
      <c r="Q14" s="10">
        <f>NRG_EHG_E!Q14+NRG_CM_E!Q14+NRG_OIL_NG_E!Q14+NRG_PF_E!Q14+NRG_CO_E!Q14+NRG_BKBPB_E!Q14+NRG_GW_E!Q14+NRG_BF_E!Q14+NRG_PR_E!Q14+NRG_NI_E!Q14+NRG_CL_E!Q14+NRG_LNG_E!Q14+NRG_BIOG_E!Q14+NRG_GTL_E!Q14+NRG_CPP_E!Q14+NRG_NSP_E!Q14</f>
        <v>0</v>
      </c>
      <c r="R14" s="10">
        <f>NRG_EHG_E!R14+NRG_CM_E!R14+NRG_OIL_NG_E!R14+NRG_PF_E!R14+NRG_CO_E!R14+NRG_BKBPB_E!R14+NRG_GW_E!R14+NRG_BF_E!R14+NRG_PR_E!R14+NRG_NI_E!R14+NRG_CL_E!R14+NRG_LNG_E!R14+NRG_BIOG_E!R14+NRG_GTL_E!R14+NRG_CPP_E!R14+NRG_NSP_E!R14</f>
        <v>0</v>
      </c>
      <c r="S14" s="10">
        <f>NRG_EHG_E!S14+NRG_CM_E!S14+NRG_OIL_NG_E!S14+NRG_PF_E!S14+NRG_CO_E!S14+NRG_BKBPB_E!S14+NRG_GW_E!S14+NRG_BF_E!S14+NRG_PR_E!S14+NRG_NI_E!S14+NRG_CL_E!S14+NRG_LNG_E!S14+NRG_BIOG_E!S14+NRG_GTL_E!S14+NRG_CPP_E!S14+NRG_NSP_E!S14</f>
        <v>0</v>
      </c>
      <c r="T14" s="10">
        <f>NRG_EHG_E!T14+NRG_CM_E!T14+NRG_OIL_NG_E!T14+NRG_PF_E!T14+NRG_CO_E!T14+NRG_BKBPB_E!T14+NRG_GW_E!T14+NRG_BF_E!T14+NRG_PR_E!T14+NRG_NI_E!T14+NRG_CL_E!T14+NRG_LNG_E!T14+NRG_BIOG_E!T14+NRG_GTL_E!T14+NRG_CPP_E!T14+NRG_NSP_E!T14</f>
        <v>0</v>
      </c>
      <c r="U14" s="10">
        <f>NRG_EHG_E!U14+NRG_CM_E!U14+NRG_OIL_NG_E!U14+NRG_PF_E!U14+NRG_CO_E!U14+NRG_BKBPB_E!U14+NRG_GW_E!U14+NRG_BF_E!U14+NRG_PR_E!U14+NRG_NI_E!U14+NRG_CL_E!U14+NRG_LNG_E!U14+NRG_BIOG_E!U14+NRG_GTL_E!U14+NRG_CPP_E!U14+NRG_NSP_E!U14</f>
        <v>0</v>
      </c>
      <c r="V14" s="10">
        <f>NRG_EHG_E!V14+NRG_CM_E!V14+NRG_OIL_NG_E!V14+NRG_PF_E!V14+NRG_CO_E!V14+NRG_BKBPB_E!V14+NRG_GW_E!V14+NRG_BF_E!V14+NRG_PR_E!V14+NRG_NI_E!V14+NRG_CL_E!V14+NRG_LNG_E!V14+NRG_BIOG_E!V14+NRG_GTL_E!V14+NRG_CPP_E!V14+NRG_NSP_E!V14</f>
        <v>0</v>
      </c>
      <c r="W14" s="10">
        <f>NRG_EHG_E!W14+NRG_CM_E!W14+NRG_OIL_NG_E!W14+NRG_PF_E!W14+NRG_CO_E!W14+NRG_BKBPB_E!W14+NRG_GW_E!W14+NRG_BF_E!W14+NRG_PR_E!W14+NRG_NI_E!W14+NRG_CL_E!W14+NRG_LNG_E!W14+NRG_BIOG_E!W14+NRG_GTL_E!W14+NRG_CPP_E!W14+NRG_NSP_E!W14</f>
        <v>0</v>
      </c>
      <c r="X14" s="10">
        <f>NRG_EHG_E!X14+NRG_CM_E!X14+NRG_OIL_NG_E!X14+NRG_PF_E!X14+NRG_CO_E!X14+NRG_BKBPB_E!X14+NRG_GW_E!X14+NRG_BF_E!X14+NRG_PR_E!X14+NRG_NI_E!X14+NRG_CL_E!X14+NRG_LNG_E!X14+NRG_BIOG_E!X14+NRG_GTL_E!X14+NRG_CPP_E!X14+NRG_NSP_E!X14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NRG_EHG_E!C15+NRG_CM_E!C15+NRG_OIL_NG_E!C15+NRG_PF_E!C15+NRG_CO_E!C15+NRG_BKBPB_E!C15+NRG_GW_E!C15+NRG_BF_E!C15+NRG_PR_E!C15+NRG_NI_E!C15+NRG_CL_E!C15+NRG_LNG_E!C15+NRG_BIOG_E!C15+NRG_GTL_E!C15+NRG_CPP_E!C15+NRG_NSP_E!C15</f>
        <v>0</v>
      </c>
      <c r="D15" s="10">
        <f>NRG_EHG_E!D15+NRG_CM_E!D15+NRG_OIL_NG_E!D15+NRG_PF_E!D15+NRG_CO_E!D15+NRG_BKBPB_E!D15+NRG_GW_E!D15+NRG_BF_E!D15+NRG_PR_E!D15+NRG_NI_E!D15+NRG_CL_E!D15+NRG_LNG_E!D15+NRG_BIOG_E!D15+NRG_GTL_E!D15+NRG_CPP_E!D15+NRG_NSP_E!D15</f>
        <v>0</v>
      </c>
      <c r="E15" s="10">
        <f>NRG_EHG_E!E15+NRG_CM_E!E15+NRG_OIL_NG_E!E15+NRG_PF_E!E15+NRG_CO_E!E15+NRG_BKBPB_E!E15+NRG_GW_E!E15+NRG_BF_E!E15+NRG_PR_E!E15+NRG_NI_E!E15+NRG_CL_E!E15+NRG_LNG_E!E15+NRG_BIOG_E!E15+NRG_GTL_E!E15+NRG_CPP_E!E15+NRG_NSP_E!E15</f>
        <v>0</v>
      </c>
      <c r="F15" s="10">
        <f>NRG_EHG_E!F15+NRG_CM_E!F15+NRG_OIL_NG_E!F15+NRG_PF_E!F15+NRG_CO_E!F15+NRG_BKBPB_E!F15+NRG_GW_E!F15+NRG_BF_E!F15+NRG_PR_E!F15+NRG_NI_E!F15+NRG_CL_E!F15+NRG_LNG_E!F15+NRG_BIOG_E!F15+NRG_GTL_E!F15+NRG_CPP_E!F15+NRG_NSP_E!F15</f>
        <v>0</v>
      </c>
      <c r="G15" s="10">
        <f>NRG_EHG_E!G15+NRG_CM_E!G15+NRG_OIL_NG_E!G15+NRG_PF_E!G15+NRG_CO_E!G15+NRG_BKBPB_E!G15+NRG_GW_E!G15+NRG_BF_E!G15+NRG_PR_E!G15+NRG_NI_E!G15+NRG_CL_E!G15+NRG_LNG_E!G15+NRG_BIOG_E!G15+NRG_GTL_E!G15+NRG_CPP_E!G15+NRG_NSP_E!G15</f>
        <v>0</v>
      </c>
      <c r="H15" s="10">
        <f>NRG_EHG_E!H15+NRG_CM_E!H15+NRG_OIL_NG_E!H15+NRG_PF_E!H15+NRG_CO_E!H15+NRG_BKBPB_E!H15+NRG_GW_E!H15+NRG_BF_E!H15+NRG_PR_E!H15+NRG_NI_E!H15+NRG_CL_E!H15+NRG_LNG_E!H15+NRG_BIOG_E!H15+NRG_GTL_E!H15+NRG_CPP_E!H15+NRG_NSP_E!H15</f>
        <v>0</v>
      </c>
      <c r="I15" s="10">
        <f>NRG_EHG_E!I15+NRG_CM_E!I15+NRG_OIL_NG_E!I15+NRG_PF_E!I15+NRG_CO_E!I15+NRG_BKBPB_E!I15+NRG_GW_E!I15+NRG_BF_E!I15+NRG_PR_E!I15+NRG_NI_E!I15+NRG_CL_E!I15+NRG_LNG_E!I15+NRG_BIOG_E!I15+NRG_GTL_E!I15+NRG_CPP_E!I15+NRG_NSP_E!I15</f>
        <v>0</v>
      </c>
      <c r="J15" s="10">
        <f>NRG_EHG_E!J15+NRG_CM_E!J15+NRG_OIL_NG_E!J15+NRG_PF_E!J15+NRG_CO_E!J15+NRG_BKBPB_E!J15+NRG_GW_E!J15+NRG_BF_E!J15+NRG_PR_E!J15+NRG_NI_E!J15+NRG_CL_E!J15+NRG_LNG_E!J15+NRG_BIOG_E!J15+NRG_GTL_E!J15+NRG_CPP_E!J15+NRG_NSP_E!J15</f>
        <v>0</v>
      </c>
      <c r="K15" s="10">
        <f>NRG_EHG_E!K15+NRG_CM_E!K15+NRG_OIL_NG_E!K15+NRG_PF_E!K15+NRG_CO_E!K15+NRG_BKBPB_E!K15+NRG_GW_E!K15+NRG_BF_E!K15+NRG_PR_E!K15+NRG_NI_E!K15+NRG_CL_E!K15+NRG_LNG_E!K15+NRG_BIOG_E!K15+NRG_GTL_E!K15+NRG_CPP_E!K15+NRG_NSP_E!K15</f>
        <v>0</v>
      </c>
      <c r="L15" s="10">
        <f>NRG_EHG_E!L15+NRG_CM_E!L15+NRG_OIL_NG_E!L15+NRG_PF_E!L15+NRG_CO_E!L15+NRG_BKBPB_E!L15+NRG_GW_E!L15+NRG_BF_E!L15+NRG_PR_E!L15+NRG_NI_E!L15+NRG_CL_E!L15+NRG_LNG_E!L15+NRG_BIOG_E!L15+NRG_GTL_E!L15+NRG_CPP_E!L15+NRG_NSP_E!L15</f>
        <v>0</v>
      </c>
      <c r="M15" s="10">
        <f>NRG_EHG_E!M15+NRG_CM_E!M15+NRG_OIL_NG_E!M15+NRG_PF_E!M15+NRG_CO_E!M15+NRG_BKBPB_E!M15+NRG_GW_E!M15+NRG_BF_E!M15+NRG_PR_E!M15+NRG_NI_E!M15+NRG_CL_E!M15+NRG_LNG_E!M15+NRG_BIOG_E!M15+NRG_GTL_E!M15+NRG_CPP_E!M15+NRG_NSP_E!M15</f>
        <v>0</v>
      </c>
      <c r="N15" s="10">
        <f>NRG_EHG_E!N15+NRG_CM_E!N15+NRG_OIL_NG_E!N15+NRG_PF_E!N15+NRG_CO_E!N15+NRG_BKBPB_E!N15+NRG_GW_E!N15+NRG_BF_E!N15+NRG_PR_E!N15+NRG_NI_E!N15+NRG_CL_E!N15+NRG_LNG_E!N15+NRG_BIOG_E!N15+NRG_GTL_E!N15+NRG_CPP_E!N15+NRG_NSP_E!N15</f>
        <v>0</v>
      </c>
      <c r="O15" s="10">
        <f>NRG_EHG_E!O15+NRG_CM_E!O15+NRG_OIL_NG_E!O15+NRG_PF_E!O15+NRG_CO_E!O15+NRG_BKBPB_E!O15+NRG_GW_E!O15+NRG_BF_E!O15+NRG_PR_E!O15+NRG_NI_E!O15+NRG_CL_E!O15+NRG_LNG_E!O15+NRG_BIOG_E!O15+NRG_GTL_E!O15+NRG_CPP_E!O15+NRG_NSP_E!O15</f>
        <v>0</v>
      </c>
      <c r="P15" s="10">
        <f>NRG_EHG_E!P15+NRG_CM_E!P15+NRG_OIL_NG_E!P15+NRG_PF_E!P15+NRG_CO_E!P15+NRG_BKBPB_E!P15+NRG_GW_E!P15+NRG_BF_E!P15+NRG_PR_E!P15+NRG_NI_E!P15+NRG_CL_E!P15+NRG_LNG_E!P15+NRG_BIOG_E!P15+NRG_GTL_E!P15+NRG_CPP_E!P15+NRG_NSP_E!P15</f>
        <v>0</v>
      </c>
      <c r="Q15" s="10">
        <f>NRG_EHG_E!Q15+NRG_CM_E!Q15+NRG_OIL_NG_E!Q15+NRG_PF_E!Q15+NRG_CO_E!Q15+NRG_BKBPB_E!Q15+NRG_GW_E!Q15+NRG_BF_E!Q15+NRG_PR_E!Q15+NRG_NI_E!Q15+NRG_CL_E!Q15+NRG_LNG_E!Q15+NRG_BIOG_E!Q15+NRG_GTL_E!Q15+NRG_CPP_E!Q15+NRG_NSP_E!Q15</f>
        <v>0</v>
      </c>
      <c r="R15" s="10">
        <f>NRG_EHG_E!R15+NRG_CM_E!R15+NRG_OIL_NG_E!R15+NRG_PF_E!R15+NRG_CO_E!R15+NRG_BKBPB_E!R15+NRG_GW_E!R15+NRG_BF_E!R15+NRG_PR_E!R15+NRG_NI_E!R15+NRG_CL_E!R15+NRG_LNG_E!R15+NRG_BIOG_E!R15+NRG_GTL_E!R15+NRG_CPP_E!R15+NRG_NSP_E!R15</f>
        <v>0</v>
      </c>
      <c r="S15" s="10">
        <f>NRG_EHG_E!S15+NRG_CM_E!S15+NRG_OIL_NG_E!S15+NRG_PF_E!S15+NRG_CO_E!S15+NRG_BKBPB_E!S15+NRG_GW_E!S15+NRG_BF_E!S15+NRG_PR_E!S15+NRG_NI_E!S15+NRG_CL_E!S15+NRG_LNG_E!S15+NRG_BIOG_E!S15+NRG_GTL_E!S15+NRG_CPP_E!S15+NRG_NSP_E!S15</f>
        <v>0</v>
      </c>
      <c r="T15" s="10">
        <f>NRG_EHG_E!T15+NRG_CM_E!T15+NRG_OIL_NG_E!T15+NRG_PF_E!T15+NRG_CO_E!T15+NRG_BKBPB_E!T15+NRG_GW_E!T15+NRG_BF_E!T15+NRG_PR_E!T15+NRG_NI_E!T15+NRG_CL_E!T15+NRG_LNG_E!T15+NRG_BIOG_E!T15+NRG_GTL_E!T15+NRG_CPP_E!T15+NRG_NSP_E!T15</f>
        <v>0</v>
      </c>
      <c r="U15" s="10">
        <f>NRG_EHG_E!U15+NRG_CM_E!U15+NRG_OIL_NG_E!U15+NRG_PF_E!U15+NRG_CO_E!U15+NRG_BKBPB_E!U15+NRG_GW_E!U15+NRG_BF_E!U15+NRG_PR_E!U15+NRG_NI_E!U15+NRG_CL_E!U15+NRG_LNG_E!U15+NRG_BIOG_E!U15+NRG_GTL_E!U15+NRG_CPP_E!U15+NRG_NSP_E!U15</f>
        <v>0</v>
      </c>
      <c r="V15" s="10">
        <f>NRG_EHG_E!V15+NRG_CM_E!V15+NRG_OIL_NG_E!V15+NRG_PF_E!V15+NRG_CO_E!V15+NRG_BKBPB_E!V15+NRG_GW_E!V15+NRG_BF_E!V15+NRG_PR_E!V15+NRG_NI_E!V15+NRG_CL_E!V15+NRG_LNG_E!V15+NRG_BIOG_E!V15+NRG_GTL_E!V15+NRG_CPP_E!V15+NRG_NSP_E!V15</f>
        <v>0</v>
      </c>
      <c r="W15" s="10">
        <f>NRG_EHG_E!W15+NRG_CM_E!W15+NRG_OIL_NG_E!W15+NRG_PF_E!W15+NRG_CO_E!W15+NRG_BKBPB_E!W15+NRG_GW_E!W15+NRG_BF_E!W15+NRG_PR_E!W15+NRG_NI_E!W15+NRG_CL_E!W15+NRG_LNG_E!W15+NRG_BIOG_E!W15+NRG_GTL_E!W15+NRG_CPP_E!W15+NRG_NSP_E!W15</f>
        <v>0</v>
      </c>
      <c r="X15" s="10">
        <f>NRG_EHG_E!X15+NRG_CM_E!X15+NRG_OIL_NG_E!X15+NRG_PF_E!X15+NRG_CO_E!X15+NRG_BKBPB_E!X15+NRG_GW_E!X15+NRG_BF_E!X15+NRG_PR_E!X15+NRG_NI_E!X15+NRG_CL_E!X15+NRG_LNG_E!X15+NRG_BIOG_E!X15+NRG_GTL_E!X15+NRG_CPP_E!X15+NRG_NSP_E!X15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NRG_EHG_E!C16+NRG_CM_E!C16+NRG_OIL_NG_E!C16+NRG_PF_E!C16+NRG_CO_E!C16+NRG_BKBPB_E!C16+NRG_GW_E!C16+NRG_BF_E!C16+NRG_PR_E!C16+NRG_NI_E!C16+NRG_CL_E!C16+NRG_LNG_E!C16+NRG_BIOG_E!C16+NRG_GTL_E!C16+NRG_CPP_E!C16+NRG_NSP_E!C16</f>
        <v>0</v>
      </c>
      <c r="D16" s="10">
        <f>NRG_EHG_E!D16+NRG_CM_E!D16+NRG_OIL_NG_E!D16+NRG_PF_E!D16+NRG_CO_E!D16+NRG_BKBPB_E!D16+NRG_GW_E!D16+NRG_BF_E!D16+NRG_PR_E!D16+NRG_NI_E!D16+NRG_CL_E!D16+NRG_LNG_E!D16+NRG_BIOG_E!D16+NRG_GTL_E!D16+NRG_CPP_E!D16+NRG_NSP_E!D16</f>
        <v>0</v>
      </c>
      <c r="E16" s="10">
        <f>NRG_EHG_E!E16+NRG_CM_E!E16+NRG_OIL_NG_E!E16+NRG_PF_E!E16+NRG_CO_E!E16+NRG_BKBPB_E!E16+NRG_GW_E!E16+NRG_BF_E!E16+NRG_PR_E!E16+NRG_NI_E!E16+NRG_CL_E!E16+NRG_LNG_E!E16+NRG_BIOG_E!E16+NRG_GTL_E!E16+NRG_CPP_E!E16+NRG_NSP_E!E16</f>
        <v>0</v>
      </c>
      <c r="F16" s="10">
        <f>NRG_EHG_E!F16+NRG_CM_E!F16+NRG_OIL_NG_E!F16+NRG_PF_E!F16+NRG_CO_E!F16+NRG_BKBPB_E!F16+NRG_GW_E!F16+NRG_BF_E!F16+NRG_PR_E!F16+NRG_NI_E!F16+NRG_CL_E!F16+NRG_LNG_E!F16+NRG_BIOG_E!F16+NRG_GTL_E!F16+NRG_CPP_E!F16+NRG_NSP_E!F16</f>
        <v>0</v>
      </c>
      <c r="G16" s="10">
        <f>NRG_EHG_E!G16+NRG_CM_E!G16+NRG_OIL_NG_E!G16+NRG_PF_E!G16+NRG_CO_E!G16+NRG_BKBPB_E!G16+NRG_GW_E!G16+NRG_BF_E!G16+NRG_PR_E!G16+NRG_NI_E!G16+NRG_CL_E!G16+NRG_LNG_E!G16+NRG_BIOG_E!G16+NRG_GTL_E!G16+NRG_CPP_E!G16+NRG_NSP_E!G16</f>
        <v>0</v>
      </c>
      <c r="H16" s="10">
        <f>NRG_EHG_E!H16+NRG_CM_E!H16+NRG_OIL_NG_E!H16+NRG_PF_E!H16+NRG_CO_E!H16+NRG_BKBPB_E!H16+NRG_GW_E!H16+NRG_BF_E!H16+NRG_PR_E!H16+NRG_NI_E!H16+NRG_CL_E!H16+NRG_LNG_E!H16+NRG_BIOG_E!H16+NRG_GTL_E!H16+NRG_CPP_E!H16+NRG_NSP_E!H16</f>
        <v>0</v>
      </c>
      <c r="I16" s="10">
        <f>NRG_EHG_E!I16+NRG_CM_E!I16+NRG_OIL_NG_E!I16+NRG_PF_E!I16+NRG_CO_E!I16+NRG_BKBPB_E!I16+NRG_GW_E!I16+NRG_BF_E!I16+NRG_PR_E!I16+NRG_NI_E!I16+NRG_CL_E!I16+NRG_LNG_E!I16+NRG_BIOG_E!I16+NRG_GTL_E!I16+NRG_CPP_E!I16+NRG_NSP_E!I16</f>
        <v>0</v>
      </c>
      <c r="J16" s="10">
        <f>NRG_EHG_E!J16+NRG_CM_E!J16+NRG_OIL_NG_E!J16+NRG_PF_E!J16+NRG_CO_E!J16+NRG_BKBPB_E!J16+NRG_GW_E!J16+NRG_BF_E!J16+NRG_PR_E!J16+NRG_NI_E!J16+NRG_CL_E!J16+NRG_LNG_E!J16+NRG_BIOG_E!J16+NRG_GTL_E!J16+NRG_CPP_E!J16+NRG_NSP_E!J16</f>
        <v>0</v>
      </c>
      <c r="K16" s="10">
        <f>NRG_EHG_E!K16+NRG_CM_E!K16+NRG_OIL_NG_E!K16+NRG_PF_E!K16+NRG_CO_E!K16+NRG_BKBPB_E!K16+NRG_GW_E!K16+NRG_BF_E!K16+NRG_PR_E!K16+NRG_NI_E!K16+NRG_CL_E!K16+NRG_LNG_E!K16+NRG_BIOG_E!K16+NRG_GTL_E!K16+NRG_CPP_E!K16+NRG_NSP_E!K16</f>
        <v>0</v>
      </c>
      <c r="L16" s="10">
        <f>NRG_EHG_E!L16+NRG_CM_E!L16+NRG_OIL_NG_E!L16+NRG_PF_E!L16+NRG_CO_E!L16+NRG_BKBPB_E!L16+NRG_GW_E!L16+NRG_BF_E!L16+NRG_PR_E!L16+NRG_NI_E!L16+NRG_CL_E!L16+NRG_LNG_E!L16+NRG_BIOG_E!L16+NRG_GTL_E!L16+NRG_CPP_E!L16+NRG_NSP_E!L16</f>
        <v>0</v>
      </c>
      <c r="M16" s="10">
        <f>NRG_EHG_E!M16+NRG_CM_E!M16+NRG_OIL_NG_E!M16+NRG_PF_E!M16+NRG_CO_E!M16+NRG_BKBPB_E!M16+NRG_GW_E!M16+NRG_BF_E!M16+NRG_PR_E!M16+NRG_NI_E!M16+NRG_CL_E!M16+NRG_LNG_E!M16+NRG_BIOG_E!M16+NRG_GTL_E!M16+NRG_CPP_E!M16+NRG_NSP_E!M16</f>
        <v>0</v>
      </c>
      <c r="N16" s="10">
        <f>NRG_EHG_E!N16+NRG_CM_E!N16+NRG_OIL_NG_E!N16+NRG_PF_E!N16+NRG_CO_E!N16+NRG_BKBPB_E!N16+NRG_GW_E!N16+NRG_BF_E!N16+NRG_PR_E!N16+NRG_NI_E!N16+NRG_CL_E!N16+NRG_LNG_E!N16+NRG_BIOG_E!N16+NRG_GTL_E!N16+NRG_CPP_E!N16+NRG_NSP_E!N16</f>
        <v>0</v>
      </c>
      <c r="O16" s="10">
        <f>NRG_EHG_E!O16+NRG_CM_E!O16+NRG_OIL_NG_E!O16+NRG_PF_E!O16+NRG_CO_E!O16+NRG_BKBPB_E!O16+NRG_GW_E!O16+NRG_BF_E!O16+NRG_PR_E!O16+NRG_NI_E!O16+NRG_CL_E!O16+NRG_LNG_E!O16+NRG_BIOG_E!O16+NRG_GTL_E!O16+NRG_CPP_E!O16+NRG_NSP_E!O16</f>
        <v>0</v>
      </c>
      <c r="P16" s="10">
        <f>NRG_EHG_E!P16+NRG_CM_E!P16+NRG_OIL_NG_E!P16+NRG_PF_E!P16+NRG_CO_E!P16+NRG_BKBPB_E!P16+NRG_GW_E!P16+NRG_BF_E!P16+NRG_PR_E!P16+NRG_NI_E!P16+NRG_CL_E!P16+NRG_LNG_E!P16+NRG_BIOG_E!P16+NRG_GTL_E!P16+NRG_CPP_E!P16+NRG_NSP_E!P16</f>
        <v>0</v>
      </c>
      <c r="Q16" s="10">
        <f>NRG_EHG_E!Q16+NRG_CM_E!Q16+NRG_OIL_NG_E!Q16+NRG_PF_E!Q16+NRG_CO_E!Q16+NRG_BKBPB_E!Q16+NRG_GW_E!Q16+NRG_BF_E!Q16+NRG_PR_E!Q16+NRG_NI_E!Q16+NRG_CL_E!Q16+NRG_LNG_E!Q16+NRG_BIOG_E!Q16+NRG_GTL_E!Q16+NRG_CPP_E!Q16+NRG_NSP_E!Q16</f>
        <v>0</v>
      </c>
      <c r="R16" s="10">
        <f>NRG_EHG_E!R16+NRG_CM_E!R16+NRG_OIL_NG_E!R16+NRG_PF_E!R16+NRG_CO_E!R16+NRG_BKBPB_E!R16+NRG_GW_E!R16+NRG_BF_E!R16+NRG_PR_E!R16+NRG_NI_E!R16+NRG_CL_E!R16+NRG_LNG_E!R16+NRG_BIOG_E!R16+NRG_GTL_E!R16+NRG_CPP_E!R16+NRG_NSP_E!R16</f>
        <v>0</v>
      </c>
      <c r="S16" s="10">
        <f>NRG_EHG_E!S16+NRG_CM_E!S16+NRG_OIL_NG_E!S16+NRG_PF_E!S16+NRG_CO_E!S16+NRG_BKBPB_E!S16+NRG_GW_E!S16+NRG_BF_E!S16+NRG_PR_E!S16+NRG_NI_E!S16+NRG_CL_E!S16+NRG_LNG_E!S16+NRG_BIOG_E!S16+NRG_GTL_E!S16+NRG_CPP_E!S16+NRG_NSP_E!S16</f>
        <v>0</v>
      </c>
      <c r="T16" s="10">
        <f>NRG_EHG_E!T16+NRG_CM_E!T16+NRG_OIL_NG_E!T16+NRG_PF_E!T16+NRG_CO_E!T16+NRG_BKBPB_E!T16+NRG_GW_E!T16+NRG_BF_E!T16+NRG_PR_E!T16+NRG_NI_E!T16+NRG_CL_E!T16+NRG_LNG_E!T16+NRG_BIOG_E!T16+NRG_GTL_E!T16+NRG_CPP_E!T16+NRG_NSP_E!T16</f>
        <v>0</v>
      </c>
      <c r="U16" s="10">
        <f>NRG_EHG_E!U16+NRG_CM_E!U16+NRG_OIL_NG_E!U16+NRG_PF_E!U16+NRG_CO_E!U16+NRG_BKBPB_E!U16+NRG_GW_E!U16+NRG_BF_E!U16+NRG_PR_E!U16+NRG_NI_E!U16+NRG_CL_E!U16+NRG_LNG_E!U16+NRG_BIOG_E!U16+NRG_GTL_E!U16+NRG_CPP_E!U16+NRG_NSP_E!U16</f>
        <v>0</v>
      </c>
      <c r="V16" s="10">
        <f>NRG_EHG_E!V16+NRG_CM_E!V16+NRG_OIL_NG_E!V16+NRG_PF_E!V16+NRG_CO_E!V16+NRG_BKBPB_E!V16+NRG_GW_E!V16+NRG_BF_E!V16+NRG_PR_E!V16+NRG_NI_E!V16+NRG_CL_E!V16+NRG_LNG_E!V16+NRG_BIOG_E!V16+NRG_GTL_E!V16+NRG_CPP_E!V16+NRG_NSP_E!V16</f>
        <v>0</v>
      </c>
      <c r="W16" s="10">
        <f>NRG_EHG_E!W16+NRG_CM_E!W16+NRG_OIL_NG_E!W16+NRG_PF_E!W16+NRG_CO_E!W16+NRG_BKBPB_E!W16+NRG_GW_E!W16+NRG_BF_E!W16+NRG_PR_E!W16+NRG_NI_E!W16+NRG_CL_E!W16+NRG_LNG_E!W16+NRG_BIOG_E!W16+NRG_GTL_E!W16+NRG_CPP_E!W16+NRG_NSP_E!W16</f>
        <v>0</v>
      </c>
      <c r="X16" s="10">
        <f>NRG_EHG_E!X16+NRG_CM_E!X16+NRG_OIL_NG_E!X16+NRG_PF_E!X16+NRG_CO_E!X16+NRG_BKBPB_E!X16+NRG_GW_E!X16+NRG_BF_E!X16+NRG_PR_E!X16+NRG_NI_E!X16+NRG_CL_E!X16+NRG_LNG_E!X16+NRG_BIOG_E!X16+NRG_GTL_E!X16+NRG_CPP_E!X16+NRG_NSP_E!X16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423.37257093723122</v>
      </c>
      <c r="D17" s="37">
        <f t="shared" si="10"/>
        <v>450.76405846947546</v>
      </c>
      <c r="E17" s="37">
        <f t="shared" si="10"/>
        <v>438.51951848667238</v>
      </c>
      <c r="F17" s="37">
        <f t="shared" si="10"/>
        <v>447.46079105760958</v>
      </c>
      <c r="G17" s="37">
        <f t="shared" si="10"/>
        <v>471.78314703353408</v>
      </c>
      <c r="H17" s="37">
        <f t="shared" si="10"/>
        <v>459.10068787618218</v>
      </c>
      <c r="I17" s="37">
        <f t="shared" si="10"/>
        <v>449.03138435081678</v>
      </c>
      <c r="J17" s="37">
        <f t="shared" si="10"/>
        <v>465.5880481513326</v>
      </c>
      <c r="K17" s="37">
        <f t="shared" si="10"/>
        <v>481.446173688736</v>
      </c>
      <c r="L17" s="37">
        <f t="shared" si="10"/>
        <v>385.940154772141</v>
      </c>
      <c r="M17" s="37">
        <f t="shared" si="10"/>
        <v>442.01616509028372</v>
      </c>
      <c r="N17" s="37">
        <f t="shared" si="10"/>
        <v>442.99905417024934</v>
      </c>
      <c r="O17" s="37">
        <f t="shared" si="10"/>
        <v>424.42476354256223</v>
      </c>
      <c r="P17" s="37">
        <f t="shared" si="10"/>
        <v>419.38779019776439</v>
      </c>
      <c r="Q17" s="37">
        <f t="shared" si="10"/>
        <v>417.73886500429921</v>
      </c>
      <c r="R17" s="37">
        <f t="shared" si="10"/>
        <v>422.35709372312988</v>
      </c>
      <c r="S17" s="37">
        <f t="shared" si="10"/>
        <v>424.28349097162504</v>
      </c>
      <c r="T17" s="37">
        <f t="shared" si="10"/>
        <v>415.74101461736882</v>
      </c>
      <c r="U17" s="37">
        <f t="shared" si="10"/>
        <v>464.15382631126397</v>
      </c>
      <c r="V17" s="37">
        <f t="shared" si="10"/>
        <v>452.17257093723128</v>
      </c>
      <c r="W17" s="37">
        <f t="shared" si="10"/>
        <v>390.09552880481522</v>
      </c>
      <c r="X17" s="37">
        <f t="shared" ref="X17" si="11">SUM(X18:X21)</f>
        <v>441.26921754084259</v>
      </c>
    </row>
    <row r="18" spans="1:24" ht="11.25" customHeight="1" x14ac:dyDescent="0.2">
      <c r="A18" s="42" t="s">
        <v>27</v>
      </c>
      <c r="B18" s="9" t="s">
        <v>28</v>
      </c>
      <c r="C18" s="10">
        <f>NRG_EHG_E!C18+NRG_CM_E!C18+NRG_OIL_NG_E!C18+NRG_PF_E!C18+NRG_CO_E!C18+NRG_BKBPB_E!C18+NRG_GW_E!C18+NRG_BF_E!C18+NRG_PR_E!C18+NRG_NI_E!C18+NRG_CL_E!C18+NRG_LNG_E!C18+NRG_BIOG_E!C18+NRG_GTL_E!C18+NRG_CPP_E!C18+NRG_NSP_E!C18</f>
        <v>0</v>
      </c>
      <c r="D18" s="10">
        <f>NRG_EHG_E!D18+NRG_CM_E!D18+NRG_OIL_NG_E!D18+NRG_PF_E!D18+NRG_CO_E!D18+NRG_BKBPB_E!D18+NRG_GW_E!D18+NRG_BF_E!D18+NRG_PR_E!D18+NRG_NI_E!D18+NRG_CL_E!D18+NRG_LNG_E!D18+NRG_BIOG_E!D18+NRG_GTL_E!D18+NRG_CPP_E!D18+NRG_NSP_E!D18</f>
        <v>0</v>
      </c>
      <c r="E18" s="10">
        <f>NRG_EHG_E!E18+NRG_CM_E!E18+NRG_OIL_NG_E!E18+NRG_PF_E!E18+NRG_CO_E!E18+NRG_BKBPB_E!E18+NRG_GW_E!E18+NRG_BF_E!E18+NRG_PR_E!E18+NRG_NI_E!E18+NRG_CL_E!E18+NRG_LNG_E!E18+NRG_BIOG_E!E18+NRG_GTL_E!E18+NRG_CPP_E!E18+NRG_NSP_E!E18</f>
        <v>0</v>
      </c>
      <c r="F18" s="10">
        <f>NRG_EHG_E!F18+NRG_CM_E!F18+NRG_OIL_NG_E!F18+NRG_PF_E!F18+NRG_CO_E!F18+NRG_BKBPB_E!F18+NRG_GW_E!F18+NRG_BF_E!F18+NRG_PR_E!F18+NRG_NI_E!F18+NRG_CL_E!F18+NRG_LNG_E!F18+NRG_BIOG_E!F18+NRG_GTL_E!F18+NRG_CPP_E!F18+NRG_NSP_E!F18</f>
        <v>0</v>
      </c>
      <c r="G18" s="10">
        <f>NRG_EHG_E!G18+NRG_CM_E!G18+NRG_OIL_NG_E!G18+NRG_PF_E!G18+NRG_CO_E!G18+NRG_BKBPB_E!G18+NRG_GW_E!G18+NRG_BF_E!G18+NRG_PR_E!G18+NRG_NI_E!G18+NRG_CL_E!G18+NRG_LNG_E!G18+NRG_BIOG_E!G18+NRG_GTL_E!G18+NRG_CPP_E!G18+NRG_NSP_E!G18</f>
        <v>0</v>
      </c>
      <c r="H18" s="10">
        <f>NRG_EHG_E!H18+NRG_CM_E!H18+NRG_OIL_NG_E!H18+NRG_PF_E!H18+NRG_CO_E!H18+NRG_BKBPB_E!H18+NRG_GW_E!H18+NRG_BF_E!H18+NRG_PR_E!H18+NRG_NI_E!H18+NRG_CL_E!H18+NRG_LNG_E!H18+NRG_BIOG_E!H18+NRG_GTL_E!H18+NRG_CPP_E!H18+NRG_NSP_E!H18</f>
        <v>0</v>
      </c>
      <c r="I18" s="10">
        <f>NRG_EHG_E!I18+NRG_CM_E!I18+NRG_OIL_NG_E!I18+NRG_PF_E!I18+NRG_CO_E!I18+NRG_BKBPB_E!I18+NRG_GW_E!I18+NRG_BF_E!I18+NRG_PR_E!I18+NRG_NI_E!I18+NRG_CL_E!I18+NRG_LNG_E!I18+NRG_BIOG_E!I18+NRG_GTL_E!I18+NRG_CPP_E!I18+NRG_NSP_E!I18</f>
        <v>0</v>
      </c>
      <c r="J18" s="10">
        <f>NRG_EHG_E!J18+NRG_CM_E!J18+NRG_OIL_NG_E!J18+NRG_PF_E!J18+NRG_CO_E!J18+NRG_BKBPB_E!J18+NRG_GW_E!J18+NRG_BF_E!J18+NRG_PR_E!J18+NRG_NI_E!J18+NRG_CL_E!J18+NRG_LNG_E!J18+NRG_BIOG_E!J18+NRG_GTL_E!J18+NRG_CPP_E!J18+NRG_NSP_E!J18</f>
        <v>0</v>
      </c>
      <c r="K18" s="10">
        <f>NRG_EHG_E!K18+NRG_CM_E!K18+NRG_OIL_NG_E!K18+NRG_PF_E!K18+NRG_CO_E!K18+NRG_BKBPB_E!K18+NRG_GW_E!K18+NRG_BF_E!K18+NRG_PR_E!K18+NRG_NI_E!K18+NRG_CL_E!K18+NRG_LNG_E!K18+NRG_BIOG_E!K18+NRG_GTL_E!K18+NRG_CPP_E!K18+NRG_NSP_E!K18</f>
        <v>0</v>
      </c>
      <c r="L18" s="10">
        <f>NRG_EHG_E!L18+NRG_CM_E!L18+NRG_OIL_NG_E!L18+NRG_PF_E!L18+NRG_CO_E!L18+NRG_BKBPB_E!L18+NRG_GW_E!L18+NRG_BF_E!L18+NRG_PR_E!L18+NRG_NI_E!L18+NRG_CL_E!L18+NRG_LNG_E!L18+NRG_BIOG_E!L18+NRG_GTL_E!L18+NRG_CPP_E!L18+NRG_NSP_E!L18</f>
        <v>0</v>
      </c>
      <c r="M18" s="10">
        <f>NRG_EHG_E!M18+NRG_CM_E!M18+NRG_OIL_NG_E!M18+NRG_PF_E!M18+NRG_CO_E!M18+NRG_BKBPB_E!M18+NRG_GW_E!M18+NRG_BF_E!M18+NRG_PR_E!M18+NRG_NI_E!M18+NRG_CL_E!M18+NRG_LNG_E!M18+NRG_BIOG_E!M18+NRG_GTL_E!M18+NRG_CPP_E!M18+NRG_NSP_E!M18</f>
        <v>0</v>
      </c>
      <c r="N18" s="10">
        <f>NRG_EHG_E!N18+NRG_CM_E!N18+NRG_OIL_NG_E!N18+NRG_PF_E!N18+NRG_CO_E!N18+NRG_BKBPB_E!N18+NRG_GW_E!N18+NRG_BF_E!N18+NRG_PR_E!N18+NRG_NI_E!N18+NRG_CL_E!N18+NRG_LNG_E!N18+NRG_BIOG_E!N18+NRG_GTL_E!N18+NRG_CPP_E!N18+NRG_NSP_E!N18</f>
        <v>0</v>
      </c>
      <c r="O18" s="10">
        <f>NRG_EHG_E!O18+NRG_CM_E!O18+NRG_OIL_NG_E!O18+NRG_PF_E!O18+NRG_CO_E!O18+NRG_BKBPB_E!O18+NRG_GW_E!O18+NRG_BF_E!O18+NRG_PR_E!O18+NRG_NI_E!O18+NRG_CL_E!O18+NRG_LNG_E!O18+NRG_BIOG_E!O18+NRG_GTL_E!O18+NRG_CPP_E!O18+NRG_NSP_E!O18</f>
        <v>0</v>
      </c>
      <c r="P18" s="10">
        <f>NRG_EHG_E!P18+NRG_CM_E!P18+NRG_OIL_NG_E!P18+NRG_PF_E!P18+NRG_CO_E!P18+NRG_BKBPB_E!P18+NRG_GW_E!P18+NRG_BF_E!P18+NRG_PR_E!P18+NRG_NI_E!P18+NRG_CL_E!P18+NRG_LNG_E!P18+NRG_BIOG_E!P18+NRG_GTL_E!P18+NRG_CPP_E!P18+NRG_NSP_E!P18</f>
        <v>0</v>
      </c>
      <c r="Q18" s="10">
        <f>NRG_EHG_E!Q18+NRG_CM_E!Q18+NRG_OIL_NG_E!Q18+NRG_PF_E!Q18+NRG_CO_E!Q18+NRG_BKBPB_E!Q18+NRG_GW_E!Q18+NRG_BF_E!Q18+NRG_PR_E!Q18+NRG_NI_E!Q18+NRG_CL_E!Q18+NRG_LNG_E!Q18+NRG_BIOG_E!Q18+NRG_GTL_E!Q18+NRG_CPP_E!Q18+NRG_NSP_E!Q18</f>
        <v>0</v>
      </c>
      <c r="R18" s="10">
        <f>NRG_EHG_E!R18+NRG_CM_E!R18+NRG_OIL_NG_E!R18+NRG_PF_E!R18+NRG_CO_E!R18+NRG_BKBPB_E!R18+NRG_GW_E!R18+NRG_BF_E!R18+NRG_PR_E!R18+NRG_NI_E!R18+NRG_CL_E!R18+NRG_LNG_E!R18+NRG_BIOG_E!R18+NRG_GTL_E!R18+NRG_CPP_E!R18+NRG_NSP_E!R18</f>
        <v>0</v>
      </c>
      <c r="S18" s="10">
        <f>NRG_EHG_E!S18+NRG_CM_E!S18+NRG_OIL_NG_E!S18+NRG_PF_E!S18+NRG_CO_E!S18+NRG_BKBPB_E!S18+NRG_GW_E!S18+NRG_BF_E!S18+NRG_PR_E!S18+NRG_NI_E!S18+NRG_CL_E!S18+NRG_LNG_E!S18+NRG_BIOG_E!S18+NRG_GTL_E!S18+NRG_CPP_E!S18+NRG_NSP_E!S18</f>
        <v>0</v>
      </c>
      <c r="T18" s="10">
        <f>NRG_EHG_E!T18+NRG_CM_E!T18+NRG_OIL_NG_E!T18+NRG_PF_E!T18+NRG_CO_E!T18+NRG_BKBPB_E!T18+NRG_GW_E!T18+NRG_BF_E!T18+NRG_PR_E!T18+NRG_NI_E!T18+NRG_CL_E!T18+NRG_LNG_E!T18+NRG_BIOG_E!T18+NRG_GTL_E!T18+NRG_CPP_E!T18+NRG_NSP_E!T18</f>
        <v>0</v>
      </c>
      <c r="U18" s="10">
        <f>NRG_EHG_E!U18+NRG_CM_E!U18+NRG_OIL_NG_E!U18+NRG_PF_E!U18+NRG_CO_E!U18+NRG_BKBPB_E!U18+NRG_GW_E!U18+NRG_BF_E!U18+NRG_PR_E!U18+NRG_NI_E!U18+NRG_CL_E!U18+NRG_LNG_E!U18+NRG_BIOG_E!U18+NRG_GTL_E!U18+NRG_CPP_E!U18+NRG_NSP_E!U18</f>
        <v>0</v>
      </c>
      <c r="V18" s="10">
        <f>NRG_EHG_E!V18+NRG_CM_E!V18+NRG_OIL_NG_E!V18+NRG_PF_E!V18+NRG_CO_E!V18+NRG_BKBPB_E!V18+NRG_GW_E!V18+NRG_BF_E!V18+NRG_PR_E!V18+NRG_NI_E!V18+NRG_CL_E!V18+NRG_LNG_E!V18+NRG_BIOG_E!V18+NRG_GTL_E!V18+NRG_CPP_E!V18+NRG_NSP_E!V18</f>
        <v>0</v>
      </c>
      <c r="W18" s="10">
        <f>NRG_EHG_E!W18+NRG_CM_E!W18+NRG_OIL_NG_E!W18+NRG_PF_E!W18+NRG_CO_E!W18+NRG_BKBPB_E!W18+NRG_GW_E!W18+NRG_BF_E!W18+NRG_PR_E!W18+NRG_NI_E!W18+NRG_CL_E!W18+NRG_LNG_E!W18+NRG_BIOG_E!W18+NRG_GTL_E!W18+NRG_CPP_E!W18+NRG_NSP_E!W18</f>
        <v>0</v>
      </c>
      <c r="X18" s="10">
        <f>NRG_EHG_E!X18+NRG_CM_E!X18+NRG_OIL_NG_E!X18+NRG_PF_E!X18+NRG_CO_E!X18+NRG_BKBPB_E!X18+NRG_GW_E!X18+NRG_BF_E!X18+NRG_PR_E!X18+NRG_NI_E!X18+NRG_CL_E!X18+NRG_LNG_E!X18+NRG_BIOG_E!X18+NRG_GTL_E!X18+NRG_CPP_E!X18+NRG_NSP_E!X18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NRG_EHG_E!C19+NRG_CM_E!C19+NRG_OIL_NG_E!C19+NRG_PF_E!C19+NRG_CO_E!C19+NRG_BKBPB_E!C19+NRG_GW_E!C19+NRG_BF_E!C19+NRG_PR_E!C19+NRG_NI_E!C19+NRG_CL_E!C19+NRG_LNG_E!C19+NRG_BIOG_E!C19+NRG_GTL_E!C19+NRG_CPP_E!C19+NRG_NSP_E!C19</f>
        <v>242.31367153912294</v>
      </c>
      <c r="D19" s="10">
        <f>NRG_EHG_E!D19+NRG_CM_E!D19+NRG_OIL_NG_E!D19+NRG_PF_E!D19+NRG_CO_E!D19+NRG_BKBPB_E!D19+NRG_GW_E!D19+NRG_BF_E!D19+NRG_PR_E!D19+NRG_NI_E!D19+NRG_CL_E!D19+NRG_LNG_E!D19+NRG_BIOG_E!D19+NRG_GTL_E!D19+NRG_CPP_E!D19+NRG_NSP_E!D19</f>
        <v>259.71100601891658</v>
      </c>
      <c r="E19" s="10">
        <f>NRG_EHG_E!E19+NRG_CM_E!E19+NRG_OIL_NG_E!E19+NRG_PF_E!E19+NRG_CO_E!E19+NRG_BKBPB_E!E19+NRG_GW_E!E19+NRG_BF_E!E19+NRG_PR_E!E19+NRG_NI_E!E19+NRG_CL_E!E19+NRG_LNG_E!E19+NRG_BIOG_E!E19+NRG_GTL_E!E19+NRG_CPP_E!E19+NRG_NSP_E!E19</f>
        <v>244.6848667239897</v>
      </c>
      <c r="F19" s="10">
        <f>NRG_EHG_E!F19+NRG_CM_E!F19+NRG_OIL_NG_E!F19+NRG_PF_E!F19+NRG_CO_E!F19+NRG_BKBPB_E!F19+NRG_GW_E!F19+NRG_BF_E!F19+NRG_PR_E!F19+NRG_NI_E!F19+NRG_CL_E!F19+NRG_LNG_E!F19+NRG_BIOG_E!F19+NRG_GTL_E!F19+NRG_CPP_E!F19+NRG_NSP_E!F19</f>
        <v>237.68409286328458</v>
      </c>
      <c r="G19" s="10">
        <f>NRG_EHG_E!G19+NRG_CM_E!G19+NRG_OIL_NG_E!G19+NRG_PF_E!G19+NRG_CO_E!G19+NRG_BKBPB_E!G19+NRG_GW_E!G19+NRG_BF_E!G19+NRG_PR_E!G19+NRG_NI_E!G19+NRG_CL_E!G19+NRG_LNG_E!G19+NRG_BIOG_E!G19+NRG_GTL_E!G19+NRG_CPP_E!G19+NRG_NSP_E!G19</f>
        <v>230.71272570937236</v>
      </c>
      <c r="H19" s="10">
        <f>NRG_EHG_E!H19+NRG_CM_E!H19+NRG_OIL_NG_E!H19+NRG_PF_E!H19+NRG_CO_E!H19+NRG_BKBPB_E!H19+NRG_GW_E!H19+NRG_BF_E!H19+NRG_PR_E!H19+NRG_NI_E!H19+NRG_CL_E!H19+NRG_LNG_E!H19+NRG_BIOG_E!H19+NRG_GTL_E!H19+NRG_CPP_E!H19+NRG_NSP_E!H19</f>
        <v>236.17858985382628</v>
      </c>
      <c r="I19" s="10">
        <f>NRG_EHG_E!I19+NRG_CM_E!I19+NRG_OIL_NG_E!I19+NRG_PF_E!I19+NRG_CO_E!I19+NRG_BKBPB_E!I19+NRG_GW_E!I19+NRG_BF_E!I19+NRG_PR_E!I19+NRG_NI_E!I19+NRG_CL_E!I19+NRG_LNG_E!I19+NRG_BIOG_E!I19+NRG_GTL_E!I19+NRG_CPP_E!I19+NRG_NSP_E!I19</f>
        <v>211.61152192605323</v>
      </c>
      <c r="J19" s="10">
        <f>NRG_EHG_E!J19+NRG_CM_E!J19+NRG_OIL_NG_E!J19+NRG_PF_E!J19+NRG_CO_E!J19+NRG_BKBPB_E!J19+NRG_GW_E!J19+NRG_BF_E!J19+NRG_PR_E!J19+NRG_NI_E!J19+NRG_CL_E!J19+NRG_LNG_E!J19+NRG_BIOG_E!J19+NRG_GTL_E!J19+NRG_CPP_E!J19+NRG_NSP_E!J19</f>
        <v>213.98847807394665</v>
      </c>
      <c r="K19" s="10">
        <f>NRG_EHG_E!K19+NRG_CM_E!K19+NRG_OIL_NG_E!K19+NRG_PF_E!K19+NRG_CO_E!K19+NRG_BKBPB_E!K19+NRG_GW_E!K19+NRG_BF_E!K19+NRG_PR_E!K19+NRG_NI_E!K19+NRG_CL_E!K19+NRG_LNG_E!K19+NRG_BIOG_E!K19+NRG_GTL_E!K19+NRG_CPP_E!K19+NRG_NSP_E!K19</f>
        <v>217.38667239896819</v>
      </c>
      <c r="L19" s="10">
        <f>NRG_EHG_E!L19+NRG_CM_E!L19+NRG_OIL_NG_E!L19+NRG_PF_E!L19+NRG_CO_E!L19+NRG_BKBPB_E!L19+NRG_GW_E!L19+NRG_BF_E!L19+NRG_PR_E!L19+NRG_NI_E!L19+NRG_CL_E!L19+NRG_LNG_E!L19+NRG_BIOG_E!L19+NRG_GTL_E!L19+NRG_CPP_E!L19+NRG_NSP_E!L19</f>
        <v>185.81195184866721</v>
      </c>
      <c r="M19" s="10">
        <f>NRG_EHG_E!M19+NRG_CM_E!M19+NRG_OIL_NG_E!M19+NRG_PF_E!M19+NRG_CO_E!M19+NRG_BKBPB_E!M19+NRG_GW_E!M19+NRG_BF_E!M19+NRG_PR_E!M19+NRG_NI_E!M19+NRG_CL_E!M19+NRG_LNG_E!M19+NRG_BIOG_E!M19+NRG_GTL_E!M19+NRG_CPP_E!M19+NRG_NSP_E!M19</f>
        <v>227.17721410146169</v>
      </c>
      <c r="N19" s="10">
        <f>NRG_EHG_E!N19+NRG_CM_E!N19+NRG_OIL_NG_E!N19+NRG_PF_E!N19+NRG_CO_E!N19+NRG_BKBPB_E!N19+NRG_GW_E!N19+NRG_BF_E!N19+NRG_PR_E!N19+NRG_NI_E!N19+NRG_CL_E!N19+NRG_LNG_E!N19+NRG_BIOG_E!N19+NRG_GTL_E!N19+NRG_CPP_E!N19+NRG_NSP_E!N19</f>
        <v>231.79664660361132</v>
      </c>
      <c r="O19" s="10">
        <f>NRG_EHG_E!O19+NRG_CM_E!O19+NRG_OIL_NG_E!O19+NRG_PF_E!O19+NRG_CO_E!O19+NRG_BKBPB_E!O19+NRG_GW_E!O19+NRG_BF_E!O19+NRG_PR_E!O19+NRG_NI_E!O19+NRG_CL_E!O19+NRG_LNG_E!O19+NRG_BIOG_E!O19+NRG_GTL_E!O19+NRG_CPP_E!O19+NRG_NSP_E!O19</f>
        <v>210.70507308684432</v>
      </c>
      <c r="P19" s="10">
        <f>NRG_EHG_E!P19+NRG_CM_E!P19+NRG_OIL_NG_E!P19+NRG_PF_E!P19+NRG_CO_E!P19+NRG_BKBPB_E!P19+NRG_GW_E!P19+NRG_BF_E!P19+NRG_PR_E!P19+NRG_NI_E!P19+NRG_CL_E!P19+NRG_LNG_E!P19+NRG_BIOG_E!P19+NRG_GTL_E!P19+NRG_CPP_E!P19+NRG_NSP_E!P19</f>
        <v>200.38693035253652</v>
      </c>
      <c r="Q19" s="10">
        <f>NRG_EHG_E!Q19+NRG_CM_E!Q19+NRG_OIL_NG_E!Q19+NRG_PF_E!Q19+NRG_CO_E!Q19+NRG_BKBPB_E!Q19+NRG_GW_E!Q19+NRG_BF_E!Q19+NRG_PR_E!Q19+NRG_NI_E!Q19+NRG_CL_E!Q19+NRG_LNG_E!Q19+NRG_BIOG_E!Q19+NRG_GTL_E!Q19+NRG_CPP_E!Q19+NRG_NSP_E!Q19</f>
        <v>209.64471195184868</v>
      </c>
      <c r="R19" s="10">
        <f>NRG_EHG_E!R19+NRG_CM_E!R19+NRG_OIL_NG_E!R19+NRG_PF_E!R19+NRG_CO_E!R19+NRG_BKBPB_E!R19+NRG_GW_E!R19+NRG_BF_E!R19+NRG_PR_E!R19+NRG_NI_E!R19+NRG_CL_E!R19+NRG_LNG_E!R19+NRG_BIOG_E!R19+NRG_GTL_E!R19+NRG_CPP_E!R19+NRG_NSP_E!R19</f>
        <v>191.85700773860708</v>
      </c>
      <c r="S19" s="10">
        <f>NRG_EHG_E!S19+NRG_CM_E!S19+NRG_OIL_NG_E!S19+NRG_PF_E!S19+NRG_CO_E!S19+NRG_BKBPB_E!S19+NRG_GW_E!S19+NRG_BF_E!S19+NRG_PR_E!S19+NRG_NI_E!S19+NRG_CL_E!S19+NRG_LNG_E!S19+NRG_BIOG_E!S19+NRG_GTL_E!S19+NRG_CPP_E!S19+NRG_NSP_E!S19</f>
        <v>192.2206362854686</v>
      </c>
      <c r="T19" s="10">
        <f>NRG_EHG_E!T19+NRG_CM_E!T19+NRG_OIL_NG_E!T19+NRG_PF_E!T19+NRG_CO_E!T19+NRG_BKBPB_E!T19+NRG_GW_E!T19+NRG_BF_E!T19+NRG_PR_E!T19+NRG_NI_E!T19+NRG_CL_E!T19+NRG_LNG_E!T19+NRG_BIOG_E!T19+NRG_GTL_E!T19+NRG_CPP_E!T19+NRG_NSP_E!T19</f>
        <v>189.24436801375751</v>
      </c>
      <c r="U19" s="10">
        <f>NRG_EHG_E!U19+NRG_CM_E!U19+NRG_OIL_NG_E!U19+NRG_PF_E!U19+NRG_CO_E!U19+NRG_BKBPB_E!U19+NRG_GW_E!U19+NRG_BF_E!U19+NRG_PR_E!U19+NRG_NI_E!U19+NRG_CL_E!U19+NRG_LNG_E!U19+NRG_BIOG_E!U19+NRG_GTL_E!U19+NRG_CPP_E!U19+NRG_NSP_E!U19</f>
        <v>204.59501289767846</v>
      </c>
      <c r="V19" s="10">
        <f>NRG_EHG_E!V19+NRG_CM_E!V19+NRG_OIL_NG_E!V19+NRG_PF_E!V19+NRG_CO_E!V19+NRG_BKBPB_E!V19+NRG_GW_E!V19+NRG_BF_E!V19+NRG_PR_E!V19+NRG_NI_E!V19+NRG_CL_E!V19+NRG_LNG_E!V19+NRG_BIOG_E!V19+NRG_GTL_E!V19+NRG_CPP_E!V19+NRG_NSP_E!V19</f>
        <v>212.18847807394667</v>
      </c>
      <c r="W19" s="10">
        <f>NRG_EHG_E!W19+NRG_CM_E!W19+NRG_OIL_NG_E!W19+NRG_PF_E!W19+NRG_CO_E!W19+NRG_BKBPB_E!W19+NRG_GW_E!W19+NRG_BF_E!W19+NRG_PR_E!W19+NRG_NI_E!W19+NRG_CL_E!W19+NRG_LNG_E!W19+NRG_BIOG_E!W19+NRG_GTL_E!W19+NRG_CPP_E!W19+NRG_NSP_E!W19</f>
        <v>202.41642304385212</v>
      </c>
      <c r="X19" s="10">
        <f>NRG_EHG_E!X19+NRG_CM_E!X19+NRG_OIL_NG_E!X19+NRG_PF_E!X19+NRG_CO_E!X19+NRG_BKBPB_E!X19+NRG_GW_E!X19+NRG_BF_E!X19+NRG_PR_E!X19+NRG_NI_E!X19+NRG_CL_E!X19+NRG_LNG_E!X19+NRG_BIOG_E!X19+NRG_GTL_E!X19+NRG_CPP_E!X19+NRG_NSP_E!X19</f>
        <v>194.8982803095443</v>
      </c>
    </row>
    <row r="20" spans="1:24" ht="11.25" customHeight="1" x14ac:dyDescent="0.2">
      <c r="A20" s="42" t="s">
        <v>31</v>
      </c>
      <c r="B20" s="9" t="s">
        <v>32</v>
      </c>
      <c r="C20" s="10">
        <f>NRG_EHG_E!C20+NRG_CM_E!C20+NRG_OIL_NG_E!C20+NRG_PF_E!C20+NRG_CO_E!C20+NRG_BKBPB_E!C20+NRG_GW_E!C20+NRG_BF_E!C20+NRG_PR_E!C20+NRG_NI_E!C20+NRG_CL_E!C20+NRG_LNG_E!C20+NRG_BIOG_E!C20+NRG_GTL_E!C20+NRG_CPP_E!C20+NRG_NSP_E!C20</f>
        <v>181.05889939810828</v>
      </c>
      <c r="D20" s="10">
        <f>NRG_EHG_E!D20+NRG_CM_E!D20+NRG_OIL_NG_E!D20+NRG_PF_E!D20+NRG_CO_E!D20+NRG_BKBPB_E!D20+NRG_GW_E!D20+NRG_BF_E!D20+NRG_PR_E!D20+NRG_NI_E!D20+NRG_CL_E!D20+NRG_LNG_E!D20+NRG_BIOG_E!D20+NRG_GTL_E!D20+NRG_CPP_E!D20+NRG_NSP_E!D20</f>
        <v>191.05305245055891</v>
      </c>
      <c r="E20" s="10">
        <f>NRG_EHG_E!E20+NRG_CM_E!E20+NRG_OIL_NG_E!E20+NRG_PF_E!E20+NRG_CO_E!E20+NRG_BKBPB_E!E20+NRG_GW_E!E20+NRG_BF_E!E20+NRG_PR_E!E20+NRG_NI_E!E20+NRG_CL_E!E20+NRG_LNG_E!E20+NRG_BIOG_E!E20+NRG_GTL_E!E20+NRG_CPP_E!E20+NRG_NSP_E!E20</f>
        <v>193.83465176268271</v>
      </c>
      <c r="F20" s="10">
        <f>NRG_EHG_E!F20+NRG_CM_E!F20+NRG_OIL_NG_E!F20+NRG_PF_E!F20+NRG_CO_E!F20+NRG_BKBPB_E!F20+NRG_GW_E!F20+NRG_BF_E!F20+NRG_PR_E!F20+NRG_NI_E!F20+NRG_CL_E!F20+NRG_LNG_E!F20+NRG_BIOG_E!F20+NRG_GTL_E!F20+NRG_CPP_E!F20+NRG_NSP_E!F20</f>
        <v>209.77669819432501</v>
      </c>
      <c r="G20" s="10">
        <f>NRG_EHG_E!G20+NRG_CM_E!G20+NRG_OIL_NG_E!G20+NRG_PF_E!G20+NRG_CO_E!G20+NRG_BKBPB_E!G20+NRG_GW_E!G20+NRG_BF_E!G20+NRG_PR_E!G20+NRG_NI_E!G20+NRG_CL_E!G20+NRG_LNG_E!G20+NRG_BIOG_E!G20+NRG_GTL_E!G20+NRG_CPP_E!G20+NRG_NSP_E!G20</f>
        <v>241.07042132416169</v>
      </c>
      <c r="H20" s="10">
        <f>NRG_EHG_E!H20+NRG_CM_E!H20+NRG_OIL_NG_E!H20+NRG_PF_E!H20+NRG_CO_E!H20+NRG_BKBPB_E!H20+NRG_GW_E!H20+NRG_BF_E!H20+NRG_PR_E!H20+NRG_NI_E!H20+NRG_CL_E!H20+NRG_LNG_E!H20+NRG_BIOG_E!H20+NRG_GTL_E!H20+NRG_CPP_E!H20+NRG_NSP_E!H20</f>
        <v>222.92209802235593</v>
      </c>
      <c r="I20" s="10">
        <f>NRG_EHG_E!I20+NRG_CM_E!I20+NRG_OIL_NG_E!I20+NRG_PF_E!I20+NRG_CO_E!I20+NRG_BKBPB_E!I20+NRG_GW_E!I20+NRG_BF_E!I20+NRG_PR_E!I20+NRG_NI_E!I20+NRG_CL_E!I20+NRG_LNG_E!I20+NRG_BIOG_E!I20+NRG_GTL_E!I20+NRG_CPP_E!I20+NRG_NSP_E!I20</f>
        <v>237.41986242476352</v>
      </c>
      <c r="J20" s="10">
        <f>NRG_EHG_E!J20+NRG_CM_E!J20+NRG_OIL_NG_E!J20+NRG_PF_E!J20+NRG_CO_E!J20+NRG_BKBPB_E!J20+NRG_GW_E!J20+NRG_BF_E!J20+NRG_PR_E!J20+NRG_NI_E!J20+NRG_CL_E!J20+NRG_LNG_E!J20+NRG_BIOG_E!J20+NRG_GTL_E!J20+NRG_CPP_E!J20+NRG_NSP_E!J20</f>
        <v>251.59957007738598</v>
      </c>
      <c r="K20" s="10">
        <f>NRG_EHG_E!K20+NRG_CM_E!K20+NRG_OIL_NG_E!K20+NRG_PF_E!K20+NRG_CO_E!K20+NRG_BKBPB_E!K20+NRG_GW_E!K20+NRG_BF_E!K20+NRG_PR_E!K20+NRG_NI_E!K20+NRG_CL_E!K20+NRG_LNG_E!K20+NRG_BIOG_E!K20+NRG_GTL_E!K20+NRG_CPP_E!K20+NRG_NSP_E!K20</f>
        <v>264.05950128976781</v>
      </c>
      <c r="L20" s="10">
        <f>NRG_EHG_E!L20+NRG_CM_E!L20+NRG_OIL_NG_E!L20+NRG_PF_E!L20+NRG_CO_E!L20+NRG_BKBPB_E!L20+NRG_GW_E!L20+NRG_BF_E!L20+NRG_PR_E!L20+NRG_NI_E!L20+NRG_CL_E!L20+NRG_LNG_E!L20+NRG_BIOG_E!L20+NRG_GTL_E!L20+NRG_CPP_E!L20+NRG_NSP_E!L20</f>
        <v>200.12820292347376</v>
      </c>
      <c r="M20" s="10">
        <f>NRG_EHG_E!M20+NRG_CM_E!M20+NRG_OIL_NG_E!M20+NRG_PF_E!M20+NRG_CO_E!M20+NRG_BKBPB_E!M20+NRG_GW_E!M20+NRG_BF_E!M20+NRG_PR_E!M20+NRG_NI_E!M20+NRG_CL_E!M20+NRG_LNG_E!M20+NRG_BIOG_E!M20+NRG_GTL_E!M20+NRG_CPP_E!M20+NRG_NSP_E!M20</f>
        <v>214.83895098882201</v>
      </c>
      <c r="N20" s="10">
        <f>NRG_EHG_E!N20+NRG_CM_E!N20+NRG_OIL_NG_E!N20+NRG_PF_E!N20+NRG_CO_E!N20+NRG_BKBPB_E!N20+NRG_GW_E!N20+NRG_BF_E!N20+NRG_PR_E!N20+NRG_NI_E!N20+NRG_CL_E!N20+NRG_LNG_E!N20+NRG_BIOG_E!N20+NRG_GTL_E!N20+NRG_CPP_E!N20+NRG_NSP_E!N20</f>
        <v>211.20240756663799</v>
      </c>
      <c r="O20" s="10">
        <f>NRG_EHG_E!O20+NRG_CM_E!O20+NRG_OIL_NG_E!O20+NRG_PF_E!O20+NRG_CO_E!O20+NRG_BKBPB_E!O20+NRG_GW_E!O20+NRG_BF_E!O20+NRG_PR_E!O20+NRG_NI_E!O20+NRG_CL_E!O20+NRG_LNG_E!O20+NRG_BIOG_E!O20+NRG_GTL_E!O20+NRG_CPP_E!O20+NRG_NSP_E!O20</f>
        <v>213.71969045571794</v>
      </c>
      <c r="P20" s="10">
        <f>NRG_EHG_E!P20+NRG_CM_E!P20+NRG_OIL_NG_E!P20+NRG_PF_E!P20+NRG_CO_E!P20+NRG_BKBPB_E!P20+NRG_GW_E!P20+NRG_BF_E!P20+NRG_PR_E!P20+NRG_NI_E!P20+NRG_CL_E!P20+NRG_LNG_E!P20+NRG_BIOG_E!P20+NRG_GTL_E!P20+NRG_CPP_E!P20+NRG_NSP_E!P20</f>
        <v>219.00085984522786</v>
      </c>
      <c r="Q20" s="10">
        <f>NRG_EHG_E!Q20+NRG_CM_E!Q20+NRG_OIL_NG_E!Q20+NRG_PF_E!Q20+NRG_CO_E!Q20+NRG_BKBPB_E!Q20+NRG_GW_E!Q20+NRG_BF_E!Q20+NRG_PR_E!Q20+NRG_NI_E!Q20+NRG_CL_E!Q20+NRG_LNG_E!Q20+NRG_BIOG_E!Q20+NRG_GTL_E!Q20+NRG_CPP_E!Q20+NRG_NSP_E!Q20</f>
        <v>208.09415305245057</v>
      </c>
      <c r="R20" s="10">
        <f>NRG_EHG_E!R20+NRG_CM_E!R20+NRG_OIL_NG_E!R20+NRG_PF_E!R20+NRG_CO_E!R20+NRG_BKBPB_E!R20+NRG_GW_E!R20+NRG_BF_E!R20+NRG_PR_E!R20+NRG_NI_E!R20+NRG_CL_E!R20+NRG_LNG_E!R20+NRG_BIOG_E!R20+NRG_GTL_E!R20+NRG_CPP_E!R20+NRG_NSP_E!R20</f>
        <v>230.5000859845228</v>
      </c>
      <c r="S20" s="10">
        <f>NRG_EHG_E!S20+NRG_CM_E!S20+NRG_OIL_NG_E!S20+NRG_PF_E!S20+NRG_CO_E!S20+NRG_BKBPB_E!S20+NRG_GW_E!S20+NRG_BF_E!S20+NRG_PR_E!S20+NRG_NI_E!S20+NRG_CL_E!S20+NRG_LNG_E!S20+NRG_BIOG_E!S20+NRG_GTL_E!S20+NRG_CPP_E!S20+NRG_NSP_E!S20</f>
        <v>232.06285468615647</v>
      </c>
      <c r="T20" s="10">
        <f>NRG_EHG_E!T20+NRG_CM_E!T20+NRG_OIL_NG_E!T20+NRG_PF_E!T20+NRG_CO_E!T20+NRG_BKBPB_E!T20+NRG_GW_E!T20+NRG_BF_E!T20+NRG_PR_E!T20+NRG_NI_E!T20+NRG_CL_E!T20+NRG_LNG_E!T20+NRG_BIOG_E!T20+NRG_GTL_E!T20+NRG_CPP_E!T20+NRG_NSP_E!T20</f>
        <v>226.49664660361128</v>
      </c>
      <c r="U20" s="10">
        <f>NRG_EHG_E!U20+NRG_CM_E!U20+NRG_OIL_NG_E!U20+NRG_PF_E!U20+NRG_CO_E!U20+NRG_BKBPB_E!U20+NRG_GW_E!U20+NRG_BF_E!U20+NRG_PR_E!U20+NRG_NI_E!U20+NRG_CL_E!U20+NRG_LNG_E!U20+NRG_BIOG_E!U20+NRG_GTL_E!U20+NRG_CPP_E!U20+NRG_NSP_E!U20</f>
        <v>259.55881341358548</v>
      </c>
      <c r="V20" s="10">
        <f>NRG_EHG_E!V20+NRG_CM_E!V20+NRG_OIL_NG_E!V20+NRG_PF_E!V20+NRG_CO_E!V20+NRG_BKBPB_E!V20+NRG_GW_E!V20+NRG_BF_E!V20+NRG_PR_E!V20+NRG_NI_E!V20+NRG_CL_E!V20+NRG_LNG_E!V20+NRG_BIOG_E!V20+NRG_GTL_E!V20+NRG_CPP_E!V20+NRG_NSP_E!V20</f>
        <v>239.98409286328459</v>
      </c>
      <c r="W20" s="10">
        <f>NRG_EHG_E!W20+NRG_CM_E!W20+NRG_OIL_NG_E!W20+NRG_PF_E!W20+NRG_CO_E!W20+NRG_BKBPB_E!W20+NRG_GW_E!W20+NRG_BF_E!W20+NRG_PR_E!W20+NRG_NI_E!W20+NRG_CL_E!W20+NRG_LNG_E!W20+NRG_BIOG_E!W20+NRG_GTL_E!W20+NRG_CPP_E!W20+NRG_NSP_E!W20</f>
        <v>187.67910576096307</v>
      </c>
      <c r="X20" s="10">
        <f>NRG_EHG_E!X20+NRG_CM_E!X20+NRG_OIL_NG_E!X20+NRG_PF_E!X20+NRG_CO_E!X20+NRG_BKBPB_E!X20+NRG_GW_E!X20+NRG_BF_E!X20+NRG_PR_E!X20+NRG_NI_E!X20+NRG_CL_E!X20+NRG_LNG_E!X20+NRG_BIOG_E!X20+NRG_GTL_E!X20+NRG_CPP_E!X20+NRG_NSP_E!X20</f>
        <v>246.37093723129829</v>
      </c>
    </row>
    <row r="21" spans="1:24" ht="11.25" customHeight="1" x14ac:dyDescent="0.2">
      <c r="A21" s="42" t="s">
        <v>33</v>
      </c>
      <c r="B21" s="9" t="s">
        <v>34</v>
      </c>
      <c r="C21" s="10">
        <f>NRG_EHG_E!C21+NRG_CM_E!C21+NRG_OIL_NG_E!C21+NRG_PF_E!C21+NRG_CO_E!C21+NRG_BKBPB_E!C21+NRG_GW_E!C21+NRG_BF_E!C21+NRG_PR_E!C21+NRG_NI_E!C21+NRG_CL_E!C21+NRG_LNG_E!C21+NRG_BIOG_E!C21+NRG_GTL_E!C21+NRG_CPP_E!C21+NRG_NSP_E!C21</f>
        <v>0</v>
      </c>
      <c r="D21" s="10">
        <f>NRG_EHG_E!D21+NRG_CM_E!D21+NRG_OIL_NG_E!D21+NRG_PF_E!D21+NRG_CO_E!D21+NRG_BKBPB_E!D21+NRG_GW_E!D21+NRG_BF_E!D21+NRG_PR_E!D21+NRG_NI_E!D21+NRG_CL_E!D21+NRG_LNG_E!D21+NRG_BIOG_E!D21+NRG_GTL_E!D21+NRG_CPP_E!D21+NRG_NSP_E!D21</f>
        <v>0</v>
      </c>
      <c r="E21" s="10">
        <f>NRG_EHG_E!E21+NRG_CM_E!E21+NRG_OIL_NG_E!E21+NRG_PF_E!E21+NRG_CO_E!E21+NRG_BKBPB_E!E21+NRG_GW_E!E21+NRG_BF_E!E21+NRG_PR_E!E21+NRG_NI_E!E21+NRG_CL_E!E21+NRG_LNG_E!E21+NRG_BIOG_E!E21+NRG_GTL_E!E21+NRG_CPP_E!E21+NRG_NSP_E!E21</f>
        <v>0</v>
      </c>
      <c r="F21" s="10">
        <f>NRG_EHG_E!F21+NRG_CM_E!F21+NRG_OIL_NG_E!F21+NRG_PF_E!F21+NRG_CO_E!F21+NRG_BKBPB_E!F21+NRG_GW_E!F21+NRG_BF_E!F21+NRG_PR_E!F21+NRG_NI_E!F21+NRG_CL_E!F21+NRG_LNG_E!F21+NRG_BIOG_E!F21+NRG_GTL_E!F21+NRG_CPP_E!F21+NRG_NSP_E!F21</f>
        <v>0</v>
      </c>
      <c r="G21" s="10">
        <f>NRG_EHG_E!G21+NRG_CM_E!G21+NRG_OIL_NG_E!G21+NRG_PF_E!G21+NRG_CO_E!G21+NRG_BKBPB_E!G21+NRG_GW_E!G21+NRG_BF_E!G21+NRG_PR_E!G21+NRG_NI_E!G21+NRG_CL_E!G21+NRG_LNG_E!G21+NRG_BIOG_E!G21+NRG_GTL_E!G21+NRG_CPP_E!G21+NRG_NSP_E!G21</f>
        <v>0</v>
      </c>
      <c r="H21" s="10">
        <f>NRG_EHG_E!H21+NRG_CM_E!H21+NRG_OIL_NG_E!H21+NRG_PF_E!H21+NRG_CO_E!H21+NRG_BKBPB_E!H21+NRG_GW_E!H21+NRG_BF_E!H21+NRG_PR_E!H21+NRG_NI_E!H21+NRG_CL_E!H21+NRG_LNG_E!H21+NRG_BIOG_E!H21+NRG_GTL_E!H21+NRG_CPP_E!H21+NRG_NSP_E!H21</f>
        <v>0</v>
      </c>
      <c r="I21" s="10">
        <f>NRG_EHG_E!I21+NRG_CM_E!I21+NRG_OIL_NG_E!I21+NRG_PF_E!I21+NRG_CO_E!I21+NRG_BKBPB_E!I21+NRG_GW_E!I21+NRG_BF_E!I21+NRG_PR_E!I21+NRG_NI_E!I21+NRG_CL_E!I21+NRG_LNG_E!I21+NRG_BIOG_E!I21+NRG_GTL_E!I21+NRG_CPP_E!I21+NRG_NSP_E!I21</f>
        <v>0</v>
      </c>
      <c r="J21" s="10">
        <f>NRG_EHG_E!J21+NRG_CM_E!J21+NRG_OIL_NG_E!J21+NRG_PF_E!J21+NRG_CO_E!J21+NRG_BKBPB_E!J21+NRG_GW_E!J21+NRG_BF_E!J21+NRG_PR_E!J21+NRG_NI_E!J21+NRG_CL_E!J21+NRG_LNG_E!J21+NRG_BIOG_E!J21+NRG_GTL_E!J21+NRG_CPP_E!J21+NRG_NSP_E!J21</f>
        <v>0</v>
      </c>
      <c r="K21" s="10">
        <f>NRG_EHG_E!K21+NRG_CM_E!K21+NRG_OIL_NG_E!K21+NRG_PF_E!K21+NRG_CO_E!K21+NRG_BKBPB_E!K21+NRG_GW_E!K21+NRG_BF_E!K21+NRG_PR_E!K21+NRG_NI_E!K21+NRG_CL_E!K21+NRG_LNG_E!K21+NRG_BIOG_E!K21+NRG_GTL_E!K21+NRG_CPP_E!K21+NRG_NSP_E!K21</f>
        <v>0</v>
      </c>
      <c r="L21" s="10">
        <f>NRG_EHG_E!L21+NRG_CM_E!L21+NRG_OIL_NG_E!L21+NRG_PF_E!L21+NRG_CO_E!L21+NRG_BKBPB_E!L21+NRG_GW_E!L21+NRG_BF_E!L21+NRG_PR_E!L21+NRG_NI_E!L21+NRG_CL_E!L21+NRG_LNG_E!L21+NRG_BIOG_E!L21+NRG_GTL_E!L21+NRG_CPP_E!L21+NRG_NSP_E!L21</f>
        <v>0</v>
      </c>
      <c r="M21" s="10">
        <f>NRG_EHG_E!M21+NRG_CM_E!M21+NRG_OIL_NG_E!M21+NRG_PF_E!M21+NRG_CO_E!M21+NRG_BKBPB_E!M21+NRG_GW_E!M21+NRG_BF_E!M21+NRG_PR_E!M21+NRG_NI_E!M21+NRG_CL_E!M21+NRG_LNG_E!M21+NRG_BIOG_E!M21+NRG_GTL_E!M21+NRG_CPP_E!M21+NRG_NSP_E!M21</f>
        <v>0</v>
      </c>
      <c r="N21" s="10">
        <f>NRG_EHG_E!N21+NRG_CM_E!N21+NRG_OIL_NG_E!N21+NRG_PF_E!N21+NRG_CO_E!N21+NRG_BKBPB_E!N21+NRG_GW_E!N21+NRG_BF_E!N21+NRG_PR_E!N21+NRG_NI_E!N21+NRG_CL_E!N21+NRG_LNG_E!N21+NRG_BIOG_E!N21+NRG_GTL_E!N21+NRG_CPP_E!N21+NRG_NSP_E!N21</f>
        <v>0</v>
      </c>
      <c r="O21" s="10">
        <f>NRG_EHG_E!O21+NRG_CM_E!O21+NRG_OIL_NG_E!O21+NRG_PF_E!O21+NRG_CO_E!O21+NRG_BKBPB_E!O21+NRG_GW_E!O21+NRG_BF_E!O21+NRG_PR_E!O21+NRG_NI_E!O21+NRG_CL_E!O21+NRG_LNG_E!O21+NRG_BIOG_E!O21+NRG_GTL_E!O21+NRG_CPP_E!O21+NRG_NSP_E!O21</f>
        <v>0</v>
      </c>
      <c r="P21" s="10">
        <f>NRG_EHG_E!P21+NRG_CM_E!P21+NRG_OIL_NG_E!P21+NRG_PF_E!P21+NRG_CO_E!P21+NRG_BKBPB_E!P21+NRG_GW_E!P21+NRG_BF_E!P21+NRG_PR_E!P21+NRG_NI_E!P21+NRG_CL_E!P21+NRG_LNG_E!P21+NRG_BIOG_E!P21+NRG_GTL_E!P21+NRG_CPP_E!P21+NRG_NSP_E!P21</f>
        <v>0</v>
      </c>
      <c r="Q21" s="10">
        <f>NRG_EHG_E!Q21+NRG_CM_E!Q21+NRG_OIL_NG_E!Q21+NRG_PF_E!Q21+NRG_CO_E!Q21+NRG_BKBPB_E!Q21+NRG_GW_E!Q21+NRG_BF_E!Q21+NRG_PR_E!Q21+NRG_NI_E!Q21+NRG_CL_E!Q21+NRG_LNG_E!Q21+NRG_BIOG_E!Q21+NRG_GTL_E!Q21+NRG_CPP_E!Q21+NRG_NSP_E!Q21</f>
        <v>0</v>
      </c>
      <c r="R21" s="10">
        <f>NRG_EHG_E!R21+NRG_CM_E!R21+NRG_OIL_NG_E!R21+NRG_PF_E!R21+NRG_CO_E!R21+NRG_BKBPB_E!R21+NRG_GW_E!R21+NRG_BF_E!R21+NRG_PR_E!R21+NRG_NI_E!R21+NRG_CL_E!R21+NRG_LNG_E!R21+NRG_BIOG_E!R21+NRG_GTL_E!R21+NRG_CPP_E!R21+NRG_NSP_E!R21</f>
        <v>0</v>
      </c>
      <c r="S21" s="10">
        <f>NRG_EHG_E!S21+NRG_CM_E!S21+NRG_OIL_NG_E!S21+NRG_PF_E!S21+NRG_CO_E!S21+NRG_BKBPB_E!S21+NRG_GW_E!S21+NRG_BF_E!S21+NRG_PR_E!S21+NRG_NI_E!S21+NRG_CL_E!S21+NRG_LNG_E!S21+NRG_BIOG_E!S21+NRG_GTL_E!S21+NRG_CPP_E!S21+NRG_NSP_E!S21</f>
        <v>0</v>
      </c>
      <c r="T21" s="10">
        <f>NRG_EHG_E!T21+NRG_CM_E!T21+NRG_OIL_NG_E!T21+NRG_PF_E!T21+NRG_CO_E!T21+NRG_BKBPB_E!T21+NRG_GW_E!T21+NRG_BF_E!T21+NRG_PR_E!T21+NRG_NI_E!T21+NRG_CL_E!T21+NRG_LNG_E!T21+NRG_BIOG_E!T21+NRG_GTL_E!T21+NRG_CPP_E!T21+NRG_NSP_E!T21</f>
        <v>0</v>
      </c>
      <c r="U21" s="10">
        <f>NRG_EHG_E!U21+NRG_CM_E!U21+NRG_OIL_NG_E!U21+NRG_PF_E!U21+NRG_CO_E!U21+NRG_BKBPB_E!U21+NRG_GW_E!U21+NRG_BF_E!U21+NRG_PR_E!U21+NRG_NI_E!U21+NRG_CL_E!U21+NRG_LNG_E!U21+NRG_BIOG_E!U21+NRG_GTL_E!U21+NRG_CPP_E!U21+NRG_NSP_E!U21</f>
        <v>0</v>
      </c>
      <c r="V21" s="10">
        <f>NRG_EHG_E!V21+NRG_CM_E!V21+NRG_OIL_NG_E!V21+NRG_PF_E!V21+NRG_CO_E!V21+NRG_BKBPB_E!V21+NRG_GW_E!V21+NRG_BF_E!V21+NRG_PR_E!V21+NRG_NI_E!V21+NRG_CL_E!V21+NRG_LNG_E!V21+NRG_BIOG_E!V21+NRG_GTL_E!V21+NRG_CPP_E!V21+NRG_NSP_E!V21</f>
        <v>0</v>
      </c>
      <c r="W21" s="10">
        <f>NRG_EHG_E!W21+NRG_CM_E!W21+NRG_OIL_NG_E!W21+NRG_PF_E!W21+NRG_CO_E!W21+NRG_BKBPB_E!W21+NRG_GW_E!W21+NRG_BF_E!W21+NRG_PR_E!W21+NRG_NI_E!W21+NRG_CL_E!W21+NRG_LNG_E!W21+NRG_BIOG_E!W21+NRG_GTL_E!W21+NRG_CPP_E!W21+NRG_NSP_E!W21</f>
        <v>0</v>
      </c>
      <c r="X21" s="10">
        <f>NRG_EHG_E!X21+NRG_CM_E!X21+NRG_OIL_NG_E!X21+NRG_PF_E!X21+NRG_CO_E!X21+NRG_BKBPB_E!X21+NRG_GW_E!X21+NRG_BF_E!X21+NRG_PR_E!X21+NRG_NI_E!X21+NRG_CL_E!X21+NRG_LNG_E!X21+NRG_BIOG_E!X21+NRG_GTL_E!X21+NRG_CPP_E!X21+NRG_NSP_E!X21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NRG_EHG_E!C23+NRG_CM_E!C23+NRG_OIL_NG_E!C23+NRG_PF_E!C23+NRG_CO_E!C23+NRG_BKBPB_E!C23+NRG_GW_E!C23+NRG_BF_E!C23+NRG_PR_E!C23+NRG_NI_E!C23+NRG_CL_E!C23+NRG_LNG_E!C23+NRG_BIOG_E!C23+NRG_GTL_E!C23+NRG_CPP_E!C23+NRG_NSP_E!C23</f>
        <v>0</v>
      </c>
      <c r="D23" s="10">
        <f>NRG_EHG_E!D23+NRG_CM_E!D23+NRG_OIL_NG_E!D23+NRG_PF_E!D23+NRG_CO_E!D23+NRG_BKBPB_E!D23+NRG_GW_E!D23+NRG_BF_E!D23+NRG_PR_E!D23+NRG_NI_E!D23+NRG_CL_E!D23+NRG_LNG_E!D23+NRG_BIOG_E!D23+NRG_GTL_E!D23+NRG_CPP_E!D23+NRG_NSP_E!D23</f>
        <v>0</v>
      </c>
      <c r="E23" s="10">
        <f>NRG_EHG_E!E23+NRG_CM_E!E23+NRG_OIL_NG_E!E23+NRG_PF_E!E23+NRG_CO_E!E23+NRG_BKBPB_E!E23+NRG_GW_E!E23+NRG_BF_E!E23+NRG_PR_E!E23+NRG_NI_E!E23+NRG_CL_E!E23+NRG_LNG_E!E23+NRG_BIOG_E!E23+NRG_GTL_E!E23+NRG_CPP_E!E23+NRG_NSP_E!E23</f>
        <v>0</v>
      </c>
      <c r="F23" s="10">
        <f>NRG_EHG_E!F23+NRG_CM_E!F23+NRG_OIL_NG_E!F23+NRG_PF_E!F23+NRG_CO_E!F23+NRG_BKBPB_E!F23+NRG_GW_E!F23+NRG_BF_E!F23+NRG_PR_E!F23+NRG_NI_E!F23+NRG_CL_E!F23+NRG_LNG_E!F23+NRG_BIOG_E!F23+NRG_GTL_E!F23+NRG_CPP_E!F23+NRG_NSP_E!F23</f>
        <v>0</v>
      </c>
      <c r="G23" s="10">
        <f>NRG_EHG_E!G23+NRG_CM_E!G23+NRG_OIL_NG_E!G23+NRG_PF_E!G23+NRG_CO_E!G23+NRG_BKBPB_E!G23+NRG_GW_E!G23+NRG_BF_E!G23+NRG_PR_E!G23+NRG_NI_E!G23+NRG_CL_E!G23+NRG_LNG_E!G23+NRG_BIOG_E!G23+NRG_GTL_E!G23+NRG_CPP_E!G23+NRG_NSP_E!G23</f>
        <v>0</v>
      </c>
      <c r="H23" s="10">
        <f>NRG_EHG_E!H23+NRG_CM_E!H23+NRG_OIL_NG_E!H23+NRG_PF_E!H23+NRG_CO_E!H23+NRG_BKBPB_E!H23+NRG_GW_E!H23+NRG_BF_E!H23+NRG_PR_E!H23+NRG_NI_E!H23+NRG_CL_E!H23+NRG_LNG_E!H23+NRG_BIOG_E!H23+NRG_GTL_E!H23+NRG_CPP_E!H23+NRG_NSP_E!H23</f>
        <v>0</v>
      </c>
      <c r="I23" s="10">
        <f>NRG_EHG_E!I23+NRG_CM_E!I23+NRG_OIL_NG_E!I23+NRG_PF_E!I23+NRG_CO_E!I23+NRG_BKBPB_E!I23+NRG_GW_E!I23+NRG_BF_E!I23+NRG_PR_E!I23+NRG_NI_E!I23+NRG_CL_E!I23+NRG_LNG_E!I23+NRG_BIOG_E!I23+NRG_GTL_E!I23+NRG_CPP_E!I23+NRG_NSP_E!I23</f>
        <v>0</v>
      </c>
      <c r="J23" s="10">
        <f>NRG_EHG_E!J23+NRG_CM_E!J23+NRG_OIL_NG_E!J23+NRG_PF_E!J23+NRG_CO_E!J23+NRG_BKBPB_E!J23+NRG_GW_E!J23+NRG_BF_E!J23+NRG_PR_E!J23+NRG_NI_E!J23+NRG_CL_E!J23+NRG_LNG_E!J23+NRG_BIOG_E!J23+NRG_GTL_E!J23+NRG_CPP_E!J23+NRG_NSP_E!J23</f>
        <v>0</v>
      </c>
      <c r="K23" s="10">
        <f>NRG_EHG_E!K23+NRG_CM_E!K23+NRG_OIL_NG_E!K23+NRG_PF_E!K23+NRG_CO_E!K23+NRG_BKBPB_E!K23+NRG_GW_E!K23+NRG_BF_E!K23+NRG_PR_E!K23+NRG_NI_E!K23+NRG_CL_E!K23+NRG_LNG_E!K23+NRG_BIOG_E!K23+NRG_GTL_E!K23+NRG_CPP_E!K23+NRG_NSP_E!K23</f>
        <v>0</v>
      </c>
      <c r="L23" s="10">
        <f>NRG_EHG_E!L23+NRG_CM_E!L23+NRG_OIL_NG_E!L23+NRG_PF_E!L23+NRG_CO_E!L23+NRG_BKBPB_E!L23+NRG_GW_E!L23+NRG_BF_E!L23+NRG_PR_E!L23+NRG_NI_E!L23+NRG_CL_E!L23+NRG_LNG_E!L23+NRG_BIOG_E!L23+NRG_GTL_E!L23+NRG_CPP_E!L23+NRG_NSP_E!L23</f>
        <v>0</v>
      </c>
      <c r="M23" s="10">
        <f>NRG_EHG_E!M23+NRG_CM_E!M23+NRG_OIL_NG_E!M23+NRG_PF_E!M23+NRG_CO_E!M23+NRG_BKBPB_E!M23+NRG_GW_E!M23+NRG_BF_E!M23+NRG_PR_E!M23+NRG_NI_E!M23+NRG_CL_E!M23+NRG_LNG_E!M23+NRG_BIOG_E!M23+NRG_GTL_E!M23+NRG_CPP_E!M23+NRG_NSP_E!M23</f>
        <v>0</v>
      </c>
      <c r="N23" s="10">
        <f>NRG_EHG_E!N23+NRG_CM_E!N23+NRG_OIL_NG_E!N23+NRG_PF_E!N23+NRG_CO_E!N23+NRG_BKBPB_E!N23+NRG_GW_E!N23+NRG_BF_E!N23+NRG_PR_E!N23+NRG_NI_E!N23+NRG_CL_E!N23+NRG_LNG_E!N23+NRG_BIOG_E!N23+NRG_GTL_E!N23+NRG_CPP_E!N23+NRG_NSP_E!N23</f>
        <v>0</v>
      </c>
      <c r="O23" s="10">
        <f>NRG_EHG_E!O23+NRG_CM_E!O23+NRG_OIL_NG_E!O23+NRG_PF_E!O23+NRG_CO_E!O23+NRG_BKBPB_E!O23+NRG_GW_E!O23+NRG_BF_E!O23+NRG_PR_E!O23+NRG_NI_E!O23+NRG_CL_E!O23+NRG_LNG_E!O23+NRG_BIOG_E!O23+NRG_GTL_E!O23+NRG_CPP_E!O23+NRG_NSP_E!O23</f>
        <v>0</v>
      </c>
      <c r="P23" s="10">
        <f>NRG_EHG_E!P23+NRG_CM_E!P23+NRG_OIL_NG_E!P23+NRG_PF_E!P23+NRG_CO_E!P23+NRG_BKBPB_E!P23+NRG_GW_E!P23+NRG_BF_E!P23+NRG_PR_E!P23+NRG_NI_E!P23+NRG_CL_E!P23+NRG_LNG_E!P23+NRG_BIOG_E!P23+NRG_GTL_E!P23+NRG_CPP_E!P23+NRG_NSP_E!P23</f>
        <v>0</v>
      </c>
      <c r="Q23" s="10">
        <f>NRG_EHG_E!Q23+NRG_CM_E!Q23+NRG_OIL_NG_E!Q23+NRG_PF_E!Q23+NRG_CO_E!Q23+NRG_BKBPB_E!Q23+NRG_GW_E!Q23+NRG_BF_E!Q23+NRG_PR_E!Q23+NRG_NI_E!Q23+NRG_CL_E!Q23+NRG_LNG_E!Q23+NRG_BIOG_E!Q23+NRG_GTL_E!Q23+NRG_CPP_E!Q23+NRG_NSP_E!Q23</f>
        <v>0</v>
      </c>
      <c r="R23" s="10">
        <f>NRG_EHG_E!R23+NRG_CM_E!R23+NRG_OIL_NG_E!R23+NRG_PF_E!R23+NRG_CO_E!R23+NRG_BKBPB_E!R23+NRG_GW_E!R23+NRG_BF_E!R23+NRG_PR_E!R23+NRG_NI_E!R23+NRG_CL_E!R23+NRG_LNG_E!R23+NRG_BIOG_E!R23+NRG_GTL_E!R23+NRG_CPP_E!R23+NRG_NSP_E!R23</f>
        <v>0</v>
      </c>
      <c r="S23" s="10">
        <f>NRG_EHG_E!S23+NRG_CM_E!S23+NRG_OIL_NG_E!S23+NRG_PF_E!S23+NRG_CO_E!S23+NRG_BKBPB_E!S23+NRG_GW_E!S23+NRG_BF_E!S23+NRG_PR_E!S23+NRG_NI_E!S23+NRG_CL_E!S23+NRG_LNG_E!S23+NRG_BIOG_E!S23+NRG_GTL_E!S23+NRG_CPP_E!S23+NRG_NSP_E!S23</f>
        <v>0</v>
      </c>
      <c r="T23" s="10">
        <f>NRG_EHG_E!T23+NRG_CM_E!T23+NRG_OIL_NG_E!T23+NRG_PF_E!T23+NRG_CO_E!T23+NRG_BKBPB_E!T23+NRG_GW_E!T23+NRG_BF_E!T23+NRG_PR_E!T23+NRG_NI_E!T23+NRG_CL_E!T23+NRG_LNG_E!T23+NRG_BIOG_E!T23+NRG_GTL_E!T23+NRG_CPP_E!T23+NRG_NSP_E!T23</f>
        <v>0</v>
      </c>
      <c r="U23" s="10">
        <f>NRG_EHG_E!U23+NRG_CM_E!U23+NRG_OIL_NG_E!U23+NRG_PF_E!U23+NRG_CO_E!U23+NRG_BKBPB_E!U23+NRG_GW_E!U23+NRG_BF_E!U23+NRG_PR_E!U23+NRG_NI_E!U23+NRG_CL_E!U23+NRG_LNG_E!U23+NRG_BIOG_E!U23+NRG_GTL_E!U23+NRG_CPP_E!U23+NRG_NSP_E!U23</f>
        <v>0</v>
      </c>
      <c r="V23" s="10">
        <f>NRG_EHG_E!V23+NRG_CM_E!V23+NRG_OIL_NG_E!V23+NRG_PF_E!V23+NRG_CO_E!V23+NRG_BKBPB_E!V23+NRG_GW_E!V23+NRG_BF_E!V23+NRG_PR_E!V23+NRG_NI_E!V23+NRG_CL_E!V23+NRG_LNG_E!V23+NRG_BIOG_E!V23+NRG_GTL_E!V23+NRG_CPP_E!V23+NRG_NSP_E!V23</f>
        <v>0</v>
      </c>
      <c r="W23" s="10">
        <f>NRG_EHG_E!W23+NRG_CM_E!W23+NRG_OIL_NG_E!W23+NRG_PF_E!W23+NRG_CO_E!W23+NRG_BKBPB_E!W23+NRG_GW_E!W23+NRG_BF_E!W23+NRG_PR_E!W23+NRG_NI_E!W23+NRG_CL_E!W23+NRG_LNG_E!W23+NRG_BIOG_E!W23+NRG_GTL_E!W23+NRG_CPP_E!W23+NRG_NSP_E!W23</f>
        <v>0</v>
      </c>
      <c r="X23" s="10">
        <f>NRG_EHG_E!X23+NRG_CM_E!X23+NRG_OIL_NG_E!X23+NRG_PF_E!X23+NRG_CO_E!X23+NRG_BKBPB_E!X23+NRG_GW_E!X23+NRG_BF_E!X23+NRG_PR_E!X23+NRG_NI_E!X23+NRG_CL_E!X23+NRG_LNG_E!X23+NRG_BIOG_E!X23+NRG_GTL_E!X23+NRG_CPP_E!X23+NRG_NSP_E!X23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NRG_EHG_E!C24+NRG_CM_E!C24+NRG_OIL_NG_E!C24+NRG_PF_E!C24+NRG_CO_E!C24+NRG_BKBPB_E!C24+NRG_GW_E!C24+NRG_BF_E!C24+NRG_PR_E!C24+NRG_NI_E!C24+NRG_CL_E!C24+NRG_LNG_E!C24+NRG_BIOG_E!C24+NRG_GTL_E!C24+NRG_CPP_E!C24+NRG_NSP_E!C24</f>
        <v>0</v>
      </c>
      <c r="D24" s="10">
        <f>NRG_EHG_E!D24+NRG_CM_E!D24+NRG_OIL_NG_E!D24+NRG_PF_E!D24+NRG_CO_E!D24+NRG_BKBPB_E!D24+NRG_GW_E!D24+NRG_BF_E!D24+NRG_PR_E!D24+NRG_NI_E!D24+NRG_CL_E!D24+NRG_LNG_E!D24+NRG_BIOG_E!D24+NRG_GTL_E!D24+NRG_CPP_E!D24+NRG_NSP_E!D24</f>
        <v>0</v>
      </c>
      <c r="E24" s="10">
        <f>NRG_EHG_E!E24+NRG_CM_E!E24+NRG_OIL_NG_E!E24+NRG_PF_E!E24+NRG_CO_E!E24+NRG_BKBPB_E!E24+NRG_GW_E!E24+NRG_BF_E!E24+NRG_PR_E!E24+NRG_NI_E!E24+NRG_CL_E!E24+NRG_LNG_E!E24+NRG_BIOG_E!E24+NRG_GTL_E!E24+NRG_CPP_E!E24+NRG_NSP_E!E24</f>
        <v>0</v>
      </c>
      <c r="F24" s="10">
        <f>NRG_EHG_E!F24+NRG_CM_E!F24+NRG_OIL_NG_E!F24+NRG_PF_E!F24+NRG_CO_E!F24+NRG_BKBPB_E!F24+NRG_GW_E!F24+NRG_BF_E!F24+NRG_PR_E!F24+NRG_NI_E!F24+NRG_CL_E!F24+NRG_LNG_E!F24+NRG_BIOG_E!F24+NRG_GTL_E!F24+NRG_CPP_E!F24+NRG_NSP_E!F24</f>
        <v>0</v>
      </c>
      <c r="G24" s="10">
        <f>NRG_EHG_E!G24+NRG_CM_E!G24+NRG_OIL_NG_E!G24+NRG_PF_E!G24+NRG_CO_E!G24+NRG_BKBPB_E!G24+NRG_GW_E!G24+NRG_BF_E!G24+NRG_PR_E!G24+NRG_NI_E!G24+NRG_CL_E!G24+NRG_LNG_E!G24+NRG_BIOG_E!G24+NRG_GTL_E!G24+NRG_CPP_E!G24+NRG_NSP_E!G24</f>
        <v>0</v>
      </c>
      <c r="H24" s="10">
        <f>NRG_EHG_E!H24+NRG_CM_E!H24+NRG_OIL_NG_E!H24+NRG_PF_E!H24+NRG_CO_E!H24+NRG_BKBPB_E!H24+NRG_GW_E!H24+NRG_BF_E!H24+NRG_PR_E!H24+NRG_NI_E!H24+NRG_CL_E!H24+NRG_LNG_E!H24+NRG_BIOG_E!H24+NRG_GTL_E!H24+NRG_CPP_E!H24+NRG_NSP_E!H24</f>
        <v>0</v>
      </c>
      <c r="I24" s="10">
        <f>NRG_EHG_E!I24+NRG_CM_E!I24+NRG_OIL_NG_E!I24+NRG_PF_E!I24+NRG_CO_E!I24+NRG_BKBPB_E!I24+NRG_GW_E!I24+NRG_BF_E!I24+NRG_PR_E!I24+NRG_NI_E!I24+NRG_CL_E!I24+NRG_LNG_E!I24+NRG_BIOG_E!I24+NRG_GTL_E!I24+NRG_CPP_E!I24+NRG_NSP_E!I24</f>
        <v>0</v>
      </c>
      <c r="J24" s="10">
        <f>NRG_EHG_E!J24+NRG_CM_E!J24+NRG_OIL_NG_E!J24+NRG_PF_E!J24+NRG_CO_E!J24+NRG_BKBPB_E!J24+NRG_GW_E!J24+NRG_BF_E!J24+NRG_PR_E!J24+NRG_NI_E!J24+NRG_CL_E!J24+NRG_LNG_E!J24+NRG_BIOG_E!J24+NRG_GTL_E!J24+NRG_CPP_E!J24+NRG_NSP_E!J24</f>
        <v>0</v>
      </c>
      <c r="K24" s="10">
        <f>NRG_EHG_E!K24+NRG_CM_E!K24+NRG_OIL_NG_E!K24+NRG_PF_E!K24+NRG_CO_E!K24+NRG_BKBPB_E!K24+NRG_GW_E!K24+NRG_BF_E!K24+NRG_PR_E!K24+NRG_NI_E!K24+NRG_CL_E!K24+NRG_LNG_E!K24+NRG_BIOG_E!K24+NRG_GTL_E!K24+NRG_CPP_E!K24+NRG_NSP_E!K24</f>
        <v>0</v>
      </c>
      <c r="L24" s="10">
        <f>NRG_EHG_E!L24+NRG_CM_E!L24+NRG_OIL_NG_E!L24+NRG_PF_E!L24+NRG_CO_E!L24+NRG_BKBPB_E!L24+NRG_GW_E!L24+NRG_BF_E!L24+NRG_PR_E!L24+NRG_NI_E!L24+NRG_CL_E!L24+NRG_LNG_E!L24+NRG_BIOG_E!L24+NRG_GTL_E!L24+NRG_CPP_E!L24+NRG_NSP_E!L24</f>
        <v>0</v>
      </c>
      <c r="M24" s="10">
        <f>NRG_EHG_E!M24+NRG_CM_E!M24+NRG_OIL_NG_E!M24+NRG_PF_E!M24+NRG_CO_E!M24+NRG_BKBPB_E!M24+NRG_GW_E!M24+NRG_BF_E!M24+NRG_PR_E!M24+NRG_NI_E!M24+NRG_CL_E!M24+NRG_LNG_E!M24+NRG_BIOG_E!M24+NRG_GTL_E!M24+NRG_CPP_E!M24+NRG_NSP_E!M24</f>
        <v>0</v>
      </c>
      <c r="N24" s="10">
        <f>NRG_EHG_E!N24+NRG_CM_E!N24+NRG_OIL_NG_E!N24+NRG_PF_E!N24+NRG_CO_E!N24+NRG_BKBPB_E!N24+NRG_GW_E!N24+NRG_BF_E!N24+NRG_PR_E!N24+NRG_NI_E!N24+NRG_CL_E!N24+NRG_LNG_E!N24+NRG_BIOG_E!N24+NRG_GTL_E!N24+NRG_CPP_E!N24+NRG_NSP_E!N24</f>
        <v>0</v>
      </c>
      <c r="O24" s="10">
        <f>NRG_EHG_E!O24+NRG_CM_E!O24+NRG_OIL_NG_E!O24+NRG_PF_E!O24+NRG_CO_E!O24+NRG_BKBPB_E!O24+NRG_GW_E!O24+NRG_BF_E!O24+NRG_PR_E!O24+NRG_NI_E!O24+NRG_CL_E!O24+NRG_LNG_E!O24+NRG_BIOG_E!O24+NRG_GTL_E!O24+NRG_CPP_E!O24+NRG_NSP_E!O24</f>
        <v>0</v>
      </c>
      <c r="P24" s="10">
        <f>NRG_EHG_E!P24+NRG_CM_E!P24+NRG_OIL_NG_E!P24+NRG_PF_E!P24+NRG_CO_E!P24+NRG_BKBPB_E!P24+NRG_GW_E!P24+NRG_BF_E!P24+NRG_PR_E!P24+NRG_NI_E!P24+NRG_CL_E!P24+NRG_LNG_E!P24+NRG_BIOG_E!P24+NRG_GTL_E!P24+NRG_CPP_E!P24+NRG_NSP_E!P24</f>
        <v>0</v>
      </c>
      <c r="Q24" s="10">
        <f>NRG_EHG_E!Q24+NRG_CM_E!Q24+NRG_OIL_NG_E!Q24+NRG_PF_E!Q24+NRG_CO_E!Q24+NRG_BKBPB_E!Q24+NRG_GW_E!Q24+NRG_BF_E!Q24+NRG_PR_E!Q24+NRG_NI_E!Q24+NRG_CL_E!Q24+NRG_LNG_E!Q24+NRG_BIOG_E!Q24+NRG_GTL_E!Q24+NRG_CPP_E!Q24+NRG_NSP_E!Q24</f>
        <v>0</v>
      </c>
      <c r="R24" s="10">
        <f>NRG_EHG_E!R24+NRG_CM_E!R24+NRG_OIL_NG_E!R24+NRG_PF_E!R24+NRG_CO_E!R24+NRG_BKBPB_E!R24+NRG_GW_E!R24+NRG_BF_E!R24+NRG_PR_E!R24+NRG_NI_E!R24+NRG_CL_E!R24+NRG_LNG_E!R24+NRG_BIOG_E!R24+NRG_GTL_E!R24+NRG_CPP_E!R24+NRG_NSP_E!R24</f>
        <v>0</v>
      </c>
      <c r="S24" s="10">
        <f>NRG_EHG_E!S24+NRG_CM_E!S24+NRG_OIL_NG_E!S24+NRG_PF_E!S24+NRG_CO_E!S24+NRG_BKBPB_E!S24+NRG_GW_E!S24+NRG_BF_E!S24+NRG_PR_E!S24+NRG_NI_E!S24+NRG_CL_E!S24+NRG_LNG_E!S24+NRG_BIOG_E!S24+NRG_GTL_E!S24+NRG_CPP_E!S24+NRG_NSP_E!S24</f>
        <v>0</v>
      </c>
      <c r="T24" s="10">
        <f>NRG_EHG_E!T24+NRG_CM_E!T24+NRG_OIL_NG_E!T24+NRG_PF_E!T24+NRG_CO_E!T24+NRG_BKBPB_E!T24+NRG_GW_E!T24+NRG_BF_E!T24+NRG_PR_E!T24+NRG_NI_E!T24+NRG_CL_E!T24+NRG_LNG_E!T24+NRG_BIOG_E!T24+NRG_GTL_E!T24+NRG_CPP_E!T24+NRG_NSP_E!T24</f>
        <v>0</v>
      </c>
      <c r="U24" s="10">
        <f>NRG_EHG_E!U24+NRG_CM_E!U24+NRG_OIL_NG_E!U24+NRG_PF_E!U24+NRG_CO_E!U24+NRG_BKBPB_E!U24+NRG_GW_E!U24+NRG_BF_E!U24+NRG_PR_E!U24+NRG_NI_E!U24+NRG_CL_E!U24+NRG_LNG_E!U24+NRG_BIOG_E!U24+NRG_GTL_E!U24+NRG_CPP_E!U24+NRG_NSP_E!U24</f>
        <v>0</v>
      </c>
      <c r="V24" s="10">
        <f>NRG_EHG_E!V24+NRG_CM_E!V24+NRG_OIL_NG_E!V24+NRG_PF_E!V24+NRG_CO_E!V24+NRG_BKBPB_E!V24+NRG_GW_E!V24+NRG_BF_E!V24+NRG_PR_E!V24+NRG_NI_E!V24+NRG_CL_E!V24+NRG_LNG_E!V24+NRG_BIOG_E!V24+NRG_GTL_E!V24+NRG_CPP_E!V24+NRG_NSP_E!V24</f>
        <v>0</v>
      </c>
      <c r="W24" s="10">
        <f>NRG_EHG_E!W24+NRG_CM_E!W24+NRG_OIL_NG_E!W24+NRG_PF_E!W24+NRG_CO_E!W24+NRG_BKBPB_E!W24+NRG_GW_E!W24+NRG_BF_E!W24+NRG_PR_E!W24+NRG_NI_E!W24+NRG_CL_E!W24+NRG_LNG_E!W24+NRG_BIOG_E!W24+NRG_GTL_E!W24+NRG_CPP_E!W24+NRG_NSP_E!W24</f>
        <v>0</v>
      </c>
      <c r="X24" s="10">
        <f>NRG_EHG_E!X24+NRG_CM_E!X24+NRG_OIL_NG_E!X24+NRG_PF_E!X24+NRG_CO_E!X24+NRG_BKBPB_E!X24+NRG_GW_E!X24+NRG_BF_E!X24+NRG_PR_E!X24+NRG_NI_E!X24+NRG_CL_E!X24+NRG_LNG_E!X24+NRG_BIOG_E!X24+NRG_GTL_E!X24+NRG_CPP_E!X24+NRG_NSP_E!X24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NRG_EHG_E!C25+NRG_CM_E!C25+NRG_OIL_NG_E!C25+NRG_PF_E!C25+NRG_CO_E!C25+NRG_BKBPB_E!C25+NRG_GW_E!C25+NRG_BF_E!C25+NRG_PR_E!C25+NRG_NI_E!C25+NRG_CL_E!C25+NRG_LNG_E!C25+NRG_BIOG_E!C25+NRG_GTL_E!C25+NRG_CPP_E!C25+NRG_NSP_E!C25</f>
        <v>0</v>
      </c>
      <c r="D25" s="37">
        <f>NRG_EHG_E!D25+NRG_CM_E!D25+NRG_OIL_NG_E!D25+NRG_PF_E!D25+NRG_CO_E!D25+NRG_BKBPB_E!D25+NRG_GW_E!D25+NRG_BF_E!D25+NRG_PR_E!D25+NRG_NI_E!D25+NRG_CL_E!D25+NRG_LNG_E!D25+NRG_BIOG_E!D25+NRG_GTL_E!D25+NRG_CPP_E!D25+NRG_NSP_E!D25</f>
        <v>0</v>
      </c>
      <c r="E25" s="37">
        <f>NRG_EHG_E!E25+NRG_CM_E!E25+NRG_OIL_NG_E!E25+NRG_PF_E!E25+NRG_CO_E!E25+NRG_BKBPB_E!E25+NRG_GW_E!E25+NRG_BF_E!E25+NRG_PR_E!E25+NRG_NI_E!E25+NRG_CL_E!E25+NRG_LNG_E!E25+NRG_BIOG_E!E25+NRG_GTL_E!E25+NRG_CPP_E!E25+NRG_NSP_E!E25</f>
        <v>0</v>
      </c>
      <c r="F25" s="37">
        <f>NRG_EHG_E!F25+NRG_CM_E!F25+NRG_OIL_NG_E!F25+NRG_PF_E!F25+NRG_CO_E!F25+NRG_BKBPB_E!F25+NRG_GW_E!F25+NRG_BF_E!F25+NRG_PR_E!F25+NRG_NI_E!F25+NRG_CL_E!F25+NRG_LNG_E!F25+NRG_BIOG_E!F25+NRG_GTL_E!F25+NRG_CPP_E!F25+NRG_NSP_E!F25</f>
        <v>0</v>
      </c>
      <c r="G25" s="37">
        <f>NRG_EHG_E!G25+NRG_CM_E!G25+NRG_OIL_NG_E!G25+NRG_PF_E!G25+NRG_CO_E!G25+NRG_BKBPB_E!G25+NRG_GW_E!G25+NRG_BF_E!G25+NRG_PR_E!G25+NRG_NI_E!G25+NRG_CL_E!G25+NRG_LNG_E!G25+NRG_BIOG_E!G25+NRG_GTL_E!G25+NRG_CPP_E!G25+NRG_NSP_E!G25</f>
        <v>0</v>
      </c>
      <c r="H25" s="37">
        <f>NRG_EHG_E!H25+NRG_CM_E!H25+NRG_OIL_NG_E!H25+NRG_PF_E!H25+NRG_CO_E!H25+NRG_BKBPB_E!H25+NRG_GW_E!H25+NRG_BF_E!H25+NRG_PR_E!H25+NRG_NI_E!H25+NRG_CL_E!H25+NRG_LNG_E!H25+NRG_BIOG_E!H25+NRG_GTL_E!H25+NRG_CPP_E!H25+NRG_NSP_E!H25</f>
        <v>0</v>
      </c>
      <c r="I25" s="37">
        <f>NRG_EHG_E!I25+NRG_CM_E!I25+NRG_OIL_NG_E!I25+NRG_PF_E!I25+NRG_CO_E!I25+NRG_BKBPB_E!I25+NRG_GW_E!I25+NRG_BF_E!I25+NRG_PR_E!I25+NRG_NI_E!I25+NRG_CL_E!I25+NRG_LNG_E!I25+NRG_BIOG_E!I25+NRG_GTL_E!I25+NRG_CPP_E!I25+NRG_NSP_E!I25</f>
        <v>0</v>
      </c>
      <c r="J25" s="37">
        <f>NRG_EHG_E!J25+NRG_CM_E!J25+NRG_OIL_NG_E!J25+NRG_PF_E!J25+NRG_CO_E!J25+NRG_BKBPB_E!J25+NRG_GW_E!J25+NRG_BF_E!J25+NRG_PR_E!J25+NRG_NI_E!J25+NRG_CL_E!J25+NRG_LNG_E!J25+NRG_BIOG_E!J25+NRG_GTL_E!J25+NRG_CPP_E!J25+NRG_NSP_E!J25</f>
        <v>0</v>
      </c>
      <c r="K25" s="37">
        <f>NRG_EHG_E!K25+NRG_CM_E!K25+NRG_OIL_NG_E!K25+NRG_PF_E!K25+NRG_CO_E!K25+NRG_BKBPB_E!K25+NRG_GW_E!K25+NRG_BF_E!K25+NRG_PR_E!K25+NRG_NI_E!K25+NRG_CL_E!K25+NRG_LNG_E!K25+NRG_BIOG_E!K25+NRG_GTL_E!K25+NRG_CPP_E!K25+NRG_NSP_E!K25</f>
        <v>0</v>
      </c>
      <c r="L25" s="37">
        <f>NRG_EHG_E!L25+NRG_CM_E!L25+NRG_OIL_NG_E!L25+NRG_PF_E!L25+NRG_CO_E!L25+NRG_BKBPB_E!L25+NRG_GW_E!L25+NRG_BF_E!L25+NRG_PR_E!L25+NRG_NI_E!L25+NRG_CL_E!L25+NRG_LNG_E!L25+NRG_BIOG_E!L25+NRG_GTL_E!L25+NRG_CPP_E!L25+NRG_NSP_E!L25</f>
        <v>0</v>
      </c>
      <c r="M25" s="37">
        <f>NRG_EHG_E!M25+NRG_CM_E!M25+NRG_OIL_NG_E!M25+NRG_PF_E!M25+NRG_CO_E!M25+NRG_BKBPB_E!M25+NRG_GW_E!M25+NRG_BF_E!M25+NRG_PR_E!M25+NRG_NI_E!M25+NRG_CL_E!M25+NRG_LNG_E!M25+NRG_BIOG_E!M25+NRG_GTL_E!M25+NRG_CPP_E!M25+NRG_NSP_E!M25</f>
        <v>0</v>
      </c>
      <c r="N25" s="37">
        <f>NRG_EHG_E!N25+NRG_CM_E!N25+NRG_OIL_NG_E!N25+NRG_PF_E!N25+NRG_CO_E!N25+NRG_BKBPB_E!N25+NRG_GW_E!N25+NRG_BF_E!N25+NRG_PR_E!N25+NRG_NI_E!N25+NRG_CL_E!N25+NRG_LNG_E!N25+NRG_BIOG_E!N25+NRG_GTL_E!N25+NRG_CPP_E!N25+NRG_NSP_E!N25</f>
        <v>0</v>
      </c>
      <c r="O25" s="37">
        <f>NRG_EHG_E!O25+NRG_CM_E!O25+NRG_OIL_NG_E!O25+NRG_PF_E!O25+NRG_CO_E!O25+NRG_BKBPB_E!O25+NRG_GW_E!O25+NRG_BF_E!O25+NRG_PR_E!O25+NRG_NI_E!O25+NRG_CL_E!O25+NRG_LNG_E!O25+NRG_BIOG_E!O25+NRG_GTL_E!O25+NRG_CPP_E!O25+NRG_NSP_E!O25</f>
        <v>0</v>
      </c>
      <c r="P25" s="37">
        <f>NRG_EHG_E!P25+NRG_CM_E!P25+NRG_OIL_NG_E!P25+NRG_PF_E!P25+NRG_CO_E!P25+NRG_BKBPB_E!P25+NRG_GW_E!P25+NRG_BF_E!P25+NRG_PR_E!P25+NRG_NI_E!P25+NRG_CL_E!P25+NRG_LNG_E!P25+NRG_BIOG_E!P25+NRG_GTL_E!P25+NRG_CPP_E!P25+NRG_NSP_E!P25</f>
        <v>0</v>
      </c>
      <c r="Q25" s="37">
        <f>NRG_EHG_E!Q25+NRG_CM_E!Q25+NRG_OIL_NG_E!Q25+NRG_PF_E!Q25+NRG_CO_E!Q25+NRG_BKBPB_E!Q25+NRG_GW_E!Q25+NRG_BF_E!Q25+NRG_PR_E!Q25+NRG_NI_E!Q25+NRG_CL_E!Q25+NRG_LNG_E!Q25+NRG_BIOG_E!Q25+NRG_GTL_E!Q25+NRG_CPP_E!Q25+NRG_NSP_E!Q25</f>
        <v>0</v>
      </c>
      <c r="R25" s="37">
        <f>NRG_EHG_E!R25+NRG_CM_E!R25+NRG_OIL_NG_E!R25+NRG_PF_E!R25+NRG_CO_E!R25+NRG_BKBPB_E!R25+NRG_GW_E!R25+NRG_BF_E!R25+NRG_PR_E!R25+NRG_NI_E!R25+NRG_CL_E!R25+NRG_LNG_E!R25+NRG_BIOG_E!R25+NRG_GTL_E!R25+NRG_CPP_E!R25+NRG_NSP_E!R25</f>
        <v>0</v>
      </c>
      <c r="S25" s="37">
        <f>NRG_EHG_E!S25+NRG_CM_E!S25+NRG_OIL_NG_E!S25+NRG_PF_E!S25+NRG_CO_E!S25+NRG_BKBPB_E!S25+NRG_GW_E!S25+NRG_BF_E!S25+NRG_PR_E!S25+NRG_NI_E!S25+NRG_CL_E!S25+NRG_LNG_E!S25+NRG_BIOG_E!S25+NRG_GTL_E!S25+NRG_CPP_E!S25+NRG_NSP_E!S25</f>
        <v>0</v>
      </c>
      <c r="T25" s="37">
        <f>NRG_EHG_E!T25+NRG_CM_E!T25+NRG_OIL_NG_E!T25+NRG_PF_E!T25+NRG_CO_E!T25+NRG_BKBPB_E!T25+NRG_GW_E!T25+NRG_BF_E!T25+NRG_PR_E!T25+NRG_NI_E!T25+NRG_CL_E!T25+NRG_LNG_E!T25+NRG_BIOG_E!T25+NRG_GTL_E!T25+NRG_CPP_E!T25+NRG_NSP_E!T25</f>
        <v>0</v>
      </c>
      <c r="U25" s="37">
        <f>NRG_EHG_E!U25+NRG_CM_E!U25+NRG_OIL_NG_E!U25+NRG_PF_E!U25+NRG_CO_E!U25+NRG_BKBPB_E!U25+NRG_GW_E!U25+NRG_BF_E!U25+NRG_PR_E!U25+NRG_NI_E!U25+NRG_CL_E!U25+NRG_LNG_E!U25+NRG_BIOG_E!U25+NRG_GTL_E!U25+NRG_CPP_E!U25+NRG_NSP_E!U25</f>
        <v>0</v>
      </c>
      <c r="V25" s="37">
        <f>NRG_EHG_E!V25+NRG_CM_E!V25+NRG_OIL_NG_E!V25+NRG_PF_E!V25+NRG_CO_E!V25+NRG_BKBPB_E!V25+NRG_GW_E!V25+NRG_BF_E!V25+NRG_PR_E!V25+NRG_NI_E!V25+NRG_CL_E!V25+NRG_LNG_E!V25+NRG_BIOG_E!V25+NRG_GTL_E!V25+NRG_CPP_E!V25+NRG_NSP_E!V25</f>
        <v>0</v>
      </c>
      <c r="W25" s="37">
        <f>NRG_EHG_E!W25+NRG_CM_E!W25+NRG_OIL_NG_E!W25+NRG_PF_E!W25+NRG_CO_E!W25+NRG_BKBPB_E!W25+NRG_GW_E!W25+NRG_BF_E!W25+NRG_PR_E!W25+NRG_NI_E!W25+NRG_CL_E!W25+NRG_LNG_E!W25+NRG_BIOG_E!W25+NRG_GTL_E!W25+NRG_CPP_E!W25+NRG_NSP_E!W25</f>
        <v>0</v>
      </c>
      <c r="X25" s="37">
        <f>NRG_EHG_E!X25+NRG_CM_E!X25+NRG_OIL_NG_E!X25+NRG_PF_E!X25+NRG_CO_E!X25+NRG_BKBPB_E!X25+NRG_GW_E!X25+NRG_BF_E!X25+NRG_PR_E!X25+NRG_NI_E!X25+NRG_CL_E!X25+NRG_LNG_E!X25+NRG_BIOG_E!X25+NRG_GTL_E!X25+NRG_CPP_E!X25+NRG_NSP_E!X25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2338.1769561478941</v>
      </c>
      <c r="D26" s="37">
        <f t="shared" si="14"/>
        <v>2333.5137575236458</v>
      </c>
      <c r="E26" s="37">
        <f t="shared" si="14"/>
        <v>2106.2932072226995</v>
      </c>
      <c r="F26" s="37">
        <f t="shared" si="14"/>
        <v>2190.7243336199485</v>
      </c>
      <c r="G26" s="37">
        <f t="shared" si="14"/>
        <v>2335.7212381771278</v>
      </c>
      <c r="H26" s="37">
        <f t="shared" si="14"/>
        <v>2391.2558039552882</v>
      </c>
      <c r="I26" s="37">
        <f t="shared" si="14"/>
        <v>2253.9806534823733</v>
      </c>
      <c r="J26" s="37">
        <f t="shared" si="14"/>
        <v>2503.6106620808246</v>
      </c>
      <c r="K26" s="37">
        <f t="shared" si="14"/>
        <v>2316.5829750644884</v>
      </c>
      <c r="L26" s="37">
        <f t="shared" si="14"/>
        <v>1927.7789337919171</v>
      </c>
      <c r="M26" s="37">
        <f t="shared" si="14"/>
        <v>1784.696732588134</v>
      </c>
      <c r="N26" s="37">
        <f t="shared" si="14"/>
        <v>1921.6950988822002</v>
      </c>
      <c r="O26" s="37">
        <f t="shared" si="14"/>
        <v>1989.9391229578671</v>
      </c>
      <c r="P26" s="37">
        <f t="shared" si="14"/>
        <v>1836.2714531384347</v>
      </c>
      <c r="Q26" s="37">
        <f t="shared" si="14"/>
        <v>1941.8925193465172</v>
      </c>
      <c r="R26" s="37">
        <f t="shared" si="14"/>
        <v>2305.6891659501289</v>
      </c>
      <c r="S26" s="37">
        <f t="shared" si="14"/>
        <v>2306.7368873602745</v>
      </c>
      <c r="T26" s="37">
        <f t="shared" si="14"/>
        <v>2167.1300085984522</v>
      </c>
      <c r="U26" s="37">
        <f t="shared" si="14"/>
        <v>2101.4794496990535</v>
      </c>
      <c r="V26" s="37">
        <f t="shared" si="14"/>
        <v>2417.9382631126396</v>
      </c>
      <c r="W26" s="37">
        <f t="shared" si="14"/>
        <v>2027.183920894239</v>
      </c>
      <c r="X26" s="37">
        <f t="shared" ref="X26" si="15">SUM(X27,X33)</f>
        <v>2363.9013757523644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NRG_EHG_E!C28+NRG_CM_E!C28+NRG_OIL_NG_E!C28+NRG_PF_E!C28+NRG_CO_E!C28+NRG_BKBPB_E!C28+NRG_GW_E!C28+NRG_BF_E!C28+NRG_PR_E!C28+NRG_NI_E!C28+NRG_CL_E!C28+NRG_LNG_E!C28+NRG_BIOG_E!C28+NRG_GTL_E!C28+NRG_CPP_E!C28+NRG_NSP_E!C28</f>
        <v>0</v>
      </c>
      <c r="D28" s="10">
        <f>NRG_EHG_E!D28+NRG_CM_E!D28+NRG_OIL_NG_E!D28+NRG_PF_E!D28+NRG_CO_E!D28+NRG_BKBPB_E!D28+NRG_GW_E!D28+NRG_BF_E!D28+NRG_PR_E!D28+NRG_NI_E!D28+NRG_CL_E!D28+NRG_LNG_E!D28+NRG_BIOG_E!D28+NRG_GTL_E!D28+NRG_CPP_E!D28+NRG_NSP_E!D28</f>
        <v>0</v>
      </c>
      <c r="E28" s="10">
        <f>NRG_EHG_E!E28+NRG_CM_E!E28+NRG_OIL_NG_E!E28+NRG_PF_E!E28+NRG_CO_E!E28+NRG_BKBPB_E!E28+NRG_GW_E!E28+NRG_BF_E!E28+NRG_PR_E!E28+NRG_NI_E!E28+NRG_CL_E!E28+NRG_LNG_E!E28+NRG_BIOG_E!E28+NRG_GTL_E!E28+NRG_CPP_E!E28+NRG_NSP_E!E28</f>
        <v>0</v>
      </c>
      <c r="F28" s="10">
        <f>NRG_EHG_E!F28+NRG_CM_E!F28+NRG_OIL_NG_E!F28+NRG_PF_E!F28+NRG_CO_E!F28+NRG_BKBPB_E!F28+NRG_GW_E!F28+NRG_BF_E!F28+NRG_PR_E!F28+NRG_NI_E!F28+NRG_CL_E!F28+NRG_LNG_E!F28+NRG_BIOG_E!F28+NRG_GTL_E!F28+NRG_CPP_E!F28+NRG_NSP_E!F28</f>
        <v>0</v>
      </c>
      <c r="G28" s="10">
        <f>NRG_EHG_E!G28+NRG_CM_E!G28+NRG_OIL_NG_E!G28+NRG_PF_E!G28+NRG_CO_E!G28+NRG_BKBPB_E!G28+NRG_GW_E!G28+NRG_BF_E!G28+NRG_PR_E!G28+NRG_NI_E!G28+NRG_CL_E!G28+NRG_LNG_E!G28+NRG_BIOG_E!G28+NRG_GTL_E!G28+NRG_CPP_E!G28+NRG_NSP_E!G28</f>
        <v>0</v>
      </c>
      <c r="H28" s="10">
        <f>NRG_EHG_E!H28+NRG_CM_E!H28+NRG_OIL_NG_E!H28+NRG_PF_E!H28+NRG_CO_E!H28+NRG_BKBPB_E!H28+NRG_GW_E!H28+NRG_BF_E!H28+NRG_PR_E!H28+NRG_NI_E!H28+NRG_CL_E!H28+NRG_LNG_E!H28+NRG_BIOG_E!H28+NRG_GTL_E!H28+NRG_CPP_E!H28+NRG_NSP_E!H28</f>
        <v>0</v>
      </c>
      <c r="I28" s="10">
        <f>NRG_EHG_E!I28+NRG_CM_E!I28+NRG_OIL_NG_E!I28+NRG_PF_E!I28+NRG_CO_E!I28+NRG_BKBPB_E!I28+NRG_GW_E!I28+NRG_BF_E!I28+NRG_PR_E!I28+NRG_NI_E!I28+NRG_CL_E!I28+NRG_LNG_E!I28+NRG_BIOG_E!I28+NRG_GTL_E!I28+NRG_CPP_E!I28+NRG_NSP_E!I28</f>
        <v>0</v>
      </c>
      <c r="J28" s="10">
        <f>NRG_EHG_E!J28+NRG_CM_E!J28+NRG_OIL_NG_E!J28+NRG_PF_E!J28+NRG_CO_E!J28+NRG_BKBPB_E!J28+NRG_GW_E!J28+NRG_BF_E!J28+NRG_PR_E!J28+NRG_NI_E!J28+NRG_CL_E!J28+NRG_LNG_E!J28+NRG_BIOG_E!J28+NRG_GTL_E!J28+NRG_CPP_E!J28+NRG_NSP_E!J28</f>
        <v>0</v>
      </c>
      <c r="K28" s="10">
        <f>NRG_EHG_E!K28+NRG_CM_E!K28+NRG_OIL_NG_E!K28+NRG_PF_E!K28+NRG_CO_E!K28+NRG_BKBPB_E!K28+NRG_GW_E!K28+NRG_BF_E!K28+NRG_PR_E!K28+NRG_NI_E!K28+NRG_CL_E!K28+NRG_LNG_E!K28+NRG_BIOG_E!K28+NRG_GTL_E!K28+NRG_CPP_E!K28+NRG_NSP_E!K28</f>
        <v>0</v>
      </c>
      <c r="L28" s="10">
        <f>NRG_EHG_E!L28+NRG_CM_E!L28+NRG_OIL_NG_E!L28+NRG_PF_E!L28+NRG_CO_E!L28+NRG_BKBPB_E!L28+NRG_GW_E!L28+NRG_BF_E!L28+NRG_PR_E!L28+NRG_NI_E!L28+NRG_CL_E!L28+NRG_LNG_E!L28+NRG_BIOG_E!L28+NRG_GTL_E!L28+NRG_CPP_E!L28+NRG_NSP_E!L28</f>
        <v>0</v>
      </c>
      <c r="M28" s="10">
        <f>NRG_EHG_E!M28+NRG_CM_E!M28+NRG_OIL_NG_E!M28+NRG_PF_E!M28+NRG_CO_E!M28+NRG_BKBPB_E!M28+NRG_GW_E!M28+NRG_BF_E!M28+NRG_PR_E!M28+NRG_NI_E!M28+NRG_CL_E!M28+NRG_LNG_E!M28+NRG_BIOG_E!M28+NRG_GTL_E!M28+NRG_CPP_E!M28+NRG_NSP_E!M28</f>
        <v>0</v>
      </c>
      <c r="N28" s="10">
        <f>NRG_EHG_E!N28+NRG_CM_E!N28+NRG_OIL_NG_E!N28+NRG_PF_E!N28+NRG_CO_E!N28+NRG_BKBPB_E!N28+NRG_GW_E!N28+NRG_BF_E!N28+NRG_PR_E!N28+NRG_NI_E!N28+NRG_CL_E!N28+NRG_LNG_E!N28+NRG_BIOG_E!N28+NRG_GTL_E!N28+NRG_CPP_E!N28+NRG_NSP_E!N28</f>
        <v>0</v>
      </c>
      <c r="O28" s="10">
        <f>NRG_EHG_E!O28+NRG_CM_E!O28+NRG_OIL_NG_E!O28+NRG_PF_E!O28+NRG_CO_E!O28+NRG_BKBPB_E!O28+NRG_GW_E!O28+NRG_BF_E!O28+NRG_PR_E!O28+NRG_NI_E!O28+NRG_CL_E!O28+NRG_LNG_E!O28+NRG_BIOG_E!O28+NRG_GTL_E!O28+NRG_CPP_E!O28+NRG_NSP_E!O28</f>
        <v>0</v>
      </c>
      <c r="P28" s="10">
        <f>NRG_EHG_E!P28+NRG_CM_E!P28+NRG_OIL_NG_E!P28+NRG_PF_E!P28+NRG_CO_E!P28+NRG_BKBPB_E!P28+NRG_GW_E!P28+NRG_BF_E!P28+NRG_PR_E!P28+NRG_NI_E!P28+NRG_CL_E!P28+NRG_LNG_E!P28+NRG_BIOG_E!P28+NRG_GTL_E!P28+NRG_CPP_E!P28+NRG_NSP_E!P28</f>
        <v>0</v>
      </c>
      <c r="Q28" s="10">
        <f>NRG_EHG_E!Q28+NRG_CM_E!Q28+NRG_OIL_NG_E!Q28+NRG_PF_E!Q28+NRG_CO_E!Q28+NRG_BKBPB_E!Q28+NRG_GW_E!Q28+NRG_BF_E!Q28+NRG_PR_E!Q28+NRG_NI_E!Q28+NRG_CL_E!Q28+NRG_LNG_E!Q28+NRG_BIOG_E!Q28+NRG_GTL_E!Q28+NRG_CPP_E!Q28+NRG_NSP_E!Q28</f>
        <v>0</v>
      </c>
      <c r="R28" s="10">
        <f>NRG_EHG_E!R28+NRG_CM_E!R28+NRG_OIL_NG_E!R28+NRG_PF_E!R28+NRG_CO_E!R28+NRG_BKBPB_E!R28+NRG_GW_E!R28+NRG_BF_E!R28+NRG_PR_E!R28+NRG_NI_E!R28+NRG_CL_E!R28+NRG_LNG_E!R28+NRG_BIOG_E!R28+NRG_GTL_E!R28+NRG_CPP_E!R28+NRG_NSP_E!R28</f>
        <v>0</v>
      </c>
      <c r="S28" s="10">
        <f>NRG_EHG_E!S28+NRG_CM_E!S28+NRG_OIL_NG_E!S28+NRG_PF_E!S28+NRG_CO_E!S28+NRG_BKBPB_E!S28+NRG_GW_E!S28+NRG_BF_E!S28+NRG_PR_E!S28+NRG_NI_E!S28+NRG_CL_E!S28+NRG_LNG_E!S28+NRG_BIOG_E!S28+NRG_GTL_E!S28+NRG_CPP_E!S28+NRG_NSP_E!S28</f>
        <v>0</v>
      </c>
      <c r="T28" s="10">
        <f>NRG_EHG_E!T28+NRG_CM_E!T28+NRG_OIL_NG_E!T28+NRG_PF_E!T28+NRG_CO_E!T28+NRG_BKBPB_E!T28+NRG_GW_E!T28+NRG_BF_E!T28+NRG_PR_E!T28+NRG_NI_E!T28+NRG_CL_E!T28+NRG_LNG_E!T28+NRG_BIOG_E!T28+NRG_GTL_E!T28+NRG_CPP_E!T28+NRG_NSP_E!T28</f>
        <v>0</v>
      </c>
      <c r="U28" s="10">
        <f>NRG_EHG_E!U28+NRG_CM_E!U28+NRG_OIL_NG_E!U28+NRG_PF_E!U28+NRG_CO_E!U28+NRG_BKBPB_E!U28+NRG_GW_E!U28+NRG_BF_E!U28+NRG_PR_E!U28+NRG_NI_E!U28+NRG_CL_E!U28+NRG_LNG_E!U28+NRG_BIOG_E!U28+NRG_GTL_E!U28+NRG_CPP_E!U28+NRG_NSP_E!U28</f>
        <v>0</v>
      </c>
      <c r="V28" s="10">
        <f>NRG_EHG_E!V28+NRG_CM_E!V28+NRG_OIL_NG_E!V28+NRG_PF_E!V28+NRG_CO_E!V28+NRG_BKBPB_E!V28+NRG_GW_E!V28+NRG_BF_E!V28+NRG_PR_E!V28+NRG_NI_E!V28+NRG_CL_E!V28+NRG_LNG_E!V28+NRG_BIOG_E!V28+NRG_GTL_E!V28+NRG_CPP_E!V28+NRG_NSP_E!V28</f>
        <v>0</v>
      </c>
      <c r="W28" s="10">
        <f>NRG_EHG_E!W28+NRG_CM_E!W28+NRG_OIL_NG_E!W28+NRG_PF_E!W28+NRG_CO_E!W28+NRG_BKBPB_E!W28+NRG_GW_E!W28+NRG_BF_E!W28+NRG_PR_E!W28+NRG_NI_E!W28+NRG_CL_E!W28+NRG_LNG_E!W28+NRG_BIOG_E!W28+NRG_GTL_E!W28+NRG_CPP_E!W28+NRG_NSP_E!W28</f>
        <v>0</v>
      </c>
      <c r="X28" s="10">
        <f>NRG_EHG_E!X28+NRG_CM_E!X28+NRG_OIL_NG_E!X28+NRG_PF_E!X28+NRG_CO_E!X28+NRG_BKBPB_E!X28+NRG_GW_E!X28+NRG_BF_E!X28+NRG_PR_E!X28+NRG_NI_E!X28+NRG_CL_E!X28+NRG_LNG_E!X28+NRG_BIOG_E!X28+NRG_GTL_E!X28+NRG_CPP_E!X28+NRG_NSP_E!X28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NRG_EHG_E!C29+NRG_CM_E!C29+NRG_OIL_NG_E!C29+NRG_PF_E!C29+NRG_CO_E!C29+NRG_BKBPB_E!C29+NRG_GW_E!C29+NRG_BF_E!C29+NRG_PR_E!C29+NRG_NI_E!C29+NRG_CL_E!C29+NRG_LNG_E!C29+NRG_BIOG_E!C29+NRG_GTL_E!C29+NRG_CPP_E!C29+NRG_NSP_E!C29</f>
        <v>0</v>
      </c>
      <c r="D29" s="10">
        <f>NRG_EHG_E!D29+NRG_CM_E!D29+NRG_OIL_NG_E!D29+NRG_PF_E!D29+NRG_CO_E!D29+NRG_BKBPB_E!D29+NRG_GW_E!D29+NRG_BF_E!D29+NRG_PR_E!D29+NRG_NI_E!D29+NRG_CL_E!D29+NRG_LNG_E!D29+NRG_BIOG_E!D29+NRG_GTL_E!D29+NRG_CPP_E!D29+NRG_NSP_E!D29</f>
        <v>0</v>
      </c>
      <c r="E29" s="10">
        <f>NRG_EHG_E!E29+NRG_CM_E!E29+NRG_OIL_NG_E!E29+NRG_PF_E!E29+NRG_CO_E!E29+NRG_BKBPB_E!E29+NRG_GW_E!E29+NRG_BF_E!E29+NRG_PR_E!E29+NRG_NI_E!E29+NRG_CL_E!E29+NRG_LNG_E!E29+NRG_BIOG_E!E29+NRG_GTL_E!E29+NRG_CPP_E!E29+NRG_NSP_E!E29</f>
        <v>0</v>
      </c>
      <c r="F29" s="10">
        <f>NRG_EHG_E!F29+NRG_CM_E!F29+NRG_OIL_NG_E!F29+NRG_PF_E!F29+NRG_CO_E!F29+NRG_BKBPB_E!F29+NRG_GW_E!F29+NRG_BF_E!F29+NRG_PR_E!F29+NRG_NI_E!F29+NRG_CL_E!F29+NRG_LNG_E!F29+NRG_BIOG_E!F29+NRG_GTL_E!F29+NRG_CPP_E!F29+NRG_NSP_E!F29</f>
        <v>0</v>
      </c>
      <c r="G29" s="10">
        <f>NRG_EHG_E!G29+NRG_CM_E!G29+NRG_OIL_NG_E!G29+NRG_PF_E!G29+NRG_CO_E!G29+NRG_BKBPB_E!G29+NRG_GW_E!G29+NRG_BF_E!G29+NRG_PR_E!G29+NRG_NI_E!G29+NRG_CL_E!G29+NRG_LNG_E!G29+NRG_BIOG_E!G29+NRG_GTL_E!G29+NRG_CPP_E!G29+NRG_NSP_E!G29</f>
        <v>0</v>
      </c>
      <c r="H29" s="10">
        <f>NRG_EHG_E!H29+NRG_CM_E!H29+NRG_OIL_NG_E!H29+NRG_PF_E!H29+NRG_CO_E!H29+NRG_BKBPB_E!H29+NRG_GW_E!H29+NRG_BF_E!H29+NRG_PR_E!H29+NRG_NI_E!H29+NRG_CL_E!H29+NRG_LNG_E!H29+NRG_BIOG_E!H29+NRG_GTL_E!H29+NRG_CPP_E!H29+NRG_NSP_E!H29</f>
        <v>0</v>
      </c>
      <c r="I29" s="10">
        <f>NRG_EHG_E!I29+NRG_CM_E!I29+NRG_OIL_NG_E!I29+NRG_PF_E!I29+NRG_CO_E!I29+NRG_BKBPB_E!I29+NRG_GW_E!I29+NRG_BF_E!I29+NRG_PR_E!I29+NRG_NI_E!I29+NRG_CL_E!I29+NRG_LNG_E!I29+NRG_BIOG_E!I29+NRG_GTL_E!I29+NRG_CPP_E!I29+NRG_NSP_E!I29</f>
        <v>0</v>
      </c>
      <c r="J29" s="10">
        <f>NRG_EHG_E!J29+NRG_CM_E!J29+NRG_OIL_NG_E!J29+NRG_PF_E!J29+NRG_CO_E!J29+NRG_BKBPB_E!J29+NRG_GW_E!J29+NRG_BF_E!J29+NRG_PR_E!J29+NRG_NI_E!J29+NRG_CL_E!J29+NRG_LNG_E!J29+NRG_BIOG_E!J29+NRG_GTL_E!J29+NRG_CPP_E!J29+NRG_NSP_E!J29</f>
        <v>0</v>
      </c>
      <c r="K29" s="10">
        <f>NRG_EHG_E!K29+NRG_CM_E!K29+NRG_OIL_NG_E!K29+NRG_PF_E!K29+NRG_CO_E!K29+NRG_BKBPB_E!K29+NRG_GW_E!K29+NRG_BF_E!K29+NRG_PR_E!K29+NRG_NI_E!K29+NRG_CL_E!K29+NRG_LNG_E!K29+NRG_BIOG_E!K29+NRG_GTL_E!K29+NRG_CPP_E!K29+NRG_NSP_E!K29</f>
        <v>0</v>
      </c>
      <c r="L29" s="10">
        <f>NRG_EHG_E!L29+NRG_CM_E!L29+NRG_OIL_NG_E!L29+NRG_PF_E!L29+NRG_CO_E!L29+NRG_BKBPB_E!L29+NRG_GW_E!L29+NRG_BF_E!L29+NRG_PR_E!L29+NRG_NI_E!L29+NRG_CL_E!L29+NRG_LNG_E!L29+NRG_BIOG_E!L29+NRG_GTL_E!L29+NRG_CPP_E!L29+NRG_NSP_E!L29</f>
        <v>0</v>
      </c>
      <c r="M29" s="10">
        <f>NRG_EHG_E!M29+NRG_CM_E!M29+NRG_OIL_NG_E!M29+NRG_PF_E!M29+NRG_CO_E!M29+NRG_BKBPB_E!M29+NRG_GW_E!M29+NRG_BF_E!M29+NRG_PR_E!M29+NRG_NI_E!M29+NRG_CL_E!M29+NRG_LNG_E!M29+NRG_BIOG_E!M29+NRG_GTL_E!M29+NRG_CPP_E!M29+NRG_NSP_E!M29</f>
        <v>0</v>
      </c>
      <c r="N29" s="10">
        <f>NRG_EHG_E!N29+NRG_CM_E!N29+NRG_OIL_NG_E!N29+NRG_PF_E!N29+NRG_CO_E!N29+NRG_BKBPB_E!N29+NRG_GW_E!N29+NRG_BF_E!N29+NRG_PR_E!N29+NRG_NI_E!N29+NRG_CL_E!N29+NRG_LNG_E!N29+NRG_BIOG_E!N29+NRG_GTL_E!N29+NRG_CPP_E!N29+NRG_NSP_E!N29</f>
        <v>0</v>
      </c>
      <c r="O29" s="10">
        <f>NRG_EHG_E!O29+NRG_CM_E!O29+NRG_OIL_NG_E!O29+NRG_PF_E!O29+NRG_CO_E!O29+NRG_BKBPB_E!O29+NRG_GW_E!O29+NRG_BF_E!O29+NRG_PR_E!O29+NRG_NI_E!O29+NRG_CL_E!O29+NRG_LNG_E!O29+NRG_BIOG_E!O29+NRG_GTL_E!O29+NRG_CPP_E!O29+NRG_NSP_E!O29</f>
        <v>0</v>
      </c>
      <c r="P29" s="10">
        <f>NRG_EHG_E!P29+NRG_CM_E!P29+NRG_OIL_NG_E!P29+NRG_PF_E!P29+NRG_CO_E!P29+NRG_BKBPB_E!P29+NRG_GW_E!P29+NRG_BF_E!P29+NRG_PR_E!P29+NRG_NI_E!P29+NRG_CL_E!P29+NRG_LNG_E!P29+NRG_BIOG_E!P29+NRG_GTL_E!P29+NRG_CPP_E!P29+NRG_NSP_E!P29</f>
        <v>0</v>
      </c>
      <c r="Q29" s="10">
        <f>NRG_EHG_E!Q29+NRG_CM_E!Q29+NRG_OIL_NG_E!Q29+NRG_PF_E!Q29+NRG_CO_E!Q29+NRG_BKBPB_E!Q29+NRG_GW_E!Q29+NRG_BF_E!Q29+NRG_PR_E!Q29+NRG_NI_E!Q29+NRG_CL_E!Q29+NRG_LNG_E!Q29+NRG_BIOG_E!Q29+NRG_GTL_E!Q29+NRG_CPP_E!Q29+NRG_NSP_E!Q29</f>
        <v>0</v>
      </c>
      <c r="R29" s="10">
        <f>NRG_EHG_E!R29+NRG_CM_E!R29+NRG_OIL_NG_E!R29+NRG_PF_E!R29+NRG_CO_E!R29+NRG_BKBPB_E!R29+NRG_GW_E!R29+NRG_BF_E!R29+NRG_PR_E!R29+NRG_NI_E!R29+NRG_CL_E!R29+NRG_LNG_E!R29+NRG_BIOG_E!R29+NRG_GTL_E!R29+NRG_CPP_E!R29+NRG_NSP_E!R29</f>
        <v>0</v>
      </c>
      <c r="S29" s="10">
        <f>NRG_EHG_E!S29+NRG_CM_E!S29+NRG_OIL_NG_E!S29+NRG_PF_E!S29+NRG_CO_E!S29+NRG_BKBPB_E!S29+NRG_GW_E!S29+NRG_BF_E!S29+NRG_PR_E!S29+NRG_NI_E!S29+NRG_CL_E!S29+NRG_LNG_E!S29+NRG_BIOG_E!S29+NRG_GTL_E!S29+NRG_CPP_E!S29+NRG_NSP_E!S29</f>
        <v>0</v>
      </c>
      <c r="T29" s="10">
        <f>NRG_EHG_E!T29+NRG_CM_E!T29+NRG_OIL_NG_E!T29+NRG_PF_E!T29+NRG_CO_E!T29+NRG_BKBPB_E!T29+NRG_GW_E!T29+NRG_BF_E!T29+NRG_PR_E!T29+NRG_NI_E!T29+NRG_CL_E!T29+NRG_LNG_E!T29+NRG_BIOG_E!T29+NRG_GTL_E!T29+NRG_CPP_E!T29+NRG_NSP_E!T29</f>
        <v>0</v>
      </c>
      <c r="U29" s="10">
        <f>NRG_EHG_E!U29+NRG_CM_E!U29+NRG_OIL_NG_E!U29+NRG_PF_E!U29+NRG_CO_E!U29+NRG_BKBPB_E!U29+NRG_GW_E!U29+NRG_BF_E!U29+NRG_PR_E!U29+NRG_NI_E!U29+NRG_CL_E!U29+NRG_LNG_E!U29+NRG_BIOG_E!U29+NRG_GTL_E!U29+NRG_CPP_E!U29+NRG_NSP_E!U29</f>
        <v>0</v>
      </c>
      <c r="V29" s="10">
        <f>NRG_EHG_E!V29+NRG_CM_E!V29+NRG_OIL_NG_E!V29+NRG_PF_E!V29+NRG_CO_E!V29+NRG_BKBPB_E!V29+NRG_GW_E!V29+NRG_BF_E!V29+NRG_PR_E!V29+NRG_NI_E!V29+NRG_CL_E!V29+NRG_LNG_E!V29+NRG_BIOG_E!V29+NRG_GTL_E!V29+NRG_CPP_E!V29+NRG_NSP_E!V29</f>
        <v>0</v>
      </c>
      <c r="W29" s="10">
        <f>NRG_EHG_E!W29+NRG_CM_E!W29+NRG_OIL_NG_E!W29+NRG_PF_E!W29+NRG_CO_E!W29+NRG_BKBPB_E!W29+NRG_GW_E!W29+NRG_BF_E!W29+NRG_PR_E!W29+NRG_NI_E!W29+NRG_CL_E!W29+NRG_LNG_E!W29+NRG_BIOG_E!W29+NRG_GTL_E!W29+NRG_CPP_E!W29+NRG_NSP_E!W29</f>
        <v>0</v>
      </c>
      <c r="X29" s="10">
        <f>NRG_EHG_E!X29+NRG_CM_E!X29+NRG_OIL_NG_E!X29+NRG_PF_E!X29+NRG_CO_E!X29+NRG_BKBPB_E!X29+NRG_GW_E!X29+NRG_BF_E!X29+NRG_PR_E!X29+NRG_NI_E!X29+NRG_CL_E!X29+NRG_LNG_E!X29+NRG_BIOG_E!X29+NRG_GTL_E!X29+NRG_CPP_E!X29+NRG_NSP_E!X29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NRG_EHG_E!C30+NRG_CM_E!C30+NRG_OIL_NG_E!C30+NRG_PF_E!C30+NRG_CO_E!C30+NRG_BKBPB_E!C30+NRG_GW_E!C30+NRG_BF_E!C30+NRG_PR_E!C30+NRG_NI_E!C30+NRG_CL_E!C30+NRG_LNG_E!C30+NRG_BIOG_E!C30+NRG_GTL_E!C30+NRG_CPP_E!C30+NRG_NSP_E!C30</f>
        <v>0</v>
      </c>
      <c r="D30" s="10">
        <f>NRG_EHG_E!D30+NRG_CM_E!D30+NRG_OIL_NG_E!D30+NRG_PF_E!D30+NRG_CO_E!D30+NRG_BKBPB_E!D30+NRG_GW_E!D30+NRG_BF_E!D30+NRG_PR_E!D30+NRG_NI_E!D30+NRG_CL_E!D30+NRG_LNG_E!D30+NRG_BIOG_E!D30+NRG_GTL_E!D30+NRG_CPP_E!D30+NRG_NSP_E!D30</f>
        <v>0</v>
      </c>
      <c r="E30" s="10">
        <f>NRG_EHG_E!E30+NRG_CM_E!E30+NRG_OIL_NG_E!E30+NRG_PF_E!E30+NRG_CO_E!E30+NRG_BKBPB_E!E30+NRG_GW_E!E30+NRG_BF_E!E30+NRG_PR_E!E30+NRG_NI_E!E30+NRG_CL_E!E30+NRG_LNG_E!E30+NRG_BIOG_E!E30+NRG_GTL_E!E30+NRG_CPP_E!E30+NRG_NSP_E!E30</f>
        <v>0</v>
      </c>
      <c r="F30" s="10">
        <f>NRG_EHG_E!F30+NRG_CM_E!F30+NRG_OIL_NG_E!F30+NRG_PF_E!F30+NRG_CO_E!F30+NRG_BKBPB_E!F30+NRG_GW_E!F30+NRG_BF_E!F30+NRG_PR_E!F30+NRG_NI_E!F30+NRG_CL_E!F30+NRG_LNG_E!F30+NRG_BIOG_E!F30+NRG_GTL_E!F30+NRG_CPP_E!F30+NRG_NSP_E!F30</f>
        <v>0</v>
      </c>
      <c r="G30" s="10">
        <f>NRG_EHG_E!G30+NRG_CM_E!G30+NRG_OIL_NG_E!G30+NRG_PF_E!G30+NRG_CO_E!G30+NRG_BKBPB_E!G30+NRG_GW_E!G30+NRG_BF_E!G30+NRG_PR_E!G30+NRG_NI_E!G30+NRG_CL_E!G30+NRG_LNG_E!G30+NRG_BIOG_E!G30+NRG_GTL_E!G30+NRG_CPP_E!G30+NRG_NSP_E!G30</f>
        <v>0</v>
      </c>
      <c r="H30" s="10">
        <f>NRG_EHG_E!H30+NRG_CM_E!H30+NRG_OIL_NG_E!H30+NRG_PF_E!H30+NRG_CO_E!H30+NRG_BKBPB_E!H30+NRG_GW_E!H30+NRG_BF_E!H30+NRG_PR_E!H30+NRG_NI_E!H30+NRG_CL_E!H30+NRG_LNG_E!H30+NRG_BIOG_E!H30+NRG_GTL_E!H30+NRG_CPP_E!H30+NRG_NSP_E!H30</f>
        <v>0</v>
      </c>
      <c r="I30" s="10">
        <f>NRG_EHG_E!I30+NRG_CM_E!I30+NRG_OIL_NG_E!I30+NRG_PF_E!I30+NRG_CO_E!I30+NRG_BKBPB_E!I30+NRG_GW_E!I30+NRG_BF_E!I30+NRG_PR_E!I30+NRG_NI_E!I30+NRG_CL_E!I30+NRG_LNG_E!I30+NRG_BIOG_E!I30+NRG_GTL_E!I30+NRG_CPP_E!I30+NRG_NSP_E!I30</f>
        <v>0</v>
      </c>
      <c r="J30" s="10">
        <f>NRG_EHG_E!J30+NRG_CM_E!J30+NRG_OIL_NG_E!J30+NRG_PF_E!J30+NRG_CO_E!J30+NRG_BKBPB_E!J30+NRG_GW_E!J30+NRG_BF_E!J30+NRG_PR_E!J30+NRG_NI_E!J30+NRG_CL_E!J30+NRG_LNG_E!J30+NRG_BIOG_E!J30+NRG_GTL_E!J30+NRG_CPP_E!J30+NRG_NSP_E!J30</f>
        <v>0</v>
      </c>
      <c r="K30" s="10">
        <f>NRG_EHG_E!K30+NRG_CM_E!K30+NRG_OIL_NG_E!K30+NRG_PF_E!K30+NRG_CO_E!K30+NRG_BKBPB_E!K30+NRG_GW_E!K30+NRG_BF_E!K30+NRG_PR_E!K30+NRG_NI_E!K30+NRG_CL_E!K30+NRG_LNG_E!K30+NRG_BIOG_E!K30+NRG_GTL_E!K30+NRG_CPP_E!K30+NRG_NSP_E!K30</f>
        <v>0</v>
      </c>
      <c r="L30" s="10">
        <f>NRG_EHG_E!L30+NRG_CM_E!L30+NRG_OIL_NG_E!L30+NRG_PF_E!L30+NRG_CO_E!L30+NRG_BKBPB_E!L30+NRG_GW_E!L30+NRG_BF_E!L30+NRG_PR_E!L30+NRG_NI_E!L30+NRG_CL_E!L30+NRG_LNG_E!L30+NRG_BIOG_E!L30+NRG_GTL_E!L30+NRG_CPP_E!L30+NRG_NSP_E!L30</f>
        <v>0</v>
      </c>
      <c r="M30" s="10">
        <f>NRG_EHG_E!M30+NRG_CM_E!M30+NRG_OIL_NG_E!M30+NRG_PF_E!M30+NRG_CO_E!M30+NRG_BKBPB_E!M30+NRG_GW_E!M30+NRG_BF_E!M30+NRG_PR_E!M30+NRG_NI_E!M30+NRG_CL_E!M30+NRG_LNG_E!M30+NRG_BIOG_E!M30+NRG_GTL_E!M30+NRG_CPP_E!M30+NRG_NSP_E!M30</f>
        <v>0</v>
      </c>
      <c r="N30" s="10">
        <f>NRG_EHG_E!N30+NRG_CM_E!N30+NRG_OIL_NG_E!N30+NRG_PF_E!N30+NRG_CO_E!N30+NRG_BKBPB_E!N30+NRG_GW_E!N30+NRG_BF_E!N30+NRG_PR_E!N30+NRG_NI_E!N30+NRG_CL_E!N30+NRG_LNG_E!N30+NRG_BIOG_E!N30+NRG_GTL_E!N30+NRG_CPP_E!N30+NRG_NSP_E!N30</f>
        <v>0</v>
      </c>
      <c r="O30" s="10">
        <f>NRG_EHG_E!O30+NRG_CM_E!O30+NRG_OIL_NG_E!O30+NRG_PF_E!O30+NRG_CO_E!O30+NRG_BKBPB_E!O30+NRG_GW_E!O30+NRG_BF_E!O30+NRG_PR_E!O30+NRG_NI_E!O30+NRG_CL_E!O30+NRG_LNG_E!O30+NRG_BIOG_E!O30+NRG_GTL_E!O30+NRG_CPP_E!O30+NRG_NSP_E!O30</f>
        <v>0</v>
      </c>
      <c r="P30" s="10">
        <f>NRG_EHG_E!P30+NRG_CM_E!P30+NRG_OIL_NG_E!P30+NRG_PF_E!P30+NRG_CO_E!P30+NRG_BKBPB_E!P30+NRG_GW_E!P30+NRG_BF_E!P30+NRG_PR_E!P30+NRG_NI_E!P30+NRG_CL_E!P30+NRG_LNG_E!P30+NRG_BIOG_E!P30+NRG_GTL_E!P30+NRG_CPP_E!P30+NRG_NSP_E!P30</f>
        <v>0</v>
      </c>
      <c r="Q30" s="10">
        <f>NRG_EHG_E!Q30+NRG_CM_E!Q30+NRG_OIL_NG_E!Q30+NRG_PF_E!Q30+NRG_CO_E!Q30+NRG_BKBPB_E!Q30+NRG_GW_E!Q30+NRG_BF_E!Q30+NRG_PR_E!Q30+NRG_NI_E!Q30+NRG_CL_E!Q30+NRG_LNG_E!Q30+NRG_BIOG_E!Q30+NRG_GTL_E!Q30+NRG_CPP_E!Q30+NRG_NSP_E!Q30</f>
        <v>0</v>
      </c>
      <c r="R30" s="10">
        <f>NRG_EHG_E!R30+NRG_CM_E!R30+NRG_OIL_NG_E!R30+NRG_PF_E!R30+NRG_CO_E!R30+NRG_BKBPB_E!R30+NRG_GW_E!R30+NRG_BF_E!R30+NRG_PR_E!R30+NRG_NI_E!R30+NRG_CL_E!R30+NRG_LNG_E!R30+NRG_BIOG_E!R30+NRG_GTL_E!R30+NRG_CPP_E!R30+NRG_NSP_E!R30</f>
        <v>0</v>
      </c>
      <c r="S30" s="10">
        <f>NRG_EHG_E!S30+NRG_CM_E!S30+NRG_OIL_NG_E!S30+NRG_PF_E!S30+NRG_CO_E!S30+NRG_BKBPB_E!S30+NRG_GW_E!S30+NRG_BF_E!S30+NRG_PR_E!S30+NRG_NI_E!S30+NRG_CL_E!S30+NRG_LNG_E!S30+NRG_BIOG_E!S30+NRG_GTL_E!S30+NRG_CPP_E!S30+NRG_NSP_E!S30</f>
        <v>0</v>
      </c>
      <c r="T30" s="10">
        <f>NRG_EHG_E!T30+NRG_CM_E!T30+NRG_OIL_NG_E!T30+NRG_PF_E!T30+NRG_CO_E!T30+NRG_BKBPB_E!T30+NRG_GW_E!T30+NRG_BF_E!T30+NRG_PR_E!T30+NRG_NI_E!T30+NRG_CL_E!T30+NRG_LNG_E!T30+NRG_BIOG_E!T30+NRG_GTL_E!T30+NRG_CPP_E!T30+NRG_NSP_E!T30</f>
        <v>0</v>
      </c>
      <c r="U30" s="10">
        <f>NRG_EHG_E!U30+NRG_CM_E!U30+NRG_OIL_NG_E!U30+NRG_PF_E!U30+NRG_CO_E!U30+NRG_BKBPB_E!U30+NRG_GW_E!U30+NRG_BF_E!U30+NRG_PR_E!U30+NRG_NI_E!U30+NRG_CL_E!U30+NRG_LNG_E!U30+NRG_BIOG_E!U30+NRG_GTL_E!U30+NRG_CPP_E!U30+NRG_NSP_E!U30</f>
        <v>0</v>
      </c>
      <c r="V30" s="10">
        <f>NRG_EHG_E!V30+NRG_CM_E!V30+NRG_OIL_NG_E!V30+NRG_PF_E!V30+NRG_CO_E!V30+NRG_BKBPB_E!V30+NRG_GW_E!V30+NRG_BF_E!V30+NRG_PR_E!V30+NRG_NI_E!V30+NRG_CL_E!V30+NRG_LNG_E!V30+NRG_BIOG_E!V30+NRG_GTL_E!V30+NRG_CPP_E!V30+NRG_NSP_E!V30</f>
        <v>0</v>
      </c>
      <c r="W30" s="10">
        <f>NRG_EHG_E!W30+NRG_CM_E!W30+NRG_OIL_NG_E!W30+NRG_PF_E!W30+NRG_CO_E!W30+NRG_BKBPB_E!W30+NRG_GW_E!W30+NRG_BF_E!W30+NRG_PR_E!W30+NRG_NI_E!W30+NRG_CL_E!W30+NRG_LNG_E!W30+NRG_BIOG_E!W30+NRG_GTL_E!W30+NRG_CPP_E!W30+NRG_NSP_E!W30</f>
        <v>0</v>
      </c>
      <c r="X30" s="10">
        <f>NRG_EHG_E!X30+NRG_CM_E!X30+NRG_OIL_NG_E!X30+NRG_PF_E!X30+NRG_CO_E!X30+NRG_BKBPB_E!X30+NRG_GW_E!X30+NRG_BF_E!X30+NRG_PR_E!X30+NRG_NI_E!X30+NRG_CL_E!X30+NRG_LNG_E!X30+NRG_BIOG_E!X30+NRG_GTL_E!X30+NRG_CPP_E!X30+NRG_NSP_E!X30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NRG_EHG_E!C31+NRG_CM_E!C31+NRG_OIL_NG_E!C31+NRG_PF_E!C31+NRG_CO_E!C31+NRG_BKBPB_E!C31+NRG_GW_E!C31+NRG_BF_E!C31+NRG_PR_E!C31+NRG_NI_E!C31+NRG_CL_E!C31+NRG_LNG_E!C31+NRG_BIOG_E!C31+NRG_GTL_E!C31+NRG_CPP_E!C31+NRG_NSP_E!C31</f>
        <v>0</v>
      </c>
      <c r="D31" s="10">
        <f>NRG_EHG_E!D31+NRG_CM_E!D31+NRG_OIL_NG_E!D31+NRG_PF_E!D31+NRG_CO_E!D31+NRG_BKBPB_E!D31+NRG_GW_E!D31+NRG_BF_E!D31+NRG_PR_E!D31+NRG_NI_E!D31+NRG_CL_E!D31+NRG_LNG_E!D31+NRG_BIOG_E!D31+NRG_GTL_E!D31+NRG_CPP_E!D31+NRG_NSP_E!D31</f>
        <v>0</v>
      </c>
      <c r="E31" s="10">
        <f>NRG_EHG_E!E31+NRG_CM_E!E31+NRG_OIL_NG_E!E31+NRG_PF_E!E31+NRG_CO_E!E31+NRG_BKBPB_E!E31+NRG_GW_E!E31+NRG_BF_E!E31+NRG_PR_E!E31+NRG_NI_E!E31+NRG_CL_E!E31+NRG_LNG_E!E31+NRG_BIOG_E!E31+NRG_GTL_E!E31+NRG_CPP_E!E31+NRG_NSP_E!E31</f>
        <v>0</v>
      </c>
      <c r="F31" s="10">
        <f>NRG_EHG_E!F31+NRG_CM_E!F31+NRG_OIL_NG_E!F31+NRG_PF_E!F31+NRG_CO_E!F31+NRG_BKBPB_E!F31+NRG_GW_E!F31+NRG_BF_E!F31+NRG_PR_E!F31+NRG_NI_E!F31+NRG_CL_E!F31+NRG_LNG_E!F31+NRG_BIOG_E!F31+NRG_GTL_E!F31+NRG_CPP_E!F31+NRG_NSP_E!F31</f>
        <v>0</v>
      </c>
      <c r="G31" s="10">
        <f>NRG_EHG_E!G31+NRG_CM_E!G31+NRG_OIL_NG_E!G31+NRG_PF_E!G31+NRG_CO_E!G31+NRG_BKBPB_E!G31+NRG_GW_E!G31+NRG_BF_E!G31+NRG_PR_E!G31+NRG_NI_E!G31+NRG_CL_E!G31+NRG_LNG_E!G31+NRG_BIOG_E!G31+NRG_GTL_E!G31+NRG_CPP_E!G31+NRG_NSP_E!G31</f>
        <v>0</v>
      </c>
      <c r="H31" s="10">
        <f>NRG_EHG_E!H31+NRG_CM_E!H31+NRG_OIL_NG_E!H31+NRG_PF_E!H31+NRG_CO_E!H31+NRG_BKBPB_E!H31+NRG_GW_E!H31+NRG_BF_E!H31+NRG_PR_E!H31+NRG_NI_E!H31+NRG_CL_E!H31+NRG_LNG_E!H31+NRG_BIOG_E!H31+NRG_GTL_E!H31+NRG_CPP_E!H31+NRG_NSP_E!H31</f>
        <v>0</v>
      </c>
      <c r="I31" s="10">
        <f>NRG_EHG_E!I31+NRG_CM_E!I31+NRG_OIL_NG_E!I31+NRG_PF_E!I31+NRG_CO_E!I31+NRG_BKBPB_E!I31+NRG_GW_E!I31+NRG_BF_E!I31+NRG_PR_E!I31+NRG_NI_E!I31+NRG_CL_E!I31+NRG_LNG_E!I31+NRG_BIOG_E!I31+NRG_GTL_E!I31+NRG_CPP_E!I31+NRG_NSP_E!I31</f>
        <v>0</v>
      </c>
      <c r="J31" s="10">
        <f>NRG_EHG_E!J31+NRG_CM_E!J31+NRG_OIL_NG_E!J31+NRG_PF_E!J31+NRG_CO_E!J31+NRG_BKBPB_E!J31+NRG_GW_E!J31+NRG_BF_E!J31+NRG_PR_E!J31+NRG_NI_E!J31+NRG_CL_E!J31+NRG_LNG_E!J31+NRG_BIOG_E!J31+NRG_GTL_E!J31+NRG_CPP_E!J31+NRG_NSP_E!J31</f>
        <v>0</v>
      </c>
      <c r="K31" s="10">
        <f>NRG_EHG_E!K31+NRG_CM_E!K31+NRG_OIL_NG_E!K31+NRG_PF_E!K31+NRG_CO_E!K31+NRG_BKBPB_E!K31+NRG_GW_E!K31+NRG_BF_E!K31+NRG_PR_E!K31+NRG_NI_E!K31+NRG_CL_E!K31+NRG_LNG_E!K31+NRG_BIOG_E!K31+NRG_GTL_E!K31+NRG_CPP_E!K31+NRG_NSP_E!K31</f>
        <v>0</v>
      </c>
      <c r="L31" s="10">
        <f>NRG_EHG_E!L31+NRG_CM_E!L31+NRG_OIL_NG_E!L31+NRG_PF_E!L31+NRG_CO_E!L31+NRG_BKBPB_E!L31+NRG_GW_E!L31+NRG_BF_E!L31+NRG_PR_E!L31+NRG_NI_E!L31+NRG_CL_E!L31+NRG_LNG_E!L31+NRG_BIOG_E!L31+NRG_GTL_E!L31+NRG_CPP_E!L31+NRG_NSP_E!L31</f>
        <v>0</v>
      </c>
      <c r="M31" s="10">
        <f>NRG_EHG_E!M31+NRG_CM_E!M31+NRG_OIL_NG_E!M31+NRG_PF_E!M31+NRG_CO_E!M31+NRG_BKBPB_E!M31+NRG_GW_E!M31+NRG_BF_E!M31+NRG_PR_E!M31+NRG_NI_E!M31+NRG_CL_E!M31+NRG_LNG_E!M31+NRG_BIOG_E!M31+NRG_GTL_E!M31+NRG_CPP_E!M31+NRG_NSP_E!M31</f>
        <v>0</v>
      </c>
      <c r="N31" s="10">
        <f>NRG_EHG_E!N31+NRG_CM_E!N31+NRG_OIL_NG_E!N31+NRG_PF_E!N31+NRG_CO_E!N31+NRG_BKBPB_E!N31+NRG_GW_E!N31+NRG_BF_E!N31+NRG_PR_E!N31+NRG_NI_E!N31+NRG_CL_E!N31+NRG_LNG_E!N31+NRG_BIOG_E!N31+NRG_GTL_E!N31+NRG_CPP_E!N31+NRG_NSP_E!N31</f>
        <v>0</v>
      </c>
      <c r="O31" s="10">
        <f>NRG_EHG_E!O31+NRG_CM_E!O31+NRG_OIL_NG_E!O31+NRG_PF_E!O31+NRG_CO_E!O31+NRG_BKBPB_E!O31+NRG_GW_E!O31+NRG_BF_E!O31+NRG_PR_E!O31+NRG_NI_E!O31+NRG_CL_E!O31+NRG_LNG_E!O31+NRG_BIOG_E!O31+NRG_GTL_E!O31+NRG_CPP_E!O31+NRG_NSP_E!O31</f>
        <v>0</v>
      </c>
      <c r="P31" s="10">
        <f>NRG_EHG_E!P31+NRG_CM_E!P31+NRG_OIL_NG_E!P31+NRG_PF_E!P31+NRG_CO_E!P31+NRG_BKBPB_E!P31+NRG_GW_E!P31+NRG_BF_E!P31+NRG_PR_E!P31+NRG_NI_E!P31+NRG_CL_E!P31+NRG_LNG_E!P31+NRG_BIOG_E!P31+NRG_GTL_E!P31+NRG_CPP_E!P31+NRG_NSP_E!P31</f>
        <v>0</v>
      </c>
      <c r="Q31" s="10">
        <f>NRG_EHG_E!Q31+NRG_CM_E!Q31+NRG_OIL_NG_E!Q31+NRG_PF_E!Q31+NRG_CO_E!Q31+NRG_BKBPB_E!Q31+NRG_GW_E!Q31+NRG_BF_E!Q31+NRG_PR_E!Q31+NRG_NI_E!Q31+NRG_CL_E!Q31+NRG_LNG_E!Q31+NRG_BIOG_E!Q31+NRG_GTL_E!Q31+NRG_CPP_E!Q31+NRG_NSP_E!Q31</f>
        <v>0</v>
      </c>
      <c r="R31" s="10">
        <f>NRG_EHG_E!R31+NRG_CM_E!R31+NRG_OIL_NG_E!R31+NRG_PF_E!R31+NRG_CO_E!R31+NRG_BKBPB_E!R31+NRG_GW_E!R31+NRG_BF_E!R31+NRG_PR_E!R31+NRG_NI_E!R31+NRG_CL_E!R31+NRG_LNG_E!R31+NRG_BIOG_E!R31+NRG_GTL_E!R31+NRG_CPP_E!R31+NRG_NSP_E!R31</f>
        <v>0</v>
      </c>
      <c r="S31" s="10">
        <f>NRG_EHG_E!S31+NRG_CM_E!S31+NRG_OIL_NG_E!S31+NRG_PF_E!S31+NRG_CO_E!S31+NRG_BKBPB_E!S31+NRG_GW_E!S31+NRG_BF_E!S31+NRG_PR_E!S31+NRG_NI_E!S31+NRG_CL_E!S31+NRG_LNG_E!S31+NRG_BIOG_E!S31+NRG_GTL_E!S31+NRG_CPP_E!S31+NRG_NSP_E!S31</f>
        <v>0</v>
      </c>
      <c r="T31" s="10">
        <f>NRG_EHG_E!T31+NRG_CM_E!T31+NRG_OIL_NG_E!T31+NRG_PF_E!T31+NRG_CO_E!T31+NRG_BKBPB_E!T31+NRG_GW_E!T31+NRG_BF_E!T31+NRG_PR_E!T31+NRG_NI_E!T31+NRG_CL_E!T31+NRG_LNG_E!T31+NRG_BIOG_E!T31+NRG_GTL_E!T31+NRG_CPP_E!T31+NRG_NSP_E!T31</f>
        <v>0</v>
      </c>
      <c r="U31" s="10">
        <f>NRG_EHG_E!U31+NRG_CM_E!U31+NRG_OIL_NG_E!U31+NRG_PF_E!U31+NRG_CO_E!U31+NRG_BKBPB_E!U31+NRG_GW_E!U31+NRG_BF_E!U31+NRG_PR_E!U31+NRG_NI_E!U31+NRG_CL_E!U31+NRG_LNG_E!U31+NRG_BIOG_E!U31+NRG_GTL_E!U31+NRG_CPP_E!U31+NRG_NSP_E!U31</f>
        <v>0</v>
      </c>
      <c r="V31" s="10">
        <f>NRG_EHG_E!V31+NRG_CM_E!V31+NRG_OIL_NG_E!V31+NRG_PF_E!V31+NRG_CO_E!V31+NRG_BKBPB_E!V31+NRG_GW_E!V31+NRG_BF_E!V31+NRG_PR_E!V31+NRG_NI_E!V31+NRG_CL_E!V31+NRG_LNG_E!V31+NRG_BIOG_E!V31+NRG_GTL_E!V31+NRG_CPP_E!V31+NRG_NSP_E!V31</f>
        <v>0</v>
      </c>
      <c r="W31" s="10">
        <f>NRG_EHG_E!W31+NRG_CM_E!W31+NRG_OIL_NG_E!W31+NRG_PF_E!W31+NRG_CO_E!W31+NRG_BKBPB_E!W31+NRG_GW_E!W31+NRG_BF_E!W31+NRG_PR_E!W31+NRG_NI_E!W31+NRG_CL_E!W31+NRG_LNG_E!W31+NRG_BIOG_E!W31+NRG_GTL_E!W31+NRG_CPP_E!W31+NRG_NSP_E!W31</f>
        <v>0</v>
      </c>
      <c r="X31" s="10">
        <f>NRG_EHG_E!X31+NRG_CM_E!X31+NRG_OIL_NG_E!X31+NRG_PF_E!X31+NRG_CO_E!X31+NRG_BKBPB_E!X31+NRG_GW_E!X31+NRG_BF_E!X31+NRG_PR_E!X31+NRG_NI_E!X31+NRG_CL_E!X31+NRG_LNG_E!X31+NRG_BIOG_E!X31+NRG_GTL_E!X31+NRG_CPP_E!X31+NRG_NSP_E!X31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NRG_EHG_E!C32+NRG_CM_E!C32+NRG_OIL_NG_E!C32+NRG_PF_E!C32+NRG_CO_E!C32+NRG_BKBPB_E!C32+NRG_GW_E!C32+NRG_BF_E!C32+NRG_PR_E!C32+NRG_NI_E!C32+NRG_CL_E!C32+NRG_LNG_E!C32+NRG_BIOG_E!C32+NRG_GTL_E!C32+NRG_CPP_E!C32+NRG_NSP_E!C32</f>
        <v>0</v>
      </c>
      <c r="D32" s="10">
        <f>NRG_EHG_E!D32+NRG_CM_E!D32+NRG_OIL_NG_E!D32+NRG_PF_E!D32+NRG_CO_E!D32+NRG_BKBPB_E!D32+NRG_GW_E!D32+NRG_BF_E!D32+NRG_PR_E!D32+NRG_NI_E!D32+NRG_CL_E!D32+NRG_LNG_E!D32+NRG_BIOG_E!D32+NRG_GTL_E!D32+NRG_CPP_E!D32+NRG_NSP_E!D32</f>
        <v>0</v>
      </c>
      <c r="E32" s="10">
        <f>NRG_EHG_E!E32+NRG_CM_E!E32+NRG_OIL_NG_E!E32+NRG_PF_E!E32+NRG_CO_E!E32+NRG_BKBPB_E!E32+NRG_GW_E!E32+NRG_BF_E!E32+NRG_PR_E!E32+NRG_NI_E!E32+NRG_CL_E!E32+NRG_LNG_E!E32+NRG_BIOG_E!E32+NRG_GTL_E!E32+NRG_CPP_E!E32+NRG_NSP_E!E32</f>
        <v>0</v>
      </c>
      <c r="F32" s="10">
        <f>NRG_EHG_E!F32+NRG_CM_E!F32+NRG_OIL_NG_E!F32+NRG_PF_E!F32+NRG_CO_E!F32+NRG_BKBPB_E!F32+NRG_GW_E!F32+NRG_BF_E!F32+NRG_PR_E!F32+NRG_NI_E!F32+NRG_CL_E!F32+NRG_LNG_E!F32+NRG_BIOG_E!F32+NRG_GTL_E!F32+NRG_CPP_E!F32+NRG_NSP_E!F32</f>
        <v>0</v>
      </c>
      <c r="G32" s="10">
        <f>NRG_EHG_E!G32+NRG_CM_E!G32+NRG_OIL_NG_E!G32+NRG_PF_E!G32+NRG_CO_E!G32+NRG_BKBPB_E!G32+NRG_GW_E!G32+NRG_BF_E!G32+NRG_PR_E!G32+NRG_NI_E!G32+NRG_CL_E!G32+NRG_LNG_E!G32+NRG_BIOG_E!G32+NRG_GTL_E!G32+NRG_CPP_E!G32+NRG_NSP_E!G32</f>
        <v>0</v>
      </c>
      <c r="H32" s="10">
        <f>NRG_EHG_E!H32+NRG_CM_E!H32+NRG_OIL_NG_E!H32+NRG_PF_E!H32+NRG_CO_E!H32+NRG_BKBPB_E!H32+NRG_GW_E!H32+NRG_BF_E!H32+NRG_PR_E!H32+NRG_NI_E!H32+NRG_CL_E!H32+NRG_LNG_E!H32+NRG_BIOG_E!H32+NRG_GTL_E!H32+NRG_CPP_E!H32+NRG_NSP_E!H32</f>
        <v>0</v>
      </c>
      <c r="I32" s="10">
        <f>NRG_EHG_E!I32+NRG_CM_E!I32+NRG_OIL_NG_E!I32+NRG_PF_E!I32+NRG_CO_E!I32+NRG_BKBPB_E!I32+NRG_GW_E!I32+NRG_BF_E!I32+NRG_PR_E!I32+NRG_NI_E!I32+NRG_CL_E!I32+NRG_LNG_E!I32+NRG_BIOG_E!I32+NRG_GTL_E!I32+NRG_CPP_E!I32+NRG_NSP_E!I32</f>
        <v>0</v>
      </c>
      <c r="J32" s="10">
        <f>NRG_EHG_E!J32+NRG_CM_E!J32+NRG_OIL_NG_E!J32+NRG_PF_E!J32+NRG_CO_E!J32+NRG_BKBPB_E!J32+NRG_GW_E!J32+NRG_BF_E!J32+NRG_PR_E!J32+NRG_NI_E!J32+NRG_CL_E!J32+NRG_LNG_E!J32+NRG_BIOG_E!J32+NRG_GTL_E!J32+NRG_CPP_E!J32+NRG_NSP_E!J32</f>
        <v>0</v>
      </c>
      <c r="K32" s="10">
        <f>NRG_EHG_E!K32+NRG_CM_E!K32+NRG_OIL_NG_E!K32+NRG_PF_E!K32+NRG_CO_E!K32+NRG_BKBPB_E!K32+NRG_GW_E!K32+NRG_BF_E!K32+NRG_PR_E!K32+NRG_NI_E!K32+NRG_CL_E!K32+NRG_LNG_E!K32+NRG_BIOG_E!K32+NRG_GTL_E!K32+NRG_CPP_E!K32+NRG_NSP_E!K32</f>
        <v>0</v>
      </c>
      <c r="L32" s="10">
        <f>NRG_EHG_E!L32+NRG_CM_E!L32+NRG_OIL_NG_E!L32+NRG_PF_E!L32+NRG_CO_E!L32+NRG_BKBPB_E!L32+NRG_GW_E!L32+NRG_BF_E!L32+NRG_PR_E!L32+NRG_NI_E!L32+NRG_CL_E!L32+NRG_LNG_E!L32+NRG_BIOG_E!L32+NRG_GTL_E!L32+NRG_CPP_E!L32+NRG_NSP_E!L32</f>
        <v>0</v>
      </c>
      <c r="M32" s="10">
        <f>NRG_EHG_E!M32+NRG_CM_E!M32+NRG_OIL_NG_E!M32+NRG_PF_E!M32+NRG_CO_E!M32+NRG_BKBPB_E!M32+NRG_GW_E!M32+NRG_BF_E!M32+NRG_PR_E!M32+NRG_NI_E!M32+NRG_CL_E!M32+NRG_LNG_E!M32+NRG_BIOG_E!M32+NRG_GTL_E!M32+NRG_CPP_E!M32+NRG_NSP_E!M32</f>
        <v>0</v>
      </c>
      <c r="N32" s="10">
        <f>NRG_EHG_E!N32+NRG_CM_E!N32+NRG_OIL_NG_E!N32+NRG_PF_E!N32+NRG_CO_E!N32+NRG_BKBPB_E!N32+NRG_GW_E!N32+NRG_BF_E!N32+NRG_PR_E!N32+NRG_NI_E!N32+NRG_CL_E!N32+NRG_LNG_E!N32+NRG_BIOG_E!N32+NRG_GTL_E!N32+NRG_CPP_E!N32+NRG_NSP_E!N32</f>
        <v>0</v>
      </c>
      <c r="O32" s="10">
        <f>NRG_EHG_E!O32+NRG_CM_E!O32+NRG_OIL_NG_E!O32+NRG_PF_E!O32+NRG_CO_E!O32+NRG_BKBPB_E!O32+NRG_GW_E!O32+NRG_BF_E!O32+NRG_PR_E!O32+NRG_NI_E!O32+NRG_CL_E!O32+NRG_LNG_E!O32+NRG_BIOG_E!O32+NRG_GTL_E!O32+NRG_CPP_E!O32+NRG_NSP_E!O32</f>
        <v>0</v>
      </c>
      <c r="P32" s="10">
        <f>NRG_EHG_E!P32+NRG_CM_E!P32+NRG_OIL_NG_E!P32+NRG_PF_E!P32+NRG_CO_E!P32+NRG_BKBPB_E!P32+NRG_GW_E!P32+NRG_BF_E!P32+NRG_PR_E!P32+NRG_NI_E!P32+NRG_CL_E!P32+NRG_LNG_E!P32+NRG_BIOG_E!P32+NRG_GTL_E!P32+NRG_CPP_E!P32+NRG_NSP_E!P32</f>
        <v>0</v>
      </c>
      <c r="Q32" s="10">
        <f>NRG_EHG_E!Q32+NRG_CM_E!Q32+NRG_OIL_NG_E!Q32+NRG_PF_E!Q32+NRG_CO_E!Q32+NRG_BKBPB_E!Q32+NRG_GW_E!Q32+NRG_BF_E!Q32+NRG_PR_E!Q32+NRG_NI_E!Q32+NRG_CL_E!Q32+NRG_LNG_E!Q32+NRG_BIOG_E!Q32+NRG_GTL_E!Q32+NRG_CPP_E!Q32+NRG_NSP_E!Q32</f>
        <v>0</v>
      </c>
      <c r="R32" s="10">
        <f>NRG_EHG_E!R32+NRG_CM_E!R32+NRG_OIL_NG_E!R32+NRG_PF_E!R32+NRG_CO_E!R32+NRG_BKBPB_E!R32+NRG_GW_E!R32+NRG_BF_E!R32+NRG_PR_E!R32+NRG_NI_E!R32+NRG_CL_E!R32+NRG_LNG_E!R32+NRG_BIOG_E!R32+NRG_GTL_E!R32+NRG_CPP_E!R32+NRG_NSP_E!R32</f>
        <v>0</v>
      </c>
      <c r="S32" s="10">
        <f>NRG_EHG_E!S32+NRG_CM_E!S32+NRG_OIL_NG_E!S32+NRG_PF_E!S32+NRG_CO_E!S32+NRG_BKBPB_E!S32+NRG_GW_E!S32+NRG_BF_E!S32+NRG_PR_E!S32+NRG_NI_E!S32+NRG_CL_E!S32+NRG_LNG_E!S32+NRG_BIOG_E!S32+NRG_GTL_E!S32+NRG_CPP_E!S32+NRG_NSP_E!S32</f>
        <v>0</v>
      </c>
      <c r="T32" s="10">
        <f>NRG_EHG_E!T32+NRG_CM_E!T32+NRG_OIL_NG_E!T32+NRG_PF_E!T32+NRG_CO_E!T32+NRG_BKBPB_E!T32+NRG_GW_E!T32+NRG_BF_E!T32+NRG_PR_E!T32+NRG_NI_E!T32+NRG_CL_E!T32+NRG_LNG_E!T32+NRG_BIOG_E!T32+NRG_GTL_E!T32+NRG_CPP_E!T32+NRG_NSP_E!T32</f>
        <v>0</v>
      </c>
      <c r="U32" s="10">
        <f>NRG_EHG_E!U32+NRG_CM_E!U32+NRG_OIL_NG_E!U32+NRG_PF_E!U32+NRG_CO_E!U32+NRG_BKBPB_E!U32+NRG_GW_E!U32+NRG_BF_E!U32+NRG_PR_E!U32+NRG_NI_E!U32+NRG_CL_E!U32+NRG_LNG_E!U32+NRG_BIOG_E!U32+NRG_GTL_E!U32+NRG_CPP_E!U32+NRG_NSP_E!U32</f>
        <v>0</v>
      </c>
      <c r="V32" s="10">
        <f>NRG_EHG_E!V32+NRG_CM_E!V32+NRG_OIL_NG_E!V32+NRG_PF_E!V32+NRG_CO_E!V32+NRG_BKBPB_E!V32+NRG_GW_E!V32+NRG_BF_E!V32+NRG_PR_E!V32+NRG_NI_E!V32+NRG_CL_E!V32+NRG_LNG_E!V32+NRG_BIOG_E!V32+NRG_GTL_E!V32+NRG_CPP_E!V32+NRG_NSP_E!V32</f>
        <v>0</v>
      </c>
      <c r="W32" s="10">
        <f>NRG_EHG_E!W32+NRG_CM_E!W32+NRG_OIL_NG_E!W32+NRG_PF_E!W32+NRG_CO_E!W32+NRG_BKBPB_E!W32+NRG_GW_E!W32+NRG_BF_E!W32+NRG_PR_E!W32+NRG_NI_E!W32+NRG_CL_E!W32+NRG_LNG_E!W32+NRG_BIOG_E!W32+NRG_GTL_E!W32+NRG_CPP_E!W32+NRG_NSP_E!W32</f>
        <v>0</v>
      </c>
      <c r="X32" s="10">
        <f>NRG_EHG_E!X32+NRG_CM_E!X32+NRG_OIL_NG_E!X32+NRG_PF_E!X32+NRG_CO_E!X32+NRG_BKBPB_E!X32+NRG_GW_E!X32+NRG_BF_E!X32+NRG_PR_E!X32+NRG_NI_E!X32+NRG_CL_E!X32+NRG_LNG_E!X32+NRG_BIOG_E!X32+NRG_GTL_E!X32+NRG_CPP_E!X32+NRG_NSP_E!X32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2338.1769561478941</v>
      </c>
      <c r="D33" s="29">
        <f t="shared" si="18"/>
        <v>2333.5137575236458</v>
      </c>
      <c r="E33" s="29">
        <f t="shared" si="18"/>
        <v>2106.2932072226995</v>
      </c>
      <c r="F33" s="29">
        <f t="shared" si="18"/>
        <v>2190.7243336199485</v>
      </c>
      <c r="G33" s="29">
        <f t="shared" si="18"/>
        <v>2335.7212381771278</v>
      </c>
      <c r="H33" s="29">
        <f t="shared" si="18"/>
        <v>2391.2558039552882</v>
      </c>
      <c r="I33" s="29">
        <f t="shared" si="18"/>
        <v>2253.9806534823733</v>
      </c>
      <c r="J33" s="29">
        <f t="shared" si="18"/>
        <v>2503.6106620808246</v>
      </c>
      <c r="K33" s="29">
        <f t="shared" si="18"/>
        <v>2316.5829750644884</v>
      </c>
      <c r="L33" s="29">
        <f t="shared" si="18"/>
        <v>1927.7789337919171</v>
      </c>
      <c r="M33" s="29">
        <f t="shared" si="18"/>
        <v>1784.696732588134</v>
      </c>
      <c r="N33" s="29">
        <f t="shared" si="18"/>
        <v>1921.6950988822002</v>
      </c>
      <c r="O33" s="29">
        <f t="shared" si="18"/>
        <v>1989.9391229578671</v>
      </c>
      <c r="P33" s="29">
        <f t="shared" si="18"/>
        <v>1836.2714531384347</v>
      </c>
      <c r="Q33" s="29">
        <f t="shared" si="18"/>
        <v>1941.8925193465172</v>
      </c>
      <c r="R33" s="29">
        <f t="shared" si="18"/>
        <v>2305.6891659501289</v>
      </c>
      <c r="S33" s="29">
        <f t="shared" si="18"/>
        <v>2306.7368873602745</v>
      </c>
      <c r="T33" s="29">
        <f t="shared" si="18"/>
        <v>2167.1300085984522</v>
      </c>
      <c r="U33" s="29">
        <f t="shared" si="18"/>
        <v>2101.4794496990535</v>
      </c>
      <c r="V33" s="29">
        <f t="shared" si="18"/>
        <v>2417.9382631126396</v>
      </c>
      <c r="W33" s="29">
        <f t="shared" si="18"/>
        <v>2027.183920894239</v>
      </c>
      <c r="X33" s="29">
        <f t="shared" ref="X33" si="19">SUM(X34:X50)</f>
        <v>2363.9013757523644</v>
      </c>
    </row>
    <row r="34" spans="1:24" ht="11.25" customHeight="1" x14ac:dyDescent="0.2">
      <c r="A34" s="41" t="s">
        <v>55</v>
      </c>
      <c r="B34" s="9" t="s">
        <v>56</v>
      </c>
      <c r="C34" s="10">
        <f>NRG_EHG_E!C34+NRG_CM_E!C34+NRG_OIL_NG_E!C34+NRG_PF_E!C34+NRG_CO_E!C34+NRG_BKBPB_E!C34+NRG_GW_E!C34+NRG_BF_E!C34+NRG_PR_E!C34+NRG_NI_E!C34+NRG_CL_E!C34+NRG_LNG_E!C34+NRG_BIOG_E!C34+NRG_GTL_E!C34+NRG_CPP_E!C34+NRG_NSP_E!C34</f>
        <v>1590.085726569218</v>
      </c>
      <c r="D34" s="10">
        <f>NRG_EHG_E!D34+NRG_CM_E!D34+NRG_OIL_NG_E!D34+NRG_PF_E!D34+NRG_CO_E!D34+NRG_BKBPB_E!D34+NRG_GW_E!D34+NRG_BF_E!D34+NRG_PR_E!D34+NRG_NI_E!D34+NRG_CL_E!D34+NRG_LNG_E!D34+NRG_BIOG_E!D34+NRG_GTL_E!D34+NRG_CPP_E!D34+NRG_NSP_E!D34</f>
        <v>1576.052364574377</v>
      </c>
      <c r="E34" s="10">
        <f>NRG_EHG_E!E34+NRG_CM_E!E34+NRG_OIL_NG_E!E34+NRG_PF_E!E34+NRG_CO_E!E34+NRG_BKBPB_E!E34+NRG_GW_E!E34+NRG_BF_E!E34+NRG_PR_E!E34+NRG_NI_E!E34+NRG_CL_E!E34+NRG_LNG_E!E34+NRG_BIOG_E!E34+NRG_GTL_E!E34+NRG_CPP_E!E34+NRG_NSP_E!E34</f>
        <v>1459.4676698194321</v>
      </c>
      <c r="F34" s="10">
        <f>NRG_EHG_E!F34+NRG_CM_E!F34+NRG_OIL_NG_E!F34+NRG_PF_E!F34+NRG_CO_E!F34+NRG_BKBPB_E!F34+NRG_GW_E!F34+NRG_BF_E!F34+NRG_PR_E!F34+NRG_NI_E!F34+NRG_CL_E!F34+NRG_LNG_E!F34+NRG_BIOG_E!F34+NRG_GTL_E!F34+NRG_CPP_E!F34+NRG_NSP_E!F34</f>
        <v>1550.144625967326</v>
      </c>
      <c r="G34" s="10">
        <f>NRG_EHG_E!G34+NRG_CM_E!G34+NRG_OIL_NG_E!G34+NRG_PF_E!G34+NRG_CO_E!G34+NRG_BKBPB_E!G34+NRG_GW_E!G34+NRG_BF_E!G34+NRG_PR_E!G34+NRG_NI_E!G34+NRG_CL_E!G34+NRG_LNG_E!G34+NRG_BIOG_E!G34+NRG_GTL_E!G34+NRG_CPP_E!G34+NRG_NSP_E!G34</f>
        <v>1755.2473774720549</v>
      </c>
      <c r="H34" s="10">
        <f>NRG_EHG_E!H34+NRG_CM_E!H34+NRG_OIL_NG_E!H34+NRG_PF_E!H34+NRG_CO_E!H34+NRG_BKBPB_E!H34+NRG_GW_E!H34+NRG_BF_E!H34+NRG_PR_E!H34+NRG_NI_E!H34+NRG_CL_E!H34+NRG_LNG_E!H34+NRG_BIOG_E!H34+NRG_GTL_E!H34+NRG_CPP_E!H34+NRG_NSP_E!H34</f>
        <v>1778.996044711952</v>
      </c>
      <c r="I34" s="10">
        <f>NRG_EHG_E!I34+NRG_CM_E!I34+NRG_OIL_NG_E!I34+NRG_PF_E!I34+NRG_CO_E!I34+NRG_BKBPB_E!I34+NRG_GW_E!I34+NRG_BF_E!I34+NRG_PR_E!I34+NRG_NI_E!I34+NRG_CL_E!I34+NRG_LNG_E!I34+NRG_BIOG_E!I34+NRG_GTL_E!I34+NRG_CPP_E!I34+NRG_NSP_E!I34</f>
        <v>1735.816595012898</v>
      </c>
      <c r="J34" s="10">
        <f>NRG_EHG_E!J34+NRG_CM_E!J34+NRG_OIL_NG_E!J34+NRG_PF_E!J34+NRG_CO_E!J34+NRG_BKBPB_E!J34+NRG_GW_E!J34+NRG_BF_E!J34+NRG_PR_E!J34+NRG_NI_E!J34+NRG_CL_E!J34+NRG_LNG_E!J34+NRG_BIOG_E!J34+NRG_GTL_E!J34+NRG_CPP_E!J34+NRG_NSP_E!J34</f>
        <v>1919.329492691315</v>
      </c>
      <c r="K34" s="10">
        <f>NRG_EHG_E!K34+NRG_CM_E!K34+NRG_OIL_NG_E!K34+NRG_PF_E!K34+NRG_CO_E!K34+NRG_BKBPB_E!K34+NRG_GW_E!K34+NRG_BF_E!K34+NRG_PR_E!K34+NRG_NI_E!K34+NRG_CL_E!K34+NRG_LNG_E!K34+NRG_BIOG_E!K34+NRG_GTL_E!K34+NRG_CPP_E!K34+NRG_NSP_E!K34</f>
        <v>1753.0883920894239</v>
      </c>
      <c r="L34" s="10">
        <f>NRG_EHG_E!L34+NRG_CM_E!L34+NRG_OIL_NG_E!L34+NRG_PF_E!L34+NRG_CO_E!L34+NRG_BKBPB_E!L34+NRG_GW_E!L34+NRG_BF_E!L34+NRG_PR_E!L34+NRG_NI_E!L34+NRG_CL_E!L34+NRG_LNG_E!L34+NRG_BIOG_E!L34+NRG_GTL_E!L34+NRG_CPP_E!L34+NRG_NSP_E!L34</f>
        <v>1658.093465176268</v>
      </c>
      <c r="M34" s="10">
        <f>NRG_EHG_E!M34+NRG_CM_E!M34+NRG_OIL_NG_E!M34+NRG_PF_E!M34+NRG_CO_E!M34+NRG_BKBPB_E!M34+NRG_GW_E!M34+NRG_BF_E!M34+NRG_PR_E!M34+NRG_NI_E!M34+NRG_CL_E!M34+NRG_LNG_E!M34+NRG_BIOG_E!M34+NRG_GTL_E!M34+NRG_CPP_E!M34+NRG_NSP_E!M34</f>
        <v>1595.4831470335339</v>
      </c>
      <c r="N34" s="10">
        <f>NRG_EHG_E!N34+NRG_CM_E!N34+NRG_OIL_NG_E!N34+NRG_PF_E!N34+NRG_CO_E!N34+NRG_BKBPB_E!N34+NRG_GW_E!N34+NRG_BF_E!N34+NRG_PR_E!N34+NRG_NI_E!N34+NRG_CL_E!N34+NRG_LNG_E!N34+NRG_BIOG_E!N34+NRG_GTL_E!N34+NRG_CPP_E!N34+NRG_NSP_E!N34</f>
        <v>1690.4780739466889</v>
      </c>
      <c r="O34" s="10">
        <f>NRG_EHG_E!O34+NRG_CM_E!O34+NRG_OIL_NG_E!O34+NRG_PF_E!O34+NRG_CO_E!O34+NRG_BKBPB_E!O34+NRG_GW_E!O34+NRG_BF_E!O34+NRG_PR_E!O34+NRG_NI_E!O34+NRG_CL_E!O34+NRG_LNG_E!O34+NRG_BIOG_E!O34+NRG_GTL_E!O34+NRG_CPP_E!O34+NRG_NSP_E!O34</f>
        <v>1733.6576096302661</v>
      </c>
      <c r="P34" s="10">
        <f>NRG_EHG_E!P34+NRG_CM_E!P34+NRG_OIL_NG_E!P34+NRG_PF_E!P34+NRG_CO_E!P34+NRG_BKBPB_E!P34+NRG_GW_E!P34+NRG_BF_E!P34+NRG_PR_E!P34+NRG_NI_E!P34+NRG_CL_E!P34+NRG_LNG_E!P34+NRG_BIOG_E!P34+NRG_GTL_E!P34+NRG_CPP_E!P34+NRG_NSP_E!P34</f>
        <v>1613.8343938091141</v>
      </c>
      <c r="Q34" s="10">
        <f>NRG_EHG_E!Q34+NRG_CM_E!Q34+NRG_OIL_NG_E!Q34+NRG_PF_E!Q34+NRG_CO_E!Q34+NRG_BKBPB_E!Q34+NRG_GW_E!Q34+NRG_BF_E!Q34+NRG_PR_E!Q34+NRG_NI_E!Q34+NRG_CL_E!Q34+NRG_LNG_E!Q34+NRG_BIOG_E!Q34+NRG_GTL_E!Q34+NRG_CPP_E!Q34+NRG_NSP_E!Q34</f>
        <v>1682.921668099742</v>
      </c>
      <c r="R34" s="10">
        <f>NRG_EHG_E!R34+NRG_CM_E!R34+NRG_OIL_NG_E!R34+NRG_PF_E!R34+NRG_CO_E!R34+NRG_BKBPB_E!R34+NRG_GW_E!R34+NRG_BF_E!R34+NRG_PR_E!R34+NRG_NI_E!R34+NRG_CL_E!R34+NRG_LNG_E!R34+NRG_BIOG_E!R34+NRG_GTL_E!R34+NRG_CPP_E!R34+NRG_NSP_E!R34</f>
        <v>2014.6453138435079</v>
      </c>
      <c r="S34" s="10">
        <f>NRG_EHG_E!S34+NRG_CM_E!S34+NRG_OIL_NG_E!S34+NRG_PF_E!S34+NRG_CO_E!S34+NRG_BKBPB_E!S34+NRG_GW_E!S34+NRG_BF_E!S34+NRG_PR_E!S34+NRG_NI_E!S34+NRG_CL_E!S34+NRG_LNG_E!S34+NRG_BIOG_E!S34+NRG_GTL_E!S34+NRG_CPP_E!S34+NRG_NSP_E!S34</f>
        <v>2012.4203783319001</v>
      </c>
      <c r="T34" s="10">
        <f>NRG_EHG_E!T34+NRG_CM_E!T34+NRG_OIL_NG_E!T34+NRG_PF_E!T34+NRG_CO_E!T34+NRG_BKBPB_E!T34+NRG_GW_E!T34+NRG_BF_E!T34+NRG_PR_E!T34+NRG_NI_E!T34+NRG_CL_E!T34+NRG_LNG_E!T34+NRG_BIOG_E!T34+NRG_GTL_E!T34+NRG_CPP_E!T34+NRG_NSP_E!T34</f>
        <v>1895.520120378332</v>
      </c>
      <c r="U34" s="10">
        <f>NRG_EHG_E!U34+NRG_CM_E!U34+NRG_OIL_NG_E!U34+NRG_PF_E!U34+NRG_CO_E!U34+NRG_BKBPB_E!U34+NRG_GW_E!U34+NRG_BF_E!U34+NRG_PR_E!U34+NRG_NI_E!U34+NRG_CL_E!U34+NRG_LNG_E!U34+NRG_BIOG_E!U34+NRG_GTL_E!U34+NRG_CPP_E!U34+NRG_NSP_E!U34</f>
        <v>1830.039982803095</v>
      </c>
      <c r="V34" s="10">
        <f>NRG_EHG_E!V34+NRG_CM_E!V34+NRG_OIL_NG_E!V34+NRG_PF_E!V34+NRG_CO_E!V34+NRG_BKBPB_E!V34+NRG_GW_E!V34+NRG_BF_E!V34+NRG_PR_E!V34+NRG_NI_E!V34+NRG_CL_E!V34+NRG_LNG_E!V34+NRG_BIOG_E!V34+NRG_GTL_E!V34+NRG_CPP_E!V34+NRG_NSP_E!V34</f>
        <v>2131.0374032674122</v>
      </c>
      <c r="W34" s="10">
        <f>NRG_EHG_E!W34+NRG_CM_E!W34+NRG_OIL_NG_E!W34+NRG_PF_E!W34+NRG_CO_E!W34+NRG_BKBPB_E!W34+NRG_GW_E!W34+NRG_BF_E!W34+NRG_PR_E!W34+NRG_NI_E!W34+NRG_CL_E!W34+NRG_LNG_E!W34+NRG_BIOG_E!W34+NRG_GTL_E!W34+NRG_CPP_E!W34+NRG_NSP_E!W34</f>
        <v>1768.928116938951</v>
      </c>
      <c r="X34" s="10">
        <f>NRG_EHG_E!X34+NRG_CM_E!X34+NRG_OIL_NG_E!X34+NRG_PF_E!X34+NRG_CO_E!X34+NRG_BKBPB_E!X34+NRG_GW_E!X34+NRG_BF_E!X34+NRG_PR_E!X34+NRG_NI_E!X34+NRG_CL_E!X34+NRG_LNG_E!X34+NRG_BIOG_E!X34+NRG_GTL_E!X34+NRG_CPP_E!X34+NRG_NSP_E!X34</f>
        <v>2076.5954428202922</v>
      </c>
    </row>
    <row r="35" spans="1:24" ht="11.25" customHeight="1" x14ac:dyDescent="0.2">
      <c r="A35" s="41" t="s">
        <v>57</v>
      </c>
      <c r="B35" s="9" t="s">
        <v>58</v>
      </c>
      <c r="C35" s="10">
        <f>NRG_EHG_E!C35+NRG_CM_E!C35+NRG_OIL_NG_E!C35+NRG_PF_E!C35+NRG_CO_E!C35+NRG_BKBPB_E!C35+NRG_GW_E!C35+NRG_BF_E!C35+NRG_PR_E!C35+NRG_NI_E!C35+NRG_CL_E!C35+NRG_LNG_E!C35+NRG_BIOG_E!C35+NRG_GTL_E!C35+NRG_CPP_E!C35+NRG_NSP_E!C35</f>
        <v>0</v>
      </c>
      <c r="D35" s="10">
        <f>NRG_EHG_E!D35+NRG_CM_E!D35+NRG_OIL_NG_E!D35+NRG_PF_E!D35+NRG_CO_E!D35+NRG_BKBPB_E!D35+NRG_GW_E!D35+NRG_BF_E!D35+NRG_PR_E!D35+NRG_NI_E!D35+NRG_CL_E!D35+NRG_LNG_E!D35+NRG_BIOG_E!D35+NRG_GTL_E!D35+NRG_CPP_E!D35+NRG_NSP_E!D35</f>
        <v>0</v>
      </c>
      <c r="E35" s="10">
        <f>NRG_EHG_E!E35+NRG_CM_E!E35+NRG_OIL_NG_E!E35+NRG_PF_E!E35+NRG_CO_E!E35+NRG_BKBPB_E!E35+NRG_GW_E!E35+NRG_BF_E!E35+NRG_PR_E!E35+NRG_NI_E!E35+NRG_CL_E!E35+NRG_LNG_E!E35+NRG_BIOG_E!E35+NRG_GTL_E!E35+NRG_CPP_E!E35+NRG_NSP_E!E35</f>
        <v>0</v>
      </c>
      <c r="F35" s="10">
        <f>NRG_EHG_E!F35+NRG_CM_E!F35+NRG_OIL_NG_E!F35+NRG_PF_E!F35+NRG_CO_E!F35+NRG_BKBPB_E!F35+NRG_GW_E!F35+NRG_BF_E!F35+NRG_PR_E!F35+NRG_NI_E!F35+NRG_CL_E!F35+NRG_LNG_E!F35+NRG_BIOG_E!F35+NRG_GTL_E!F35+NRG_CPP_E!F35+NRG_NSP_E!F35</f>
        <v>0</v>
      </c>
      <c r="G35" s="10">
        <f>NRG_EHG_E!G35+NRG_CM_E!G35+NRG_OIL_NG_E!G35+NRG_PF_E!G35+NRG_CO_E!G35+NRG_BKBPB_E!G35+NRG_GW_E!G35+NRG_BF_E!G35+NRG_PR_E!G35+NRG_NI_E!G35+NRG_CL_E!G35+NRG_LNG_E!G35+NRG_BIOG_E!G35+NRG_GTL_E!G35+NRG_CPP_E!G35+NRG_NSP_E!G35</f>
        <v>0</v>
      </c>
      <c r="H35" s="10">
        <f>NRG_EHG_E!H35+NRG_CM_E!H35+NRG_OIL_NG_E!H35+NRG_PF_E!H35+NRG_CO_E!H35+NRG_BKBPB_E!H35+NRG_GW_E!H35+NRG_BF_E!H35+NRG_PR_E!H35+NRG_NI_E!H35+NRG_CL_E!H35+NRG_LNG_E!H35+NRG_BIOG_E!H35+NRG_GTL_E!H35+NRG_CPP_E!H35+NRG_NSP_E!H35</f>
        <v>0</v>
      </c>
      <c r="I35" s="10">
        <f>NRG_EHG_E!I35+NRG_CM_E!I35+NRG_OIL_NG_E!I35+NRG_PF_E!I35+NRG_CO_E!I35+NRG_BKBPB_E!I35+NRG_GW_E!I35+NRG_BF_E!I35+NRG_PR_E!I35+NRG_NI_E!I35+NRG_CL_E!I35+NRG_LNG_E!I35+NRG_BIOG_E!I35+NRG_GTL_E!I35+NRG_CPP_E!I35+NRG_NSP_E!I35</f>
        <v>0</v>
      </c>
      <c r="J35" s="10">
        <f>NRG_EHG_E!J35+NRG_CM_E!J35+NRG_OIL_NG_E!J35+NRG_PF_E!J35+NRG_CO_E!J35+NRG_BKBPB_E!J35+NRG_GW_E!J35+NRG_BF_E!J35+NRG_PR_E!J35+NRG_NI_E!J35+NRG_CL_E!J35+NRG_LNG_E!J35+NRG_BIOG_E!J35+NRG_GTL_E!J35+NRG_CPP_E!J35+NRG_NSP_E!J35</f>
        <v>0</v>
      </c>
      <c r="K35" s="10">
        <f>NRG_EHG_E!K35+NRG_CM_E!K35+NRG_OIL_NG_E!K35+NRG_PF_E!K35+NRG_CO_E!K35+NRG_BKBPB_E!K35+NRG_GW_E!K35+NRG_BF_E!K35+NRG_PR_E!K35+NRG_NI_E!K35+NRG_CL_E!K35+NRG_LNG_E!K35+NRG_BIOG_E!K35+NRG_GTL_E!K35+NRG_CPP_E!K35+NRG_NSP_E!K35</f>
        <v>0</v>
      </c>
      <c r="L35" s="10">
        <f>NRG_EHG_E!L35+NRG_CM_E!L35+NRG_OIL_NG_E!L35+NRG_PF_E!L35+NRG_CO_E!L35+NRG_BKBPB_E!L35+NRG_GW_E!L35+NRG_BF_E!L35+NRG_PR_E!L35+NRG_NI_E!L35+NRG_CL_E!L35+NRG_LNG_E!L35+NRG_BIOG_E!L35+NRG_GTL_E!L35+NRG_CPP_E!L35+NRG_NSP_E!L35</f>
        <v>0</v>
      </c>
      <c r="M35" s="10">
        <f>NRG_EHG_E!M35+NRG_CM_E!M35+NRG_OIL_NG_E!M35+NRG_PF_E!M35+NRG_CO_E!M35+NRG_BKBPB_E!M35+NRG_GW_E!M35+NRG_BF_E!M35+NRG_PR_E!M35+NRG_NI_E!M35+NRG_CL_E!M35+NRG_LNG_E!M35+NRG_BIOG_E!M35+NRG_GTL_E!M35+NRG_CPP_E!M35+NRG_NSP_E!M35</f>
        <v>0</v>
      </c>
      <c r="N35" s="10">
        <f>NRG_EHG_E!N35+NRG_CM_E!N35+NRG_OIL_NG_E!N35+NRG_PF_E!N35+NRG_CO_E!N35+NRG_BKBPB_E!N35+NRG_GW_E!N35+NRG_BF_E!N35+NRG_PR_E!N35+NRG_NI_E!N35+NRG_CL_E!N35+NRG_LNG_E!N35+NRG_BIOG_E!N35+NRG_GTL_E!N35+NRG_CPP_E!N35+NRG_NSP_E!N35</f>
        <v>0</v>
      </c>
      <c r="O35" s="10">
        <f>NRG_EHG_E!O35+NRG_CM_E!O35+NRG_OIL_NG_E!O35+NRG_PF_E!O35+NRG_CO_E!O35+NRG_BKBPB_E!O35+NRG_GW_E!O35+NRG_BF_E!O35+NRG_PR_E!O35+NRG_NI_E!O35+NRG_CL_E!O35+NRG_LNG_E!O35+NRG_BIOG_E!O35+NRG_GTL_E!O35+NRG_CPP_E!O35+NRG_NSP_E!O35</f>
        <v>0</v>
      </c>
      <c r="P35" s="10">
        <f>NRG_EHG_E!P35+NRG_CM_E!P35+NRG_OIL_NG_E!P35+NRG_PF_E!P35+NRG_CO_E!P35+NRG_BKBPB_E!P35+NRG_GW_E!P35+NRG_BF_E!P35+NRG_PR_E!P35+NRG_NI_E!P35+NRG_CL_E!P35+NRG_LNG_E!P35+NRG_BIOG_E!P35+NRG_GTL_E!P35+NRG_CPP_E!P35+NRG_NSP_E!P35</f>
        <v>0</v>
      </c>
      <c r="Q35" s="10">
        <f>NRG_EHG_E!Q35+NRG_CM_E!Q35+NRG_OIL_NG_E!Q35+NRG_PF_E!Q35+NRG_CO_E!Q35+NRG_BKBPB_E!Q35+NRG_GW_E!Q35+NRG_BF_E!Q35+NRG_PR_E!Q35+NRG_NI_E!Q35+NRG_CL_E!Q35+NRG_LNG_E!Q35+NRG_BIOG_E!Q35+NRG_GTL_E!Q35+NRG_CPP_E!Q35+NRG_NSP_E!Q35</f>
        <v>0</v>
      </c>
      <c r="R35" s="10">
        <f>NRG_EHG_E!R35+NRG_CM_E!R35+NRG_OIL_NG_E!R35+NRG_PF_E!R35+NRG_CO_E!R35+NRG_BKBPB_E!R35+NRG_GW_E!R35+NRG_BF_E!R35+NRG_PR_E!R35+NRG_NI_E!R35+NRG_CL_E!R35+NRG_LNG_E!R35+NRG_BIOG_E!R35+NRG_GTL_E!R35+NRG_CPP_E!R35+NRG_NSP_E!R35</f>
        <v>0</v>
      </c>
      <c r="S35" s="10">
        <f>NRG_EHG_E!S35+NRG_CM_E!S35+NRG_OIL_NG_E!S35+NRG_PF_E!S35+NRG_CO_E!S35+NRG_BKBPB_E!S35+NRG_GW_E!S35+NRG_BF_E!S35+NRG_PR_E!S35+NRG_NI_E!S35+NRG_CL_E!S35+NRG_LNG_E!S35+NRG_BIOG_E!S35+NRG_GTL_E!S35+NRG_CPP_E!S35+NRG_NSP_E!S35</f>
        <v>0</v>
      </c>
      <c r="T35" s="10">
        <f>NRG_EHG_E!T35+NRG_CM_E!T35+NRG_OIL_NG_E!T35+NRG_PF_E!T35+NRG_CO_E!T35+NRG_BKBPB_E!T35+NRG_GW_E!T35+NRG_BF_E!T35+NRG_PR_E!T35+NRG_NI_E!T35+NRG_CL_E!T35+NRG_LNG_E!T35+NRG_BIOG_E!T35+NRG_GTL_E!T35+NRG_CPP_E!T35+NRG_NSP_E!T35</f>
        <v>0</v>
      </c>
      <c r="U35" s="10">
        <f>NRG_EHG_E!U35+NRG_CM_E!U35+NRG_OIL_NG_E!U35+NRG_PF_E!U35+NRG_CO_E!U35+NRG_BKBPB_E!U35+NRG_GW_E!U35+NRG_BF_E!U35+NRG_PR_E!U35+NRG_NI_E!U35+NRG_CL_E!U35+NRG_LNG_E!U35+NRG_BIOG_E!U35+NRG_GTL_E!U35+NRG_CPP_E!U35+NRG_NSP_E!U35</f>
        <v>0</v>
      </c>
      <c r="V35" s="10">
        <f>NRG_EHG_E!V35+NRG_CM_E!V35+NRG_OIL_NG_E!V35+NRG_PF_E!V35+NRG_CO_E!V35+NRG_BKBPB_E!V35+NRG_GW_E!V35+NRG_BF_E!V35+NRG_PR_E!V35+NRG_NI_E!V35+NRG_CL_E!V35+NRG_LNG_E!V35+NRG_BIOG_E!V35+NRG_GTL_E!V35+NRG_CPP_E!V35+NRG_NSP_E!V35</f>
        <v>0</v>
      </c>
      <c r="W35" s="10">
        <f>NRG_EHG_E!W35+NRG_CM_E!W35+NRG_OIL_NG_E!W35+NRG_PF_E!W35+NRG_CO_E!W35+NRG_BKBPB_E!W35+NRG_GW_E!W35+NRG_BF_E!W35+NRG_PR_E!W35+NRG_NI_E!W35+NRG_CL_E!W35+NRG_LNG_E!W35+NRG_BIOG_E!W35+NRG_GTL_E!W35+NRG_CPP_E!W35+NRG_NSP_E!W35</f>
        <v>0</v>
      </c>
      <c r="X35" s="10">
        <f>NRG_EHG_E!X35+NRG_CM_E!X35+NRG_OIL_NG_E!X35+NRG_PF_E!X35+NRG_CO_E!X35+NRG_BKBPB_E!X35+NRG_GW_E!X35+NRG_BF_E!X35+NRG_PR_E!X35+NRG_NI_E!X35+NRG_CL_E!X35+NRG_LNG_E!X35+NRG_BIOG_E!X35+NRG_GTL_E!X35+NRG_CPP_E!X35+NRG_NSP_E!X35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NRG_EHG_E!C36+NRG_CM_E!C36+NRG_OIL_NG_E!C36+NRG_PF_E!C36+NRG_CO_E!C36+NRG_BKBPB_E!C36+NRG_GW_E!C36+NRG_BF_E!C36+NRG_PR_E!C36+NRG_NI_E!C36+NRG_CL_E!C36+NRG_LNG_E!C36+NRG_BIOG_E!C36+NRG_GTL_E!C36+NRG_CPP_E!C36+NRG_NSP_E!C36</f>
        <v>3.2384350816852958</v>
      </c>
      <c r="D36" s="10">
        <f>NRG_EHG_E!D36+NRG_CM_E!D36+NRG_OIL_NG_E!D36+NRG_PF_E!D36+NRG_CO_E!D36+NRG_BKBPB_E!D36+NRG_GW_E!D36+NRG_BF_E!D36+NRG_PR_E!D36+NRG_NI_E!D36+NRG_CL_E!D36+NRG_LNG_E!D36+NRG_BIOG_E!D36+NRG_GTL_E!D36+NRG_CPP_E!D36+NRG_NSP_E!D36</f>
        <v>1.07944969905417</v>
      </c>
      <c r="E36" s="10">
        <f>NRG_EHG_E!E36+NRG_CM_E!E36+NRG_OIL_NG_E!E36+NRG_PF_E!E36+NRG_CO_E!E36+NRG_BKBPB_E!E36+NRG_GW_E!E36+NRG_BF_E!E36+NRG_PR_E!E36+NRG_NI_E!E36+NRG_CL_E!E36+NRG_LNG_E!E36+NRG_BIOG_E!E36+NRG_GTL_E!E36+NRG_CPP_E!E36+NRG_NSP_E!E36</f>
        <v>1.07944969905417</v>
      </c>
      <c r="F36" s="10">
        <f>NRG_EHG_E!F36+NRG_CM_E!F36+NRG_OIL_NG_E!F36+NRG_PF_E!F36+NRG_CO_E!F36+NRG_BKBPB_E!F36+NRG_GW_E!F36+NRG_BF_E!F36+NRG_PR_E!F36+NRG_NI_E!F36+NRG_CL_E!F36+NRG_LNG_E!F36+NRG_BIOG_E!F36+NRG_GTL_E!F36+NRG_CPP_E!F36+NRG_NSP_E!F36</f>
        <v>1.07944969905417</v>
      </c>
      <c r="G36" s="10">
        <f>NRG_EHG_E!G36+NRG_CM_E!G36+NRG_OIL_NG_E!G36+NRG_PF_E!G36+NRG_CO_E!G36+NRG_BKBPB_E!G36+NRG_GW_E!G36+NRG_BF_E!G36+NRG_PR_E!G36+NRG_NI_E!G36+NRG_CL_E!G36+NRG_LNG_E!G36+NRG_BIOG_E!G36+NRG_GTL_E!G36+NRG_CPP_E!G36+NRG_NSP_E!G36</f>
        <v>6.4769561478933788</v>
      </c>
      <c r="H36" s="10">
        <f>NRG_EHG_E!H36+NRG_CM_E!H36+NRG_OIL_NG_E!H36+NRG_PF_E!H36+NRG_CO_E!H36+NRG_BKBPB_E!H36+NRG_GW_E!H36+NRG_BF_E!H36+NRG_PR_E!H36+NRG_NI_E!H36+NRG_CL_E!H36+NRG_LNG_E!H36+NRG_BIOG_E!H36+NRG_GTL_E!H36+NRG_CPP_E!H36+NRG_NSP_E!H36</f>
        <v>1.07944969905417</v>
      </c>
      <c r="I36" s="10">
        <f>NRG_EHG_E!I36+NRG_CM_E!I36+NRG_OIL_NG_E!I36+NRG_PF_E!I36+NRG_CO_E!I36+NRG_BKBPB_E!I36+NRG_GW_E!I36+NRG_BF_E!I36+NRG_PR_E!I36+NRG_NI_E!I36+NRG_CL_E!I36+NRG_LNG_E!I36+NRG_BIOG_E!I36+NRG_GTL_E!I36+NRG_CPP_E!I36+NRG_NSP_E!I36</f>
        <v>1.07944969905417</v>
      </c>
      <c r="J36" s="10">
        <f>NRG_EHG_E!J36+NRG_CM_E!J36+NRG_OIL_NG_E!J36+NRG_PF_E!J36+NRG_CO_E!J36+NRG_BKBPB_E!J36+NRG_GW_E!J36+NRG_BF_E!J36+NRG_PR_E!J36+NRG_NI_E!J36+NRG_CL_E!J36+NRG_LNG_E!J36+NRG_BIOG_E!J36+NRG_GTL_E!J36+NRG_CPP_E!J36+NRG_NSP_E!J36</f>
        <v>4.3179707652622534</v>
      </c>
      <c r="K36" s="10">
        <f>NRG_EHG_E!K36+NRG_CM_E!K36+NRG_OIL_NG_E!K36+NRG_PF_E!K36+NRG_CO_E!K36+NRG_BKBPB_E!K36+NRG_GW_E!K36+NRG_BF_E!K36+NRG_PR_E!K36+NRG_NI_E!K36+NRG_CL_E!K36+NRG_LNG_E!K36+NRG_BIOG_E!K36+NRG_GTL_E!K36+NRG_CPP_E!K36+NRG_NSP_E!K36</f>
        <v>1.07944969905417</v>
      </c>
      <c r="L36" s="10">
        <f>NRG_EHG_E!L36+NRG_CM_E!L36+NRG_OIL_NG_E!L36+NRG_PF_E!L36+NRG_CO_E!L36+NRG_BKBPB_E!L36+NRG_GW_E!L36+NRG_BF_E!L36+NRG_PR_E!L36+NRG_NI_E!L36+NRG_CL_E!L36+NRG_LNG_E!L36+NRG_BIOG_E!L36+NRG_GTL_E!L36+NRG_CPP_E!L36+NRG_NSP_E!L36</f>
        <v>2.1589853826311258</v>
      </c>
      <c r="M36" s="10">
        <f>NRG_EHG_E!M36+NRG_CM_E!M36+NRG_OIL_NG_E!M36+NRG_PF_E!M36+NRG_CO_E!M36+NRG_BKBPB_E!M36+NRG_GW_E!M36+NRG_BF_E!M36+NRG_PR_E!M36+NRG_NI_E!M36+NRG_CL_E!M36+NRG_LNG_E!M36+NRG_BIOG_E!M36+NRG_GTL_E!M36+NRG_CPP_E!M36+NRG_NSP_E!M36</f>
        <v>1.07944969905417</v>
      </c>
      <c r="N36" s="10">
        <f>NRG_EHG_E!N36+NRG_CM_E!N36+NRG_OIL_NG_E!N36+NRG_PF_E!N36+NRG_CO_E!N36+NRG_BKBPB_E!N36+NRG_GW_E!N36+NRG_BF_E!N36+NRG_PR_E!N36+NRG_NI_E!N36+NRG_CL_E!N36+NRG_LNG_E!N36+NRG_BIOG_E!N36+NRG_GTL_E!N36+NRG_CPP_E!N36+NRG_NSP_E!N36</f>
        <v>1.07944969905417</v>
      </c>
      <c r="O36" s="10">
        <f>NRG_EHG_E!O36+NRG_CM_E!O36+NRG_OIL_NG_E!O36+NRG_PF_E!O36+NRG_CO_E!O36+NRG_BKBPB_E!O36+NRG_GW_E!O36+NRG_BF_E!O36+NRG_PR_E!O36+NRG_NI_E!O36+NRG_CL_E!O36+NRG_LNG_E!O36+NRG_BIOG_E!O36+NRG_GTL_E!O36+NRG_CPP_E!O36+NRG_NSP_E!O36</f>
        <v>1.07944969905417</v>
      </c>
      <c r="P36" s="10">
        <f>NRG_EHG_E!P36+NRG_CM_E!P36+NRG_OIL_NG_E!P36+NRG_PF_E!P36+NRG_CO_E!P36+NRG_BKBPB_E!P36+NRG_GW_E!P36+NRG_BF_E!P36+NRG_PR_E!P36+NRG_NI_E!P36+NRG_CL_E!P36+NRG_LNG_E!P36+NRG_BIOG_E!P36+NRG_GTL_E!P36+NRG_CPP_E!P36+NRG_NSP_E!P36</f>
        <v>1.07944969905417</v>
      </c>
      <c r="Q36" s="10">
        <f>NRG_EHG_E!Q36+NRG_CM_E!Q36+NRG_OIL_NG_E!Q36+NRG_PF_E!Q36+NRG_CO_E!Q36+NRG_BKBPB_E!Q36+NRG_GW_E!Q36+NRG_BF_E!Q36+NRG_PR_E!Q36+NRG_NI_E!Q36+NRG_CL_E!Q36+NRG_LNG_E!Q36+NRG_BIOG_E!Q36+NRG_GTL_E!Q36+NRG_CPP_E!Q36+NRG_NSP_E!Q36</f>
        <v>2.1589853826311258</v>
      </c>
      <c r="R36" s="10">
        <f>NRG_EHG_E!R36+NRG_CM_E!R36+NRG_OIL_NG_E!R36+NRG_PF_E!R36+NRG_CO_E!R36+NRG_BKBPB_E!R36+NRG_GW_E!R36+NRG_BF_E!R36+NRG_PR_E!R36+NRG_NI_E!R36+NRG_CL_E!R36+NRG_LNG_E!R36+NRG_BIOG_E!R36+NRG_GTL_E!R36+NRG_CPP_E!R36+NRG_NSP_E!R36</f>
        <v>43.485984522785898</v>
      </c>
      <c r="S36" s="10">
        <f>NRG_EHG_E!S36+NRG_CM_E!S36+NRG_OIL_NG_E!S36+NRG_PF_E!S36+NRG_CO_E!S36+NRG_BKBPB_E!S36+NRG_GW_E!S36+NRG_BF_E!S36+NRG_PR_E!S36+NRG_NI_E!S36+NRG_CL_E!S36+NRG_LNG_E!S36+NRG_BIOG_E!S36+NRG_GTL_E!S36+NRG_CPP_E!S36+NRG_NSP_E!S36</f>
        <v>36.949957007738597</v>
      </c>
      <c r="T36" s="10">
        <f>NRG_EHG_E!T36+NRG_CM_E!T36+NRG_OIL_NG_E!T36+NRG_PF_E!T36+NRG_CO_E!T36+NRG_BKBPB_E!T36+NRG_GW_E!T36+NRG_BF_E!T36+NRG_PR_E!T36+NRG_NI_E!T36+NRG_CL_E!T36+NRG_LNG_E!T36+NRG_BIOG_E!T36+NRG_GTL_E!T36+NRG_CPP_E!T36+NRG_NSP_E!T36</f>
        <v>48.635425623387789</v>
      </c>
      <c r="U36" s="10">
        <f>NRG_EHG_E!U36+NRG_CM_E!U36+NRG_OIL_NG_E!U36+NRG_PF_E!U36+NRG_CO_E!U36+NRG_BKBPB_E!U36+NRG_GW_E!U36+NRG_BF_E!U36+NRG_PR_E!U36+NRG_NI_E!U36+NRG_CL_E!U36+NRG_LNG_E!U36+NRG_BIOG_E!U36+NRG_GTL_E!U36+NRG_CPP_E!U36+NRG_NSP_E!U36</f>
        <v>18.174376612209802</v>
      </c>
      <c r="V36" s="10">
        <f>NRG_EHG_E!V36+NRG_CM_E!V36+NRG_OIL_NG_E!V36+NRG_PF_E!V36+NRG_CO_E!V36+NRG_BKBPB_E!V36+NRG_GW_E!V36+NRG_BF_E!V36+NRG_PR_E!V36+NRG_NI_E!V36+NRG_CL_E!V36+NRG_LNG_E!V36+NRG_BIOG_E!V36+NRG_GTL_E!V36+NRG_CPP_E!V36+NRG_NSP_E!V36</f>
        <v>39.199656061908847</v>
      </c>
      <c r="W36" s="10">
        <f>NRG_EHG_E!W36+NRG_CM_E!W36+NRG_OIL_NG_E!W36+NRG_PF_E!W36+NRG_CO_E!W36+NRG_BKBPB_E!W36+NRG_GW_E!W36+NRG_BF_E!W36+NRG_PR_E!W36+NRG_NI_E!W36+NRG_CL_E!W36+NRG_LNG_E!W36+NRG_BIOG_E!W36+NRG_GTL_E!W36+NRG_CPP_E!W36+NRG_NSP_E!W36</f>
        <v>17.366895958727429</v>
      </c>
      <c r="X36" s="10">
        <f>NRG_EHG_E!X36+NRG_CM_E!X36+NRG_OIL_NG_E!X36+NRG_PF_E!X36+NRG_CO_E!X36+NRG_BKBPB_E!X36+NRG_GW_E!X36+NRG_BF_E!X36+NRG_PR_E!X36+NRG_NI_E!X36+NRG_CL_E!X36+NRG_LNG_E!X36+NRG_BIOG_E!X36+NRG_GTL_E!X36+NRG_CPP_E!X36+NRG_NSP_E!X36</f>
        <v>28.867755803955291</v>
      </c>
    </row>
    <row r="37" spans="1:24" ht="11.25" customHeight="1" x14ac:dyDescent="0.2">
      <c r="A37" s="41" t="s">
        <v>61</v>
      </c>
      <c r="B37" s="9" t="s">
        <v>62</v>
      </c>
      <c r="C37" s="10">
        <f>NRG_EHG_E!C37+NRG_CM_E!C37+NRG_OIL_NG_E!C37+NRG_PF_E!C37+NRG_CO_E!C37+NRG_BKBPB_E!C37+NRG_GW_E!C37+NRG_BF_E!C37+NRG_PR_E!C37+NRG_NI_E!C37+NRG_CL_E!C37+NRG_LNG_E!C37+NRG_BIOG_E!C37+NRG_GTL_E!C37+NRG_CPP_E!C37+NRG_NSP_E!C37</f>
        <v>0</v>
      </c>
      <c r="D37" s="10">
        <f>NRG_EHG_E!D37+NRG_CM_E!D37+NRG_OIL_NG_E!D37+NRG_PF_E!D37+NRG_CO_E!D37+NRG_BKBPB_E!D37+NRG_GW_E!D37+NRG_BF_E!D37+NRG_PR_E!D37+NRG_NI_E!D37+NRG_CL_E!D37+NRG_LNG_E!D37+NRG_BIOG_E!D37+NRG_GTL_E!D37+NRG_CPP_E!D37+NRG_NSP_E!D37</f>
        <v>0</v>
      </c>
      <c r="E37" s="10">
        <f>NRG_EHG_E!E37+NRG_CM_E!E37+NRG_OIL_NG_E!E37+NRG_PF_E!E37+NRG_CO_E!E37+NRG_BKBPB_E!E37+NRG_GW_E!E37+NRG_BF_E!E37+NRG_PR_E!E37+NRG_NI_E!E37+NRG_CL_E!E37+NRG_LNG_E!E37+NRG_BIOG_E!E37+NRG_GTL_E!E37+NRG_CPP_E!E37+NRG_NSP_E!E37</f>
        <v>0</v>
      </c>
      <c r="F37" s="10">
        <f>NRG_EHG_E!F37+NRG_CM_E!F37+NRG_OIL_NG_E!F37+NRG_PF_E!F37+NRG_CO_E!F37+NRG_BKBPB_E!F37+NRG_GW_E!F37+NRG_BF_E!F37+NRG_PR_E!F37+NRG_NI_E!F37+NRG_CL_E!F37+NRG_LNG_E!F37+NRG_BIOG_E!F37+NRG_GTL_E!F37+NRG_CPP_E!F37+NRG_NSP_E!F37</f>
        <v>0</v>
      </c>
      <c r="G37" s="10">
        <f>NRG_EHG_E!G37+NRG_CM_E!G37+NRG_OIL_NG_E!G37+NRG_PF_E!G37+NRG_CO_E!G37+NRG_BKBPB_E!G37+NRG_GW_E!G37+NRG_BF_E!G37+NRG_PR_E!G37+NRG_NI_E!G37+NRG_CL_E!G37+NRG_LNG_E!G37+NRG_BIOG_E!G37+NRG_GTL_E!G37+NRG_CPP_E!G37+NRG_NSP_E!G37</f>
        <v>0</v>
      </c>
      <c r="H37" s="10">
        <f>NRG_EHG_E!H37+NRG_CM_E!H37+NRG_OIL_NG_E!H37+NRG_PF_E!H37+NRG_CO_E!H37+NRG_BKBPB_E!H37+NRG_GW_E!H37+NRG_BF_E!H37+NRG_PR_E!H37+NRG_NI_E!H37+NRG_CL_E!H37+NRG_LNG_E!H37+NRG_BIOG_E!H37+NRG_GTL_E!H37+NRG_CPP_E!H37+NRG_NSP_E!H37</f>
        <v>0</v>
      </c>
      <c r="I37" s="10">
        <f>NRG_EHG_E!I37+NRG_CM_E!I37+NRG_OIL_NG_E!I37+NRG_PF_E!I37+NRG_CO_E!I37+NRG_BKBPB_E!I37+NRG_GW_E!I37+NRG_BF_E!I37+NRG_PR_E!I37+NRG_NI_E!I37+NRG_CL_E!I37+NRG_LNG_E!I37+NRG_BIOG_E!I37+NRG_GTL_E!I37+NRG_CPP_E!I37+NRG_NSP_E!I37</f>
        <v>0</v>
      </c>
      <c r="J37" s="10">
        <f>NRG_EHG_E!J37+NRG_CM_E!J37+NRG_OIL_NG_E!J37+NRG_PF_E!J37+NRG_CO_E!J37+NRG_BKBPB_E!J37+NRG_GW_E!J37+NRG_BF_E!J37+NRG_PR_E!J37+NRG_NI_E!J37+NRG_CL_E!J37+NRG_LNG_E!J37+NRG_BIOG_E!J37+NRG_GTL_E!J37+NRG_CPP_E!J37+NRG_NSP_E!J37</f>
        <v>0</v>
      </c>
      <c r="K37" s="10">
        <f>NRG_EHG_E!K37+NRG_CM_E!K37+NRG_OIL_NG_E!K37+NRG_PF_E!K37+NRG_CO_E!K37+NRG_BKBPB_E!K37+NRG_GW_E!K37+NRG_BF_E!K37+NRG_PR_E!K37+NRG_NI_E!K37+NRG_CL_E!K37+NRG_LNG_E!K37+NRG_BIOG_E!K37+NRG_GTL_E!K37+NRG_CPP_E!K37+NRG_NSP_E!K37</f>
        <v>0</v>
      </c>
      <c r="L37" s="10">
        <f>NRG_EHG_E!L37+NRG_CM_E!L37+NRG_OIL_NG_E!L37+NRG_PF_E!L37+NRG_CO_E!L37+NRG_BKBPB_E!L37+NRG_GW_E!L37+NRG_BF_E!L37+NRG_PR_E!L37+NRG_NI_E!L37+NRG_CL_E!L37+NRG_LNG_E!L37+NRG_BIOG_E!L37+NRG_GTL_E!L37+NRG_CPP_E!L37+NRG_NSP_E!L37</f>
        <v>0</v>
      </c>
      <c r="M37" s="10">
        <f>NRG_EHG_E!M37+NRG_CM_E!M37+NRG_OIL_NG_E!M37+NRG_PF_E!M37+NRG_CO_E!M37+NRG_BKBPB_E!M37+NRG_GW_E!M37+NRG_BF_E!M37+NRG_PR_E!M37+NRG_NI_E!M37+NRG_CL_E!M37+NRG_LNG_E!M37+NRG_BIOG_E!M37+NRG_GTL_E!M37+NRG_CPP_E!M37+NRG_NSP_E!M37</f>
        <v>0</v>
      </c>
      <c r="N37" s="10">
        <f>NRG_EHG_E!N37+NRG_CM_E!N37+NRG_OIL_NG_E!N37+NRG_PF_E!N37+NRG_CO_E!N37+NRG_BKBPB_E!N37+NRG_GW_E!N37+NRG_BF_E!N37+NRG_PR_E!N37+NRG_NI_E!N37+NRG_CL_E!N37+NRG_LNG_E!N37+NRG_BIOG_E!N37+NRG_GTL_E!N37+NRG_CPP_E!N37+NRG_NSP_E!N37</f>
        <v>0</v>
      </c>
      <c r="O37" s="10">
        <f>NRG_EHG_E!O37+NRG_CM_E!O37+NRG_OIL_NG_E!O37+NRG_PF_E!O37+NRG_CO_E!O37+NRG_BKBPB_E!O37+NRG_GW_E!O37+NRG_BF_E!O37+NRG_PR_E!O37+NRG_NI_E!O37+NRG_CL_E!O37+NRG_LNG_E!O37+NRG_BIOG_E!O37+NRG_GTL_E!O37+NRG_CPP_E!O37+NRG_NSP_E!O37</f>
        <v>0</v>
      </c>
      <c r="P37" s="10">
        <f>NRG_EHG_E!P37+NRG_CM_E!P37+NRG_OIL_NG_E!P37+NRG_PF_E!P37+NRG_CO_E!P37+NRG_BKBPB_E!P37+NRG_GW_E!P37+NRG_BF_E!P37+NRG_PR_E!P37+NRG_NI_E!P37+NRG_CL_E!P37+NRG_LNG_E!P37+NRG_BIOG_E!P37+NRG_GTL_E!P37+NRG_CPP_E!P37+NRG_NSP_E!P37</f>
        <v>0</v>
      </c>
      <c r="Q37" s="10">
        <f>NRG_EHG_E!Q37+NRG_CM_E!Q37+NRG_OIL_NG_E!Q37+NRG_PF_E!Q37+NRG_CO_E!Q37+NRG_BKBPB_E!Q37+NRG_GW_E!Q37+NRG_BF_E!Q37+NRG_PR_E!Q37+NRG_NI_E!Q37+NRG_CL_E!Q37+NRG_LNG_E!Q37+NRG_BIOG_E!Q37+NRG_GTL_E!Q37+NRG_CPP_E!Q37+NRG_NSP_E!Q37</f>
        <v>0</v>
      </c>
      <c r="R37" s="10">
        <f>NRG_EHG_E!R37+NRG_CM_E!R37+NRG_OIL_NG_E!R37+NRG_PF_E!R37+NRG_CO_E!R37+NRG_BKBPB_E!R37+NRG_GW_E!R37+NRG_BF_E!R37+NRG_PR_E!R37+NRG_NI_E!R37+NRG_CL_E!R37+NRG_LNG_E!R37+NRG_BIOG_E!R37+NRG_GTL_E!R37+NRG_CPP_E!R37+NRG_NSP_E!R37</f>
        <v>0</v>
      </c>
      <c r="S37" s="10">
        <f>NRG_EHG_E!S37+NRG_CM_E!S37+NRG_OIL_NG_E!S37+NRG_PF_E!S37+NRG_CO_E!S37+NRG_BKBPB_E!S37+NRG_GW_E!S37+NRG_BF_E!S37+NRG_PR_E!S37+NRG_NI_E!S37+NRG_CL_E!S37+NRG_LNG_E!S37+NRG_BIOG_E!S37+NRG_GTL_E!S37+NRG_CPP_E!S37+NRG_NSP_E!S37</f>
        <v>0</v>
      </c>
      <c r="T37" s="10">
        <f>NRG_EHG_E!T37+NRG_CM_E!T37+NRG_OIL_NG_E!T37+NRG_PF_E!T37+NRG_CO_E!T37+NRG_BKBPB_E!T37+NRG_GW_E!T37+NRG_BF_E!T37+NRG_PR_E!T37+NRG_NI_E!T37+NRG_CL_E!T37+NRG_LNG_E!T37+NRG_BIOG_E!T37+NRG_GTL_E!T37+NRG_CPP_E!T37+NRG_NSP_E!T37</f>
        <v>0</v>
      </c>
      <c r="U37" s="10">
        <f>NRG_EHG_E!U37+NRG_CM_E!U37+NRG_OIL_NG_E!U37+NRG_PF_E!U37+NRG_CO_E!U37+NRG_BKBPB_E!U37+NRG_GW_E!U37+NRG_BF_E!U37+NRG_PR_E!U37+NRG_NI_E!U37+NRG_CL_E!U37+NRG_LNG_E!U37+NRG_BIOG_E!U37+NRG_GTL_E!U37+NRG_CPP_E!U37+NRG_NSP_E!U37</f>
        <v>0</v>
      </c>
      <c r="V37" s="10">
        <f>NRG_EHG_E!V37+NRG_CM_E!V37+NRG_OIL_NG_E!V37+NRG_PF_E!V37+NRG_CO_E!V37+NRG_BKBPB_E!V37+NRG_GW_E!V37+NRG_BF_E!V37+NRG_PR_E!V37+NRG_NI_E!V37+NRG_CL_E!V37+NRG_LNG_E!V37+NRG_BIOG_E!V37+NRG_GTL_E!V37+NRG_CPP_E!V37+NRG_NSP_E!V37</f>
        <v>0</v>
      </c>
      <c r="W37" s="10">
        <f>NRG_EHG_E!W37+NRG_CM_E!W37+NRG_OIL_NG_E!W37+NRG_PF_E!W37+NRG_CO_E!W37+NRG_BKBPB_E!W37+NRG_GW_E!W37+NRG_BF_E!W37+NRG_PR_E!W37+NRG_NI_E!W37+NRG_CL_E!W37+NRG_LNG_E!W37+NRG_BIOG_E!W37+NRG_GTL_E!W37+NRG_CPP_E!W37+NRG_NSP_E!W37</f>
        <v>0</v>
      </c>
      <c r="X37" s="10">
        <f>NRG_EHG_E!X37+NRG_CM_E!X37+NRG_OIL_NG_E!X37+NRG_PF_E!X37+NRG_CO_E!X37+NRG_BKBPB_E!X37+NRG_GW_E!X37+NRG_BF_E!X37+NRG_PR_E!X37+NRG_NI_E!X37+NRG_CL_E!X37+NRG_LNG_E!X37+NRG_BIOG_E!X37+NRG_GTL_E!X37+NRG_CPP_E!X37+NRG_NSP_E!X37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NRG_EHG_E!C38+NRG_CM_E!C38+NRG_OIL_NG_E!C38+NRG_PF_E!C38+NRG_CO_E!C38+NRG_BKBPB_E!C38+NRG_GW_E!C38+NRG_BF_E!C38+NRG_PR_E!C38+NRG_NI_E!C38+NRG_CL_E!C38+NRG_LNG_E!C38+NRG_BIOG_E!C38+NRG_GTL_E!C38+NRG_CPP_E!C38+NRG_NSP_E!C38</f>
        <v>0</v>
      </c>
      <c r="D38" s="10">
        <f>NRG_EHG_E!D38+NRG_CM_E!D38+NRG_OIL_NG_E!D38+NRG_PF_E!D38+NRG_CO_E!D38+NRG_BKBPB_E!D38+NRG_GW_E!D38+NRG_BF_E!D38+NRG_PR_E!D38+NRG_NI_E!D38+NRG_CL_E!D38+NRG_LNG_E!D38+NRG_BIOG_E!D38+NRG_GTL_E!D38+NRG_CPP_E!D38+NRG_NSP_E!D38</f>
        <v>0</v>
      </c>
      <c r="E38" s="10">
        <f>NRG_EHG_E!E38+NRG_CM_E!E38+NRG_OIL_NG_E!E38+NRG_PF_E!E38+NRG_CO_E!E38+NRG_BKBPB_E!E38+NRG_GW_E!E38+NRG_BF_E!E38+NRG_PR_E!E38+NRG_NI_E!E38+NRG_CL_E!E38+NRG_LNG_E!E38+NRG_BIOG_E!E38+NRG_GTL_E!E38+NRG_CPP_E!E38+NRG_NSP_E!E38</f>
        <v>0</v>
      </c>
      <c r="F38" s="10">
        <f>NRG_EHG_E!F38+NRG_CM_E!F38+NRG_OIL_NG_E!F38+NRG_PF_E!F38+NRG_CO_E!F38+NRG_BKBPB_E!F38+NRG_GW_E!F38+NRG_BF_E!F38+NRG_PR_E!F38+NRG_NI_E!F38+NRG_CL_E!F38+NRG_LNG_E!F38+NRG_BIOG_E!F38+NRG_GTL_E!F38+NRG_CPP_E!F38+NRG_NSP_E!F38</f>
        <v>0</v>
      </c>
      <c r="G38" s="10">
        <f>NRG_EHG_E!G38+NRG_CM_E!G38+NRG_OIL_NG_E!G38+NRG_PF_E!G38+NRG_CO_E!G38+NRG_BKBPB_E!G38+NRG_GW_E!G38+NRG_BF_E!G38+NRG_PR_E!G38+NRG_NI_E!G38+NRG_CL_E!G38+NRG_LNG_E!G38+NRG_BIOG_E!G38+NRG_GTL_E!G38+NRG_CPP_E!G38+NRG_NSP_E!G38</f>
        <v>0</v>
      </c>
      <c r="H38" s="10">
        <f>NRG_EHG_E!H38+NRG_CM_E!H38+NRG_OIL_NG_E!H38+NRG_PF_E!H38+NRG_CO_E!H38+NRG_BKBPB_E!H38+NRG_GW_E!H38+NRG_BF_E!H38+NRG_PR_E!H38+NRG_NI_E!H38+NRG_CL_E!H38+NRG_LNG_E!H38+NRG_BIOG_E!H38+NRG_GTL_E!H38+NRG_CPP_E!H38+NRG_NSP_E!H38</f>
        <v>0</v>
      </c>
      <c r="I38" s="10">
        <f>NRG_EHG_E!I38+NRG_CM_E!I38+NRG_OIL_NG_E!I38+NRG_PF_E!I38+NRG_CO_E!I38+NRG_BKBPB_E!I38+NRG_GW_E!I38+NRG_BF_E!I38+NRG_PR_E!I38+NRG_NI_E!I38+NRG_CL_E!I38+NRG_LNG_E!I38+NRG_BIOG_E!I38+NRG_GTL_E!I38+NRG_CPP_E!I38+NRG_NSP_E!I38</f>
        <v>0</v>
      </c>
      <c r="J38" s="10">
        <f>NRG_EHG_E!J38+NRG_CM_E!J38+NRG_OIL_NG_E!J38+NRG_PF_E!J38+NRG_CO_E!J38+NRG_BKBPB_E!J38+NRG_GW_E!J38+NRG_BF_E!J38+NRG_PR_E!J38+NRG_NI_E!J38+NRG_CL_E!J38+NRG_LNG_E!J38+NRG_BIOG_E!J38+NRG_GTL_E!J38+NRG_CPP_E!J38+NRG_NSP_E!J38</f>
        <v>0</v>
      </c>
      <c r="K38" s="10">
        <f>NRG_EHG_E!K38+NRG_CM_E!K38+NRG_OIL_NG_E!K38+NRG_PF_E!K38+NRG_CO_E!K38+NRG_BKBPB_E!K38+NRG_GW_E!K38+NRG_BF_E!K38+NRG_PR_E!K38+NRG_NI_E!K38+NRG_CL_E!K38+NRG_LNG_E!K38+NRG_BIOG_E!K38+NRG_GTL_E!K38+NRG_CPP_E!K38+NRG_NSP_E!K38</f>
        <v>0</v>
      </c>
      <c r="L38" s="10">
        <f>NRG_EHG_E!L38+NRG_CM_E!L38+NRG_OIL_NG_E!L38+NRG_PF_E!L38+NRG_CO_E!L38+NRG_BKBPB_E!L38+NRG_GW_E!L38+NRG_BF_E!L38+NRG_PR_E!L38+NRG_NI_E!L38+NRG_CL_E!L38+NRG_LNG_E!L38+NRG_BIOG_E!L38+NRG_GTL_E!L38+NRG_CPP_E!L38+NRG_NSP_E!L38</f>
        <v>0</v>
      </c>
      <c r="M38" s="10">
        <f>NRG_EHG_E!M38+NRG_CM_E!M38+NRG_OIL_NG_E!M38+NRG_PF_E!M38+NRG_CO_E!M38+NRG_BKBPB_E!M38+NRG_GW_E!M38+NRG_BF_E!M38+NRG_PR_E!M38+NRG_NI_E!M38+NRG_CL_E!M38+NRG_LNG_E!M38+NRG_BIOG_E!M38+NRG_GTL_E!M38+NRG_CPP_E!M38+NRG_NSP_E!M38</f>
        <v>0</v>
      </c>
      <c r="N38" s="10">
        <f>NRG_EHG_E!N38+NRG_CM_E!N38+NRG_OIL_NG_E!N38+NRG_PF_E!N38+NRG_CO_E!N38+NRG_BKBPB_E!N38+NRG_GW_E!N38+NRG_BF_E!N38+NRG_PR_E!N38+NRG_NI_E!N38+NRG_CL_E!N38+NRG_LNG_E!N38+NRG_BIOG_E!N38+NRG_GTL_E!N38+NRG_CPP_E!N38+NRG_NSP_E!N38</f>
        <v>0</v>
      </c>
      <c r="O38" s="10">
        <f>NRG_EHG_E!O38+NRG_CM_E!O38+NRG_OIL_NG_E!O38+NRG_PF_E!O38+NRG_CO_E!O38+NRG_BKBPB_E!O38+NRG_GW_E!O38+NRG_BF_E!O38+NRG_PR_E!O38+NRG_NI_E!O38+NRG_CL_E!O38+NRG_LNG_E!O38+NRG_BIOG_E!O38+NRG_GTL_E!O38+NRG_CPP_E!O38+NRG_NSP_E!O38</f>
        <v>0</v>
      </c>
      <c r="P38" s="10">
        <f>NRG_EHG_E!P38+NRG_CM_E!P38+NRG_OIL_NG_E!P38+NRG_PF_E!P38+NRG_CO_E!P38+NRG_BKBPB_E!P38+NRG_GW_E!P38+NRG_BF_E!P38+NRG_PR_E!P38+NRG_NI_E!P38+NRG_CL_E!P38+NRG_LNG_E!P38+NRG_BIOG_E!P38+NRG_GTL_E!P38+NRG_CPP_E!P38+NRG_NSP_E!P38</f>
        <v>0</v>
      </c>
      <c r="Q38" s="10">
        <f>NRG_EHG_E!Q38+NRG_CM_E!Q38+NRG_OIL_NG_E!Q38+NRG_PF_E!Q38+NRG_CO_E!Q38+NRG_BKBPB_E!Q38+NRG_GW_E!Q38+NRG_BF_E!Q38+NRG_PR_E!Q38+NRG_NI_E!Q38+NRG_CL_E!Q38+NRG_LNG_E!Q38+NRG_BIOG_E!Q38+NRG_GTL_E!Q38+NRG_CPP_E!Q38+NRG_NSP_E!Q38</f>
        <v>0</v>
      </c>
      <c r="R38" s="10">
        <f>NRG_EHG_E!R38+NRG_CM_E!R38+NRG_OIL_NG_E!R38+NRG_PF_E!R38+NRG_CO_E!R38+NRG_BKBPB_E!R38+NRG_GW_E!R38+NRG_BF_E!R38+NRG_PR_E!R38+NRG_NI_E!R38+NRG_CL_E!R38+NRG_LNG_E!R38+NRG_BIOG_E!R38+NRG_GTL_E!R38+NRG_CPP_E!R38+NRG_NSP_E!R38</f>
        <v>0</v>
      </c>
      <c r="S38" s="10">
        <f>NRG_EHG_E!S38+NRG_CM_E!S38+NRG_OIL_NG_E!S38+NRG_PF_E!S38+NRG_CO_E!S38+NRG_BKBPB_E!S38+NRG_GW_E!S38+NRG_BF_E!S38+NRG_PR_E!S38+NRG_NI_E!S38+NRG_CL_E!S38+NRG_LNG_E!S38+NRG_BIOG_E!S38+NRG_GTL_E!S38+NRG_CPP_E!S38+NRG_NSP_E!S38</f>
        <v>0</v>
      </c>
      <c r="T38" s="10">
        <f>NRG_EHG_E!T38+NRG_CM_E!T38+NRG_OIL_NG_E!T38+NRG_PF_E!T38+NRG_CO_E!T38+NRG_BKBPB_E!T38+NRG_GW_E!T38+NRG_BF_E!T38+NRG_PR_E!T38+NRG_NI_E!T38+NRG_CL_E!T38+NRG_LNG_E!T38+NRG_BIOG_E!T38+NRG_GTL_E!T38+NRG_CPP_E!T38+NRG_NSP_E!T38</f>
        <v>0</v>
      </c>
      <c r="U38" s="10">
        <f>NRG_EHG_E!U38+NRG_CM_E!U38+NRG_OIL_NG_E!U38+NRG_PF_E!U38+NRG_CO_E!U38+NRG_BKBPB_E!U38+NRG_GW_E!U38+NRG_BF_E!U38+NRG_PR_E!U38+NRG_NI_E!U38+NRG_CL_E!U38+NRG_LNG_E!U38+NRG_BIOG_E!U38+NRG_GTL_E!U38+NRG_CPP_E!U38+NRG_NSP_E!U38</f>
        <v>0</v>
      </c>
      <c r="V38" s="10">
        <f>NRG_EHG_E!V38+NRG_CM_E!V38+NRG_OIL_NG_E!V38+NRG_PF_E!V38+NRG_CO_E!V38+NRG_BKBPB_E!V38+NRG_GW_E!V38+NRG_BF_E!V38+NRG_PR_E!V38+NRG_NI_E!V38+NRG_CL_E!V38+NRG_LNG_E!V38+NRG_BIOG_E!V38+NRG_GTL_E!V38+NRG_CPP_E!V38+NRG_NSP_E!V38</f>
        <v>0</v>
      </c>
      <c r="W38" s="10">
        <f>NRG_EHG_E!W38+NRG_CM_E!W38+NRG_OIL_NG_E!W38+NRG_PF_E!W38+NRG_CO_E!W38+NRG_BKBPB_E!W38+NRG_GW_E!W38+NRG_BF_E!W38+NRG_PR_E!W38+NRG_NI_E!W38+NRG_CL_E!W38+NRG_LNG_E!W38+NRG_BIOG_E!W38+NRG_GTL_E!W38+NRG_CPP_E!W38+NRG_NSP_E!W38</f>
        <v>0</v>
      </c>
      <c r="X38" s="10">
        <f>NRG_EHG_E!X38+NRG_CM_E!X38+NRG_OIL_NG_E!X38+NRG_PF_E!X38+NRG_CO_E!X38+NRG_BKBPB_E!X38+NRG_GW_E!X38+NRG_BF_E!X38+NRG_PR_E!X38+NRG_NI_E!X38+NRG_CL_E!X38+NRG_LNG_E!X38+NRG_BIOG_E!X38+NRG_GTL_E!X38+NRG_CPP_E!X38+NRG_NSP_E!X38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NRG_EHG_E!C39+NRG_CM_E!C39+NRG_OIL_NG_E!C39+NRG_PF_E!C39+NRG_CO_E!C39+NRG_BKBPB_E!C39+NRG_GW_E!C39+NRG_BF_E!C39+NRG_PR_E!C39+NRG_NI_E!C39+NRG_CL_E!C39+NRG_LNG_E!C39+NRG_BIOG_E!C39+NRG_GTL_E!C39+NRG_CPP_E!C39+NRG_NSP_E!C39</f>
        <v>0</v>
      </c>
      <c r="D39" s="10">
        <f>NRG_EHG_E!D39+NRG_CM_E!D39+NRG_OIL_NG_E!D39+NRG_PF_E!D39+NRG_CO_E!D39+NRG_BKBPB_E!D39+NRG_GW_E!D39+NRG_BF_E!D39+NRG_PR_E!D39+NRG_NI_E!D39+NRG_CL_E!D39+NRG_LNG_E!D39+NRG_BIOG_E!D39+NRG_GTL_E!D39+NRG_CPP_E!D39+NRG_NSP_E!D39</f>
        <v>0</v>
      </c>
      <c r="E39" s="10">
        <f>NRG_EHG_E!E39+NRG_CM_E!E39+NRG_OIL_NG_E!E39+NRG_PF_E!E39+NRG_CO_E!E39+NRG_BKBPB_E!E39+NRG_GW_E!E39+NRG_BF_E!E39+NRG_PR_E!E39+NRG_NI_E!E39+NRG_CL_E!E39+NRG_LNG_E!E39+NRG_BIOG_E!E39+NRG_GTL_E!E39+NRG_CPP_E!E39+NRG_NSP_E!E39</f>
        <v>0</v>
      </c>
      <c r="F39" s="10">
        <f>NRG_EHG_E!F39+NRG_CM_E!F39+NRG_OIL_NG_E!F39+NRG_PF_E!F39+NRG_CO_E!F39+NRG_BKBPB_E!F39+NRG_GW_E!F39+NRG_BF_E!F39+NRG_PR_E!F39+NRG_NI_E!F39+NRG_CL_E!F39+NRG_LNG_E!F39+NRG_BIOG_E!F39+NRG_GTL_E!F39+NRG_CPP_E!F39+NRG_NSP_E!F39</f>
        <v>0</v>
      </c>
      <c r="G39" s="10">
        <f>NRG_EHG_E!G39+NRG_CM_E!G39+NRG_OIL_NG_E!G39+NRG_PF_E!G39+NRG_CO_E!G39+NRG_BKBPB_E!G39+NRG_GW_E!G39+NRG_BF_E!G39+NRG_PR_E!G39+NRG_NI_E!G39+NRG_CL_E!G39+NRG_LNG_E!G39+NRG_BIOG_E!G39+NRG_GTL_E!G39+NRG_CPP_E!G39+NRG_NSP_E!G39</f>
        <v>0</v>
      </c>
      <c r="H39" s="10">
        <f>NRG_EHG_E!H39+NRG_CM_E!H39+NRG_OIL_NG_E!H39+NRG_PF_E!H39+NRG_CO_E!H39+NRG_BKBPB_E!H39+NRG_GW_E!H39+NRG_BF_E!H39+NRG_PR_E!H39+NRG_NI_E!H39+NRG_CL_E!H39+NRG_LNG_E!H39+NRG_BIOG_E!H39+NRG_GTL_E!H39+NRG_CPP_E!H39+NRG_NSP_E!H39</f>
        <v>0</v>
      </c>
      <c r="I39" s="10">
        <f>NRG_EHG_E!I39+NRG_CM_E!I39+NRG_OIL_NG_E!I39+NRG_PF_E!I39+NRG_CO_E!I39+NRG_BKBPB_E!I39+NRG_GW_E!I39+NRG_BF_E!I39+NRG_PR_E!I39+NRG_NI_E!I39+NRG_CL_E!I39+NRG_LNG_E!I39+NRG_BIOG_E!I39+NRG_GTL_E!I39+NRG_CPP_E!I39+NRG_NSP_E!I39</f>
        <v>0</v>
      </c>
      <c r="J39" s="10">
        <f>NRG_EHG_E!J39+NRG_CM_E!J39+NRG_OIL_NG_E!J39+NRG_PF_E!J39+NRG_CO_E!J39+NRG_BKBPB_E!J39+NRG_GW_E!J39+NRG_BF_E!J39+NRG_PR_E!J39+NRG_NI_E!J39+NRG_CL_E!J39+NRG_LNG_E!J39+NRG_BIOG_E!J39+NRG_GTL_E!J39+NRG_CPP_E!J39+NRG_NSP_E!J39</f>
        <v>0</v>
      </c>
      <c r="K39" s="10">
        <f>NRG_EHG_E!K39+NRG_CM_E!K39+NRG_OIL_NG_E!K39+NRG_PF_E!K39+NRG_CO_E!K39+NRG_BKBPB_E!K39+NRG_GW_E!K39+NRG_BF_E!K39+NRG_PR_E!K39+NRG_NI_E!K39+NRG_CL_E!K39+NRG_LNG_E!K39+NRG_BIOG_E!K39+NRG_GTL_E!K39+NRG_CPP_E!K39+NRG_NSP_E!K39</f>
        <v>0</v>
      </c>
      <c r="L39" s="10">
        <f>NRG_EHG_E!L39+NRG_CM_E!L39+NRG_OIL_NG_E!L39+NRG_PF_E!L39+NRG_CO_E!L39+NRG_BKBPB_E!L39+NRG_GW_E!L39+NRG_BF_E!L39+NRG_PR_E!L39+NRG_NI_E!L39+NRG_CL_E!L39+NRG_LNG_E!L39+NRG_BIOG_E!L39+NRG_GTL_E!L39+NRG_CPP_E!L39+NRG_NSP_E!L39</f>
        <v>0</v>
      </c>
      <c r="M39" s="10">
        <f>NRG_EHG_E!M39+NRG_CM_E!M39+NRG_OIL_NG_E!M39+NRG_PF_E!M39+NRG_CO_E!M39+NRG_BKBPB_E!M39+NRG_GW_E!M39+NRG_BF_E!M39+NRG_PR_E!M39+NRG_NI_E!M39+NRG_CL_E!M39+NRG_LNG_E!M39+NRG_BIOG_E!M39+NRG_GTL_E!M39+NRG_CPP_E!M39+NRG_NSP_E!M39</f>
        <v>0</v>
      </c>
      <c r="N39" s="10">
        <f>NRG_EHG_E!N39+NRG_CM_E!N39+NRG_OIL_NG_E!N39+NRG_PF_E!N39+NRG_CO_E!N39+NRG_BKBPB_E!N39+NRG_GW_E!N39+NRG_BF_E!N39+NRG_PR_E!N39+NRG_NI_E!N39+NRG_CL_E!N39+NRG_LNG_E!N39+NRG_BIOG_E!N39+NRG_GTL_E!N39+NRG_CPP_E!N39+NRG_NSP_E!N39</f>
        <v>0</v>
      </c>
      <c r="O39" s="10">
        <f>NRG_EHG_E!O39+NRG_CM_E!O39+NRG_OIL_NG_E!O39+NRG_PF_E!O39+NRG_CO_E!O39+NRG_BKBPB_E!O39+NRG_GW_E!O39+NRG_BF_E!O39+NRG_PR_E!O39+NRG_NI_E!O39+NRG_CL_E!O39+NRG_LNG_E!O39+NRG_BIOG_E!O39+NRG_GTL_E!O39+NRG_CPP_E!O39+NRG_NSP_E!O39</f>
        <v>0</v>
      </c>
      <c r="P39" s="10">
        <f>NRG_EHG_E!P39+NRG_CM_E!P39+NRG_OIL_NG_E!P39+NRG_PF_E!P39+NRG_CO_E!P39+NRG_BKBPB_E!P39+NRG_GW_E!P39+NRG_BF_E!P39+NRG_PR_E!P39+NRG_NI_E!P39+NRG_CL_E!P39+NRG_LNG_E!P39+NRG_BIOG_E!P39+NRG_GTL_E!P39+NRG_CPP_E!P39+NRG_NSP_E!P39</f>
        <v>0</v>
      </c>
      <c r="Q39" s="10">
        <f>NRG_EHG_E!Q39+NRG_CM_E!Q39+NRG_OIL_NG_E!Q39+NRG_PF_E!Q39+NRG_CO_E!Q39+NRG_BKBPB_E!Q39+NRG_GW_E!Q39+NRG_BF_E!Q39+NRG_PR_E!Q39+NRG_NI_E!Q39+NRG_CL_E!Q39+NRG_LNG_E!Q39+NRG_BIOG_E!Q39+NRG_GTL_E!Q39+NRG_CPP_E!Q39+NRG_NSP_E!Q39</f>
        <v>0</v>
      </c>
      <c r="R39" s="10">
        <f>NRG_EHG_E!R39+NRG_CM_E!R39+NRG_OIL_NG_E!R39+NRG_PF_E!R39+NRG_CO_E!R39+NRG_BKBPB_E!R39+NRG_GW_E!R39+NRG_BF_E!R39+NRG_PR_E!R39+NRG_NI_E!R39+NRG_CL_E!R39+NRG_LNG_E!R39+NRG_BIOG_E!R39+NRG_GTL_E!R39+NRG_CPP_E!R39+NRG_NSP_E!R39</f>
        <v>0</v>
      </c>
      <c r="S39" s="10">
        <f>NRG_EHG_E!S39+NRG_CM_E!S39+NRG_OIL_NG_E!S39+NRG_PF_E!S39+NRG_CO_E!S39+NRG_BKBPB_E!S39+NRG_GW_E!S39+NRG_BF_E!S39+NRG_PR_E!S39+NRG_NI_E!S39+NRG_CL_E!S39+NRG_LNG_E!S39+NRG_BIOG_E!S39+NRG_GTL_E!S39+NRG_CPP_E!S39+NRG_NSP_E!S39</f>
        <v>0</v>
      </c>
      <c r="T39" s="10">
        <f>NRG_EHG_E!T39+NRG_CM_E!T39+NRG_OIL_NG_E!T39+NRG_PF_E!T39+NRG_CO_E!T39+NRG_BKBPB_E!T39+NRG_GW_E!T39+NRG_BF_E!T39+NRG_PR_E!T39+NRG_NI_E!T39+NRG_CL_E!T39+NRG_LNG_E!T39+NRG_BIOG_E!T39+NRG_GTL_E!T39+NRG_CPP_E!T39+NRG_NSP_E!T39</f>
        <v>0</v>
      </c>
      <c r="U39" s="10">
        <f>NRG_EHG_E!U39+NRG_CM_E!U39+NRG_OIL_NG_E!U39+NRG_PF_E!U39+NRG_CO_E!U39+NRG_BKBPB_E!U39+NRG_GW_E!U39+NRG_BF_E!U39+NRG_PR_E!U39+NRG_NI_E!U39+NRG_CL_E!U39+NRG_LNG_E!U39+NRG_BIOG_E!U39+NRG_GTL_E!U39+NRG_CPP_E!U39+NRG_NSP_E!U39</f>
        <v>0</v>
      </c>
      <c r="V39" s="10">
        <f>NRG_EHG_E!V39+NRG_CM_E!V39+NRG_OIL_NG_E!V39+NRG_PF_E!V39+NRG_CO_E!V39+NRG_BKBPB_E!V39+NRG_GW_E!V39+NRG_BF_E!V39+NRG_PR_E!V39+NRG_NI_E!V39+NRG_CL_E!V39+NRG_LNG_E!V39+NRG_BIOG_E!V39+NRG_GTL_E!V39+NRG_CPP_E!V39+NRG_NSP_E!V39</f>
        <v>0</v>
      </c>
      <c r="W39" s="10">
        <f>NRG_EHG_E!W39+NRG_CM_E!W39+NRG_OIL_NG_E!W39+NRG_PF_E!W39+NRG_CO_E!W39+NRG_BKBPB_E!W39+NRG_GW_E!W39+NRG_BF_E!W39+NRG_PR_E!W39+NRG_NI_E!W39+NRG_CL_E!W39+NRG_LNG_E!W39+NRG_BIOG_E!W39+NRG_GTL_E!W39+NRG_CPP_E!W39+NRG_NSP_E!W39</f>
        <v>0</v>
      </c>
      <c r="X39" s="10">
        <f>NRG_EHG_E!X39+NRG_CM_E!X39+NRG_OIL_NG_E!X39+NRG_PF_E!X39+NRG_CO_E!X39+NRG_BKBPB_E!X39+NRG_GW_E!X39+NRG_BF_E!X39+NRG_PR_E!X39+NRG_NI_E!X39+NRG_CL_E!X39+NRG_LNG_E!X39+NRG_BIOG_E!X39+NRG_GTL_E!X39+NRG_CPP_E!X39+NRG_NSP_E!X39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NRG_EHG_E!C40+NRG_CM_E!C40+NRG_OIL_NG_E!C40+NRG_PF_E!C40+NRG_CO_E!C40+NRG_BKBPB_E!C40+NRG_GW_E!C40+NRG_BF_E!C40+NRG_PR_E!C40+NRG_NI_E!C40+NRG_CL_E!C40+NRG_LNG_E!C40+NRG_BIOG_E!C40+NRG_GTL_E!C40+NRG_CPP_E!C40+NRG_NSP_E!C40</f>
        <v>0</v>
      </c>
      <c r="D40" s="10">
        <f>NRG_EHG_E!D40+NRG_CM_E!D40+NRG_OIL_NG_E!D40+NRG_PF_E!D40+NRG_CO_E!D40+NRG_BKBPB_E!D40+NRG_GW_E!D40+NRG_BF_E!D40+NRG_PR_E!D40+NRG_NI_E!D40+NRG_CL_E!D40+NRG_LNG_E!D40+NRG_BIOG_E!D40+NRG_GTL_E!D40+NRG_CPP_E!D40+NRG_NSP_E!D40</f>
        <v>0</v>
      </c>
      <c r="E40" s="10">
        <f>NRG_EHG_E!E40+NRG_CM_E!E40+NRG_OIL_NG_E!E40+NRG_PF_E!E40+NRG_CO_E!E40+NRG_BKBPB_E!E40+NRG_GW_E!E40+NRG_BF_E!E40+NRG_PR_E!E40+NRG_NI_E!E40+NRG_CL_E!E40+NRG_LNG_E!E40+NRG_BIOG_E!E40+NRG_GTL_E!E40+NRG_CPP_E!E40+NRG_NSP_E!E40</f>
        <v>0</v>
      </c>
      <c r="F40" s="10">
        <f>NRG_EHG_E!F40+NRG_CM_E!F40+NRG_OIL_NG_E!F40+NRG_PF_E!F40+NRG_CO_E!F40+NRG_BKBPB_E!F40+NRG_GW_E!F40+NRG_BF_E!F40+NRG_PR_E!F40+NRG_NI_E!F40+NRG_CL_E!F40+NRG_LNG_E!F40+NRG_BIOG_E!F40+NRG_GTL_E!F40+NRG_CPP_E!F40+NRG_NSP_E!F40</f>
        <v>0</v>
      </c>
      <c r="G40" s="10">
        <f>NRG_EHG_E!G40+NRG_CM_E!G40+NRG_OIL_NG_E!G40+NRG_PF_E!G40+NRG_CO_E!G40+NRG_BKBPB_E!G40+NRG_GW_E!G40+NRG_BF_E!G40+NRG_PR_E!G40+NRG_NI_E!G40+NRG_CL_E!G40+NRG_LNG_E!G40+NRG_BIOG_E!G40+NRG_GTL_E!G40+NRG_CPP_E!G40+NRG_NSP_E!G40</f>
        <v>0</v>
      </c>
      <c r="H40" s="10">
        <f>NRG_EHG_E!H40+NRG_CM_E!H40+NRG_OIL_NG_E!H40+NRG_PF_E!H40+NRG_CO_E!H40+NRG_BKBPB_E!H40+NRG_GW_E!H40+NRG_BF_E!H40+NRG_PR_E!H40+NRG_NI_E!H40+NRG_CL_E!H40+NRG_LNG_E!H40+NRG_BIOG_E!H40+NRG_GTL_E!H40+NRG_CPP_E!H40+NRG_NSP_E!H40</f>
        <v>0</v>
      </c>
      <c r="I40" s="10">
        <f>NRG_EHG_E!I40+NRG_CM_E!I40+NRG_OIL_NG_E!I40+NRG_PF_E!I40+NRG_CO_E!I40+NRG_BKBPB_E!I40+NRG_GW_E!I40+NRG_BF_E!I40+NRG_PR_E!I40+NRG_NI_E!I40+NRG_CL_E!I40+NRG_LNG_E!I40+NRG_BIOG_E!I40+NRG_GTL_E!I40+NRG_CPP_E!I40+NRG_NSP_E!I40</f>
        <v>0</v>
      </c>
      <c r="J40" s="10">
        <f>NRG_EHG_E!J40+NRG_CM_E!J40+NRG_OIL_NG_E!J40+NRG_PF_E!J40+NRG_CO_E!J40+NRG_BKBPB_E!J40+NRG_GW_E!J40+NRG_BF_E!J40+NRG_PR_E!J40+NRG_NI_E!J40+NRG_CL_E!J40+NRG_LNG_E!J40+NRG_BIOG_E!J40+NRG_GTL_E!J40+NRG_CPP_E!J40+NRG_NSP_E!J40</f>
        <v>0</v>
      </c>
      <c r="K40" s="10">
        <f>NRG_EHG_E!K40+NRG_CM_E!K40+NRG_OIL_NG_E!K40+NRG_PF_E!K40+NRG_CO_E!K40+NRG_BKBPB_E!K40+NRG_GW_E!K40+NRG_BF_E!K40+NRG_PR_E!K40+NRG_NI_E!K40+NRG_CL_E!K40+NRG_LNG_E!K40+NRG_BIOG_E!K40+NRG_GTL_E!K40+NRG_CPP_E!K40+NRG_NSP_E!K40</f>
        <v>0</v>
      </c>
      <c r="L40" s="10">
        <f>NRG_EHG_E!L40+NRG_CM_E!L40+NRG_OIL_NG_E!L40+NRG_PF_E!L40+NRG_CO_E!L40+NRG_BKBPB_E!L40+NRG_GW_E!L40+NRG_BF_E!L40+NRG_PR_E!L40+NRG_NI_E!L40+NRG_CL_E!L40+NRG_LNG_E!L40+NRG_BIOG_E!L40+NRG_GTL_E!L40+NRG_CPP_E!L40+NRG_NSP_E!L40</f>
        <v>0</v>
      </c>
      <c r="M40" s="10">
        <f>NRG_EHG_E!M40+NRG_CM_E!M40+NRG_OIL_NG_E!M40+NRG_PF_E!M40+NRG_CO_E!M40+NRG_BKBPB_E!M40+NRG_GW_E!M40+NRG_BF_E!M40+NRG_PR_E!M40+NRG_NI_E!M40+NRG_CL_E!M40+NRG_LNG_E!M40+NRG_BIOG_E!M40+NRG_GTL_E!M40+NRG_CPP_E!M40+NRG_NSP_E!M40</f>
        <v>0</v>
      </c>
      <c r="N40" s="10">
        <f>NRG_EHG_E!N40+NRG_CM_E!N40+NRG_OIL_NG_E!N40+NRG_PF_E!N40+NRG_CO_E!N40+NRG_BKBPB_E!N40+NRG_GW_E!N40+NRG_BF_E!N40+NRG_PR_E!N40+NRG_NI_E!N40+NRG_CL_E!N40+NRG_LNG_E!N40+NRG_BIOG_E!N40+NRG_GTL_E!N40+NRG_CPP_E!N40+NRG_NSP_E!N40</f>
        <v>0</v>
      </c>
      <c r="O40" s="10">
        <f>NRG_EHG_E!O40+NRG_CM_E!O40+NRG_OIL_NG_E!O40+NRG_PF_E!O40+NRG_CO_E!O40+NRG_BKBPB_E!O40+NRG_GW_E!O40+NRG_BF_E!O40+NRG_PR_E!O40+NRG_NI_E!O40+NRG_CL_E!O40+NRG_LNG_E!O40+NRG_BIOG_E!O40+NRG_GTL_E!O40+NRG_CPP_E!O40+NRG_NSP_E!O40</f>
        <v>0</v>
      </c>
      <c r="P40" s="10">
        <f>NRG_EHG_E!P40+NRG_CM_E!P40+NRG_OIL_NG_E!P40+NRG_PF_E!P40+NRG_CO_E!P40+NRG_BKBPB_E!P40+NRG_GW_E!P40+NRG_BF_E!P40+NRG_PR_E!P40+NRG_NI_E!P40+NRG_CL_E!P40+NRG_LNG_E!P40+NRG_BIOG_E!P40+NRG_GTL_E!P40+NRG_CPP_E!P40+NRG_NSP_E!P40</f>
        <v>0</v>
      </c>
      <c r="Q40" s="10">
        <f>NRG_EHG_E!Q40+NRG_CM_E!Q40+NRG_OIL_NG_E!Q40+NRG_PF_E!Q40+NRG_CO_E!Q40+NRG_BKBPB_E!Q40+NRG_GW_E!Q40+NRG_BF_E!Q40+NRG_PR_E!Q40+NRG_NI_E!Q40+NRG_CL_E!Q40+NRG_LNG_E!Q40+NRG_BIOG_E!Q40+NRG_GTL_E!Q40+NRG_CPP_E!Q40+NRG_NSP_E!Q40</f>
        <v>0</v>
      </c>
      <c r="R40" s="10">
        <f>NRG_EHG_E!R40+NRG_CM_E!R40+NRG_OIL_NG_E!R40+NRG_PF_E!R40+NRG_CO_E!R40+NRG_BKBPB_E!R40+NRG_GW_E!R40+NRG_BF_E!R40+NRG_PR_E!R40+NRG_NI_E!R40+NRG_CL_E!R40+NRG_LNG_E!R40+NRG_BIOG_E!R40+NRG_GTL_E!R40+NRG_CPP_E!R40+NRG_NSP_E!R40</f>
        <v>0</v>
      </c>
      <c r="S40" s="10">
        <f>NRG_EHG_E!S40+NRG_CM_E!S40+NRG_OIL_NG_E!S40+NRG_PF_E!S40+NRG_CO_E!S40+NRG_BKBPB_E!S40+NRG_GW_E!S40+NRG_BF_E!S40+NRG_PR_E!S40+NRG_NI_E!S40+NRG_CL_E!S40+NRG_LNG_E!S40+NRG_BIOG_E!S40+NRG_GTL_E!S40+NRG_CPP_E!S40+NRG_NSP_E!S40</f>
        <v>0</v>
      </c>
      <c r="T40" s="10">
        <f>NRG_EHG_E!T40+NRG_CM_E!T40+NRG_OIL_NG_E!T40+NRG_PF_E!T40+NRG_CO_E!T40+NRG_BKBPB_E!T40+NRG_GW_E!T40+NRG_BF_E!T40+NRG_PR_E!T40+NRG_NI_E!T40+NRG_CL_E!T40+NRG_LNG_E!T40+NRG_BIOG_E!T40+NRG_GTL_E!T40+NRG_CPP_E!T40+NRG_NSP_E!T40</f>
        <v>0</v>
      </c>
      <c r="U40" s="10">
        <f>NRG_EHG_E!U40+NRG_CM_E!U40+NRG_OIL_NG_E!U40+NRG_PF_E!U40+NRG_CO_E!U40+NRG_BKBPB_E!U40+NRG_GW_E!U40+NRG_BF_E!U40+NRG_PR_E!U40+NRG_NI_E!U40+NRG_CL_E!U40+NRG_LNG_E!U40+NRG_BIOG_E!U40+NRG_GTL_E!U40+NRG_CPP_E!U40+NRG_NSP_E!U40</f>
        <v>0</v>
      </c>
      <c r="V40" s="10">
        <f>NRG_EHG_E!V40+NRG_CM_E!V40+NRG_OIL_NG_E!V40+NRG_PF_E!V40+NRG_CO_E!V40+NRG_BKBPB_E!V40+NRG_GW_E!V40+NRG_BF_E!V40+NRG_PR_E!V40+NRG_NI_E!V40+NRG_CL_E!V40+NRG_LNG_E!V40+NRG_BIOG_E!V40+NRG_GTL_E!V40+NRG_CPP_E!V40+NRG_NSP_E!V40</f>
        <v>0</v>
      </c>
      <c r="W40" s="10">
        <f>NRG_EHG_E!W40+NRG_CM_E!W40+NRG_OIL_NG_E!W40+NRG_PF_E!W40+NRG_CO_E!W40+NRG_BKBPB_E!W40+NRG_GW_E!W40+NRG_BF_E!W40+NRG_PR_E!W40+NRG_NI_E!W40+NRG_CL_E!W40+NRG_LNG_E!W40+NRG_BIOG_E!W40+NRG_GTL_E!W40+NRG_CPP_E!W40+NRG_NSP_E!W40</f>
        <v>0</v>
      </c>
      <c r="X40" s="10">
        <f>NRG_EHG_E!X40+NRG_CM_E!X40+NRG_OIL_NG_E!X40+NRG_PF_E!X40+NRG_CO_E!X40+NRG_BKBPB_E!X40+NRG_GW_E!X40+NRG_BF_E!X40+NRG_PR_E!X40+NRG_NI_E!X40+NRG_CL_E!X40+NRG_LNG_E!X40+NRG_BIOG_E!X40+NRG_GTL_E!X40+NRG_CPP_E!X40+NRG_NSP_E!X40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NRG_EHG_E!C41+NRG_CM_E!C41+NRG_OIL_NG_E!C41+NRG_PF_E!C41+NRG_CO_E!C41+NRG_BKBPB_E!C41+NRG_GW_E!C41+NRG_BF_E!C41+NRG_PR_E!C41+NRG_NI_E!C41+NRG_CL_E!C41+NRG_LNG_E!C41+NRG_BIOG_E!C41+NRG_GTL_E!C41+NRG_CPP_E!C41+NRG_NSP_E!C41</f>
        <v>0</v>
      </c>
      <c r="D41" s="10">
        <f>NRG_EHG_E!D41+NRG_CM_E!D41+NRG_OIL_NG_E!D41+NRG_PF_E!D41+NRG_CO_E!D41+NRG_BKBPB_E!D41+NRG_GW_E!D41+NRG_BF_E!D41+NRG_PR_E!D41+NRG_NI_E!D41+NRG_CL_E!D41+NRG_LNG_E!D41+NRG_BIOG_E!D41+NRG_GTL_E!D41+NRG_CPP_E!D41+NRG_NSP_E!D41</f>
        <v>0</v>
      </c>
      <c r="E41" s="10">
        <f>NRG_EHG_E!E41+NRG_CM_E!E41+NRG_OIL_NG_E!E41+NRG_PF_E!E41+NRG_CO_E!E41+NRG_BKBPB_E!E41+NRG_GW_E!E41+NRG_BF_E!E41+NRG_PR_E!E41+NRG_NI_E!E41+NRG_CL_E!E41+NRG_LNG_E!E41+NRG_BIOG_E!E41+NRG_GTL_E!E41+NRG_CPP_E!E41+NRG_NSP_E!E41</f>
        <v>0</v>
      </c>
      <c r="F41" s="10">
        <f>NRG_EHG_E!F41+NRG_CM_E!F41+NRG_OIL_NG_E!F41+NRG_PF_E!F41+NRG_CO_E!F41+NRG_BKBPB_E!F41+NRG_GW_E!F41+NRG_BF_E!F41+NRG_PR_E!F41+NRG_NI_E!F41+NRG_CL_E!F41+NRG_LNG_E!F41+NRG_BIOG_E!F41+NRG_GTL_E!F41+NRG_CPP_E!F41+NRG_NSP_E!F41</f>
        <v>0</v>
      </c>
      <c r="G41" s="10">
        <f>NRG_EHG_E!G41+NRG_CM_E!G41+NRG_OIL_NG_E!G41+NRG_PF_E!G41+NRG_CO_E!G41+NRG_BKBPB_E!G41+NRG_GW_E!G41+NRG_BF_E!G41+NRG_PR_E!G41+NRG_NI_E!G41+NRG_CL_E!G41+NRG_LNG_E!G41+NRG_BIOG_E!G41+NRG_GTL_E!G41+NRG_CPP_E!G41+NRG_NSP_E!G41</f>
        <v>0</v>
      </c>
      <c r="H41" s="10">
        <f>NRG_EHG_E!H41+NRG_CM_E!H41+NRG_OIL_NG_E!H41+NRG_PF_E!H41+NRG_CO_E!H41+NRG_BKBPB_E!H41+NRG_GW_E!H41+NRG_BF_E!H41+NRG_PR_E!H41+NRG_NI_E!H41+NRG_CL_E!H41+NRG_LNG_E!H41+NRG_BIOG_E!H41+NRG_GTL_E!H41+NRG_CPP_E!H41+NRG_NSP_E!H41</f>
        <v>0</v>
      </c>
      <c r="I41" s="10">
        <f>NRG_EHG_E!I41+NRG_CM_E!I41+NRG_OIL_NG_E!I41+NRG_PF_E!I41+NRG_CO_E!I41+NRG_BKBPB_E!I41+NRG_GW_E!I41+NRG_BF_E!I41+NRG_PR_E!I41+NRG_NI_E!I41+NRG_CL_E!I41+NRG_LNG_E!I41+NRG_BIOG_E!I41+NRG_GTL_E!I41+NRG_CPP_E!I41+NRG_NSP_E!I41</f>
        <v>0</v>
      </c>
      <c r="J41" s="10">
        <f>NRG_EHG_E!J41+NRG_CM_E!J41+NRG_OIL_NG_E!J41+NRG_PF_E!J41+NRG_CO_E!J41+NRG_BKBPB_E!J41+NRG_GW_E!J41+NRG_BF_E!J41+NRG_PR_E!J41+NRG_NI_E!J41+NRG_CL_E!J41+NRG_LNG_E!J41+NRG_BIOG_E!J41+NRG_GTL_E!J41+NRG_CPP_E!J41+NRG_NSP_E!J41</f>
        <v>0</v>
      </c>
      <c r="K41" s="10">
        <f>NRG_EHG_E!K41+NRG_CM_E!K41+NRG_OIL_NG_E!K41+NRG_PF_E!K41+NRG_CO_E!K41+NRG_BKBPB_E!K41+NRG_GW_E!K41+NRG_BF_E!K41+NRG_PR_E!K41+NRG_NI_E!K41+NRG_CL_E!K41+NRG_LNG_E!K41+NRG_BIOG_E!K41+NRG_GTL_E!K41+NRG_CPP_E!K41+NRG_NSP_E!K41</f>
        <v>0</v>
      </c>
      <c r="L41" s="10">
        <f>NRG_EHG_E!L41+NRG_CM_E!L41+NRG_OIL_NG_E!L41+NRG_PF_E!L41+NRG_CO_E!L41+NRG_BKBPB_E!L41+NRG_GW_E!L41+NRG_BF_E!L41+NRG_PR_E!L41+NRG_NI_E!L41+NRG_CL_E!L41+NRG_LNG_E!L41+NRG_BIOG_E!L41+NRG_GTL_E!L41+NRG_CPP_E!L41+NRG_NSP_E!L41</f>
        <v>0</v>
      </c>
      <c r="M41" s="10">
        <f>NRG_EHG_E!M41+NRG_CM_E!M41+NRG_OIL_NG_E!M41+NRG_PF_E!M41+NRG_CO_E!M41+NRG_BKBPB_E!M41+NRG_GW_E!M41+NRG_BF_E!M41+NRG_PR_E!M41+NRG_NI_E!M41+NRG_CL_E!M41+NRG_LNG_E!M41+NRG_BIOG_E!M41+NRG_GTL_E!M41+NRG_CPP_E!M41+NRG_NSP_E!M41</f>
        <v>0</v>
      </c>
      <c r="N41" s="10">
        <f>NRG_EHG_E!N41+NRG_CM_E!N41+NRG_OIL_NG_E!N41+NRG_PF_E!N41+NRG_CO_E!N41+NRG_BKBPB_E!N41+NRG_GW_E!N41+NRG_BF_E!N41+NRG_PR_E!N41+NRG_NI_E!N41+NRG_CL_E!N41+NRG_LNG_E!N41+NRG_BIOG_E!N41+NRG_GTL_E!N41+NRG_CPP_E!N41+NRG_NSP_E!N41</f>
        <v>0</v>
      </c>
      <c r="O41" s="10">
        <f>NRG_EHG_E!O41+NRG_CM_E!O41+NRG_OIL_NG_E!O41+NRG_PF_E!O41+NRG_CO_E!O41+NRG_BKBPB_E!O41+NRG_GW_E!O41+NRG_BF_E!O41+NRG_PR_E!O41+NRG_NI_E!O41+NRG_CL_E!O41+NRG_LNG_E!O41+NRG_BIOG_E!O41+NRG_GTL_E!O41+NRG_CPP_E!O41+NRG_NSP_E!O41</f>
        <v>0</v>
      </c>
      <c r="P41" s="10">
        <f>NRG_EHG_E!P41+NRG_CM_E!P41+NRG_OIL_NG_E!P41+NRG_PF_E!P41+NRG_CO_E!P41+NRG_BKBPB_E!P41+NRG_GW_E!P41+NRG_BF_E!P41+NRG_PR_E!P41+NRG_NI_E!P41+NRG_CL_E!P41+NRG_LNG_E!P41+NRG_BIOG_E!P41+NRG_GTL_E!P41+NRG_CPP_E!P41+NRG_NSP_E!P41</f>
        <v>0</v>
      </c>
      <c r="Q41" s="10">
        <f>NRG_EHG_E!Q41+NRG_CM_E!Q41+NRG_OIL_NG_E!Q41+NRG_PF_E!Q41+NRG_CO_E!Q41+NRG_BKBPB_E!Q41+NRG_GW_E!Q41+NRG_BF_E!Q41+NRG_PR_E!Q41+NRG_NI_E!Q41+NRG_CL_E!Q41+NRG_LNG_E!Q41+NRG_BIOG_E!Q41+NRG_GTL_E!Q41+NRG_CPP_E!Q41+NRG_NSP_E!Q41</f>
        <v>0</v>
      </c>
      <c r="R41" s="10">
        <f>NRG_EHG_E!R41+NRG_CM_E!R41+NRG_OIL_NG_E!R41+NRG_PF_E!R41+NRG_CO_E!R41+NRG_BKBPB_E!R41+NRG_GW_E!R41+NRG_BF_E!R41+NRG_PR_E!R41+NRG_NI_E!R41+NRG_CL_E!R41+NRG_LNG_E!R41+NRG_BIOG_E!R41+NRG_GTL_E!R41+NRG_CPP_E!R41+NRG_NSP_E!R41</f>
        <v>0</v>
      </c>
      <c r="S41" s="10">
        <f>NRG_EHG_E!S41+NRG_CM_E!S41+NRG_OIL_NG_E!S41+NRG_PF_E!S41+NRG_CO_E!S41+NRG_BKBPB_E!S41+NRG_GW_E!S41+NRG_BF_E!S41+NRG_PR_E!S41+NRG_NI_E!S41+NRG_CL_E!S41+NRG_LNG_E!S41+NRG_BIOG_E!S41+NRG_GTL_E!S41+NRG_CPP_E!S41+NRG_NSP_E!S41</f>
        <v>0</v>
      </c>
      <c r="T41" s="10">
        <f>NRG_EHG_E!T41+NRG_CM_E!T41+NRG_OIL_NG_E!T41+NRG_PF_E!T41+NRG_CO_E!T41+NRG_BKBPB_E!T41+NRG_GW_E!T41+NRG_BF_E!T41+NRG_PR_E!T41+NRG_NI_E!T41+NRG_CL_E!T41+NRG_LNG_E!T41+NRG_BIOG_E!T41+NRG_GTL_E!T41+NRG_CPP_E!T41+NRG_NSP_E!T41</f>
        <v>0</v>
      </c>
      <c r="U41" s="10">
        <f>NRG_EHG_E!U41+NRG_CM_E!U41+NRG_OIL_NG_E!U41+NRG_PF_E!U41+NRG_CO_E!U41+NRG_BKBPB_E!U41+NRG_GW_E!U41+NRG_BF_E!U41+NRG_PR_E!U41+NRG_NI_E!U41+NRG_CL_E!U41+NRG_LNG_E!U41+NRG_BIOG_E!U41+NRG_GTL_E!U41+NRG_CPP_E!U41+NRG_NSP_E!U41</f>
        <v>0</v>
      </c>
      <c r="V41" s="10">
        <f>NRG_EHG_E!V41+NRG_CM_E!V41+NRG_OIL_NG_E!V41+NRG_PF_E!V41+NRG_CO_E!V41+NRG_BKBPB_E!V41+NRG_GW_E!V41+NRG_BF_E!V41+NRG_PR_E!V41+NRG_NI_E!V41+NRG_CL_E!V41+NRG_LNG_E!V41+NRG_BIOG_E!V41+NRG_GTL_E!V41+NRG_CPP_E!V41+NRG_NSP_E!V41</f>
        <v>0</v>
      </c>
      <c r="W41" s="10">
        <f>NRG_EHG_E!W41+NRG_CM_E!W41+NRG_OIL_NG_E!W41+NRG_PF_E!W41+NRG_CO_E!W41+NRG_BKBPB_E!W41+NRG_GW_E!W41+NRG_BF_E!W41+NRG_PR_E!W41+NRG_NI_E!W41+NRG_CL_E!W41+NRG_LNG_E!W41+NRG_BIOG_E!W41+NRG_GTL_E!W41+NRG_CPP_E!W41+NRG_NSP_E!W41</f>
        <v>0</v>
      </c>
      <c r="X41" s="10">
        <f>NRG_EHG_E!X41+NRG_CM_E!X41+NRG_OIL_NG_E!X41+NRG_PF_E!X41+NRG_CO_E!X41+NRG_BKBPB_E!X41+NRG_GW_E!X41+NRG_BF_E!X41+NRG_PR_E!X41+NRG_NI_E!X41+NRG_CL_E!X41+NRG_LNG_E!X41+NRG_BIOG_E!X41+NRG_GTL_E!X41+NRG_CPP_E!X41+NRG_NSP_E!X41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NRG_EHG_E!C42+NRG_CM_E!C42+NRG_OIL_NG_E!C42+NRG_PF_E!C42+NRG_CO_E!C42+NRG_BKBPB_E!C42+NRG_GW_E!C42+NRG_BF_E!C42+NRG_PR_E!C42+NRG_NI_E!C42+NRG_CL_E!C42+NRG_LNG_E!C42+NRG_BIOG_E!C42+NRG_GTL_E!C42+NRG_CPP_E!C42+NRG_NSP_E!C42</f>
        <v>0</v>
      </c>
      <c r="D42" s="10">
        <f>NRG_EHG_E!D42+NRG_CM_E!D42+NRG_OIL_NG_E!D42+NRG_PF_E!D42+NRG_CO_E!D42+NRG_BKBPB_E!D42+NRG_GW_E!D42+NRG_BF_E!D42+NRG_PR_E!D42+NRG_NI_E!D42+NRG_CL_E!D42+NRG_LNG_E!D42+NRG_BIOG_E!D42+NRG_GTL_E!D42+NRG_CPP_E!D42+NRG_NSP_E!D42</f>
        <v>0</v>
      </c>
      <c r="E42" s="10">
        <f>NRG_EHG_E!E42+NRG_CM_E!E42+NRG_OIL_NG_E!E42+NRG_PF_E!E42+NRG_CO_E!E42+NRG_BKBPB_E!E42+NRG_GW_E!E42+NRG_BF_E!E42+NRG_PR_E!E42+NRG_NI_E!E42+NRG_CL_E!E42+NRG_LNG_E!E42+NRG_BIOG_E!E42+NRG_GTL_E!E42+NRG_CPP_E!E42+NRG_NSP_E!E42</f>
        <v>0</v>
      </c>
      <c r="F42" s="10">
        <f>NRG_EHG_E!F42+NRG_CM_E!F42+NRG_OIL_NG_E!F42+NRG_PF_E!F42+NRG_CO_E!F42+NRG_BKBPB_E!F42+NRG_GW_E!F42+NRG_BF_E!F42+NRG_PR_E!F42+NRG_NI_E!F42+NRG_CL_E!F42+NRG_LNG_E!F42+NRG_BIOG_E!F42+NRG_GTL_E!F42+NRG_CPP_E!F42+NRG_NSP_E!F42</f>
        <v>0</v>
      </c>
      <c r="G42" s="10">
        <f>NRG_EHG_E!G42+NRG_CM_E!G42+NRG_OIL_NG_E!G42+NRG_PF_E!G42+NRG_CO_E!G42+NRG_BKBPB_E!G42+NRG_GW_E!G42+NRG_BF_E!G42+NRG_PR_E!G42+NRG_NI_E!G42+NRG_CL_E!G42+NRG_LNG_E!G42+NRG_BIOG_E!G42+NRG_GTL_E!G42+NRG_CPP_E!G42+NRG_NSP_E!G42</f>
        <v>0</v>
      </c>
      <c r="H42" s="10">
        <f>NRG_EHG_E!H42+NRG_CM_E!H42+NRG_OIL_NG_E!H42+NRG_PF_E!H42+NRG_CO_E!H42+NRG_BKBPB_E!H42+NRG_GW_E!H42+NRG_BF_E!H42+NRG_PR_E!H42+NRG_NI_E!H42+NRG_CL_E!H42+NRG_LNG_E!H42+NRG_BIOG_E!H42+NRG_GTL_E!H42+NRG_CPP_E!H42+NRG_NSP_E!H42</f>
        <v>0</v>
      </c>
      <c r="I42" s="10">
        <f>NRG_EHG_E!I42+NRG_CM_E!I42+NRG_OIL_NG_E!I42+NRG_PF_E!I42+NRG_CO_E!I42+NRG_BKBPB_E!I42+NRG_GW_E!I42+NRG_BF_E!I42+NRG_PR_E!I42+NRG_NI_E!I42+NRG_CL_E!I42+NRG_LNG_E!I42+NRG_BIOG_E!I42+NRG_GTL_E!I42+NRG_CPP_E!I42+NRG_NSP_E!I42</f>
        <v>0</v>
      </c>
      <c r="J42" s="10">
        <f>NRG_EHG_E!J42+NRG_CM_E!J42+NRG_OIL_NG_E!J42+NRG_PF_E!J42+NRG_CO_E!J42+NRG_BKBPB_E!J42+NRG_GW_E!J42+NRG_BF_E!J42+NRG_PR_E!J42+NRG_NI_E!J42+NRG_CL_E!J42+NRG_LNG_E!J42+NRG_BIOG_E!J42+NRG_GTL_E!J42+NRG_CPP_E!J42+NRG_NSP_E!J42</f>
        <v>0</v>
      </c>
      <c r="K42" s="10">
        <f>NRG_EHG_E!K42+NRG_CM_E!K42+NRG_OIL_NG_E!K42+NRG_PF_E!K42+NRG_CO_E!K42+NRG_BKBPB_E!K42+NRG_GW_E!K42+NRG_BF_E!K42+NRG_PR_E!K42+NRG_NI_E!K42+NRG_CL_E!K42+NRG_LNG_E!K42+NRG_BIOG_E!K42+NRG_GTL_E!K42+NRG_CPP_E!K42+NRG_NSP_E!K42</f>
        <v>0</v>
      </c>
      <c r="L42" s="10">
        <f>NRG_EHG_E!L42+NRG_CM_E!L42+NRG_OIL_NG_E!L42+NRG_PF_E!L42+NRG_CO_E!L42+NRG_BKBPB_E!L42+NRG_GW_E!L42+NRG_BF_E!L42+NRG_PR_E!L42+NRG_NI_E!L42+NRG_CL_E!L42+NRG_LNG_E!L42+NRG_BIOG_E!L42+NRG_GTL_E!L42+NRG_CPP_E!L42+NRG_NSP_E!L42</f>
        <v>0</v>
      </c>
      <c r="M42" s="10">
        <f>NRG_EHG_E!M42+NRG_CM_E!M42+NRG_OIL_NG_E!M42+NRG_PF_E!M42+NRG_CO_E!M42+NRG_BKBPB_E!M42+NRG_GW_E!M42+NRG_BF_E!M42+NRG_PR_E!M42+NRG_NI_E!M42+NRG_CL_E!M42+NRG_LNG_E!M42+NRG_BIOG_E!M42+NRG_GTL_E!M42+NRG_CPP_E!M42+NRG_NSP_E!M42</f>
        <v>0</v>
      </c>
      <c r="N42" s="10">
        <f>NRG_EHG_E!N42+NRG_CM_E!N42+NRG_OIL_NG_E!N42+NRG_PF_E!N42+NRG_CO_E!N42+NRG_BKBPB_E!N42+NRG_GW_E!N42+NRG_BF_E!N42+NRG_PR_E!N42+NRG_NI_E!N42+NRG_CL_E!N42+NRG_LNG_E!N42+NRG_BIOG_E!N42+NRG_GTL_E!N42+NRG_CPP_E!N42+NRG_NSP_E!N42</f>
        <v>0</v>
      </c>
      <c r="O42" s="10">
        <f>NRG_EHG_E!O42+NRG_CM_E!O42+NRG_OIL_NG_E!O42+NRG_PF_E!O42+NRG_CO_E!O42+NRG_BKBPB_E!O42+NRG_GW_E!O42+NRG_BF_E!O42+NRG_PR_E!O42+NRG_NI_E!O42+NRG_CL_E!O42+NRG_LNG_E!O42+NRG_BIOG_E!O42+NRG_GTL_E!O42+NRG_CPP_E!O42+NRG_NSP_E!O42</f>
        <v>0</v>
      </c>
      <c r="P42" s="10">
        <f>NRG_EHG_E!P42+NRG_CM_E!P42+NRG_OIL_NG_E!P42+NRG_PF_E!P42+NRG_CO_E!P42+NRG_BKBPB_E!P42+NRG_GW_E!P42+NRG_BF_E!P42+NRG_PR_E!P42+NRG_NI_E!P42+NRG_CL_E!P42+NRG_LNG_E!P42+NRG_BIOG_E!P42+NRG_GTL_E!P42+NRG_CPP_E!P42+NRG_NSP_E!P42</f>
        <v>0</v>
      </c>
      <c r="Q42" s="10">
        <f>NRG_EHG_E!Q42+NRG_CM_E!Q42+NRG_OIL_NG_E!Q42+NRG_PF_E!Q42+NRG_CO_E!Q42+NRG_BKBPB_E!Q42+NRG_GW_E!Q42+NRG_BF_E!Q42+NRG_PR_E!Q42+NRG_NI_E!Q42+NRG_CL_E!Q42+NRG_LNG_E!Q42+NRG_BIOG_E!Q42+NRG_GTL_E!Q42+NRG_CPP_E!Q42+NRG_NSP_E!Q42</f>
        <v>0</v>
      </c>
      <c r="R42" s="10">
        <f>NRG_EHG_E!R42+NRG_CM_E!R42+NRG_OIL_NG_E!R42+NRG_PF_E!R42+NRG_CO_E!R42+NRG_BKBPB_E!R42+NRG_GW_E!R42+NRG_BF_E!R42+NRG_PR_E!R42+NRG_NI_E!R42+NRG_CL_E!R42+NRG_LNG_E!R42+NRG_BIOG_E!R42+NRG_GTL_E!R42+NRG_CPP_E!R42+NRG_NSP_E!R42</f>
        <v>0</v>
      </c>
      <c r="S42" s="10">
        <f>NRG_EHG_E!S42+NRG_CM_E!S42+NRG_OIL_NG_E!S42+NRG_PF_E!S42+NRG_CO_E!S42+NRG_BKBPB_E!S42+NRG_GW_E!S42+NRG_BF_E!S42+NRG_PR_E!S42+NRG_NI_E!S42+NRG_CL_E!S42+NRG_LNG_E!S42+NRG_BIOG_E!S42+NRG_GTL_E!S42+NRG_CPP_E!S42+NRG_NSP_E!S42</f>
        <v>0</v>
      </c>
      <c r="T42" s="10">
        <f>NRG_EHG_E!T42+NRG_CM_E!T42+NRG_OIL_NG_E!T42+NRG_PF_E!T42+NRG_CO_E!T42+NRG_BKBPB_E!T42+NRG_GW_E!T42+NRG_BF_E!T42+NRG_PR_E!T42+NRG_NI_E!T42+NRG_CL_E!T42+NRG_LNG_E!T42+NRG_BIOG_E!T42+NRG_GTL_E!T42+NRG_CPP_E!T42+NRG_NSP_E!T42</f>
        <v>0</v>
      </c>
      <c r="U42" s="10">
        <f>NRG_EHG_E!U42+NRG_CM_E!U42+NRG_OIL_NG_E!U42+NRG_PF_E!U42+NRG_CO_E!U42+NRG_BKBPB_E!U42+NRG_GW_E!U42+NRG_BF_E!U42+NRG_PR_E!U42+NRG_NI_E!U42+NRG_CL_E!U42+NRG_LNG_E!U42+NRG_BIOG_E!U42+NRG_GTL_E!U42+NRG_CPP_E!U42+NRG_NSP_E!U42</f>
        <v>0</v>
      </c>
      <c r="V42" s="10">
        <f>NRG_EHG_E!V42+NRG_CM_E!V42+NRG_OIL_NG_E!V42+NRG_PF_E!V42+NRG_CO_E!V42+NRG_BKBPB_E!V42+NRG_GW_E!V42+NRG_BF_E!V42+NRG_PR_E!V42+NRG_NI_E!V42+NRG_CL_E!V42+NRG_LNG_E!V42+NRG_BIOG_E!V42+NRG_GTL_E!V42+NRG_CPP_E!V42+NRG_NSP_E!V42</f>
        <v>0</v>
      </c>
      <c r="W42" s="10">
        <f>NRG_EHG_E!W42+NRG_CM_E!W42+NRG_OIL_NG_E!W42+NRG_PF_E!W42+NRG_CO_E!W42+NRG_BKBPB_E!W42+NRG_GW_E!W42+NRG_BF_E!W42+NRG_PR_E!W42+NRG_NI_E!W42+NRG_CL_E!W42+NRG_LNG_E!W42+NRG_BIOG_E!W42+NRG_GTL_E!W42+NRG_CPP_E!W42+NRG_NSP_E!W42</f>
        <v>0</v>
      </c>
      <c r="X42" s="10">
        <f>NRG_EHG_E!X42+NRG_CM_E!X42+NRG_OIL_NG_E!X42+NRG_PF_E!X42+NRG_CO_E!X42+NRG_BKBPB_E!X42+NRG_GW_E!X42+NRG_BF_E!X42+NRG_PR_E!X42+NRG_NI_E!X42+NRG_CL_E!X42+NRG_LNG_E!X42+NRG_BIOG_E!X42+NRG_GTL_E!X42+NRG_CPP_E!X42+NRG_NSP_E!X42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NRG_EHG_E!C43+NRG_CM_E!C43+NRG_OIL_NG_E!C43+NRG_PF_E!C43+NRG_CO_E!C43+NRG_BKBPB_E!C43+NRG_GW_E!C43+NRG_BF_E!C43+NRG_PR_E!C43+NRG_NI_E!C43+NRG_CL_E!C43+NRG_LNG_E!C43+NRG_BIOG_E!C43+NRG_GTL_E!C43+NRG_CPP_E!C43+NRG_NSP_E!C43</f>
        <v>3.088220120378331</v>
      </c>
      <c r="D43" s="10">
        <f>NRG_EHG_E!D43+NRG_CM_E!D43+NRG_OIL_NG_E!D43+NRG_PF_E!D43+NRG_CO_E!D43+NRG_BKBPB_E!D43+NRG_GW_E!D43+NRG_BF_E!D43+NRG_PR_E!D43+NRG_NI_E!D43+NRG_CL_E!D43+NRG_LNG_E!D43+NRG_BIOG_E!D43+NRG_GTL_E!D43+NRG_CPP_E!D43+NRG_NSP_E!D43</f>
        <v>2.058813413585554</v>
      </c>
      <c r="E43" s="10">
        <f>NRG_EHG_E!E43+NRG_CM_E!E43+NRG_OIL_NG_E!E43+NRG_PF_E!E43+NRG_CO_E!E43+NRG_BKBPB_E!E43+NRG_GW_E!E43+NRG_BF_E!E43+NRG_PR_E!E43+NRG_NI_E!E43+NRG_CL_E!E43+NRG_LNG_E!E43+NRG_BIOG_E!E43+NRG_GTL_E!E43+NRG_CPP_E!E43+NRG_NSP_E!E43</f>
        <v>1.029406706792777</v>
      </c>
      <c r="F43" s="10">
        <f>NRG_EHG_E!F43+NRG_CM_E!F43+NRG_OIL_NG_E!F43+NRG_PF_E!F43+NRG_CO_E!F43+NRG_BKBPB_E!F43+NRG_GW_E!F43+NRG_BF_E!F43+NRG_PR_E!F43+NRG_NI_E!F43+NRG_CL_E!F43+NRG_LNG_E!F43+NRG_BIOG_E!F43+NRG_GTL_E!F43+NRG_CPP_E!F43+NRG_NSP_E!F43</f>
        <v>2.058813413585554</v>
      </c>
      <c r="G43" s="10">
        <f>NRG_EHG_E!G43+NRG_CM_E!G43+NRG_OIL_NG_E!G43+NRG_PF_E!G43+NRG_CO_E!G43+NRG_BKBPB_E!G43+NRG_GW_E!G43+NRG_BF_E!G43+NRG_PR_E!G43+NRG_NI_E!G43+NRG_CL_E!G43+NRG_LNG_E!G43+NRG_BIOG_E!G43+NRG_GTL_E!G43+NRG_CPP_E!G43+NRG_NSP_E!G43</f>
        <v>1.029406706792777</v>
      </c>
      <c r="H43" s="10">
        <f>NRG_EHG_E!H43+NRG_CM_E!H43+NRG_OIL_NG_E!H43+NRG_PF_E!H43+NRG_CO_E!H43+NRG_BKBPB_E!H43+NRG_GW_E!H43+NRG_BF_E!H43+NRG_PR_E!H43+NRG_NI_E!H43+NRG_CL_E!H43+NRG_LNG_E!H43+NRG_BIOG_E!H43+NRG_GTL_E!H43+NRG_CPP_E!H43+NRG_NSP_E!H43</f>
        <v>1.029406706792777</v>
      </c>
      <c r="I43" s="10">
        <f>NRG_EHG_E!I43+NRG_CM_E!I43+NRG_OIL_NG_E!I43+NRG_PF_E!I43+NRG_CO_E!I43+NRG_BKBPB_E!I43+NRG_GW_E!I43+NRG_BF_E!I43+NRG_PR_E!I43+NRG_NI_E!I43+NRG_CL_E!I43+NRG_LNG_E!I43+NRG_BIOG_E!I43+NRG_GTL_E!I43+NRG_CPP_E!I43+NRG_NSP_E!I43</f>
        <v>1.029406706792777</v>
      </c>
      <c r="J43" s="10">
        <f>NRG_EHG_E!J43+NRG_CM_E!J43+NRG_OIL_NG_E!J43+NRG_PF_E!J43+NRG_CO_E!J43+NRG_BKBPB_E!J43+NRG_GW_E!J43+NRG_BF_E!J43+NRG_PR_E!J43+NRG_NI_E!J43+NRG_CL_E!J43+NRG_LNG_E!J43+NRG_BIOG_E!J43+NRG_GTL_E!J43+NRG_CPP_E!J43+NRG_NSP_E!J43</f>
        <v>1.029406706792777</v>
      </c>
      <c r="K43" s="10">
        <f>NRG_EHG_E!K43+NRG_CM_E!K43+NRG_OIL_NG_E!K43+NRG_PF_E!K43+NRG_CO_E!K43+NRG_BKBPB_E!K43+NRG_GW_E!K43+NRG_BF_E!K43+NRG_PR_E!K43+NRG_NI_E!K43+NRG_CL_E!K43+NRG_LNG_E!K43+NRG_BIOG_E!K43+NRG_GTL_E!K43+NRG_CPP_E!K43+NRG_NSP_E!K43</f>
        <v>1.031814273430782</v>
      </c>
      <c r="L43" s="10">
        <f>NRG_EHG_E!L43+NRG_CM_E!L43+NRG_OIL_NG_E!L43+NRG_PF_E!L43+NRG_CO_E!L43+NRG_BKBPB_E!L43+NRG_GW_E!L43+NRG_BF_E!L43+NRG_PR_E!L43+NRG_NI_E!L43+NRG_CL_E!L43+NRG_LNG_E!L43+NRG_BIOG_E!L43+NRG_GTL_E!L43+NRG_CPP_E!L43+NRG_NSP_E!L43</f>
        <v>1.031814273430782</v>
      </c>
      <c r="M43" s="10">
        <f>NRG_EHG_E!M43+NRG_CM_E!M43+NRG_OIL_NG_E!M43+NRG_PF_E!M43+NRG_CO_E!M43+NRG_BKBPB_E!M43+NRG_GW_E!M43+NRG_BF_E!M43+NRG_PR_E!M43+NRG_NI_E!M43+NRG_CL_E!M43+NRG_LNG_E!M43+NRG_BIOG_E!M43+NRG_GTL_E!M43+NRG_CPP_E!M43+NRG_NSP_E!M43</f>
        <v>2.0636285468615649</v>
      </c>
      <c r="N43" s="10">
        <f>NRG_EHG_E!N43+NRG_CM_E!N43+NRG_OIL_NG_E!N43+NRG_PF_E!N43+NRG_CO_E!N43+NRG_BKBPB_E!N43+NRG_GW_E!N43+NRG_BF_E!N43+NRG_PR_E!N43+NRG_NI_E!N43+NRG_CL_E!N43+NRG_LNG_E!N43+NRG_BIOG_E!N43+NRG_GTL_E!N43+NRG_CPP_E!N43+NRG_NSP_E!N43</f>
        <v>4.1272570937231299</v>
      </c>
      <c r="O43" s="10">
        <f>NRG_EHG_E!O43+NRG_CM_E!O43+NRG_OIL_NG_E!O43+NRG_PF_E!O43+NRG_CO_E!O43+NRG_BKBPB_E!O43+NRG_GW_E!O43+NRG_BF_E!O43+NRG_PR_E!O43+NRG_NI_E!O43+NRG_CL_E!O43+NRG_LNG_E!O43+NRG_BIOG_E!O43+NRG_GTL_E!O43+NRG_CPP_E!O43+NRG_NSP_E!O43</f>
        <v>5.1590713671539117</v>
      </c>
      <c r="P43" s="10">
        <f>NRG_EHG_E!P43+NRG_CM_E!P43+NRG_OIL_NG_E!P43+NRG_PF_E!P43+NRG_CO_E!P43+NRG_BKBPB_E!P43+NRG_GW_E!P43+NRG_BF_E!P43+NRG_PR_E!P43+NRG_NI_E!P43+NRG_CL_E!P43+NRG_LNG_E!P43+NRG_BIOG_E!P43+NRG_GTL_E!P43+NRG_CPP_E!P43+NRG_NSP_E!P43</f>
        <v>5.1590713671539117</v>
      </c>
      <c r="Q43" s="10">
        <f>NRG_EHG_E!Q43+NRG_CM_E!Q43+NRG_OIL_NG_E!Q43+NRG_PF_E!Q43+NRG_CO_E!Q43+NRG_BKBPB_E!Q43+NRG_GW_E!Q43+NRG_BF_E!Q43+NRG_PR_E!Q43+NRG_NI_E!Q43+NRG_CL_E!Q43+NRG_LNG_E!Q43+NRG_BIOG_E!Q43+NRG_GTL_E!Q43+NRG_CPP_E!Q43+NRG_NSP_E!Q43</f>
        <v>4.1272570937231299</v>
      </c>
      <c r="R43" s="10">
        <f>NRG_EHG_E!R43+NRG_CM_E!R43+NRG_OIL_NG_E!R43+NRG_PF_E!R43+NRG_CO_E!R43+NRG_BKBPB_E!R43+NRG_GW_E!R43+NRG_BF_E!R43+NRG_PR_E!R43+NRG_NI_E!R43+NRG_CL_E!R43+NRG_LNG_E!R43+NRG_BIOG_E!R43+NRG_GTL_E!R43+NRG_CPP_E!R43+NRG_NSP_E!R43</f>
        <v>0.25588993981083402</v>
      </c>
      <c r="S43" s="10">
        <f>NRG_EHG_E!S43+NRG_CM_E!S43+NRG_OIL_NG_E!S43+NRG_PF_E!S43+NRG_CO_E!S43+NRG_BKBPB_E!S43+NRG_GW_E!S43+NRG_BF_E!S43+NRG_PR_E!S43+NRG_NI_E!S43+NRG_CL_E!S43+NRG_LNG_E!S43+NRG_BIOG_E!S43+NRG_GTL_E!S43+NRG_CPP_E!S43+NRG_NSP_E!S43</f>
        <v>0.4545141874462596</v>
      </c>
      <c r="T43" s="10">
        <f>NRG_EHG_E!T43+NRG_CM_E!T43+NRG_OIL_NG_E!T43+NRG_PF_E!T43+NRG_CO_E!T43+NRG_BKBPB_E!T43+NRG_GW_E!T43+NRG_BF_E!T43+NRG_PR_E!T43+NRG_NI_E!T43+NRG_CL_E!T43+NRG_LNG_E!T43+NRG_BIOG_E!T43+NRG_GTL_E!T43+NRG_CPP_E!T43+NRG_NSP_E!T43</f>
        <v>0.38091143594153049</v>
      </c>
      <c r="U43" s="10">
        <f>NRG_EHG_E!U43+NRG_CM_E!U43+NRG_OIL_NG_E!U43+NRG_PF_E!U43+NRG_CO_E!U43+NRG_BKBPB_E!U43+NRG_GW_E!U43+NRG_BF_E!U43+NRG_PR_E!U43+NRG_NI_E!U43+NRG_CL_E!U43+NRG_LNG_E!U43+NRG_BIOG_E!U43+NRG_GTL_E!U43+NRG_CPP_E!U43+NRG_NSP_E!U43</f>
        <v>0.74118658641444524</v>
      </c>
      <c r="V43" s="10">
        <f>NRG_EHG_E!V43+NRG_CM_E!V43+NRG_OIL_NG_E!V43+NRG_PF_E!V43+NRG_CO_E!V43+NRG_BKBPB_E!V43+NRG_GW_E!V43+NRG_BF_E!V43+NRG_PR_E!V43+NRG_NI_E!V43+NRG_CL_E!V43+NRG_LNG_E!V43+NRG_BIOG_E!V43+NRG_GTL_E!V43+NRG_CPP_E!V43+NRG_NSP_E!V43</f>
        <v>0.5065348237317282</v>
      </c>
      <c r="W43" s="10">
        <f>NRG_EHG_E!W43+NRG_CM_E!W43+NRG_OIL_NG_E!W43+NRG_PF_E!W43+NRG_CO_E!W43+NRG_BKBPB_E!W43+NRG_GW_E!W43+NRG_BF_E!W43+NRG_PR_E!W43+NRG_NI_E!W43+NRG_CL_E!W43+NRG_LNG_E!W43+NRG_BIOG_E!W43+NRG_GTL_E!W43+NRG_CPP_E!W43+NRG_NSP_E!W43</f>
        <v>0.71797076526225267</v>
      </c>
      <c r="X43" s="10">
        <f>NRG_EHG_E!X43+NRG_CM_E!X43+NRG_OIL_NG_E!X43+NRG_PF_E!X43+NRG_CO_E!X43+NRG_BKBPB_E!X43+NRG_GW_E!X43+NRG_BF_E!X43+NRG_PR_E!X43+NRG_NI_E!X43+NRG_CL_E!X43+NRG_LNG_E!X43+NRG_BIOG_E!X43+NRG_GTL_E!X43+NRG_CPP_E!X43+NRG_NSP_E!X43</f>
        <v>0.599140154772141</v>
      </c>
    </row>
    <row r="44" spans="1:24" ht="11.25" customHeight="1" x14ac:dyDescent="0.2">
      <c r="A44" s="41" t="s">
        <v>75</v>
      </c>
      <c r="B44" s="9" t="s">
        <v>76</v>
      </c>
      <c r="C44" s="10">
        <f>NRG_EHG_E!C44+NRG_CM_E!C44+NRG_OIL_NG_E!C44+NRG_PF_E!C44+NRG_CO_E!C44+NRG_BKBPB_E!C44+NRG_GW_E!C44+NRG_BF_E!C44+NRG_PR_E!C44+NRG_NI_E!C44+NRG_CL_E!C44+NRG_LNG_E!C44+NRG_BIOG_E!C44+NRG_GTL_E!C44+NRG_CPP_E!C44+NRG_NSP_E!C44</f>
        <v>263.42312983662941</v>
      </c>
      <c r="D44" s="10">
        <f>NRG_EHG_E!D44+NRG_CM_E!D44+NRG_OIL_NG_E!D44+NRG_PF_E!D44+NRG_CO_E!D44+NRG_BKBPB_E!D44+NRG_GW_E!D44+NRG_BF_E!D44+NRG_PR_E!D44+NRG_NI_E!D44+NRG_CL_E!D44+NRG_LNG_E!D44+NRG_BIOG_E!D44+NRG_GTL_E!D44+NRG_CPP_E!D44+NRG_NSP_E!D44</f>
        <v>311.40730868443683</v>
      </c>
      <c r="E44" s="10">
        <f>NRG_EHG_E!E44+NRG_CM_E!E44+NRG_OIL_NG_E!E44+NRG_PF_E!E44+NRG_CO_E!E44+NRG_BKBPB_E!E44+NRG_GW_E!E44+NRG_BF_E!E44+NRG_PR_E!E44+NRG_NI_E!E44+NRG_CL_E!E44+NRG_LNG_E!E44+NRG_BIOG_E!E44+NRG_GTL_E!E44+NRG_CPP_E!E44+NRG_NSP_E!E44</f>
        <v>243.83774720550301</v>
      </c>
      <c r="F44" s="10">
        <f>NRG_EHG_E!F44+NRG_CM_E!F44+NRG_OIL_NG_E!F44+NRG_PF_E!F44+NRG_CO_E!F44+NRG_BKBPB_E!F44+NRG_GW_E!F44+NRG_BF_E!F44+NRG_PR_E!F44+NRG_NI_E!F44+NRG_CL_E!F44+NRG_LNG_E!F44+NRG_BIOG_E!F44+NRG_GTL_E!F44+NRG_CPP_E!F44+NRG_NSP_E!F44</f>
        <v>205.64634565778161</v>
      </c>
      <c r="G44" s="10">
        <f>NRG_EHG_E!G44+NRG_CM_E!G44+NRG_OIL_NG_E!G44+NRG_PF_E!G44+NRG_CO_E!G44+NRG_BKBPB_E!G44+NRG_GW_E!G44+NRG_BF_E!G44+NRG_PR_E!G44+NRG_NI_E!G44+NRG_CL_E!G44+NRG_LNG_E!G44+NRG_BIOG_E!G44+NRG_GTL_E!G44+NRG_CPP_E!G44+NRG_NSP_E!G44</f>
        <v>169.41341358555459</v>
      </c>
      <c r="H44" s="10">
        <f>NRG_EHG_E!H44+NRG_CM_E!H44+NRG_OIL_NG_E!H44+NRG_PF_E!H44+NRG_CO_E!H44+NRG_BKBPB_E!H44+NRG_GW_E!H44+NRG_BF_E!H44+NRG_PR_E!H44+NRG_NI_E!H44+NRG_CL_E!H44+NRG_LNG_E!H44+NRG_BIOG_E!H44+NRG_GTL_E!H44+NRG_CPP_E!H44+NRG_NSP_E!H44</f>
        <v>185.08168529664661</v>
      </c>
      <c r="I44" s="10">
        <f>NRG_EHG_E!I44+NRG_CM_E!I44+NRG_OIL_NG_E!I44+NRG_PF_E!I44+NRG_CO_E!I44+NRG_BKBPB_E!I44+NRG_GW_E!I44+NRG_BF_E!I44+NRG_PR_E!I44+NRG_NI_E!I44+NRG_CL_E!I44+NRG_LNG_E!I44+NRG_BIOG_E!I44+NRG_GTL_E!I44+NRG_CPP_E!I44+NRG_NSP_E!I44</f>
        <v>159.6207222699914</v>
      </c>
      <c r="J44" s="10">
        <f>NRG_EHG_E!J44+NRG_CM_E!J44+NRG_OIL_NG_E!J44+NRG_PF_E!J44+NRG_CO_E!J44+NRG_BKBPB_E!J44+NRG_GW_E!J44+NRG_BF_E!J44+NRG_PR_E!J44+NRG_NI_E!J44+NRG_CL_E!J44+NRG_LNG_E!J44+NRG_BIOG_E!J44+NRG_GTL_E!J44+NRG_CPP_E!J44+NRG_NSP_E!J44</f>
        <v>166.47558039552879</v>
      </c>
      <c r="K44" s="10">
        <f>NRG_EHG_E!K44+NRG_CM_E!K44+NRG_OIL_NG_E!K44+NRG_PF_E!K44+NRG_CO_E!K44+NRG_BKBPB_E!K44+NRG_GW_E!K44+NRG_BF_E!K44+NRG_PR_E!K44+NRG_NI_E!K44+NRG_CL_E!K44+NRG_LNG_E!K44+NRG_BIOG_E!K44+NRG_GTL_E!K44+NRG_CPP_E!K44+NRG_NSP_E!K44</f>
        <v>164.51702493551161</v>
      </c>
      <c r="L44" s="10">
        <f>NRG_EHG_E!L44+NRG_CM_E!L44+NRG_OIL_NG_E!L44+NRG_PF_E!L44+NRG_CO_E!L44+NRG_BKBPB_E!L44+NRG_GW_E!L44+NRG_BF_E!L44+NRG_PR_E!L44+NRG_NI_E!L44+NRG_CL_E!L44+NRG_LNG_E!L44+NRG_BIOG_E!L44+NRG_GTL_E!L44+NRG_CPP_E!L44+NRG_NSP_E!L44</f>
        <v>58.756061908856402</v>
      </c>
      <c r="M44" s="10">
        <f>NRG_EHG_E!M44+NRG_CM_E!M44+NRG_OIL_NG_E!M44+NRG_PF_E!M44+NRG_CO_E!M44+NRG_BKBPB_E!M44+NRG_GW_E!M44+NRG_BF_E!M44+NRG_PR_E!M44+NRG_NI_E!M44+NRG_CL_E!M44+NRG_LNG_E!M44+NRG_BIOG_E!M44+NRG_GTL_E!M44+NRG_CPP_E!M44+NRG_NSP_E!M44</f>
        <v>7.8341358555460019</v>
      </c>
      <c r="N44" s="10">
        <f>NRG_EHG_E!N44+NRG_CM_E!N44+NRG_OIL_NG_E!N44+NRG_PF_E!N44+NRG_CO_E!N44+NRG_BKBPB_E!N44+NRG_GW_E!N44+NRG_BF_E!N44+NRG_PR_E!N44+NRG_NI_E!N44+NRG_CL_E!N44+NRG_LNG_E!N44+NRG_BIOG_E!N44+NRG_GTL_E!N44+NRG_CPP_E!N44+NRG_NSP_E!N44</f>
        <v>4.8963026655202064</v>
      </c>
      <c r="O44" s="10">
        <f>NRG_EHG_E!O44+NRG_CM_E!O44+NRG_OIL_NG_E!O44+NRG_PF_E!O44+NRG_CO_E!O44+NRG_BKBPB_E!O44+NRG_GW_E!O44+NRG_BF_E!O44+NRG_PR_E!O44+NRG_NI_E!O44+NRG_CL_E!O44+NRG_LNG_E!O44+NRG_BIOG_E!O44+NRG_GTL_E!O44+NRG_CPP_E!O44+NRG_NSP_E!O44</f>
        <v>7.9105760963026652</v>
      </c>
      <c r="P44" s="10">
        <f>NRG_EHG_E!P44+NRG_CM_E!P44+NRG_OIL_NG_E!P44+NRG_PF_E!P44+NRG_CO_E!P44+NRG_BKBPB_E!P44+NRG_GW_E!P44+NRG_BF_E!P44+NRG_PR_E!P44+NRG_NI_E!P44+NRG_CL_E!P44+NRG_LNG_E!P44+NRG_BIOG_E!P44+NRG_GTL_E!P44+NRG_CPP_E!P44+NRG_NSP_E!P44</f>
        <v>6.8548581255374019</v>
      </c>
      <c r="Q44" s="10">
        <f>NRG_EHG_E!Q44+NRG_CM_E!Q44+NRG_OIL_NG_E!Q44+NRG_PF_E!Q44+NRG_CO_E!Q44+NRG_BKBPB_E!Q44+NRG_GW_E!Q44+NRG_BF_E!Q44+NRG_PR_E!Q44+NRG_NI_E!Q44+NRG_CL_E!Q44+NRG_LNG_E!Q44+NRG_BIOG_E!Q44+NRG_GTL_E!Q44+NRG_CPP_E!Q44+NRG_NSP_E!Q44</f>
        <v>4.8963026655202064</v>
      </c>
      <c r="R44" s="10">
        <f>NRG_EHG_E!R44+NRG_CM_E!R44+NRG_OIL_NG_E!R44+NRG_PF_E!R44+NRG_CO_E!R44+NRG_BKBPB_E!R44+NRG_GW_E!R44+NRG_BF_E!R44+NRG_PR_E!R44+NRG_NI_E!R44+NRG_CL_E!R44+NRG_LNG_E!R44+NRG_BIOG_E!R44+NRG_GTL_E!R44+NRG_CPP_E!R44+NRG_NSP_E!R44</f>
        <v>7.2406706792777298</v>
      </c>
      <c r="S44" s="10">
        <f>NRG_EHG_E!S44+NRG_CM_E!S44+NRG_OIL_NG_E!S44+NRG_PF_E!S44+NRG_CO_E!S44+NRG_BKBPB_E!S44+NRG_GW_E!S44+NRG_BF_E!S44+NRG_PR_E!S44+NRG_NI_E!S44+NRG_CL_E!S44+NRG_LNG_E!S44+NRG_BIOG_E!S44+NRG_GTL_E!S44+NRG_CPP_E!S44+NRG_NSP_E!S44</f>
        <v>9.4582975064488384E-4</v>
      </c>
      <c r="T44" s="10">
        <f>NRG_EHG_E!T44+NRG_CM_E!T44+NRG_OIL_NG_E!T44+NRG_PF_E!T44+NRG_CO_E!T44+NRG_BKBPB_E!T44+NRG_GW_E!T44+NRG_BF_E!T44+NRG_PR_E!T44+NRG_NI_E!T44+NRG_CL_E!T44+NRG_LNG_E!T44+NRG_BIOG_E!T44+NRG_GTL_E!T44+NRG_CPP_E!T44+NRG_NSP_E!T44</f>
        <v>0</v>
      </c>
      <c r="U44" s="10">
        <f>NRG_EHG_E!U44+NRG_CM_E!U44+NRG_OIL_NG_E!U44+NRG_PF_E!U44+NRG_CO_E!U44+NRG_BKBPB_E!U44+NRG_GW_E!U44+NRG_BF_E!U44+NRG_PR_E!U44+NRG_NI_E!U44+NRG_CL_E!U44+NRG_LNG_E!U44+NRG_BIOG_E!U44+NRG_GTL_E!U44+NRG_CPP_E!U44+NRG_NSP_E!U44</f>
        <v>0</v>
      </c>
      <c r="V44" s="10">
        <f>NRG_EHG_E!V44+NRG_CM_E!V44+NRG_OIL_NG_E!V44+NRG_PF_E!V44+NRG_CO_E!V44+NRG_BKBPB_E!V44+NRG_GW_E!V44+NRG_BF_E!V44+NRG_PR_E!V44+NRG_NI_E!V44+NRG_CL_E!V44+NRG_LNG_E!V44+NRG_BIOG_E!V44+NRG_GTL_E!V44+NRG_CPP_E!V44+NRG_NSP_E!V44</f>
        <v>0</v>
      </c>
      <c r="W44" s="10">
        <f>NRG_EHG_E!W44+NRG_CM_E!W44+NRG_OIL_NG_E!W44+NRG_PF_E!W44+NRG_CO_E!W44+NRG_BKBPB_E!W44+NRG_GW_E!W44+NRG_BF_E!W44+NRG_PR_E!W44+NRG_NI_E!W44+NRG_CL_E!W44+NRG_LNG_E!W44+NRG_BIOG_E!W44+NRG_GTL_E!W44+NRG_CPP_E!W44+NRG_NSP_E!W44</f>
        <v>0</v>
      </c>
      <c r="X44" s="10">
        <f>NRG_EHG_E!X44+NRG_CM_E!X44+NRG_OIL_NG_E!X44+NRG_PF_E!X44+NRG_CO_E!X44+NRG_BKBPB_E!X44+NRG_GW_E!X44+NRG_BF_E!X44+NRG_PR_E!X44+NRG_NI_E!X44+NRG_CL_E!X44+NRG_LNG_E!X44+NRG_BIOG_E!X44+NRG_GTL_E!X44+NRG_CPP_E!X44+NRG_NSP_E!X44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NRG_EHG_E!C45+NRG_CM_E!C45+NRG_OIL_NG_E!C45+NRG_PF_E!C45+NRG_CO_E!C45+NRG_BKBPB_E!C45+NRG_GW_E!C45+NRG_BF_E!C45+NRG_PR_E!C45+NRG_NI_E!C45+NRG_CL_E!C45+NRG_LNG_E!C45+NRG_BIOG_E!C45+NRG_GTL_E!C45+NRG_CPP_E!C45+NRG_NSP_E!C45</f>
        <v>0</v>
      </c>
      <c r="D45" s="10">
        <f>NRG_EHG_E!D45+NRG_CM_E!D45+NRG_OIL_NG_E!D45+NRG_PF_E!D45+NRG_CO_E!D45+NRG_BKBPB_E!D45+NRG_GW_E!D45+NRG_BF_E!D45+NRG_PR_E!D45+NRG_NI_E!D45+NRG_CL_E!D45+NRG_LNG_E!D45+NRG_BIOG_E!D45+NRG_GTL_E!D45+NRG_CPP_E!D45+NRG_NSP_E!D45</f>
        <v>0</v>
      </c>
      <c r="E45" s="10">
        <f>NRG_EHG_E!E45+NRG_CM_E!E45+NRG_OIL_NG_E!E45+NRG_PF_E!E45+NRG_CO_E!E45+NRG_BKBPB_E!E45+NRG_GW_E!E45+NRG_BF_E!E45+NRG_PR_E!E45+NRG_NI_E!E45+NRG_CL_E!E45+NRG_LNG_E!E45+NRG_BIOG_E!E45+NRG_GTL_E!E45+NRG_CPP_E!E45+NRG_NSP_E!E45</f>
        <v>0</v>
      </c>
      <c r="F45" s="10">
        <f>NRG_EHG_E!F45+NRG_CM_E!F45+NRG_OIL_NG_E!F45+NRG_PF_E!F45+NRG_CO_E!F45+NRG_BKBPB_E!F45+NRG_GW_E!F45+NRG_BF_E!F45+NRG_PR_E!F45+NRG_NI_E!F45+NRG_CL_E!F45+NRG_LNG_E!F45+NRG_BIOG_E!F45+NRG_GTL_E!F45+NRG_CPP_E!F45+NRG_NSP_E!F45</f>
        <v>0</v>
      </c>
      <c r="G45" s="10">
        <f>NRG_EHG_E!G45+NRG_CM_E!G45+NRG_OIL_NG_E!G45+NRG_PF_E!G45+NRG_CO_E!G45+NRG_BKBPB_E!G45+NRG_GW_E!G45+NRG_BF_E!G45+NRG_PR_E!G45+NRG_NI_E!G45+NRG_CL_E!G45+NRG_LNG_E!G45+NRG_BIOG_E!G45+NRG_GTL_E!G45+NRG_CPP_E!G45+NRG_NSP_E!G45</f>
        <v>0</v>
      </c>
      <c r="H45" s="10">
        <f>NRG_EHG_E!H45+NRG_CM_E!H45+NRG_OIL_NG_E!H45+NRG_PF_E!H45+NRG_CO_E!H45+NRG_BKBPB_E!H45+NRG_GW_E!H45+NRG_BF_E!H45+NRG_PR_E!H45+NRG_NI_E!H45+NRG_CL_E!H45+NRG_LNG_E!H45+NRG_BIOG_E!H45+NRG_GTL_E!H45+NRG_CPP_E!H45+NRG_NSP_E!H45</f>
        <v>0</v>
      </c>
      <c r="I45" s="10">
        <f>NRG_EHG_E!I45+NRG_CM_E!I45+NRG_OIL_NG_E!I45+NRG_PF_E!I45+NRG_CO_E!I45+NRG_BKBPB_E!I45+NRG_GW_E!I45+NRG_BF_E!I45+NRG_PR_E!I45+NRG_NI_E!I45+NRG_CL_E!I45+NRG_LNG_E!I45+NRG_BIOG_E!I45+NRG_GTL_E!I45+NRG_CPP_E!I45+NRG_NSP_E!I45</f>
        <v>0</v>
      </c>
      <c r="J45" s="10">
        <f>NRG_EHG_E!J45+NRG_CM_E!J45+NRG_OIL_NG_E!J45+NRG_PF_E!J45+NRG_CO_E!J45+NRG_BKBPB_E!J45+NRG_GW_E!J45+NRG_BF_E!J45+NRG_PR_E!J45+NRG_NI_E!J45+NRG_CL_E!J45+NRG_LNG_E!J45+NRG_BIOG_E!J45+NRG_GTL_E!J45+NRG_CPP_E!J45+NRG_NSP_E!J45</f>
        <v>0</v>
      </c>
      <c r="K45" s="10">
        <f>NRG_EHG_E!K45+NRG_CM_E!K45+NRG_OIL_NG_E!K45+NRG_PF_E!K45+NRG_CO_E!K45+NRG_BKBPB_E!K45+NRG_GW_E!K45+NRG_BF_E!K45+NRG_PR_E!K45+NRG_NI_E!K45+NRG_CL_E!K45+NRG_LNG_E!K45+NRG_BIOG_E!K45+NRG_GTL_E!K45+NRG_CPP_E!K45+NRG_NSP_E!K45</f>
        <v>0</v>
      </c>
      <c r="L45" s="10">
        <f>NRG_EHG_E!L45+NRG_CM_E!L45+NRG_OIL_NG_E!L45+NRG_PF_E!L45+NRG_CO_E!L45+NRG_BKBPB_E!L45+NRG_GW_E!L45+NRG_BF_E!L45+NRG_PR_E!L45+NRG_NI_E!L45+NRG_CL_E!L45+NRG_LNG_E!L45+NRG_BIOG_E!L45+NRG_GTL_E!L45+NRG_CPP_E!L45+NRG_NSP_E!L45</f>
        <v>0</v>
      </c>
      <c r="M45" s="10">
        <f>NRG_EHG_E!M45+NRG_CM_E!M45+NRG_OIL_NG_E!M45+NRG_PF_E!M45+NRG_CO_E!M45+NRG_BKBPB_E!M45+NRG_GW_E!M45+NRG_BF_E!M45+NRG_PR_E!M45+NRG_NI_E!M45+NRG_CL_E!M45+NRG_LNG_E!M45+NRG_BIOG_E!M45+NRG_GTL_E!M45+NRG_CPP_E!M45+NRG_NSP_E!M45</f>
        <v>0</v>
      </c>
      <c r="N45" s="10">
        <f>NRG_EHG_E!N45+NRG_CM_E!N45+NRG_OIL_NG_E!N45+NRG_PF_E!N45+NRG_CO_E!N45+NRG_BKBPB_E!N45+NRG_GW_E!N45+NRG_BF_E!N45+NRG_PR_E!N45+NRG_NI_E!N45+NRG_CL_E!N45+NRG_LNG_E!N45+NRG_BIOG_E!N45+NRG_GTL_E!N45+NRG_CPP_E!N45+NRG_NSP_E!N45</f>
        <v>0</v>
      </c>
      <c r="O45" s="10">
        <f>NRG_EHG_E!O45+NRG_CM_E!O45+NRG_OIL_NG_E!O45+NRG_PF_E!O45+NRG_CO_E!O45+NRG_BKBPB_E!O45+NRG_GW_E!O45+NRG_BF_E!O45+NRG_PR_E!O45+NRG_NI_E!O45+NRG_CL_E!O45+NRG_LNG_E!O45+NRG_BIOG_E!O45+NRG_GTL_E!O45+NRG_CPP_E!O45+NRG_NSP_E!O45</f>
        <v>0</v>
      </c>
      <c r="P45" s="10">
        <f>NRG_EHG_E!P45+NRG_CM_E!P45+NRG_OIL_NG_E!P45+NRG_PF_E!P45+NRG_CO_E!P45+NRG_BKBPB_E!P45+NRG_GW_E!P45+NRG_BF_E!P45+NRG_PR_E!P45+NRG_NI_E!P45+NRG_CL_E!P45+NRG_LNG_E!P45+NRG_BIOG_E!P45+NRG_GTL_E!P45+NRG_CPP_E!P45+NRG_NSP_E!P45</f>
        <v>0</v>
      </c>
      <c r="Q45" s="10">
        <f>NRG_EHG_E!Q45+NRG_CM_E!Q45+NRG_OIL_NG_E!Q45+NRG_PF_E!Q45+NRG_CO_E!Q45+NRG_BKBPB_E!Q45+NRG_GW_E!Q45+NRG_BF_E!Q45+NRG_PR_E!Q45+NRG_NI_E!Q45+NRG_CL_E!Q45+NRG_LNG_E!Q45+NRG_BIOG_E!Q45+NRG_GTL_E!Q45+NRG_CPP_E!Q45+NRG_NSP_E!Q45</f>
        <v>0</v>
      </c>
      <c r="R45" s="10">
        <f>NRG_EHG_E!R45+NRG_CM_E!R45+NRG_OIL_NG_E!R45+NRG_PF_E!R45+NRG_CO_E!R45+NRG_BKBPB_E!R45+NRG_GW_E!R45+NRG_BF_E!R45+NRG_PR_E!R45+NRG_NI_E!R45+NRG_CL_E!R45+NRG_LNG_E!R45+NRG_BIOG_E!R45+NRG_GTL_E!R45+NRG_CPP_E!R45+NRG_NSP_E!R45</f>
        <v>0</v>
      </c>
      <c r="S45" s="10">
        <f>NRG_EHG_E!S45+NRG_CM_E!S45+NRG_OIL_NG_E!S45+NRG_PF_E!S45+NRG_CO_E!S45+NRG_BKBPB_E!S45+NRG_GW_E!S45+NRG_BF_E!S45+NRG_PR_E!S45+NRG_NI_E!S45+NRG_CL_E!S45+NRG_LNG_E!S45+NRG_BIOG_E!S45+NRG_GTL_E!S45+NRG_CPP_E!S45+NRG_NSP_E!S45</f>
        <v>0</v>
      </c>
      <c r="T45" s="10">
        <f>NRG_EHG_E!T45+NRG_CM_E!T45+NRG_OIL_NG_E!T45+NRG_PF_E!T45+NRG_CO_E!T45+NRG_BKBPB_E!T45+NRG_GW_E!T45+NRG_BF_E!T45+NRG_PR_E!T45+NRG_NI_E!T45+NRG_CL_E!T45+NRG_LNG_E!T45+NRG_BIOG_E!T45+NRG_GTL_E!T45+NRG_CPP_E!T45+NRG_NSP_E!T45</f>
        <v>0</v>
      </c>
      <c r="U45" s="10">
        <f>NRG_EHG_E!U45+NRG_CM_E!U45+NRG_OIL_NG_E!U45+NRG_PF_E!U45+NRG_CO_E!U45+NRG_BKBPB_E!U45+NRG_GW_E!U45+NRG_BF_E!U45+NRG_PR_E!U45+NRG_NI_E!U45+NRG_CL_E!U45+NRG_LNG_E!U45+NRG_BIOG_E!U45+NRG_GTL_E!U45+NRG_CPP_E!U45+NRG_NSP_E!U45</f>
        <v>0</v>
      </c>
      <c r="V45" s="10">
        <f>NRG_EHG_E!V45+NRG_CM_E!V45+NRG_OIL_NG_E!V45+NRG_PF_E!V45+NRG_CO_E!V45+NRG_BKBPB_E!V45+NRG_GW_E!V45+NRG_BF_E!V45+NRG_PR_E!V45+NRG_NI_E!V45+NRG_CL_E!V45+NRG_LNG_E!V45+NRG_BIOG_E!V45+NRG_GTL_E!V45+NRG_CPP_E!V45+NRG_NSP_E!V45</f>
        <v>0</v>
      </c>
      <c r="W45" s="10">
        <f>NRG_EHG_E!W45+NRG_CM_E!W45+NRG_OIL_NG_E!W45+NRG_PF_E!W45+NRG_CO_E!W45+NRG_BKBPB_E!W45+NRG_GW_E!W45+NRG_BF_E!W45+NRG_PR_E!W45+NRG_NI_E!W45+NRG_CL_E!W45+NRG_LNG_E!W45+NRG_BIOG_E!W45+NRG_GTL_E!W45+NRG_CPP_E!W45+NRG_NSP_E!W45</f>
        <v>0</v>
      </c>
      <c r="X45" s="10">
        <f>NRG_EHG_E!X45+NRG_CM_E!X45+NRG_OIL_NG_E!X45+NRG_PF_E!X45+NRG_CO_E!X45+NRG_BKBPB_E!X45+NRG_GW_E!X45+NRG_BF_E!X45+NRG_PR_E!X45+NRG_NI_E!X45+NRG_CL_E!X45+NRG_LNG_E!X45+NRG_BIOG_E!X45+NRG_GTL_E!X45+NRG_CPP_E!X45+NRG_NSP_E!X45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NRG_EHG_E!C46+NRG_CM_E!C46+NRG_OIL_NG_E!C46+NRG_PF_E!C46+NRG_CO_E!C46+NRG_BKBPB_E!C46+NRG_GW_E!C46+NRG_BF_E!C46+NRG_PR_E!C46+NRG_NI_E!C46+NRG_CL_E!C46+NRG_LNG_E!C46+NRG_BIOG_E!C46+NRG_GTL_E!C46+NRG_CPP_E!C46+NRG_NSP_E!C46</f>
        <v>0</v>
      </c>
      <c r="D46" s="10">
        <f>NRG_EHG_E!D46+NRG_CM_E!D46+NRG_OIL_NG_E!D46+NRG_PF_E!D46+NRG_CO_E!D46+NRG_BKBPB_E!D46+NRG_GW_E!D46+NRG_BF_E!D46+NRG_PR_E!D46+NRG_NI_E!D46+NRG_CL_E!D46+NRG_LNG_E!D46+NRG_BIOG_E!D46+NRG_GTL_E!D46+NRG_CPP_E!D46+NRG_NSP_E!D46</f>
        <v>0</v>
      </c>
      <c r="E46" s="10">
        <f>NRG_EHG_E!E46+NRG_CM_E!E46+NRG_OIL_NG_E!E46+NRG_PF_E!E46+NRG_CO_E!E46+NRG_BKBPB_E!E46+NRG_GW_E!E46+NRG_BF_E!E46+NRG_PR_E!E46+NRG_NI_E!E46+NRG_CL_E!E46+NRG_LNG_E!E46+NRG_BIOG_E!E46+NRG_GTL_E!E46+NRG_CPP_E!E46+NRG_NSP_E!E46</f>
        <v>0</v>
      </c>
      <c r="F46" s="10">
        <f>NRG_EHG_E!F46+NRG_CM_E!F46+NRG_OIL_NG_E!F46+NRG_PF_E!F46+NRG_CO_E!F46+NRG_BKBPB_E!F46+NRG_GW_E!F46+NRG_BF_E!F46+NRG_PR_E!F46+NRG_NI_E!F46+NRG_CL_E!F46+NRG_LNG_E!F46+NRG_BIOG_E!F46+NRG_GTL_E!F46+NRG_CPP_E!F46+NRG_NSP_E!F46</f>
        <v>0</v>
      </c>
      <c r="G46" s="10">
        <f>NRG_EHG_E!G46+NRG_CM_E!G46+NRG_OIL_NG_E!G46+NRG_PF_E!G46+NRG_CO_E!G46+NRG_BKBPB_E!G46+NRG_GW_E!G46+NRG_BF_E!G46+NRG_PR_E!G46+NRG_NI_E!G46+NRG_CL_E!G46+NRG_LNG_E!G46+NRG_BIOG_E!G46+NRG_GTL_E!G46+NRG_CPP_E!G46+NRG_NSP_E!G46</f>
        <v>0</v>
      </c>
      <c r="H46" s="10">
        <f>NRG_EHG_E!H46+NRG_CM_E!H46+NRG_OIL_NG_E!H46+NRG_PF_E!H46+NRG_CO_E!H46+NRG_BKBPB_E!H46+NRG_GW_E!H46+NRG_BF_E!H46+NRG_PR_E!H46+NRG_NI_E!H46+NRG_CL_E!H46+NRG_LNG_E!H46+NRG_BIOG_E!H46+NRG_GTL_E!H46+NRG_CPP_E!H46+NRG_NSP_E!H46</f>
        <v>0</v>
      </c>
      <c r="I46" s="10">
        <f>NRG_EHG_E!I46+NRG_CM_E!I46+NRG_OIL_NG_E!I46+NRG_PF_E!I46+NRG_CO_E!I46+NRG_BKBPB_E!I46+NRG_GW_E!I46+NRG_BF_E!I46+NRG_PR_E!I46+NRG_NI_E!I46+NRG_CL_E!I46+NRG_LNG_E!I46+NRG_BIOG_E!I46+NRG_GTL_E!I46+NRG_CPP_E!I46+NRG_NSP_E!I46</f>
        <v>0</v>
      </c>
      <c r="J46" s="10">
        <f>NRG_EHG_E!J46+NRG_CM_E!J46+NRG_OIL_NG_E!J46+NRG_PF_E!J46+NRG_CO_E!J46+NRG_BKBPB_E!J46+NRG_GW_E!J46+NRG_BF_E!J46+NRG_PR_E!J46+NRG_NI_E!J46+NRG_CL_E!J46+NRG_LNG_E!J46+NRG_BIOG_E!J46+NRG_GTL_E!J46+NRG_CPP_E!J46+NRG_NSP_E!J46</f>
        <v>0</v>
      </c>
      <c r="K46" s="10">
        <f>NRG_EHG_E!K46+NRG_CM_E!K46+NRG_OIL_NG_E!K46+NRG_PF_E!K46+NRG_CO_E!K46+NRG_BKBPB_E!K46+NRG_GW_E!K46+NRG_BF_E!K46+NRG_PR_E!K46+NRG_NI_E!K46+NRG_CL_E!K46+NRG_LNG_E!K46+NRG_BIOG_E!K46+NRG_GTL_E!K46+NRG_CPP_E!K46+NRG_NSP_E!K46</f>
        <v>0</v>
      </c>
      <c r="L46" s="10">
        <f>NRG_EHG_E!L46+NRG_CM_E!L46+NRG_OIL_NG_E!L46+NRG_PF_E!L46+NRG_CO_E!L46+NRG_BKBPB_E!L46+NRG_GW_E!L46+NRG_BF_E!L46+NRG_PR_E!L46+NRG_NI_E!L46+NRG_CL_E!L46+NRG_LNG_E!L46+NRG_BIOG_E!L46+NRG_GTL_E!L46+NRG_CPP_E!L46+NRG_NSP_E!L46</f>
        <v>0</v>
      </c>
      <c r="M46" s="10">
        <f>NRG_EHG_E!M46+NRG_CM_E!M46+NRG_OIL_NG_E!M46+NRG_PF_E!M46+NRG_CO_E!M46+NRG_BKBPB_E!M46+NRG_GW_E!M46+NRG_BF_E!M46+NRG_PR_E!M46+NRG_NI_E!M46+NRG_CL_E!M46+NRG_LNG_E!M46+NRG_BIOG_E!M46+NRG_GTL_E!M46+NRG_CPP_E!M46+NRG_NSP_E!M46</f>
        <v>0</v>
      </c>
      <c r="N46" s="10">
        <f>NRG_EHG_E!N46+NRG_CM_E!N46+NRG_OIL_NG_E!N46+NRG_PF_E!N46+NRG_CO_E!N46+NRG_BKBPB_E!N46+NRG_GW_E!N46+NRG_BF_E!N46+NRG_PR_E!N46+NRG_NI_E!N46+NRG_CL_E!N46+NRG_LNG_E!N46+NRG_BIOG_E!N46+NRG_GTL_E!N46+NRG_CPP_E!N46+NRG_NSP_E!N46</f>
        <v>0</v>
      </c>
      <c r="O46" s="10">
        <f>NRG_EHG_E!O46+NRG_CM_E!O46+NRG_OIL_NG_E!O46+NRG_PF_E!O46+NRG_CO_E!O46+NRG_BKBPB_E!O46+NRG_GW_E!O46+NRG_BF_E!O46+NRG_PR_E!O46+NRG_NI_E!O46+NRG_CL_E!O46+NRG_LNG_E!O46+NRG_BIOG_E!O46+NRG_GTL_E!O46+NRG_CPP_E!O46+NRG_NSP_E!O46</f>
        <v>0</v>
      </c>
      <c r="P46" s="10">
        <f>NRG_EHG_E!P46+NRG_CM_E!P46+NRG_OIL_NG_E!P46+NRG_PF_E!P46+NRG_CO_E!P46+NRG_BKBPB_E!P46+NRG_GW_E!P46+NRG_BF_E!P46+NRG_PR_E!P46+NRG_NI_E!P46+NRG_CL_E!P46+NRG_LNG_E!P46+NRG_BIOG_E!P46+NRG_GTL_E!P46+NRG_CPP_E!P46+NRG_NSP_E!P46</f>
        <v>0</v>
      </c>
      <c r="Q46" s="10">
        <f>NRG_EHG_E!Q46+NRG_CM_E!Q46+NRG_OIL_NG_E!Q46+NRG_PF_E!Q46+NRG_CO_E!Q46+NRG_BKBPB_E!Q46+NRG_GW_E!Q46+NRG_BF_E!Q46+NRG_PR_E!Q46+NRG_NI_E!Q46+NRG_CL_E!Q46+NRG_LNG_E!Q46+NRG_BIOG_E!Q46+NRG_GTL_E!Q46+NRG_CPP_E!Q46+NRG_NSP_E!Q46</f>
        <v>0</v>
      </c>
      <c r="R46" s="10">
        <f>NRG_EHG_E!R46+NRG_CM_E!R46+NRG_OIL_NG_E!R46+NRG_PF_E!R46+NRG_CO_E!R46+NRG_BKBPB_E!R46+NRG_GW_E!R46+NRG_BF_E!R46+NRG_PR_E!R46+NRG_NI_E!R46+NRG_CL_E!R46+NRG_LNG_E!R46+NRG_BIOG_E!R46+NRG_GTL_E!R46+NRG_CPP_E!R46+NRG_NSP_E!R46</f>
        <v>0</v>
      </c>
      <c r="S46" s="10">
        <f>NRG_EHG_E!S46+NRG_CM_E!S46+NRG_OIL_NG_E!S46+NRG_PF_E!S46+NRG_CO_E!S46+NRG_BKBPB_E!S46+NRG_GW_E!S46+NRG_BF_E!S46+NRG_PR_E!S46+NRG_NI_E!S46+NRG_CL_E!S46+NRG_LNG_E!S46+NRG_BIOG_E!S46+NRG_GTL_E!S46+NRG_CPP_E!S46+NRG_NSP_E!S46</f>
        <v>0</v>
      </c>
      <c r="T46" s="10">
        <f>NRG_EHG_E!T46+NRG_CM_E!T46+NRG_OIL_NG_E!T46+NRG_PF_E!T46+NRG_CO_E!T46+NRG_BKBPB_E!T46+NRG_GW_E!T46+NRG_BF_E!T46+NRG_PR_E!T46+NRG_NI_E!T46+NRG_CL_E!T46+NRG_LNG_E!T46+NRG_BIOG_E!T46+NRG_GTL_E!T46+NRG_CPP_E!T46+NRG_NSP_E!T46</f>
        <v>0</v>
      </c>
      <c r="U46" s="10">
        <f>NRG_EHG_E!U46+NRG_CM_E!U46+NRG_OIL_NG_E!U46+NRG_PF_E!U46+NRG_CO_E!U46+NRG_BKBPB_E!U46+NRG_GW_E!U46+NRG_BF_E!U46+NRG_PR_E!U46+NRG_NI_E!U46+NRG_CL_E!U46+NRG_LNG_E!U46+NRG_BIOG_E!U46+NRG_GTL_E!U46+NRG_CPP_E!U46+NRG_NSP_E!U46</f>
        <v>0</v>
      </c>
      <c r="V46" s="10">
        <f>NRG_EHG_E!V46+NRG_CM_E!V46+NRG_OIL_NG_E!V46+NRG_PF_E!V46+NRG_CO_E!V46+NRG_BKBPB_E!V46+NRG_GW_E!V46+NRG_BF_E!V46+NRG_PR_E!V46+NRG_NI_E!V46+NRG_CL_E!V46+NRG_LNG_E!V46+NRG_BIOG_E!V46+NRG_GTL_E!V46+NRG_CPP_E!V46+NRG_NSP_E!V46</f>
        <v>0</v>
      </c>
      <c r="W46" s="10">
        <f>NRG_EHG_E!W46+NRG_CM_E!W46+NRG_OIL_NG_E!W46+NRG_PF_E!W46+NRG_CO_E!W46+NRG_BKBPB_E!W46+NRG_GW_E!W46+NRG_BF_E!W46+NRG_PR_E!W46+NRG_NI_E!W46+NRG_CL_E!W46+NRG_LNG_E!W46+NRG_BIOG_E!W46+NRG_GTL_E!W46+NRG_CPP_E!W46+NRG_NSP_E!W46</f>
        <v>0</v>
      </c>
      <c r="X46" s="10">
        <f>NRG_EHG_E!X46+NRG_CM_E!X46+NRG_OIL_NG_E!X46+NRG_PF_E!X46+NRG_CO_E!X46+NRG_BKBPB_E!X46+NRG_GW_E!X46+NRG_BF_E!X46+NRG_PR_E!X46+NRG_NI_E!X46+NRG_CL_E!X46+NRG_LNG_E!X46+NRG_BIOG_E!X46+NRG_GTL_E!X46+NRG_CPP_E!X46+NRG_NSP_E!X46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NRG_EHG_E!C47+NRG_CM_E!C47+NRG_OIL_NG_E!C47+NRG_PF_E!C47+NRG_CO_E!C47+NRG_BKBPB_E!C47+NRG_GW_E!C47+NRG_BF_E!C47+NRG_PR_E!C47+NRG_NI_E!C47+NRG_CL_E!C47+NRG_LNG_E!C47+NRG_BIOG_E!C47+NRG_GTL_E!C47+NRG_CPP_E!C47+NRG_NSP_E!C47</f>
        <v>0</v>
      </c>
      <c r="D47" s="10">
        <f>NRG_EHG_E!D47+NRG_CM_E!D47+NRG_OIL_NG_E!D47+NRG_PF_E!D47+NRG_CO_E!D47+NRG_BKBPB_E!D47+NRG_GW_E!D47+NRG_BF_E!D47+NRG_PR_E!D47+NRG_NI_E!D47+NRG_CL_E!D47+NRG_LNG_E!D47+NRG_BIOG_E!D47+NRG_GTL_E!D47+NRG_CPP_E!D47+NRG_NSP_E!D47</f>
        <v>0</v>
      </c>
      <c r="E47" s="10">
        <f>NRG_EHG_E!E47+NRG_CM_E!E47+NRG_OIL_NG_E!E47+NRG_PF_E!E47+NRG_CO_E!E47+NRG_BKBPB_E!E47+NRG_GW_E!E47+NRG_BF_E!E47+NRG_PR_E!E47+NRG_NI_E!E47+NRG_CL_E!E47+NRG_LNG_E!E47+NRG_BIOG_E!E47+NRG_GTL_E!E47+NRG_CPP_E!E47+NRG_NSP_E!E47</f>
        <v>0</v>
      </c>
      <c r="F47" s="10">
        <f>NRG_EHG_E!F47+NRG_CM_E!F47+NRG_OIL_NG_E!F47+NRG_PF_E!F47+NRG_CO_E!F47+NRG_BKBPB_E!F47+NRG_GW_E!F47+NRG_BF_E!F47+NRG_PR_E!F47+NRG_NI_E!F47+NRG_CL_E!F47+NRG_LNG_E!F47+NRG_BIOG_E!F47+NRG_GTL_E!F47+NRG_CPP_E!F47+NRG_NSP_E!F47</f>
        <v>0</v>
      </c>
      <c r="G47" s="10">
        <f>NRG_EHG_E!G47+NRG_CM_E!G47+NRG_OIL_NG_E!G47+NRG_PF_E!G47+NRG_CO_E!G47+NRG_BKBPB_E!G47+NRG_GW_E!G47+NRG_BF_E!G47+NRG_PR_E!G47+NRG_NI_E!G47+NRG_CL_E!G47+NRG_LNG_E!G47+NRG_BIOG_E!G47+NRG_GTL_E!G47+NRG_CPP_E!G47+NRG_NSP_E!G47</f>
        <v>0</v>
      </c>
      <c r="H47" s="10">
        <f>NRG_EHG_E!H47+NRG_CM_E!H47+NRG_OIL_NG_E!H47+NRG_PF_E!H47+NRG_CO_E!H47+NRG_BKBPB_E!H47+NRG_GW_E!H47+NRG_BF_E!H47+NRG_PR_E!H47+NRG_NI_E!H47+NRG_CL_E!H47+NRG_LNG_E!H47+NRG_BIOG_E!H47+NRG_GTL_E!H47+NRG_CPP_E!H47+NRG_NSP_E!H47</f>
        <v>0</v>
      </c>
      <c r="I47" s="10">
        <f>NRG_EHG_E!I47+NRG_CM_E!I47+NRG_OIL_NG_E!I47+NRG_PF_E!I47+NRG_CO_E!I47+NRG_BKBPB_E!I47+NRG_GW_E!I47+NRG_BF_E!I47+NRG_PR_E!I47+NRG_NI_E!I47+NRG_CL_E!I47+NRG_LNG_E!I47+NRG_BIOG_E!I47+NRG_GTL_E!I47+NRG_CPP_E!I47+NRG_NSP_E!I47</f>
        <v>0</v>
      </c>
      <c r="J47" s="10">
        <f>NRG_EHG_E!J47+NRG_CM_E!J47+NRG_OIL_NG_E!J47+NRG_PF_E!J47+NRG_CO_E!J47+NRG_BKBPB_E!J47+NRG_GW_E!J47+NRG_BF_E!J47+NRG_PR_E!J47+NRG_NI_E!J47+NRG_CL_E!J47+NRG_LNG_E!J47+NRG_BIOG_E!J47+NRG_GTL_E!J47+NRG_CPP_E!J47+NRG_NSP_E!J47</f>
        <v>0</v>
      </c>
      <c r="K47" s="10">
        <f>NRG_EHG_E!K47+NRG_CM_E!K47+NRG_OIL_NG_E!K47+NRG_PF_E!K47+NRG_CO_E!K47+NRG_BKBPB_E!K47+NRG_GW_E!K47+NRG_BF_E!K47+NRG_PR_E!K47+NRG_NI_E!K47+NRG_CL_E!K47+NRG_LNG_E!K47+NRG_BIOG_E!K47+NRG_GTL_E!K47+NRG_CPP_E!K47+NRG_NSP_E!K47</f>
        <v>0</v>
      </c>
      <c r="L47" s="10">
        <f>NRG_EHG_E!L47+NRG_CM_E!L47+NRG_OIL_NG_E!L47+NRG_PF_E!L47+NRG_CO_E!L47+NRG_BKBPB_E!L47+NRG_GW_E!L47+NRG_BF_E!L47+NRG_PR_E!L47+NRG_NI_E!L47+NRG_CL_E!L47+NRG_LNG_E!L47+NRG_BIOG_E!L47+NRG_GTL_E!L47+NRG_CPP_E!L47+NRG_NSP_E!L47</f>
        <v>0</v>
      </c>
      <c r="M47" s="10">
        <f>NRG_EHG_E!M47+NRG_CM_E!M47+NRG_OIL_NG_E!M47+NRG_PF_E!M47+NRG_CO_E!M47+NRG_BKBPB_E!M47+NRG_GW_E!M47+NRG_BF_E!M47+NRG_PR_E!M47+NRG_NI_E!M47+NRG_CL_E!M47+NRG_LNG_E!M47+NRG_BIOG_E!M47+NRG_GTL_E!M47+NRG_CPP_E!M47+NRG_NSP_E!M47</f>
        <v>0</v>
      </c>
      <c r="N47" s="10">
        <f>NRG_EHG_E!N47+NRG_CM_E!N47+NRG_OIL_NG_E!N47+NRG_PF_E!N47+NRG_CO_E!N47+NRG_BKBPB_E!N47+NRG_GW_E!N47+NRG_BF_E!N47+NRG_PR_E!N47+NRG_NI_E!N47+NRG_CL_E!N47+NRG_LNG_E!N47+NRG_BIOG_E!N47+NRG_GTL_E!N47+NRG_CPP_E!N47+NRG_NSP_E!N47</f>
        <v>0</v>
      </c>
      <c r="O47" s="10">
        <f>NRG_EHG_E!O47+NRG_CM_E!O47+NRG_OIL_NG_E!O47+NRG_PF_E!O47+NRG_CO_E!O47+NRG_BKBPB_E!O47+NRG_GW_E!O47+NRG_BF_E!O47+NRG_PR_E!O47+NRG_NI_E!O47+NRG_CL_E!O47+NRG_LNG_E!O47+NRG_BIOG_E!O47+NRG_GTL_E!O47+NRG_CPP_E!O47+NRG_NSP_E!O47</f>
        <v>0</v>
      </c>
      <c r="P47" s="10">
        <f>NRG_EHG_E!P47+NRG_CM_E!P47+NRG_OIL_NG_E!P47+NRG_PF_E!P47+NRG_CO_E!P47+NRG_BKBPB_E!P47+NRG_GW_E!P47+NRG_BF_E!P47+NRG_PR_E!P47+NRG_NI_E!P47+NRG_CL_E!P47+NRG_LNG_E!P47+NRG_BIOG_E!P47+NRG_GTL_E!P47+NRG_CPP_E!P47+NRG_NSP_E!P47</f>
        <v>0</v>
      </c>
      <c r="Q47" s="10">
        <f>NRG_EHG_E!Q47+NRG_CM_E!Q47+NRG_OIL_NG_E!Q47+NRG_PF_E!Q47+NRG_CO_E!Q47+NRG_BKBPB_E!Q47+NRG_GW_E!Q47+NRG_BF_E!Q47+NRG_PR_E!Q47+NRG_NI_E!Q47+NRG_CL_E!Q47+NRG_LNG_E!Q47+NRG_BIOG_E!Q47+NRG_GTL_E!Q47+NRG_CPP_E!Q47+NRG_NSP_E!Q47</f>
        <v>0</v>
      </c>
      <c r="R47" s="10">
        <f>NRG_EHG_E!R47+NRG_CM_E!R47+NRG_OIL_NG_E!R47+NRG_PF_E!R47+NRG_CO_E!R47+NRG_BKBPB_E!R47+NRG_GW_E!R47+NRG_BF_E!R47+NRG_PR_E!R47+NRG_NI_E!R47+NRG_CL_E!R47+NRG_LNG_E!R47+NRG_BIOG_E!R47+NRG_GTL_E!R47+NRG_CPP_E!R47+NRG_NSP_E!R47</f>
        <v>4.0412725709372309E-3</v>
      </c>
      <c r="S47" s="10">
        <f>NRG_EHG_E!S47+NRG_CM_E!S47+NRG_OIL_NG_E!S47+NRG_PF_E!S47+NRG_CO_E!S47+NRG_BKBPB_E!S47+NRG_GW_E!S47+NRG_BF_E!S47+NRG_PR_E!S47+NRG_NI_E!S47+NRG_CL_E!S47+NRG_LNG_E!S47+NRG_BIOG_E!S47+NRG_GTL_E!S47+NRG_CPP_E!S47+NRG_NSP_E!S47</f>
        <v>0.32527944969905409</v>
      </c>
      <c r="T47" s="10">
        <f>NRG_EHG_E!T47+NRG_CM_E!T47+NRG_OIL_NG_E!T47+NRG_PF_E!T47+NRG_CO_E!T47+NRG_BKBPB_E!T47+NRG_GW_E!T47+NRG_BF_E!T47+NRG_PR_E!T47+NRG_NI_E!T47+NRG_CL_E!T47+NRG_LNG_E!T47+NRG_BIOG_E!T47+NRG_GTL_E!T47+NRG_CPP_E!T47+NRG_NSP_E!T47</f>
        <v>0.199140154772141</v>
      </c>
      <c r="U47" s="10">
        <f>NRG_EHG_E!U47+NRG_CM_E!U47+NRG_OIL_NG_E!U47+NRG_PF_E!U47+NRG_CO_E!U47+NRG_BKBPB_E!U47+NRG_GW_E!U47+NRG_BF_E!U47+NRG_PR_E!U47+NRG_NI_E!U47+NRG_CL_E!U47+NRG_LNG_E!U47+NRG_BIOG_E!U47+NRG_GTL_E!U47+NRG_CPP_E!U47+NRG_NSP_E!U47</f>
        <v>3.3018056749785037E-2</v>
      </c>
      <c r="V47" s="10">
        <f>NRG_EHG_E!V47+NRG_CM_E!V47+NRG_OIL_NG_E!V47+NRG_PF_E!V47+NRG_CO_E!V47+NRG_BKBPB_E!V47+NRG_GW_E!V47+NRG_BF_E!V47+NRG_PR_E!V47+NRG_NI_E!V47+NRG_CL_E!V47+NRG_LNG_E!V47+NRG_BIOG_E!V47+NRG_GTL_E!V47+NRG_CPP_E!V47+NRG_NSP_E!V47</f>
        <v>0.25915735167669818</v>
      </c>
      <c r="W47" s="10">
        <f>NRG_EHG_E!W47+NRG_CM_E!W47+NRG_OIL_NG_E!W47+NRG_PF_E!W47+NRG_CO_E!W47+NRG_BKBPB_E!W47+NRG_GW_E!W47+NRG_BF_E!W47+NRG_PR_E!W47+NRG_NI_E!W47+NRG_CL_E!W47+NRG_LNG_E!W47+NRG_BIOG_E!W47+NRG_GTL_E!W47+NRG_CPP_E!W47+NRG_NSP_E!W47</f>
        <v>0</v>
      </c>
      <c r="X47" s="10">
        <f>NRG_EHG_E!X47+NRG_CM_E!X47+NRG_OIL_NG_E!X47+NRG_PF_E!X47+NRG_CO_E!X47+NRG_BKBPB_E!X47+NRG_GW_E!X47+NRG_BF_E!X47+NRG_PR_E!X47+NRG_NI_E!X47+NRG_CL_E!X47+NRG_LNG_E!X47+NRG_BIOG_E!X47+NRG_GTL_E!X47+NRG_CPP_E!X47+NRG_NSP_E!X47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NRG_EHG_E!C48+NRG_CM_E!C48+NRG_OIL_NG_E!C48+NRG_PF_E!C48+NRG_CO_E!C48+NRG_BKBPB_E!C48+NRG_GW_E!C48+NRG_BF_E!C48+NRG_PR_E!C48+NRG_NI_E!C48+NRG_CL_E!C48+NRG_LNG_E!C48+NRG_BIOG_E!C48+NRG_GTL_E!C48+NRG_CPP_E!C48+NRG_NSP_E!C48</f>
        <v>135.35872742906281</v>
      </c>
      <c r="D48" s="10">
        <f>NRG_EHG_E!D48+NRG_CM_E!D48+NRG_OIL_NG_E!D48+NRG_PF_E!D48+NRG_CO_E!D48+NRG_BKBPB_E!D48+NRG_GW_E!D48+NRG_BF_E!D48+NRG_PR_E!D48+NRG_NI_E!D48+NRG_CL_E!D48+NRG_LNG_E!D48+NRG_BIOG_E!D48+NRG_GTL_E!D48+NRG_CPP_E!D48+NRG_NSP_E!D48</f>
        <v>121.90696474634569</v>
      </c>
      <c r="E48" s="10">
        <f>NRG_EHG_E!E48+NRG_CM_E!E48+NRG_OIL_NG_E!E48+NRG_PF_E!E48+NRG_CO_E!E48+NRG_BKBPB_E!E48+NRG_GW_E!E48+NRG_BF_E!E48+NRG_PR_E!E48+NRG_NI_E!E48+NRG_CL_E!E48+NRG_LNG_E!E48+NRG_BIOG_E!E48+NRG_GTL_E!E48+NRG_CPP_E!E48+NRG_NSP_E!E48</f>
        <v>79.870077386070506</v>
      </c>
      <c r="F48" s="10">
        <f>NRG_EHG_E!F48+NRG_CM_E!F48+NRG_OIL_NG_E!F48+NRG_PF_E!F48+NRG_CO_E!F48+NRG_BKBPB_E!F48+NRG_GW_E!F48+NRG_BF_E!F48+NRG_PR_E!F48+NRG_NI_E!F48+NRG_CL_E!F48+NRG_LNG_E!F48+NRG_BIOG_E!F48+NRG_GTL_E!F48+NRG_CPP_E!F48+NRG_NSP_E!F48</f>
        <v>119.38469475494411</v>
      </c>
      <c r="G48" s="10">
        <f>NRG_EHG_E!G48+NRG_CM_E!G48+NRG_OIL_NG_E!G48+NRG_PF_E!G48+NRG_CO_E!G48+NRG_BKBPB_E!G48+NRG_GW_E!G48+NRG_BF_E!G48+NRG_PR_E!G48+NRG_NI_E!G48+NRG_CL_E!G48+NRG_LNG_E!G48+NRG_BIOG_E!G48+NRG_GTL_E!G48+NRG_CPP_E!G48+NRG_NSP_E!G48</f>
        <v>130.3143594153052</v>
      </c>
      <c r="H48" s="10">
        <f>NRG_EHG_E!H48+NRG_CM_E!H48+NRG_OIL_NG_E!H48+NRG_PF_E!H48+NRG_CO_E!H48+NRG_BKBPB_E!H48+NRG_GW_E!H48+NRG_BF_E!H48+NRG_PR_E!H48+NRG_NI_E!H48+NRG_CL_E!H48+NRG_LNG_E!H48+NRG_BIOG_E!H48+NRG_GTL_E!H48+NRG_CPP_E!H48+NRG_NSP_E!H48</f>
        <v>154.69570077386069</v>
      </c>
      <c r="I48" s="10">
        <f>NRG_EHG_E!I48+NRG_CM_E!I48+NRG_OIL_NG_E!I48+NRG_PF_E!I48+NRG_CO_E!I48+NRG_BKBPB_E!I48+NRG_GW_E!I48+NRG_BF_E!I48+NRG_PR_E!I48+NRG_NI_E!I48+NRG_CL_E!I48+NRG_LNG_E!I48+NRG_BIOG_E!I48+NRG_GTL_E!I48+NRG_CPP_E!I48+NRG_NSP_E!I48</f>
        <v>139.56242476354259</v>
      </c>
      <c r="J48" s="10">
        <f>NRG_EHG_E!J48+NRG_CM_E!J48+NRG_OIL_NG_E!J48+NRG_PF_E!J48+NRG_CO_E!J48+NRG_BKBPB_E!J48+NRG_GW_E!J48+NRG_BF_E!J48+NRG_PR_E!J48+NRG_NI_E!J48+NRG_CL_E!J48+NRG_LNG_E!J48+NRG_BIOG_E!J48+NRG_GTL_E!J48+NRG_CPP_E!J48+NRG_NSP_E!J48</f>
        <v>205.13998280309539</v>
      </c>
      <c r="K48" s="10">
        <f>NRG_EHG_E!K48+NRG_CM_E!K48+NRG_OIL_NG_E!K48+NRG_PF_E!K48+NRG_CO_E!K48+NRG_BKBPB_E!K48+NRG_GW_E!K48+NRG_BF_E!K48+NRG_PR_E!K48+NRG_NI_E!K48+NRG_CL_E!K48+NRG_LNG_E!K48+NRG_BIOG_E!K48+NRG_GTL_E!K48+NRG_CPP_E!K48+NRG_NSP_E!K48</f>
        <v>214.38804815133281</v>
      </c>
      <c r="L48" s="10">
        <f>NRG_EHG_E!L48+NRG_CM_E!L48+NRG_OIL_NG_E!L48+NRG_PF_E!L48+NRG_CO_E!L48+NRG_BKBPB_E!L48+NRG_GW_E!L48+NRG_BF_E!L48+NRG_PR_E!L48+NRG_NI_E!L48+NRG_CL_E!L48+NRG_LNG_E!L48+NRG_BIOG_E!L48+NRG_GTL_E!L48+NRG_CPP_E!L48+NRG_NSP_E!L48</f>
        <v>179.07712811693889</v>
      </c>
      <c r="M48" s="10">
        <f>NRG_EHG_E!M48+NRG_CM_E!M48+NRG_OIL_NG_E!M48+NRG_PF_E!M48+NRG_CO_E!M48+NRG_BKBPB_E!M48+NRG_GW_E!M48+NRG_BF_E!M48+NRG_PR_E!M48+NRG_NI_E!M48+NRG_CL_E!M48+NRG_LNG_E!M48+NRG_BIOG_E!M48+NRG_GTL_E!M48+NRG_CPP_E!M48+NRG_NSP_E!M48</f>
        <v>178.23637145313839</v>
      </c>
      <c r="N48" s="10">
        <f>NRG_EHG_E!N48+NRG_CM_E!N48+NRG_OIL_NG_E!N48+NRG_PF_E!N48+NRG_CO_E!N48+NRG_BKBPB_E!N48+NRG_GW_E!N48+NRG_BF_E!N48+NRG_PR_E!N48+NRG_NI_E!N48+NRG_CL_E!N48+NRG_LNG_E!N48+NRG_BIOG_E!N48+NRG_GTL_E!N48+NRG_CPP_E!N48+NRG_NSP_E!N48</f>
        <v>221.11401547721411</v>
      </c>
      <c r="O48" s="10">
        <f>NRG_EHG_E!O48+NRG_CM_E!O48+NRG_OIL_NG_E!O48+NRG_PF_E!O48+NRG_CO_E!O48+NRG_BKBPB_E!O48+NRG_GW_E!O48+NRG_BF_E!O48+NRG_PR_E!O48+NRG_NI_E!O48+NRG_CL_E!O48+NRG_LNG_E!O48+NRG_BIOG_E!O48+NRG_GTL_E!O48+NRG_CPP_E!O48+NRG_NSP_E!O48</f>
        <v>242.13241616509029</v>
      </c>
      <c r="P48" s="10">
        <f>NRG_EHG_E!P48+NRG_CM_E!P48+NRG_OIL_NG_E!P48+NRG_PF_E!P48+NRG_CO_E!P48+NRG_BKBPB_E!P48+NRG_GW_E!P48+NRG_BF_E!P48+NRG_PR_E!P48+NRG_NI_E!P48+NRG_CL_E!P48+NRG_LNG_E!P48+NRG_BIOG_E!P48+NRG_GTL_E!P48+NRG_CPP_E!P48+NRG_NSP_E!P48</f>
        <v>209.34368013757521</v>
      </c>
      <c r="Q48" s="10">
        <f>NRG_EHG_E!Q48+NRG_CM_E!Q48+NRG_OIL_NG_E!Q48+NRG_PF_E!Q48+NRG_CO_E!Q48+NRG_BKBPB_E!Q48+NRG_GW_E!Q48+NRG_BF_E!Q48+NRG_PR_E!Q48+NRG_NI_E!Q48+NRG_CL_E!Q48+NRG_LNG_E!Q48+NRG_BIOG_E!Q48+NRG_GTL_E!Q48+NRG_CPP_E!Q48+NRG_NSP_E!Q48</f>
        <v>228.6806534823732</v>
      </c>
      <c r="R48" s="10">
        <f>NRG_EHG_E!R48+NRG_CM_E!R48+NRG_OIL_NG_E!R48+NRG_PF_E!R48+NRG_CO_E!R48+NRG_BKBPB_E!R48+NRG_GW_E!R48+NRG_BF_E!R48+NRG_PR_E!R48+NRG_NI_E!R48+NRG_CL_E!R48+NRG_LNG_E!R48+NRG_BIOG_E!R48+NRG_GTL_E!R48+NRG_CPP_E!R48+NRG_NSP_E!R48</f>
        <v>240.05726569217541</v>
      </c>
      <c r="S48" s="10">
        <f>NRG_EHG_E!S48+NRG_CM_E!S48+NRG_OIL_NG_E!S48+NRG_PF_E!S48+NRG_CO_E!S48+NRG_BKBPB_E!S48+NRG_GW_E!S48+NRG_BF_E!S48+NRG_PR_E!S48+NRG_NI_E!S48+NRG_CL_E!S48+NRG_LNG_E!S48+NRG_BIOG_E!S48+NRG_GTL_E!S48+NRG_CPP_E!S48+NRG_NSP_E!S48</f>
        <v>255.96001719690449</v>
      </c>
      <c r="T48" s="10">
        <f>NRG_EHG_E!T48+NRG_CM_E!T48+NRG_OIL_NG_E!T48+NRG_PF_E!T48+NRG_CO_E!T48+NRG_BKBPB_E!T48+NRG_GW_E!T48+NRG_BF_E!T48+NRG_PR_E!T48+NRG_NI_E!T48+NRG_CL_E!T48+NRG_LNG_E!T48+NRG_BIOG_E!T48+NRG_GTL_E!T48+NRG_CPP_E!T48+NRG_NSP_E!T48</f>
        <v>222.39441100601891</v>
      </c>
      <c r="U48" s="10">
        <f>NRG_EHG_E!U48+NRG_CM_E!U48+NRG_OIL_NG_E!U48+NRG_PF_E!U48+NRG_CO_E!U48+NRG_BKBPB_E!U48+NRG_GW_E!U48+NRG_BF_E!U48+NRG_PR_E!U48+NRG_NI_E!U48+NRG_CL_E!U48+NRG_LNG_E!U48+NRG_BIOG_E!U48+NRG_GTL_E!U48+NRG_CPP_E!U48+NRG_NSP_E!U48</f>
        <v>252.49088564058471</v>
      </c>
      <c r="V48" s="10">
        <f>NRG_EHG_E!V48+NRG_CM_E!V48+NRG_OIL_NG_E!V48+NRG_PF_E!V48+NRG_CO_E!V48+NRG_BKBPB_E!V48+NRG_GW_E!V48+NRG_BF_E!V48+NRG_PR_E!V48+NRG_NI_E!V48+NRG_CL_E!V48+NRG_LNG_E!V48+NRG_BIOG_E!V48+NRG_GTL_E!V48+NRG_CPP_E!V48+NRG_NSP_E!V48</f>
        <v>246.9355116079106</v>
      </c>
      <c r="W48" s="10">
        <f>NRG_EHG_E!W48+NRG_CM_E!W48+NRG_OIL_NG_E!W48+NRG_PF_E!W48+NRG_CO_E!W48+NRG_BKBPB_E!W48+NRG_GW_E!W48+NRG_BF_E!W48+NRG_PR_E!W48+NRG_NI_E!W48+NRG_CL_E!W48+NRG_LNG_E!W48+NRG_BIOG_E!W48+NRG_GTL_E!W48+NRG_CPP_E!W48+NRG_NSP_E!W48</f>
        <v>240.17093723129841</v>
      </c>
      <c r="X48" s="10">
        <f>NRG_EHG_E!X48+NRG_CM_E!X48+NRG_OIL_NG_E!X48+NRG_PF_E!X48+NRG_CO_E!X48+NRG_BKBPB_E!X48+NRG_GW_E!X48+NRG_BF_E!X48+NRG_PR_E!X48+NRG_NI_E!X48+NRG_CL_E!X48+NRG_LNG_E!X48+NRG_BIOG_E!X48+NRG_GTL_E!X48+NRG_CPP_E!X48+NRG_NSP_E!X48</f>
        <v>257.83903697334478</v>
      </c>
    </row>
    <row r="49" spans="1:24" ht="11.25" customHeight="1" x14ac:dyDescent="0.2">
      <c r="A49" s="41" t="s">
        <v>85</v>
      </c>
      <c r="B49" s="9" t="s">
        <v>86</v>
      </c>
      <c r="C49" s="10">
        <f>NRG_EHG_E!C49+NRG_CM_E!C49+NRG_OIL_NG_E!C49+NRG_PF_E!C49+NRG_CO_E!C49+NRG_BKBPB_E!C49+NRG_GW_E!C49+NRG_BF_E!C49+NRG_PR_E!C49+NRG_NI_E!C49+NRG_CL_E!C49+NRG_LNG_E!C49+NRG_BIOG_E!C49+NRG_GTL_E!C49+NRG_CPP_E!C49+NRG_NSP_E!C49</f>
        <v>0</v>
      </c>
      <c r="D49" s="10">
        <f>NRG_EHG_E!D49+NRG_CM_E!D49+NRG_OIL_NG_E!D49+NRG_PF_E!D49+NRG_CO_E!D49+NRG_BKBPB_E!D49+NRG_GW_E!D49+NRG_BF_E!D49+NRG_PR_E!D49+NRG_NI_E!D49+NRG_CL_E!D49+NRG_LNG_E!D49+NRG_BIOG_E!D49+NRG_GTL_E!D49+NRG_CPP_E!D49+NRG_NSP_E!D49</f>
        <v>0</v>
      </c>
      <c r="E49" s="10">
        <f>NRG_EHG_E!E49+NRG_CM_E!E49+NRG_OIL_NG_E!E49+NRG_PF_E!E49+NRG_CO_E!E49+NRG_BKBPB_E!E49+NRG_GW_E!E49+NRG_BF_E!E49+NRG_PR_E!E49+NRG_NI_E!E49+NRG_CL_E!E49+NRG_LNG_E!E49+NRG_BIOG_E!E49+NRG_GTL_E!E49+NRG_CPP_E!E49+NRG_NSP_E!E49</f>
        <v>0</v>
      </c>
      <c r="F49" s="10">
        <f>NRG_EHG_E!F49+NRG_CM_E!F49+NRG_OIL_NG_E!F49+NRG_PF_E!F49+NRG_CO_E!F49+NRG_BKBPB_E!F49+NRG_GW_E!F49+NRG_BF_E!F49+NRG_PR_E!F49+NRG_NI_E!F49+NRG_CL_E!F49+NRG_LNG_E!F49+NRG_BIOG_E!F49+NRG_GTL_E!F49+NRG_CPP_E!F49+NRG_NSP_E!F49</f>
        <v>0</v>
      </c>
      <c r="G49" s="10">
        <f>NRG_EHG_E!G49+NRG_CM_E!G49+NRG_OIL_NG_E!G49+NRG_PF_E!G49+NRG_CO_E!G49+NRG_BKBPB_E!G49+NRG_GW_E!G49+NRG_BF_E!G49+NRG_PR_E!G49+NRG_NI_E!G49+NRG_CL_E!G49+NRG_LNG_E!G49+NRG_BIOG_E!G49+NRG_GTL_E!G49+NRG_CPP_E!G49+NRG_NSP_E!G49</f>
        <v>0</v>
      </c>
      <c r="H49" s="10">
        <f>NRG_EHG_E!H49+NRG_CM_E!H49+NRG_OIL_NG_E!H49+NRG_PF_E!H49+NRG_CO_E!H49+NRG_BKBPB_E!H49+NRG_GW_E!H49+NRG_BF_E!H49+NRG_PR_E!H49+NRG_NI_E!H49+NRG_CL_E!H49+NRG_LNG_E!H49+NRG_BIOG_E!H49+NRG_GTL_E!H49+NRG_CPP_E!H49+NRG_NSP_E!H49</f>
        <v>0</v>
      </c>
      <c r="I49" s="10">
        <f>NRG_EHG_E!I49+NRG_CM_E!I49+NRG_OIL_NG_E!I49+NRG_PF_E!I49+NRG_CO_E!I49+NRG_BKBPB_E!I49+NRG_GW_E!I49+NRG_BF_E!I49+NRG_PR_E!I49+NRG_NI_E!I49+NRG_CL_E!I49+NRG_LNG_E!I49+NRG_BIOG_E!I49+NRG_GTL_E!I49+NRG_CPP_E!I49+NRG_NSP_E!I49</f>
        <v>0</v>
      </c>
      <c r="J49" s="10">
        <f>NRG_EHG_E!J49+NRG_CM_E!J49+NRG_OIL_NG_E!J49+NRG_PF_E!J49+NRG_CO_E!J49+NRG_BKBPB_E!J49+NRG_GW_E!J49+NRG_BF_E!J49+NRG_PR_E!J49+NRG_NI_E!J49+NRG_CL_E!J49+NRG_LNG_E!J49+NRG_BIOG_E!J49+NRG_GTL_E!J49+NRG_CPP_E!J49+NRG_NSP_E!J49</f>
        <v>0</v>
      </c>
      <c r="K49" s="10">
        <f>NRG_EHG_E!K49+NRG_CM_E!K49+NRG_OIL_NG_E!K49+NRG_PF_E!K49+NRG_CO_E!K49+NRG_BKBPB_E!K49+NRG_GW_E!K49+NRG_BF_E!K49+NRG_PR_E!K49+NRG_NI_E!K49+NRG_CL_E!K49+NRG_LNG_E!K49+NRG_BIOG_E!K49+NRG_GTL_E!K49+NRG_CPP_E!K49+NRG_NSP_E!K49</f>
        <v>0</v>
      </c>
      <c r="L49" s="10">
        <f>NRG_EHG_E!L49+NRG_CM_E!L49+NRG_OIL_NG_E!L49+NRG_PF_E!L49+NRG_CO_E!L49+NRG_BKBPB_E!L49+NRG_GW_E!L49+NRG_BF_E!L49+NRG_PR_E!L49+NRG_NI_E!L49+NRG_CL_E!L49+NRG_LNG_E!L49+NRG_BIOG_E!L49+NRG_GTL_E!L49+NRG_CPP_E!L49+NRG_NSP_E!L49</f>
        <v>0</v>
      </c>
      <c r="M49" s="10">
        <f>NRG_EHG_E!M49+NRG_CM_E!M49+NRG_OIL_NG_E!M49+NRG_PF_E!M49+NRG_CO_E!M49+NRG_BKBPB_E!M49+NRG_GW_E!M49+NRG_BF_E!M49+NRG_PR_E!M49+NRG_NI_E!M49+NRG_CL_E!M49+NRG_LNG_E!M49+NRG_BIOG_E!M49+NRG_GTL_E!M49+NRG_CPP_E!M49+NRG_NSP_E!M49</f>
        <v>0</v>
      </c>
      <c r="N49" s="10">
        <f>NRG_EHG_E!N49+NRG_CM_E!N49+NRG_OIL_NG_E!N49+NRG_PF_E!N49+NRG_CO_E!N49+NRG_BKBPB_E!N49+NRG_GW_E!N49+NRG_BF_E!N49+NRG_PR_E!N49+NRG_NI_E!N49+NRG_CL_E!N49+NRG_LNG_E!N49+NRG_BIOG_E!N49+NRG_GTL_E!N49+NRG_CPP_E!N49+NRG_NSP_E!N49</f>
        <v>0</v>
      </c>
      <c r="O49" s="10">
        <f>NRG_EHG_E!O49+NRG_CM_E!O49+NRG_OIL_NG_E!O49+NRG_PF_E!O49+NRG_CO_E!O49+NRG_BKBPB_E!O49+NRG_GW_E!O49+NRG_BF_E!O49+NRG_PR_E!O49+NRG_NI_E!O49+NRG_CL_E!O49+NRG_LNG_E!O49+NRG_BIOG_E!O49+NRG_GTL_E!O49+NRG_CPP_E!O49+NRG_NSP_E!O49</f>
        <v>0</v>
      </c>
      <c r="P49" s="10">
        <f>NRG_EHG_E!P49+NRG_CM_E!P49+NRG_OIL_NG_E!P49+NRG_PF_E!P49+NRG_CO_E!P49+NRG_BKBPB_E!P49+NRG_GW_E!P49+NRG_BF_E!P49+NRG_PR_E!P49+NRG_NI_E!P49+NRG_CL_E!P49+NRG_LNG_E!P49+NRG_BIOG_E!P49+NRG_GTL_E!P49+NRG_CPP_E!P49+NRG_NSP_E!P49</f>
        <v>0</v>
      </c>
      <c r="Q49" s="10">
        <f>NRG_EHG_E!Q49+NRG_CM_E!Q49+NRG_OIL_NG_E!Q49+NRG_PF_E!Q49+NRG_CO_E!Q49+NRG_BKBPB_E!Q49+NRG_GW_E!Q49+NRG_BF_E!Q49+NRG_PR_E!Q49+NRG_NI_E!Q49+NRG_CL_E!Q49+NRG_LNG_E!Q49+NRG_BIOG_E!Q49+NRG_GTL_E!Q49+NRG_CPP_E!Q49+NRG_NSP_E!Q49</f>
        <v>0</v>
      </c>
      <c r="R49" s="10">
        <f>NRG_EHG_E!R49+NRG_CM_E!R49+NRG_OIL_NG_E!R49+NRG_PF_E!R49+NRG_CO_E!R49+NRG_BKBPB_E!R49+NRG_GW_E!R49+NRG_BF_E!R49+NRG_PR_E!R49+NRG_NI_E!R49+NRG_CL_E!R49+NRG_LNG_E!R49+NRG_BIOG_E!R49+NRG_GTL_E!R49+NRG_CPP_E!R49+NRG_NSP_E!R49</f>
        <v>0</v>
      </c>
      <c r="S49" s="10">
        <f>NRG_EHG_E!S49+NRG_CM_E!S49+NRG_OIL_NG_E!S49+NRG_PF_E!S49+NRG_CO_E!S49+NRG_BKBPB_E!S49+NRG_GW_E!S49+NRG_BF_E!S49+NRG_PR_E!S49+NRG_NI_E!S49+NRG_CL_E!S49+NRG_LNG_E!S49+NRG_BIOG_E!S49+NRG_GTL_E!S49+NRG_CPP_E!S49+NRG_NSP_E!S49</f>
        <v>0</v>
      </c>
      <c r="T49" s="10">
        <f>NRG_EHG_E!T49+NRG_CM_E!T49+NRG_OIL_NG_E!T49+NRG_PF_E!T49+NRG_CO_E!T49+NRG_BKBPB_E!T49+NRG_GW_E!T49+NRG_BF_E!T49+NRG_PR_E!T49+NRG_NI_E!T49+NRG_CL_E!T49+NRG_LNG_E!T49+NRG_BIOG_E!T49+NRG_GTL_E!T49+NRG_CPP_E!T49+NRG_NSP_E!T49</f>
        <v>0</v>
      </c>
      <c r="U49" s="10">
        <f>NRG_EHG_E!U49+NRG_CM_E!U49+NRG_OIL_NG_E!U49+NRG_PF_E!U49+NRG_CO_E!U49+NRG_BKBPB_E!U49+NRG_GW_E!U49+NRG_BF_E!U49+NRG_PR_E!U49+NRG_NI_E!U49+NRG_CL_E!U49+NRG_LNG_E!U49+NRG_BIOG_E!U49+NRG_GTL_E!U49+NRG_CPP_E!U49+NRG_NSP_E!U49</f>
        <v>0</v>
      </c>
      <c r="V49" s="10">
        <f>NRG_EHG_E!V49+NRG_CM_E!V49+NRG_OIL_NG_E!V49+NRG_PF_E!V49+NRG_CO_E!V49+NRG_BKBPB_E!V49+NRG_GW_E!V49+NRG_BF_E!V49+NRG_PR_E!V49+NRG_NI_E!V49+NRG_CL_E!V49+NRG_LNG_E!V49+NRG_BIOG_E!V49+NRG_GTL_E!V49+NRG_CPP_E!V49+NRG_NSP_E!V49</f>
        <v>0</v>
      </c>
      <c r="W49" s="10">
        <f>NRG_EHG_E!W49+NRG_CM_E!W49+NRG_OIL_NG_E!W49+NRG_PF_E!W49+NRG_CO_E!W49+NRG_BKBPB_E!W49+NRG_GW_E!W49+NRG_BF_E!W49+NRG_PR_E!W49+NRG_NI_E!W49+NRG_CL_E!W49+NRG_LNG_E!W49+NRG_BIOG_E!W49+NRG_GTL_E!W49+NRG_CPP_E!W49+NRG_NSP_E!W49</f>
        <v>0</v>
      </c>
      <c r="X49" s="10">
        <f>NRG_EHG_E!X49+NRG_CM_E!X49+NRG_OIL_NG_E!X49+NRG_PF_E!X49+NRG_CO_E!X49+NRG_BKBPB_E!X49+NRG_GW_E!X49+NRG_BF_E!X49+NRG_PR_E!X49+NRG_NI_E!X49+NRG_CL_E!X49+NRG_LNG_E!X49+NRG_BIOG_E!X49+NRG_GTL_E!X49+NRG_CPP_E!X49+NRG_NSP_E!X49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NRG_EHG_E!C50+NRG_CM_E!C50+NRG_OIL_NG_E!C50+NRG_PF_E!C50+NRG_CO_E!C50+NRG_BKBPB_E!C50+NRG_GW_E!C50+NRG_BF_E!C50+NRG_PR_E!C50+NRG_NI_E!C50+NRG_CL_E!C50+NRG_LNG_E!C50+NRG_BIOG_E!C50+NRG_GTL_E!C50+NRG_CPP_E!C50+NRG_NSP_E!C50</f>
        <v>342.98271711092002</v>
      </c>
      <c r="D50" s="10">
        <f>NRG_EHG_E!D50+NRG_CM_E!D50+NRG_OIL_NG_E!D50+NRG_PF_E!D50+NRG_CO_E!D50+NRG_BKBPB_E!D50+NRG_GW_E!D50+NRG_BF_E!D50+NRG_PR_E!D50+NRG_NI_E!D50+NRG_CL_E!D50+NRG_LNG_E!D50+NRG_BIOG_E!D50+NRG_GTL_E!D50+NRG_CPP_E!D50+NRG_NSP_E!D50</f>
        <v>321.00885640584693</v>
      </c>
      <c r="E50" s="10">
        <f>NRG_EHG_E!E50+NRG_CM_E!E50+NRG_OIL_NG_E!E50+NRG_PF_E!E50+NRG_CO_E!E50+NRG_BKBPB_E!E50+NRG_GW_E!E50+NRG_BF_E!E50+NRG_PR_E!E50+NRG_NI_E!E50+NRG_CL_E!E50+NRG_LNG_E!E50+NRG_BIOG_E!E50+NRG_GTL_E!E50+NRG_CPP_E!E50+NRG_NSP_E!E50</f>
        <v>321.00885640584693</v>
      </c>
      <c r="F50" s="10">
        <f>NRG_EHG_E!F50+NRG_CM_E!F50+NRG_OIL_NG_E!F50+NRG_PF_E!F50+NRG_CO_E!F50+NRG_BKBPB_E!F50+NRG_GW_E!F50+NRG_BF_E!F50+NRG_PR_E!F50+NRG_NI_E!F50+NRG_CL_E!F50+NRG_LNG_E!F50+NRG_BIOG_E!F50+NRG_GTL_E!F50+NRG_CPP_E!F50+NRG_NSP_E!F50</f>
        <v>312.4104041272571</v>
      </c>
      <c r="G50" s="10">
        <f>NRG_EHG_E!G50+NRG_CM_E!G50+NRG_OIL_NG_E!G50+NRG_PF_E!G50+NRG_CO_E!G50+NRG_BKBPB_E!G50+NRG_GW_E!G50+NRG_BF_E!G50+NRG_PR_E!G50+NRG_NI_E!G50+NRG_CL_E!G50+NRG_LNG_E!G50+NRG_BIOG_E!G50+NRG_GTL_E!G50+NRG_CPP_E!G50+NRG_NSP_E!G50</f>
        <v>273.23972484952702</v>
      </c>
      <c r="H50" s="10">
        <f>NRG_EHG_E!H50+NRG_CM_E!H50+NRG_OIL_NG_E!H50+NRG_PF_E!H50+NRG_CO_E!H50+NRG_BKBPB_E!H50+NRG_GW_E!H50+NRG_BF_E!H50+NRG_PR_E!H50+NRG_NI_E!H50+NRG_CL_E!H50+NRG_LNG_E!H50+NRG_BIOG_E!H50+NRG_GTL_E!H50+NRG_CPP_E!H50+NRG_NSP_E!H50</f>
        <v>270.37351676698188</v>
      </c>
      <c r="I50" s="10">
        <f>NRG_EHG_E!I50+NRG_CM_E!I50+NRG_OIL_NG_E!I50+NRG_PF_E!I50+NRG_CO_E!I50+NRG_BKBPB_E!I50+NRG_GW_E!I50+NRG_BF_E!I50+NRG_PR_E!I50+NRG_NI_E!I50+NRG_CL_E!I50+NRG_LNG_E!I50+NRG_BIOG_E!I50+NRG_GTL_E!I50+NRG_CPP_E!I50+NRG_NSP_E!I50</f>
        <v>216.8720550300946</v>
      </c>
      <c r="J50" s="10">
        <f>NRG_EHG_E!J50+NRG_CM_E!J50+NRG_OIL_NG_E!J50+NRG_PF_E!J50+NRG_CO_E!J50+NRG_BKBPB_E!J50+NRG_GW_E!J50+NRG_BF_E!J50+NRG_PR_E!J50+NRG_NI_E!J50+NRG_CL_E!J50+NRG_LNG_E!J50+NRG_BIOG_E!J50+NRG_GTL_E!J50+NRG_CPP_E!J50+NRG_NSP_E!J50</f>
        <v>207.3182287188306</v>
      </c>
      <c r="K50" s="10">
        <f>NRG_EHG_E!K50+NRG_CM_E!K50+NRG_OIL_NG_E!K50+NRG_PF_E!K50+NRG_CO_E!K50+NRG_BKBPB_E!K50+NRG_GW_E!K50+NRG_BF_E!K50+NRG_PR_E!K50+NRG_NI_E!K50+NRG_CL_E!K50+NRG_LNG_E!K50+NRG_BIOG_E!K50+NRG_GTL_E!K50+NRG_CPP_E!K50+NRG_NSP_E!K50</f>
        <v>182.47824591573519</v>
      </c>
      <c r="L50" s="10">
        <f>NRG_EHG_E!L50+NRG_CM_E!L50+NRG_OIL_NG_E!L50+NRG_PF_E!L50+NRG_CO_E!L50+NRG_BKBPB_E!L50+NRG_GW_E!L50+NRG_BF_E!L50+NRG_PR_E!L50+NRG_NI_E!L50+NRG_CL_E!L50+NRG_LNG_E!L50+NRG_BIOG_E!L50+NRG_GTL_E!L50+NRG_CPP_E!L50+NRG_NSP_E!L50</f>
        <v>28.661478933791919</v>
      </c>
      <c r="M50" s="10">
        <f>NRG_EHG_E!M50+NRG_CM_E!M50+NRG_OIL_NG_E!M50+NRG_PF_E!M50+NRG_CO_E!M50+NRG_BKBPB_E!M50+NRG_GW_E!M50+NRG_BF_E!M50+NRG_PR_E!M50+NRG_NI_E!M50+NRG_CL_E!M50+NRG_LNG_E!M50+NRG_BIOG_E!M50+NRG_GTL_E!M50+NRG_CPP_E!M50+NRG_NSP_E!M50</f>
        <v>0</v>
      </c>
      <c r="N50" s="10">
        <f>NRG_EHG_E!N50+NRG_CM_E!N50+NRG_OIL_NG_E!N50+NRG_PF_E!N50+NRG_CO_E!N50+NRG_BKBPB_E!N50+NRG_GW_E!N50+NRG_BF_E!N50+NRG_PR_E!N50+NRG_NI_E!N50+NRG_CL_E!N50+NRG_LNG_E!N50+NRG_BIOG_E!N50+NRG_GTL_E!N50+NRG_CPP_E!N50+NRG_NSP_E!N50</f>
        <v>0</v>
      </c>
      <c r="O50" s="10">
        <f>NRG_EHG_E!O50+NRG_CM_E!O50+NRG_OIL_NG_E!O50+NRG_PF_E!O50+NRG_CO_E!O50+NRG_BKBPB_E!O50+NRG_GW_E!O50+NRG_BF_E!O50+NRG_PR_E!O50+NRG_NI_E!O50+NRG_CL_E!O50+NRG_LNG_E!O50+NRG_BIOG_E!O50+NRG_GTL_E!O50+NRG_CPP_E!O50+NRG_NSP_E!O50</f>
        <v>0</v>
      </c>
      <c r="P50" s="10">
        <f>NRG_EHG_E!P50+NRG_CM_E!P50+NRG_OIL_NG_E!P50+NRG_PF_E!P50+NRG_CO_E!P50+NRG_BKBPB_E!P50+NRG_GW_E!P50+NRG_BF_E!P50+NRG_PR_E!P50+NRG_NI_E!P50+NRG_CL_E!P50+NRG_LNG_E!P50+NRG_BIOG_E!P50+NRG_GTL_E!P50+NRG_CPP_E!P50+NRG_NSP_E!P50</f>
        <v>0</v>
      </c>
      <c r="Q50" s="10">
        <f>NRG_EHG_E!Q50+NRG_CM_E!Q50+NRG_OIL_NG_E!Q50+NRG_PF_E!Q50+NRG_CO_E!Q50+NRG_BKBPB_E!Q50+NRG_GW_E!Q50+NRG_BF_E!Q50+NRG_PR_E!Q50+NRG_NI_E!Q50+NRG_CL_E!Q50+NRG_LNG_E!Q50+NRG_BIOG_E!Q50+NRG_GTL_E!Q50+NRG_CPP_E!Q50+NRG_NSP_E!Q50</f>
        <v>19.10765262252794</v>
      </c>
      <c r="R50" s="10">
        <f>NRG_EHG_E!R50+NRG_CM_E!R50+NRG_OIL_NG_E!R50+NRG_PF_E!R50+NRG_CO_E!R50+NRG_BKBPB_E!R50+NRG_GW_E!R50+NRG_BF_E!R50+NRG_PR_E!R50+NRG_NI_E!R50+NRG_CL_E!R50+NRG_LNG_E!R50+NRG_BIOG_E!R50+NRG_GTL_E!R50+NRG_CPP_E!R50+NRG_NSP_E!R50</f>
        <v>0</v>
      </c>
      <c r="S50" s="10">
        <f>NRG_EHG_E!S50+NRG_CM_E!S50+NRG_OIL_NG_E!S50+NRG_PF_E!S50+NRG_CO_E!S50+NRG_BKBPB_E!S50+NRG_GW_E!S50+NRG_BF_E!S50+NRG_PR_E!S50+NRG_NI_E!S50+NRG_CL_E!S50+NRG_LNG_E!S50+NRG_BIOG_E!S50+NRG_GTL_E!S50+NRG_CPP_E!S50+NRG_NSP_E!S50</f>
        <v>0.62579535683576948</v>
      </c>
      <c r="T50" s="10">
        <f>NRG_EHG_E!T50+NRG_CM_E!T50+NRG_OIL_NG_E!T50+NRG_PF_E!T50+NRG_CO_E!T50+NRG_BKBPB_E!T50+NRG_GW_E!T50+NRG_BF_E!T50+NRG_PR_E!T50+NRG_NI_E!T50+NRG_CL_E!T50+NRG_LNG_E!T50+NRG_BIOG_E!T50+NRG_GTL_E!T50+NRG_CPP_E!T50+NRG_NSP_E!T50</f>
        <v>0</v>
      </c>
      <c r="U50" s="10">
        <f>NRG_EHG_E!U50+NRG_CM_E!U50+NRG_OIL_NG_E!U50+NRG_PF_E!U50+NRG_CO_E!U50+NRG_BKBPB_E!U50+NRG_GW_E!U50+NRG_BF_E!U50+NRG_PR_E!U50+NRG_NI_E!U50+NRG_CL_E!U50+NRG_LNG_E!U50+NRG_BIOG_E!U50+NRG_GTL_E!U50+NRG_CPP_E!U50+NRG_NSP_E!U50</f>
        <v>0</v>
      </c>
      <c r="V50" s="10">
        <f>NRG_EHG_E!V50+NRG_CM_E!V50+NRG_OIL_NG_E!V50+NRG_PF_E!V50+NRG_CO_E!V50+NRG_BKBPB_E!V50+NRG_GW_E!V50+NRG_BF_E!V50+NRG_PR_E!V50+NRG_NI_E!V50+NRG_CL_E!V50+NRG_LNG_E!V50+NRG_BIOG_E!V50+NRG_GTL_E!V50+NRG_CPP_E!V50+NRG_NSP_E!V50</f>
        <v>0</v>
      </c>
      <c r="W50" s="10">
        <f>NRG_EHG_E!W50+NRG_CM_E!W50+NRG_OIL_NG_E!W50+NRG_PF_E!W50+NRG_CO_E!W50+NRG_BKBPB_E!W50+NRG_GW_E!W50+NRG_BF_E!W50+NRG_PR_E!W50+NRG_NI_E!W50+NRG_CL_E!W50+NRG_LNG_E!W50+NRG_BIOG_E!W50+NRG_GTL_E!W50+NRG_CPP_E!W50+NRG_NSP_E!W50</f>
        <v>0</v>
      </c>
      <c r="X50" s="10">
        <f>NRG_EHG_E!X50+NRG_CM_E!X50+NRG_OIL_NG_E!X50+NRG_PF_E!X50+NRG_CO_E!X50+NRG_BKBPB_E!X50+NRG_GW_E!X50+NRG_BF_E!X50+NRG_PR_E!X50+NRG_NI_E!X50+NRG_CL_E!X50+NRG_LNG_E!X50+NRG_BIOG_E!X50+NRG_GTL_E!X50+NRG_CPP_E!X50+NRG_NSP_E!X50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NRG_EHG_E!C51+NRG_CM_E!C51+NRG_OIL_NG_E!C51+NRG_PF_E!C51+NRG_CO_E!C51+NRG_BKBPB_E!C51+NRG_GW_E!C51+NRG_BF_E!C51+NRG_PR_E!C51+NRG_NI_E!C51+NRG_CL_E!C51+NRG_LNG_E!C51+NRG_BIOG_E!C51+NRG_GTL_E!C51+NRG_CPP_E!C51+NRG_NSP_E!C51</f>
        <v>1354.2349957007737</v>
      </c>
      <c r="D51" s="37">
        <f>NRG_EHG_E!D51+NRG_CM_E!D51+NRG_OIL_NG_E!D51+NRG_PF_E!D51+NRG_CO_E!D51+NRG_BKBPB_E!D51+NRG_GW_E!D51+NRG_BF_E!D51+NRG_PR_E!D51+NRG_NI_E!D51+NRG_CL_E!D51+NRG_LNG_E!D51+NRG_BIOG_E!D51+NRG_GTL_E!D51+NRG_CPP_E!D51+NRG_NSP_E!D51</f>
        <v>1322.1602751504729</v>
      </c>
      <c r="E51" s="37">
        <f>NRG_EHG_E!E51+NRG_CM_E!E51+NRG_OIL_NG_E!E51+NRG_PF_E!E51+NRG_CO_E!E51+NRG_BKBPB_E!E51+NRG_GW_E!E51+NRG_BF_E!E51+NRG_PR_E!E51+NRG_NI_E!E51+NRG_CL_E!E51+NRG_LNG_E!E51+NRG_BIOG_E!E51+NRG_GTL_E!E51+NRG_CPP_E!E51+NRG_NSP_E!E51</f>
        <v>1476.195184866724</v>
      </c>
      <c r="F51" s="37">
        <f>NRG_EHG_E!F51+NRG_CM_E!F51+NRG_OIL_NG_E!F51+NRG_PF_E!F51+NRG_CO_E!F51+NRG_BKBPB_E!F51+NRG_GW_E!F51+NRG_BF_E!F51+NRG_PR_E!F51+NRG_NI_E!F51+NRG_CL_E!F51+NRG_LNG_E!F51+NRG_BIOG_E!F51+NRG_GTL_E!F51+NRG_CPP_E!F51+NRG_NSP_E!F51</f>
        <v>1445.0295786758384</v>
      </c>
      <c r="G51" s="37">
        <f>NRG_EHG_E!G51+NRG_CM_E!G51+NRG_OIL_NG_E!G51+NRG_PF_E!G51+NRG_CO_E!G51+NRG_BKBPB_E!G51+NRG_GW_E!G51+NRG_BF_E!G51+NRG_PR_E!G51+NRG_NI_E!G51+NRG_CL_E!G51+NRG_LNG_E!G51+NRG_BIOG_E!G51+NRG_GTL_E!G51+NRG_CPP_E!G51+NRG_NSP_E!G51</f>
        <v>1473.2483233018056</v>
      </c>
      <c r="H51" s="37">
        <f>NRG_EHG_E!H51+NRG_CM_E!H51+NRG_OIL_NG_E!H51+NRG_PF_E!H51+NRG_CO_E!H51+NRG_BKBPB_E!H51+NRG_GW_E!H51+NRG_BF_E!H51+NRG_PR_E!H51+NRG_NI_E!H51+NRG_CL_E!H51+NRG_LNG_E!H51+NRG_BIOG_E!H51+NRG_GTL_E!H51+NRG_CPP_E!H51+NRG_NSP_E!H51</f>
        <v>1571.671453138435</v>
      </c>
      <c r="I51" s="37">
        <f>NRG_EHG_E!I51+NRG_CM_E!I51+NRG_OIL_NG_E!I51+NRG_PF_E!I51+NRG_CO_E!I51+NRG_BKBPB_E!I51+NRG_GW_E!I51+NRG_BF_E!I51+NRG_PR_E!I51+NRG_NI_E!I51+NRG_CL_E!I51+NRG_LNG_E!I51+NRG_BIOG_E!I51+NRG_GTL_E!I51+NRG_CPP_E!I51+NRG_NSP_E!I51</f>
        <v>1470.9079105760964</v>
      </c>
      <c r="J51" s="37">
        <f>NRG_EHG_E!J51+NRG_CM_E!J51+NRG_OIL_NG_E!J51+NRG_PF_E!J51+NRG_CO_E!J51+NRG_BKBPB_E!J51+NRG_GW_E!J51+NRG_BF_E!J51+NRG_PR_E!J51+NRG_NI_E!J51+NRG_CL_E!J51+NRG_LNG_E!J51+NRG_BIOG_E!J51+NRG_GTL_E!J51+NRG_CPP_E!J51+NRG_NSP_E!J51</f>
        <v>1385.7970765262253</v>
      </c>
      <c r="K51" s="37">
        <f>NRG_EHG_E!K51+NRG_CM_E!K51+NRG_OIL_NG_E!K51+NRG_PF_E!K51+NRG_CO_E!K51+NRG_BKBPB_E!K51+NRG_GW_E!K51+NRG_BF_E!K51+NRG_PR_E!K51+NRG_NI_E!K51+NRG_CL_E!K51+NRG_LNG_E!K51+NRG_BIOG_E!K51+NRG_GTL_E!K51+NRG_CPP_E!K51+NRG_NSP_E!K51</f>
        <v>1480.6351676698191</v>
      </c>
      <c r="L51" s="37">
        <f>NRG_EHG_E!L51+NRG_CM_E!L51+NRG_OIL_NG_E!L51+NRG_PF_E!L51+NRG_CO_E!L51+NRG_BKBPB_E!L51+NRG_GW_E!L51+NRG_BF_E!L51+NRG_PR_E!L51+NRG_NI_E!L51+NRG_CL_E!L51+NRG_LNG_E!L51+NRG_BIOG_E!L51+NRG_GTL_E!L51+NRG_CPP_E!L51+NRG_NSP_E!L51</f>
        <v>1488.6184866723988</v>
      </c>
      <c r="M51" s="37">
        <f>NRG_EHG_E!M51+NRG_CM_E!M51+NRG_OIL_NG_E!M51+NRG_PF_E!M51+NRG_CO_E!M51+NRG_BKBPB_E!M51+NRG_GW_E!M51+NRG_BF_E!M51+NRG_PR_E!M51+NRG_NI_E!M51+NRG_CL_E!M51+NRG_LNG_E!M51+NRG_BIOG_E!M51+NRG_GTL_E!M51+NRG_CPP_E!M51+NRG_NSP_E!M51</f>
        <v>1782.2232158211516</v>
      </c>
      <c r="N51" s="37">
        <f>NRG_EHG_E!N51+NRG_CM_E!N51+NRG_OIL_NG_E!N51+NRG_PF_E!N51+NRG_CO_E!N51+NRG_BKBPB_E!N51+NRG_GW_E!N51+NRG_BF_E!N51+NRG_PR_E!N51+NRG_NI_E!N51+NRG_CL_E!N51+NRG_LNG_E!N51+NRG_BIOG_E!N51+NRG_GTL_E!N51+NRG_CPP_E!N51+NRG_NSP_E!N51</f>
        <v>1937.921668099742</v>
      </c>
      <c r="O51" s="37">
        <f>NRG_EHG_E!O51+NRG_CM_E!O51+NRG_OIL_NG_E!O51+NRG_PF_E!O51+NRG_CO_E!O51+NRG_BKBPB_E!O51+NRG_GW_E!O51+NRG_BF_E!O51+NRG_PR_E!O51+NRG_NI_E!O51+NRG_CL_E!O51+NRG_LNG_E!O51+NRG_BIOG_E!O51+NRG_GTL_E!O51+NRG_CPP_E!O51+NRG_NSP_E!O51</f>
        <v>1683.2528804815133</v>
      </c>
      <c r="P51" s="37">
        <f>NRG_EHG_E!P51+NRG_CM_E!P51+NRG_OIL_NG_E!P51+NRG_PF_E!P51+NRG_CO_E!P51+NRG_BKBPB_E!P51+NRG_GW_E!P51+NRG_BF_E!P51+NRG_PR_E!P51+NRG_NI_E!P51+NRG_CL_E!P51+NRG_LNG_E!P51+NRG_BIOG_E!P51+NRG_GTL_E!P51+NRG_CPP_E!P51+NRG_NSP_E!P51</f>
        <v>1735.6399828030953</v>
      </c>
      <c r="Q51" s="37">
        <f>NRG_EHG_E!Q51+NRG_CM_E!Q51+NRG_OIL_NG_E!Q51+NRG_PF_E!Q51+NRG_CO_E!Q51+NRG_BKBPB_E!Q51+NRG_GW_E!Q51+NRG_BF_E!Q51+NRG_PR_E!Q51+NRG_NI_E!Q51+NRG_CL_E!Q51+NRG_LNG_E!Q51+NRG_BIOG_E!Q51+NRG_GTL_E!Q51+NRG_CPP_E!Q51+NRG_NSP_E!Q51</f>
        <v>1614.9133276010316</v>
      </c>
      <c r="R51" s="37">
        <f>NRG_EHG_E!R51+NRG_CM_E!R51+NRG_OIL_NG_E!R51+NRG_PF_E!R51+NRG_CO_E!R51+NRG_BKBPB_E!R51+NRG_GW_E!R51+NRG_BF_E!R51+NRG_PR_E!R51+NRG_NI_E!R51+NRG_CL_E!R51+NRG_LNG_E!R51+NRG_BIOG_E!R51+NRG_GTL_E!R51+NRG_CPP_E!R51+NRG_NSP_E!R51</f>
        <v>1607.1778159931212</v>
      </c>
      <c r="S51" s="37">
        <f>NRG_EHG_E!S51+NRG_CM_E!S51+NRG_OIL_NG_E!S51+NRG_PF_E!S51+NRG_CO_E!S51+NRG_BKBPB_E!S51+NRG_GW_E!S51+NRG_BF_E!S51+NRG_PR_E!S51+NRG_NI_E!S51+NRG_CL_E!S51+NRG_LNG_E!S51+NRG_BIOG_E!S51+NRG_GTL_E!S51+NRG_CPP_E!S51+NRG_NSP_E!S51</f>
        <v>1403.655374032674</v>
      </c>
      <c r="T51" s="37">
        <f>NRG_EHG_E!T51+NRG_CM_E!T51+NRG_OIL_NG_E!T51+NRG_PF_E!T51+NRG_CO_E!T51+NRG_BKBPB_E!T51+NRG_GW_E!T51+NRG_BF_E!T51+NRG_PR_E!T51+NRG_NI_E!T51+NRG_CL_E!T51+NRG_LNG_E!T51+NRG_BIOG_E!T51+NRG_GTL_E!T51+NRG_CPP_E!T51+NRG_NSP_E!T51</f>
        <v>1443.4730008598451</v>
      </c>
      <c r="U51" s="37">
        <f>NRG_EHG_E!U51+NRG_CM_E!U51+NRG_OIL_NG_E!U51+NRG_PF_E!U51+NRG_CO_E!U51+NRG_BKBPB_E!U51+NRG_GW_E!U51+NRG_BF_E!U51+NRG_PR_E!U51+NRG_NI_E!U51+NRG_CL_E!U51+NRG_LNG_E!U51+NRG_BIOG_E!U51+NRG_GTL_E!U51+NRG_CPP_E!U51+NRG_NSP_E!U51</f>
        <v>1588.5924333619946</v>
      </c>
      <c r="V51" s="37">
        <f>NRG_EHG_E!V51+NRG_CM_E!V51+NRG_OIL_NG_E!V51+NRG_PF_E!V51+NRG_CO_E!V51+NRG_BKBPB_E!V51+NRG_GW_E!V51+NRG_BF_E!V51+NRG_PR_E!V51+NRG_NI_E!V51+NRG_CL_E!V51+NRG_LNG_E!V51+NRG_BIOG_E!V51+NRG_GTL_E!V51+NRG_CPP_E!V51+NRG_NSP_E!V51</f>
        <v>1532.139294926913</v>
      </c>
      <c r="W51" s="37">
        <f>NRG_EHG_E!W51+NRG_CM_E!W51+NRG_OIL_NG_E!W51+NRG_PF_E!W51+NRG_CO_E!W51+NRG_BKBPB_E!W51+NRG_GW_E!W51+NRG_BF_E!W51+NRG_PR_E!W51+NRG_NI_E!W51+NRG_CL_E!W51+NRG_LNG_E!W51+NRG_BIOG_E!W51+NRG_GTL_E!W51+NRG_CPP_E!W51+NRG_NSP_E!W51</f>
        <v>1506.9720550300945</v>
      </c>
      <c r="X51" s="37">
        <f>NRG_EHG_E!X51+NRG_CM_E!X51+NRG_OIL_NG_E!X51+NRG_PF_E!X51+NRG_CO_E!X51+NRG_BKBPB_E!X51+NRG_GW_E!X51+NRG_BF_E!X51+NRG_PR_E!X51+NRG_NI_E!X51+NRG_CL_E!X51+NRG_LNG_E!X51+NRG_BIOG_E!X51+NRG_GTL_E!X51+NRG_CPP_E!X51+NRG_NSP_E!X51</f>
        <v>1366.1358555460017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NRG_EHG_E!C53+NRG_CM_E!C53+NRG_OIL_NG_E!C53+NRG_PF_E!C53+NRG_CO_E!C53+NRG_BKBPB_E!C53+NRG_GW_E!C53+NRG_BF_E!C53+NRG_PR_E!C53+NRG_NI_E!C53+NRG_CL_E!C53+NRG_LNG_E!C53+NRG_BIOG_E!C53+NRG_GTL_E!C53+NRG_CPP_E!C53+NRG_NSP_E!C53</f>
        <v>0</v>
      </c>
      <c r="D53" s="10">
        <f>NRG_EHG_E!D53+NRG_CM_E!D53+NRG_OIL_NG_E!D53+NRG_PF_E!D53+NRG_CO_E!D53+NRG_BKBPB_E!D53+NRG_GW_E!D53+NRG_BF_E!D53+NRG_PR_E!D53+NRG_NI_E!D53+NRG_CL_E!D53+NRG_LNG_E!D53+NRG_BIOG_E!D53+NRG_GTL_E!D53+NRG_CPP_E!D53+NRG_NSP_E!D53</f>
        <v>0</v>
      </c>
      <c r="E53" s="10">
        <f>NRG_EHG_E!E53+NRG_CM_E!E53+NRG_OIL_NG_E!E53+NRG_PF_E!E53+NRG_CO_E!E53+NRG_BKBPB_E!E53+NRG_GW_E!E53+NRG_BF_E!E53+NRG_PR_E!E53+NRG_NI_E!E53+NRG_CL_E!E53+NRG_LNG_E!E53+NRG_BIOG_E!E53+NRG_GTL_E!E53+NRG_CPP_E!E53+NRG_NSP_E!E53</f>
        <v>0</v>
      </c>
      <c r="F53" s="10">
        <f>NRG_EHG_E!F53+NRG_CM_E!F53+NRG_OIL_NG_E!F53+NRG_PF_E!F53+NRG_CO_E!F53+NRG_BKBPB_E!F53+NRG_GW_E!F53+NRG_BF_E!F53+NRG_PR_E!F53+NRG_NI_E!F53+NRG_CL_E!F53+NRG_LNG_E!F53+NRG_BIOG_E!F53+NRG_GTL_E!F53+NRG_CPP_E!F53+NRG_NSP_E!F53</f>
        <v>0</v>
      </c>
      <c r="G53" s="10">
        <f>NRG_EHG_E!G53+NRG_CM_E!G53+NRG_OIL_NG_E!G53+NRG_PF_E!G53+NRG_CO_E!G53+NRG_BKBPB_E!G53+NRG_GW_E!G53+NRG_BF_E!G53+NRG_PR_E!G53+NRG_NI_E!G53+NRG_CL_E!G53+NRG_LNG_E!G53+NRG_BIOG_E!G53+NRG_GTL_E!G53+NRG_CPP_E!G53+NRG_NSP_E!G53</f>
        <v>0</v>
      </c>
      <c r="H53" s="10">
        <f>NRG_EHG_E!H53+NRG_CM_E!H53+NRG_OIL_NG_E!H53+NRG_PF_E!H53+NRG_CO_E!H53+NRG_BKBPB_E!H53+NRG_GW_E!H53+NRG_BF_E!H53+NRG_PR_E!H53+NRG_NI_E!H53+NRG_CL_E!H53+NRG_LNG_E!H53+NRG_BIOG_E!H53+NRG_GTL_E!H53+NRG_CPP_E!H53+NRG_NSP_E!H53</f>
        <v>0</v>
      </c>
      <c r="I53" s="10">
        <f>NRG_EHG_E!I53+NRG_CM_E!I53+NRG_OIL_NG_E!I53+NRG_PF_E!I53+NRG_CO_E!I53+NRG_BKBPB_E!I53+NRG_GW_E!I53+NRG_BF_E!I53+NRG_PR_E!I53+NRG_NI_E!I53+NRG_CL_E!I53+NRG_LNG_E!I53+NRG_BIOG_E!I53+NRG_GTL_E!I53+NRG_CPP_E!I53+NRG_NSP_E!I53</f>
        <v>0</v>
      </c>
      <c r="J53" s="10">
        <f>NRG_EHG_E!J53+NRG_CM_E!J53+NRG_OIL_NG_E!J53+NRG_PF_E!J53+NRG_CO_E!J53+NRG_BKBPB_E!J53+NRG_GW_E!J53+NRG_BF_E!J53+NRG_PR_E!J53+NRG_NI_E!J53+NRG_CL_E!J53+NRG_LNG_E!J53+NRG_BIOG_E!J53+NRG_GTL_E!J53+NRG_CPP_E!J53+NRG_NSP_E!J53</f>
        <v>0</v>
      </c>
      <c r="K53" s="10">
        <f>NRG_EHG_E!K53+NRG_CM_E!K53+NRG_OIL_NG_E!K53+NRG_PF_E!K53+NRG_CO_E!K53+NRG_BKBPB_E!K53+NRG_GW_E!K53+NRG_BF_E!K53+NRG_PR_E!K53+NRG_NI_E!K53+NRG_CL_E!K53+NRG_LNG_E!K53+NRG_BIOG_E!K53+NRG_GTL_E!K53+NRG_CPP_E!K53+NRG_NSP_E!K53</f>
        <v>0</v>
      </c>
      <c r="L53" s="10">
        <f>NRG_EHG_E!L53+NRG_CM_E!L53+NRG_OIL_NG_E!L53+NRG_PF_E!L53+NRG_CO_E!L53+NRG_BKBPB_E!L53+NRG_GW_E!L53+NRG_BF_E!L53+NRG_PR_E!L53+NRG_NI_E!L53+NRG_CL_E!L53+NRG_LNG_E!L53+NRG_BIOG_E!L53+NRG_GTL_E!L53+NRG_CPP_E!L53+NRG_NSP_E!L53</f>
        <v>0</v>
      </c>
      <c r="M53" s="10">
        <f>NRG_EHG_E!M53+NRG_CM_E!M53+NRG_OIL_NG_E!M53+NRG_PF_E!M53+NRG_CO_E!M53+NRG_BKBPB_E!M53+NRG_GW_E!M53+NRG_BF_E!M53+NRG_PR_E!M53+NRG_NI_E!M53+NRG_CL_E!M53+NRG_LNG_E!M53+NRG_BIOG_E!M53+NRG_GTL_E!M53+NRG_CPP_E!M53+NRG_NSP_E!M53</f>
        <v>0</v>
      </c>
      <c r="N53" s="10">
        <f>NRG_EHG_E!N53+NRG_CM_E!N53+NRG_OIL_NG_E!N53+NRG_PF_E!N53+NRG_CO_E!N53+NRG_BKBPB_E!N53+NRG_GW_E!N53+NRG_BF_E!N53+NRG_PR_E!N53+NRG_NI_E!N53+NRG_CL_E!N53+NRG_LNG_E!N53+NRG_BIOG_E!N53+NRG_GTL_E!N53+NRG_CPP_E!N53+NRG_NSP_E!N53</f>
        <v>0</v>
      </c>
      <c r="O53" s="10">
        <f>NRG_EHG_E!O53+NRG_CM_E!O53+NRG_OIL_NG_E!O53+NRG_PF_E!O53+NRG_CO_E!O53+NRG_BKBPB_E!O53+NRG_GW_E!O53+NRG_BF_E!O53+NRG_PR_E!O53+NRG_NI_E!O53+NRG_CL_E!O53+NRG_LNG_E!O53+NRG_BIOG_E!O53+NRG_GTL_E!O53+NRG_CPP_E!O53+NRG_NSP_E!O53</f>
        <v>0</v>
      </c>
      <c r="P53" s="10">
        <f>NRG_EHG_E!P53+NRG_CM_E!P53+NRG_OIL_NG_E!P53+NRG_PF_E!P53+NRG_CO_E!P53+NRG_BKBPB_E!P53+NRG_GW_E!P53+NRG_BF_E!P53+NRG_PR_E!P53+NRG_NI_E!P53+NRG_CL_E!P53+NRG_LNG_E!P53+NRG_BIOG_E!P53+NRG_GTL_E!P53+NRG_CPP_E!P53+NRG_NSP_E!P53</f>
        <v>0</v>
      </c>
      <c r="Q53" s="10">
        <f>NRG_EHG_E!Q53+NRG_CM_E!Q53+NRG_OIL_NG_E!Q53+NRG_PF_E!Q53+NRG_CO_E!Q53+NRG_BKBPB_E!Q53+NRG_GW_E!Q53+NRG_BF_E!Q53+NRG_PR_E!Q53+NRG_NI_E!Q53+NRG_CL_E!Q53+NRG_LNG_E!Q53+NRG_BIOG_E!Q53+NRG_GTL_E!Q53+NRG_CPP_E!Q53+NRG_NSP_E!Q53</f>
        <v>0</v>
      </c>
      <c r="R53" s="10">
        <f>NRG_EHG_E!R53+NRG_CM_E!R53+NRG_OIL_NG_E!R53+NRG_PF_E!R53+NRG_CO_E!R53+NRG_BKBPB_E!R53+NRG_GW_E!R53+NRG_BF_E!R53+NRG_PR_E!R53+NRG_NI_E!R53+NRG_CL_E!R53+NRG_LNG_E!R53+NRG_BIOG_E!R53+NRG_GTL_E!R53+NRG_CPP_E!R53+NRG_NSP_E!R53</f>
        <v>0</v>
      </c>
      <c r="S53" s="10">
        <f>NRG_EHG_E!S53+NRG_CM_E!S53+NRG_OIL_NG_E!S53+NRG_PF_E!S53+NRG_CO_E!S53+NRG_BKBPB_E!S53+NRG_GW_E!S53+NRG_BF_E!S53+NRG_PR_E!S53+NRG_NI_E!S53+NRG_CL_E!S53+NRG_LNG_E!S53+NRG_BIOG_E!S53+NRG_GTL_E!S53+NRG_CPP_E!S53+NRG_NSP_E!S53</f>
        <v>0</v>
      </c>
      <c r="T53" s="10">
        <f>NRG_EHG_E!T53+NRG_CM_E!T53+NRG_OIL_NG_E!T53+NRG_PF_E!T53+NRG_CO_E!T53+NRG_BKBPB_E!T53+NRG_GW_E!T53+NRG_BF_E!T53+NRG_PR_E!T53+NRG_NI_E!T53+NRG_CL_E!T53+NRG_LNG_E!T53+NRG_BIOG_E!T53+NRG_GTL_E!T53+NRG_CPP_E!T53+NRG_NSP_E!T53</f>
        <v>0</v>
      </c>
      <c r="U53" s="10">
        <f>NRG_EHG_E!U53+NRG_CM_E!U53+NRG_OIL_NG_E!U53+NRG_PF_E!U53+NRG_CO_E!U53+NRG_BKBPB_E!U53+NRG_GW_E!U53+NRG_BF_E!U53+NRG_PR_E!U53+NRG_NI_E!U53+NRG_CL_E!U53+NRG_LNG_E!U53+NRG_BIOG_E!U53+NRG_GTL_E!U53+NRG_CPP_E!U53+NRG_NSP_E!U53</f>
        <v>0</v>
      </c>
      <c r="V53" s="10">
        <f>NRG_EHG_E!V53+NRG_CM_E!V53+NRG_OIL_NG_E!V53+NRG_PF_E!V53+NRG_CO_E!V53+NRG_BKBPB_E!V53+NRG_GW_E!V53+NRG_BF_E!V53+NRG_PR_E!V53+NRG_NI_E!V53+NRG_CL_E!V53+NRG_LNG_E!V53+NRG_BIOG_E!V53+NRG_GTL_E!V53+NRG_CPP_E!V53+NRG_NSP_E!V53</f>
        <v>0</v>
      </c>
      <c r="W53" s="10">
        <f>NRG_EHG_E!W53+NRG_CM_E!W53+NRG_OIL_NG_E!W53+NRG_PF_E!W53+NRG_CO_E!W53+NRG_BKBPB_E!W53+NRG_GW_E!W53+NRG_BF_E!W53+NRG_PR_E!W53+NRG_NI_E!W53+NRG_CL_E!W53+NRG_LNG_E!W53+NRG_BIOG_E!W53+NRG_GTL_E!W53+NRG_CPP_E!W53+NRG_NSP_E!W53</f>
        <v>0</v>
      </c>
      <c r="X53" s="10">
        <f>NRG_EHG_E!X53+NRG_CM_E!X53+NRG_OIL_NG_E!X53+NRG_PF_E!X53+NRG_CO_E!X53+NRG_BKBPB_E!X53+NRG_GW_E!X53+NRG_BF_E!X53+NRG_PR_E!X53+NRG_NI_E!X53+NRG_CL_E!X53+NRG_LNG_E!X53+NRG_BIOG_E!X53+NRG_GTL_E!X53+NRG_CPP_E!X53+NRG_NSP_E!X53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NRG_EHG_E!C54+NRG_CM_E!C54+NRG_OIL_NG_E!C54+NRG_PF_E!C54+NRG_CO_E!C54+NRG_BKBPB_E!C54+NRG_GW_E!C54+NRG_BF_E!C54+NRG_PR_E!C54+NRG_NI_E!C54+NRG_CL_E!C54+NRG_LNG_E!C54+NRG_BIOG_E!C54+NRG_GTL_E!C54+NRG_CPP_E!C54+NRG_NSP_E!C54</f>
        <v>0</v>
      </c>
      <c r="D54" s="10">
        <f>NRG_EHG_E!D54+NRG_CM_E!D54+NRG_OIL_NG_E!D54+NRG_PF_E!D54+NRG_CO_E!D54+NRG_BKBPB_E!D54+NRG_GW_E!D54+NRG_BF_E!D54+NRG_PR_E!D54+NRG_NI_E!D54+NRG_CL_E!D54+NRG_LNG_E!D54+NRG_BIOG_E!D54+NRG_GTL_E!D54+NRG_CPP_E!D54+NRG_NSP_E!D54</f>
        <v>0</v>
      </c>
      <c r="E54" s="10">
        <f>NRG_EHG_E!E54+NRG_CM_E!E54+NRG_OIL_NG_E!E54+NRG_PF_E!E54+NRG_CO_E!E54+NRG_BKBPB_E!E54+NRG_GW_E!E54+NRG_BF_E!E54+NRG_PR_E!E54+NRG_NI_E!E54+NRG_CL_E!E54+NRG_LNG_E!E54+NRG_BIOG_E!E54+NRG_GTL_E!E54+NRG_CPP_E!E54+NRG_NSP_E!E54</f>
        <v>0</v>
      </c>
      <c r="F54" s="10">
        <f>NRG_EHG_E!F54+NRG_CM_E!F54+NRG_OIL_NG_E!F54+NRG_PF_E!F54+NRG_CO_E!F54+NRG_BKBPB_E!F54+NRG_GW_E!F54+NRG_BF_E!F54+NRG_PR_E!F54+NRG_NI_E!F54+NRG_CL_E!F54+NRG_LNG_E!F54+NRG_BIOG_E!F54+NRG_GTL_E!F54+NRG_CPP_E!F54+NRG_NSP_E!F54</f>
        <v>0</v>
      </c>
      <c r="G54" s="10">
        <f>NRG_EHG_E!G54+NRG_CM_E!G54+NRG_OIL_NG_E!G54+NRG_PF_E!G54+NRG_CO_E!G54+NRG_BKBPB_E!G54+NRG_GW_E!G54+NRG_BF_E!G54+NRG_PR_E!G54+NRG_NI_E!G54+NRG_CL_E!G54+NRG_LNG_E!G54+NRG_BIOG_E!G54+NRG_GTL_E!G54+NRG_CPP_E!G54+NRG_NSP_E!G54</f>
        <v>0</v>
      </c>
      <c r="H54" s="10">
        <f>NRG_EHG_E!H54+NRG_CM_E!H54+NRG_OIL_NG_E!H54+NRG_PF_E!H54+NRG_CO_E!H54+NRG_BKBPB_E!H54+NRG_GW_E!H54+NRG_BF_E!H54+NRG_PR_E!H54+NRG_NI_E!H54+NRG_CL_E!H54+NRG_LNG_E!H54+NRG_BIOG_E!H54+NRG_GTL_E!H54+NRG_CPP_E!H54+NRG_NSP_E!H54</f>
        <v>0</v>
      </c>
      <c r="I54" s="10">
        <f>NRG_EHG_E!I54+NRG_CM_E!I54+NRG_OIL_NG_E!I54+NRG_PF_E!I54+NRG_CO_E!I54+NRG_BKBPB_E!I54+NRG_GW_E!I54+NRG_BF_E!I54+NRG_PR_E!I54+NRG_NI_E!I54+NRG_CL_E!I54+NRG_LNG_E!I54+NRG_BIOG_E!I54+NRG_GTL_E!I54+NRG_CPP_E!I54+NRG_NSP_E!I54</f>
        <v>0</v>
      </c>
      <c r="J54" s="10">
        <f>NRG_EHG_E!J54+NRG_CM_E!J54+NRG_OIL_NG_E!J54+NRG_PF_E!J54+NRG_CO_E!J54+NRG_BKBPB_E!J54+NRG_GW_E!J54+NRG_BF_E!J54+NRG_PR_E!J54+NRG_NI_E!J54+NRG_CL_E!J54+NRG_LNG_E!J54+NRG_BIOG_E!J54+NRG_GTL_E!J54+NRG_CPP_E!J54+NRG_NSP_E!J54</f>
        <v>0</v>
      </c>
      <c r="K54" s="10">
        <f>NRG_EHG_E!K54+NRG_CM_E!K54+NRG_OIL_NG_E!K54+NRG_PF_E!K54+NRG_CO_E!K54+NRG_BKBPB_E!K54+NRG_GW_E!K54+NRG_BF_E!K54+NRG_PR_E!K54+NRG_NI_E!K54+NRG_CL_E!K54+NRG_LNG_E!K54+NRG_BIOG_E!K54+NRG_GTL_E!K54+NRG_CPP_E!K54+NRG_NSP_E!K54</f>
        <v>0</v>
      </c>
      <c r="L54" s="10">
        <f>NRG_EHG_E!L54+NRG_CM_E!L54+NRG_OIL_NG_E!L54+NRG_PF_E!L54+NRG_CO_E!L54+NRG_BKBPB_E!L54+NRG_GW_E!L54+NRG_BF_E!L54+NRG_PR_E!L54+NRG_NI_E!L54+NRG_CL_E!L54+NRG_LNG_E!L54+NRG_BIOG_E!L54+NRG_GTL_E!L54+NRG_CPP_E!L54+NRG_NSP_E!L54</f>
        <v>0</v>
      </c>
      <c r="M54" s="10">
        <f>NRG_EHG_E!M54+NRG_CM_E!M54+NRG_OIL_NG_E!M54+NRG_PF_E!M54+NRG_CO_E!M54+NRG_BKBPB_E!M54+NRG_GW_E!M54+NRG_BF_E!M54+NRG_PR_E!M54+NRG_NI_E!M54+NRG_CL_E!M54+NRG_LNG_E!M54+NRG_BIOG_E!M54+NRG_GTL_E!M54+NRG_CPP_E!M54+NRG_NSP_E!M54</f>
        <v>0</v>
      </c>
      <c r="N54" s="10">
        <f>NRG_EHG_E!N54+NRG_CM_E!N54+NRG_OIL_NG_E!N54+NRG_PF_E!N54+NRG_CO_E!N54+NRG_BKBPB_E!N54+NRG_GW_E!N54+NRG_BF_E!N54+NRG_PR_E!N54+NRG_NI_E!N54+NRG_CL_E!N54+NRG_LNG_E!N54+NRG_BIOG_E!N54+NRG_GTL_E!N54+NRG_CPP_E!N54+NRG_NSP_E!N54</f>
        <v>0</v>
      </c>
      <c r="O54" s="10">
        <f>NRG_EHG_E!O54+NRG_CM_E!O54+NRG_OIL_NG_E!O54+NRG_PF_E!O54+NRG_CO_E!O54+NRG_BKBPB_E!O54+NRG_GW_E!O54+NRG_BF_E!O54+NRG_PR_E!O54+NRG_NI_E!O54+NRG_CL_E!O54+NRG_LNG_E!O54+NRG_BIOG_E!O54+NRG_GTL_E!O54+NRG_CPP_E!O54+NRG_NSP_E!O54</f>
        <v>0</v>
      </c>
      <c r="P54" s="10">
        <f>NRG_EHG_E!P54+NRG_CM_E!P54+NRG_OIL_NG_E!P54+NRG_PF_E!P54+NRG_CO_E!P54+NRG_BKBPB_E!P54+NRG_GW_E!P54+NRG_BF_E!P54+NRG_PR_E!P54+NRG_NI_E!P54+NRG_CL_E!P54+NRG_LNG_E!P54+NRG_BIOG_E!P54+NRG_GTL_E!P54+NRG_CPP_E!P54+NRG_NSP_E!P54</f>
        <v>0</v>
      </c>
      <c r="Q54" s="10">
        <f>NRG_EHG_E!Q54+NRG_CM_E!Q54+NRG_OIL_NG_E!Q54+NRG_PF_E!Q54+NRG_CO_E!Q54+NRG_BKBPB_E!Q54+NRG_GW_E!Q54+NRG_BF_E!Q54+NRG_PR_E!Q54+NRG_NI_E!Q54+NRG_CL_E!Q54+NRG_LNG_E!Q54+NRG_BIOG_E!Q54+NRG_GTL_E!Q54+NRG_CPP_E!Q54+NRG_NSP_E!Q54</f>
        <v>0</v>
      </c>
      <c r="R54" s="10">
        <f>NRG_EHG_E!R54+NRG_CM_E!R54+NRG_OIL_NG_E!R54+NRG_PF_E!R54+NRG_CO_E!R54+NRG_BKBPB_E!R54+NRG_GW_E!R54+NRG_BF_E!R54+NRG_PR_E!R54+NRG_NI_E!R54+NRG_CL_E!R54+NRG_LNG_E!R54+NRG_BIOG_E!R54+NRG_GTL_E!R54+NRG_CPP_E!R54+NRG_NSP_E!R54</f>
        <v>0</v>
      </c>
      <c r="S54" s="10">
        <f>NRG_EHG_E!S54+NRG_CM_E!S54+NRG_OIL_NG_E!S54+NRG_PF_E!S54+NRG_CO_E!S54+NRG_BKBPB_E!S54+NRG_GW_E!S54+NRG_BF_E!S54+NRG_PR_E!S54+NRG_NI_E!S54+NRG_CL_E!S54+NRG_LNG_E!S54+NRG_BIOG_E!S54+NRG_GTL_E!S54+NRG_CPP_E!S54+NRG_NSP_E!S54</f>
        <v>0</v>
      </c>
      <c r="T54" s="10">
        <f>NRG_EHG_E!T54+NRG_CM_E!T54+NRG_OIL_NG_E!T54+NRG_PF_E!T54+NRG_CO_E!T54+NRG_BKBPB_E!T54+NRG_GW_E!T54+NRG_BF_E!T54+NRG_PR_E!T54+NRG_NI_E!T54+NRG_CL_E!T54+NRG_LNG_E!T54+NRG_BIOG_E!T54+NRG_GTL_E!T54+NRG_CPP_E!T54+NRG_NSP_E!T54</f>
        <v>0</v>
      </c>
      <c r="U54" s="10">
        <f>NRG_EHG_E!U54+NRG_CM_E!U54+NRG_OIL_NG_E!U54+NRG_PF_E!U54+NRG_CO_E!U54+NRG_BKBPB_E!U54+NRG_GW_E!U54+NRG_BF_E!U54+NRG_PR_E!U54+NRG_NI_E!U54+NRG_CL_E!U54+NRG_LNG_E!U54+NRG_BIOG_E!U54+NRG_GTL_E!U54+NRG_CPP_E!U54+NRG_NSP_E!U54</f>
        <v>0</v>
      </c>
      <c r="V54" s="10">
        <f>NRG_EHG_E!V54+NRG_CM_E!V54+NRG_OIL_NG_E!V54+NRG_PF_E!V54+NRG_CO_E!V54+NRG_BKBPB_E!V54+NRG_GW_E!V54+NRG_BF_E!V54+NRG_PR_E!V54+NRG_NI_E!V54+NRG_CL_E!V54+NRG_LNG_E!V54+NRG_BIOG_E!V54+NRG_GTL_E!V54+NRG_CPP_E!V54+NRG_NSP_E!V54</f>
        <v>0</v>
      </c>
      <c r="W54" s="10">
        <f>NRG_EHG_E!W54+NRG_CM_E!W54+NRG_OIL_NG_E!W54+NRG_PF_E!W54+NRG_CO_E!W54+NRG_BKBPB_E!W54+NRG_GW_E!W54+NRG_BF_E!W54+NRG_PR_E!W54+NRG_NI_E!W54+NRG_CL_E!W54+NRG_LNG_E!W54+NRG_BIOG_E!W54+NRG_GTL_E!W54+NRG_CPP_E!W54+NRG_NSP_E!W54</f>
        <v>0</v>
      </c>
      <c r="X54" s="10">
        <f>NRG_EHG_E!X54+NRG_CM_E!X54+NRG_OIL_NG_E!X54+NRG_PF_E!X54+NRG_CO_E!X54+NRG_BKBPB_E!X54+NRG_GW_E!X54+NRG_BF_E!X54+NRG_PR_E!X54+NRG_NI_E!X54+NRG_CL_E!X54+NRG_LNG_E!X54+NRG_BIOG_E!X54+NRG_GTL_E!X54+NRG_CPP_E!X54+NRG_NSP_E!X54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NRG_EHG_E!C55+NRG_CM_E!C55+NRG_OIL_NG_E!C55+NRG_PF_E!C55+NRG_CO_E!C55+NRG_BKBPB_E!C55+NRG_GW_E!C55+NRG_BF_E!C55+NRG_PR_E!C55+NRG_NI_E!C55+NRG_CL_E!C55+NRG_LNG_E!C55+NRG_BIOG_E!C55+NRG_GTL_E!C55+NRG_CPP_E!C55+NRG_NSP_E!C55</f>
        <v>0</v>
      </c>
      <c r="D55" s="10">
        <f>NRG_EHG_E!D55+NRG_CM_E!D55+NRG_OIL_NG_E!D55+NRG_PF_E!D55+NRG_CO_E!D55+NRG_BKBPB_E!D55+NRG_GW_E!D55+NRG_BF_E!D55+NRG_PR_E!D55+NRG_NI_E!D55+NRG_CL_E!D55+NRG_LNG_E!D55+NRG_BIOG_E!D55+NRG_GTL_E!D55+NRG_CPP_E!D55+NRG_NSP_E!D55</f>
        <v>0</v>
      </c>
      <c r="E55" s="10">
        <f>NRG_EHG_E!E55+NRG_CM_E!E55+NRG_OIL_NG_E!E55+NRG_PF_E!E55+NRG_CO_E!E55+NRG_BKBPB_E!E55+NRG_GW_E!E55+NRG_BF_E!E55+NRG_PR_E!E55+NRG_NI_E!E55+NRG_CL_E!E55+NRG_LNG_E!E55+NRG_BIOG_E!E55+NRG_GTL_E!E55+NRG_CPP_E!E55+NRG_NSP_E!E55</f>
        <v>0</v>
      </c>
      <c r="F55" s="10">
        <f>NRG_EHG_E!F55+NRG_CM_E!F55+NRG_OIL_NG_E!F55+NRG_PF_E!F55+NRG_CO_E!F55+NRG_BKBPB_E!F55+NRG_GW_E!F55+NRG_BF_E!F55+NRG_PR_E!F55+NRG_NI_E!F55+NRG_CL_E!F55+NRG_LNG_E!F55+NRG_BIOG_E!F55+NRG_GTL_E!F55+NRG_CPP_E!F55+NRG_NSP_E!F55</f>
        <v>0</v>
      </c>
      <c r="G55" s="10">
        <f>NRG_EHG_E!G55+NRG_CM_E!G55+NRG_OIL_NG_E!G55+NRG_PF_E!G55+NRG_CO_E!G55+NRG_BKBPB_E!G55+NRG_GW_E!G55+NRG_BF_E!G55+NRG_PR_E!G55+NRG_NI_E!G55+NRG_CL_E!G55+NRG_LNG_E!G55+NRG_BIOG_E!G55+NRG_GTL_E!G55+NRG_CPP_E!G55+NRG_NSP_E!G55</f>
        <v>0</v>
      </c>
      <c r="H55" s="10">
        <f>NRG_EHG_E!H55+NRG_CM_E!H55+NRG_OIL_NG_E!H55+NRG_PF_E!H55+NRG_CO_E!H55+NRG_BKBPB_E!H55+NRG_GW_E!H55+NRG_BF_E!H55+NRG_PR_E!H55+NRG_NI_E!H55+NRG_CL_E!H55+NRG_LNG_E!H55+NRG_BIOG_E!H55+NRG_GTL_E!H55+NRG_CPP_E!H55+NRG_NSP_E!H55</f>
        <v>0</v>
      </c>
      <c r="I55" s="10">
        <f>NRG_EHG_E!I55+NRG_CM_E!I55+NRG_OIL_NG_E!I55+NRG_PF_E!I55+NRG_CO_E!I55+NRG_BKBPB_E!I55+NRG_GW_E!I55+NRG_BF_E!I55+NRG_PR_E!I55+NRG_NI_E!I55+NRG_CL_E!I55+NRG_LNG_E!I55+NRG_BIOG_E!I55+NRG_GTL_E!I55+NRG_CPP_E!I55+NRG_NSP_E!I55</f>
        <v>0</v>
      </c>
      <c r="J55" s="10">
        <f>NRG_EHG_E!J55+NRG_CM_E!J55+NRG_OIL_NG_E!J55+NRG_PF_E!J55+NRG_CO_E!J55+NRG_BKBPB_E!J55+NRG_GW_E!J55+NRG_BF_E!J55+NRG_PR_E!J55+NRG_NI_E!J55+NRG_CL_E!J55+NRG_LNG_E!J55+NRG_BIOG_E!J55+NRG_GTL_E!J55+NRG_CPP_E!J55+NRG_NSP_E!J55</f>
        <v>0</v>
      </c>
      <c r="K55" s="10">
        <f>NRG_EHG_E!K55+NRG_CM_E!K55+NRG_OIL_NG_E!K55+NRG_PF_E!K55+NRG_CO_E!K55+NRG_BKBPB_E!K55+NRG_GW_E!K55+NRG_BF_E!K55+NRG_PR_E!K55+NRG_NI_E!K55+NRG_CL_E!K55+NRG_LNG_E!K55+NRG_BIOG_E!K55+NRG_GTL_E!K55+NRG_CPP_E!K55+NRG_NSP_E!K55</f>
        <v>0</v>
      </c>
      <c r="L55" s="10">
        <f>NRG_EHG_E!L55+NRG_CM_E!L55+NRG_OIL_NG_E!L55+NRG_PF_E!L55+NRG_CO_E!L55+NRG_BKBPB_E!L55+NRG_GW_E!L55+NRG_BF_E!L55+NRG_PR_E!L55+NRG_NI_E!L55+NRG_CL_E!L55+NRG_LNG_E!L55+NRG_BIOG_E!L55+NRG_GTL_E!L55+NRG_CPP_E!L55+NRG_NSP_E!L55</f>
        <v>0</v>
      </c>
      <c r="M55" s="10">
        <f>NRG_EHG_E!M55+NRG_CM_E!M55+NRG_OIL_NG_E!M55+NRG_PF_E!M55+NRG_CO_E!M55+NRG_BKBPB_E!M55+NRG_GW_E!M55+NRG_BF_E!M55+NRG_PR_E!M55+NRG_NI_E!M55+NRG_CL_E!M55+NRG_LNG_E!M55+NRG_BIOG_E!M55+NRG_GTL_E!M55+NRG_CPP_E!M55+NRG_NSP_E!M55</f>
        <v>0</v>
      </c>
      <c r="N55" s="10">
        <f>NRG_EHG_E!N55+NRG_CM_E!N55+NRG_OIL_NG_E!N55+NRG_PF_E!N55+NRG_CO_E!N55+NRG_BKBPB_E!N55+NRG_GW_E!N55+NRG_BF_E!N55+NRG_PR_E!N55+NRG_NI_E!N55+NRG_CL_E!N55+NRG_LNG_E!N55+NRG_BIOG_E!N55+NRG_GTL_E!N55+NRG_CPP_E!N55+NRG_NSP_E!N55</f>
        <v>0</v>
      </c>
      <c r="O55" s="10">
        <f>NRG_EHG_E!O55+NRG_CM_E!O55+NRG_OIL_NG_E!O55+NRG_PF_E!O55+NRG_CO_E!O55+NRG_BKBPB_E!O55+NRG_GW_E!O55+NRG_BF_E!O55+NRG_PR_E!O55+NRG_NI_E!O55+NRG_CL_E!O55+NRG_LNG_E!O55+NRG_BIOG_E!O55+NRG_GTL_E!O55+NRG_CPP_E!O55+NRG_NSP_E!O55</f>
        <v>0</v>
      </c>
      <c r="P55" s="10">
        <f>NRG_EHG_E!P55+NRG_CM_E!P55+NRG_OIL_NG_E!P55+NRG_PF_E!P55+NRG_CO_E!P55+NRG_BKBPB_E!P55+NRG_GW_E!P55+NRG_BF_E!P55+NRG_PR_E!P55+NRG_NI_E!P55+NRG_CL_E!P55+NRG_LNG_E!P55+NRG_BIOG_E!P55+NRG_GTL_E!P55+NRG_CPP_E!P55+NRG_NSP_E!P55</f>
        <v>0</v>
      </c>
      <c r="Q55" s="10">
        <f>NRG_EHG_E!Q55+NRG_CM_E!Q55+NRG_OIL_NG_E!Q55+NRG_PF_E!Q55+NRG_CO_E!Q55+NRG_BKBPB_E!Q55+NRG_GW_E!Q55+NRG_BF_E!Q55+NRG_PR_E!Q55+NRG_NI_E!Q55+NRG_CL_E!Q55+NRG_LNG_E!Q55+NRG_BIOG_E!Q55+NRG_GTL_E!Q55+NRG_CPP_E!Q55+NRG_NSP_E!Q55</f>
        <v>0</v>
      </c>
      <c r="R55" s="10">
        <f>NRG_EHG_E!R55+NRG_CM_E!R55+NRG_OIL_NG_E!R55+NRG_PF_E!R55+NRG_CO_E!R55+NRG_BKBPB_E!R55+NRG_GW_E!R55+NRG_BF_E!R55+NRG_PR_E!R55+NRG_NI_E!R55+NRG_CL_E!R55+NRG_LNG_E!R55+NRG_BIOG_E!R55+NRG_GTL_E!R55+NRG_CPP_E!R55+NRG_NSP_E!R55</f>
        <v>0</v>
      </c>
      <c r="S55" s="10">
        <f>NRG_EHG_E!S55+NRG_CM_E!S55+NRG_OIL_NG_E!S55+NRG_PF_E!S55+NRG_CO_E!S55+NRG_BKBPB_E!S55+NRG_GW_E!S55+NRG_BF_E!S55+NRG_PR_E!S55+NRG_NI_E!S55+NRG_CL_E!S55+NRG_LNG_E!S55+NRG_BIOG_E!S55+NRG_GTL_E!S55+NRG_CPP_E!S55+NRG_NSP_E!S55</f>
        <v>0</v>
      </c>
      <c r="T55" s="10">
        <f>NRG_EHG_E!T55+NRG_CM_E!T55+NRG_OIL_NG_E!T55+NRG_PF_E!T55+NRG_CO_E!T55+NRG_BKBPB_E!T55+NRG_GW_E!T55+NRG_BF_E!T55+NRG_PR_E!T55+NRG_NI_E!T55+NRG_CL_E!T55+NRG_LNG_E!T55+NRG_BIOG_E!T55+NRG_GTL_E!T55+NRG_CPP_E!T55+NRG_NSP_E!T55</f>
        <v>0</v>
      </c>
      <c r="U55" s="10">
        <f>NRG_EHG_E!U55+NRG_CM_E!U55+NRG_OIL_NG_E!U55+NRG_PF_E!U55+NRG_CO_E!U55+NRG_BKBPB_E!U55+NRG_GW_E!U55+NRG_BF_E!U55+NRG_PR_E!U55+NRG_NI_E!U55+NRG_CL_E!U55+NRG_LNG_E!U55+NRG_BIOG_E!U55+NRG_GTL_E!U55+NRG_CPP_E!U55+NRG_NSP_E!U55</f>
        <v>0</v>
      </c>
      <c r="V55" s="10">
        <f>NRG_EHG_E!V55+NRG_CM_E!V55+NRG_OIL_NG_E!V55+NRG_PF_E!V55+NRG_CO_E!V55+NRG_BKBPB_E!V55+NRG_GW_E!V55+NRG_BF_E!V55+NRG_PR_E!V55+NRG_NI_E!V55+NRG_CL_E!V55+NRG_LNG_E!V55+NRG_BIOG_E!V55+NRG_GTL_E!V55+NRG_CPP_E!V55+NRG_NSP_E!V55</f>
        <v>0</v>
      </c>
      <c r="W55" s="10">
        <f>NRG_EHG_E!W55+NRG_CM_E!W55+NRG_OIL_NG_E!W55+NRG_PF_E!W55+NRG_CO_E!W55+NRG_BKBPB_E!W55+NRG_GW_E!W55+NRG_BF_E!W55+NRG_PR_E!W55+NRG_NI_E!W55+NRG_CL_E!W55+NRG_LNG_E!W55+NRG_BIOG_E!W55+NRG_GTL_E!W55+NRG_CPP_E!W55+NRG_NSP_E!W55</f>
        <v>0</v>
      </c>
      <c r="X55" s="10">
        <f>NRG_EHG_E!X55+NRG_CM_E!X55+NRG_OIL_NG_E!X55+NRG_PF_E!X55+NRG_CO_E!X55+NRG_BKBPB_E!X55+NRG_GW_E!X55+NRG_BF_E!X55+NRG_PR_E!X55+NRG_NI_E!X55+NRG_CL_E!X55+NRG_LNG_E!X55+NRG_BIOG_E!X55+NRG_GTL_E!X55+NRG_CPP_E!X55+NRG_NSP_E!X55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NRG_EHG_E!C56+NRG_CM_E!C56+NRG_OIL_NG_E!C56+NRG_PF_E!C56+NRG_CO_E!C56+NRG_BKBPB_E!C56+NRG_GW_E!C56+NRG_BF_E!C56+NRG_PR_E!C56+NRG_NI_E!C56+NRG_CL_E!C56+NRG_LNG_E!C56+NRG_BIOG_E!C56+NRG_GTL_E!C56+NRG_CPP_E!C56+NRG_NSP_E!C56</f>
        <v>0</v>
      </c>
      <c r="D56" s="10">
        <f>NRG_EHG_E!D56+NRG_CM_E!D56+NRG_OIL_NG_E!D56+NRG_PF_E!D56+NRG_CO_E!D56+NRG_BKBPB_E!D56+NRG_GW_E!D56+NRG_BF_E!D56+NRG_PR_E!D56+NRG_NI_E!D56+NRG_CL_E!D56+NRG_LNG_E!D56+NRG_BIOG_E!D56+NRG_GTL_E!D56+NRG_CPP_E!D56+NRG_NSP_E!D56</f>
        <v>0</v>
      </c>
      <c r="E56" s="10">
        <f>NRG_EHG_E!E56+NRG_CM_E!E56+NRG_OIL_NG_E!E56+NRG_PF_E!E56+NRG_CO_E!E56+NRG_BKBPB_E!E56+NRG_GW_E!E56+NRG_BF_E!E56+NRG_PR_E!E56+NRG_NI_E!E56+NRG_CL_E!E56+NRG_LNG_E!E56+NRG_BIOG_E!E56+NRG_GTL_E!E56+NRG_CPP_E!E56+NRG_NSP_E!E56</f>
        <v>0</v>
      </c>
      <c r="F56" s="10">
        <f>NRG_EHG_E!F56+NRG_CM_E!F56+NRG_OIL_NG_E!F56+NRG_PF_E!F56+NRG_CO_E!F56+NRG_BKBPB_E!F56+NRG_GW_E!F56+NRG_BF_E!F56+NRG_PR_E!F56+NRG_NI_E!F56+NRG_CL_E!F56+NRG_LNG_E!F56+NRG_BIOG_E!F56+NRG_GTL_E!F56+NRG_CPP_E!F56+NRG_NSP_E!F56</f>
        <v>0</v>
      </c>
      <c r="G56" s="10">
        <f>NRG_EHG_E!G56+NRG_CM_E!G56+NRG_OIL_NG_E!G56+NRG_PF_E!G56+NRG_CO_E!G56+NRG_BKBPB_E!G56+NRG_GW_E!G56+NRG_BF_E!G56+NRG_PR_E!G56+NRG_NI_E!G56+NRG_CL_E!G56+NRG_LNG_E!G56+NRG_BIOG_E!G56+NRG_GTL_E!G56+NRG_CPP_E!G56+NRG_NSP_E!G56</f>
        <v>0</v>
      </c>
      <c r="H56" s="10">
        <f>NRG_EHG_E!H56+NRG_CM_E!H56+NRG_OIL_NG_E!H56+NRG_PF_E!H56+NRG_CO_E!H56+NRG_BKBPB_E!H56+NRG_GW_E!H56+NRG_BF_E!H56+NRG_PR_E!H56+NRG_NI_E!H56+NRG_CL_E!H56+NRG_LNG_E!H56+NRG_BIOG_E!H56+NRG_GTL_E!H56+NRG_CPP_E!H56+NRG_NSP_E!H56</f>
        <v>0</v>
      </c>
      <c r="I56" s="10">
        <f>NRG_EHG_E!I56+NRG_CM_E!I56+NRG_OIL_NG_E!I56+NRG_PF_E!I56+NRG_CO_E!I56+NRG_BKBPB_E!I56+NRG_GW_E!I56+NRG_BF_E!I56+NRG_PR_E!I56+NRG_NI_E!I56+NRG_CL_E!I56+NRG_LNG_E!I56+NRG_BIOG_E!I56+NRG_GTL_E!I56+NRG_CPP_E!I56+NRG_NSP_E!I56</f>
        <v>0</v>
      </c>
      <c r="J56" s="10">
        <f>NRG_EHG_E!J56+NRG_CM_E!J56+NRG_OIL_NG_E!J56+NRG_PF_E!J56+NRG_CO_E!J56+NRG_BKBPB_E!J56+NRG_GW_E!J56+NRG_BF_E!J56+NRG_PR_E!J56+NRG_NI_E!J56+NRG_CL_E!J56+NRG_LNG_E!J56+NRG_BIOG_E!J56+NRG_GTL_E!J56+NRG_CPP_E!J56+NRG_NSP_E!J56</f>
        <v>0</v>
      </c>
      <c r="K56" s="10">
        <f>NRG_EHG_E!K56+NRG_CM_E!K56+NRG_OIL_NG_E!K56+NRG_PF_E!K56+NRG_CO_E!K56+NRG_BKBPB_E!K56+NRG_GW_E!K56+NRG_BF_E!K56+NRG_PR_E!K56+NRG_NI_E!K56+NRG_CL_E!K56+NRG_LNG_E!K56+NRG_BIOG_E!K56+NRG_GTL_E!K56+NRG_CPP_E!K56+NRG_NSP_E!K56</f>
        <v>0</v>
      </c>
      <c r="L56" s="10">
        <f>NRG_EHG_E!L56+NRG_CM_E!L56+NRG_OIL_NG_E!L56+NRG_PF_E!L56+NRG_CO_E!L56+NRG_BKBPB_E!L56+NRG_GW_E!L56+NRG_BF_E!L56+NRG_PR_E!L56+NRG_NI_E!L56+NRG_CL_E!L56+NRG_LNG_E!L56+NRG_BIOG_E!L56+NRG_GTL_E!L56+NRG_CPP_E!L56+NRG_NSP_E!L56</f>
        <v>0</v>
      </c>
      <c r="M56" s="10">
        <f>NRG_EHG_E!M56+NRG_CM_E!M56+NRG_OIL_NG_E!M56+NRG_PF_E!M56+NRG_CO_E!M56+NRG_BKBPB_E!M56+NRG_GW_E!M56+NRG_BF_E!M56+NRG_PR_E!M56+NRG_NI_E!M56+NRG_CL_E!M56+NRG_LNG_E!M56+NRG_BIOG_E!M56+NRG_GTL_E!M56+NRG_CPP_E!M56+NRG_NSP_E!M56</f>
        <v>0</v>
      </c>
      <c r="N56" s="10">
        <f>NRG_EHG_E!N56+NRG_CM_E!N56+NRG_OIL_NG_E!N56+NRG_PF_E!N56+NRG_CO_E!N56+NRG_BKBPB_E!N56+NRG_GW_E!N56+NRG_BF_E!N56+NRG_PR_E!N56+NRG_NI_E!N56+NRG_CL_E!N56+NRG_LNG_E!N56+NRG_BIOG_E!N56+NRG_GTL_E!N56+NRG_CPP_E!N56+NRG_NSP_E!N56</f>
        <v>0</v>
      </c>
      <c r="O56" s="10">
        <f>NRG_EHG_E!O56+NRG_CM_E!O56+NRG_OIL_NG_E!O56+NRG_PF_E!O56+NRG_CO_E!O56+NRG_BKBPB_E!O56+NRG_GW_E!O56+NRG_BF_E!O56+NRG_PR_E!O56+NRG_NI_E!O56+NRG_CL_E!O56+NRG_LNG_E!O56+NRG_BIOG_E!O56+NRG_GTL_E!O56+NRG_CPP_E!O56+NRG_NSP_E!O56</f>
        <v>0</v>
      </c>
      <c r="P56" s="10">
        <f>NRG_EHG_E!P56+NRG_CM_E!P56+NRG_OIL_NG_E!P56+NRG_PF_E!P56+NRG_CO_E!P56+NRG_BKBPB_E!P56+NRG_GW_E!P56+NRG_BF_E!P56+NRG_PR_E!P56+NRG_NI_E!P56+NRG_CL_E!P56+NRG_LNG_E!P56+NRG_BIOG_E!P56+NRG_GTL_E!P56+NRG_CPP_E!P56+NRG_NSP_E!P56</f>
        <v>0</v>
      </c>
      <c r="Q56" s="10">
        <f>NRG_EHG_E!Q56+NRG_CM_E!Q56+NRG_OIL_NG_E!Q56+NRG_PF_E!Q56+NRG_CO_E!Q56+NRG_BKBPB_E!Q56+NRG_GW_E!Q56+NRG_BF_E!Q56+NRG_PR_E!Q56+NRG_NI_E!Q56+NRG_CL_E!Q56+NRG_LNG_E!Q56+NRG_BIOG_E!Q56+NRG_GTL_E!Q56+NRG_CPP_E!Q56+NRG_NSP_E!Q56</f>
        <v>0</v>
      </c>
      <c r="R56" s="10">
        <f>NRG_EHG_E!R56+NRG_CM_E!R56+NRG_OIL_NG_E!R56+NRG_PF_E!R56+NRG_CO_E!R56+NRG_BKBPB_E!R56+NRG_GW_E!R56+NRG_BF_E!R56+NRG_PR_E!R56+NRG_NI_E!R56+NRG_CL_E!R56+NRG_LNG_E!R56+NRG_BIOG_E!R56+NRG_GTL_E!R56+NRG_CPP_E!R56+NRG_NSP_E!R56</f>
        <v>0</v>
      </c>
      <c r="S56" s="10">
        <f>NRG_EHG_E!S56+NRG_CM_E!S56+NRG_OIL_NG_E!S56+NRG_PF_E!S56+NRG_CO_E!S56+NRG_BKBPB_E!S56+NRG_GW_E!S56+NRG_BF_E!S56+NRG_PR_E!S56+NRG_NI_E!S56+NRG_CL_E!S56+NRG_LNG_E!S56+NRG_BIOG_E!S56+NRG_GTL_E!S56+NRG_CPP_E!S56+NRG_NSP_E!S56</f>
        <v>0</v>
      </c>
      <c r="T56" s="10">
        <f>NRG_EHG_E!T56+NRG_CM_E!T56+NRG_OIL_NG_E!T56+NRG_PF_E!T56+NRG_CO_E!T56+NRG_BKBPB_E!T56+NRG_GW_E!T56+NRG_BF_E!T56+NRG_PR_E!T56+NRG_NI_E!T56+NRG_CL_E!T56+NRG_LNG_E!T56+NRG_BIOG_E!T56+NRG_GTL_E!T56+NRG_CPP_E!T56+NRG_NSP_E!T56</f>
        <v>0</v>
      </c>
      <c r="U56" s="10">
        <f>NRG_EHG_E!U56+NRG_CM_E!U56+NRG_OIL_NG_E!U56+NRG_PF_E!U56+NRG_CO_E!U56+NRG_BKBPB_E!U56+NRG_GW_E!U56+NRG_BF_E!U56+NRG_PR_E!U56+NRG_NI_E!U56+NRG_CL_E!U56+NRG_LNG_E!U56+NRG_BIOG_E!U56+NRG_GTL_E!U56+NRG_CPP_E!U56+NRG_NSP_E!U56</f>
        <v>0</v>
      </c>
      <c r="V56" s="10">
        <f>NRG_EHG_E!V56+NRG_CM_E!V56+NRG_OIL_NG_E!V56+NRG_PF_E!V56+NRG_CO_E!V56+NRG_BKBPB_E!V56+NRG_GW_E!V56+NRG_BF_E!V56+NRG_PR_E!V56+NRG_NI_E!V56+NRG_CL_E!V56+NRG_LNG_E!V56+NRG_BIOG_E!V56+NRG_GTL_E!V56+NRG_CPP_E!V56+NRG_NSP_E!V56</f>
        <v>0</v>
      </c>
      <c r="W56" s="10">
        <f>NRG_EHG_E!W56+NRG_CM_E!W56+NRG_OIL_NG_E!W56+NRG_PF_E!W56+NRG_CO_E!W56+NRG_BKBPB_E!W56+NRG_GW_E!W56+NRG_BF_E!W56+NRG_PR_E!W56+NRG_NI_E!W56+NRG_CL_E!W56+NRG_LNG_E!W56+NRG_BIOG_E!W56+NRG_GTL_E!W56+NRG_CPP_E!W56+NRG_NSP_E!W56</f>
        <v>0</v>
      </c>
      <c r="X56" s="10">
        <f>NRG_EHG_E!X56+NRG_CM_E!X56+NRG_OIL_NG_E!X56+NRG_PF_E!X56+NRG_CO_E!X56+NRG_BKBPB_E!X56+NRG_GW_E!X56+NRG_BF_E!X56+NRG_PR_E!X56+NRG_NI_E!X56+NRG_CL_E!X56+NRG_LNG_E!X56+NRG_BIOG_E!X56+NRG_GTL_E!X56+NRG_CPP_E!X56+NRG_NSP_E!X56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NRG_EHG_E!C57+NRG_CM_E!C57+NRG_OIL_NG_E!C57+NRG_PF_E!C57+NRG_CO_E!C57+NRG_BKBPB_E!C57+NRG_GW_E!C57+NRG_BF_E!C57+NRG_PR_E!C57+NRG_NI_E!C57+NRG_CL_E!C57+NRG_LNG_E!C57+NRG_BIOG_E!C57+NRG_GTL_E!C57+NRG_CPP_E!C57+NRG_NSP_E!C57</f>
        <v>0</v>
      </c>
      <c r="D57" s="10">
        <f>NRG_EHG_E!D57+NRG_CM_E!D57+NRG_OIL_NG_E!D57+NRG_PF_E!D57+NRG_CO_E!D57+NRG_BKBPB_E!D57+NRG_GW_E!D57+NRG_BF_E!D57+NRG_PR_E!D57+NRG_NI_E!D57+NRG_CL_E!D57+NRG_LNG_E!D57+NRG_BIOG_E!D57+NRG_GTL_E!D57+NRG_CPP_E!D57+NRG_NSP_E!D57</f>
        <v>0</v>
      </c>
      <c r="E57" s="10">
        <f>NRG_EHG_E!E57+NRG_CM_E!E57+NRG_OIL_NG_E!E57+NRG_PF_E!E57+NRG_CO_E!E57+NRG_BKBPB_E!E57+NRG_GW_E!E57+NRG_BF_E!E57+NRG_PR_E!E57+NRG_NI_E!E57+NRG_CL_E!E57+NRG_LNG_E!E57+NRG_BIOG_E!E57+NRG_GTL_E!E57+NRG_CPP_E!E57+NRG_NSP_E!E57</f>
        <v>0</v>
      </c>
      <c r="F57" s="10">
        <f>NRG_EHG_E!F57+NRG_CM_E!F57+NRG_OIL_NG_E!F57+NRG_PF_E!F57+NRG_CO_E!F57+NRG_BKBPB_E!F57+NRG_GW_E!F57+NRG_BF_E!F57+NRG_PR_E!F57+NRG_NI_E!F57+NRG_CL_E!F57+NRG_LNG_E!F57+NRG_BIOG_E!F57+NRG_GTL_E!F57+NRG_CPP_E!F57+NRG_NSP_E!F57</f>
        <v>0</v>
      </c>
      <c r="G57" s="10">
        <f>NRG_EHG_E!G57+NRG_CM_E!G57+NRG_OIL_NG_E!G57+NRG_PF_E!G57+NRG_CO_E!G57+NRG_BKBPB_E!G57+NRG_GW_E!G57+NRG_BF_E!G57+NRG_PR_E!G57+NRG_NI_E!G57+NRG_CL_E!G57+NRG_LNG_E!G57+NRG_BIOG_E!G57+NRG_GTL_E!G57+NRG_CPP_E!G57+NRG_NSP_E!G57</f>
        <v>0</v>
      </c>
      <c r="H57" s="10">
        <f>NRG_EHG_E!H57+NRG_CM_E!H57+NRG_OIL_NG_E!H57+NRG_PF_E!H57+NRG_CO_E!H57+NRG_BKBPB_E!H57+NRG_GW_E!H57+NRG_BF_E!H57+NRG_PR_E!H57+NRG_NI_E!H57+NRG_CL_E!H57+NRG_LNG_E!H57+NRG_BIOG_E!H57+NRG_GTL_E!H57+NRG_CPP_E!H57+NRG_NSP_E!H57</f>
        <v>0</v>
      </c>
      <c r="I57" s="10">
        <f>NRG_EHG_E!I57+NRG_CM_E!I57+NRG_OIL_NG_E!I57+NRG_PF_E!I57+NRG_CO_E!I57+NRG_BKBPB_E!I57+NRG_GW_E!I57+NRG_BF_E!I57+NRG_PR_E!I57+NRG_NI_E!I57+NRG_CL_E!I57+NRG_LNG_E!I57+NRG_BIOG_E!I57+NRG_GTL_E!I57+NRG_CPP_E!I57+NRG_NSP_E!I57</f>
        <v>0</v>
      </c>
      <c r="J57" s="10">
        <f>NRG_EHG_E!J57+NRG_CM_E!J57+NRG_OIL_NG_E!J57+NRG_PF_E!J57+NRG_CO_E!J57+NRG_BKBPB_E!J57+NRG_GW_E!J57+NRG_BF_E!J57+NRG_PR_E!J57+NRG_NI_E!J57+NRG_CL_E!J57+NRG_LNG_E!J57+NRG_BIOG_E!J57+NRG_GTL_E!J57+NRG_CPP_E!J57+NRG_NSP_E!J57</f>
        <v>0</v>
      </c>
      <c r="K57" s="10">
        <f>NRG_EHG_E!K57+NRG_CM_E!K57+NRG_OIL_NG_E!K57+NRG_PF_E!K57+NRG_CO_E!K57+NRG_BKBPB_E!K57+NRG_GW_E!K57+NRG_BF_E!K57+NRG_PR_E!K57+NRG_NI_E!K57+NRG_CL_E!K57+NRG_LNG_E!K57+NRG_BIOG_E!K57+NRG_GTL_E!K57+NRG_CPP_E!K57+NRG_NSP_E!K57</f>
        <v>0</v>
      </c>
      <c r="L57" s="10">
        <f>NRG_EHG_E!L57+NRG_CM_E!L57+NRG_OIL_NG_E!L57+NRG_PF_E!L57+NRG_CO_E!L57+NRG_BKBPB_E!L57+NRG_GW_E!L57+NRG_BF_E!L57+NRG_PR_E!L57+NRG_NI_E!L57+NRG_CL_E!L57+NRG_LNG_E!L57+NRG_BIOG_E!L57+NRG_GTL_E!L57+NRG_CPP_E!L57+NRG_NSP_E!L57</f>
        <v>0</v>
      </c>
      <c r="M57" s="10">
        <f>NRG_EHG_E!M57+NRG_CM_E!M57+NRG_OIL_NG_E!M57+NRG_PF_E!M57+NRG_CO_E!M57+NRG_BKBPB_E!M57+NRG_GW_E!M57+NRG_BF_E!M57+NRG_PR_E!M57+NRG_NI_E!M57+NRG_CL_E!M57+NRG_LNG_E!M57+NRG_BIOG_E!M57+NRG_GTL_E!M57+NRG_CPP_E!M57+NRG_NSP_E!M57</f>
        <v>0</v>
      </c>
      <c r="N57" s="10">
        <f>NRG_EHG_E!N57+NRG_CM_E!N57+NRG_OIL_NG_E!N57+NRG_PF_E!N57+NRG_CO_E!N57+NRG_BKBPB_E!N57+NRG_GW_E!N57+NRG_BF_E!N57+NRG_PR_E!N57+NRG_NI_E!N57+NRG_CL_E!N57+NRG_LNG_E!N57+NRG_BIOG_E!N57+NRG_GTL_E!N57+NRG_CPP_E!N57+NRG_NSP_E!N57</f>
        <v>0</v>
      </c>
      <c r="O57" s="10">
        <f>NRG_EHG_E!O57+NRG_CM_E!O57+NRG_OIL_NG_E!O57+NRG_PF_E!O57+NRG_CO_E!O57+NRG_BKBPB_E!O57+NRG_GW_E!O57+NRG_BF_E!O57+NRG_PR_E!O57+NRG_NI_E!O57+NRG_CL_E!O57+NRG_LNG_E!O57+NRG_BIOG_E!O57+NRG_GTL_E!O57+NRG_CPP_E!O57+NRG_NSP_E!O57</f>
        <v>0</v>
      </c>
      <c r="P57" s="10">
        <f>NRG_EHG_E!P57+NRG_CM_E!P57+NRG_OIL_NG_E!P57+NRG_PF_E!P57+NRG_CO_E!P57+NRG_BKBPB_E!P57+NRG_GW_E!P57+NRG_BF_E!P57+NRG_PR_E!P57+NRG_NI_E!P57+NRG_CL_E!P57+NRG_LNG_E!P57+NRG_BIOG_E!P57+NRG_GTL_E!P57+NRG_CPP_E!P57+NRG_NSP_E!P57</f>
        <v>0</v>
      </c>
      <c r="Q57" s="10">
        <f>NRG_EHG_E!Q57+NRG_CM_E!Q57+NRG_OIL_NG_E!Q57+NRG_PF_E!Q57+NRG_CO_E!Q57+NRG_BKBPB_E!Q57+NRG_GW_E!Q57+NRG_BF_E!Q57+NRG_PR_E!Q57+NRG_NI_E!Q57+NRG_CL_E!Q57+NRG_LNG_E!Q57+NRG_BIOG_E!Q57+NRG_GTL_E!Q57+NRG_CPP_E!Q57+NRG_NSP_E!Q57</f>
        <v>0</v>
      </c>
      <c r="R57" s="10">
        <f>NRG_EHG_E!R57+NRG_CM_E!R57+NRG_OIL_NG_E!R57+NRG_PF_E!R57+NRG_CO_E!R57+NRG_BKBPB_E!R57+NRG_GW_E!R57+NRG_BF_E!R57+NRG_PR_E!R57+NRG_NI_E!R57+NRG_CL_E!R57+NRG_LNG_E!R57+NRG_BIOG_E!R57+NRG_GTL_E!R57+NRG_CPP_E!R57+NRG_NSP_E!R57</f>
        <v>0</v>
      </c>
      <c r="S57" s="10">
        <f>NRG_EHG_E!S57+NRG_CM_E!S57+NRG_OIL_NG_E!S57+NRG_PF_E!S57+NRG_CO_E!S57+NRG_BKBPB_E!S57+NRG_GW_E!S57+NRG_BF_E!S57+NRG_PR_E!S57+NRG_NI_E!S57+NRG_CL_E!S57+NRG_LNG_E!S57+NRG_BIOG_E!S57+NRG_GTL_E!S57+NRG_CPP_E!S57+NRG_NSP_E!S57</f>
        <v>0</v>
      </c>
      <c r="T57" s="10">
        <f>NRG_EHG_E!T57+NRG_CM_E!T57+NRG_OIL_NG_E!T57+NRG_PF_E!T57+NRG_CO_E!T57+NRG_BKBPB_E!T57+NRG_GW_E!T57+NRG_BF_E!T57+NRG_PR_E!T57+NRG_NI_E!T57+NRG_CL_E!T57+NRG_LNG_E!T57+NRG_BIOG_E!T57+NRG_GTL_E!T57+NRG_CPP_E!T57+NRG_NSP_E!T57</f>
        <v>0</v>
      </c>
      <c r="U57" s="10">
        <f>NRG_EHG_E!U57+NRG_CM_E!U57+NRG_OIL_NG_E!U57+NRG_PF_E!U57+NRG_CO_E!U57+NRG_BKBPB_E!U57+NRG_GW_E!U57+NRG_BF_E!U57+NRG_PR_E!U57+NRG_NI_E!U57+NRG_CL_E!U57+NRG_LNG_E!U57+NRG_BIOG_E!U57+NRG_GTL_E!U57+NRG_CPP_E!U57+NRG_NSP_E!U57</f>
        <v>0</v>
      </c>
      <c r="V57" s="10">
        <f>NRG_EHG_E!V57+NRG_CM_E!V57+NRG_OIL_NG_E!V57+NRG_PF_E!V57+NRG_CO_E!V57+NRG_BKBPB_E!V57+NRG_GW_E!V57+NRG_BF_E!V57+NRG_PR_E!V57+NRG_NI_E!V57+NRG_CL_E!V57+NRG_LNG_E!V57+NRG_BIOG_E!V57+NRG_GTL_E!V57+NRG_CPP_E!V57+NRG_NSP_E!V57</f>
        <v>0</v>
      </c>
      <c r="W57" s="10">
        <f>NRG_EHG_E!W57+NRG_CM_E!W57+NRG_OIL_NG_E!W57+NRG_PF_E!W57+NRG_CO_E!W57+NRG_BKBPB_E!W57+NRG_GW_E!W57+NRG_BF_E!W57+NRG_PR_E!W57+NRG_NI_E!W57+NRG_CL_E!W57+NRG_LNG_E!W57+NRG_BIOG_E!W57+NRG_GTL_E!W57+NRG_CPP_E!W57+NRG_NSP_E!W57</f>
        <v>0</v>
      </c>
      <c r="X57" s="10">
        <f>NRG_EHG_E!X57+NRG_CM_E!X57+NRG_OIL_NG_E!X57+NRG_PF_E!X57+NRG_CO_E!X57+NRG_BKBPB_E!X57+NRG_GW_E!X57+NRG_BF_E!X57+NRG_PR_E!X57+NRG_NI_E!X57+NRG_CL_E!X57+NRG_LNG_E!X57+NRG_BIOG_E!X57+NRG_GTL_E!X57+NRG_CPP_E!X57+NRG_NSP_E!X57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NRG_EHG_E!C58+NRG_CM_E!C58+NRG_OIL_NG_E!C58+NRG_PF_E!C58+NRG_CO_E!C58+NRG_BKBPB_E!C58+NRG_GW_E!C58+NRG_BF_E!C58+NRG_PR_E!C58+NRG_NI_E!C58+NRG_CL_E!C58+NRG_LNG_E!C58+NRG_BIOG_E!C58+NRG_GTL_E!C58+NRG_CPP_E!C58+NRG_NSP_E!C58</f>
        <v>0</v>
      </c>
      <c r="D58" s="10">
        <f>NRG_EHG_E!D58+NRG_CM_E!D58+NRG_OIL_NG_E!D58+NRG_PF_E!D58+NRG_CO_E!D58+NRG_BKBPB_E!D58+NRG_GW_E!D58+NRG_BF_E!D58+NRG_PR_E!D58+NRG_NI_E!D58+NRG_CL_E!D58+NRG_LNG_E!D58+NRG_BIOG_E!D58+NRG_GTL_E!D58+NRG_CPP_E!D58+NRG_NSP_E!D58</f>
        <v>0</v>
      </c>
      <c r="E58" s="10">
        <f>NRG_EHG_E!E58+NRG_CM_E!E58+NRG_OIL_NG_E!E58+NRG_PF_E!E58+NRG_CO_E!E58+NRG_BKBPB_E!E58+NRG_GW_E!E58+NRG_BF_E!E58+NRG_PR_E!E58+NRG_NI_E!E58+NRG_CL_E!E58+NRG_LNG_E!E58+NRG_BIOG_E!E58+NRG_GTL_E!E58+NRG_CPP_E!E58+NRG_NSP_E!E58</f>
        <v>0</v>
      </c>
      <c r="F58" s="10">
        <f>NRG_EHG_E!F58+NRG_CM_E!F58+NRG_OIL_NG_E!F58+NRG_PF_E!F58+NRG_CO_E!F58+NRG_BKBPB_E!F58+NRG_GW_E!F58+NRG_BF_E!F58+NRG_PR_E!F58+NRG_NI_E!F58+NRG_CL_E!F58+NRG_LNG_E!F58+NRG_BIOG_E!F58+NRG_GTL_E!F58+NRG_CPP_E!F58+NRG_NSP_E!F58</f>
        <v>0</v>
      </c>
      <c r="G58" s="10">
        <f>NRG_EHG_E!G58+NRG_CM_E!G58+NRG_OIL_NG_E!G58+NRG_PF_E!G58+NRG_CO_E!G58+NRG_BKBPB_E!G58+NRG_GW_E!G58+NRG_BF_E!G58+NRG_PR_E!G58+NRG_NI_E!G58+NRG_CL_E!G58+NRG_LNG_E!G58+NRG_BIOG_E!G58+NRG_GTL_E!G58+NRG_CPP_E!G58+NRG_NSP_E!G58</f>
        <v>0</v>
      </c>
      <c r="H58" s="10">
        <f>NRG_EHG_E!H58+NRG_CM_E!H58+NRG_OIL_NG_E!H58+NRG_PF_E!H58+NRG_CO_E!H58+NRG_BKBPB_E!H58+NRG_GW_E!H58+NRG_BF_E!H58+NRG_PR_E!H58+NRG_NI_E!H58+NRG_CL_E!H58+NRG_LNG_E!H58+NRG_BIOG_E!H58+NRG_GTL_E!H58+NRG_CPP_E!H58+NRG_NSP_E!H58</f>
        <v>0</v>
      </c>
      <c r="I58" s="10">
        <f>NRG_EHG_E!I58+NRG_CM_E!I58+NRG_OIL_NG_E!I58+NRG_PF_E!I58+NRG_CO_E!I58+NRG_BKBPB_E!I58+NRG_GW_E!I58+NRG_BF_E!I58+NRG_PR_E!I58+NRG_NI_E!I58+NRG_CL_E!I58+NRG_LNG_E!I58+NRG_BIOG_E!I58+NRG_GTL_E!I58+NRG_CPP_E!I58+NRG_NSP_E!I58</f>
        <v>0</v>
      </c>
      <c r="J58" s="10">
        <f>NRG_EHG_E!J58+NRG_CM_E!J58+NRG_OIL_NG_E!J58+NRG_PF_E!J58+NRG_CO_E!J58+NRG_BKBPB_E!J58+NRG_GW_E!J58+NRG_BF_E!J58+NRG_PR_E!J58+NRG_NI_E!J58+NRG_CL_E!J58+NRG_LNG_E!J58+NRG_BIOG_E!J58+NRG_GTL_E!J58+NRG_CPP_E!J58+NRG_NSP_E!J58</f>
        <v>0</v>
      </c>
      <c r="K58" s="10">
        <f>NRG_EHG_E!K58+NRG_CM_E!K58+NRG_OIL_NG_E!K58+NRG_PF_E!K58+NRG_CO_E!K58+NRG_BKBPB_E!K58+NRG_GW_E!K58+NRG_BF_E!K58+NRG_PR_E!K58+NRG_NI_E!K58+NRG_CL_E!K58+NRG_LNG_E!K58+NRG_BIOG_E!K58+NRG_GTL_E!K58+NRG_CPP_E!K58+NRG_NSP_E!K58</f>
        <v>0</v>
      </c>
      <c r="L58" s="10">
        <f>NRG_EHG_E!L58+NRG_CM_E!L58+NRG_OIL_NG_E!L58+NRG_PF_E!L58+NRG_CO_E!L58+NRG_BKBPB_E!L58+NRG_GW_E!L58+NRG_BF_E!L58+NRG_PR_E!L58+NRG_NI_E!L58+NRG_CL_E!L58+NRG_LNG_E!L58+NRG_BIOG_E!L58+NRG_GTL_E!L58+NRG_CPP_E!L58+NRG_NSP_E!L58</f>
        <v>0</v>
      </c>
      <c r="M58" s="10">
        <f>NRG_EHG_E!M58+NRG_CM_E!M58+NRG_OIL_NG_E!M58+NRG_PF_E!M58+NRG_CO_E!M58+NRG_BKBPB_E!M58+NRG_GW_E!M58+NRG_BF_E!M58+NRG_PR_E!M58+NRG_NI_E!M58+NRG_CL_E!M58+NRG_LNG_E!M58+NRG_BIOG_E!M58+NRG_GTL_E!M58+NRG_CPP_E!M58+NRG_NSP_E!M58</f>
        <v>0</v>
      </c>
      <c r="N58" s="10">
        <f>NRG_EHG_E!N58+NRG_CM_E!N58+NRG_OIL_NG_E!N58+NRG_PF_E!N58+NRG_CO_E!N58+NRG_BKBPB_E!N58+NRG_GW_E!N58+NRG_BF_E!N58+NRG_PR_E!N58+NRG_NI_E!N58+NRG_CL_E!N58+NRG_LNG_E!N58+NRG_BIOG_E!N58+NRG_GTL_E!N58+NRG_CPP_E!N58+NRG_NSP_E!N58</f>
        <v>0</v>
      </c>
      <c r="O58" s="10">
        <f>NRG_EHG_E!O58+NRG_CM_E!O58+NRG_OIL_NG_E!O58+NRG_PF_E!O58+NRG_CO_E!O58+NRG_BKBPB_E!O58+NRG_GW_E!O58+NRG_BF_E!O58+NRG_PR_E!O58+NRG_NI_E!O58+NRG_CL_E!O58+NRG_LNG_E!O58+NRG_BIOG_E!O58+NRG_GTL_E!O58+NRG_CPP_E!O58+NRG_NSP_E!O58</f>
        <v>0</v>
      </c>
      <c r="P58" s="10">
        <f>NRG_EHG_E!P58+NRG_CM_E!P58+NRG_OIL_NG_E!P58+NRG_PF_E!P58+NRG_CO_E!P58+NRG_BKBPB_E!P58+NRG_GW_E!P58+NRG_BF_E!P58+NRG_PR_E!P58+NRG_NI_E!P58+NRG_CL_E!P58+NRG_LNG_E!P58+NRG_BIOG_E!P58+NRG_GTL_E!P58+NRG_CPP_E!P58+NRG_NSP_E!P58</f>
        <v>0</v>
      </c>
      <c r="Q58" s="10">
        <f>NRG_EHG_E!Q58+NRG_CM_E!Q58+NRG_OIL_NG_E!Q58+NRG_PF_E!Q58+NRG_CO_E!Q58+NRG_BKBPB_E!Q58+NRG_GW_E!Q58+NRG_BF_E!Q58+NRG_PR_E!Q58+NRG_NI_E!Q58+NRG_CL_E!Q58+NRG_LNG_E!Q58+NRG_BIOG_E!Q58+NRG_GTL_E!Q58+NRG_CPP_E!Q58+NRG_NSP_E!Q58</f>
        <v>0</v>
      </c>
      <c r="R58" s="10">
        <f>NRG_EHG_E!R58+NRG_CM_E!R58+NRG_OIL_NG_E!R58+NRG_PF_E!R58+NRG_CO_E!R58+NRG_BKBPB_E!R58+NRG_GW_E!R58+NRG_BF_E!R58+NRG_PR_E!R58+NRG_NI_E!R58+NRG_CL_E!R58+NRG_LNG_E!R58+NRG_BIOG_E!R58+NRG_GTL_E!R58+NRG_CPP_E!R58+NRG_NSP_E!R58</f>
        <v>0</v>
      </c>
      <c r="S58" s="10">
        <f>NRG_EHG_E!S58+NRG_CM_E!S58+NRG_OIL_NG_E!S58+NRG_PF_E!S58+NRG_CO_E!S58+NRG_BKBPB_E!S58+NRG_GW_E!S58+NRG_BF_E!S58+NRG_PR_E!S58+NRG_NI_E!S58+NRG_CL_E!S58+NRG_LNG_E!S58+NRG_BIOG_E!S58+NRG_GTL_E!S58+NRG_CPP_E!S58+NRG_NSP_E!S58</f>
        <v>0</v>
      </c>
      <c r="T58" s="10">
        <f>NRG_EHG_E!T58+NRG_CM_E!T58+NRG_OIL_NG_E!T58+NRG_PF_E!T58+NRG_CO_E!T58+NRG_BKBPB_E!T58+NRG_GW_E!T58+NRG_BF_E!T58+NRG_PR_E!T58+NRG_NI_E!T58+NRG_CL_E!T58+NRG_LNG_E!T58+NRG_BIOG_E!T58+NRG_GTL_E!T58+NRG_CPP_E!T58+NRG_NSP_E!T58</f>
        <v>0</v>
      </c>
      <c r="U58" s="10">
        <f>NRG_EHG_E!U58+NRG_CM_E!U58+NRG_OIL_NG_E!U58+NRG_PF_E!U58+NRG_CO_E!U58+NRG_BKBPB_E!U58+NRG_GW_E!U58+NRG_BF_E!U58+NRG_PR_E!U58+NRG_NI_E!U58+NRG_CL_E!U58+NRG_LNG_E!U58+NRG_BIOG_E!U58+NRG_GTL_E!U58+NRG_CPP_E!U58+NRG_NSP_E!U58</f>
        <v>0</v>
      </c>
      <c r="V58" s="10">
        <f>NRG_EHG_E!V58+NRG_CM_E!V58+NRG_OIL_NG_E!V58+NRG_PF_E!V58+NRG_CO_E!V58+NRG_BKBPB_E!V58+NRG_GW_E!V58+NRG_BF_E!V58+NRG_PR_E!V58+NRG_NI_E!V58+NRG_CL_E!V58+NRG_LNG_E!V58+NRG_BIOG_E!V58+NRG_GTL_E!V58+NRG_CPP_E!V58+NRG_NSP_E!V58</f>
        <v>0</v>
      </c>
      <c r="W58" s="10">
        <f>NRG_EHG_E!W58+NRG_CM_E!W58+NRG_OIL_NG_E!W58+NRG_PF_E!W58+NRG_CO_E!W58+NRG_BKBPB_E!W58+NRG_GW_E!W58+NRG_BF_E!W58+NRG_PR_E!W58+NRG_NI_E!W58+NRG_CL_E!W58+NRG_LNG_E!W58+NRG_BIOG_E!W58+NRG_GTL_E!W58+NRG_CPP_E!W58+NRG_NSP_E!W58</f>
        <v>0</v>
      </c>
      <c r="X58" s="10">
        <f>NRG_EHG_E!X58+NRG_CM_E!X58+NRG_OIL_NG_E!X58+NRG_PF_E!X58+NRG_CO_E!X58+NRG_BKBPB_E!X58+NRG_GW_E!X58+NRG_BF_E!X58+NRG_PR_E!X58+NRG_NI_E!X58+NRG_CL_E!X58+NRG_LNG_E!X58+NRG_BIOG_E!X58+NRG_GTL_E!X58+NRG_CPP_E!X58+NRG_NSP_E!X58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NRG_EHG_E!C59+NRG_CM_E!C59+NRG_OIL_NG_E!C59+NRG_PF_E!C59+NRG_CO_E!C59+NRG_BKBPB_E!C59+NRG_GW_E!C59+NRG_BF_E!C59+NRG_PR_E!C59+NRG_NI_E!C59+NRG_CL_E!C59+NRG_LNG_E!C59+NRG_BIOG_E!C59+NRG_GTL_E!C59+NRG_CPP_E!C59+NRG_NSP_E!C59</f>
        <v>0</v>
      </c>
      <c r="D59" s="10">
        <f>NRG_EHG_E!D59+NRG_CM_E!D59+NRG_OIL_NG_E!D59+NRG_PF_E!D59+NRG_CO_E!D59+NRG_BKBPB_E!D59+NRG_GW_E!D59+NRG_BF_E!D59+NRG_PR_E!D59+NRG_NI_E!D59+NRG_CL_E!D59+NRG_LNG_E!D59+NRG_BIOG_E!D59+NRG_GTL_E!D59+NRG_CPP_E!D59+NRG_NSP_E!D59</f>
        <v>0</v>
      </c>
      <c r="E59" s="10">
        <f>NRG_EHG_E!E59+NRG_CM_E!E59+NRG_OIL_NG_E!E59+NRG_PF_E!E59+NRG_CO_E!E59+NRG_BKBPB_E!E59+NRG_GW_E!E59+NRG_BF_E!E59+NRG_PR_E!E59+NRG_NI_E!E59+NRG_CL_E!E59+NRG_LNG_E!E59+NRG_BIOG_E!E59+NRG_GTL_E!E59+NRG_CPP_E!E59+NRG_NSP_E!E59</f>
        <v>0</v>
      </c>
      <c r="F59" s="10">
        <f>NRG_EHG_E!F59+NRG_CM_E!F59+NRG_OIL_NG_E!F59+NRG_PF_E!F59+NRG_CO_E!F59+NRG_BKBPB_E!F59+NRG_GW_E!F59+NRG_BF_E!F59+NRG_PR_E!F59+NRG_NI_E!F59+NRG_CL_E!F59+NRG_LNG_E!F59+NRG_BIOG_E!F59+NRG_GTL_E!F59+NRG_CPP_E!F59+NRG_NSP_E!F59</f>
        <v>0</v>
      </c>
      <c r="G59" s="10">
        <f>NRG_EHG_E!G59+NRG_CM_E!G59+NRG_OIL_NG_E!G59+NRG_PF_E!G59+NRG_CO_E!G59+NRG_BKBPB_E!G59+NRG_GW_E!G59+NRG_BF_E!G59+NRG_PR_E!G59+NRG_NI_E!G59+NRG_CL_E!G59+NRG_LNG_E!G59+NRG_BIOG_E!G59+NRG_GTL_E!G59+NRG_CPP_E!G59+NRG_NSP_E!G59</f>
        <v>0</v>
      </c>
      <c r="H59" s="10">
        <f>NRG_EHG_E!H59+NRG_CM_E!H59+NRG_OIL_NG_E!H59+NRG_PF_E!H59+NRG_CO_E!H59+NRG_BKBPB_E!H59+NRG_GW_E!H59+NRG_BF_E!H59+NRG_PR_E!H59+NRG_NI_E!H59+NRG_CL_E!H59+NRG_LNG_E!H59+NRG_BIOG_E!H59+NRG_GTL_E!H59+NRG_CPP_E!H59+NRG_NSP_E!H59</f>
        <v>0</v>
      </c>
      <c r="I59" s="10">
        <f>NRG_EHG_E!I59+NRG_CM_E!I59+NRG_OIL_NG_E!I59+NRG_PF_E!I59+NRG_CO_E!I59+NRG_BKBPB_E!I59+NRG_GW_E!I59+NRG_BF_E!I59+NRG_PR_E!I59+NRG_NI_E!I59+NRG_CL_E!I59+NRG_LNG_E!I59+NRG_BIOG_E!I59+NRG_GTL_E!I59+NRG_CPP_E!I59+NRG_NSP_E!I59</f>
        <v>0</v>
      </c>
      <c r="J59" s="10">
        <f>NRG_EHG_E!J59+NRG_CM_E!J59+NRG_OIL_NG_E!J59+NRG_PF_E!J59+NRG_CO_E!J59+NRG_BKBPB_E!J59+NRG_GW_E!J59+NRG_BF_E!J59+NRG_PR_E!J59+NRG_NI_E!J59+NRG_CL_E!J59+NRG_LNG_E!J59+NRG_BIOG_E!J59+NRG_GTL_E!J59+NRG_CPP_E!J59+NRG_NSP_E!J59</f>
        <v>0</v>
      </c>
      <c r="K59" s="10">
        <f>NRG_EHG_E!K59+NRG_CM_E!K59+NRG_OIL_NG_E!K59+NRG_PF_E!K59+NRG_CO_E!K59+NRG_BKBPB_E!K59+NRG_GW_E!K59+NRG_BF_E!K59+NRG_PR_E!K59+NRG_NI_E!K59+NRG_CL_E!K59+NRG_LNG_E!K59+NRG_BIOG_E!K59+NRG_GTL_E!K59+NRG_CPP_E!K59+NRG_NSP_E!K59</f>
        <v>0</v>
      </c>
      <c r="L59" s="10">
        <f>NRG_EHG_E!L59+NRG_CM_E!L59+NRG_OIL_NG_E!L59+NRG_PF_E!L59+NRG_CO_E!L59+NRG_BKBPB_E!L59+NRG_GW_E!L59+NRG_BF_E!L59+NRG_PR_E!L59+NRG_NI_E!L59+NRG_CL_E!L59+NRG_LNG_E!L59+NRG_BIOG_E!L59+NRG_GTL_E!L59+NRG_CPP_E!L59+NRG_NSP_E!L59</f>
        <v>0</v>
      </c>
      <c r="M59" s="10">
        <f>NRG_EHG_E!M59+NRG_CM_E!M59+NRG_OIL_NG_E!M59+NRG_PF_E!M59+NRG_CO_E!M59+NRG_BKBPB_E!M59+NRG_GW_E!M59+NRG_BF_E!M59+NRG_PR_E!M59+NRG_NI_E!M59+NRG_CL_E!M59+NRG_LNG_E!M59+NRG_BIOG_E!M59+NRG_GTL_E!M59+NRG_CPP_E!M59+NRG_NSP_E!M59</f>
        <v>0</v>
      </c>
      <c r="N59" s="10">
        <f>NRG_EHG_E!N59+NRG_CM_E!N59+NRG_OIL_NG_E!N59+NRG_PF_E!N59+NRG_CO_E!N59+NRG_BKBPB_E!N59+NRG_GW_E!N59+NRG_BF_E!N59+NRG_PR_E!N59+NRG_NI_E!N59+NRG_CL_E!N59+NRG_LNG_E!N59+NRG_BIOG_E!N59+NRG_GTL_E!N59+NRG_CPP_E!N59+NRG_NSP_E!N59</f>
        <v>0</v>
      </c>
      <c r="O59" s="10">
        <f>NRG_EHG_E!O59+NRG_CM_E!O59+NRG_OIL_NG_E!O59+NRG_PF_E!O59+NRG_CO_E!O59+NRG_BKBPB_E!O59+NRG_GW_E!O59+NRG_BF_E!O59+NRG_PR_E!O59+NRG_NI_E!O59+NRG_CL_E!O59+NRG_LNG_E!O59+NRG_BIOG_E!O59+NRG_GTL_E!O59+NRG_CPP_E!O59+NRG_NSP_E!O59</f>
        <v>0</v>
      </c>
      <c r="P59" s="10">
        <f>NRG_EHG_E!P59+NRG_CM_E!P59+NRG_OIL_NG_E!P59+NRG_PF_E!P59+NRG_CO_E!P59+NRG_BKBPB_E!P59+NRG_GW_E!P59+NRG_BF_E!P59+NRG_PR_E!P59+NRG_NI_E!P59+NRG_CL_E!P59+NRG_LNG_E!P59+NRG_BIOG_E!P59+NRG_GTL_E!P59+NRG_CPP_E!P59+NRG_NSP_E!P59</f>
        <v>0</v>
      </c>
      <c r="Q59" s="10">
        <f>NRG_EHG_E!Q59+NRG_CM_E!Q59+NRG_OIL_NG_E!Q59+NRG_PF_E!Q59+NRG_CO_E!Q59+NRG_BKBPB_E!Q59+NRG_GW_E!Q59+NRG_BF_E!Q59+NRG_PR_E!Q59+NRG_NI_E!Q59+NRG_CL_E!Q59+NRG_LNG_E!Q59+NRG_BIOG_E!Q59+NRG_GTL_E!Q59+NRG_CPP_E!Q59+NRG_NSP_E!Q59</f>
        <v>0</v>
      </c>
      <c r="R59" s="10">
        <f>NRG_EHG_E!R59+NRG_CM_E!R59+NRG_OIL_NG_E!R59+NRG_PF_E!R59+NRG_CO_E!R59+NRG_BKBPB_E!R59+NRG_GW_E!R59+NRG_BF_E!R59+NRG_PR_E!R59+NRG_NI_E!R59+NRG_CL_E!R59+NRG_LNG_E!R59+NRG_BIOG_E!R59+NRG_GTL_E!R59+NRG_CPP_E!R59+NRG_NSP_E!R59</f>
        <v>0</v>
      </c>
      <c r="S59" s="10">
        <f>NRG_EHG_E!S59+NRG_CM_E!S59+NRG_OIL_NG_E!S59+NRG_PF_E!S59+NRG_CO_E!S59+NRG_BKBPB_E!S59+NRG_GW_E!S59+NRG_BF_E!S59+NRG_PR_E!S59+NRG_NI_E!S59+NRG_CL_E!S59+NRG_LNG_E!S59+NRG_BIOG_E!S59+NRG_GTL_E!S59+NRG_CPP_E!S59+NRG_NSP_E!S59</f>
        <v>0</v>
      </c>
      <c r="T59" s="10">
        <f>NRG_EHG_E!T59+NRG_CM_E!T59+NRG_OIL_NG_E!T59+NRG_PF_E!T59+NRG_CO_E!T59+NRG_BKBPB_E!T59+NRG_GW_E!T59+NRG_BF_E!T59+NRG_PR_E!T59+NRG_NI_E!T59+NRG_CL_E!T59+NRG_LNG_E!T59+NRG_BIOG_E!T59+NRG_GTL_E!T59+NRG_CPP_E!T59+NRG_NSP_E!T59</f>
        <v>0</v>
      </c>
      <c r="U59" s="10">
        <f>NRG_EHG_E!U59+NRG_CM_E!U59+NRG_OIL_NG_E!U59+NRG_PF_E!U59+NRG_CO_E!U59+NRG_BKBPB_E!U59+NRG_GW_E!U59+NRG_BF_E!U59+NRG_PR_E!U59+NRG_NI_E!U59+NRG_CL_E!U59+NRG_LNG_E!U59+NRG_BIOG_E!U59+NRG_GTL_E!U59+NRG_CPP_E!U59+NRG_NSP_E!U59</f>
        <v>0</v>
      </c>
      <c r="V59" s="10">
        <f>NRG_EHG_E!V59+NRG_CM_E!V59+NRG_OIL_NG_E!V59+NRG_PF_E!V59+NRG_CO_E!V59+NRG_BKBPB_E!V59+NRG_GW_E!V59+NRG_BF_E!V59+NRG_PR_E!V59+NRG_NI_E!V59+NRG_CL_E!V59+NRG_LNG_E!V59+NRG_BIOG_E!V59+NRG_GTL_E!V59+NRG_CPP_E!V59+NRG_NSP_E!V59</f>
        <v>0</v>
      </c>
      <c r="W59" s="10">
        <f>NRG_EHG_E!W59+NRG_CM_E!W59+NRG_OIL_NG_E!W59+NRG_PF_E!W59+NRG_CO_E!W59+NRG_BKBPB_E!W59+NRG_GW_E!W59+NRG_BF_E!W59+NRG_PR_E!W59+NRG_NI_E!W59+NRG_CL_E!W59+NRG_LNG_E!W59+NRG_BIOG_E!W59+NRG_GTL_E!W59+NRG_CPP_E!W59+NRG_NSP_E!W59</f>
        <v>0</v>
      </c>
      <c r="X59" s="10">
        <f>NRG_EHG_E!X59+NRG_CM_E!X59+NRG_OIL_NG_E!X59+NRG_PF_E!X59+NRG_CO_E!X59+NRG_BKBPB_E!X59+NRG_GW_E!X59+NRG_BF_E!X59+NRG_PR_E!X59+NRG_NI_E!X59+NRG_CL_E!X59+NRG_LNG_E!X59+NRG_BIOG_E!X59+NRG_GTL_E!X59+NRG_CPP_E!X59+NRG_NSP_E!X59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NRG_EHG_E!C60+NRG_CM_E!C60+NRG_OIL_NG_E!C60+NRG_PF_E!C60+NRG_CO_E!C60+NRG_BKBPB_E!C60+NRG_GW_E!C60+NRG_BF_E!C60+NRG_PR_E!C60+NRG_NI_E!C60+NRG_CL_E!C60+NRG_LNG_E!C60+NRG_BIOG_E!C60+NRG_GTL_E!C60+NRG_CPP_E!C60+NRG_NSP_E!C60</f>
        <v>0</v>
      </c>
      <c r="D60" s="10">
        <f>NRG_EHG_E!D60+NRG_CM_E!D60+NRG_OIL_NG_E!D60+NRG_PF_E!D60+NRG_CO_E!D60+NRG_BKBPB_E!D60+NRG_GW_E!D60+NRG_BF_E!D60+NRG_PR_E!D60+NRG_NI_E!D60+NRG_CL_E!D60+NRG_LNG_E!D60+NRG_BIOG_E!D60+NRG_GTL_E!D60+NRG_CPP_E!D60+NRG_NSP_E!D60</f>
        <v>0</v>
      </c>
      <c r="E60" s="10">
        <f>NRG_EHG_E!E60+NRG_CM_E!E60+NRG_OIL_NG_E!E60+NRG_PF_E!E60+NRG_CO_E!E60+NRG_BKBPB_E!E60+NRG_GW_E!E60+NRG_BF_E!E60+NRG_PR_E!E60+NRG_NI_E!E60+NRG_CL_E!E60+NRG_LNG_E!E60+NRG_BIOG_E!E60+NRG_GTL_E!E60+NRG_CPP_E!E60+NRG_NSP_E!E60</f>
        <v>0</v>
      </c>
      <c r="F60" s="10">
        <f>NRG_EHG_E!F60+NRG_CM_E!F60+NRG_OIL_NG_E!F60+NRG_PF_E!F60+NRG_CO_E!F60+NRG_BKBPB_E!F60+NRG_GW_E!F60+NRG_BF_E!F60+NRG_PR_E!F60+NRG_NI_E!F60+NRG_CL_E!F60+NRG_LNG_E!F60+NRG_BIOG_E!F60+NRG_GTL_E!F60+NRG_CPP_E!F60+NRG_NSP_E!F60</f>
        <v>0</v>
      </c>
      <c r="G60" s="10">
        <f>NRG_EHG_E!G60+NRG_CM_E!G60+NRG_OIL_NG_E!G60+NRG_PF_E!G60+NRG_CO_E!G60+NRG_BKBPB_E!G60+NRG_GW_E!G60+NRG_BF_E!G60+NRG_PR_E!G60+NRG_NI_E!G60+NRG_CL_E!G60+NRG_LNG_E!G60+NRG_BIOG_E!G60+NRG_GTL_E!G60+NRG_CPP_E!G60+NRG_NSP_E!G60</f>
        <v>0</v>
      </c>
      <c r="H60" s="10">
        <f>NRG_EHG_E!H60+NRG_CM_E!H60+NRG_OIL_NG_E!H60+NRG_PF_E!H60+NRG_CO_E!H60+NRG_BKBPB_E!H60+NRG_GW_E!H60+NRG_BF_E!H60+NRG_PR_E!H60+NRG_NI_E!H60+NRG_CL_E!H60+NRG_LNG_E!H60+NRG_BIOG_E!H60+NRG_GTL_E!H60+NRG_CPP_E!H60+NRG_NSP_E!H60</f>
        <v>0</v>
      </c>
      <c r="I60" s="10">
        <f>NRG_EHG_E!I60+NRG_CM_E!I60+NRG_OIL_NG_E!I60+NRG_PF_E!I60+NRG_CO_E!I60+NRG_BKBPB_E!I60+NRG_GW_E!I60+NRG_BF_E!I60+NRG_PR_E!I60+NRG_NI_E!I60+NRG_CL_E!I60+NRG_LNG_E!I60+NRG_BIOG_E!I60+NRG_GTL_E!I60+NRG_CPP_E!I60+NRG_NSP_E!I60</f>
        <v>0</v>
      </c>
      <c r="J60" s="10">
        <f>NRG_EHG_E!J60+NRG_CM_E!J60+NRG_OIL_NG_E!J60+NRG_PF_E!J60+NRG_CO_E!J60+NRG_BKBPB_E!J60+NRG_GW_E!J60+NRG_BF_E!J60+NRG_PR_E!J60+NRG_NI_E!J60+NRG_CL_E!J60+NRG_LNG_E!J60+NRG_BIOG_E!J60+NRG_GTL_E!J60+NRG_CPP_E!J60+NRG_NSP_E!J60</f>
        <v>0</v>
      </c>
      <c r="K60" s="10">
        <f>NRG_EHG_E!K60+NRG_CM_E!K60+NRG_OIL_NG_E!K60+NRG_PF_E!K60+NRG_CO_E!K60+NRG_BKBPB_E!K60+NRG_GW_E!K60+NRG_BF_E!K60+NRG_PR_E!K60+NRG_NI_E!K60+NRG_CL_E!K60+NRG_LNG_E!K60+NRG_BIOG_E!K60+NRG_GTL_E!K60+NRG_CPP_E!K60+NRG_NSP_E!K60</f>
        <v>0</v>
      </c>
      <c r="L60" s="10">
        <f>NRG_EHG_E!L60+NRG_CM_E!L60+NRG_OIL_NG_E!L60+NRG_PF_E!L60+NRG_CO_E!L60+NRG_BKBPB_E!L60+NRG_GW_E!L60+NRG_BF_E!L60+NRG_PR_E!L60+NRG_NI_E!L60+NRG_CL_E!L60+NRG_LNG_E!L60+NRG_BIOG_E!L60+NRG_GTL_E!L60+NRG_CPP_E!L60+NRG_NSP_E!L60</f>
        <v>0</v>
      </c>
      <c r="M60" s="10">
        <f>NRG_EHG_E!M60+NRG_CM_E!M60+NRG_OIL_NG_E!M60+NRG_PF_E!M60+NRG_CO_E!M60+NRG_BKBPB_E!M60+NRG_GW_E!M60+NRG_BF_E!M60+NRG_PR_E!M60+NRG_NI_E!M60+NRG_CL_E!M60+NRG_LNG_E!M60+NRG_BIOG_E!M60+NRG_GTL_E!M60+NRG_CPP_E!M60+NRG_NSP_E!M60</f>
        <v>0</v>
      </c>
      <c r="N60" s="10">
        <f>NRG_EHG_E!N60+NRG_CM_E!N60+NRG_OIL_NG_E!N60+NRG_PF_E!N60+NRG_CO_E!N60+NRG_BKBPB_E!N60+NRG_GW_E!N60+NRG_BF_E!N60+NRG_PR_E!N60+NRG_NI_E!N60+NRG_CL_E!N60+NRG_LNG_E!N60+NRG_BIOG_E!N60+NRG_GTL_E!N60+NRG_CPP_E!N60+NRG_NSP_E!N60</f>
        <v>0</v>
      </c>
      <c r="O60" s="10">
        <f>NRG_EHG_E!O60+NRG_CM_E!O60+NRG_OIL_NG_E!O60+NRG_PF_E!O60+NRG_CO_E!O60+NRG_BKBPB_E!O60+NRG_GW_E!O60+NRG_BF_E!O60+NRG_PR_E!O60+NRG_NI_E!O60+NRG_CL_E!O60+NRG_LNG_E!O60+NRG_BIOG_E!O60+NRG_GTL_E!O60+NRG_CPP_E!O60+NRG_NSP_E!O60</f>
        <v>0</v>
      </c>
      <c r="P60" s="10">
        <f>NRG_EHG_E!P60+NRG_CM_E!P60+NRG_OIL_NG_E!P60+NRG_PF_E!P60+NRG_CO_E!P60+NRG_BKBPB_E!P60+NRG_GW_E!P60+NRG_BF_E!P60+NRG_PR_E!P60+NRG_NI_E!P60+NRG_CL_E!P60+NRG_LNG_E!P60+NRG_BIOG_E!P60+NRG_GTL_E!P60+NRG_CPP_E!P60+NRG_NSP_E!P60</f>
        <v>0</v>
      </c>
      <c r="Q60" s="10">
        <f>NRG_EHG_E!Q60+NRG_CM_E!Q60+NRG_OIL_NG_E!Q60+NRG_PF_E!Q60+NRG_CO_E!Q60+NRG_BKBPB_E!Q60+NRG_GW_E!Q60+NRG_BF_E!Q60+NRG_PR_E!Q60+NRG_NI_E!Q60+NRG_CL_E!Q60+NRG_LNG_E!Q60+NRG_BIOG_E!Q60+NRG_GTL_E!Q60+NRG_CPP_E!Q60+NRG_NSP_E!Q60</f>
        <v>0</v>
      </c>
      <c r="R60" s="10">
        <f>NRG_EHG_E!R60+NRG_CM_E!R60+NRG_OIL_NG_E!R60+NRG_PF_E!R60+NRG_CO_E!R60+NRG_BKBPB_E!R60+NRG_GW_E!R60+NRG_BF_E!R60+NRG_PR_E!R60+NRG_NI_E!R60+NRG_CL_E!R60+NRG_LNG_E!R60+NRG_BIOG_E!R60+NRG_GTL_E!R60+NRG_CPP_E!R60+NRG_NSP_E!R60</f>
        <v>0</v>
      </c>
      <c r="S60" s="10">
        <f>NRG_EHG_E!S60+NRG_CM_E!S60+NRG_OIL_NG_E!S60+NRG_PF_E!S60+NRG_CO_E!S60+NRG_BKBPB_E!S60+NRG_GW_E!S60+NRG_BF_E!S60+NRG_PR_E!S60+NRG_NI_E!S60+NRG_CL_E!S60+NRG_LNG_E!S60+NRG_BIOG_E!S60+NRG_GTL_E!S60+NRG_CPP_E!S60+NRG_NSP_E!S60</f>
        <v>0</v>
      </c>
      <c r="T60" s="10">
        <f>NRG_EHG_E!T60+NRG_CM_E!T60+NRG_OIL_NG_E!T60+NRG_PF_E!T60+NRG_CO_E!T60+NRG_BKBPB_E!T60+NRG_GW_E!T60+NRG_BF_E!T60+NRG_PR_E!T60+NRG_NI_E!T60+NRG_CL_E!T60+NRG_LNG_E!T60+NRG_BIOG_E!T60+NRG_GTL_E!T60+NRG_CPP_E!T60+NRG_NSP_E!T60</f>
        <v>0</v>
      </c>
      <c r="U60" s="10">
        <f>NRG_EHG_E!U60+NRG_CM_E!U60+NRG_OIL_NG_E!U60+NRG_PF_E!U60+NRG_CO_E!U60+NRG_BKBPB_E!U60+NRG_GW_E!U60+NRG_BF_E!U60+NRG_PR_E!U60+NRG_NI_E!U60+NRG_CL_E!U60+NRG_LNG_E!U60+NRG_BIOG_E!U60+NRG_GTL_E!U60+NRG_CPP_E!U60+NRG_NSP_E!U60</f>
        <v>0</v>
      </c>
      <c r="V60" s="10">
        <f>NRG_EHG_E!V60+NRG_CM_E!V60+NRG_OIL_NG_E!V60+NRG_PF_E!V60+NRG_CO_E!V60+NRG_BKBPB_E!V60+NRG_GW_E!V60+NRG_BF_E!V60+NRG_PR_E!V60+NRG_NI_E!V60+NRG_CL_E!V60+NRG_LNG_E!V60+NRG_BIOG_E!V60+NRG_GTL_E!V60+NRG_CPP_E!V60+NRG_NSP_E!V60</f>
        <v>0</v>
      </c>
      <c r="W60" s="10">
        <f>NRG_EHG_E!W60+NRG_CM_E!W60+NRG_OIL_NG_E!W60+NRG_PF_E!W60+NRG_CO_E!W60+NRG_BKBPB_E!W60+NRG_GW_E!W60+NRG_BF_E!W60+NRG_PR_E!W60+NRG_NI_E!W60+NRG_CL_E!W60+NRG_LNG_E!W60+NRG_BIOG_E!W60+NRG_GTL_E!W60+NRG_CPP_E!W60+NRG_NSP_E!W60</f>
        <v>0</v>
      </c>
      <c r="X60" s="10">
        <f>NRG_EHG_E!X60+NRG_CM_E!X60+NRG_OIL_NG_E!X60+NRG_PF_E!X60+NRG_CO_E!X60+NRG_BKBPB_E!X60+NRG_GW_E!X60+NRG_BF_E!X60+NRG_PR_E!X60+NRG_NI_E!X60+NRG_CL_E!X60+NRG_LNG_E!X60+NRG_BIOG_E!X60+NRG_GTL_E!X60+NRG_CPP_E!X60+NRG_NSP_E!X60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NRG_EHG_E!C61+NRG_CM_E!C61+NRG_OIL_NG_E!C61+NRG_PF_E!C61+NRG_CO_E!C61+NRG_BKBPB_E!C61+NRG_GW_E!C61+NRG_BF_E!C61+NRG_PR_E!C61+NRG_NI_E!C61+NRG_CL_E!C61+NRG_LNG_E!C61+NRG_BIOG_E!C61+NRG_GTL_E!C61+NRG_CPP_E!C61+NRG_NSP_E!C61</f>
        <v>0</v>
      </c>
      <c r="D61" s="10">
        <f>NRG_EHG_E!D61+NRG_CM_E!D61+NRG_OIL_NG_E!D61+NRG_PF_E!D61+NRG_CO_E!D61+NRG_BKBPB_E!D61+NRG_GW_E!D61+NRG_BF_E!D61+NRG_PR_E!D61+NRG_NI_E!D61+NRG_CL_E!D61+NRG_LNG_E!D61+NRG_BIOG_E!D61+NRG_GTL_E!D61+NRG_CPP_E!D61+NRG_NSP_E!D61</f>
        <v>0</v>
      </c>
      <c r="E61" s="10">
        <f>NRG_EHG_E!E61+NRG_CM_E!E61+NRG_OIL_NG_E!E61+NRG_PF_E!E61+NRG_CO_E!E61+NRG_BKBPB_E!E61+NRG_GW_E!E61+NRG_BF_E!E61+NRG_PR_E!E61+NRG_NI_E!E61+NRG_CL_E!E61+NRG_LNG_E!E61+NRG_BIOG_E!E61+NRG_GTL_E!E61+NRG_CPP_E!E61+NRG_NSP_E!E61</f>
        <v>0</v>
      </c>
      <c r="F61" s="10">
        <f>NRG_EHG_E!F61+NRG_CM_E!F61+NRG_OIL_NG_E!F61+NRG_PF_E!F61+NRG_CO_E!F61+NRG_BKBPB_E!F61+NRG_GW_E!F61+NRG_BF_E!F61+NRG_PR_E!F61+NRG_NI_E!F61+NRG_CL_E!F61+NRG_LNG_E!F61+NRG_BIOG_E!F61+NRG_GTL_E!F61+NRG_CPP_E!F61+NRG_NSP_E!F61</f>
        <v>0</v>
      </c>
      <c r="G61" s="10">
        <f>NRG_EHG_E!G61+NRG_CM_E!G61+NRG_OIL_NG_E!G61+NRG_PF_E!G61+NRG_CO_E!G61+NRG_BKBPB_E!G61+NRG_GW_E!G61+NRG_BF_E!G61+NRG_PR_E!G61+NRG_NI_E!G61+NRG_CL_E!G61+NRG_LNG_E!G61+NRG_BIOG_E!G61+NRG_GTL_E!G61+NRG_CPP_E!G61+NRG_NSP_E!G61</f>
        <v>0</v>
      </c>
      <c r="H61" s="10">
        <f>NRG_EHG_E!H61+NRG_CM_E!H61+NRG_OIL_NG_E!H61+NRG_PF_E!H61+NRG_CO_E!H61+NRG_BKBPB_E!H61+NRG_GW_E!H61+NRG_BF_E!H61+NRG_PR_E!H61+NRG_NI_E!H61+NRG_CL_E!H61+NRG_LNG_E!H61+NRG_BIOG_E!H61+NRG_GTL_E!H61+NRG_CPP_E!H61+NRG_NSP_E!H61</f>
        <v>0</v>
      </c>
      <c r="I61" s="10">
        <f>NRG_EHG_E!I61+NRG_CM_E!I61+NRG_OIL_NG_E!I61+NRG_PF_E!I61+NRG_CO_E!I61+NRG_BKBPB_E!I61+NRG_GW_E!I61+NRG_BF_E!I61+NRG_PR_E!I61+NRG_NI_E!I61+NRG_CL_E!I61+NRG_LNG_E!I61+NRG_BIOG_E!I61+NRG_GTL_E!I61+NRG_CPP_E!I61+NRG_NSP_E!I61</f>
        <v>0</v>
      </c>
      <c r="J61" s="10">
        <f>NRG_EHG_E!J61+NRG_CM_E!J61+NRG_OIL_NG_E!J61+NRG_PF_E!J61+NRG_CO_E!J61+NRG_BKBPB_E!J61+NRG_GW_E!J61+NRG_BF_E!J61+NRG_PR_E!J61+NRG_NI_E!J61+NRG_CL_E!J61+NRG_LNG_E!J61+NRG_BIOG_E!J61+NRG_GTL_E!J61+NRG_CPP_E!J61+NRG_NSP_E!J61</f>
        <v>0</v>
      </c>
      <c r="K61" s="10">
        <f>NRG_EHG_E!K61+NRG_CM_E!K61+NRG_OIL_NG_E!K61+NRG_PF_E!K61+NRG_CO_E!K61+NRG_BKBPB_E!K61+NRG_GW_E!K61+NRG_BF_E!K61+NRG_PR_E!K61+NRG_NI_E!K61+NRG_CL_E!K61+NRG_LNG_E!K61+NRG_BIOG_E!K61+NRG_GTL_E!K61+NRG_CPP_E!K61+NRG_NSP_E!K61</f>
        <v>0</v>
      </c>
      <c r="L61" s="10">
        <f>NRG_EHG_E!L61+NRG_CM_E!L61+NRG_OIL_NG_E!L61+NRG_PF_E!L61+NRG_CO_E!L61+NRG_BKBPB_E!L61+NRG_GW_E!L61+NRG_BF_E!L61+NRG_PR_E!L61+NRG_NI_E!L61+NRG_CL_E!L61+NRG_LNG_E!L61+NRG_BIOG_E!L61+NRG_GTL_E!L61+NRG_CPP_E!L61+NRG_NSP_E!L61</f>
        <v>0</v>
      </c>
      <c r="M61" s="10">
        <f>NRG_EHG_E!M61+NRG_CM_E!M61+NRG_OIL_NG_E!M61+NRG_PF_E!M61+NRG_CO_E!M61+NRG_BKBPB_E!M61+NRG_GW_E!M61+NRG_BF_E!M61+NRG_PR_E!M61+NRG_NI_E!M61+NRG_CL_E!M61+NRG_LNG_E!M61+NRG_BIOG_E!M61+NRG_GTL_E!M61+NRG_CPP_E!M61+NRG_NSP_E!M61</f>
        <v>0</v>
      </c>
      <c r="N61" s="10">
        <f>NRG_EHG_E!N61+NRG_CM_E!N61+NRG_OIL_NG_E!N61+NRG_PF_E!N61+NRG_CO_E!N61+NRG_BKBPB_E!N61+NRG_GW_E!N61+NRG_BF_E!N61+NRG_PR_E!N61+NRG_NI_E!N61+NRG_CL_E!N61+NRG_LNG_E!N61+NRG_BIOG_E!N61+NRG_GTL_E!N61+NRG_CPP_E!N61+NRG_NSP_E!N61</f>
        <v>0</v>
      </c>
      <c r="O61" s="10">
        <f>NRG_EHG_E!O61+NRG_CM_E!O61+NRG_OIL_NG_E!O61+NRG_PF_E!O61+NRG_CO_E!O61+NRG_BKBPB_E!O61+NRG_GW_E!O61+NRG_BF_E!O61+NRG_PR_E!O61+NRG_NI_E!O61+NRG_CL_E!O61+NRG_LNG_E!O61+NRG_BIOG_E!O61+NRG_GTL_E!O61+NRG_CPP_E!O61+NRG_NSP_E!O61</f>
        <v>0</v>
      </c>
      <c r="P61" s="10">
        <f>NRG_EHG_E!P61+NRG_CM_E!P61+NRG_OIL_NG_E!P61+NRG_PF_E!P61+NRG_CO_E!P61+NRG_BKBPB_E!P61+NRG_GW_E!P61+NRG_BF_E!P61+NRG_PR_E!P61+NRG_NI_E!P61+NRG_CL_E!P61+NRG_LNG_E!P61+NRG_BIOG_E!P61+NRG_GTL_E!P61+NRG_CPP_E!P61+NRG_NSP_E!P61</f>
        <v>0</v>
      </c>
      <c r="Q61" s="10">
        <f>NRG_EHG_E!Q61+NRG_CM_E!Q61+NRG_OIL_NG_E!Q61+NRG_PF_E!Q61+NRG_CO_E!Q61+NRG_BKBPB_E!Q61+NRG_GW_E!Q61+NRG_BF_E!Q61+NRG_PR_E!Q61+NRG_NI_E!Q61+NRG_CL_E!Q61+NRG_LNG_E!Q61+NRG_BIOG_E!Q61+NRG_GTL_E!Q61+NRG_CPP_E!Q61+NRG_NSP_E!Q61</f>
        <v>0</v>
      </c>
      <c r="R61" s="10">
        <f>NRG_EHG_E!R61+NRG_CM_E!R61+NRG_OIL_NG_E!R61+NRG_PF_E!R61+NRG_CO_E!R61+NRG_BKBPB_E!R61+NRG_GW_E!R61+NRG_BF_E!R61+NRG_PR_E!R61+NRG_NI_E!R61+NRG_CL_E!R61+NRG_LNG_E!R61+NRG_BIOG_E!R61+NRG_GTL_E!R61+NRG_CPP_E!R61+NRG_NSP_E!R61</f>
        <v>0</v>
      </c>
      <c r="S61" s="10">
        <f>NRG_EHG_E!S61+NRG_CM_E!S61+NRG_OIL_NG_E!S61+NRG_PF_E!S61+NRG_CO_E!S61+NRG_BKBPB_E!S61+NRG_GW_E!S61+NRG_BF_E!S61+NRG_PR_E!S61+NRG_NI_E!S61+NRG_CL_E!S61+NRG_LNG_E!S61+NRG_BIOG_E!S61+NRG_GTL_E!S61+NRG_CPP_E!S61+NRG_NSP_E!S61</f>
        <v>0</v>
      </c>
      <c r="T61" s="10">
        <f>NRG_EHG_E!T61+NRG_CM_E!T61+NRG_OIL_NG_E!T61+NRG_PF_E!T61+NRG_CO_E!T61+NRG_BKBPB_E!T61+NRG_GW_E!T61+NRG_BF_E!T61+NRG_PR_E!T61+NRG_NI_E!T61+NRG_CL_E!T61+NRG_LNG_E!T61+NRG_BIOG_E!T61+NRG_GTL_E!T61+NRG_CPP_E!T61+NRG_NSP_E!T61</f>
        <v>0</v>
      </c>
      <c r="U61" s="10">
        <f>NRG_EHG_E!U61+NRG_CM_E!U61+NRG_OIL_NG_E!U61+NRG_PF_E!U61+NRG_CO_E!U61+NRG_BKBPB_E!U61+NRG_GW_E!U61+NRG_BF_E!U61+NRG_PR_E!U61+NRG_NI_E!U61+NRG_CL_E!U61+NRG_LNG_E!U61+NRG_BIOG_E!U61+NRG_GTL_E!U61+NRG_CPP_E!U61+NRG_NSP_E!U61</f>
        <v>0</v>
      </c>
      <c r="V61" s="10">
        <f>NRG_EHG_E!V61+NRG_CM_E!V61+NRG_OIL_NG_E!V61+NRG_PF_E!V61+NRG_CO_E!V61+NRG_BKBPB_E!V61+NRG_GW_E!V61+NRG_BF_E!V61+NRG_PR_E!V61+NRG_NI_E!V61+NRG_CL_E!V61+NRG_LNG_E!V61+NRG_BIOG_E!V61+NRG_GTL_E!V61+NRG_CPP_E!V61+NRG_NSP_E!V61</f>
        <v>0</v>
      </c>
      <c r="W61" s="10">
        <f>NRG_EHG_E!W61+NRG_CM_E!W61+NRG_OIL_NG_E!W61+NRG_PF_E!W61+NRG_CO_E!W61+NRG_BKBPB_E!W61+NRG_GW_E!W61+NRG_BF_E!W61+NRG_PR_E!W61+NRG_NI_E!W61+NRG_CL_E!W61+NRG_LNG_E!W61+NRG_BIOG_E!W61+NRG_GTL_E!W61+NRG_CPP_E!W61+NRG_NSP_E!W61</f>
        <v>0</v>
      </c>
      <c r="X61" s="10">
        <f>NRG_EHG_E!X61+NRG_CM_E!X61+NRG_OIL_NG_E!X61+NRG_PF_E!X61+NRG_CO_E!X61+NRG_BKBPB_E!X61+NRG_GW_E!X61+NRG_BF_E!X61+NRG_PR_E!X61+NRG_NI_E!X61+NRG_CL_E!X61+NRG_LNG_E!X61+NRG_BIOG_E!X61+NRG_GTL_E!X61+NRG_CPP_E!X61+NRG_NSP_E!X61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NRG_EHG_E!C62+NRG_CM_E!C62+NRG_OIL_NG_E!C62+NRG_PF_E!C62+NRG_CO_E!C62+NRG_BKBPB_E!C62+NRG_GW_E!C62+NRG_BF_E!C62+NRG_PR_E!C62+NRG_NI_E!C62+NRG_CL_E!C62+NRG_LNG_E!C62+NRG_BIOG_E!C62+NRG_GTL_E!C62+NRG_CPP_E!C62+NRG_NSP_E!C62</f>
        <v>0</v>
      </c>
      <c r="D62" s="10">
        <f>NRG_EHG_E!D62+NRG_CM_E!D62+NRG_OIL_NG_E!D62+NRG_PF_E!D62+NRG_CO_E!D62+NRG_BKBPB_E!D62+NRG_GW_E!D62+NRG_BF_E!D62+NRG_PR_E!D62+NRG_NI_E!D62+NRG_CL_E!D62+NRG_LNG_E!D62+NRG_BIOG_E!D62+NRG_GTL_E!D62+NRG_CPP_E!D62+NRG_NSP_E!D62</f>
        <v>0</v>
      </c>
      <c r="E62" s="10">
        <f>NRG_EHG_E!E62+NRG_CM_E!E62+NRG_OIL_NG_E!E62+NRG_PF_E!E62+NRG_CO_E!E62+NRG_BKBPB_E!E62+NRG_GW_E!E62+NRG_BF_E!E62+NRG_PR_E!E62+NRG_NI_E!E62+NRG_CL_E!E62+NRG_LNG_E!E62+NRG_BIOG_E!E62+NRG_GTL_E!E62+NRG_CPP_E!E62+NRG_NSP_E!E62</f>
        <v>0</v>
      </c>
      <c r="F62" s="10">
        <f>NRG_EHG_E!F62+NRG_CM_E!F62+NRG_OIL_NG_E!F62+NRG_PF_E!F62+NRG_CO_E!F62+NRG_BKBPB_E!F62+NRG_GW_E!F62+NRG_BF_E!F62+NRG_PR_E!F62+NRG_NI_E!F62+NRG_CL_E!F62+NRG_LNG_E!F62+NRG_BIOG_E!F62+NRG_GTL_E!F62+NRG_CPP_E!F62+NRG_NSP_E!F62</f>
        <v>0</v>
      </c>
      <c r="G62" s="10">
        <f>NRG_EHG_E!G62+NRG_CM_E!G62+NRG_OIL_NG_E!G62+NRG_PF_E!G62+NRG_CO_E!G62+NRG_BKBPB_E!G62+NRG_GW_E!G62+NRG_BF_E!G62+NRG_PR_E!G62+NRG_NI_E!G62+NRG_CL_E!G62+NRG_LNG_E!G62+NRG_BIOG_E!G62+NRG_GTL_E!G62+NRG_CPP_E!G62+NRG_NSP_E!G62</f>
        <v>0</v>
      </c>
      <c r="H62" s="10">
        <f>NRG_EHG_E!H62+NRG_CM_E!H62+NRG_OIL_NG_E!H62+NRG_PF_E!H62+NRG_CO_E!H62+NRG_BKBPB_E!H62+NRG_GW_E!H62+NRG_BF_E!H62+NRG_PR_E!H62+NRG_NI_E!H62+NRG_CL_E!H62+NRG_LNG_E!H62+NRG_BIOG_E!H62+NRG_GTL_E!H62+NRG_CPP_E!H62+NRG_NSP_E!H62</f>
        <v>0</v>
      </c>
      <c r="I62" s="10">
        <f>NRG_EHG_E!I62+NRG_CM_E!I62+NRG_OIL_NG_E!I62+NRG_PF_E!I62+NRG_CO_E!I62+NRG_BKBPB_E!I62+NRG_GW_E!I62+NRG_BF_E!I62+NRG_PR_E!I62+NRG_NI_E!I62+NRG_CL_E!I62+NRG_LNG_E!I62+NRG_BIOG_E!I62+NRG_GTL_E!I62+NRG_CPP_E!I62+NRG_NSP_E!I62</f>
        <v>0</v>
      </c>
      <c r="J62" s="10">
        <f>NRG_EHG_E!J62+NRG_CM_E!J62+NRG_OIL_NG_E!J62+NRG_PF_E!J62+NRG_CO_E!J62+NRG_BKBPB_E!J62+NRG_GW_E!J62+NRG_BF_E!J62+NRG_PR_E!J62+NRG_NI_E!J62+NRG_CL_E!J62+NRG_LNG_E!J62+NRG_BIOG_E!J62+NRG_GTL_E!J62+NRG_CPP_E!J62+NRG_NSP_E!J62</f>
        <v>0</v>
      </c>
      <c r="K62" s="10">
        <f>NRG_EHG_E!K62+NRG_CM_E!K62+NRG_OIL_NG_E!K62+NRG_PF_E!K62+NRG_CO_E!K62+NRG_BKBPB_E!K62+NRG_GW_E!K62+NRG_BF_E!K62+NRG_PR_E!K62+NRG_NI_E!K62+NRG_CL_E!K62+NRG_LNG_E!K62+NRG_BIOG_E!K62+NRG_GTL_E!K62+NRG_CPP_E!K62+NRG_NSP_E!K62</f>
        <v>0</v>
      </c>
      <c r="L62" s="10">
        <f>NRG_EHG_E!L62+NRG_CM_E!L62+NRG_OIL_NG_E!L62+NRG_PF_E!L62+NRG_CO_E!L62+NRG_BKBPB_E!L62+NRG_GW_E!L62+NRG_BF_E!L62+NRG_PR_E!L62+NRG_NI_E!L62+NRG_CL_E!L62+NRG_LNG_E!L62+NRG_BIOG_E!L62+NRG_GTL_E!L62+NRG_CPP_E!L62+NRG_NSP_E!L62</f>
        <v>0</v>
      </c>
      <c r="M62" s="10">
        <f>NRG_EHG_E!M62+NRG_CM_E!M62+NRG_OIL_NG_E!M62+NRG_PF_E!M62+NRG_CO_E!M62+NRG_BKBPB_E!M62+NRG_GW_E!M62+NRG_BF_E!M62+NRG_PR_E!M62+NRG_NI_E!M62+NRG_CL_E!M62+NRG_LNG_E!M62+NRG_BIOG_E!M62+NRG_GTL_E!M62+NRG_CPP_E!M62+NRG_NSP_E!M62</f>
        <v>0</v>
      </c>
      <c r="N62" s="10">
        <f>NRG_EHG_E!N62+NRG_CM_E!N62+NRG_OIL_NG_E!N62+NRG_PF_E!N62+NRG_CO_E!N62+NRG_BKBPB_E!N62+NRG_GW_E!N62+NRG_BF_E!N62+NRG_PR_E!N62+NRG_NI_E!N62+NRG_CL_E!N62+NRG_LNG_E!N62+NRG_BIOG_E!N62+NRG_GTL_E!N62+NRG_CPP_E!N62+NRG_NSP_E!N62</f>
        <v>0</v>
      </c>
      <c r="O62" s="10">
        <f>NRG_EHG_E!O62+NRG_CM_E!O62+NRG_OIL_NG_E!O62+NRG_PF_E!O62+NRG_CO_E!O62+NRG_BKBPB_E!O62+NRG_GW_E!O62+NRG_BF_E!O62+NRG_PR_E!O62+NRG_NI_E!O62+NRG_CL_E!O62+NRG_LNG_E!O62+NRG_BIOG_E!O62+NRG_GTL_E!O62+NRG_CPP_E!O62+NRG_NSP_E!O62</f>
        <v>0</v>
      </c>
      <c r="P62" s="10">
        <f>NRG_EHG_E!P62+NRG_CM_E!P62+NRG_OIL_NG_E!P62+NRG_PF_E!P62+NRG_CO_E!P62+NRG_BKBPB_E!P62+NRG_GW_E!P62+NRG_BF_E!P62+NRG_PR_E!P62+NRG_NI_E!P62+NRG_CL_E!P62+NRG_LNG_E!P62+NRG_BIOG_E!P62+NRG_GTL_E!P62+NRG_CPP_E!P62+NRG_NSP_E!P62</f>
        <v>0</v>
      </c>
      <c r="Q62" s="10">
        <f>NRG_EHG_E!Q62+NRG_CM_E!Q62+NRG_OIL_NG_E!Q62+NRG_PF_E!Q62+NRG_CO_E!Q62+NRG_BKBPB_E!Q62+NRG_GW_E!Q62+NRG_BF_E!Q62+NRG_PR_E!Q62+NRG_NI_E!Q62+NRG_CL_E!Q62+NRG_LNG_E!Q62+NRG_BIOG_E!Q62+NRG_GTL_E!Q62+NRG_CPP_E!Q62+NRG_NSP_E!Q62</f>
        <v>0</v>
      </c>
      <c r="R62" s="10">
        <f>NRG_EHG_E!R62+NRG_CM_E!R62+NRG_OIL_NG_E!R62+NRG_PF_E!R62+NRG_CO_E!R62+NRG_BKBPB_E!R62+NRG_GW_E!R62+NRG_BF_E!R62+NRG_PR_E!R62+NRG_NI_E!R62+NRG_CL_E!R62+NRG_LNG_E!R62+NRG_BIOG_E!R62+NRG_GTL_E!R62+NRG_CPP_E!R62+NRG_NSP_E!R62</f>
        <v>0</v>
      </c>
      <c r="S62" s="10">
        <f>NRG_EHG_E!S62+NRG_CM_E!S62+NRG_OIL_NG_E!S62+NRG_PF_E!S62+NRG_CO_E!S62+NRG_BKBPB_E!S62+NRG_GW_E!S62+NRG_BF_E!S62+NRG_PR_E!S62+NRG_NI_E!S62+NRG_CL_E!S62+NRG_LNG_E!S62+NRG_BIOG_E!S62+NRG_GTL_E!S62+NRG_CPP_E!S62+NRG_NSP_E!S62</f>
        <v>0</v>
      </c>
      <c r="T62" s="10">
        <f>NRG_EHG_E!T62+NRG_CM_E!T62+NRG_OIL_NG_E!T62+NRG_PF_E!T62+NRG_CO_E!T62+NRG_BKBPB_E!T62+NRG_GW_E!T62+NRG_BF_E!T62+NRG_PR_E!T62+NRG_NI_E!T62+NRG_CL_E!T62+NRG_LNG_E!T62+NRG_BIOG_E!T62+NRG_GTL_E!T62+NRG_CPP_E!T62+NRG_NSP_E!T62</f>
        <v>0</v>
      </c>
      <c r="U62" s="10">
        <f>NRG_EHG_E!U62+NRG_CM_E!U62+NRG_OIL_NG_E!U62+NRG_PF_E!U62+NRG_CO_E!U62+NRG_BKBPB_E!U62+NRG_GW_E!U62+NRG_BF_E!U62+NRG_PR_E!U62+NRG_NI_E!U62+NRG_CL_E!U62+NRG_LNG_E!U62+NRG_BIOG_E!U62+NRG_GTL_E!U62+NRG_CPP_E!U62+NRG_NSP_E!U62</f>
        <v>0</v>
      </c>
      <c r="V62" s="10">
        <f>NRG_EHG_E!V62+NRG_CM_E!V62+NRG_OIL_NG_E!V62+NRG_PF_E!V62+NRG_CO_E!V62+NRG_BKBPB_E!V62+NRG_GW_E!V62+NRG_BF_E!V62+NRG_PR_E!V62+NRG_NI_E!V62+NRG_CL_E!V62+NRG_LNG_E!V62+NRG_BIOG_E!V62+NRG_GTL_E!V62+NRG_CPP_E!V62+NRG_NSP_E!V62</f>
        <v>0</v>
      </c>
      <c r="W62" s="10">
        <f>NRG_EHG_E!W62+NRG_CM_E!W62+NRG_OIL_NG_E!W62+NRG_PF_E!W62+NRG_CO_E!W62+NRG_BKBPB_E!W62+NRG_GW_E!W62+NRG_BF_E!W62+NRG_PR_E!W62+NRG_NI_E!W62+NRG_CL_E!W62+NRG_LNG_E!W62+NRG_BIOG_E!W62+NRG_GTL_E!W62+NRG_CPP_E!W62+NRG_NSP_E!W62</f>
        <v>0</v>
      </c>
      <c r="X62" s="10">
        <f>NRG_EHG_E!X62+NRG_CM_E!X62+NRG_OIL_NG_E!X62+NRG_PF_E!X62+NRG_CO_E!X62+NRG_BKBPB_E!X62+NRG_GW_E!X62+NRG_BF_E!X62+NRG_PR_E!X62+NRG_NI_E!X62+NRG_CL_E!X62+NRG_LNG_E!X62+NRG_BIOG_E!X62+NRG_GTL_E!X62+NRG_CPP_E!X62+NRG_NSP_E!X62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NRG_EHG_E!C63+NRG_CM_E!C63+NRG_OIL_NG_E!C63+NRG_PF_E!C63+NRG_CO_E!C63+NRG_BKBPB_E!C63+NRG_GW_E!C63+NRG_BF_E!C63+NRG_PR_E!C63+NRG_NI_E!C63+NRG_CL_E!C63+NRG_LNG_E!C63+NRG_BIOG_E!C63+NRG_GTL_E!C63+NRG_CPP_E!C63+NRG_NSP_E!C63</f>
        <v>0</v>
      </c>
      <c r="D63" s="10">
        <f>NRG_EHG_E!D63+NRG_CM_E!D63+NRG_OIL_NG_E!D63+NRG_PF_E!D63+NRG_CO_E!D63+NRG_BKBPB_E!D63+NRG_GW_E!D63+NRG_BF_E!D63+NRG_PR_E!D63+NRG_NI_E!D63+NRG_CL_E!D63+NRG_LNG_E!D63+NRG_BIOG_E!D63+NRG_GTL_E!D63+NRG_CPP_E!D63+NRG_NSP_E!D63</f>
        <v>0</v>
      </c>
      <c r="E63" s="10">
        <f>NRG_EHG_E!E63+NRG_CM_E!E63+NRG_OIL_NG_E!E63+NRG_PF_E!E63+NRG_CO_E!E63+NRG_BKBPB_E!E63+NRG_GW_E!E63+NRG_BF_E!E63+NRG_PR_E!E63+NRG_NI_E!E63+NRG_CL_E!E63+NRG_LNG_E!E63+NRG_BIOG_E!E63+NRG_GTL_E!E63+NRG_CPP_E!E63+NRG_NSP_E!E63</f>
        <v>0</v>
      </c>
      <c r="F63" s="10">
        <f>NRG_EHG_E!F63+NRG_CM_E!F63+NRG_OIL_NG_E!F63+NRG_PF_E!F63+NRG_CO_E!F63+NRG_BKBPB_E!F63+NRG_GW_E!F63+NRG_BF_E!F63+NRG_PR_E!F63+NRG_NI_E!F63+NRG_CL_E!F63+NRG_LNG_E!F63+NRG_BIOG_E!F63+NRG_GTL_E!F63+NRG_CPP_E!F63+NRG_NSP_E!F63</f>
        <v>0</v>
      </c>
      <c r="G63" s="10">
        <f>NRG_EHG_E!G63+NRG_CM_E!G63+NRG_OIL_NG_E!G63+NRG_PF_E!G63+NRG_CO_E!G63+NRG_BKBPB_E!G63+NRG_GW_E!G63+NRG_BF_E!G63+NRG_PR_E!G63+NRG_NI_E!G63+NRG_CL_E!G63+NRG_LNG_E!G63+NRG_BIOG_E!G63+NRG_GTL_E!G63+NRG_CPP_E!G63+NRG_NSP_E!G63</f>
        <v>0</v>
      </c>
      <c r="H63" s="10">
        <f>NRG_EHG_E!H63+NRG_CM_E!H63+NRG_OIL_NG_E!H63+NRG_PF_E!H63+NRG_CO_E!H63+NRG_BKBPB_E!H63+NRG_GW_E!H63+NRG_BF_E!H63+NRG_PR_E!H63+NRG_NI_E!H63+NRG_CL_E!H63+NRG_LNG_E!H63+NRG_BIOG_E!H63+NRG_GTL_E!H63+NRG_CPP_E!H63+NRG_NSP_E!H63</f>
        <v>0</v>
      </c>
      <c r="I63" s="10">
        <f>NRG_EHG_E!I63+NRG_CM_E!I63+NRG_OIL_NG_E!I63+NRG_PF_E!I63+NRG_CO_E!I63+NRG_BKBPB_E!I63+NRG_GW_E!I63+NRG_BF_E!I63+NRG_PR_E!I63+NRG_NI_E!I63+NRG_CL_E!I63+NRG_LNG_E!I63+NRG_BIOG_E!I63+NRG_GTL_E!I63+NRG_CPP_E!I63+NRG_NSP_E!I63</f>
        <v>0</v>
      </c>
      <c r="J63" s="10">
        <f>NRG_EHG_E!J63+NRG_CM_E!J63+NRG_OIL_NG_E!J63+NRG_PF_E!J63+NRG_CO_E!J63+NRG_BKBPB_E!J63+NRG_GW_E!J63+NRG_BF_E!J63+NRG_PR_E!J63+NRG_NI_E!J63+NRG_CL_E!J63+NRG_LNG_E!J63+NRG_BIOG_E!J63+NRG_GTL_E!J63+NRG_CPP_E!J63+NRG_NSP_E!J63</f>
        <v>0</v>
      </c>
      <c r="K63" s="10">
        <f>NRG_EHG_E!K63+NRG_CM_E!K63+NRG_OIL_NG_E!K63+NRG_PF_E!K63+NRG_CO_E!K63+NRG_BKBPB_E!K63+NRG_GW_E!K63+NRG_BF_E!K63+NRG_PR_E!K63+NRG_NI_E!K63+NRG_CL_E!K63+NRG_LNG_E!K63+NRG_BIOG_E!K63+NRG_GTL_E!K63+NRG_CPP_E!K63+NRG_NSP_E!K63</f>
        <v>0</v>
      </c>
      <c r="L63" s="10">
        <f>NRG_EHG_E!L63+NRG_CM_E!L63+NRG_OIL_NG_E!L63+NRG_PF_E!L63+NRG_CO_E!L63+NRG_BKBPB_E!L63+NRG_GW_E!L63+NRG_BF_E!L63+NRG_PR_E!L63+NRG_NI_E!L63+NRG_CL_E!L63+NRG_LNG_E!L63+NRG_BIOG_E!L63+NRG_GTL_E!L63+NRG_CPP_E!L63+NRG_NSP_E!L63</f>
        <v>0</v>
      </c>
      <c r="M63" s="10">
        <f>NRG_EHG_E!M63+NRG_CM_E!M63+NRG_OIL_NG_E!M63+NRG_PF_E!M63+NRG_CO_E!M63+NRG_BKBPB_E!M63+NRG_GW_E!M63+NRG_BF_E!M63+NRG_PR_E!M63+NRG_NI_E!M63+NRG_CL_E!M63+NRG_LNG_E!M63+NRG_BIOG_E!M63+NRG_GTL_E!M63+NRG_CPP_E!M63+NRG_NSP_E!M63</f>
        <v>0</v>
      </c>
      <c r="N63" s="10">
        <f>NRG_EHG_E!N63+NRG_CM_E!N63+NRG_OIL_NG_E!N63+NRG_PF_E!N63+NRG_CO_E!N63+NRG_BKBPB_E!N63+NRG_GW_E!N63+NRG_BF_E!N63+NRG_PR_E!N63+NRG_NI_E!N63+NRG_CL_E!N63+NRG_LNG_E!N63+NRG_BIOG_E!N63+NRG_GTL_E!N63+NRG_CPP_E!N63+NRG_NSP_E!N63</f>
        <v>0</v>
      </c>
      <c r="O63" s="10">
        <f>NRG_EHG_E!O63+NRG_CM_E!O63+NRG_OIL_NG_E!O63+NRG_PF_E!O63+NRG_CO_E!O63+NRG_BKBPB_E!O63+NRG_GW_E!O63+NRG_BF_E!O63+NRG_PR_E!O63+NRG_NI_E!O63+NRG_CL_E!O63+NRG_LNG_E!O63+NRG_BIOG_E!O63+NRG_GTL_E!O63+NRG_CPP_E!O63+NRG_NSP_E!O63</f>
        <v>0</v>
      </c>
      <c r="P63" s="10">
        <f>NRG_EHG_E!P63+NRG_CM_E!P63+NRG_OIL_NG_E!P63+NRG_PF_E!P63+NRG_CO_E!P63+NRG_BKBPB_E!P63+NRG_GW_E!P63+NRG_BF_E!P63+NRG_PR_E!P63+NRG_NI_E!P63+NRG_CL_E!P63+NRG_LNG_E!P63+NRG_BIOG_E!P63+NRG_GTL_E!P63+NRG_CPP_E!P63+NRG_NSP_E!P63</f>
        <v>0</v>
      </c>
      <c r="Q63" s="10">
        <f>NRG_EHG_E!Q63+NRG_CM_E!Q63+NRG_OIL_NG_E!Q63+NRG_PF_E!Q63+NRG_CO_E!Q63+NRG_BKBPB_E!Q63+NRG_GW_E!Q63+NRG_BF_E!Q63+NRG_PR_E!Q63+NRG_NI_E!Q63+NRG_CL_E!Q63+NRG_LNG_E!Q63+NRG_BIOG_E!Q63+NRG_GTL_E!Q63+NRG_CPP_E!Q63+NRG_NSP_E!Q63</f>
        <v>0</v>
      </c>
      <c r="R63" s="10">
        <f>NRG_EHG_E!R63+NRG_CM_E!R63+NRG_OIL_NG_E!R63+NRG_PF_E!R63+NRG_CO_E!R63+NRG_BKBPB_E!R63+NRG_GW_E!R63+NRG_BF_E!R63+NRG_PR_E!R63+NRG_NI_E!R63+NRG_CL_E!R63+NRG_LNG_E!R63+NRG_BIOG_E!R63+NRG_GTL_E!R63+NRG_CPP_E!R63+NRG_NSP_E!R63</f>
        <v>0</v>
      </c>
      <c r="S63" s="10">
        <f>NRG_EHG_E!S63+NRG_CM_E!S63+NRG_OIL_NG_E!S63+NRG_PF_E!S63+NRG_CO_E!S63+NRG_BKBPB_E!S63+NRG_GW_E!S63+NRG_BF_E!S63+NRG_PR_E!S63+NRG_NI_E!S63+NRG_CL_E!S63+NRG_LNG_E!S63+NRG_BIOG_E!S63+NRG_GTL_E!S63+NRG_CPP_E!S63+NRG_NSP_E!S63</f>
        <v>0</v>
      </c>
      <c r="T63" s="10">
        <f>NRG_EHG_E!T63+NRG_CM_E!T63+NRG_OIL_NG_E!T63+NRG_PF_E!T63+NRG_CO_E!T63+NRG_BKBPB_E!T63+NRG_GW_E!T63+NRG_BF_E!T63+NRG_PR_E!T63+NRG_NI_E!T63+NRG_CL_E!T63+NRG_LNG_E!T63+NRG_BIOG_E!T63+NRG_GTL_E!T63+NRG_CPP_E!T63+NRG_NSP_E!T63</f>
        <v>0</v>
      </c>
      <c r="U63" s="10">
        <f>NRG_EHG_E!U63+NRG_CM_E!U63+NRG_OIL_NG_E!U63+NRG_PF_E!U63+NRG_CO_E!U63+NRG_BKBPB_E!U63+NRG_GW_E!U63+NRG_BF_E!U63+NRG_PR_E!U63+NRG_NI_E!U63+NRG_CL_E!U63+NRG_LNG_E!U63+NRG_BIOG_E!U63+NRG_GTL_E!U63+NRG_CPP_E!U63+NRG_NSP_E!U63</f>
        <v>0</v>
      </c>
      <c r="V63" s="10">
        <f>NRG_EHG_E!V63+NRG_CM_E!V63+NRG_OIL_NG_E!V63+NRG_PF_E!V63+NRG_CO_E!V63+NRG_BKBPB_E!V63+NRG_GW_E!V63+NRG_BF_E!V63+NRG_PR_E!V63+NRG_NI_E!V63+NRG_CL_E!V63+NRG_LNG_E!V63+NRG_BIOG_E!V63+NRG_GTL_E!V63+NRG_CPP_E!V63+NRG_NSP_E!V63</f>
        <v>0</v>
      </c>
      <c r="W63" s="10">
        <f>NRG_EHG_E!W63+NRG_CM_E!W63+NRG_OIL_NG_E!W63+NRG_PF_E!W63+NRG_CO_E!W63+NRG_BKBPB_E!W63+NRG_GW_E!W63+NRG_BF_E!W63+NRG_PR_E!W63+NRG_NI_E!W63+NRG_CL_E!W63+NRG_LNG_E!W63+NRG_BIOG_E!W63+NRG_GTL_E!W63+NRG_CPP_E!W63+NRG_NSP_E!W63</f>
        <v>0</v>
      </c>
      <c r="X63" s="10">
        <f>NRG_EHG_E!X63+NRG_CM_E!X63+NRG_OIL_NG_E!X63+NRG_PF_E!X63+NRG_CO_E!X63+NRG_BKBPB_E!X63+NRG_GW_E!X63+NRG_BF_E!X63+NRG_PR_E!X63+NRG_NI_E!X63+NRG_CL_E!X63+NRG_LNG_E!X63+NRG_BIOG_E!X63+NRG_GTL_E!X63+NRG_CPP_E!X63+NRG_NSP_E!X63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NRG_EHG_E!C64+NRG_CM_E!C64+NRG_OIL_NG_E!C64+NRG_PF_E!C64+NRG_CO_E!C64+NRG_BKBPB_E!C64+NRG_GW_E!C64+NRG_BF_E!C64+NRG_PR_E!C64+NRG_NI_E!C64+NRG_CL_E!C64+NRG_LNG_E!C64+NRG_BIOG_E!C64+NRG_GTL_E!C64+NRG_CPP_E!C64+NRG_NSP_E!C64</f>
        <v>0</v>
      </c>
      <c r="D64" s="10">
        <f>NRG_EHG_E!D64+NRG_CM_E!D64+NRG_OIL_NG_E!D64+NRG_PF_E!D64+NRG_CO_E!D64+NRG_BKBPB_E!D64+NRG_GW_E!D64+NRG_BF_E!D64+NRG_PR_E!D64+NRG_NI_E!D64+NRG_CL_E!D64+NRG_LNG_E!D64+NRG_BIOG_E!D64+NRG_GTL_E!D64+NRG_CPP_E!D64+NRG_NSP_E!D64</f>
        <v>0</v>
      </c>
      <c r="E64" s="10">
        <f>NRG_EHG_E!E64+NRG_CM_E!E64+NRG_OIL_NG_E!E64+NRG_PF_E!E64+NRG_CO_E!E64+NRG_BKBPB_E!E64+NRG_GW_E!E64+NRG_BF_E!E64+NRG_PR_E!E64+NRG_NI_E!E64+NRG_CL_E!E64+NRG_LNG_E!E64+NRG_BIOG_E!E64+NRG_GTL_E!E64+NRG_CPP_E!E64+NRG_NSP_E!E64</f>
        <v>0</v>
      </c>
      <c r="F64" s="10">
        <f>NRG_EHG_E!F64+NRG_CM_E!F64+NRG_OIL_NG_E!F64+NRG_PF_E!F64+NRG_CO_E!F64+NRG_BKBPB_E!F64+NRG_GW_E!F64+NRG_BF_E!F64+NRG_PR_E!F64+NRG_NI_E!F64+NRG_CL_E!F64+NRG_LNG_E!F64+NRG_BIOG_E!F64+NRG_GTL_E!F64+NRG_CPP_E!F64+NRG_NSP_E!F64</f>
        <v>0</v>
      </c>
      <c r="G64" s="10">
        <f>NRG_EHG_E!G64+NRG_CM_E!G64+NRG_OIL_NG_E!G64+NRG_PF_E!G64+NRG_CO_E!G64+NRG_BKBPB_E!G64+NRG_GW_E!G64+NRG_BF_E!G64+NRG_PR_E!G64+NRG_NI_E!G64+NRG_CL_E!G64+NRG_LNG_E!G64+NRG_BIOG_E!G64+NRG_GTL_E!G64+NRG_CPP_E!G64+NRG_NSP_E!G64</f>
        <v>0</v>
      </c>
      <c r="H64" s="10">
        <f>NRG_EHG_E!H64+NRG_CM_E!H64+NRG_OIL_NG_E!H64+NRG_PF_E!H64+NRG_CO_E!H64+NRG_BKBPB_E!H64+NRG_GW_E!H64+NRG_BF_E!H64+NRG_PR_E!H64+NRG_NI_E!H64+NRG_CL_E!H64+NRG_LNG_E!H64+NRG_BIOG_E!H64+NRG_GTL_E!H64+NRG_CPP_E!H64+NRG_NSP_E!H64</f>
        <v>0</v>
      </c>
      <c r="I64" s="10">
        <f>NRG_EHG_E!I64+NRG_CM_E!I64+NRG_OIL_NG_E!I64+NRG_PF_E!I64+NRG_CO_E!I64+NRG_BKBPB_E!I64+NRG_GW_E!I64+NRG_BF_E!I64+NRG_PR_E!I64+NRG_NI_E!I64+NRG_CL_E!I64+NRG_LNG_E!I64+NRG_BIOG_E!I64+NRG_GTL_E!I64+NRG_CPP_E!I64+NRG_NSP_E!I64</f>
        <v>0</v>
      </c>
      <c r="J64" s="10">
        <f>NRG_EHG_E!J64+NRG_CM_E!J64+NRG_OIL_NG_E!J64+NRG_PF_E!J64+NRG_CO_E!J64+NRG_BKBPB_E!J64+NRG_GW_E!J64+NRG_BF_E!J64+NRG_PR_E!J64+NRG_NI_E!J64+NRG_CL_E!J64+NRG_LNG_E!J64+NRG_BIOG_E!J64+NRG_GTL_E!J64+NRG_CPP_E!J64+NRG_NSP_E!J64</f>
        <v>0</v>
      </c>
      <c r="K64" s="10">
        <f>NRG_EHG_E!K64+NRG_CM_E!K64+NRG_OIL_NG_E!K64+NRG_PF_E!K64+NRG_CO_E!K64+NRG_BKBPB_E!K64+NRG_GW_E!K64+NRG_BF_E!K64+NRG_PR_E!K64+NRG_NI_E!K64+NRG_CL_E!K64+NRG_LNG_E!K64+NRG_BIOG_E!K64+NRG_GTL_E!K64+NRG_CPP_E!K64+NRG_NSP_E!K64</f>
        <v>0</v>
      </c>
      <c r="L64" s="10">
        <f>NRG_EHG_E!L64+NRG_CM_E!L64+NRG_OIL_NG_E!L64+NRG_PF_E!L64+NRG_CO_E!L64+NRG_BKBPB_E!L64+NRG_GW_E!L64+NRG_BF_E!L64+NRG_PR_E!L64+NRG_NI_E!L64+NRG_CL_E!L64+NRG_LNG_E!L64+NRG_BIOG_E!L64+NRG_GTL_E!L64+NRG_CPP_E!L64+NRG_NSP_E!L64</f>
        <v>0</v>
      </c>
      <c r="M64" s="10">
        <f>NRG_EHG_E!M64+NRG_CM_E!M64+NRG_OIL_NG_E!M64+NRG_PF_E!M64+NRG_CO_E!M64+NRG_BKBPB_E!M64+NRG_GW_E!M64+NRG_BF_E!M64+NRG_PR_E!M64+NRG_NI_E!M64+NRG_CL_E!M64+NRG_LNG_E!M64+NRG_BIOG_E!M64+NRG_GTL_E!M64+NRG_CPP_E!M64+NRG_NSP_E!M64</f>
        <v>0</v>
      </c>
      <c r="N64" s="10">
        <f>NRG_EHG_E!N64+NRG_CM_E!N64+NRG_OIL_NG_E!N64+NRG_PF_E!N64+NRG_CO_E!N64+NRG_BKBPB_E!N64+NRG_GW_E!N64+NRG_BF_E!N64+NRG_PR_E!N64+NRG_NI_E!N64+NRG_CL_E!N64+NRG_LNG_E!N64+NRG_BIOG_E!N64+NRG_GTL_E!N64+NRG_CPP_E!N64+NRG_NSP_E!N64</f>
        <v>0</v>
      </c>
      <c r="O64" s="10">
        <f>NRG_EHG_E!O64+NRG_CM_E!O64+NRG_OIL_NG_E!O64+NRG_PF_E!O64+NRG_CO_E!O64+NRG_BKBPB_E!O64+NRG_GW_E!O64+NRG_BF_E!O64+NRG_PR_E!O64+NRG_NI_E!O64+NRG_CL_E!O64+NRG_LNG_E!O64+NRG_BIOG_E!O64+NRG_GTL_E!O64+NRG_CPP_E!O64+NRG_NSP_E!O64</f>
        <v>0</v>
      </c>
      <c r="P64" s="10">
        <f>NRG_EHG_E!P64+NRG_CM_E!P64+NRG_OIL_NG_E!P64+NRG_PF_E!P64+NRG_CO_E!P64+NRG_BKBPB_E!P64+NRG_GW_E!P64+NRG_BF_E!P64+NRG_PR_E!P64+NRG_NI_E!P64+NRG_CL_E!P64+NRG_LNG_E!P64+NRG_BIOG_E!P64+NRG_GTL_E!P64+NRG_CPP_E!P64+NRG_NSP_E!P64</f>
        <v>0</v>
      </c>
      <c r="Q64" s="10">
        <f>NRG_EHG_E!Q64+NRG_CM_E!Q64+NRG_OIL_NG_E!Q64+NRG_PF_E!Q64+NRG_CO_E!Q64+NRG_BKBPB_E!Q64+NRG_GW_E!Q64+NRG_BF_E!Q64+NRG_PR_E!Q64+NRG_NI_E!Q64+NRG_CL_E!Q64+NRG_LNG_E!Q64+NRG_BIOG_E!Q64+NRG_GTL_E!Q64+NRG_CPP_E!Q64+NRG_NSP_E!Q64</f>
        <v>0</v>
      </c>
      <c r="R64" s="10">
        <f>NRG_EHG_E!R64+NRG_CM_E!R64+NRG_OIL_NG_E!R64+NRG_PF_E!R64+NRG_CO_E!R64+NRG_BKBPB_E!R64+NRG_GW_E!R64+NRG_BF_E!R64+NRG_PR_E!R64+NRG_NI_E!R64+NRG_CL_E!R64+NRG_LNG_E!R64+NRG_BIOG_E!R64+NRG_GTL_E!R64+NRG_CPP_E!R64+NRG_NSP_E!R64</f>
        <v>0</v>
      </c>
      <c r="S64" s="10">
        <f>NRG_EHG_E!S64+NRG_CM_E!S64+NRG_OIL_NG_E!S64+NRG_PF_E!S64+NRG_CO_E!S64+NRG_BKBPB_E!S64+NRG_GW_E!S64+NRG_BF_E!S64+NRG_PR_E!S64+NRG_NI_E!S64+NRG_CL_E!S64+NRG_LNG_E!S64+NRG_BIOG_E!S64+NRG_GTL_E!S64+NRG_CPP_E!S64+NRG_NSP_E!S64</f>
        <v>0</v>
      </c>
      <c r="T64" s="10">
        <f>NRG_EHG_E!T64+NRG_CM_E!T64+NRG_OIL_NG_E!T64+NRG_PF_E!T64+NRG_CO_E!T64+NRG_BKBPB_E!T64+NRG_GW_E!T64+NRG_BF_E!T64+NRG_PR_E!T64+NRG_NI_E!T64+NRG_CL_E!T64+NRG_LNG_E!T64+NRG_BIOG_E!T64+NRG_GTL_E!T64+NRG_CPP_E!T64+NRG_NSP_E!T64</f>
        <v>0</v>
      </c>
      <c r="U64" s="10">
        <f>NRG_EHG_E!U64+NRG_CM_E!U64+NRG_OIL_NG_E!U64+NRG_PF_E!U64+NRG_CO_E!U64+NRG_BKBPB_E!U64+NRG_GW_E!U64+NRG_BF_E!U64+NRG_PR_E!U64+NRG_NI_E!U64+NRG_CL_E!U64+NRG_LNG_E!U64+NRG_BIOG_E!U64+NRG_GTL_E!U64+NRG_CPP_E!U64+NRG_NSP_E!U64</f>
        <v>0</v>
      </c>
      <c r="V64" s="10">
        <f>NRG_EHG_E!V64+NRG_CM_E!V64+NRG_OIL_NG_E!V64+NRG_PF_E!V64+NRG_CO_E!V64+NRG_BKBPB_E!V64+NRG_GW_E!V64+NRG_BF_E!V64+NRG_PR_E!V64+NRG_NI_E!V64+NRG_CL_E!V64+NRG_LNG_E!V64+NRG_BIOG_E!V64+NRG_GTL_E!V64+NRG_CPP_E!V64+NRG_NSP_E!V64</f>
        <v>0</v>
      </c>
      <c r="W64" s="10">
        <f>NRG_EHG_E!W64+NRG_CM_E!W64+NRG_OIL_NG_E!W64+NRG_PF_E!W64+NRG_CO_E!W64+NRG_BKBPB_E!W64+NRG_GW_E!W64+NRG_BF_E!W64+NRG_PR_E!W64+NRG_NI_E!W64+NRG_CL_E!W64+NRG_LNG_E!W64+NRG_BIOG_E!W64+NRG_GTL_E!W64+NRG_CPP_E!W64+NRG_NSP_E!W64</f>
        <v>0</v>
      </c>
      <c r="X64" s="10">
        <f>NRG_EHG_E!X64+NRG_CM_E!X64+NRG_OIL_NG_E!X64+NRG_PF_E!X64+NRG_CO_E!X64+NRG_BKBPB_E!X64+NRG_GW_E!X64+NRG_BF_E!X64+NRG_PR_E!X64+NRG_NI_E!X64+NRG_CL_E!X64+NRG_LNG_E!X64+NRG_BIOG_E!X64+NRG_GTL_E!X64+NRG_CPP_E!X64+NRG_NSP_E!X64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NRG_EHG_E!C65+NRG_CM_E!C65+NRG_OIL_NG_E!C65+NRG_PF_E!C65+NRG_CO_E!C65+NRG_BKBPB_E!C65+NRG_GW_E!C65+NRG_BF_E!C65+NRG_PR_E!C65+NRG_NI_E!C65+NRG_CL_E!C65+NRG_LNG_E!C65+NRG_BIOG_E!C65+NRG_GTL_E!C65+NRG_CPP_E!C65+NRG_NSP_E!C65</f>
        <v>0</v>
      </c>
      <c r="D65" s="10">
        <f>NRG_EHG_E!D65+NRG_CM_E!D65+NRG_OIL_NG_E!D65+NRG_PF_E!D65+NRG_CO_E!D65+NRG_BKBPB_E!D65+NRG_GW_E!D65+NRG_BF_E!D65+NRG_PR_E!D65+NRG_NI_E!D65+NRG_CL_E!D65+NRG_LNG_E!D65+NRG_BIOG_E!D65+NRG_GTL_E!D65+NRG_CPP_E!D65+NRG_NSP_E!D65</f>
        <v>0</v>
      </c>
      <c r="E65" s="10">
        <f>NRG_EHG_E!E65+NRG_CM_E!E65+NRG_OIL_NG_E!E65+NRG_PF_E!E65+NRG_CO_E!E65+NRG_BKBPB_E!E65+NRG_GW_E!E65+NRG_BF_E!E65+NRG_PR_E!E65+NRG_NI_E!E65+NRG_CL_E!E65+NRG_LNG_E!E65+NRG_BIOG_E!E65+NRG_GTL_E!E65+NRG_CPP_E!E65+NRG_NSP_E!E65</f>
        <v>0</v>
      </c>
      <c r="F65" s="10">
        <f>NRG_EHG_E!F65+NRG_CM_E!F65+NRG_OIL_NG_E!F65+NRG_PF_E!F65+NRG_CO_E!F65+NRG_BKBPB_E!F65+NRG_GW_E!F65+NRG_BF_E!F65+NRG_PR_E!F65+NRG_NI_E!F65+NRG_CL_E!F65+NRG_LNG_E!F65+NRG_BIOG_E!F65+NRG_GTL_E!F65+NRG_CPP_E!F65+NRG_NSP_E!F65</f>
        <v>0</v>
      </c>
      <c r="G65" s="10">
        <f>NRG_EHG_E!G65+NRG_CM_E!G65+NRG_OIL_NG_E!G65+NRG_PF_E!G65+NRG_CO_E!G65+NRG_BKBPB_E!G65+NRG_GW_E!G65+NRG_BF_E!G65+NRG_PR_E!G65+NRG_NI_E!G65+NRG_CL_E!G65+NRG_LNG_E!G65+NRG_BIOG_E!G65+NRG_GTL_E!G65+NRG_CPP_E!G65+NRG_NSP_E!G65</f>
        <v>0</v>
      </c>
      <c r="H65" s="10">
        <f>NRG_EHG_E!H65+NRG_CM_E!H65+NRG_OIL_NG_E!H65+NRG_PF_E!H65+NRG_CO_E!H65+NRG_BKBPB_E!H65+NRG_GW_E!H65+NRG_BF_E!H65+NRG_PR_E!H65+NRG_NI_E!H65+NRG_CL_E!H65+NRG_LNG_E!H65+NRG_BIOG_E!H65+NRG_GTL_E!H65+NRG_CPP_E!H65+NRG_NSP_E!H65</f>
        <v>0</v>
      </c>
      <c r="I65" s="10">
        <f>NRG_EHG_E!I65+NRG_CM_E!I65+NRG_OIL_NG_E!I65+NRG_PF_E!I65+NRG_CO_E!I65+NRG_BKBPB_E!I65+NRG_GW_E!I65+NRG_BF_E!I65+NRG_PR_E!I65+NRG_NI_E!I65+NRG_CL_E!I65+NRG_LNG_E!I65+NRG_BIOG_E!I65+NRG_GTL_E!I65+NRG_CPP_E!I65+NRG_NSP_E!I65</f>
        <v>0</v>
      </c>
      <c r="J65" s="10">
        <f>NRG_EHG_E!J65+NRG_CM_E!J65+NRG_OIL_NG_E!J65+NRG_PF_E!J65+NRG_CO_E!J65+NRG_BKBPB_E!J65+NRG_GW_E!J65+NRG_BF_E!J65+NRG_PR_E!J65+NRG_NI_E!J65+NRG_CL_E!J65+NRG_LNG_E!J65+NRG_BIOG_E!J65+NRG_GTL_E!J65+NRG_CPP_E!J65+NRG_NSP_E!J65</f>
        <v>0</v>
      </c>
      <c r="K65" s="10">
        <f>NRG_EHG_E!K65+NRG_CM_E!K65+NRG_OIL_NG_E!K65+NRG_PF_E!K65+NRG_CO_E!K65+NRG_BKBPB_E!K65+NRG_GW_E!K65+NRG_BF_E!K65+NRG_PR_E!K65+NRG_NI_E!K65+NRG_CL_E!K65+NRG_LNG_E!K65+NRG_BIOG_E!K65+NRG_GTL_E!K65+NRG_CPP_E!K65+NRG_NSP_E!K65</f>
        <v>0</v>
      </c>
      <c r="L65" s="10">
        <f>NRG_EHG_E!L65+NRG_CM_E!L65+NRG_OIL_NG_E!L65+NRG_PF_E!L65+NRG_CO_E!L65+NRG_BKBPB_E!L65+NRG_GW_E!L65+NRG_BF_E!L65+NRG_PR_E!L65+NRG_NI_E!L65+NRG_CL_E!L65+NRG_LNG_E!L65+NRG_BIOG_E!L65+NRG_GTL_E!L65+NRG_CPP_E!L65+NRG_NSP_E!L65</f>
        <v>0</v>
      </c>
      <c r="M65" s="10">
        <f>NRG_EHG_E!M65+NRG_CM_E!M65+NRG_OIL_NG_E!M65+NRG_PF_E!M65+NRG_CO_E!M65+NRG_BKBPB_E!M65+NRG_GW_E!M65+NRG_BF_E!M65+NRG_PR_E!M65+NRG_NI_E!M65+NRG_CL_E!M65+NRG_LNG_E!M65+NRG_BIOG_E!M65+NRG_GTL_E!M65+NRG_CPP_E!M65+NRG_NSP_E!M65</f>
        <v>0</v>
      </c>
      <c r="N65" s="10">
        <f>NRG_EHG_E!N65+NRG_CM_E!N65+NRG_OIL_NG_E!N65+NRG_PF_E!N65+NRG_CO_E!N65+NRG_BKBPB_E!N65+NRG_GW_E!N65+NRG_BF_E!N65+NRG_PR_E!N65+NRG_NI_E!N65+NRG_CL_E!N65+NRG_LNG_E!N65+NRG_BIOG_E!N65+NRG_GTL_E!N65+NRG_CPP_E!N65+NRG_NSP_E!N65</f>
        <v>0</v>
      </c>
      <c r="O65" s="10">
        <f>NRG_EHG_E!O65+NRG_CM_E!O65+NRG_OIL_NG_E!O65+NRG_PF_E!O65+NRG_CO_E!O65+NRG_BKBPB_E!O65+NRG_GW_E!O65+NRG_BF_E!O65+NRG_PR_E!O65+NRG_NI_E!O65+NRG_CL_E!O65+NRG_LNG_E!O65+NRG_BIOG_E!O65+NRG_GTL_E!O65+NRG_CPP_E!O65+NRG_NSP_E!O65</f>
        <v>0</v>
      </c>
      <c r="P65" s="10">
        <f>NRG_EHG_E!P65+NRG_CM_E!P65+NRG_OIL_NG_E!P65+NRG_PF_E!P65+NRG_CO_E!P65+NRG_BKBPB_E!P65+NRG_GW_E!P65+NRG_BF_E!P65+NRG_PR_E!P65+NRG_NI_E!P65+NRG_CL_E!P65+NRG_LNG_E!P65+NRG_BIOG_E!P65+NRG_GTL_E!P65+NRG_CPP_E!P65+NRG_NSP_E!P65</f>
        <v>0</v>
      </c>
      <c r="Q65" s="10">
        <f>NRG_EHG_E!Q65+NRG_CM_E!Q65+NRG_OIL_NG_E!Q65+NRG_PF_E!Q65+NRG_CO_E!Q65+NRG_BKBPB_E!Q65+NRG_GW_E!Q65+NRG_BF_E!Q65+NRG_PR_E!Q65+NRG_NI_E!Q65+NRG_CL_E!Q65+NRG_LNG_E!Q65+NRG_BIOG_E!Q65+NRG_GTL_E!Q65+NRG_CPP_E!Q65+NRG_NSP_E!Q65</f>
        <v>0</v>
      </c>
      <c r="R65" s="10">
        <f>NRG_EHG_E!R65+NRG_CM_E!R65+NRG_OIL_NG_E!R65+NRG_PF_E!R65+NRG_CO_E!R65+NRG_BKBPB_E!R65+NRG_GW_E!R65+NRG_BF_E!R65+NRG_PR_E!R65+NRG_NI_E!R65+NRG_CL_E!R65+NRG_LNG_E!R65+NRG_BIOG_E!R65+NRG_GTL_E!R65+NRG_CPP_E!R65+NRG_NSP_E!R65</f>
        <v>0</v>
      </c>
      <c r="S65" s="10">
        <f>NRG_EHG_E!S65+NRG_CM_E!S65+NRG_OIL_NG_E!S65+NRG_PF_E!S65+NRG_CO_E!S65+NRG_BKBPB_E!S65+NRG_GW_E!S65+NRG_BF_E!S65+NRG_PR_E!S65+NRG_NI_E!S65+NRG_CL_E!S65+NRG_LNG_E!S65+NRG_BIOG_E!S65+NRG_GTL_E!S65+NRG_CPP_E!S65+NRG_NSP_E!S65</f>
        <v>0</v>
      </c>
      <c r="T65" s="10">
        <f>NRG_EHG_E!T65+NRG_CM_E!T65+NRG_OIL_NG_E!T65+NRG_PF_E!T65+NRG_CO_E!T65+NRG_BKBPB_E!T65+NRG_GW_E!T65+NRG_BF_E!T65+NRG_PR_E!T65+NRG_NI_E!T65+NRG_CL_E!T65+NRG_LNG_E!T65+NRG_BIOG_E!T65+NRG_GTL_E!T65+NRG_CPP_E!T65+NRG_NSP_E!T65</f>
        <v>0</v>
      </c>
      <c r="U65" s="10">
        <f>NRG_EHG_E!U65+NRG_CM_E!U65+NRG_OIL_NG_E!U65+NRG_PF_E!U65+NRG_CO_E!U65+NRG_BKBPB_E!U65+NRG_GW_E!U65+NRG_BF_E!U65+NRG_PR_E!U65+NRG_NI_E!U65+NRG_CL_E!U65+NRG_LNG_E!U65+NRG_BIOG_E!U65+NRG_GTL_E!U65+NRG_CPP_E!U65+NRG_NSP_E!U65</f>
        <v>0</v>
      </c>
      <c r="V65" s="10">
        <f>NRG_EHG_E!V65+NRG_CM_E!V65+NRG_OIL_NG_E!V65+NRG_PF_E!V65+NRG_CO_E!V65+NRG_BKBPB_E!V65+NRG_GW_E!V65+NRG_BF_E!V65+NRG_PR_E!V65+NRG_NI_E!V65+NRG_CL_E!V65+NRG_LNG_E!V65+NRG_BIOG_E!V65+NRG_GTL_E!V65+NRG_CPP_E!V65+NRG_NSP_E!V65</f>
        <v>0</v>
      </c>
      <c r="W65" s="10">
        <f>NRG_EHG_E!W65+NRG_CM_E!W65+NRG_OIL_NG_E!W65+NRG_PF_E!W65+NRG_CO_E!W65+NRG_BKBPB_E!W65+NRG_GW_E!W65+NRG_BF_E!W65+NRG_PR_E!W65+NRG_NI_E!W65+NRG_CL_E!W65+NRG_LNG_E!W65+NRG_BIOG_E!W65+NRG_GTL_E!W65+NRG_CPP_E!W65+NRG_NSP_E!W65</f>
        <v>0</v>
      </c>
      <c r="X65" s="10">
        <f>NRG_EHG_E!X65+NRG_CM_E!X65+NRG_OIL_NG_E!X65+NRG_PF_E!X65+NRG_CO_E!X65+NRG_BKBPB_E!X65+NRG_GW_E!X65+NRG_BF_E!X65+NRG_PR_E!X65+NRG_NI_E!X65+NRG_CL_E!X65+NRG_LNG_E!X65+NRG_BIOG_E!X65+NRG_GTL_E!X65+NRG_CPP_E!X65+NRG_NSP_E!X65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NRG_EHG_E!C66+NRG_CM_E!C66+NRG_OIL_NG_E!C66+NRG_PF_E!C66+NRG_CO_E!C66+NRG_BKBPB_E!C66+NRG_GW_E!C66+NRG_BF_E!C66+NRG_PR_E!C66+NRG_NI_E!C66+NRG_CL_E!C66+NRG_LNG_E!C66+NRG_BIOG_E!C66+NRG_GTL_E!C66+NRG_CPP_E!C66+NRG_NSP_E!C66</f>
        <v>0</v>
      </c>
      <c r="D66" s="10">
        <f>NRG_EHG_E!D66+NRG_CM_E!D66+NRG_OIL_NG_E!D66+NRG_PF_E!D66+NRG_CO_E!D66+NRG_BKBPB_E!D66+NRG_GW_E!D66+NRG_BF_E!D66+NRG_PR_E!D66+NRG_NI_E!D66+NRG_CL_E!D66+NRG_LNG_E!D66+NRG_BIOG_E!D66+NRG_GTL_E!D66+NRG_CPP_E!D66+NRG_NSP_E!D66</f>
        <v>0</v>
      </c>
      <c r="E66" s="10">
        <f>NRG_EHG_E!E66+NRG_CM_E!E66+NRG_OIL_NG_E!E66+NRG_PF_E!E66+NRG_CO_E!E66+NRG_BKBPB_E!E66+NRG_GW_E!E66+NRG_BF_E!E66+NRG_PR_E!E66+NRG_NI_E!E66+NRG_CL_E!E66+NRG_LNG_E!E66+NRG_BIOG_E!E66+NRG_GTL_E!E66+NRG_CPP_E!E66+NRG_NSP_E!E66</f>
        <v>0</v>
      </c>
      <c r="F66" s="10">
        <f>NRG_EHG_E!F66+NRG_CM_E!F66+NRG_OIL_NG_E!F66+NRG_PF_E!F66+NRG_CO_E!F66+NRG_BKBPB_E!F66+NRG_GW_E!F66+NRG_BF_E!F66+NRG_PR_E!F66+NRG_NI_E!F66+NRG_CL_E!F66+NRG_LNG_E!F66+NRG_BIOG_E!F66+NRG_GTL_E!F66+NRG_CPP_E!F66+NRG_NSP_E!F66</f>
        <v>0</v>
      </c>
      <c r="G66" s="10">
        <f>NRG_EHG_E!G66+NRG_CM_E!G66+NRG_OIL_NG_E!G66+NRG_PF_E!G66+NRG_CO_E!G66+NRG_BKBPB_E!G66+NRG_GW_E!G66+NRG_BF_E!G66+NRG_PR_E!G66+NRG_NI_E!G66+NRG_CL_E!G66+NRG_LNG_E!G66+NRG_BIOG_E!G66+NRG_GTL_E!G66+NRG_CPP_E!G66+NRG_NSP_E!G66</f>
        <v>0</v>
      </c>
      <c r="H66" s="10">
        <f>NRG_EHG_E!H66+NRG_CM_E!H66+NRG_OIL_NG_E!H66+NRG_PF_E!H66+NRG_CO_E!H66+NRG_BKBPB_E!H66+NRG_GW_E!H66+NRG_BF_E!H66+NRG_PR_E!H66+NRG_NI_E!H66+NRG_CL_E!H66+NRG_LNG_E!H66+NRG_BIOG_E!H66+NRG_GTL_E!H66+NRG_CPP_E!H66+NRG_NSP_E!H66</f>
        <v>0</v>
      </c>
      <c r="I66" s="10">
        <f>NRG_EHG_E!I66+NRG_CM_E!I66+NRG_OIL_NG_E!I66+NRG_PF_E!I66+NRG_CO_E!I66+NRG_BKBPB_E!I66+NRG_GW_E!I66+NRG_BF_E!I66+NRG_PR_E!I66+NRG_NI_E!I66+NRG_CL_E!I66+NRG_LNG_E!I66+NRG_BIOG_E!I66+NRG_GTL_E!I66+NRG_CPP_E!I66+NRG_NSP_E!I66</f>
        <v>0</v>
      </c>
      <c r="J66" s="10">
        <f>NRG_EHG_E!J66+NRG_CM_E!J66+NRG_OIL_NG_E!J66+NRG_PF_E!J66+NRG_CO_E!J66+NRG_BKBPB_E!J66+NRG_GW_E!J66+NRG_BF_E!J66+NRG_PR_E!J66+NRG_NI_E!J66+NRG_CL_E!J66+NRG_LNG_E!J66+NRG_BIOG_E!J66+NRG_GTL_E!J66+NRG_CPP_E!J66+NRG_NSP_E!J66</f>
        <v>0</v>
      </c>
      <c r="K66" s="10">
        <f>NRG_EHG_E!K66+NRG_CM_E!K66+NRG_OIL_NG_E!K66+NRG_PF_E!K66+NRG_CO_E!K66+NRG_BKBPB_E!K66+NRG_GW_E!K66+NRG_BF_E!K66+NRG_PR_E!K66+NRG_NI_E!K66+NRG_CL_E!K66+NRG_LNG_E!K66+NRG_BIOG_E!K66+NRG_GTL_E!K66+NRG_CPP_E!K66+NRG_NSP_E!K66</f>
        <v>0</v>
      </c>
      <c r="L66" s="10">
        <f>NRG_EHG_E!L66+NRG_CM_E!L66+NRG_OIL_NG_E!L66+NRG_PF_E!L66+NRG_CO_E!L66+NRG_BKBPB_E!L66+NRG_GW_E!L66+NRG_BF_E!L66+NRG_PR_E!L66+NRG_NI_E!L66+NRG_CL_E!L66+NRG_LNG_E!L66+NRG_BIOG_E!L66+NRG_GTL_E!L66+NRG_CPP_E!L66+NRG_NSP_E!L66</f>
        <v>0</v>
      </c>
      <c r="M66" s="10">
        <f>NRG_EHG_E!M66+NRG_CM_E!M66+NRG_OIL_NG_E!M66+NRG_PF_E!M66+NRG_CO_E!M66+NRG_BKBPB_E!M66+NRG_GW_E!M66+NRG_BF_E!M66+NRG_PR_E!M66+NRG_NI_E!M66+NRG_CL_E!M66+NRG_LNG_E!M66+NRG_BIOG_E!M66+NRG_GTL_E!M66+NRG_CPP_E!M66+NRG_NSP_E!M66</f>
        <v>0</v>
      </c>
      <c r="N66" s="10">
        <f>NRG_EHG_E!N66+NRG_CM_E!N66+NRG_OIL_NG_E!N66+NRG_PF_E!N66+NRG_CO_E!N66+NRG_BKBPB_E!N66+NRG_GW_E!N66+NRG_BF_E!N66+NRG_PR_E!N66+NRG_NI_E!N66+NRG_CL_E!N66+NRG_LNG_E!N66+NRG_BIOG_E!N66+NRG_GTL_E!N66+NRG_CPP_E!N66+NRG_NSP_E!N66</f>
        <v>0</v>
      </c>
      <c r="O66" s="10">
        <f>NRG_EHG_E!O66+NRG_CM_E!O66+NRG_OIL_NG_E!O66+NRG_PF_E!O66+NRG_CO_E!O66+NRG_BKBPB_E!O66+NRG_GW_E!O66+NRG_BF_E!O66+NRG_PR_E!O66+NRG_NI_E!O66+NRG_CL_E!O66+NRG_LNG_E!O66+NRG_BIOG_E!O66+NRG_GTL_E!O66+NRG_CPP_E!O66+NRG_NSP_E!O66</f>
        <v>0</v>
      </c>
      <c r="P66" s="10">
        <f>NRG_EHG_E!P66+NRG_CM_E!P66+NRG_OIL_NG_E!P66+NRG_PF_E!P66+NRG_CO_E!P66+NRG_BKBPB_E!P66+NRG_GW_E!P66+NRG_BF_E!P66+NRG_PR_E!P66+NRG_NI_E!P66+NRG_CL_E!P66+NRG_LNG_E!P66+NRG_BIOG_E!P66+NRG_GTL_E!P66+NRG_CPP_E!P66+NRG_NSP_E!P66</f>
        <v>0</v>
      </c>
      <c r="Q66" s="10">
        <f>NRG_EHG_E!Q66+NRG_CM_E!Q66+NRG_OIL_NG_E!Q66+NRG_PF_E!Q66+NRG_CO_E!Q66+NRG_BKBPB_E!Q66+NRG_GW_E!Q66+NRG_BF_E!Q66+NRG_PR_E!Q66+NRG_NI_E!Q66+NRG_CL_E!Q66+NRG_LNG_E!Q66+NRG_BIOG_E!Q66+NRG_GTL_E!Q66+NRG_CPP_E!Q66+NRG_NSP_E!Q66</f>
        <v>0</v>
      </c>
      <c r="R66" s="10">
        <f>NRG_EHG_E!R66+NRG_CM_E!R66+NRG_OIL_NG_E!R66+NRG_PF_E!R66+NRG_CO_E!R66+NRG_BKBPB_E!R66+NRG_GW_E!R66+NRG_BF_E!R66+NRG_PR_E!R66+NRG_NI_E!R66+NRG_CL_E!R66+NRG_LNG_E!R66+NRG_BIOG_E!R66+NRG_GTL_E!R66+NRG_CPP_E!R66+NRG_NSP_E!R66</f>
        <v>0</v>
      </c>
      <c r="S66" s="10">
        <f>NRG_EHG_E!S66+NRG_CM_E!S66+NRG_OIL_NG_E!S66+NRG_PF_E!S66+NRG_CO_E!S66+NRG_BKBPB_E!S66+NRG_GW_E!S66+NRG_BF_E!S66+NRG_PR_E!S66+NRG_NI_E!S66+NRG_CL_E!S66+NRG_LNG_E!S66+NRG_BIOG_E!S66+NRG_GTL_E!S66+NRG_CPP_E!S66+NRG_NSP_E!S66</f>
        <v>0</v>
      </c>
      <c r="T66" s="10">
        <f>NRG_EHG_E!T66+NRG_CM_E!T66+NRG_OIL_NG_E!T66+NRG_PF_E!T66+NRG_CO_E!T66+NRG_BKBPB_E!T66+NRG_GW_E!T66+NRG_BF_E!T66+NRG_PR_E!T66+NRG_NI_E!T66+NRG_CL_E!T66+NRG_LNG_E!T66+NRG_BIOG_E!T66+NRG_GTL_E!T66+NRG_CPP_E!T66+NRG_NSP_E!T66</f>
        <v>0</v>
      </c>
      <c r="U66" s="10">
        <f>NRG_EHG_E!U66+NRG_CM_E!U66+NRG_OIL_NG_E!U66+NRG_PF_E!U66+NRG_CO_E!U66+NRG_BKBPB_E!U66+NRG_GW_E!U66+NRG_BF_E!U66+NRG_PR_E!U66+NRG_NI_E!U66+NRG_CL_E!U66+NRG_LNG_E!U66+NRG_BIOG_E!U66+NRG_GTL_E!U66+NRG_CPP_E!U66+NRG_NSP_E!U66</f>
        <v>0</v>
      </c>
      <c r="V66" s="10">
        <f>NRG_EHG_E!V66+NRG_CM_E!V66+NRG_OIL_NG_E!V66+NRG_PF_E!V66+NRG_CO_E!V66+NRG_BKBPB_E!V66+NRG_GW_E!V66+NRG_BF_E!V66+NRG_PR_E!V66+NRG_NI_E!V66+NRG_CL_E!V66+NRG_LNG_E!V66+NRG_BIOG_E!V66+NRG_GTL_E!V66+NRG_CPP_E!V66+NRG_NSP_E!V66</f>
        <v>0</v>
      </c>
      <c r="W66" s="10">
        <f>NRG_EHG_E!W66+NRG_CM_E!W66+NRG_OIL_NG_E!W66+NRG_PF_E!W66+NRG_CO_E!W66+NRG_BKBPB_E!W66+NRG_GW_E!W66+NRG_BF_E!W66+NRG_PR_E!W66+NRG_NI_E!W66+NRG_CL_E!W66+NRG_LNG_E!W66+NRG_BIOG_E!W66+NRG_GTL_E!W66+NRG_CPP_E!W66+NRG_NSP_E!W66</f>
        <v>0</v>
      </c>
      <c r="X66" s="10">
        <f>NRG_EHG_E!X66+NRG_CM_E!X66+NRG_OIL_NG_E!X66+NRG_PF_E!X66+NRG_CO_E!X66+NRG_BKBPB_E!X66+NRG_GW_E!X66+NRG_BF_E!X66+NRG_PR_E!X66+NRG_NI_E!X66+NRG_CL_E!X66+NRG_LNG_E!X66+NRG_BIOG_E!X66+NRG_GTL_E!X66+NRG_CPP_E!X66+NRG_NSP_E!X66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NRG_EHG_E!C67+NRG_CM_E!C67+NRG_OIL_NG_E!C67+NRG_PF_E!C67+NRG_CO_E!C67+NRG_BKBPB_E!C67+NRG_GW_E!C67+NRG_BF_E!C67+NRG_PR_E!C67+NRG_NI_E!C67+NRG_CL_E!C67+NRG_LNG_E!C67+NRG_BIOG_E!C67+NRG_GTL_E!C67+NRG_CPP_E!C67+NRG_NSP_E!C67</f>
        <v>0</v>
      </c>
      <c r="D67" s="10">
        <f>NRG_EHG_E!D67+NRG_CM_E!D67+NRG_OIL_NG_E!D67+NRG_PF_E!D67+NRG_CO_E!D67+NRG_BKBPB_E!D67+NRG_GW_E!D67+NRG_BF_E!D67+NRG_PR_E!D67+NRG_NI_E!D67+NRG_CL_E!D67+NRG_LNG_E!D67+NRG_BIOG_E!D67+NRG_GTL_E!D67+NRG_CPP_E!D67+NRG_NSP_E!D67</f>
        <v>0</v>
      </c>
      <c r="E67" s="10">
        <f>NRG_EHG_E!E67+NRG_CM_E!E67+NRG_OIL_NG_E!E67+NRG_PF_E!E67+NRG_CO_E!E67+NRG_BKBPB_E!E67+NRG_GW_E!E67+NRG_BF_E!E67+NRG_PR_E!E67+NRG_NI_E!E67+NRG_CL_E!E67+NRG_LNG_E!E67+NRG_BIOG_E!E67+NRG_GTL_E!E67+NRG_CPP_E!E67+NRG_NSP_E!E67</f>
        <v>0</v>
      </c>
      <c r="F67" s="10">
        <f>NRG_EHG_E!F67+NRG_CM_E!F67+NRG_OIL_NG_E!F67+NRG_PF_E!F67+NRG_CO_E!F67+NRG_BKBPB_E!F67+NRG_GW_E!F67+NRG_BF_E!F67+NRG_PR_E!F67+NRG_NI_E!F67+NRG_CL_E!F67+NRG_LNG_E!F67+NRG_BIOG_E!F67+NRG_GTL_E!F67+NRG_CPP_E!F67+NRG_NSP_E!F67</f>
        <v>0</v>
      </c>
      <c r="G67" s="10">
        <f>NRG_EHG_E!G67+NRG_CM_E!G67+NRG_OIL_NG_E!G67+NRG_PF_E!G67+NRG_CO_E!G67+NRG_BKBPB_E!G67+NRG_GW_E!G67+NRG_BF_E!G67+NRG_PR_E!G67+NRG_NI_E!G67+NRG_CL_E!G67+NRG_LNG_E!G67+NRG_BIOG_E!G67+NRG_GTL_E!G67+NRG_CPP_E!G67+NRG_NSP_E!G67</f>
        <v>0</v>
      </c>
      <c r="H67" s="10">
        <f>NRG_EHG_E!H67+NRG_CM_E!H67+NRG_OIL_NG_E!H67+NRG_PF_E!H67+NRG_CO_E!H67+NRG_BKBPB_E!H67+NRG_GW_E!H67+NRG_BF_E!H67+NRG_PR_E!H67+NRG_NI_E!H67+NRG_CL_E!H67+NRG_LNG_E!H67+NRG_BIOG_E!H67+NRG_GTL_E!H67+NRG_CPP_E!H67+NRG_NSP_E!H67</f>
        <v>0</v>
      </c>
      <c r="I67" s="10">
        <f>NRG_EHG_E!I67+NRG_CM_E!I67+NRG_OIL_NG_E!I67+NRG_PF_E!I67+NRG_CO_E!I67+NRG_BKBPB_E!I67+NRG_GW_E!I67+NRG_BF_E!I67+NRG_PR_E!I67+NRG_NI_E!I67+NRG_CL_E!I67+NRG_LNG_E!I67+NRG_BIOG_E!I67+NRG_GTL_E!I67+NRG_CPP_E!I67+NRG_NSP_E!I67</f>
        <v>0</v>
      </c>
      <c r="J67" s="10">
        <f>NRG_EHG_E!J67+NRG_CM_E!J67+NRG_OIL_NG_E!J67+NRG_PF_E!J67+NRG_CO_E!J67+NRG_BKBPB_E!J67+NRG_GW_E!J67+NRG_BF_E!J67+NRG_PR_E!J67+NRG_NI_E!J67+NRG_CL_E!J67+NRG_LNG_E!J67+NRG_BIOG_E!J67+NRG_GTL_E!J67+NRG_CPP_E!J67+NRG_NSP_E!J67</f>
        <v>0</v>
      </c>
      <c r="K67" s="10">
        <f>NRG_EHG_E!K67+NRG_CM_E!K67+NRG_OIL_NG_E!K67+NRG_PF_E!K67+NRG_CO_E!K67+NRG_BKBPB_E!K67+NRG_GW_E!K67+NRG_BF_E!K67+NRG_PR_E!K67+NRG_NI_E!K67+NRG_CL_E!K67+NRG_LNG_E!K67+NRG_BIOG_E!K67+NRG_GTL_E!K67+NRG_CPP_E!K67+NRG_NSP_E!K67</f>
        <v>0</v>
      </c>
      <c r="L67" s="10">
        <f>NRG_EHG_E!L67+NRG_CM_E!L67+NRG_OIL_NG_E!L67+NRG_PF_E!L67+NRG_CO_E!L67+NRG_BKBPB_E!L67+NRG_GW_E!L67+NRG_BF_E!L67+NRG_PR_E!L67+NRG_NI_E!L67+NRG_CL_E!L67+NRG_LNG_E!L67+NRG_BIOG_E!L67+NRG_GTL_E!L67+NRG_CPP_E!L67+NRG_NSP_E!L67</f>
        <v>0</v>
      </c>
      <c r="M67" s="10">
        <f>NRG_EHG_E!M67+NRG_CM_E!M67+NRG_OIL_NG_E!M67+NRG_PF_E!M67+NRG_CO_E!M67+NRG_BKBPB_E!M67+NRG_GW_E!M67+NRG_BF_E!M67+NRG_PR_E!M67+NRG_NI_E!M67+NRG_CL_E!M67+NRG_LNG_E!M67+NRG_BIOG_E!M67+NRG_GTL_E!M67+NRG_CPP_E!M67+NRG_NSP_E!M67</f>
        <v>0</v>
      </c>
      <c r="N67" s="10">
        <f>NRG_EHG_E!N67+NRG_CM_E!N67+NRG_OIL_NG_E!N67+NRG_PF_E!N67+NRG_CO_E!N67+NRG_BKBPB_E!N67+NRG_GW_E!N67+NRG_BF_E!N67+NRG_PR_E!N67+NRG_NI_E!N67+NRG_CL_E!N67+NRG_LNG_E!N67+NRG_BIOG_E!N67+NRG_GTL_E!N67+NRG_CPP_E!N67+NRG_NSP_E!N67</f>
        <v>0</v>
      </c>
      <c r="O67" s="10">
        <f>NRG_EHG_E!O67+NRG_CM_E!O67+NRG_OIL_NG_E!O67+NRG_PF_E!O67+NRG_CO_E!O67+NRG_BKBPB_E!O67+NRG_GW_E!O67+NRG_BF_E!O67+NRG_PR_E!O67+NRG_NI_E!O67+NRG_CL_E!O67+NRG_LNG_E!O67+NRG_BIOG_E!O67+NRG_GTL_E!O67+NRG_CPP_E!O67+NRG_NSP_E!O67</f>
        <v>0</v>
      </c>
      <c r="P67" s="10">
        <f>NRG_EHG_E!P67+NRG_CM_E!P67+NRG_OIL_NG_E!P67+NRG_PF_E!P67+NRG_CO_E!P67+NRG_BKBPB_E!P67+NRG_GW_E!P67+NRG_BF_E!P67+NRG_PR_E!P67+NRG_NI_E!P67+NRG_CL_E!P67+NRG_LNG_E!P67+NRG_BIOG_E!P67+NRG_GTL_E!P67+NRG_CPP_E!P67+NRG_NSP_E!P67</f>
        <v>0</v>
      </c>
      <c r="Q67" s="10">
        <f>NRG_EHG_E!Q67+NRG_CM_E!Q67+NRG_OIL_NG_E!Q67+NRG_PF_E!Q67+NRG_CO_E!Q67+NRG_BKBPB_E!Q67+NRG_GW_E!Q67+NRG_BF_E!Q67+NRG_PR_E!Q67+NRG_NI_E!Q67+NRG_CL_E!Q67+NRG_LNG_E!Q67+NRG_BIOG_E!Q67+NRG_GTL_E!Q67+NRG_CPP_E!Q67+NRG_NSP_E!Q67</f>
        <v>0</v>
      </c>
      <c r="R67" s="10">
        <f>NRG_EHG_E!R67+NRG_CM_E!R67+NRG_OIL_NG_E!R67+NRG_PF_E!R67+NRG_CO_E!R67+NRG_BKBPB_E!R67+NRG_GW_E!R67+NRG_BF_E!R67+NRG_PR_E!R67+NRG_NI_E!R67+NRG_CL_E!R67+NRG_LNG_E!R67+NRG_BIOG_E!R67+NRG_GTL_E!R67+NRG_CPP_E!R67+NRG_NSP_E!R67</f>
        <v>0</v>
      </c>
      <c r="S67" s="10">
        <f>NRG_EHG_E!S67+NRG_CM_E!S67+NRG_OIL_NG_E!S67+NRG_PF_E!S67+NRG_CO_E!S67+NRG_BKBPB_E!S67+NRG_GW_E!S67+NRG_BF_E!S67+NRG_PR_E!S67+NRG_NI_E!S67+NRG_CL_E!S67+NRG_LNG_E!S67+NRG_BIOG_E!S67+NRG_GTL_E!S67+NRG_CPP_E!S67+NRG_NSP_E!S67</f>
        <v>0</v>
      </c>
      <c r="T67" s="10">
        <f>NRG_EHG_E!T67+NRG_CM_E!T67+NRG_OIL_NG_E!T67+NRG_PF_E!T67+NRG_CO_E!T67+NRG_BKBPB_E!T67+NRG_GW_E!T67+NRG_BF_E!T67+NRG_PR_E!T67+NRG_NI_E!T67+NRG_CL_E!T67+NRG_LNG_E!T67+NRG_BIOG_E!T67+NRG_GTL_E!T67+NRG_CPP_E!T67+NRG_NSP_E!T67</f>
        <v>0</v>
      </c>
      <c r="U67" s="10">
        <f>NRG_EHG_E!U67+NRG_CM_E!U67+NRG_OIL_NG_E!U67+NRG_PF_E!U67+NRG_CO_E!U67+NRG_BKBPB_E!U67+NRG_GW_E!U67+NRG_BF_E!U67+NRG_PR_E!U67+NRG_NI_E!U67+NRG_CL_E!U67+NRG_LNG_E!U67+NRG_BIOG_E!U67+NRG_GTL_E!U67+NRG_CPP_E!U67+NRG_NSP_E!U67</f>
        <v>0</v>
      </c>
      <c r="V67" s="10">
        <f>NRG_EHG_E!V67+NRG_CM_E!V67+NRG_OIL_NG_E!V67+NRG_PF_E!V67+NRG_CO_E!V67+NRG_BKBPB_E!V67+NRG_GW_E!V67+NRG_BF_E!V67+NRG_PR_E!V67+NRG_NI_E!V67+NRG_CL_E!V67+NRG_LNG_E!V67+NRG_BIOG_E!V67+NRG_GTL_E!V67+NRG_CPP_E!V67+NRG_NSP_E!V67</f>
        <v>0</v>
      </c>
      <c r="W67" s="10">
        <f>NRG_EHG_E!W67+NRG_CM_E!W67+NRG_OIL_NG_E!W67+NRG_PF_E!W67+NRG_CO_E!W67+NRG_BKBPB_E!W67+NRG_GW_E!W67+NRG_BF_E!W67+NRG_PR_E!W67+NRG_NI_E!W67+NRG_CL_E!W67+NRG_LNG_E!W67+NRG_BIOG_E!W67+NRG_GTL_E!W67+NRG_CPP_E!W67+NRG_NSP_E!W67</f>
        <v>0</v>
      </c>
      <c r="X67" s="10">
        <f>NRG_EHG_E!X67+NRG_CM_E!X67+NRG_OIL_NG_E!X67+NRG_PF_E!X67+NRG_CO_E!X67+NRG_BKBPB_E!X67+NRG_GW_E!X67+NRG_BF_E!X67+NRG_PR_E!X67+NRG_NI_E!X67+NRG_CL_E!X67+NRG_LNG_E!X67+NRG_BIOG_E!X67+NRG_GTL_E!X67+NRG_CPP_E!X67+NRG_NSP_E!X67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NRG_EHG_E!C68+NRG_CM_E!C68+NRG_OIL_NG_E!C68+NRG_PF_E!C68+NRG_CO_E!C68+NRG_BKBPB_E!C68+NRG_GW_E!C68+NRG_BF_E!C68+NRG_PR_E!C68+NRG_NI_E!C68+NRG_CL_E!C68+NRG_LNG_E!C68+NRG_BIOG_E!C68+NRG_GTL_E!C68+NRG_CPP_E!C68+NRG_NSP_E!C68</f>
        <v>0</v>
      </c>
      <c r="D68" s="10">
        <f>NRG_EHG_E!D68+NRG_CM_E!D68+NRG_OIL_NG_E!D68+NRG_PF_E!D68+NRG_CO_E!D68+NRG_BKBPB_E!D68+NRG_GW_E!D68+NRG_BF_E!D68+NRG_PR_E!D68+NRG_NI_E!D68+NRG_CL_E!D68+NRG_LNG_E!D68+NRG_BIOG_E!D68+NRG_GTL_E!D68+NRG_CPP_E!D68+NRG_NSP_E!D68</f>
        <v>0</v>
      </c>
      <c r="E68" s="10">
        <f>NRG_EHG_E!E68+NRG_CM_E!E68+NRG_OIL_NG_E!E68+NRG_PF_E!E68+NRG_CO_E!E68+NRG_BKBPB_E!E68+NRG_GW_E!E68+NRG_BF_E!E68+NRG_PR_E!E68+NRG_NI_E!E68+NRG_CL_E!E68+NRG_LNG_E!E68+NRG_BIOG_E!E68+NRG_GTL_E!E68+NRG_CPP_E!E68+NRG_NSP_E!E68</f>
        <v>0</v>
      </c>
      <c r="F68" s="10">
        <f>NRG_EHG_E!F68+NRG_CM_E!F68+NRG_OIL_NG_E!F68+NRG_PF_E!F68+NRG_CO_E!F68+NRG_BKBPB_E!F68+NRG_GW_E!F68+NRG_BF_E!F68+NRG_PR_E!F68+NRG_NI_E!F68+NRG_CL_E!F68+NRG_LNG_E!F68+NRG_BIOG_E!F68+NRG_GTL_E!F68+NRG_CPP_E!F68+NRG_NSP_E!F68</f>
        <v>0</v>
      </c>
      <c r="G68" s="10">
        <f>NRG_EHG_E!G68+NRG_CM_E!G68+NRG_OIL_NG_E!G68+NRG_PF_E!G68+NRG_CO_E!G68+NRG_BKBPB_E!G68+NRG_GW_E!G68+NRG_BF_E!G68+NRG_PR_E!G68+NRG_NI_E!G68+NRG_CL_E!G68+NRG_LNG_E!G68+NRG_BIOG_E!G68+NRG_GTL_E!G68+NRG_CPP_E!G68+NRG_NSP_E!G68</f>
        <v>0</v>
      </c>
      <c r="H68" s="10">
        <f>NRG_EHG_E!H68+NRG_CM_E!H68+NRG_OIL_NG_E!H68+NRG_PF_E!H68+NRG_CO_E!H68+NRG_BKBPB_E!H68+NRG_GW_E!H68+NRG_BF_E!H68+NRG_PR_E!H68+NRG_NI_E!H68+NRG_CL_E!H68+NRG_LNG_E!H68+NRG_BIOG_E!H68+NRG_GTL_E!H68+NRG_CPP_E!H68+NRG_NSP_E!H68</f>
        <v>0</v>
      </c>
      <c r="I68" s="10">
        <f>NRG_EHG_E!I68+NRG_CM_E!I68+NRG_OIL_NG_E!I68+NRG_PF_E!I68+NRG_CO_E!I68+NRG_BKBPB_E!I68+NRG_GW_E!I68+NRG_BF_E!I68+NRG_PR_E!I68+NRG_NI_E!I68+NRG_CL_E!I68+NRG_LNG_E!I68+NRG_BIOG_E!I68+NRG_GTL_E!I68+NRG_CPP_E!I68+NRG_NSP_E!I68</f>
        <v>0</v>
      </c>
      <c r="J68" s="10">
        <f>NRG_EHG_E!J68+NRG_CM_E!J68+NRG_OIL_NG_E!J68+NRG_PF_E!J68+NRG_CO_E!J68+NRG_BKBPB_E!J68+NRG_GW_E!J68+NRG_BF_E!J68+NRG_PR_E!J68+NRG_NI_E!J68+NRG_CL_E!J68+NRG_LNG_E!J68+NRG_BIOG_E!J68+NRG_GTL_E!J68+NRG_CPP_E!J68+NRG_NSP_E!J68</f>
        <v>0</v>
      </c>
      <c r="K68" s="10">
        <f>NRG_EHG_E!K68+NRG_CM_E!K68+NRG_OIL_NG_E!K68+NRG_PF_E!K68+NRG_CO_E!K68+NRG_BKBPB_E!K68+NRG_GW_E!K68+NRG_BF_E!K68+NRG_PR_E!K68+NRG_NI_E!K68+NRG_CL_E!K68+NRG_LNG_E!K68+NRG_BIOG_E!K68+NRG_GTL_E!K68+NRG_CPP_E!K68+NRG_NSP_E!K68</f>
        <v>0</v>
      </c>
      <c r="L68" s="10">
        <f>NRG_EHG_E!L68+NRG_CM_E!L68+NRG_OIL_NG_E!L68+NRG_PF_E!L68+NRG_CO_E!L68+NRG_BKBPB_E!L68+NRG_GW_E!L68+NRG_BF_E!L68+NRG_PR_E!L68+NRG_NI_E!L68+NRG_CL_E!L68+NRG_LNG_E!L68+NRG_BIOG_E!L68+NRG_GTL_E!L68+NRG_CPP_E!L68+NRG_NSP_E!L68</f>
        <v>0</v>
      </c>
      <c r="M68" s="10">
        <f>NRG_EHG_E!M68+NRG_CM_E!M68+NRG_OIL_NG_E!M68+NRG_PF_E!M68+NRG_CO_E!M68+NRG_BKBPB_E!M68+NRG_GW_E!M68+NRG_BF_E!M68+NRG_PR_E!M68+NRG_NI_E!M68+NRG_CL_E!M68+NRG_LNG_E!M68+NRG_BIOG_E!M68+NRG_GTL_E!M68+NRG_CPP_E!M68+NRG_NSP_E!M68</f>
        <v>0</v>
      </c>
      <c r="N68" s="10">
        <f>NRG_EHG_E!N68+NRG_CM_E!N68+NRG_OIL_NG_E!N68+NRG_PF_E!N68+NRG_CO_E!N68+NRG_BKBPB_E!N68+NRG_GW_E!N68+NRG_BF_E!N68+NRG_PR_E!N68+NRG_NI_E!N68+NRG_CL_E!N68+NRG_LNG_E!N68+NRG_BIOG_E!N68+NRG_GTL_E!N68+NRG_CPP_E!N68+NRG_NSP_E!N68</f>
        <v>0</v>
      </c>
      <c r="O68" s="10">
        <f>NRG_EHG_E!O68+NRG_CM_E!O68+NRG_OIL_NG_E!O68+NRG_PF_E!O68+NRG_CO_E!O68+NRG_BKBPB_E!O68+NRG_GW_E!O68+NRG_BF_E!O68+NRG_PR_E!O68+NRG_NI_E!O68+NRG_CL_E!O68+NRG_LNG_E!O68+NRG_BIOG_E!O68+NRG_GTL_E!O68+NRG_CPP_E!O68+NRG_NSP_E!O68</f>
        <v>0</v>
      </c>
      <c r="P68" s="10">
        <f>NRG_EHG_E!P68+NRG_CM_E!P68+NRG_OIL_NG_E!P68+NRG_PF_E!P68+NRG_CO_E!P68+NRG_BKBPB_E!P68+NRG_GW_E!P68+NRG_BF_E!P68+NRG_PR_E!P68+NRG_NI_E!P68+NRG_CL_E!P68+NRG_LNG_E!P68+NRG_BIOG_E!P68+NRG_GTL_E!P68+NRG_CPP_E!P68+NRG_NSP_E!P68</f>
        <v>0</v>
      </c>
      <c r="Q68" s="10">
        <f>NRG_EHG_E!Q68+NRG_CM_E!Q68+NRG_OIL_NG_E!Q68+NRG_PF_E!Q68+NRG_CO_E!Q68+NRG_BKBPB_E!Q68+NRG_GW_E!Q68+NRG_BF_E!Q68+NRG_PR_E!Q68+NRG_NI_E!Q68+NRG_CL_E!Q68+NRG_LNG_E!Q68+NRG_BIOG_E!Q68+NRG_GTL_E!Q68+NRG_CPP_E!Q68+NRG_NSP_E!Q68</f>
        <v>0</v>
      </c>
      <c r="R68" s="10">
        <f>NRG_EHG_E!R68+NRG_CM_E!R68+NRG_OIL_NG_E!R68+NRG_PF_E!R68+NRG_CO_E!R68+NRG_BKBPB_E!R68+NRG_GW_E!R68+NRG_BF_E!R68+NRG_PR_E!R68+NRG_NI_E!R68+NRG_CL_E!R68+NRG_LNG_E!R68+NRG_BIOG_E!R68+NRG_GTL_E!R68+NRG_CPP_E!R68+NRG_NSP_E!R68</f>
        <v>0</v>
      </c>
      <c r="S68" s="10">
        <f>NRG_EHG_E!S68+NRG_CM_E!S68+NRG_OIL_NG_E!S68+NRG_PF_E!S68+NRG_CO_E!S68+NRG_BKBPB_E!S68+NRG_GW_E!S68+NRG_BF_E!S68+NRG_PR_E!S68+NRG_NI_E!S68+NRG_CL_E!S68+NRG_LNG_E!S68+NRG_BIOG_E!S68+NRG_GTL_E!S68+NRG_CPP_E!S68+NRG_NSP_E!S68</f>
        <v>0</v>
      </c>
      <c r="T68" s="10">
        <f>NRG_EHG_E!T68+NRG_CM_E!T68+NRG_OIL_NG_E!T68+NRG_PF_E!T68+NRG_CO_E!T68+NRG_BKBPB_E!T68+NRG_GW_E!T68+NRG_BF_E!T68+NRG_PR_E!T68+NRG_NI_E!T68+NRG_CL_E!T68+NRG_LNG_E!T68+NRG_BIOG_E!T68+NRG_GTL_E!T68+NRG_CPP_E!T68+NRG_NSP_E!T68</f>
        <v>0</v>
      </c>
      <c r="U68" s="10">
        <f>NRG_EHG_E!U68+NRG_CM_E!U68+NRG_OIL_NG_E!U68+NRG_PF_E!U68+NRG_CO_E!U68+NRG_BKBPB_E!U68+NRG_GW_E!U68+NRG_BF_E!U68+NRG_PR_E!U68+NRG_NI_E!U68+NRG_CL_E!U68+NRG_LNG_E!U68+NRG_BIOG_E!U68+NRG_GTL_E!U68+NRG_CPP_E!U68+NRG_NSP_E!U68</f>
        <v>0</v>
      </c>
      <c r="V68" s="10">
        <f>NRG_EHG_E!V68+NRG_CM_E!V68+NRG_OIL_NG_E!V68+NRG_PF_E!V68+NRG_CO_E!V68+NRG_BKBPB_E!V68+NRG_GW_E!V68+NRG_BF_E!V68+NRG_PR_E!V68+NRG_NI_E!V68+NRG_CL_E!V68+NRG_LNG_E!V68+NRG_BIOG_E!V68+NRG_GTL_E!V68+NRG_CPP_E!V68+NRG_NSP_E!V68</f>
        <v>0</v>
      </c>
      <c r="W68" s="10">
        <f>NRG_EHG_E!W68+NRG_CM_E!W68+NRG_OIL_NG_E!W68+NRG_PF_E!W68+NRG_CO_E!W68+NRG_BKBPB_E!W68+NRG_GW_E!W68+NRG_BF_E!W68+NRG_PR_E!W68+NRG_NI_E!W68+NRG_CL_E!W68+NRG_LNG_E!W68+NRG_BIOG_E!W68+NRG_GTL_E!W68+NRG_CPP_E!W68+NRG_NSP_E!W68</f>
        <v>0</v>
      </c>
      <c r="X68" s="10">
        <f>NRG_EHG_E!X68+NRG_CM_E!X68+NRG_OIL_NG_E!X68+NRG_PF_E!X68+NRG_CO_E!X68+NRG_BKBPB_E!X68+NRG_GW_E!X68+NRG_BF_E!X68+NRG_PR_E!X68+NRG_NI_E!X68+NRG_CL_E!X68+NRG_LNG_E!X68+NRG_BIOG_E!X68+NRG_GTL_E!X68+NRG_CPP_E!X68+NRG_NSP_E!X68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NRG_EHG_E!C69+NRG_CM_E!C69+NRG_OIL_NG_E!C69+NRG_PF_E!C69+NRG_CO_E!C69+NRG_BKBPB_E!C69+NRG_GW_E!C69+NRG_BF_E!C69+NRG_PR_E!C69+NRG_NI_E!C69+NRG_CL_E!C69+NRG_LNG_E!C69+NRG_BIOG_E!C69+NRG_GTL_E!C69+NRG_CPP_E!C69+NRG_NSP_E!C69</f>
        <v>0</v>
      </c>
      <c r="D69" s="10">
        <f>NRG_EHG_E!D69+NRG_CM_E!D69+NRG_OIL_NG_E!D69+NRG_PF_E!D69+NRG_CO_E!D69+NRG_BKBPB_E!D69+NRG_GW_E!D69+NRG_BF_E!D69+NRG_PR_E!D69+NRG_NI_E!D69+NRG_CL_E!D69+NRG_LNG_E!D69+NRG_BIOG_E!D69+NRG_GTL_E!D69+NRG_CPP_E!D69+NRG_NSP_E!D69</f>
        <v>0</v>
      </c>
      <c r="E69" s="10">
        <f>NRG_EHG_E!E69+NRG_CM_E!E69+NRG_OIL_NG_E!E69+NRG_PF_E!E69+NRG_CO_E!E69+NRG_BKBPB_E!E69+NRG_GW_E!E69+NRG_BF_E!E69+NRG_PR_E!E69+NRG_NI_E!E69+NRG_CL_E!E69+NRG_LNG_E!E69+NRG_BIOG_E!E69+NRG_GTL_E!E69+NRG_CPP_E!E69+NRG_NSP_E!E69</f>
        <v>0</v>
      </c>
      <c r="F69" s="10">
        <f>NRG_EHG_E!F69+NRG_CM_E!F69+NRG_OIL_NG_E!F69+NRG_PF_E!F69+NRG_CO_E!F69+NRG_BKBPB_E!F69+NRG_GW_E!F69+NRG_BF_E!F69+NRG_PR_E!F69+NRG_NI_E!F69+NRG_CL_E!F69+NRG_LNG_E!F69+NRG_BIOG_E!F69+NRG_GTL_E!F69+NRG_CPP_E!F69+NRG_NSP_E!F69</f>
        <v>0</v>
      </c>
      <c r="G69" s="10">
        <f>NRG_EHG_E!G69+NRG_CM_E!G69+NRG_OIL_NG_E!G69+NRG_PF_E!G69+NRG_CO_E!G69+NRG_BKBPB_E!G69+NRG_GW_E!G69+NRG_BF_E!G69+NRG_PR_E!G69+NRG_NI_E!G69+NRG_CL_E!G69+NRG_LNG_E!G69+NRG_BIOG_E!G69+NRG_GTL_E!G69+NRG_CPP_E!G69+NRG_NSP_E!G69</f>
        <v>0</v>
      </c>
      <c r="H69" s="10">
        <f>NRG_EHG_E!H69+NRG_CM_E!H69+NRG_OIL_NG_E!H69+NRG_PF_E!H69+NRG_CO_E!H69+NRG_BKBPB_E!H69+NRG_GW_E!H69+NRG_BF_E!H69+NRG_PR_E!H69+NRG_NI_E!H69+NRG_CL_E!H69+NRG_LNG_E!H69+NRG_BIOG_E!H69+NRG_GTL_E!H69+NRG_CPP_E!H69+NRG_NSP_E!H69</f>
        <v>0</v>
      </c>
      <c r="I69" s="10">
        <f>NRG_EHG_E!I69+NRG_CM_E!I69+NRG_OIL_NG_E!I69+NRG_PF_E!I69+NRG_CO_E!I69+NRG_BKBPB_E!I69+NRG_GW_E!I69+NRG_BF_E!I69+NRG_PR_E!I69+NRG_NI_E!I69+NRG_CL_E!I69+NRG_LNG_E!I69+NRG_BIOG_E!I69+NRG_GTL_E!I69+NRG_CPP_E!I69+NRG_NSP_E!I69</f>
        <v>0</v>
      </c>
      <c r="J69" s="10">
        <f>NRG_EHG_E!J69+NRG_CM_E!J69+NRG_OIL_NG_E!J69+NRG_PF_E!J69+NRG_CO_E!J69+NRG_BKBPB_E!J69+NRG_GW_E!J69+NRG_BF_E!J69+NRG_PR_E!J69+NRG_NI_E!J69+NRG_CL_E!J69+NRG_LNG_E!J69+NRG_BIOG_E!J69+NRG_GTL_E!J69+NRG_CPP_E!J69+NRG_NSP_E!J69</f>
        <v>0</v>
      </c>
      <c r="K69" s="10">
        <f>NRG_EHG_E!K69+NRG_CM_E!K69+NRG_OIL_NG_E!K69+NRG_PF_E!K69+NRG_CO_E!K69+NRG_BKBPB_E!K69+NRG_GW_E!K69+NRG_BF_E!K69+NRG_PR_E!K69+NRG_NI_E!K69+NRG_CL_E!K69+NRG_LNG_E!K69+NRG_BIOG_E!K69+NRG_GTL_E!K69+NRG_CPP_E!K69+NRG_NSP_E!K69</f>
        <v>0</v>
      </c>
      <c r="L69" s="10">
        <f>NRG_EHG_E!L69+NRG_CM_E!L69+NRG_OIL_NG_E!L69+NRG_PF_E!L69+NRG_CO_E!L69+NRG_BKBPB_E!L69+NRG_GW_E!L69+NRG_BF_E!L69+NRG_PR_E!L69+NRG_NI_E!L69+NRG_CL_E!L69+NRG_LNG_E!L69+NRG_BIOG_E!L69+NRG_GTL_E!L69+NRG_CPP_E!L69+NRG_NSP_E!L69</f>
        <v>0</v>
      </c>
      <c r="M69" s="10">
        <f>NRG_EHG_E!M69+NRG_CM_E!M69+NRG_OIL_NG_E!M69+NRG_PF_E!M69+NRG_CO_E!M69+NRG_BKBPB_E!M69+NRG_GW_E!M69+NRG_BF_E!M69+NRG_PR_E!M69+NRG_NI_E!M69+NRG_CL_E!M69+NRG_LNG_E!M69+NRG_BIOG_E!M69+NRG_GTL_E!M69+NRG_CPP_E!M69+NRG_NSP_E!M69</f>
        <v>0</v>
      </c>
      <c r="N69" s="10">
        <f>NRG_EHG_E!N69+NRG_CM_E!N69+NRG_OIL_NG_E!N69+NRG_PF_E!N69+NRG_CO_E!N69+NRG_BKBPB_E!N69+NRG_GW_E!N69+NRG_BF_E!N69+NRG_PR_E!N69+NRG_NI_E!N69+NRG_CL_E!N69+NRG_LNG_E!N69+NRG_BIOG_E!N69+NRG_GTL_E!N69+NRG_CPP_E!N69+NRG_NSP_E!N69</f>
        <v>0</v>
      </c>
      <c r="O69" s="10">
        <f>NRG_EHG_E!O69+NRG_CM_E!O69+NRG_OIL_NG_E!O69+NRG_PF_E!O69+NRG_CO_E!O69+NRG_BKBPB_E!O69+NRG_GW_E!O69+NRG_BF_E!O69+NRG_PR_E!O69+NRG_NI_E!O69+NRG_CL_E!O69+NRG_LNG_E!O69+NRG_BIOG_E!O69+NRG_GTL_E!O69+NRG_CPP_E!O69+NRG_NSP_E!O69</f>
        <v>0</v>
      </c>
      <c r="P69" s="10">
        <f>NRG_EHG_E!P69+NRG_CM_E!P69+NRG_OIL_NG_E!P69+NRG_PF_E!P69+NRG_CO_E!P69+NRG_BKBPB_E!P69+NRG_GW_E!P69+NRG_BF_E!P69+NRG_PR_E!P69+NRG_NI_E!P69+NRG_CL_E!P69+NRG_LNG_E!P69+NRG_BIOG_E!P69+NRG_GTL_E!P69+NRG_CPP_E!P69+NRG_NSP_E!P69</f>
        <v>0</v>
      </c>
      <c r="Q69" s="10">
        <f>NRG_EHG_E!Q69+NRG_CM_E!Q69+NRG_OIL_NG_E!Q69+NRG_PF_E!Q69+NRG_CO_E!Q69+NRG_BKBPB_E!Q69+NRG_GW_E!Q69+NRG_BF_E!Q69+NRG_PR_E!Q69+NRG_NI_E!Q69+NRG_CL_E!Q69+NRG_LNG_E!Q69+NRG_BIOG_E!Q69+NRG_GTL_E!Q69+NRG_CPP_E!Q69+NRG_NSP_E!Q69</f>
        <v>0</v>
      </c>
      <c r="R69" s="10">
        <f>NRG_EHG_E!R69+NRG_CM_E!R69+NRG_OIL_NG_E!R69+NRG_PF_E!R69+NRG_CO_E!R69+NRG_BKBPB_E!R69+NRG_GW_E!R69+NRG_BF_E!R69+NRG_PR_E!R69+NRG_NI_E!R69+NRG_CL_E!R69+NRG_LNG_E!R69+NRG_BIOG_E!R69+NRG_GTL_E!R69+NRG_CPP_E!R69+NRG_NSP_E!R69</f>
        <v>0</v>
      </c>
      <c r="S69" s="10">
        <f>NRG_EHG_E!S69+NRG_CM_E!S69+NRG_OIL_NG_E!S69+NRG_PF_E!S69+NRG_CO_E!S69+NRG_BKBPB_E!S69+NRG_GW_E!S69+NRG_BF_E!S69+NRG_PR_E!S69+NRG_NI_E!S69+NRG_CL_E!S69+NRG_LNG_E!S69+NRG_BIOG_E!S69+NRG_GTL_E!S69+NRG_CPP_E!S69+NRG_NSP_E!S69</f>
        <v>0</v>
      </c>
      <c r="T69" s="10">
        <f>NRG_EHG_E!T69+NRG_CM_E!T69+NRG_OIL_NG_E!T69+NRG_PF_E!T69+NRG_CO_E!T69+NRG_BKBPB_E!T69+NRG_GW_E!T69+NRG_BF_E!T69+NRG_PR_E!T69+NRG_NI_E!T69+NRG_CL_E!T69+NRG_LNG_E!T69+NRG_BIOG_E!T69+NRG_GTL_E!T69+NRG_CPP_E!T69+NRG_NSP_E!T69</f>
        <v>0</v>
      </c>
      <c r="U69" s="10">
        <f>NRG_EHG_E!U69+NRG_CM_E!U69+NRG_OIL_NG_E!U69+NRG_PF_E!U69+NRG_CO_E!U69+NRG_BKBPB_E!U69+NRG_GW_E!U69+NRG_BF_E!U69+NRG_PR_E!U69+NRG_NI_E!U69+NRG_CL_E!U69+NRG_LNG_E!U69+NRG_BIOG_E!U69+NRG_GTL_E!U69+NRG_CPP_E!U69+NRG_NSP_E!U69</f>
        <v>0</v>
      </c>
      <c r="V69" s="10">
        <f>NRG_EHG_E!V69+NRG_CM_E!V69+NRG_OIL_NG_E!V69+NRG_PF_E!V69+NRG_CO_E!V69+NRG_BKBPB_E!V69+NRG_GW_E!V69+NRG_BF_E!V69+NRG_PR_E!V69+NRG_NI_E!V69+NRG_CL_E!V69+NRG_LNG_E!V69+NRG_BIOG_E!V69+NRG_GTL_E!V69+NRG_CPP_E!V69+NRG_NSP_E!V69</f>
        <v>0</v>
      </c>
      <c r="W69" s="10">
        <f>NRG_EHG_E!W69+NRG_CM_E!W69+NRG_OIL_NG_E!W69+NRG_PF_E!W69+NRG_CO_E!W69+NRG_BKBPB_E!W69+NRG_GW_E!W69+NRG_BF_E!W69+NRG_PR_E!W69+NRG_NI_E!W69+NRG_CL_E!W69+NRG_LNG_E!W69+NRG_BIOG_E!W69+NRG_GTL_E!W69+NRG_CPP_E!W69+NRG_NSP_E!W69</f>
        <v>0</v>
      </c>
      <c r="X69" s="10">
        <f>NRG_EHG_E!X69+NRG_CM_E!X69+NRG_OIL_NG_E!X69+NRG_PF_E!X69+NRG_CO_E!X69+NRG_BKBPB_E!X69+NRG_GW_E!X69+NRG_BF_E!X69+NRG_PR_E!X69+NRG_NI_E!X69+NRG_CL_E!X69+NRG_LNG_E!X69+NRG_BIOG_E!X69+NRG_GTL_E!X69+NRG_CPP_E!X69+NRG_NSP_E!X69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NRG_EHG_E!C70+NRG_CM_E!C70+NRG_OIL_NG_E!C70+NRG_PF_E!C70+NRG_CO_E!C70+NRG_BKBPB_E!C70+NRG_GW_E!C70+NRG_BF_E!C70+NRG_PR_E!C70+NRG_NI_E!C70+NRG_CL_E!C70+NRG_LNG_E!C70+NRG_BIOG_E!C70+NRG_GTL_E!C70+NRG_CPP_E!C70+NRG_NSP_E!C70</f>
        <v>0</v>
      </c>
      <c r="D70" s="10">
        <f>NRG_EHG_E!D70+NRG_CM_E!D70+NRG_OIL_NG_E!D70+NRG_PF_E!D70+NRG_CO_E!D70+NRG_BKBPB_E!D70+NRG_GW_E!D70+NRG_BF_E!D70+NRG_PR_E!D70+NRG_NI_E!D70+NRG_CL_E!D70+NRG_LNG_E!D70+NRG_BIOG_E!D70+NRG_GTL_E!D70+NRG_CPP_E!D70+NRG_NSP_E!D70</f>
        <v>0</v>
      </c>
      <c r="E70" s="10">
        <f>NRG_EHG_E!E70+NRG_CM_E!E70+NRG_OIL_NG_E!E70+NRG_PF_E!E70+NRG_CO_E!E70+NRG_BKBPB_E!E70+NRG_GW_E!E70+NRG_BF_E!E70+NRG_PR_E!E70+NRG_NI_E!E70+NRG_CL_E!E70+NRG_LNG_E!E70+NRG_BIOG_E!E70+NRG_GTL_E!E70+NRG_CPP_E!E70+NRG_NSP_E!E70</f>
        <v>0</v>
      </c>
      <c r="F70" s="10">
        <f>NRG_EHG_E!F70+NRG_CM_E!F70+NRG_OIL_NG_E!F70+NRG_PF_E!F70+NRG_CO_E!F70+NRG_BKBPB_E!F70+NRG_GW_E!F70+NRG_BF_E!F70+NRG_PR_E!F70+NRG_NI_E!F70+NRG_CL_E!F70+NRG_LNG_E!F70+NRG_BIOG_E!F70+NRG_GTL_E!F70+NRG_CPP_E!F70+NRG_NSP_E!F70</f>
        <v>0</v>
      </c>
      <c r="G70" s="10">
        <f>NRG_EHG_E!G70+NRG_CM_E!G70+NRG_OIL_NG_E!G70+NRG_PF_E!G70+NRG_CO_E!G70+NRG_BKBPB_E!G70+NRG_GW_E!G70+NRG_BF_E!G70+NRG_PR_E!G70+NRG_NI_E!G70+NRG_CL_E!G70+NRG_LNG_E!G70+NRG_BIOG_E!G70+NRG_GTL_E!G70+NRG_CPP_E!G70+NRG_NSP_E!G70</f>
        <v>0</v>
      </c>
      <c r="H70" s="10">
        <f>NRG_EHG_E!H70+NRG_CM_E!H70+NRG_OIL_NG_E!H70+NRG_PF_E!H70+NRG_CO_E!H70+NRG_BKBPB_E!H70+NRG_GW_E!H70+NRG_BF_E!H70+NRG_PR_E!H70+NRG_NI_E!H70+NRG_CL_E!H70+NRG_LNG_E!H70+NRG_BIOG_E!H70+NRG_GTL_E!H70+NRG_CPP_E!H70+NRG_NSP_E!H70</f>
        <v>0</v>
      </c>
      <c r="I70" s="10">
        <f>NRG_EHG_E!I70+NRG_CM_E!I70+NRG_OIL_NG_E!I70+NRG_PF_E!I70+NRG_CO_E!I70+NRG_BKBPB_E!I70+NRG_GW_E!I70+NRG_BF_E!I70+NRG_PR_E!I70+NRG_NI_E!I70+NRG_CL_E!I70+NRG_LNG_E!I70+NRG_BIOG_E!I70+NRG_GTL_E!I70+NRG_CPP_E!I70+NRG_NSP_E!I70</f>
        <v>0</v>
      </c>
      <c r="J70" s="10">
        <f>NRG_EHG_E!J70+NRG_CM_E!J70+NRG_OIL_NG_E!J70+NRG_PF_E!J70+NRG_CO_E!J70+NRG_BKBPB_E!J70+NRG_GW_E!J70+NRG_BF_E!J70+NRG_PR_E!J70+NRG_NI_E!J70+NRG_CL_E!J70+NRG_LNG_E!J70+NRG_BIOG_E!J70+NRG_GTL_E!J70+NRG_CPP_E!J70+NRG_NSP_E!J70</f>
        <v>0</v>
      </c>
      <c r="K70" s="10">
        <f>NRG_EHG_E!K70+NRG_CM_E!K70+NRG_OIL_NG_E!K70+NRG_PF_E!K70+NRG_CO_E!K70+NRG_BKBPB_E!K70+NRG_GW_E!K70+NRG_BF_E!K70+NRG_PR_E!K70+NRG_NI_E!K70+NRG_CL_E!K70+NRG_LNG_E!K70+NRG_BIOG_E!K70+NRG_GTL_E!K70+NRG_CPP_E!K70+NRG_NSP_E!K70</f>
        <v>0</v>
      </c>
      <c r="L70" s="10">
        <f>NRG_EHG_E!L70+NRG_CM_E!L70+NRG_OIL_NG_E!L70+NRG_PF_E!L70+NRG_CO_E!L70+NRG_BKBPB_E!L70+NRG_GW_E!L70+NRG_BF_E!L70+NRG_PR_E!L70+NRG_NI_E!L70+NRG_CL_E!L70+NRG_LNG_E!L70+NRG_BIOG_E!L70+NRG_GTL_E!L70+NRG_CPP_E!L70+NRG_NSP_E!L70</f>
        <v>0</v>
      </c>
      <c r="M70" s="10">
        <f>NRG_EHG_E!M70+NRG_CM_E!M70+NRG_OIL_NG_E!M70+NRG_PF_E!M70+NRG_CO_E!M70+NRG_BKBPB_E!M70+NRG_GW_E!M70+NRG_BF_E!M70+NRG_PR_E!M70+NRG_NI_E!M70+NRG_CL_E!M70+NRG_LNG_E!M70+NRG_BIOG_E!M70+NRG_GTL_E!M70+NRG_CPP_E!M70+NRG_NSP_E!M70</f>
        <v>0</v>
      </c>
      <c r="N70" s="10">
        <f>NRG_EHG_E!N70+NRG_CM_E!N70+NRG_OIL_NG_E!N70+NRG_PF_E!N70+NRG_CO_E!N70+NRG_BKBPB_E!N70+NRG_GW_E!N70+NRG_BF_E!N70+NRG_PR_E!N70+NRG_NI_E!N70+NRG_CL_E!N70+NRG_LNG_E!N70+NRG_BIOG_E!N70+NRG_GTL_E!N70+NRG_CPP_E!N70+NRG_NSP_E!N70</f>
        <v>0</v>
      </c>
      <c r="O70" s="10">
        <f>NRG_EHG_E!O70+NRG_CM_E!O70+NRG_OIL_NG_E!O70+NRG_PF_E!O70+NRG_CO_E!O70+NRG_BKBPB_E!O70+NRG_GW_E!O70+NRG_BF_E!O70+NRG_PR_E!O70+NRG_NI_E!O70+NRG_CL_E!O70+NRG_LNG_E!O70+NRG_BIOG_E!O70+NRG_GTL_E!O70+NRG_CPP_E!O70+NRG_NSP_E!O70</f>
        <v>0</v>
      </c>
      <c r="P70" s="10">
        <f>NRG_EHG_E!P70+NRG_CM_E!P70+NRG_OIL_NG_E!P70+NRG_PF_E!P70+NRG_CO_E!P70+NRG_BKBPB_E!P70+NRG_GW_E!P70+NRG_BF_E!P70+NRG_PR_E!P70+NRG_NI_E!P70+NRG_CL_E!P70+NRG_LNG_E!P70+NRG_BIOG_E!P70+NRG_GTL_E!P70+NRG_CPP_E!P70+NRG_NSP_E!P70</f>
        <v>0</v>
      </c>
      <c r="Q70" s="10">
        <f>NRG_EHG_E!Q70+NRG_CM_E!Q70+NRG_OIL_NG_E!Q70+NRG_PF_E!Q70+NRG_CO_E!Q70+NRG_BKBPB_E!Q70+NRG_GW_E!Q70+NRG_BF_E!Q70+NRG_PR_E!Q70+NRG_NI_E!Q70+NRG_CL_E!Q70+NRG_LNG_E!Q70+NRG_BIOG_E!Q70+NRG_GTL_E!Q70+NRG_CPP_E!Q70+NRG_NSP_E!Q70</f>
        <v>0</v>
      </c>
      <c r="R70" s="10">
        <f>NRG_EHG_E!R70+NRG_CM_E!R70+NRG_OIL_NG_E!R70+NRG_PF_E!R70+NRG_CO_E!R70+NRG_BKBPB_E!R70+NRG_GW_E!R70+NRG_BF_E!R70+NRG_PR_E!R70+NRG_NI_E!R70+NRG_CL_E!R70+NRG_LNG_E!R70+NRG_BIOG_E!R70+NRG_GTL_E!R70+NRG_CPP_E!R70+NRG_NSP_E!R70</f>
        <v>0</v>
      </c>
      <c r="S70" s="10">
        <f>NRG_EHG_E!S70+NRG_CM_E!S70+NRG_OIL_NG_E!S70+NRG_PF_E!S70+NRG_CO_E!S70+NRG_BKBPB_E!S70+NRG_GW_E!S70+NRG_BF_E!S70+NRG_PR_E!S70+NRG_NI_E!S70+NRG_CL_E!S70+NRG_LNG_E!S70+NRG_BIOG_E!S70+NRG_GTL_E!S70+NRG_CPP_E!S70+NRG_NSP_E!S70</f>
        <v>0</v>
      </c>
      <c r="T70" s="10">
        <f>NRG_EHG_E!T70+NRG_CM_E!T70+NRG_OIL_NG_E!T70+NRG_PF_E!T70+NRG_CO_E!T70+NRG_BKBPB_E!T70+NRG_GW_E!T70+NRG_BF_E!T70+NRG_PR_E!T70+NRG_NI_E!T70+NRG_CL_E!T70+NRG_LNG_E!T70+NRG_BIOG_E!T70+NRG_GTL_E!T70+NRG_CPP_E!T70+NRG_NSP_E!T70</f>
        <v>0</v>
      </c>
      <c r="U70" s="10">
        <f>NRG_EHG_E!U70+NRG_CM_E!U70+NRG_OIL_NG_E!U70+NRG_PF_E!U70+NRG_CO_E!U70+NRG_BKBPB_E!U70+NRG_GW_E!U70+NRG_BF_E!U70+NRG_PR_E!U70+NRG_NI_E!U70+NRG_CL_E!U70+NRG_LNG_E!U70+NRG_BIOG_E!U70+NRG_GTL_E!U70+NRG_CPP_E!U70+NRG_NSP_E!U70</f>
        <v>0</v>
      </c>
      <c r="V70" s="10">
        <f>NRG_EHG_E!V70+NRG_CM_E!V70+NRG_OIL_NG_E!V70+NRG_PF_E!V70+NRG_CO_E!V70+NRG_BKBPB_E!V70+NRG_GW_E!V70+NRG_BF_E!V70+NRG_PR_E!V70+NRG_NI_E!V70+NRG_CL_E!V70+NRG_LNG_E!V70+NRG_BIOG_E!V70+NRG_GTL_E!V70+NRG_CPP_E!V70+NRG_NSP_E!V70</f>
        <v>0</v>
      </c>
      <c r="W70" s="10">
        <f>NRG_EHG_E!W70+NRG_CM_E!W70+NRG_OIL_NG_E!W70+NRG_PF_E!W70+NRG_CO_E!W70+NRG_BKBPB_E!W70+NRG_GW_E!W70+NRG_BF_E!W70+NRG_PR_E!W70+NRG_NI_E!W70+NRG_CL_E!W70+NRG_LNG_E!W70+NRG_BIOG_E!W70+NRG_GTL_E!W70+NRG_CPP_E!W70+NRG_NSP_E!W70</f>
        <v>0</v>
      </c>
      <c r="X70" s="10">
        <f>NRG_EHG_E!X70+NRG_CM_E!X70+NRG_OIL_NG_E!X70+NRG_PF_E!X70+NRG_CO_E!X70+NRG_BKBPB_E!X70+NRG_GW_E!X70+NRG_BF_E!X70+NRG_PR_E!X70+NRG_NI_E!X70+NRG_CL_E!X70+NRG_LNG_E!X70+NRG_BIOG_E!X70+NRG_GTL_E!X70+NRG_CPP_E!X70+NRG_NSP_E!X70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NRG_EHG_E!C72+NRG_CM_E!C72+NRG_OIL_NG_E!C72+NRG_PF_E!C72+NRG_CO_E!C72+NRG_BKBPB_E!C72+NRG_GW_E!C72+NRG_BF_E!C72+NRG_PR_E!C72+NRG_NI_E!C72+NRG_CL_E!C72+NRG_LNG_E!C72+NRG_BIOG_E!C72+NRG_GTL_E!C72+NRG_CPP_E!C72+NRG_NSP_E!C72</f>
        <v>0</v>
      </c>
      <c r="D72" s="10">
        <f>NRG_EHG_E!D72+NRG_CM_E!D72+NRG_OIL_NG_E!D72+NRG_PF_E!D72+NRG_CO_E!D72+NRG_BKBPB_E!D72+NRG_GW_E!D72+NRG_BF_E!D72+NRG_PR_E!D72+NRG_NI_E!D72+NRG_CL_E!D72+NRG_LNG_E!D72+NRG_BIOG_E!D72+NRG_GTL_E!D72+NRG_CPP_E!D72+NRG_NSP_E!D72</f>
        <v>0</v>
      </c>
      <c r="E72" s="10">
        <f>NRG_EHG_E!E72+NRG_CM_E!E72+NRG_OIL_NG_E!E72+NRG_PF_E!E72+NRG_CO_E!E72+NRG_BKBPB_E!E72+NRG_GW_E!E72+NRG_BF_E!E72+NRG_PR_E!E72+NRG_NI_E!E72+NRG_CL_E!E72+NRG_LNG_E!E72+NRG_BIOG_E!E72+NRG_GTL_E!E72+NRG_CPP_E!E72+NRG_NSP_E!E72</f>
        <v>0</v>
      </c>
      <c r="F72" s="10">
        <f>NRG_EHG_E!F72+NRG_CM_E!F72+NRG_OIL_NG_E!F72+NRG_PF_E!F72+NRG_CO_E!F72+NRG_BKBPB_E!F72+NRG_GW_E!F72+NRG_BF_E!F72+NRG_PR_E!F72+NRG_NI_E!F72+NRG_CL_E!F72+NRG_LNG_E!F72+NRG_BIOG_E!F72+NRG_GTL_E!F72+NRG_CPP_E!F72+NRG_NSP_E!F72</f>
        <v>0</v>
      </c>
      <c r="G72" s="10">
        <f>NRG_EHG_E!G72+NRG_CM_E!G72+NRG_OIL_NG_E!G72+NRG_PF_E!G72+NRG_CO_E!G72+NRG_BKBPB_E!G72+NRG_GW_E!G72+NRG_BF_E!G72+NRG_PR_E!G72+NRG_NI_E!G72+NRG_CL_E!G72+NRG_LNG_E!G72+NRG_BIOG_E!G72+NRG_GTL_E!G72+NRG_CPP_E!G72+NRG_NSP_E!G72</f>
        <v>0</v>
      </c>
      <c r="H72" s="10">
        <f>NRG_EHG_E!H72+NRG_CM_E!H72+NRG_OIL_NG_E!H72+NRG_PF_E!H72+NRG_CO_E!H72+NRG_BKBPB_E!H72+NRG_GW_E!H72+NRG_BF_E!H72+NRG_PR_E!H72+NRG_NI_E!H72+NRG_CL_E!H72+NRG_LNG_E!H72+NRG_BIOG_E!H72+NRG_GTL_E!H72+NRG_CPP_E!H72+NRG_NSP_E!H72</f>
        <v>0</v>
      </c>
      <c r="I72" s="10">
        <f>NRG_EHG_E!I72+NRG_CM_E!I72+NRG_OIL_NG_E!I72+NRG_PF_E!I72+NRG_CO_E!I72+NRG_BKBPB_E!I72+NRG_GW_E!I72+NRG_BF_E!I72+NRG_PR_E!I72+NRG_NI_E!I72+NRG_CL_E!I72+NRG_LNG_E!I72+NRG_BIOG_E!I72+NRG_GTL_E!I72+NRG_CPP_E!I72+NRG_NSP_E!I72</f>
        <v>0</v>
      </c>
      <c r="J72" s="10">
        <f>NRG_EHG_E!J72+NRG_CM_E!J72+NRG_OIL_NG_E!J72+NRG_PF_E!J72+NRG_CO_E!J72+NRG_BKBPB_E!J72+NRG_GW_E!J72+NRG_BF_E!J72+NRG_PR_E!J72+NRG_NI_E!J72+NRG_CL_E!J72+NRG_LNG_E!J72+NRG_BIOG_E!J72+NRG_GTL_E!J72+NRG_CPP_E!J72+NRG_NSP_E!J72</f>
        <v>0</v>
      </c>
      <c r="K72" s="10">
        <f>NRG_EHG_E!K72+NRG_CM_E!K72+NRG_OIL_NG_E!K72+NRG_PF_E!K72+NRG_CO_E!K72+NRG_BKBPB_E!K72+NRG_GW_E!K72+NRG_BF_E!K72+NRG_PR_E!K72+NRG_NI_E!K72+NRG_CL_E!K72+NRG_LNG_E!K72+NRG_BIOG_E!K72+NRG_GTL_E!K72+NRG_CPP_E!K72+NRG_NSP_E!K72</f>
        <v>0</v>
      </c>
      <c r="L72" s="10">
        <f>NRG_EHG_E!L72+NRG_CM_E!L72+NRG_OIL_NG_E!L72+NRG_PF_E!L72+NRG_CO_E!L72+NRG_BKBPB_E!L72+NRG_GW_E!L72+NRG_BF_E!L72+NRG_PR_E!L72+NRG_NI_E!L72+NRG_CL_E!L72+NRG_LNG_E!L72+NRG_BIOG_E!L72+NRG_GTL_E!L72+NRG_CPP_E!L72+NRG_NSP_E!L72</f>
        <v>0</v>
      </c>
      <c r="M72" s="10">
        <f>NRG_EHG_E!M72+NRG_CM_E!M72+NRG_OIL_NG_E!M72+NRG_PF_E!M72+NRG_CO_E!M72+NRG_BKBPB_E!M72+NRG_GW_E!M72+NRG_BF_E!M72+NRG_PR_E!M72+NRG_NI_E!M72+NRG_CL_E!M72+NRG_LNG_E!M72+NRG_BIOG_E!M72+NRG_GTL_E!M72+NRG_CPP_E!M72+NRG_NSP_E!M72</f>
        <v>0</v>
      </c>
      <c r="N72" s="10">
        <f>NRG_EHG_E!N72+NRG_CM_E!N72+NRG_OIL_NG_E!N72+NRG_PF_E!N72+NRG_CO_E!N72+NRG_BKBPB_E!N72+NRG_GW_E!N72+NRG_BF_E!N72+NRG_PR_E!N72+NRG_NI_E!N72+NRG_CL_E!N72+NRG_LNG_E!N72+NRG_BIOG_E!N72+NRG_GTL_E!N72+NRG_CPP_E!N72+NRG_NSP_E!N72</f>
        <v>0</v>
      </c>
      <c r="O72" s="10">
        <f>NRG_EHG_E!O72+NRG_CM_E!O72+NRG_OIL_NG_E!O72+NRG_PF_E!O72+NRG_CO_E!O72+NRG_BKBPB_E!O72+NRG_GW_E!O72+NRG_BF_E!O72+NRG_PR_E!O72+NRG_NI_E!O72+NRG_CL_E!O72+NRG_LNG_E!O72+NRG_BIOG_E!O72+NRG_GTL_E!O72+NRG_CPP_E!O72+NRG_NSP_E!O72</f>
        <v>0</v>
      </c>
      <c r="P72" s="10">
        <f>NRG_EHG_E!P72+NRG_CM_E!P72+NRG_OIL_NG_E!P72+NRG_PF_E!P72+NRG_CO_E!P72+NRG_BKBPB_E!P72+NRG_GW_E!P72+NRG_BF_E!P72+NRG_PR_E!P72+NRG_NI_E!P72+NRG_CL_E!P72+NRG_LNG_E!P72+NRG_BIOG_E!P72+NRG_GTL_E!P72+NRG_CPP_E!P72+NRG_NSP_E!P72</f>
        <v>0</v>
      </c>
      <c r="Q72" s="10">
        <f>NRG_EHG_E!Q72+NRG_CM_E!Q72+NRG_OIL_NG_E!Q72+NRG_PF_E!Q72+NRG_CO_E!Q72+NRG_BKBPB_E!Q72+NRG_GW_E!Q72+NRG_BF_E!Q72+NRG_PR_E!Q72+NRG_NI_E!Q72+NRG_CL_E!Q72+NRG_LNG_E!Q72+NRG_BIOG_E!Q72+NRG_GTL_E!Q72+NRG_CPP_E!Q72+NRG_NSP_E!Q72</f>
        <v>0</v>
      </c>
      <c r="R72" s="10">
        <f>NRG_EHG_E!R72+NRG_CM_E!R72+NRG_OIL_NG_E!R72+NRG_PF_E!R72+NRG_CO_E!R72+NRG_BKBPB_E!R72+NRG_GW_E!R72+NRG_BF_E!R72+NRG_PR_E!R72+NRG_NI_E!R72+NRG_CL_E!R72+NRG_LNG_E!R72+NRG_BIOG_E!R72+NRG_GTL_E!R72+NRG_CPP_E!R72+NRG_NSP_E!R72</f>
        <v>0</v>
      </c>
      <c r="S72" s="10">
        <f>NRG_EHG_E!S72+NRG_CM_E!S72+NRG_OIL_NG_E!S72+NRG_PF_E!S72+NRG_CO_E!S72+NRG_BKBPB_E!S72+NRG_GW_E!S72+NRG_BF_E!S72+NRG_PR_E!S72+NRG_NI_E!S72+NRG_CL_E!S72+NRG_LNG_E!S72+NRG_BIOG_E!S72+NRG_GTL_E!S72+NRG_CPP_E!S72+NRG_NSP_E!S72</f>
        <v>0</v>
      </c>
      <c r="T72" s="10">
        <f>NRG_EHG_E!T72+NRG_CM_E!T72+NRG_OIL_NG_E!T72+NRG_PF_E!T72+NRG_CO_E!T72+NRG_BKBPB_E!T72+NRG_GW_E!T72+NRG_BF_E!T72+NRG_PR_E!T72+NRG_NI_E!T72+NRG_CL_E!T72+NRG_LNG_E!T72+NRG_BIOG_E!T72+NRG_GTL_E!T72+NRG_CPP_E!T72+NRG_NSP_E!T72</f>
        <v>0</v>
      </c>
      <c r="U72" s="10">
        <f>NRG_EHG_E!U72+NRG_CM_E!U72+NRG_OIL_NG_E!U72+NRG_PF_E!U72+NRG_CO_E!U72+NRG_BKBPB_E!U72+NRG_GW_E!U72+NRG_BF_E!U72+NRG_PR_E!U72+NRG_NI_E!U72+NRG_CL_E!U72+NRG_LNG_E!U72+NRG_BIOG_E!U72+NRG_GTL_E!U72+NRG_CPP_E!U72+NRG_NSP_E!U72</f>
        <v>0</v>
      </c>
      <c r="V72" s="10">
        <f>NRG_EHG_E!V72+NRG_CM_E!V72+NRG_OIL_NG_E!V72+NRG_PF_E!V72+NRG_CO_E!V72+NRG_BKBPB_E!V72+NRG_GW_E!V72+NRG_BF_E!V72+NRG_PR_E!V72+NRG_NI_E!V72+NRG_CL_E!V72+NRG_LNG_E!V72+NRG_BIOG_E!V72+NRG_GTL_E!V72+NRG_CPP_E!V72+NRG_NSP_E!V72</f>
        <v>0</v>
      </c>
      <c r="W72" s="10">
        <f>NRG_EHG_E!W72+NRG_CM_E!W72+NRG_OIL_NG_E!W72+NRG_PF_E!W72+NRG_CO_E!W72+NRG_BKBPB_E!W72+NRG_GW_E!W72+NRG_BF_E!W72+NRG_PR_E!W72+NRG_NI_E!W72+NRG_CL_E!W72+NRG_LNG_E!W72+NRG_BIOG_E!W72+NRG_GTL_E!W72+NRG_CPP_E!W72+NRG_NSP_E!W72</f>
        <v>0</v>
      </c>
      <c r="X72" s="10">
        <f>NRG_EHG_E!X72+NRG_CM_E!X72+NRG_OIL_NG_E!X72+NRG_PF_E!X72+NRG_CO_E!X72+NRG_BKBPB_E!X72+NRG_GW_E!X72+NRG_BF_E!X72+NRG_PR_E!X72+NRG_NI_E!X72+NRG_CL_E!X72+NRG_LNG_E!X72+NRG_BIOG_E!X72+NRG_GTL_E!X72+NRG_CPP_E!X72+NRG_NSP_E!X72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NRG_EHG_E!C73+NRG_CM_E!C73+NRG_OIL_NG_E!C73+NRG_PF_E!C73+NRG_CO_E!C73+NRG_BKBPB_E!C73+NRG_GW_E!C73+NRG_BF_E!C73+NRG_PR_E!C73+NRG_NI_E!C73+NRG_CL_E!C73+NRG_LNG_E!C73+NRG_BIOG_E!C73+NRG_GTL_E!C73+NRG_CPP_E!C73+NRG_NSP_E!C73</f>
        <v>0</v>
      </c>
      <c r="D73" s="10">
        <f>NRG_EHG_E!D73+NRG_CM_E!D73+NRG_OIL_NG_E!D73+NRG_PF_E!D73+NRG_CO_E!D73+NRG_BKBPB_E!D73+NRG_GW_E!D73+NRG_BF_E!D73+NRG_PR_E!D73+NRG_NI_E!D73+NRG_CL_E!D73+NRG_LNG_E!D73+NRG_BIOG_E!D73+NRG_GTL_E!D73+NRG_CPP_E!D73+NRG_NSP_E!D73</f>
        <v>0</v>
      </c>
      <c r="E73" s="10">
        <f>NRG_EHG_E!E73+NRG_CM_E!E73+NRG_OIL_NG_E!E73+NRG_PF_E!E73+NRG_CO_E!E73+NRG_BKBPB_E!E73+NRG_GW_E!E73+NRG_BF_E!E73+NRG_PR_E!E73+NRG_NI_E!E73+NRG_CL_E!E73+NRG_LNG_E!E73+NRG_BIOG_E!E73+NRG_GTL_E!E73+NRG_CPP_E!E73+NRG_NSP_E!E73</f>
        <v>0</v>
      </c>
      <c r="F73" s="10">
        <f>NRG_EHG_E!F73+NRG_CM_E!F73+NRG_OIL_NG_E!F73+NRG_PF_E!F73+NRG_CO_E!F73+NRG_BKBPB_E!F73+NRG_GW_E!F73+NRG_BF_E!F73+NRG_PR_E!F73+NRG_NI_E!F73+NRG_CL_E!F73+NRG_LNG_E!F73+NRG_BIOG_E!F73+NRG_GTL_E!F73+NRG_CPP_E!F73+NRG_NSP_E!F73</f>
        <v>0</v>
      </c>
      <c r="G73" s="10">
        <f>NRG_EHG_E!G73+NRG_CM_E!G73+NRG_OIL_NG_E!G73+NRG_PF_E!G73+NRG_CO_E!G73+NRG_BKBPB_E!G73+NRG_GW_E!G73+NRG_BF_E!G73+NRG_PR_E!G73+NRG_NI_E!G73+NRG_CL_E!G73+NRG_LNG_E!G73+NRG_BIOG_E!G73+NRG_GTL_E!G73+NRG_CPP_E!G73+NRG_NSP_E!G73</f>
        <v>0</v>
      </c>
      <c r="H73" s="10">
        <f>NRG_EHG_E!H73+NRG_CM_E!H73+NRG_OIL_NG_E!H73+NRG_PF_E!H73+NRG_CO_E!H73+NRG_BKBPB_E!H73+NRG_GW_E!H73+NRG_BF_E!H73+NRG_PR_E!H73+NRG_NI_E!H73+NRG_CL_E!H73+NRG_LNG_E!H73+NRG_BIOG_E!H73+NRG_GTL_E!H73+NRG_CPP_E!H73+NRG_NSP_E!H73</f>
        <v>0</v>
      </c>
      <c r="I73" s="10">
        <f>NRG_EHG_E!I73+NRG_CM_E!I73+NRG_OIL_NG_E!I73+NRG_PF_E!I73+NRG_CO_E!I73+NRG_BKBPB_E!I73+NRG_GW_E!I73+NRG_BF_E!I73+NRG_PR_E!I73+NRG_NI_E!I73+NRG_CL_E!I73+NRG_LNG_E!I73+NRG_BIOG_E!I73+NRG_GTL_E!I73+NRG_CPP_E!I73+NRG_NSP_E!I73</f>
        <v>0</v>
      </c>
      <c r="J73" s="10">
        <f>NRG_EHG_E!J73+NRG_CM_E!J73+NRG_OIL_NG_E!J73+NRG_PF_E!J73+NRG_CO_E!J73+NRG_BKBPB_E!J73+NRG_GW_E!J73+NRG_BF_E!J73+NRG_PR_E!J73+NRG_NI_E!J73+NRG_CL_E!J73+NRG_LNG_E!J73+NRG_BIOG_E!J73+NRG_GTL_E!J73+NRG_CPP_E!J73+NRG_NSP_E!J73</f>
        <v>0</v>
      </c>
      <c r="K73" s="10">
        <f>NRG_EHG_E!K73+NRG_CM_E!K73+NRG_OIL_NG_E!K73+NRG_PF_E!K73+NRG_CO_E!K73+NRG_BKBPB_E!K73+NRG_GW_E!K73+NRG_BF_E!K73+NRG_PR_E!K73+NRG_NI_E!K73+NRG_CL_E!K73+NRG_LNG_E!K73+NRG_BIOG_E!K73+NRG_GTL_E!K73+NRG_CPP_E!K73+NRG_NSP_E!K73</f>
        <v>0</v>
      </c>
      <c r="L73" s="10">
        <f>NRG_EHG_E!L73+NRG_CM_E!L73+NRG_OIL_NG_E!L73+NRG_PF_E!L73+NRG_CO_E!L73+NRG_BKBPB_E!L73+NRG_GW_E!L73+NRG_BF_E!L73+NRG_PR_E!L73+NRG_NI_E!L73+NRG_CL_E!L73+NRG_LNG_E!L73+NRG_BIOG_E!L73+NRG_GTL_E!L73+NRG_CPP_E!L73+NRG_NSP_E!L73</f>
        <v>0</v>
      </c>
      <c r="M73" s="10">
        <f>NRG_EHG_E!M73+NRG_CM_E!M73+NRG_OIL_NG_E!M73+NRG_PF_E!M73+NRG_CO_E!M73+NRG_BKBPB_E!M73+NRG_GW_E!M73+NRG_BF_E!M73+NRG_PR_E!M73+NRG_NI_E!M73+NRG_CL_E!M73+NRG_LNG_E!M73+NRG_BIOG_E!M73+NRG_GTL_E!M73+NRG_CPP_E!M73+NRG_NSP_E!M73</f>
        <v>0</v>
      </c>
      <c r="N73" s="10">
        <f>NRG_EHG_E!N73+NRG_CM_E!N73+NRG_OIL_NG_E!N73+NRG_PF_E!N73+NRG_CO_E!N73+NRG_BKBPB_E!N73+NRG_GW_E!N73+NRG_BF_E!N73+NRG_PR_E!N73+NRG_NI_E!N73+NRG_CL_E!N73+NRG_LNG_E!N73+NRG_BIOG_E!N73+NRG_GTL_E!N73+NRG_CPP_E!N73+NRG_NSP_E!N73</f>
        <v>0</v>
      </c>
      <c r="O73" s="10">
        <f>NRG_EHG_E!O73+NRG_CM_E!O73+NRG_OIL_NG_E!O73+NRG_PF_E!O73+NRG_CO_E!O73+NRG_BKBPB_E!O73+NRG_GW_E!O73+NRG_BF_E!O73+NRG_PR_E!O73+NRG_NI_E!O73+NRG_CL_E!O73+NRG_LNG_E!O73+NRG_BIOG_E!O73+NRG_GTL_E!O73+NRG_CPP_E!O73+NRG_NSP_E!O73</f>
        <v>0</v>
      </c>
      <c r="P73" s="10">
        <f>NRG_EHG_E!P73+NRG_CM_E!P73+NRG_OIL_NG_E!P73+NRG_PF_E!P73+NRG_CO_E!P73+NRG_BKBPB_E!P73+NRG_GW_E!P73+NRG_BF_E!P73+NRG_PR_E!P73+NRG_NI_E!P73+NRG_CL_E!P73+NRG_LNG_E!P73+NRG_BIOG_E!P73+NRG_GTL_E!P73+NRG_CPP_E!P73+NRG_NSP_E!P73</f>
        <v>0</v>
      </c>
      <c r="Q73" s="10">
        <f>NRG_EHG_E!Q73+NRG_CM_E!Q73+NRG_OIL_NG_E!Q73+NRG_PF_E!Q73+NRG_CO_E!Q73+NRG_BKBPB_E!Q73+NRG_GW_E!Q73+NRG_BF_E!Q73+NRG_PR_E!Q73+NRG_NI_E!Q73+NRG_CL_E!Q73+NRG_LNG_E!Q73+NRG_BIOG_E!Q73+NRG_GTL_E!Q73+NRG_CPP_E!Q73+NRG_NSP_E!Q73</f>
        <v>0</v>
      </c>
      <c r="R73" s="10">
        <f>NRG_EHG_E!R73+NRG_CM_E!R73+NRG_OIL_NG_E!R73+NRG_PF_E!R73+NRG_CO_E!R73+NRG_BKBPB_E!R73+NRG_GW_E!R73+NRG_BF_E!R73+NRG_PR_E!R73+NRG_NI_E!R73+NRG_CL_E!R73+NRG_LNG_E!R73+NRG_BIOG_E!R73+NRG_GTL_E!R73+NRG_CPP_E!R73+NRG_NSP_E!R73</f>
        <v>0</v>
      </c>
      <c r="S73" s="10">
        <f>NRG_EHG_E!S73+NRG_CM_E!S73+NRG_OIL_NG_E!S73+NRG_PF_E!S73+NRG_CO_E!S73+NRG_BKBPB_E!S73+NRG_GW_E!S73+NRG_BF_E!S73+NRG_PR_E!S73+NRG_NI_E!S73+NRG_CL_E!S73+NRG_LNG_E!S73+NRG_BIOG_E!S73+NRG_GTL_E!S73+NRG_CPP_E!S73+NRG_NSP_E!S73</f>
        <v>0</v>
      </c>
      <c r="T73" s="10">
        <f>NRG_EHG_E!T73+NRG_CM_E!T73+NRG_OIL_NG_E!T73+NRG_PF_E!T73+NRG_CO_E!T73+NRG_BKBPB_E!T73+NRG_GW_E!T73+NRG_BF_E!T73+NRG_PR_E!T73+NRG_NI_E!T73+NRG_CL_E!T73+NRG_LNG_E!T73+NRG_BIOG_E!T73+NRG_GTL_E!T73+NRG_CPP_E!T73+NRG_NSP_E!T73</f>
        <v>0</v>
      </c>
      <c r="U73" s="10">
        <f>NRG_EHG_E!U73+NRG_CM_E!U73+NRG_OIL_NG_E!U73+NRG_PF_E!U73+NRG_CO_E!U73+NRG_BKBPB_E!U73+NRG_GW_E!U73+NRG_BF_E!U73+NRG_PR_E!U73+NRG_NI_E!U73+NRG_CL_E!U73+NRG_LNG_E!U73+NRG_BIOG_E!U73+NRG_GTL_E!U73+NRG_CPP_E!U73+NRG_NSP_E!U73</f>
        <v>0</v>
      </c>
      <c r="V73" s="10">
        <f>NRG_EHG_E!V73+NRG_CM_E!V73+NRG_OIL_NG_E!V73+NRG_PF_E!V73+NRG_CO_E!V73+NRG_BKBPB_E!V73+NRG_GW_E!V73+NRG_BF_E!V73+NRG_PR_E!V73+NRG_NI_E!V73+NRG_CL_E!V73+NRG_LNG_E!V73+NRG_BIOG_E!V73+NRG_GTL_E!V73+NRG_CPP_E!V73+NRG_NSP_E!V73</f>
        <v>0</v>
      </c>
      <c r="W73" s="10">
        <f>NRG_EHG_E!W73+NRG_CM_E!W73+NRG_OIL_NG_E!W73+NRG_PF_E!W73+NRG_CO_E!W73+NRG_BKBPB_E!W73+NRG_GW_E!W73+NRG_BF_E!W73+NRG_PR_E!W73+NRG_NI_E!W73+NRG_CL_E!W73+NRG_LNG_E!W73+NRG_BIOG_E!W73+NRG_GTL_E!W73+NRG_CPP_E!W73+NRG_NSP_E!W73</f>
        <v>0</v>
      </c>
      <c r="X73" s="10">
        <f>NRG_EHG_E!X73+NRG_CM_E!X73+NRG_OIL_NG_E!X73+NRG_PF_E!X73+NRG_CO_E!X73+NRG_BKBPB_E!X73+NRG_GW_E!X73+NRG_BF_E!X73+NRG_PR_E!X73+NRG_NI_E!X73+NRG_CL_E!X73+NRG_LNG_E!X73+NRG_BIOG_E!X73+NRG_GTL_E!X73+NRG_CPP_E!X73+NRG_NSP_E!X73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NRG_EHG_E!C74+NRG_CM_E!C74+NRG_OIL_NG_E!C74+NRG_PF_E!C74+NRG_CO_E!C74+NRG_BKBPB_E!C74+NRG_GW_E!C74+NRG_BF_E!C74+NRG_PR_E!C74+NRG_NI_E!C74+NRG_CL_E!C74+NRG_LNG_E!C74+NRG_BIOG_E!C74+NRG_GTL_E!C74+NRG_CPP_E!C74+NRG_NSP_E!C74</f>
        <v>0</v>
      </c>
      <c r="D74" s="37">
        <f>NRG_EHG_E!D74+NRG_CM_E!D74+NRG_OIL_NG_E!D74+NRG_PF_E!D74+NRG_CO_E!D74+NRG_BKBPB_E!D74+NRG_GW_E!D74+NRG_BF_E!D74+NRG_PR_E!D74+NRG_NI_E!D74+NRG_CL_E!D74+NRG_LNG_E!D74+NRG_BIOG_E!D74+NRG_GTL_E!D74+NRG_CPP_E!D74+NRG_NSP_E!D74</f>
        <v>0</v>
      </c>
      <c r="E74" s="37">
        <f>NRG_EHG_E!E74+NRG_CM_E!E74+NRG_OIL_NG_E!E74+NRG_PF_E!E74+NRG_CO_E!E74+NRG_BKBPB_E!E74+NRG_GW_E!E74+NRG_BF_E!E74+NRG_PR_E!E74+NRG_NI_E!E74+NRG_CL_E!E74+NRG_LNG_E!E74+NRG_BIOG_E!E74+NRG_GTL_E!E74+NRG_CPP_E!E74+NRG_NSP_E!E74</f>
        <v>0</v>
      </c>
      <c r="F74" s="37">
        <f>NRG_EHG_E!F74+NRG_CM_E!F74+NRG_OIL_NG_E!F74+NRG_PF_E!F74+NRG_CO_E!F74+NRG_BKBPB_E!F74+NRG_GW_E!F74+NRG_BF_E!F74+NRG_PR_E!F74+NRG_NI_E!F74+NRG_CL_E!F74+NRG_LNG_E!F74+NRG_BIOG_E!F74+NRG_GTL_E!F74+NRG_CPP_E!F74+NRG_NSP_E!F74</f>
        <v>0</v>
      </c>
      <c r="G74" s="37">
        <f>NRG_EHG_E!G74+NRG_CM_E!G74+NRG_OIL_NG_E!G74+NRG_PF_E!G74+NRG_CO_E!G74+NRG_BKBPB_E!G74+NRG_GW_E!G74+NRG_BF_E!G74+NRG_PR_E!G74+NRG_NI_E!G74+NRG_CL_E!G74+NRG_LNG_E!G74+NRG_BIOG_E!G74+NRG_GTL_E!G74+NRG_CPP_E!G74+NRG_NSP_E!G74</f>
        <v>0</v>
      </c>
      <c r="H74" s="37">
        <f>NRG_EHG_E!H74+NRG_CM_E!H74+NRG_OIL_NG_E!H74+NRG_PF_E!H74+NRG_CO_E!H74+NRG_BKBPB_E!H74+NRG_GW_E!H74+NRG_BF_E!H74+NRG_PR_E!H74+NRG_NI_E!H74+NRG_CL_E!H74+NRG_LNG_E!H74+NRG_BIOG_E!H74+NRG_GTL_E!H74+NRG_CPP_E!H74+NRG_NSP_E!H74</f>
        <v>0</v>
      </c>
      <c r="I74" s="37">
        <f>NRG_EHG_E!I74+NRG_CM_E!I74+NRG_OIL_NG_E!I74+NRG_PF_E!I74+NRG_CO_E!I74+NRG_BKBPB_E!I74+NRG_GW_E!I74+NRG_BF_E!I74+NRG_PR_E!I74+NRG_NI_E!I74+NRG_CL_E!I74+NRG_LNG_E!I74+NRG_BIOG_E!I74+NRG_GTL_E!I74+NRG_CPP_E!I74+NRG_NSP_E!I74</f>
        <v>0</v>
      </c>
      <c r="J74" s="37">
        <f>NRG_EHG_E!J74+NRG_CM_E!J74+NRG_OIL_NG_E!J74+NRG_PF_E!J74+NRG_CO_E!J74+NRG_BKBPB_E!J74+NRG_GW_E!J74+NRG_BF_E!J74+NRG_PR_E!J74+NRG_NI_E!J74+NRG_CL_E!J74+NRG_LNG_E!J74+NRG_BIOG_E!J74+NRG_GTL_E!J74+NRG_CPP_E!J74+NRG_NSP_E!J74</f>
        <v>0</v>
      </c>
      <c r="K74" s="37">
        <f>NRG_EHG_E!K74+NRG_CM_E!K74+NRG_OIL_NG_E!K74+NRG_PF_E!K74+NRG_CO_E!K74+NRG_BKBPB_E!K74+NRG_GW_E!K74+NRG_BF_E!K74+NRG_PR_E!K74+NRG_NI_E!K74+NRG_CL_E!K74+NRG_LNG_E!K74+NRG_BIOG_E!K74+NRG_GTL_E!K74+NRG_CPP_E!K74+NRG_NSP_E!K74</f>
        <v>0</v>
      </c>
      <c r="L74" s="37">
        <f>NRG_EHG_E!L74+NRG_CM_E!L74+NRG_OIL_NG_E!L74+NRG_PF_E!L74+NRG_CO_E!L74+NRG_BKBPB_E!L74+NRG_GW_E!L74+NRG_BF_E!L74+NRG_PR_E!L74+NRG_NI_E!L74+NRG_CL_E!L74+NRG_LNG_E!L74+NRG_BIOG_E!L74+NRG_GTL_E!L74+NRG_CPP_E!L74+NRG_NSP_E!L74</f>
        <v>0</v>
      </c>
      <c r="M74" s="37">
        <f>NRG_EHG_E!M74+NRG_CM_E!M74+NRG_OIL_NG_E!M74+NRG_PF_E!M74+NRG_CO_E!M74+NRG_BKBPB_E!M74+NRG_GW_E!M74+NRG_BF_E!M74+NRG_PR_E!M74+NRG_NI_E!M74+NRG_CL_E!M74+NRG_LNG_E!M74+NRG_BIOG_E!M74+NRG_GTL_E!M74+NRG_CPP_E!M74+NRG_NSP_E!M74</f>
        <v>0</v>
      </c>
      <c r="N74" s="37">
        <f>NRG_EHG_E!N74+NRG_CM_E!N74+NRG_OIL_NG_E!N74+NRG_PF_E!N74+NRG_CO_E!N74+NRG_BKBPB_E!N74+NRG_GW_E!N74+NRG_BF_E!N74+NRG_PR_E!N74+NRG_NI_E!N74+NRG_CL_E!N74+NRG_LNG_E!N74+NRG_BIOG_E!N74+NRG_GTL_E!N74+NRG_CPP_E!N74+NRG_NSP_E!N74</f>
        <v>0</v>
      </c>
      <c r="O74" s="37">
        <f>NRG_EHG_E!O74+NRG_CM_E!O74+NRG_OIL_NG_E!O74+NRG_PF_E!O74+NRG_CO_E!O74+NRG_BKBPB_E!O74+NRG_GW_E!O74+NRG_BF_E!O74+NRG_PR_E!O74+NRG_NI_E!O74+NRG_CL_E!O74+NRG_LNG_E!O74+NRG_BIOG_E!O74+NRG_GTL_E!O74+NRG_CPP_E!O74+NRG_NSP_E!O74</f>
        <v>0</v>
      </c>
      <c r="P74" s="37">
        <f>NRG_EHG_E!P74+NRG_CM_E!P74+NRG_OIL_NG_E!P74+NRG_PF_E!P74+NRG_CO_E!P74+NRG_BKBPB_E!P74+NRG_GW_E!P74+NRG_BF_E!P74+NRG_PR_E!P74+NRG_NI_E!P74+NRG_CL_E!P74+NRG_LNG_E!P74+NRG_BIOG_E!P74+NRG_GTL_E!P74+NRG_CPP_E!P74+NRG_NSP_E!P74</f>
        <v>0</v>
      </c>
      <c r="Q74" s="37">
        <f>NRG_EHG_E!Q74+NRG_CM_E!Q74+NRG_OIL_NG_E!Q74+NRG_PF_E!Q74+NRG_CO_E!Q74+NRG_BKBPB_E!Q74+NRG_GW_E!Q74+NRG_BF_E!Q74+NRG_PR_E!Q74+NRG_NI_E!Q74+NRG_CL_E!Q74+NRG_LNG_E!Q74+NRG_BIOG_E!Q74+NRG_GTL_E!Q74+NRG_CPP_E!Q74+NRG_NSP_E!Q74</f>
        <v>0</v>
      </c>
      <c r="R74" s="37">
        <f>NRG_EHG_E!R74+NRG_CM_E!R74+NRG_OIL_NG_E!R74+NRG_PF_E!R74+NRG_CO_E!R74+NRG_BKBPB_E!R74+NRG_GW_E!R74+NRG_BF_E!R74+NRG_PR_E!R74+NRG_NI_E!R74+NRG_CL_E!R74+NRG_LNG_E!R74+NRG_BIOG_E!R74+NRG_GTL_E!R74+NRG_CPP_E!R74+NRG_NSP_E!R74</f>
        <v>0</v>
      </c>
      <c r="S74" s="37">
        <f>NRG_EHG_E!S74+NRG_CM_E!S74+NRG_OIL_NG_E!S74+NRG_PF_E!S74+NRG_CO_E!S74+NRG_BKBPB_E!S74+NRG_GW_E!S74+NRG_BF_E!S74+NRG_PR_E!S74+NRG_NI_E!S74+NRG_CL_E!S74+NRG_LNG_E!S74+NRG_BIOG_E!S74+NRG_GTL_E!S74+NRG_CPP_E!S74+NRG_NSP_E!S74</f>
        <v>0</v>
      </c>
      <c r="T74" s="37">
        <f>NRG_EHG_E!T74+NRG_CM_E!T74+NRG_OIL_NG_E!T74+NRG_PF_E!T74+NRG_CO_E!T74+NRG_BKBPB_E!T74+NRG_GW_E!T74+NRG_BF_E!T74+NRG_PR_E!T74+NRG_NI_E!T74+NRG_CL_E!T74+NRG_LNG_E!T74+NRG_BIOG_E!T74+NRG_GTL_E!T74+NRG_CPP_E!T74+NRG_NSP_E!T74</f>
        <v>0</v>
      </c>
      <c r="U74" s="37">
        <f>NRG_EHG_E!U74+NRG_CM_E!U74+NRG_OIL_NG_E!U74+NRG_PF_E!U74+NRG_CO_E!U74+NRG_BKBPB_E!U74+NRG_GW_E!U74+NRG_BF_E!U74+NRG_PR_E!U74+NRG_NI_E!U74+NRG_CL_E!U74+NRG_LNG_E!U74+NRG_BIOG_E!U74+NRG_GTL_E!U74+NRG_CPP_E!U74+NRG_NSP_E!U74</f>
        <v>0</v>
      </c>
      <c r="V74" s="37">
        <f>NRG_EHG_E!V74+NRG_CM_E!V74+NRG_OIL_NG_E!V74+NRG_PF_E!V74+NRG_CO_E!V74+NRG_BKBPB_E!V74+NRG_GW_E!V74+NRG_BF_E!V74+NRG_PR_E!V74+NRG_NI_E!V74+NRG_CL_E!V74+NRG_LNG_E!V74+NRG_BIOG_E!V74+NRG_GTL_E!V74+NRG_CPP_E!V74+NRG_NSP_E!V74</f>
        <v>0</v>
      </c>
      <c r="W74" s="37">
        <f>NRG_EHG_E!W74+NRG_CM_E!W74+NRG_OIL_NG_E!W74+NRG_PF_E!W74+NRG_CO_E!W74+NRG_BKBPB_E!W74+NRG_GW_E!W74+NRG_BF_E!W74+NRG_PR_E!W74+NRG_NI_E!W74+NRG_CL_E!W74+NRG_LNG_E!W74+NRG_BIOG_E!W74+NRG_GTL_E!W74+NRG_CPP_E!W74+NRG_NSP_E!W74</f>
        <v>0</v>
      </c>
      <c r="X74" s="37">
        <f>NRG_EHG_E!X74+NRG_CM_E!X74+NRG_OIL_NG_E!X74+NRG_PF_E!X74+NRG_CO_E!X74+NRG_BKBPB_E!X74+NRG_GW_E!X74+NRG_BF_E!X74+NRG_PR_E!X74+NRG_NI_E!X74+NRG_CL_E!X74+NRG_LNG_E!X74+NRG_BIOG_E!X74+NRG_GTL_E!X74+NRG_CPP_E!X74+NRG_NSP_E!X74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NRG_EHG_E!C75+NRG_CM_E!C75+NRG_OIL_NG_E!C75+NRG_PF_E!C75+NRG_CO_E!C75+NRG_BKBPB_E!C75+NRG_GW_E!C75+NRG_BF_E!C75+NRG_PR_E!C75+NRG_NI_E!C75+NRG_CL_E!C75+NRG_LNG_E!C75+NRG_BIOG_E!C75+NRG_GTL_E!C75+NRG_CPP_E!C75+NRG_NSP_E!C75</f>
        <v>87.823645743766122</v>
      </c>
      <c r="D75" s="37">
        <f>NRG_EHG_E!D75+NRG_CM_E!D75+NRG_OIL_NG_E!D75+NRG_PF_E!D75+NRG_CO_E!D75+NRG_BKBPB_E!D75+NRG_GW_E!D75+NRG_BF_E!D75+NRG_PR_E!D75+NRG_NI_E!D75+NRG_CL_E!D75+NRG_LNG_E!D75+NRG_BIOG_E!D75+NRG_GTL_E!D75+NRG_CPP_E!D75+NRG_NSP_E!D75</f>
        <v>90.665864144453991</v>
      </c>
      <c r="E75" s="37">
        <f>NRG_EHG_E!E75+NRG_CM_E!E75+NRG_OIL_NG_E!E75+NRG_PF_E!E75+NRG_CO_E!E75+NRG_BKBPB_E!E75+NRG_GW_E!E75+NRG_BF_E!E75+NRG_PR_E!E75+NRG_NI_E!E75+NRG_CL_E!E75+NRG_LNG_E!E75+NRG_BIOG_E!E75+NRG_GTL_E!E75+NRG_CPP_E!E75+NRG_NSP_E!E75</f>
        <v>85.220206362854682</v>
      </c>
      <c r="F75" s="37">
        <f>NRG_EHG_E!F75+NRG_CM_E!F75+NRG_OIL_NG_E!F75+NRG_PF_E!F75+NRG_CO_E!F75+NRG_BKBPB_E!F75+NRG_GW_E!F75+NRG_BF_E!F75+NRG_PR_E!F75+NRG_NI_E!F75+NRG_CL_E!F75+NRG_LNG_E!F75+NRG_BIOG_E!F75+NRG_GTL_E!F75+NRG_CPP_E!F75+NRG_NSP_E!F75</f>
        <v>100.24359415305244</v>
      </c>
      <c r="G75" s="37">
        <f>NRG_EHG_E!G75+NRG_CM_E!G75+NRG_OIL_NG_E!G75+NRG_PF_E!G75+NRG_CO_E!G75+NRG_BKBPB_E!G75+NRG_GW_E!G75+NRG_BF_E!G75+NRG_PR_E!G75+NRG_NI_E!G75+NRG_CL_E!G75+NRG_LNG_E!G75+NRG_BIOG_E!G75+NRG_GTL_E!G75+NRG_CPP_E!G75+NRG_NSP_E!G75</f>
        <v>94.415735167669823</v>
      </c>
      <c r="H75" s="37">
        <f>NRG_EHG_E!H75+NRG_CM_E!H75+NRG_OIL_NG_E!H75+NRG_PF_E!H75+NRG_CO_E!H75+NRG_BKBPB_E!H75+NRG_GW_E!H75+NRG_BF_E!H75+NRG_PR_E!H75+NRG_NI_E!H75+NRG_CL_E!H75+NRG_LNG_E!H75+NRG_BIOG_E!H75+NRG_GTL_E!H75+NRG_CPP_E!H75+NRG_NSP_E!H75</f>
        <v>97.90292347377472</v>
      </c>
      <c r="I75" s="37">
        <f>NRG_EHG_E!I75+NRG_CM_E!I75+NRG_OIL_NG_E!I75+NRG_PF_E!I75+NRG_CO_E!I75+NRG_BKBPB_E!I75+NRG_GW_E!I75+NRG_BF_E!I75+NRG_PR_E!I75+NRG_NI_E!I75+NRG_CL_E!I75+NRG_LNG_E!I75+NRG_BIOG_E!I75+NRG_GTL_E!I75+NRG_CPP_E!I75+NRG_NSP_E!I75</f>
        <v>82.449613069647469</v>
      </c>
      <c r="J75" s="37">
        <f>NRG_EHG_E!J75+NRG_CM_E!J75+NRG_OIL_NG_E!J75+NRG_PF_E!J75+NRG_CO_E!J75+NRG_BKBPB_E!J75+NRG_GW_E!J75+NRG_BF_E!J75+NRG_PR_E!J75+NRG_NI_E!J75+NRG_CL_E!J75+NRG_LNG_E!J75+NRG_BIOG_E!J75+NRG_GTL_E!J75+NRG_CPP_E!J75+NRG_NSP_E!J75</f>
        <v>89.041788478073954</v>
      </c>
      <c r="K75" s="37">
        <f>NRG_EHG_E!K75+NRG_CM_E!K75+NRG_OIL_NG_E!K75+NRG_PF_E!K75+NRG_CO_E!K75+NRG_BKBPB_E!K75+NRG_GW_E!K75+NRG_BF_E!K75+NRG_PR_E!K75+NRG_NI_E!K75+NRG_CL_E!K75+NRG_LNG_E!K75+NRG_BIOG_E!K75+NRG_GTL_E!K75+NRG_CPP_E!K75+NRG_NSP_E!K75</f>
        <v>81.948065348237321</v>
      </c>
      <c r="L75" s="37">
        <f>NRG_EHG_E!L75+NRG_CM_E!L75+NRG_OIL_NG_E!L75+NRG_PF_E!L75+NRG_CO_E!L75+NRG_BKBPB_E!L75+NRG_GW_E!L75+NRG_BF_E!L75+NRG_PR_E!L75+NRG_NI_E!L75+NRG_CL_E!L75+NRG_LNG_E!L75+NRG_BIOG_E!L75+NRG_GTL_E!L75+NRG_CPP_E!L75+NRG_NSP_E!L75</f>
        <v>389.65313843508176</v>
      </c>
      <c r="M75" s="37">
        <f>NRG_EHG_E!M75+NRG_CM_E!M75+NRG_OIL_NG_E!M75+NRG_PF_E!M75+NRG_CO_E!M75+NRG_BKBPB_E!M75+NRG_GW_E!M75+NRG_BF_E!M75+NRG_PR_E!M75+NRG_NI_E!M75+NRG_CL_E!M75+NRG_LNG_E!M75+NRG_BIOG_E!M75+NRG_GTL_E!M75+NRG_CPP_E!M75+NRG_NSP_E!M75</f>
        <v>405.8707652622528</v>
      </c>
      <c r="N75" s="37">
        <f>NRG_EHG_E!N75+NRG_CM_E!N75+NRG_OIL_NG_E!N75+NRG_PF_E!N75+NRG_CO_E!N75+NRG_BKBPB_E!N75+NRG_GW_E!N75+NRG_BF_E!N75+NRG_PR_E!N75+NRG_NI_E!N75+NRG_CL_E!N75+NRG_LNG_E!N75+NRG_BIOG_E!N75+NRG_GTL_E!N75+NRG_CPP_E!N75+NRG_NSP_E!N75</f>
        <v>408.04436801375749</v>
      </c>
      <c r="O75" s="37">
        <f>NRG_EHG_E!O75+NRG_CM_E!O75+NRG_OIL_NG_E!O75+NRG_PF_E!O75+NRG_CO_E!O75+NRG_BKBPB_E!O75+NRG_GW_E!O75+NRG_BF_E!O75+NRG_PR_E!O75+NRG_NI_E!O75+NRG_CL_E!O75+NRG_LNG_E!O75+NRG_BIOG_E!O75+NRG_GTL_E!O75+NRG_CPP_E!O75+NRG_NSP_E!O75</f>
        <v>402.59862424763537</v>
      </c>
      <c r="P75" s="37">
        <f>NRG_EHG_E!P75+NRG_CM_E!P75+NRG_OIL_NG_E!P75+NRG_PF_E!P75+NRG_CO_E!P75+NRG_BKBPB_E!P75+NRG_GW_E!P75+NRG_BF_E!P75+NRG_PR_E!P75+NRG_NI_E!P75+NRG_CL_E!P75+NRG_LNG_E!P75+NRG_BIOG_E!P75+NRG_GTL_E!P75+NRG_CPP_E!P75+NRG_NSP_E!P75</f>
        <v>408.71306964746344</v>
      </c>
      <c r="Q75" s="37">
        <f>NRG_EHG_E!Q75+NRG_CM_E!Q75+NRG_OIL_NG_E!Q75+NRG_PF_E!Q75+NRG_CO_E!Q75+NRG_BKBPB_E!Q75+NRG_GW_E!Q75+NRG_BF_E!Q75+NRG_PR_E!Q75+NRG_NI_E!Q75+NRG_CL_E!Q75+NRG_LNG_E!Q75+NRG_BIOG_E!Q75+NRG_GTL_E!Q75+NRG_CPP_E!Q75+NRG_NSP_E!Q75</f>
        <v>391.96999140154776</v>
      </c>
      <c r="R75" s="37">
        <f>NRG_EHG_E!R75+NRG_CM_E!R75+NRG_OIL_NG_E!R75+NRG_PF_E!R75+NRG_CO_E!R75+NRG_BKBPB_E!R75+NRG_GW_E!R75+NRG_BF_E!R75+NRG_PR_E!R75+NRG_NI_E!R75+NRG_CL_E!R75+NRG_LNG_E!R75+NRG_BIOG_E!R75+NRG_GTL_E!R75+NRG_CPP_E!R75+NRG_NSP_E!R75</f>
        <v>267.80524505588983</v>
      </c>
      <c r="S75" s="37">
        <f>NRG_EHG_E!S75+NRG_CM_E!S75+NRG_OIL_NG_E!S75+NRG_PF_E!S75+NRG_CO_E!S75+NRG_BKBPB_E!S75+NRG_GW_E!S75+NRG_BF_E!S75+NRG_PR_E!S75+NRG_NI_E!S75+NRG_CL_E!S75+NRG_LNG_E!S75+NRG_BIOG_E!S75+NRG_GTL_E!S75+NRG_CPP_E!S75+NRG_NSP_E!S75</f>
        <v>248.47317282889085</v>
      </c>
      <c r="T75" s="37">
        <f>NRG_EHG_E!T75+NRG_CM_E!T75+NRG_OIL_NG_E!T75+NRG_PF_E!T75+NRG_CO_E!T75+NRG_BKBPB_E!T75+NRG_GW_E!T75+NRG_BF_E!T75+NRG_PR_E!T75+NRG_NI_E!T75+NRG_CL_E!T75+NRG_LNG_E!T75+NRG_BIOG_E!T75+NRG_GTL_E!T75+NRG_CPP_E!T75+NRG_NSP_E!T75</f>
        <v>259.37747205503007</v>
      </c>
      <c r="U75" s="37">
        <f>NRG_EHG_E!U75+NRG_CM_E!U75+NRG_OIL_NG_E!U75+NRG_PF_E!U75+NRG_CO_E!U75+NRG_BKBPB_E!U75+NRG_GW_E!U75+NRG_BF_E!U75+NRG_PR_E!U75+NRG_NI_E!U75+NRG_CL_E!U75+NRG_LNG_E!U75+NRG_BIOG_E!U75+NRG_GTL_E!U75+NRG_CPP_E!U75+NRG_NSP_E!U75</f>
        <v>273.13078245915733</v>
      </c>
      <c r="V75" s="37">
        <f>NRG_EHG_E!V75+NRG_CM_E!V75+NRG_OIL_NG_E!V75+NRG_PF_E!V75+NRG_CO_E!V75+NRG_BKBPB_E!V75+NRG_GW_E!V75+NRG_BF_E!V75+NRG_PR_E!V75+NRG_NI_E!V75+NRG_CL_E!V75+NRG_LNG_E!V75+NRG_BIOG_E!V75+NRG_GTL_E!V75+NRG_CPP_E!V75+NRG_NSP_E!V75</f>
        <v>298.68091143594148</v>
      </c>
      <c r="W75" s="37">
        <f>NRG_EHG_E!W75+NRG_CM_E!W75+NRG_OIL_NG_E!W75+NRG_PF_E!W75+NRG_CO_E!W75+NRG_BKBPB_E!W75+NRG_GW_E!W75+NRG_BF_E!W75+NRG_PR_E!W75+NRG_NI_E!W75+NRG_CL_E!W75+NRG_LNG_E!W75+NRG_BIOG_E!W75+NRG_GTL_E!W75+NRG_CPP_E!W75+NRG_NSP_E!W75</f>
        <v>289.79286328460876</v>
      </c>
      <c r="X75" s="37">
        <f>NRG_EHG_E!X75+NRG_CM_E!X75+NRG_OIL_NG_E!X75+NRG_PF_E!X75+NRG_CO_E!X75+NRG_BKBPB_E!X75+NRG_GW_E!X75+NRG_BF_E!X75+NRG_PR_E!X75+NRG_NI_E!X75+NRG_CL_E!X75+NRG_LNG_E!X75+NRG_BIOG_E!X75+NRG_GTL_E!X75+NRG_CPP_E!X75+NRG_NSP_E!X75</f>
        <v>293.22338779019788</v>
      </c>
    </row>
    <row r="76" spans="1:24" ht="11.25" customHeight="1" x14ac:dyDescent="0.2">
      <c r="A76" s="38" t="s">
        <v>139</v>
      </c>
      <c r="B76" s="39" t="s">
        <v>140</v>
      </c>
      <c r="C76" s="40">
        <f>NRG_EHG_E!C76+NRG_CM_E!C76+NRG_OIL_NG_E!C76+NRG_PF_E!C76+NRG_CO_E!C76+NRG_BKBPB_E!C76+NRG_GW_E!C76+NRG_BF_E!C76+NRG_PR_E!C76+NRG_NI_E!C76+NRG_CL_E!C76+NRG_LNG_E!C76+NRG_BIOG_E!C76+NRG_GTL_E!C76+NRG_CPP_E!C76+NRG_NSP_E!C76</f>
        <v>623.8755803955288</v>
      </c>
      <c r="D76" s="40">
        <f>NRG_EHG_E!D76+NRG_CM_E!D76+NRG_OIL_NG_E!D76+NRG_PF_E!D76+NRG_CO_E!D76+NRG_BKBPB_E!D76+NRG_GW_E!D76+NRG_BF_E!D76+NRG_PR_E!D76+NRG_NI_E!D76+NRG_CL_E!D76+NRG_LNG_E!D76+NRG_BIOG_E!D76+NRG_GTL_E!D76+NRG_CPP_E!D76+NRG_NSP_E!D76</f>
        <v>659.75313843508172</v>
      </c>
      <c r="E76" s="40">
        <f>NRG_EHG_E!E76+NRG_CM_E!E76+NRG_OIL_NG_E!E76+NRG_PF_E!E76+NRG_CO_E!E76+NRG_BKBPB_E!E76+NRG_GW_E!E76+NRG_BF_E!E76+NRG_PR_E!E76+NRG_NI_E!E76+NRG_CL_E!E76+NRG_LNG_E!E76+NRG_BIOG_E!E76+NRG_GTL_E!E76+NRG_CPP_E!E76+NRG_NSP_E!E76</f>
        <v>656.53172828890797</v>
      </c>
      <c r="F76" s="40">
        <f>NRG_EHG_E!F76+NRG_CM_E!F76+NRG_OIL_NG_E!F76+NRG_PF_E!F76+NRG_CO_E!F76+NRG_BKBPB_E!F76+NRG_GW_E!F76+NRG_BF_E!F76+NRG_PR_E!F76+NRG_NI_E!F76+NRG_CL_E!F76+NRG_LNG_E!F76+NRG_BIOG_E!F76+NRG_GTL_E!F76+NRG_CPP_E!F76+NRG_NSP_E!F76</f>
        <v>671.61857265692163</v>
      </c>
      <c r="G76" s="40">
        <f>NRG_EHG_E!G76+NRG_CM_E!G76+NRG_OIL_NG_E!G76+NRG_PF_E!G76+NRG_CO_E!G76+NRG_BKBPB_E!G76+NRG_GW_E!G76+NRG_BF_E!G76+NRG_PR_E!G76+NRG_NI_E!G76+NRG_CL_E!G76+NRG_LNG_E!G76+NRG_BIOG_E!G76+NRG_GTL_E!G76+NRG_CPP_E!G76+NRG_NSP_E!G76</f>
        <v>691.77919174548572</v>
      </c>
      <c r="H76" s="40">
        <f>NRG_EHG_E!H76+NRG_CM_E!H76+NRG_OIL_NG_E!H76+NRG_PF_E!H76+NRG_CO_E!H76+NRG_BKBPB_E!H76+NRG_GW_E!H76+NRG_BF_E!H76+NRG_PR_E!H76+NRG_NI_E!H76+NRG_CL_E!H76+NRG_LNG_E!H76+NRG_BIOG_E!H76+NRG_GTL_E!H76+NRG_CPP_E!H76+NRG_NSP_E!H76</f>
        <v>731.70971625107472</v>
      </c>
      <c r="I76" s="40">
        <f>NRG_EHG_E!I76+NRG_CM_E!I76+NRG_OIL_NG_E!I76+NRG_PF_E!I76+NRG_CO_E!I76+NRG_BKBPB_E!I76+NRG_GW_E!I76+NRG_BF_E!I76+NRG_PR_E!I76+NRG_NI_E!I76+NRG_CL_E!I76+NRG_LNG_E!I76+NRG_BIOG_E!I76+NRG_GTL_E!I76+NRG_CPP_E!I76+NRG_NSP_E!I76</f>
        <v>721.22932072227002</v>
      </c>
      <c r="J76" s="40">
        <f>NRG_EHG_E!J76+NRG_CM_E!J76+NRG_OIL_NG_E!J76+NRG_PF_E!J76+NRG_CO_E!J76+NRG_BKBPB_E!J76+NRG_GW_E!J76+NRG_BF_E!J76+NRG_PR_E!J76+NRG_NI_E!J76+NRG_CL_E!J76+NRG_LNG_E!J76+NRG_BIOG_E!J76+NRG_GTL_E!J76+NRG_CPP_E!J76+NRG_NSP_E!J76</f>
        <v>738.5216680997421</v>
      </c>
      <c r="K76" s="40">
        <f>NRG_EHG_E!K76+NRG_CM_E!K76+NRG_OIL_NG_E!K76+NRG_PF_E!K76+NRG_CO_E!K76+NRG_BKBPB_E!K76+NRG_GW_E!K76+NRG_BF_E!K76+NRG_PR_E!K76+NRG_NI_E!K76+NRG_CL_E!K76+NRG_LNG_E!K76+NRG_BIOG_E!K76+NRG_GTL_E!K76+NRG_CPP_E!K76+NRG_NSP_E!K76</f>
        <v>745.86663800515907</v>
      </c>
      <c r="L76" s="40">
        <f>NRG_EHG_E!L76+NRG_CM_E!L76+NRG_OIL_NG_E!L76+NRG_PF_E!L76+NRG_CO_E!L76+NRG_BKBPB_E!L76+NRG_GW_E!L76+NRG_BF_E!L76+NRG_PR_E!L76+NRG_NI_E!L76+NRG_CL_E!L76+NRG_LNG_E!L76+NRG_BIOG_E!L76+NRG_GTL_E!L76+NRG_CPP_E!L76+NRG_NSP_E!L76</f>
        <v>779.63886500429896</v>
      </c>
      <c r="M76" s="40">
        <f>NRG_EHG_E!M76+NRG_CM_E!M76+NRG_OIL_NG_E!M76+NRG_PF_E!M76+NRG_CO_E!M76+NRG_BKBPB_E!M76+NRG_GW_E!M76+NRG_BF_E!M76+NRG_PR_E!M76+NRG_NI_E!M76+NRG_CL_E!M76+NRG_LNG_E!M76+NRG_BIOG_E!M76+NRG_GTL_E!M76+NRG_CPP_E!M76+NRG_NSP_E!M76</f>
        <v>782.62699914015479</v>
      </c>
      <c r="N76" s="40">
        <f>NRG_EHG_E!N76+NRG_CM_E!N76+NRG_OIL_NG_E!N76+NRG_PF_E!N76+NRG_CO_E!N76+NRG_BKBPB_E!N76+NRG_GW_E!N76+NRG_BF_E!N76+NRG_PR_E!N76+NRG_NI_E!N76+NRG_CL_E!N76+NRG_LNG_E!N76+NRG_BIOG_E!N76+NRG_GTL_E!N76+NRG_CPP_E!N76+NRG_NSP_E!N76</f>
        <v>860.73258813413565</v>
      </c>
      <c r="O76" s="40">
        <f>NRG_EHG_E!O76+NRG_CM_E!O76+NRG_OIL_NG_E!O76+NRG_PF_E!O76+NRG_CO_E!O76+NRG_BKBPB_E!O76+NRG_GW_E!O76+NRG_BF_E!O76+NRG_PR_E!O76+NRG_NI_E!O76+NRG_CL_E!O76+NRG_LNG_E!O76+NRG_BIOG_E!O76+NRG_GTL_E!O76+NRG_CPP_E!O76+NRG_NSP_E!O76</f>
        <v>752.13026655202054</v>
      </c>
      <c r="P76" s="40">
        <f>NRG_EHG_E!P76+NRG_CM_E!P76+NRG_OIL_NG_E!P76+NRG_PF_E!P76+NRG_CO_E!P76+NRG_BKBPB_E!P76+NRG_GW_E!P76+NRG_BF_E!P76+NRG_PR_E!P76+NRG_NI_E!P76+NRG_CL_E!P76+NRG_LNG_E!P76+NRG_BIOG_E!P76+NRG_GTL_E!P76+NRG_CPP_E!P76+NRG_NSP_E!P76</f>
        <v>855.37635425623398</v>
      </c>
      <c r="Q76" s="40">
        <f>NRG_EHG_E!Q76+NRG_CM_E!Q76+NRG_OIL_NG_E!Q76+NRG_PF_E!Q76+NRG_CO_E!Q76+NRG_BKBPB_E!Q76+NRG_GW_E!Q76+NRG_BF_E!Q76+NRG_PR_E!Q76+NRG_NI_E!Q76+NRG_CL_E!Q76+NRG_LNG_E!Q76+NRG_BIOG_E!Q76+NRG_GTL_E!Q76+NRG_CPP_E!Q76+NRG_NSP_E!Q76</f>
        <v>890.55554600171956</v>
      </c>
      <c r="R76" s="40">
        <f>NRG_EHG_E!R76+NRG_CM_E!R76+NRG_OIL_NG_E!R76+NRG_PF_E!R76+NRG_CO_E!R76+NRG_BKBPB_E!R76+NRG_GW_E!R76+NRG_BF_E!R76+NRG_PR_E!R76+NRG_NI_E!R76+NRG_CL_E!R76+NRG_LNG_E!R76+NRG_BIOG_E!R76+NRG_GTL_E!R76+NRG_CPP_E!R76+NRG_NSP_E!R76</f>
        <v>881.83344797936377</v>
      </c>
      <c r="S76" s="40">
        <f>NRG_EHG_E!S76+NRG_CM_E!S76+NRG_OIL_NG_E!S76+NRG_PF_E!S76+NRG_CO_E!S76+NRG_BKBPB_E!S76+NRG_GW_E!S76+NRG_BF_E!S76+NRG_PR_E!S76+NRG_NI_E!S76+NRG_CL_E!S76+NRG_LNG_E!S76+NRG_BIOG_E!S76+NRG_GTL_E!S76+NRG_CPP_E!S76+NRG_NSP_E!S76</f>
        <v>864.47687016337056</v>
      </c>
      <c r="T76" s="40">
        <f>NRG_EHG_E!T76+NRG_CM_E!T76+NRG_OIL_NG_E!T76+NRG_PF_E!T76+NRG_CO_E!T76+NRG_BKBPB_E!T76+NRG_GW_E!T76+NRG_BF_E!T76+NRG_PR_E!T76+NRG_NI_E!T76+NRG_CL_E!T76+NRG_LNG_E!T76+NRG_BIOG_E!T76+NRG_GTL_E!T76+NRG_CPP_E!T76+NRG_NSP_E!T76</f>
        <v>812.4088564058469</v>
      </c>
      <c r="U76" s="40">
        <f>NRG_EHG_E!U76+NRG_CM_E!U76+NRG_OIL_NG_E!U76+NRG_PF_E!U76+NRG_CO_E!U76+NRG_BKBPB_E!U76+NRG_GW_E!U76+NRG_BF_E!U76+NRG_PR_E!U76+NRG_NI_E!U76+NRG_CL_E!U76+NRG_LNG_E!U76+NRG_BIOG_E!U76+NRG_GTL_E!U76+NRG_CPP_E!U76+NRG_NSP_E!U76</f>
        <v>807.01384350816841</v>
      </c>
      <c r="V76" s="40">
        <f>NRG_EHG_E!V76+NRG_CM_E!V76+NRG_OIL_NG_E!V76+NRG_PF_E!V76+NRG_CO_E!V76+NRG_BKBPB_E!V76+NRG_GW_E!V76+NRG_BF_E!V76+NRG_PR_E!V76+NRG_NI_E!V76+NRG_CL_E!V76+NRG_LNG_E!V76+NRG_BIOG_E!V76+NRG_GTL_E!V76+NRG_CPP_E!V76+NRG_NSP_E!V76</f>
        <v>797.73293207222696</v>
      </c>
      <c r="W76" s="40">
        <f>NRG_EHG_E!W76+NRG_CM_E!W76+NRG_OIL_NG_E!W76+NRG_PF_E!W76+NRG_CO_E!W76+NRG_BKBPB_E!W76+NRG_GW_E!W76+NRG_BF_E!W76+NRG_PR_E!W76+NRG_NI_E!W76+NRG_CL_E!W76+NRG_LNG_E!W76+NRG_BIOG_E!W76+NRG_GTL_E!W76+NRG_CPP_E!W76+NRG_NSP_E!W76</f>
        <v>720.59570077386059</v>
      </c>
      <c r="X76" s="40">
        <f>NRG_EHG_E!X76+NRG_CM_E!X76+NRG_OIL_NG_E!X76+NRG_PF_E!X76+NRG_CO_E!X76+NRG_BKBPB_E!X76+NRG_GW_E!X76+NRG_BF_E!X76+NRG_PR_E!X76+NRG_NI_E!X76+NRG_CL_E!X76+NRG_LNG_E!X76+NRG_BIOG_E!X76+NRG_GTL_E!X76+NRG_CPP_E!X76+NRG_NSP_E!X76</f>
        <v>773.24772141014614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279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312.38177128116939</v>
      </c>
      <c r="D2" s="31">
        <f t="shared" si="0"/>
        <v>331.12639724849532</v>
      </c>
      <c r="E2" s="31">
        <f t="shared" si="0"/>
        <v>338.77901977644018</v>
      </c>
      <c r="F2" s="31">
        <f t="shared" si="0"/>
        <v>341.96044711951839</v>
      </c>
      <c r="G2" s="31">
        <f t="shared" si="0"/>
        <v>358.55546001719688</v>
      </c>
      <c r="H2" s="31">
        <f t="shared" si="0"/>
        <v>371.71109200343938</v>
      </c>
      <c r="I2" s="31">
        <f t="shared" si="0"/>
        <v>373.51676698194319</v>
      </c>
      <c r="J2" s="31">
        <f t="shared" si="0"/>
        <v>379.62166809974201</v>
      </c>
      <c r="K2" s="31">
        <f t="shared" si="0"/>
        <v>375.32244196044712</v>
      </c>
      <c r="L2" s="31">
        <f t="shared" si="0"/>
        <v>423.38779019776439</v>
      </c>
      <c r="M2" s="31">
        <f t="shared" si="0"/>
        <v>382.11521926053308</v>
      </c>
      <c r="N2" s="31">
        <f t="shared" si="0"/>
        <v>414.27343078245912</v>
      </c>
      <c r="O2" s="31">
        <f t="shared" si="0"/>
        <v>349.11040412725708</v>
      </c>
      <c r="P2" s="31">
        <f t="shared" si="0"/>
        <v>359.45305245055891</v>
      </c>
      <c r="Q2" s="31">
        <f t="shared" si="0"/>
        <v>399.3121238177128</v>
      </c>
      <c r="R2" s="31">
        <f t="shared" si="0"/>
        <v>383.62012037833188</v>
      </c>
      <c r="S2" s="31">
        <f t="shared" si="0"/>
        <v>352.64024075666379</v>
      </c>
      <c r="T2" s="31">
        <f t="shared" si="0"/>
        <v>319.15829750644878</v>
      </c>
      <c r="U2" s="31">
        <f t="shared" si="0"/>
        <v>304.29088564058458</v>
      </c>
      <c r="V2" s="31">
        <f t="shared" si="0"/>
        <v>304.93241616509027</v>
      </c>
      <c r="W2" s="31">
        <f t="shared" si="0"/>
        <v>295.79604471195182</v>
      </c>
      <c r="X2" s="31">
        <f t="shared" ref="X2" si="1">SUM(X3,X17,X22,X25,X26,X51,X52,X71,X74,X75,X76)</f>
        <v>327.33164230438518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312.38177128116939</v>
      </c>
      <c r="D76" s="40">
        <v>331.12639724849532</v>
      </c>
      <c r="E76" s="40">
        <v>338.77901977644018</v>
      </c>
      <c r="F76" s="40">
        <v>341.96044711951839</v>
      </c>
      <c r="G76" s="40">
        <v>358.55546001719688</v>
      </c>
      <c r="H76" s="40">
        <v>371.71109200343938</v>
      </c>
      <c r="I76" s="40">
        <v>373.51676698194319</v>
      </c>
      <c r="J76" s="40">
        <v>379.62166809974201</v>
      </c>
      <c r="K76" s="40">
        <v>375.32244196044712</v>
      </c>
      <c r="L76" s="40">
        <v>423.38779019776439</v>
      </c>
      <c r="M76" s="40">
        <v>382.11521926053308</v>
      </c>
      <c r="N76" s="40">
        <v>414.27343078245912</v>
      </c>
      <c r="O76" s="40">
        <v>349.11040412725708</v>
      </c>
      <c r="P76" s="40">
        <v>359.45305245055891</v>
      </c>
      <c r="Q76" s="40">
        <v>399.3121238177128</v>
      </c>
      <c r="R76" s="40">
        <v>383.62012037833188</v>
      </c>
      <c r="S76" s="40">
        <v>352.64024075666379</v>
      </c>
      <c r="T76" s="40">
        <v>319.15829750644878</v>
      </c>
      <c r="U76" s="40">
        <v>304.29088564058458</v>
      </c>
      <c r="V76" s="40">
        <v>304.93241616509027</v>
      </c>
      <c r="W76" s="40">
        <v>295.79604471195182</v>
      </c>
      <c r="X76" s="40">
        <v>327.33164230438518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277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788.58073946689581</v>
      </c>
      <c r="D2" s="31">
        <f t="shared" si="0"/>
        <v>778.15520206362839</v>
      </c>
      <c r="E2" s="31">
        <f t="shared" si="0"/>
        <v>833.29260533104036</v>
      </c>
      <c r="F2" s="31">
        <f t="shared" si="0"/>
        <v>777.53181427343065</v>
      </c>
      <c r="G2" s="31">
        <f t="shared" si="0"/>
        <v>800.72613929492684</v>
      </c>
      <c r="H2" s="31">
        <f t="shared" si="0"/>
        <v>793.07351676698192</v>
      </c>
      <c r="I2" s="31">
        <f t="shared" si="0"/>
        <v>697.73852106620802</v>
      </c>
      <c r="J2" s="31">
        <f t="shared" si="0"/>
        <v>603.56431642304369</v>
      </c>
      <c r="K2" s="31">
        <f t="shared" si="0"/>
        <v>654.27601031814265</v>
      </c>
      <c r="L2" s="31">
        <f t="shared" si="0"/>
        <v>716.97987962166803</v>
      </c>
      <c r="M2" s="31">
        <f t="shared" si="0"/>
        <v>791.03396388650037</v>
      </c>
      <c r="N2" s="31">
        <f t="shared" si="0"/>
        <v>767.45279449699046</v>
      </c>
      <c r="O2" s="31">
        <f t="shared" si="0"/>
        <v>814.74419604471188</v>
      </c>
      <c r="P2" s="31">
        <f t="shared" si="0"/>
        <v>955.32863284608754</v>
      </c>
      <c r="Q2" s="31">
        <f t="shared" si="0"/>
        <v>835.7030094582974</v>
      </c>
      <c r="R2" s="31">
        <f t="shared" si="0"/>
        <v>831.47489251934644</v>
      </c>
      <c r="S2" s="31">
        <f t="shared" si="0"/>
        <v>815.59957007738603</v>
      </c>
      <c r="T2" s="31">
        <f t="shared" si="0"/>
        <v>847.9208942390369</v>
      </c>
      <c r="U2" s="31">
        <f t="shared" si="0"/>
        <v>818.97042132416163</v>
      </c>
      <c r="V2" s="31">
        <f t="shared" si="0"/>
        <v>705.73095442820284</v>
      </c>
      <c r="W2" s="31">
        <f t="shared" si="0"/>
        <v>694.10309544282018</v>
      </c>
      <c r="X2" s="31">
        <f t="shared" ref="X2" si="1">SUM(X3,X17,X22,X25,X26,X51,X52,X71,X74,X75,X76)</f>
        <v>678.9854686156491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1.029406706792777</v>
      </c>
      <c r="D26" s="37">
        <f t="shared" si="14"/>
        <v>1.029406706792777</v>
      </c>
      <c r="E26" s="37">
        <f t="shared" si="14"/>
        <v>1.029406706792777</v>
      </c>
      <c r="F26" s="37">
        <f t="shared" si="14"/>
        <v>1.029406706792777</v>
      </c>
      <c r="G26" s="37">
        <f t="shared" si="14"/>
        <v>1.029406706792777</v>
      </c>
      <c r="H26" s="37">
        <f t="shared" si="14"/>
        <v>1.029406706792777</v>
      </c>
      <c r="I26" s="37">
        <f t="shared" si="14"/>
        <v>1.029406706792777</v>
      </c>
      <c r="J26" s="37">
        <f t="shared" si="14"/>
        <v>1.029406706792777</v>
      </c>
      <c r="K26" s="37">
        <f t="shared" si="14"/>
        <v>1.031814273430782</v>
      </c>
      <c r="L26" s="37">
        <f t="shared" si="14"/>
        <v>1.031814273430782</v>
      </c>
      <c r="M26" s="37">
        <f t="shared" si="14"/>
        <v>2.0636285468615649</v>
      </c>
      <c r="N26" s="37">
        <f t="shared" si="14"/>
        <v>4.1272570937231299</v>
      </c>
      <c r="O26" s="37">
        <f t="shared" si="14"/>
        <v>4.1272570937231299</v>
      </c>
      <c r="P26" s="37">
        <f t="shared" si="14"/>
        <v>4.1272570937231299</v>
      </c>
      <c r="Q26" s="37">
        <f t="shared" si="14"/>
        <v>4.1272570937231299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1.029406706792777</v>
      </c>
      <c r="D33" s="29">
        <f t="shared" si="18"/>
        <v>1.029406706792777</v>
      </c>
      <c r="E33" s="29">
        <f t="shared" si="18"/>
        <v>1.029406706792777</v>
      </c>
      <c r="F33" s="29">
        <f t="shared" si="18"/>
        <v>1.029406706792777</v>
      </c>
      <c r="G33" s="29">
        <f t="shared" si="18"/>
        <v>1.029406706792777</v>
      </c>
      <c r="H33" s="29">
        <f t="shared" si="18"/>
        <v>1.029406706792777</v>
      </c>
      <c r="I33" s="29">
        <f t="shared" si="18"/>
        <v>1.029406706792777</v>
      </c>
      <c r="J33" s="29">
        <f t="shared" si="18"/>
        <v>1.029406706792777</v>
      </c>
      <c r="K33" s="29">
        <f t="shared" si="18"/>
        <v>1.031814273430782</v>
      </c>
      <c r="L33" s="29">
        <f t="shared" si="18"/>
        <v>1.031814273430782</v>
      </c>
      <c r="M33" s="29">
        <f t="shared" si="18"/>
        <v>2.0636285468615649</v>
      </c>
      <c r="N33" s="29">
        <f t="shared" si="18"/>
        <v>4.1272570937231299</v>
      </c>
      <c r="O33" s="29">
        <f t="shared" si="18"/>
        <v>4.1272570937231299</v>
      </c>
      <c r="P33" s="29">
        <f t="shared" si="18"/>
        <v>4.1272570937231299</v>
      </c>
      <c r="Q33" s="29">
        <f t="shared" si="18"/>
        <v>4.1272570937231299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1.029406706792777</v>
      </c>
      <c r="D43" s="10">
        <v>1.029406706792777</v>
      </c>
      <c r="E43" s="10">
        <v>1.029406706792777</v>
      </c>
      <c r="F43" s="10">
        <v>1.029406706792777</v>
      </c>
      <c r="G43" s="10">
        <v>1.029406706792777</v>
      </c>
      <c r="H43" s="10">
        <v>1.029406706792777</v>
      </c>
      <c r="I43" s="10">
        <v>1.029406706792777</v>
      </c>
      <c r="J43" s="10">
        <v>1.029406706792777</v>
      </c>
      <c r="K43" s="10">
        <v>1.031814273430782</v>
      </c>
      <c r="L43" s="10">
        <v>1.031814273430782</v>
      </c>
      <c r="M43" s="10">
        <v>2.0636285468615649</v>
      </c>
      <c r="N43" s="10">
        <v>4.1272570937231299</v>
      </c>
      <c r="O43" s="10">
        <v>4.1272570937231299</v>
      </c>
      <c r="P43" s="10">
        <v>4.1272570937231299</v>
      </c>
      <c r="Q43" s="10">
        <v>4.1272570937231299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714.80842648323289</v>
      </c>
      <c r="D51" s="37">
        <v>697.76208082545133</v>
      </c>
      <c r="E51" s="37">
        <v>748.68624247635421</v>
      </c>
      <c r="F51" s="37">
        <v>694.3012037833189</v>
      </c>
      <c r="G51" s="37">
        <v>707.5213241616508</v>
      </c>
      <c r="H51" s="37">
        <v>685.16534823731729</v>
      </c>
      <c r="I51" s="37">
        <v>595.8492691315563</v>
      </c>
      <c r="J51" s="37">
        <v>495.31220980223549</v>
      </c>
      <c r="K51" s="37">
        <v>522.28976784178838</v>
      </c>
      <c r="L51" s="37">
        <v>607.693551160791</v>
      </c>
      <c r="M51" s="37">
        <v>647.13886500429919</v>
      </c>
      <c r="N51" s="37">
        <v>614.83026655202059</v>
      </c>
      <c r="O51" s="37">
        <v>653.35124677558042</v>
      </c>
      <c r="P51" s="37">
        <v>718.35528804815124</v>
      </c>
      <c r="Q51" s="37">
        <v>607.7580395528804</v>
      </c>
      <c r="R51" s="37">
        <v>615.49604471195187</v>
      </c>
      <c r="S51" s="37">
        <v>589.83310404127258</v>
      </c>
      <c r="T51" s="37">
        <v>619.61564918314696</v>
      </c>
      <c r="U51" s="37">
        <v>594.70111779879619</v>
      </c>
      <c r="V51" s="37">
        <v>520.53456577815984</v>
      </c>
      <c r="W51" s="37">
        <v>531.95270851246767</v>
      </c>
      <c r="X51" s="37">
        <v>519.87867583834907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0.2149613069647463</v>
      </c>
      <c r="N75" s="37">
        <v>0</v>
      </c>
      <c r="O75" s="37">
        <v>0</v>
      </c>
      <c r="P75" s="37">
        <v>0</v>
      </c>
      <c r="Q75" s="37">
        <v>0</v>
      </c>
      <c r="R75" s="37">
        <v>2.8030954428202921E-2</v>
      </c>
      <c r="S75" s="37">
        <v>1.014617368873603E-2</v>
      </c>
      <c r="T75" s="37">
        <v>0</v>
      </c>
      <c r="U75" s="37">
        <v>3.51676698194325E-2</v>
      </c>
      <c r="V75" s="37">
        <v>3.2760103181427337E-2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72.742906276870158</v>
      </c>
      <c r="D76" s="40">
        <v>79.363714531384346</v>
      </c>
      <c r="E76" s="40">
        <v>83.57695614789337</v>
      </c>
      <c r="F76" s="40">
        <v>82.201203783319002</v>
      </c>
      <c r="G76" s="40">
        <v>92.17540842648323</v>
      </c>
      <c r="H76" s="40">
        <v>106.87876182287189</v>
      </c>
      <c r="I76" s="40">
        <v>100.859845227859</v>
      </c>
      <c r="J76" s="40">
        <v>107.22269991401549</v>
      </c>
      <c r="K76" s="40">
        <v>130.95442820292351</v>
      </c>
      <c r="L76" s="40">
        <v>108.2545141874462</v>
      </c>
      <c r="M76" s="40">
        <v>141.61650902837491</v>
      </c>
      <c r="N76" s="40">
        <v>148.4952708512468</v>
      </c>
      <c r="O76" s="40">
        <v>157.26569217540839</v>
      </c>
      <c r="P76" s="40">
        <v>232.8460877042132</v>
      </c>
      <c r="Q76" s="40">
        <v>223.81771281169389</v>
      </c>
      <c r="R76" s="40">
        <v>215.9508168529664</v>
      </c>
      <c r="S76" s="40">
        <v>225.7563198624247</v>
      </c>
      <c r="T76" s="40">
        <v>228.30524505588991</v>
      </c>
      <c r="U76" s="40">
        <v>224.23413585554599</v>
      </c>
      <c r="V76" s="40">
        <v>185.16362854686159</v>
      </c>
      <c r="W76" s="40">
        <v>162.15038693035251</v>
      </c>
      <c r="X76" s="40">
        <v>159.10679277730009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275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188.21057609630265</v>
      </c>
      <c r="D2" s="31">
        <f t="shared" si="0"/>
        <v>201.87016337059327</v>
      </c>
      <c r="E2" s="31">
        <f t="shared" si="0"/>
        <v>188.43508168529667</v>
      </c>
      <c r="F2" s="31">
        <f t="shared" si="0"/>
        <v>193.34101461736887</v>
      </c>
      <c r="G2" s="31">
        <f t="shared" si="0"/>
        <v>198.14178847807398</v>
      </c>
      <c r="H2" s="31">
        <f t="shared" si="0"/>
        <v>194.96276870163371</v>
      </c>
      <c r="I2" s="31">
        <f t="shared" si="0"/>
        <v>188.19621668099737</v>
      </c>
      <c r="J2" s="31">
        <f t="shared" si="0"/>
        <v>198.04866723989679</v>
      </c>
      <c r="K2" s="31">
        <f t="shared" si="0"/>
        <v>199.07807394668959</v>
      </c>
      <c r="L2" s="31">
        <f t="shared" si="0"/>
        <v>154.23233018056749</v>
      </c>
      <c r="M2" s="31">
        <f t="shared" si="0"/>
        <v>188.5711951848667</v>
      </c>
      <c r="N2" s="31">
        <f t="shared" si="0"/>
        <v>185.91762682717106</v>
      </c>
      <c r="O2" s="31">
        <f t="shared" si="0"/>
        <v>179.77454858125532</v>
      </c>
      <c r="P2" s="31">
        <f t="shared" si="0"/>
        <v>186.57687016337056</v>
      </c>
      <c r="Q2" s="31">
        <f t="shared" si="0"/>
        <v>192.68650042992263</v>
      </c>
      <c r="R2" s="31">
        <f t="shared" si="0"/>
        <v>223.87601031814279</v>
      </c>
      <c r="S2" s="31">
        <f t="shared" si="0"/>
        <v>221.91539122957863</v>
      </c>
      <c r="T2" s="31">
        <f t="shared" si="0"/>
        <v>219.32699914015473</v>
      </c>
      <c r="U2" s="31">
        <f t="shared" si="0"/>
        <v>224.18005159071373</v>
      </c>
      <c r="V2" s="31">
        <f t="shared" si="0"/>
        <v>216.83422184006878</v>
      </c>
      <c r="W2" s="31">
        <f t="shared" si="0"/>
        <v>206.80971625107483</v>
      </c>
      <c r="X2" s="31">
        <f t="shared" ref="X2" si="1">SUM(X3,X17,X22,X25,X26,X51,X52,X71,X74,X75,X76)</f>
        <v>206.25958727429065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180.98787618228718</v>
      </c>
      <c r="D17" s="37">
        <f t="shared" si="10"/>
        <v>194.8194325021496</v>
      </c>
      <c r="E17" s="37">
        <f t="shared" si="10"/>
        <v>180.7824591573517</v>
      </c>
      <c r="F17" s="37">
        <f t="shared" si="10"/>
        <v>185.86036113499569</v>
      </c>
      <c r="G17" s="37">
        <f t="shared" si="10"/>
        <v>190.48916595012901</v>
      </c>
      <c r="H17" s="37">
        <f t="shared" si="10"/>
        <v>187.31014617368874</v>
      </c>
      <c r="I17" s="37">
        <f t="shared" si="10"/>
        <v>180.2856405846947</v>
      </c>
      <c r="J17" s="37">
        <f t="shared" si="10"/>
        <v>191.34187446259671</v>
      </c>
      <c r="K17" s="37">
        <f t="shared" si="10"/>
        <v>192.7152192605331</v>
      </c>
      <c r="L17" s="37">
        <f t="shared" si="10"/>
        <v>148.55735167669818</v>
      </c>
      <c r="M17" s="37">
        <f t="shared" si="10"/>
        <v>181.43447979363711</v>
      </c>
      <c r="N17" s="37">
        <f t="shared" si="10"/>
        <v>178.95288048151329</v>
      </c>
      <c r="O17" s="37">
        <f t="shared" si="10"/>
        <v>172.98177128116933</v>
      </c>
      <c r="P17" s="37">
        <f t="shared" si="10"/>
        <v>179.09621668099737</v>
      </c>
      <c r="Q17" s="37">
        <f t="shared" si="10"/>
        <v>184.68993981083406</v>
      </c>
      <c r="R17" s="37">
        <f t="shared" si="10"/>
        <v>190.47085124677562</v>
      </c>
      <c r="S17" s="37">
        <f t="shared" si="10"/>
        <v>189.06096302665517</v>
      </c>
      <c r="T17" s="37">
        <f t="shared" si="10"/>
        <v>187.14187446259669</v>
      </c>
      <c r="U17" s="37">
        <f t="shared" si="10"/>
        <v>192.25571797076532</v>
      </c>
      <c r="V17" s="37">
        <f t="shared" si="10"/>
        <v>185.91702493551159</v>
      </c>
      <c r="W17" s="37">
        <f t="shared" si="10"/>
        <v>177.04539982803095</v>
      </c>
      <c r="X17" s="37">
        <f t="shared" ref="X17" si="11">SUM(X18:X21)</f>
        <v>176.8092863284609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175.92433361994841</v>
      </c>
      <c r="D19" s="10">
        <v>194.8194325021496</v>
      </c>
      <c r="E19" s="10">
        <v>180.7824591573517</v>
      </c>
      <c r="F19" s="10">
        <v>181.51332760103179</v>
      </c>
      <c r="G19" s="10">
        <v>166.29406706792781</v>
      </c>
      <c r="H19" s="10">
        <v>180.5030094582975</v>
      </c>
      <c r="I19" s="10">
        <v>161.39294926913149</v>
      </c>
      <c r="J19" s="10">
        <v>155.82545141874459</v>
      </c>
      <c r="K19" s="10">
        <v>161.95184866723989</v>
      </c>
      <c r="L19" s="10">
        <v>127.944969905417</v>
      </c>
      <c r="M19" s="10">
        <v>157.93207222699911</v>
      </c>
      <c r="N19" s="10">
        <v>160.92003439380909</v>
      </c>
      <c r="O19" s="10">
        <v>150.3869303525365</v>
      </c>
      <c r="P19" s="10">
        <v>145.2278589853826</v>
      </c>
      <c r="Q19" s="10">
        <v>151.63370593293209</v>
      </c>
      <c r="R19" s="10">
        <v>142.76173688736031</v>
      </c>
      <c r="S19" s="10">
        <v>146.02725709372311</v>
      </c>
      <c r="T19" s="10">
        <v>143.37171109200341</v>
      </c>
      <c r="U19" s="10">
        <v>142.82880481513331</v>
      </c>
      <c r="V19" s="10">
        <v>148.95717970765261</v>
      </c>
      <c r="W19" s="10">
        <v>138.17317282889081</v>
      </c>
      <c r="X19" s="10">
        <v>137.3397248495271</v>
      </c>
    </row>
    <row r="20" spans="1:24" ht="11.25" customHeight="1" x14ac:dyDescent="0.2">
      <c r="A20" s="42" t="s">
        <v>31</v>
      </c>
      <c r="B20" s="9" t="s">
        <v>32</v>
      </c>
      <c r="C20" s="10">
        <v>5.0635425623387791</v>
      </c>
      <c r="D20" s="10">
        <v>0</v>
      </c>
      <c r="E20" s="10">
        <v>0</v>
      </c>
      <c r="F20" s="10">
        <v>4.3470335339638861</v>
      </c>
      <c r="G20" s="10">
        <v>24.195098882201201</v>
      </c>
      <c r="H20" s="10">
        <v>6.8071367153912297</v>
      </c>
      <c r="I20" s="10">
        <v>18.892691315563201</v>
      </c>
      <c r="J20" s="10">
        <v>35.5164230438521</v>
      </c>
      <c r="K20" s="10">
        <v>30.76337059329321</v>
      </c>
      <c r="L20" s="10">
        <v>20.612381771281171</v>
      </c>
      <c r="M20" s="10">
        <v>23.502407566638009</v>
      </c>
      <c r="N20" s="10">
        <v>18.032846087704211</v>
      </c>
      <c r="O20" s="10">
        <v>22.594840928632841</v>
      </c>
      <c r="P20" s="10">
        <v>33.86835769561479</v>
      </c>
      <c r="Q20" s="10">
        <v>33.056233877901967</v>
      </c>
      <c r="R20" s="10">
        <v>47.709114359415302</v>
      </c>
      <c r="S20" s="10">
        <v>43.033705932932072</v>
      </c>
      <c r="T20" s="10">
        <v>43.770163370593288</v>
      </c>
      <c r="U20" s="10">
        <v>49.426913155631993</v>
      </c>
      <c r="V20" s="10">
        <v>36.959845227858978</v>
      </c>
      <c r="W20" s="10">
        <v>38.872226999140153</v>
      </c>
      <c r="X20" s="10">
        <v>39.469561478933791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25.652020636285471</v>
      </c>
      <c r="S75" s="37">
        <v>25.699828030954428</v>
      </c>
      <c r="T75" s="37">
        <v>24.529492691315561</v>
      </c>
      <c r="U75" s="37">
        <v>24.41006018916595</v>
      </c>
      <c r="V75" s="37">
        <v>23.168013757523649</v>
      </c>
      <c r="W75" s="37">
        <v>21.926053310404129</v>
      </c>
      <c r="X75" s="37">
        <v>21.740326741186589</v>
      </c>
    </row>
    <row r="76" spans="1:24" ht="11.25" customHeight="1" x14ac:dyDescent="0.2">
      <c r="A76" s="38" t="s">
        <v>139</v>
      </c>
      <c r="B76" s="39" t="s">
        <v>140</v>
      </c>
      <c r="C76" s="40">
        <v>7.2226999140154771</v>
      </c>
      <c r="D76" s="40">
        <v>7.0507308684436794</v>
      </c>
      <c r="E76" s="40">
        <v>7.6526225279449704</v>
      </c>
      <c r="F76" s="40">
        <v>7.4806534823731727</v>
      </c>
      <c r="G76" s="40">
        <v>7.6526225279449704</v>
      </c>
      <c r="H76" s="40">
        <v>7.6526225279449704</v>
      </c>
      <c r="I76" s="40">
        <v>7.9105760963026652</v>
      </c>
      <c r="J76" s="40">
        <v>6.7067927773000857</v>
      </c>
      <c r="K76" s="40">
        <v>6.3628546861564912</v>
      </c>
      <c r="L76" s="40">
        <v>5.674978503869303</v>
      </c>
      <c r="M76" s="40">
        <v>7.1367153912295782</v>
      </c>
      <c r="N76" s="40">
        <v>6.9647463456577814</v>
      </c>
      <c r="O76" s="40">
        <v>6.7927773000859837</v>
      </c>
      <c r="P76" s="40">
        <v>7.4806534823731727</v>
      </c>
      <c r="Q76" s="40">
        <v>7.9965606190885632</v>
      </c>
      <c r="R76" s="40">
        <v>7.7531384350816843</v>
      </c>
      <c r="S76" s="40">
        <v>7.1546001719690446</v>
      </c>
      <c r="T76" s="40">
        <v>7.6556319862424758</v>
      </c>
      <c r="U76" s="40">
        <v>7.5142734307824588</v>
      </c>
      <c r="V76" s="40">
        <v>7.7491831470335342</v>
      </c>
      <c r="W76" s="40">
        <v>7.8382631126397246</v>
      </c>
      <c r="X76" s="40">
        <v>7.7099742046431636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273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265.68460877042128</v>
      </c>
      <c r="D2" s="31">
        <f t="shared" si="0"/>
        <v>277.52269991401545</v>
      </c>
      <c r="E2" s="31">
        <f t="shared" si="0"/>
        <v>280.1291487532244</v>
      </c>
      <c r="F2" s="31">
        <f t="shared" si="0"/>
        <v>293.15012897678417</v>
      </c>
      <c r="G2" s="31">
        <f t="shared" si="0"/>
        <v>307.33241616509031</v>
      </c>
      <c r="H2" s="31">
        <f t="shared" si="0"/>
        <v>306.64729148753219</v>
      </c>
      <c r="I2" s="31">
        <f t="shared" si="0"/>
        <v>295.99105760963027</v>
      </c>
      <c r="J2" s="31">
        <f t="shared" si="0"/>
        <v>302.84711951848664</v>
      </c>
      <c r="K2" s="31">
        <f t="shared" si="0"/>
        <v>321.51444539982799</v>
      </c>
      <c r="L2" s="31">
        <f t="shared" si="0"/>
        <v>261.47059329320717</v>
      </c>
      <c r="M2" s="31">
        <f t="shared" si="0"/>
        <v>290.20567497850385</v>
      </c>
      <c r="N2" s="31">
        <f t="shared" si="0"/>
        <v>289.53404987102317</v>
      </c>
      <c r="O2" s="31">
        <f t="shared" si="0"/>
        <v>276.31883061049007</v>
      </c>
      <c r="P2" s="31">
        <f t="shared" si="0"/>
        <v>265.30429922613934</v>
      </c>
      <c r="Q2" s="31">
        <f t="shared" si="0"/>
        <v>262.06147893379193</v>
      </c>
      <c r="R2" s="31">
        <f t="shared" si="0"/>
        <v>260.64875322441958</v>
      </c>
      <c r="S2" s="31">
        <f t="shared" si="0"/>
        <v>260.47609630266555</v>
      </c>
      <c r="T2" s="31">
        <f t="shared" si="0"/>
        <v>256.32373172828886</v>
      </c>
      <c r="U2" s="31">
        <f t="shared" si="0"/>
        <v>298.84376612209792</v>
      </c>
      <c r="V2" s="31">
        <f t="shared" si="0"/>
        <v>291.43284608770421</v>
      </c>
      <c r="W2" s="31">
        <f t="shared" si="0"/>
        <v>243.44462596732589</v>
      </c>
      <c r="X2" s="31">
        <f t="shared" ref="X2" si="1">SUM(X3,X17,X22,X25,X26,X51,X52,X71,X74,X75,X76)</f>
        <v>292.24668959587262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242.38469475494406</v>
      </c>
      <c r="D17" s="37">
        <f t="shared" si="10"/>
        <v>255.94462596732586</v>
      </c>
      <c r="E17" s="37">
        <f t="shared" si="10"/>
        <v>257.73705932932069</v>
      </c>
      <c r="F17" s="37">
        <f t="shared" si="10"/>
        <v>261.6004299226139</v>
      </c>
      <c r="G17" s="37">
        <f t="shared" si="10"/>
        <v>281.29398108340501</v>
      </c>
      <c r="H17" s="37">
        <f t="shared" si="10"/>
        <v>271.7905417024935</v>
      </c>
      <c r="I17" s="37">
        <f t="shared" si="10"/>
        <v>268.74574376612208</v>
      </c>
      <c r="J17" s="37">
        <f t="shared" si="10"/>
        <v>274.24617368873595</v>
      </c>
      <c r="K17" s="37">
        <f t="shared" si="10"/>
        <v>288.73095442820289</v>
      </c>
      <c r="L17" s="37">
        <f t="shared" si="10"/>
        <v>237.3828030954428</v>
      </c>
      <c r="M17" s="37">
        <f t="shared" si="10"/>
        <v>260.58168529664658</v>
      </c>
      <c r="N17" s="37">
        <f t="shared" si="10"/>
        <v>264.04617368873602</v>
      </c>
      <c r="O17" s="37">
        <f t="shared" si="10"/>
        <v>251.44299226139293</v>
      </c>
      <c r="P17" s="37">
        <f t="shared" si="10"/>
        <v>240.29157351676702</v>
      </c>
      <c r="Q17" s="37">
        <f t="shared" si="10"/>
        <v>233.04892519346518</v>
      </c>
      <c r="R17" s="37">
        <f t="shared" si="10"/>
        <v>231.88624247635425</v>
      </c>
      <c r="S17" s="37">
        <f t="shared" si="10"/>
        <v>235.2225279449699</v>
      </c>
      <c r="T17" s="37">
        <f t="shared" si="10"/>
        <v>228.5991401547721</v>
      </c>
      <c r="U17" s="37">
        <f t="shared" si="10"/>
        <v>271.89810834049865</v>
      </c>
      <c r="V17" s="37">
        <f t="shared" si="10"/>
        <v>266.25554600171967</v>
      </c>
      <c r="W17" s="37">
        <f t="shared" si="10"/>
        <v>213.05012897678421</v>
      </c>
      <c r="X17" s="37">
        <f t="shared" ref="X17" si="11">SUM(X18:X21)</f>
        <v>264.45993121238166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66.389337919174537</v>
      </c>
      <c r="D19" s="10">
        <v>64.891573516766968</v>
      </c>
      <c r="E19" s="10">
        <v>63.902407566637997</v>
      </c>
      <c r="F19" s="10">
        <v>56.170765262252793</v>
      </c>
      <c r="G19" s="10">
        <v>64.418658641444537</v>
      </c>
      <c r="H19" s="10">
        <v>55.675580395528797</v>
      </c>
      <c r="I19" s="10">
        <v>50.218572656921751</v>
      </c>
      <c r="J19" s="10">
        <v>58.16302665520206</v>
      </c>
      <c r="K19" s="10">
        <v>55.434823731728287</v>
      </c>
      <c r="L19" s="10">
        <v>57.866981943250217</v>
      </c>
      <c r="M19" s="10">
        <v>69.24514187446259</v>
      </c>
      <c r="N19" s="10">
        <v>70.876612209802232</v>
      </c>
      <c r="O19" s="10">
        <v>60.31814273430782</v>
      </c>
      <c r="P19" s="10">
        <v>55.159071367153913</v>
      </c>
      <c r="Q19" s="10">
        <v>58.011006018916589</v>
      </c>
      <c r="R19" s="10">
        <v>49.095270851246767</v>
      </c>
      <c r="S19" s="10">
        <v>46.193379191745493</v>
      </c>
      <c r="T19" s="10">
        <v>45.872656921754093</v>
      </c>
      <c r="U19" s="10">
        <v>61.766208082545141</v>
      </c>
      <c r="V19" s="10">
        <v>63.231298366294062</v>
      </c>
      <c r="W19" s="10">
        <v>64.243250214961307</v>
      </c>
      <c r="X19" s="10">
        <v>57.558555460017189</v>
      </c>
    </row>
    <row r="20" spans="1:24" ht="11.25" customHeight="1" x14ac:dyDescent="0.2">
      <c r="A20" s="42" t="s">
        <v>31</v>
      </c>
      <c r="B20" s="9" t="s">
        <v>32</v>
      </c>
      <c r="C20" s="10">
        <v>175.99535683576951</v>
      </c>
      <c r="D20" s="10">
        <v>191.05305245055891</v>
      </c>
      <c r="E20" s="10">
        <v>193.83465176268271</v>
      </c>
      <c r="F20" s="10">
        <v>205.42966466036111</v>
      </c>
      <c r="G20" s="10">
        <v>216.87532244196049</v>
      </c>
      <c r="H20" s="10">
        <v>216.11496130696469</v>
      </c>
      <c r="I20" s="10">
        <v>218.52717110920031</v>
      </c>
      <c r="J20" s="10">
        <v>216.08314703353389</v>
      </c>
      <c r="K20" s="10">
        <v>233.29613069647459</v>
      </c>
      <c r="L20" s="10">
        <v>179.51582115219259</v>
      </c>
      <c r="M20" s="10">
        <v>191.33654342218401</v>
      </c>
      <c r="N20" s="10">
        <v>193.16956147893379</v>
      </c>
      <c r="O20" s="10">
        <v>191.1248495270851</v>
      </c>
      <c r="P20" s="10">
        <v>185.13250214961309</v>
      </c>
      <c r="Q20" s="10">
        <v>175.03791917454859</v>
      </c>
      <c r="R20" s="10">
        <v>182.79097162510749</v>
      </c>
      <c r="S20" s="10">
        <v>189.0291487532244</v>
      </c>
      <c r="T20" s="10">
        <v>182.726483233018</v>
      </c>
      <c r="U20" s="10">
        <v>210.1319002579535</v>
      </c>
      <c r="V20" s="10">
        <v>203.02424763542561</v>
      </c>
      <c r="W20" s="10">
        <v>148.8068787618229</v>
      </c>
      <c r="X20" s="10">
        <v>206.90137575236449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13.95571797076526</v>
      </c>
      <c r="D51" s="37">
        <v>12.469819432502151</v>
      </c>
      <c r="E51" s="37">
        <v>12.9798796216681</v>
      </c>
      <c r="F51" s="37">
        <v>22.097936371453141</v>
      </c>
      <c r="G51" s="37">
        <v>16.116509028374889</v>
      </c>
      <c r="H51" s="37">
        <v>25.331040412725709</v>
      </c>
      <c r="I51" s="37">
        <v>18.397764402407571</v>
      </c>
      <c r="J51" s="37">
        <v>19.314015477214099</v>
      </c>
      <c r="K51" s="37">
        <v>23.632244196044709</v>
      </c>
      <c r="L51" s="37">
        <v>16.41797076526225</v>
      </c>
      <c r="M51" s="37">
        <v>20.341788478073941</v>
      </c>
      <c r="N51" s="37">
        <v>15.916079105760961</v>
      </c>
      <c r="O51" s="37">
        <v>14.7073086844368</v>
      </c>
      <c r="P51" s="37">
        <v>15.07394668959587</v>
      </c>
      <c r="Q51" s="37">
        <v>18.59458297506449</v>
      </c>
      <c r="R51" s="37">
        <v>16.894067067927772</v>
      </c>
      <c r="S51" s="37">
        <v>15.002149613069649</v>
      </c>
      <c r="T51" s="37">
        <v>16.008770421324162</v>
      </c>
      <c r="U51" s="37">
        <v>16.775236457437661</v>
      </c>
      <c r="V51" s="37">
        <v>15.55666380051591</v>
      </c>
      <c r="W51" s="37">
        <v>16.400085984522789</v>
      </c>
      <c r="X51" s="37">
        <v>13.68245915735168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9.3441960447119516</v>
      </c>
      <c r="D76" s="40">
        <v>9.1082545141874451</v>
      </c>
      <c r="E76" s="40">
        <v>9.412209802235596</v>
      </c>
      <c r="F76" s="40">
        <v>9.4517626827171117</v>
      </c>
      <c r="G76" s="40">
        <v>9.9219260533104023</v>
      </c>
      <c r="H76" s="40">
        <v>9.5257093723129831</v>
      </c>
      <c r="I76" s="40">
        <v>8.8475494411006022</v>
      </c>
      <c r="J76" s="40">
        <v>9.2869303525365439</v>
      </c>
      <c r="K76" s="40">
        <v>9.151246775580395</v>
      </c>
      <c r="L76" s="40">
        <v>7.6698194325021491</v>
      </c>
      <c r="M76" s="40">
        <v>9.2822012037833179</v>
      </c>
      <c r="N76" s="40">
        <v>9.5717970765262237</v>
      </c>
      <c r="O76" s="40">
        <v>10.16852966466036</v>
      </c>
      <c r="P76" s="40">
        <v>9.9387790197764385</v>
      </c>
      <c r="Q76" s="40">
        <v>10.41797076526225</v>
      </c>
      <c r="R76" s="40">
        <v>11.86844368013757</v>
      </c>
      <c r="S76" s="40">
        <v>10.251418744625971</v>
      </c>
      <c r="T76" s="40">
        <v>11.7158211521926</v>
      </c>
      <c r="U76" s="40">
        <v>10.17042132416165</v>
      </c>
      <c r="V76" s="40">
        <v>9.6206362854686152</v>
      </c>
      <c r="W76" s="40">
        <v>13.994411006018909</v>
      </c>
      <c r="X76" s="40">
        <v>14.10429922613929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271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3272.6260533104046</v>
      </c>
      <c r="D2" s="31">
        <f t="shared" si="0"/>
        <v>3268.1826311263976</v>
      </c>
      <c r="E2" s="31">
        <f t="shared" si="0"/>
        <v>3122.1239896818574</v>
      </c>
      <c r="F2" s="31">
        <f t="shared" si="0"/>
        <v>3249.0934651762682</v>
      </c>
      <c r="G2" s="31">
        <f t="shared" si="0"/>
        <v>3402.1918314703353</v>
      </c>
      <c r="H2" s="31">
        <f t="shared" si="0"/>
        <v>3585.2459157351677</v>
      </c>
      <c r="I2" s="31">
        <f t="shared" si="0"/>
        <v>3422.1563198624253</v>
      </c>
      <c r="J2" s="31">
        <f t="shared" si="0"/>
        <v>3698.4774720550299</v>
      </c>
      <c r="K2" s="31">
        <f t="shared" si="0"/>
        <v>3556.288048151333</v>
      </c>
      <c r="L2" s="31">
        <f t="shared" si="0"/>
        <v>3415.5589853826309</v>
      </c>
      <c r="M2" s="31">
        <f t="shared" si="0"/>
        <v>3545.5078245915724</v>
      </c>
      <c r="N2" s="31">
        <f t="shared" si="0"/>
        <v>3914.2148753224405</v>
      </c>
      <c r="O2" s="31">
        <f t="shared" si="0"/>
        <v>3632.397678417884</v>
      </c>
      <c r="P2" s="31">
        <f t="shared" si="0"/>
        <v>3488.7257953568351</v>
      </c>
      <c r="Q2" s="31">
        <f t="shared" si="0"/>
        <v>3567.3071367153907</v>
      </c>
      <c r="R2" s="31">
        <f t="shared" si="0"/>
        <v>3785.2429922613928</v>
      </c>
      <c r="S2" s="31">
        <f t="shared" si="0"/>
        <v>3596.9944969905409</v>
      </c>
      <c r="T2" s="31">
        <f t="shared" si="0"/>
        <v>3455.4004299226135</v>
      </c>
      <c r="U2" s="31">
        <f t="shared" si="0"/>
        <v>3588.08521066208</v>
      </c>
      <c r="V2" s="31">
        <f t="shared" si="0"/>
        <v>3979.7335339638862</v>
      </c>
      <c r="W2" s="31">
        <f t="shared" si="0"/>
        <v>3494.4865864144449</v>
      </c>
      <c r="X2" s="31">
        <f t="shared" ref="X2" si="1">SUM(X3,X17,X22,X25,X26,X51,X52,X71,X74,X75,X76)</f>
        <v>3732.9541702493552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2337.1475494411011</v>
      </c>
      <c r="D26" s="37">
        <f t="shared" si="14"/>
        <v>2332.4843508168533</v>
      </c>
      <c r="E26" s="37">
        <f t="shared" si="14"/>
        <v>2105.263800515907</v>
      </c>
      <c r="F26" s="37">
        <f t="shared" si="14"/>
        <v>2189.6949269131555</v>
      </c>
      <c r="G26" s="37">
        <f t="shared" si="14"/>
        <v>2334.6918314703353</v>
      </c>
      <c r="H26" s="37">
        <f t="shared" si="14"/>
        <v>2390.2263972484952</v>
      </c>
      <c r="I26" s="37">
        <f t="shared" si="14"/>
        <v>2252.9512467755808</v>
      </c>
      <c r="J26" s="37">
        <f t="shared" si="14"/>
        <v>2502.581255374032</v>
      </c>
      <c r="K26" s="37">
        <f t="shared" si="14"/>
        <v>2315.5511607910576</v>
      </c>
      <c r="L26" s="37">
        <f t="shared" si="14"/>
        <v>1926.7471195184862</v>
      </c>
      <c r="M26" s="37">
        <f t="shared" si="14"/>
        <v>1782.6331040412724</v>
      </c>
      <c r="N26" s="37">
        <f t="shared" si="14"/>
        <v>1917.5678417884772</v>
      </c>
      <c r="O26" s="37">
        <f t="shared" si="14"/>
        <v>1985.811865864144</v>
      </c>
      <c r="P26" s="37">
        <f t="shared" si="14"/>
        <v>1832.1441960447116</v>
      </c>
      <c r="Q26" s="37">
        <f t="shared" si="14"/>
        <v>1937.7652622527942</v>
      </c>
      <c r="R26" s="37">
        <f t="shared" si="14"/>
        <v>2305.6891659501289</v>
      </c>
      <c r="S26" s="37">
        <f t="shared" si="14"/>
        <v>2306.7368873602745</v>
      </c>
      <c r="T26" s="37">
        <f t="shared" si="14"/>
        <v>2167.1300085984522</v>
      </c>
      <c r="U26" s="37">
        <f t="shared" si="14"/>
        <v>2101.4794496990535</v>
      </c>
      <c r="V26" s="37">
        <f t="shared" si="14"/>
        <v>2417.9382631126396</v>
      </c>
      <c r="W26" s="37">
        <f t="shared" si="14"/>
        <v>2027.183920894239</v>
      </c>
      <c r="X26" s="37">
        <f t="shared" ref="X26" si="15">SUM(X27,X33)</f>
        <v>2363.9013757523644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2337.1475494411011</v>
      </c>
      <c r="D33" s="29">
        <f t="shared" si="18"/>
        <v>2332.4843508168533</v>
      </c>
      <c r="E33" s="29">
        <f t="shared" si="18"/>
        <v>2105.263800515907</v>
      </c>
      <c r="F33" s="29">
        <f t="shared" si="18"/>
        <v>2189.6949269131555</v>
      </c>
      <c r="G33" s="29">
        <f t="shared" si="18"/>
        <v>2334.6918314703353</v>
      </c>
      <c r="H33" s="29">
        <f t="shared" si="18"/>
        <v>2390.2263972484952</v>
      </c>
      <c r="I33" s="29">
        <f t="shared" si="18"/>
        <v>2252.9512467755808</v>
      </c>
      <c r="J33" s="29">
        <f t="shared" si="18"/>
        <v>2502.581255374032</v>
      </c>
      <c r="K33" s="29">
        <f t="shared" si="18"/>
        <v>2315.5511607910576</v>
      </c>
      <c r="L33" s="29">
        <f t="shared" si="18"/>
        <v>1926.7471195184862</v>
      </c>
      <c r="M33" s="29">
        <f t="shared" si="18"/>
        <v>1782.6331040412724</v>
      </c>
      <c r="N33" s="29">
        <f t="shared" si="18"/>
        <v>1917.5678417884772</v>
      </c>
      <c r="O33" s="29">
        <f t="shared" si="18"/>
        <v>1985.811865864144</v>
      </c>
      <c r="P33" s="29">
        <f t="shared" si="18"/>
        <v>1832.1441960447116</v>
      </c>
      <c r="Q33" s="29">
        <f t="shared" si="18"/>
        <v>1937.7652622527942</v>
      </c>
      <c r="R33" s="29">
        <f t="shared" si="18"/>
        <v>2305.6891659501289</v>
      </c>
      <c r="S33" s="29">
        <f t="shared" si="18"/>
        <v>2306.7368873602745</v>
      </c>
      <c r="T33" s="29">
        <f t="shared" si="18"/>
        <v>2167.1300085984522</v>
      </c>
      <c r="U33" s="29">
        <f t="shared" si="18"/>
        <v>2101.4794496990535</v>
      </c>
      <c r="V33" s="29">
        <f t="shared" si="18"/>
        <v>2417.9382631126396</v>
      </c>
      <c r="W33" s="29">
        <f t="shared" si="18"/>
        <v>2027.183920894239</v>
      </c>
      <c r="X33" s="29">
        <f t="shared" ref="X33" si="19">SUM(X34:X50)</f>
        <v>2363.9013757523644</v>
      </c>
    </row>
    <row r="34" spans="1:24" ht="11.25" customHeight="1" x14ac:dyDescent="0.2">
      <c r="A34" s="41" t="s">
        <v>55</v>
      </c>
      <c r="B34" s="9" t="s">
        <v>56</v>
      </c>
      <c r="C34" s="10">
        <v>1590.085726569218</v>
      </c>
      <c r="D34" s="10">
        <v>1576.052364574377</v>
      </c>
      <c r="E34" s="10">
        <v>1459.4676698194321</v>
      </c>
      <c r="F34" s="10">
        <v>1550.144625967326</v>
      </c>
      <c r="G34" s="10">
        <v>1755.2473774720549</v>
      </c>
      <c r="H34" s="10">
        <v>1778.996044711952</v>
      </c>
      <c r="I34" s="10">
        <v>1735.816595012898</v>
      </c>
      <c r="J34" s="10">
        <v>1919.329492691315</v>
      </c>
      <c r="K34" s="10">
        <v>1753.0883920894239</v>
      </c>
      <c r="L34" s="10">
        <v>1658.093465176268</v>
      </c>
      <c r="M34" s="10">
        <v>1595.4831470335339</v>
      </c>
      <c r="N34" s="10">
        <v>1690.4780739466889</v>
      </c>
      <c r="O34" s="10">
        <v>1733.6576096302661</v>
      </c>
      <c r="P34" s="10">
        <v>1613.8343938091141</v>
      </c>
      <c r="Q34" s="10">
        <v>1682.921668099742</v>
      </c>
      <c r="R34" s="10">
        <v>2014.6453138435079</v>
      </c>
      <c r="S34" s="10">
        <v>2012.4203783319001</v>
      </c>
      <c r="T34" s="10">
        <v>1895.520120378332</v>
      </c>
      <c r="U34" s="10">
        <v>1830.039982803095</v>
      </c>
      <c r="V34" s="10">
        <v>2131.0374032674122</v>
      </c>
      <c r="W34" s="10">
        <v>1768.928116938951</v>
      </c>
      <c r="X34" s="10">
        <v>2076.5954428202922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3.2384350816852958</v>
      </c>
      <c r="D36" s="10">
        <v>1.07944969905417</v>
      </c>
      <c r="E36" s="10">
        <v>1.07944969905417</v>
      </c>
      <c r="F36" s="10">
        <v>1.07944969905417</v>
      </c>
      <c r="G36" s="10">
        <v>6.4769561478933788</v>
      </c>
      <c r="H36" s="10">
        <v>1.07944969905417</v>
      </c>
      <c r="I36" s="10">
        <v>1.07944969905417</v>
      </c>
      <c r="J36" s="10">
        <v>4.3179707652622534</v>
      </c>
      <c r="K36" s="10">
        <v>1.07944969905417</v>
      </c>
      <c r="L36" s="10">
        <v>2.1589853826311258</v>
      </c>
      <c r="M36" s="10">
        <v>1.07944969905417</v>
      </c>
      <c r="N36" s="10">
        <v>1.07944969905417</v>
      </c>
      <c r="O36" s="10">
        <v>1.07944969905417</v>
      </c>
      <c r="P36" s="10">
        <v>1.07944969905417</v>
      </c>
      <c r="Q36" s="10">
        <v>2.1589853826311258</v>
      </c>
      <c r="R36" s="10">
        <v>43.485984522785898</v>
      </c>
      <c r="S36" s="10">
        <v>36.949957007738597</v>
      </c>
      <c r="T36" s="10">
        <v>48.635425623387789</v>
      </c>
      <c r="U36" s="10">
        <v>18.174376612209802</v>
      </c>
      <c r="V36" s="10">
        <v>39.199656061908847</v>
      </c>
      <c r="W36" s="10">
        <v>17.366895958727429</v>
      </c>
      <c r="X36" s="10">
        <v>28.867755803955291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2.058813413585554</v>
      </c>
      <c r="D43" s="10">
        <v>1.029406706792777</v>
      </c>
      <c r="E43" s="10">
        <v>0</v>
      </c>
      <c r="F43" s="10">
        <v>1.029406706792777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1.031814273430782</v>
      </c>
      <c r="P43" s="10">
        <v>1.031814273430782</v>
      </c>
      <c r="Q43" s="10">
        <v>0</v>
      </c>
      <c r="R43" s="10">
        <v>0.25588993981083402</v>
      </c>
      <c r="S43" s="10">
        <v>0.4545141874462596</v>
      </c>
      <c r="T43" s="10">
        <v>0.38091143594153049</v>
      </c>
      <c r="U43" s="10">
        <v>0.74118658641444524</v>
      </c>
      <c r="V43" s="10">
        <v>0.5065348237317282</v>
      </c>
      <c r="W43" s="10">
        <v>0.71797076526225267</v>
      </c>
      <c r="X43" s="10">
        <v>0.599140154772141</v>
      </c>
    </row>
    <row r="44" spans="1:24" ht="11.25" customHeight="1" x14ac:dyDescent="0.2">
      <c r="A44" s="41" t="s">
        <v>75</v>
      </c>
      <c r="B44" s="9" t="s">
        <v>76</v>
      </c>
      <c r="C44" s="10">
        <v>263.42312983662941</v>
      </c>
      <c r="D44" s="10">
        <v>311.40730868443683</v>
      </c>
      <c r="E44" s="10">
        <v>243.83774720550301</v>
      </c>
      <c r="F44" s="10">
        <v>205.64634565778161</v>
      </c>
      <c r="G44" s="10">
        <v>169.41341358555459</v>
      </c>
      <c r="H44" s="10">
        <v>185.08168529664661</v>
      </c>
      <c r="I44" s="10">
        <v>159.6207222699914</v>
      </c>
      <c r="J44" s="10">
        <v>166.47558039552879</v>
      </c>
      <c r="K44" s="10">
        <v>164.51702493551161</v>
      </c>
      <c r="L44" s="10">
        <v>58.756061908856402</v>
      </c>
      <c r="M44" s="10">
        <v>7.8341358555460019</v>
      </c>
      <c r="N44" s="10">
        <v>4.8963026655202064</v>
      </c>
      <c r="O44" s="10">
        <v>7.9105760963026652</v>
      </c>
      <c r="P44" s="10">
        <v>6.8548581255374019</v>
      </c>
      <c r="Q44" s="10">
        <v>4.8963026655202064</v>
      </c>
      <c r="R44" s="10">
        <v>7.2406706792777298</v>
      </c>
      <c r="S44" s="10">
        <v>9.4582975064488384E-4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4.0412725709372309E-3</v>
      </c>
      <c r="S47" s="10">
        <v>0.32527944969905409</v>
      </c>
      <c r="T47" s="10">
        <v>0.199140154772141</v>
      </c>
      <c r="U47" s="10">
        <v>3.3018056749785037E-2</v>
      </c>
      <c r="V47" s="10">
        <v>0.25915735167669818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135.35872742906281</v>
      </c>
      <c r="D48" s="10">
        <v>121.90696474634569</v>
      </c>
      <c r="E48" s="10">
        <v>79.870077386070506</v>
      </c>
      <c r="F48" s="10">
        <v>119.38469475494411</v>
      </c>
      <c r="G48" s="10">
        <v>130.3143594153052</v>
      </c>
      <c r="H48" s="10">
        <v>154.69570077386069</v>
      </c>
      <c r="I48" s="10">
        <v>139.56242476354259</v>
      </c>
      <c r="J48" s="10">
        <v>205.13998280309539</v>
      </c>
      <c r="K48" s="10">
        <v>214.38804815133281</v>
      </c>
      <c r="L48" s="10">
        <v>179.07712811693889</v>
      </c>
      <c r="M48" s="10">
        <v>178.23637145313839</v>
      </c>
      <c r="N48" s="10">
        <v>221.11401547721411</v>
      </c>
      <c r="O48" s="10">
        <v>242.13241616509029</v>
      </c>
      <c r="P48" s="10">
        <v>209.34368013757521</v>
      </c>
      <c r="Q48" s="10">
        <v>228.6806534823732</v>
      </c>
      <c r="R48" s="10">
        <v>240.05726569217541</v>
      </c>
      <c r="S48" s="10">
        <v>255.96001719690449</v>
      </c>
      <c r="T48" s="10">
        <v>222.39441100601891</v>
      </c>
      <c r="U48" s="10">
        <v>252.49088564058471</v>
      </c>
      <c r="V48" s="10">
        <v>246.9355116079106</v>
      </c>
      <c r="W48" s="10">
        <v>240.17093723129841</v>
      </c>
      <c r="X48" s="10">
        <v>257.83903697334478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342.98271711092002</v>
      </c>
      <c r="D50" s="10">
        <v>321.00885640584693</v>
      </c>
      <c r="E50" s="10">
        <v>321.00885640584693</v>
      </c>
      <c r="F50" s="10">
        <v>312.4104041272571</v>
      </c>
      <c r="G50" s="10">
        <v>273.23972484952702</v>
      </c>
      <c r="H50" s="10">
        <v>270.37351676698188</v>
      </c>
      <c r="I50" s="10">
        <v>216.8720550300946</v>
      </c>
      <c r="J50" s="10">
        <v>207.3182287188306</v>
      </c>
      <c r="K50" s="10">
        <v>182.47824591573519</v>
      </c>
      <c r="L50" s="10">
        <v>28.661478933791919</v>
      </c>
      <c r="M50" s="10">
        <v>0</v>
      </c>
      <c r="N50" s="10">
        <v>0</v>
      </c>
      <c r="O50" s="10">
        <v>0</v>
      </c>
      <c r="P50" s="10">
        <v>0</v>
      </c>
      <c r="Q50" s="10">
        <v>19.10765262252794</v>
      </c>
      <c r="R50" s="10">
        <v>0</v>
      </c>
      <c r="S50" s="10">
        <v>0.62579535683576948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625.47085124677551</v>
      </c>
      <c r="D51" s="37">
        <v>611.92837489251929</v>
      </c>
      <c r="E51" s="37">
        <v>714.52906276870158</v>
      </c>
      <c r="F51" s="37">
        <v>728.63043852106625</v>
      </c>
      <c r="G51" s="37">
        <v>749.61049011177977</v>
      </c>
      <c r="H51" s="37">
        <v>861.17506448839208</v>
      </c>
      <c r="I51" s="37">
        <v>856.66087704213248</v>
      </c>
      <c r="J51" s="37">
        <v>871.17085124677567</v>
      </c>
      <c r="K51" s="37">
        <v>934.71315563198618</v>
      </c>
      <c r="L51" s="37">
        <v>864.50696474634572</v>
      </c>
      <c r="M51" s="37">
        <v>1114.7425623387785</v>
      </c>
      <c r="N51" s="37">
        <v>1307.1753224419604</v>
      </c>
      <c r="O51" s="37">
        <v>1015.194325021496</v>
      </c>
      <c r="P51" s="37">
        <v>1002.2107480653481</v>
      </c>
      <c r="Q51" s="37">
        <v>988.56070507308675</v>
      </c>
      <c r="R51" s="37">
        <v>974.78770421324157</v>
      </c>
      <c r="S51" s="37">
        <v>798.82012037833181</v>
      </c>
      <c r="T51" s="37">
        <v>807.84858125537403</v>
      </c>
      <c r="U51" s="37">
        <v>977.11607910576083</v>
      </c>
      <c r="V51" s="37">
        <v>996.04806534823717</v>
      </c>
      <c r="W51" s="37">
        <v>958.6192605331039</v>
      </c>
      <c r="X51" s="37">
        <v>832.57472055030098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87.823645743766122</v>
      </c>
      <c r="D75" s="37">
        <v>90.665864144453991</v>
      </c>
      <c r="E75" s="37">
        <v>85.220206362854682</v>
      </c>
      <c r="F75" s="37">
        <v>100.24359415305244</v>
      </c>
      <c r="G75" s="37">
        <v>94.415735167669823</v>
      </c>
      <c r="H75" s="37">
        <v>97.90292347377472</v>
      </c>
      <c r="I75" s="37">
        <v>82.449613069647469</v>
      </c>
      <c r="J75" s="37">
        <v>89.041788478073954</v>
      </c>
      <c r="K75" s="37">
        <v>81.948065348237321</v>
      </c>
      <c r="L75" s="37">
        <v>389.65313843508176</v>
      </c>
      <c r="M75" s="37">
        <v>405.65580395528804</v>
      </c>
      <c r="N75" s="37">
        <v>408.04436801375749</v>
      </c>
      <c r="O75" s="37">
        <v>402.59862424763537</v>
      </c>
      <c r="P75" s="37">
        <v>408.71306964746344</v>
      </c>
      <c r="Q75" s="37">
        <v>391.96999140154776</v>
      </c>
      <c r="R75" s="37">
        <v>242.12519346517618</v>
      </c>
      <c r="S75" s="37">
        <v>222.76319862424768</v>
      </c>
      <c r="T75" s="37">
        <v>234.84797936371453</v>
      </c>
      <c r="U75" s="37">
        <v>248.68555460017194</v>
      </c>
      <c r="V75" s="37">
        <v>275.48013757523643</v>
      </c>
      <c r="W75" s="37">
        <v>267.86680997420461</v>
      </c>
      <c r="X75" s="37">
        <v>271.48306104901127</v>
      </c>
    </row>
    <row r="76" spans="1:24" ht="11.25" customHeight="1" x14ac:dyDescent="0.2">
      <c r="A76" s="38" t="s">
        <v>139</v>
      </c>
      <c r="B76" s="39" t="s">
        <v>140</v>
      </c>
      <c r="C76" s="40">
        <v>222.18400687876181</v>
      </c>
      <c r="D76" s="40">
        <v>233.10404127257095</v>
      </c>
      <c r="E76" s="40">
        <v>217.11092003439384</v>
      </c>
      <c r="F76" s="40">
        <v>230.52450558899395</v>
      </c>
      <c r="G76" s="40">
        <v>223.47377472055027</v>
      </c>
      <c r="H76" s="40">
        <v>235.94153052450557</v>
      </c>
      <c r="I76" s="40">
        <v>230.0945829750645</v>
      </c>
      <c r="J76" s="40">
        <v>235.68357695614787</v>
      </c>
      <c r="K76" s="40">
        <v>224.07566638005159</v>
      </c>
      <c r="L76" s="40">
        <v>234.65176268271705</v>
      </c>
      <c r="M76" s="40">
        <v>242.47635425623386</v>
      </c>
      <c r="N76" s="40">
        <v>281.42734307824583</v>
      </c>
      <c r="O76" s="40">
        <v>228.79286328460879</v>
      </c>
      <c r="P76" s="40">
        <v>245.65778159931216</v>
      </c>
      <c r="Q76" s="40">
        <v>249.01117798796216</v>
      </c>
      <c r="R76" s="40">
        <v>262.64092863284611</v>
      </c>
      <c r="S76" s="40">
        <v>268.67429062768701</v>
      </c>
      <c r="T76" s="40">
        <v>245.57386070507309</v>
      </c>
      <c r="U76" s="40">
        <v>260.80412725709368</v>
      </c>
      <c r="V76" s="40">
        <v>290.26706792777298</v>
      </c>
      <c r="W76" s="40">
        <v>240.81659501289764</v>
      </c>
      <c r="X76" s="40">
        <v>264.99501289767841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166</v>
      </c>
      <c r="B1" s="4" t="s">
        <v>269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167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168</v>
      </c>
      <c r="B1" s="4" t="s">
        <v>267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169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170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171</v>
      </c>
      <c r="B1" s="4" t="s">
        <v>264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172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530.79200343938089</v>
      </c>
      <c r="D2" s="31">
        <f t="shared" si="0"/>
        <v>546.57016337059326</v>
      </c>
      <c r="E2" s="31">
        <f t="shared" si="0"/>
        <v>556.54918314703355</v>
      </c>
      <c r="F2" s="31">
        <f t="shared" si="0"/>
        <v>567.21126397248497</v>
      </c>
      <c r="G2" s="31">
        <f t="shared" si="0"/>
        <v>587.95262252794487</v>
      </c>
      <c r="H2" s="31">
        <f t="shared" si="0"/>
        <v>585.4590713671538</v>
      </c>
      <c r="I2" s="31">
        <f t="shared" si="0"/>
        <v>590.47962166809975</v>
      </c>
      <c r="J2" s="31">
        <f t="shared" si="0"/>
        <v>564.37850386930347</v>
      </c>
      <c r="K2" s="31">
        <f t="shared" si="0"/>
        <v>559.70670679277725</v>
      </c>
      <c r="L2" s="31">
        <f t="shared" si="0"/>
        <v>544.30593293207221</v>
      </c>
      <c r="M2" s="31">
        <f t="shared" si="0"/>
        <v>583.90180567497839</v>
      </c>
      <c r="N2" s="31">
        <f t="shared" si="0"/>
        <v>538.87936371453134</v>
      </c>
      <c r="O2" s="31">
        <f t="shared" si="0"/>
        <v>528.49028374892521</v>
      </c>
      <c r="P2" s="31">
        <f t="shared" si="0"/>
        <v>524.35752364574375</v>
      </c>
      <c r="Q2" s="31">
        <f t="shared" si="0"/>
        <v>498.88701633705921</v>
      </c>
      <c r="R2" s="31">
        <f t="shared" si="0"/>
        <v>647.49062768701629</v>
      </c>
      <c r="S2" s="31">
        <f t="shared" si="0"/>
        <v>673.99793637145308</v>
      </c>
      <c r="T2" s="31">
        <f t="shared" si="0"/>
        <v>667.19836629406711</v>
      </c>
      <c r="U2" s="31">
        <f t="shared" si="0"/>
        <v>652.77368873602745</v>
      </c>
      <c r="V2" s="31">
        <f t="shared" si="0"/>
        <v>633.88650042992253</v>
      </c>
      <c r="W2" s="31">
        <f t="shared" si="0"/>
        <v>611.0069647463456</v>
      </c>
      <c r="X2" s="31">
        <f t="shared" ref="X2" si="1">SUM(X3,X17,X22,X25,X26,X51,X52,X71,X74,X75,X76)</f>
        <v>618.70137575236447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108.00610490111779</v>
      </c>
      <c r="D75" s="37">
        <v>112.090369733448</v>
      </c>
      <c r="E75" s="37">
        <v>117.5122098022356</v>
      </c>
      <c r="F75" s="37">
        <v>122.6712811693895</v>
      </c>
      <c r="G75" s="37">
        <v>126.7316423043852</v>
      </c>
      <c r="H75" s="37">
        <v>120.71272570937229</v>
      </c>
      <c r="I75" s="37">
        <v>122.1219260533104</v>
      </c>
      <c r="J75" s="37">
        <v>89.399999999999991</v>
      </c>
      <c r="K75" s="37">
        <v>92.122871883061038</v>
      </c>
      <c r="L75" s="37">
        <v>93.317110920034395</v>
      </c>
      <c r="M75" s="37">
        <v>99.55098882201203</v>
      </c>
      <c r="N75" s="37">
        <v>91.931814273430774</v>
      </c>
      <c r="O75" s="37">
        <v>82.139122957867585</v>
      </c>
      <c r="P75" s="37">
        <v>82.998968185726568</v>
      </c>
      <c r="Q75" s="37">
        <v>74.639380911435936</v>
      </c>
      <c r="R75" s="37">
        <v>194.83000859845231</v>
      </c>
      <c r="S75" s="37">
        <v>206.77231298366291</v>
      </c>
      <c r="T75" s="37">
        <v>201.6541702493551</v>
      </c>
      <c r="U75" s="37">
        <v>194.14754944110061</v>
      </c>
      <c r="V75" s="37">
        <v>198.92450558899401</v>
      </c>
      <c r="W75" s="37">
        <v>203.06122098022351</v>
      </c>
      <c r="X75" s="37">
        <v>206.23361994840931</v>
      </c>
    </row>
    <row r="76" spans="1:24" ht="11.25" customHeight="1" x14ac:dyDescent="0.2">
      <c r="A76" s="38" t="s">
        <v>139</v>
      </c>
      <c r="B76" s="39" t="s">
        <v>140</v>
      </c>
      <c r="C76" s="40">
        <v>422.7858985382631</v>
      </c>
      <c r="D76" s="40">
        <v>434.47979363714529</v>
      </c>
      <c r="E76" s="40">
        <v>439.0369733447979</v>
      </c>
      <c r="F76" s="40">
        <v>444.53998280309543</v>
      </c>
      <c r="G76" s="40">
        <v>461.22098022355971</v>
      </c>
      <c r="H76" s="40">
        <v>464.74634565778149</v>
      </c>
      <c r="I76" s="40">
        <v>468.35769561478929</v>
      </c>
      <c r="J76" s="40">
        <v>474.97850386930349</v>
      </c>
      <c r="K76" s="40">
        <v>467.58383490971619</v>
      </c>
      <c r="L76" s="40">
        <v>450.98882201203782</v>
      </c>
      <c r="M76" s="40">
        <v>484.35081685296637</v>
      </c>
      <c r="N76" s="40">
        <v>446.94754944110059</v>
      </c>
      <c r="O76" s="40">
        <v>446.35116079105762</v>
      </c>
      <c r="P76" s="40">
        <v>441.35855546001721</v>
      </c>
      <c r="Q76" s="40">
        <v>424.24763542562329</v>
      </c>
      <c r="R76" s="40">
        <v>452.66061908856398</v>
      </c>
      <c r="S76" s="40">
        <v>467.22562338779022</v>
      </c>
      <c r="T76" s="40">
        <v>465.54419604471201</v>
      </c>
      <c r="U76" s="40">
        <v>458.62613929492687</v>
      </c>
      <c r="V76" s="40">
        <v>434.96199484092858</v>
      </c>
      <c r="W76" s="40">
        <v>407.94574376612212</v>
      </c>
      <c r="X76" s="40">
        <v>412.46775580395519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173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58537.135941530505</v>
      </c>
      <c r="D2" s="31">
        <f t="shared" si="0"/>
        <v>59499.777815993111</v>
      </c>
      <c r="E2" s="31">
        <f t="shared" si="0"/>
        <v>60250.385124677559</v>
      </c>
      <c r="F2" s="31">
        <f t="shared" si="0"/>
        <v>62575.63276010321</v>
      </c>
      <c r="G2" s="31">
        <f t="shared" si="0"/>
        <v>62852.871367153923</v>
      </c>
      <c r="H2" s="31">
        <f t="shared" si="0"/>
        <v>61795.090713671518</v>
      </c>
      <c r="I2" s="31">
        <f t="shared" si="0"/>
        <v>62018.148753224414</v>
      </c>
      <c r="J2" s="31">
        <f t="shared" si="0"/>
        <v>60992.354342218416</v>
      </c>
      <c r="K2" s="31">
        <f t="shared" si="0"/>
        <v>60652.393293207198</v>
      </c>
      <c r="L2" s="31">
        <f t="shared" si="0"/>
        <v>59534.058899398122</v>
      </c>
      <c r="M2" s="31">
        <f t="shared" si="0"/>
        <v>64528.12218400689</v>
      </c>
      <c r="N2" s="31">
        <f t="shared" si="0"/>
        <v>59571.924591573515</v>
      </c>
      <c r="O2" s="31">
        <f t="shared" si="0"/>
        <v>60071.547377472045</v>
      </c>
      <c r="P2" s="31">
        <f t="shared" si="0"/>
        <v>59343.898538263085</v>
      </c>
      <c r="Q2" s="31">
        <f t="shared" si="0"/>
        <v>54493.139552880464</v>
      </c>
      <c r="R2" s="31">
        <f t="shared" si="0"/>
        <v>50177.046775580377</v>
      </c>
      <c r="S2" s="31">
        <f t="shared" si="0"/>
        <v>54581.532932072194</v>
      </c>
      <c r="T2" s="31">
        <f t="shared" si="0"/>
        <v>54224.291315563198</v>
      </c>
      <c r="U2" s="31">
        <f t="shared" si="0"/>
        <v>51583.395872742862</v>
      </c>
      <c r="V2" s="31">
        <f t="shared" si="0"/>
        <v>56369.157953568341</v>
      </c>
      <c r="W2" s="31">
        <f t="shared" si="0"/>
        <v>55307.662596732582</v>
      </c>
      <c r="X2" s="31">
        <f t="shared" ref="X2" si="1">SUM(X3,X17,X22,X25,X26,X51,X52,X71,X74,X75,X76)</f>
        <v>56520.891573516783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256.31220980223452</v>
      </c>
      <c r="D3" s="34">
        <f t="shared" si="2"/>
        <v>243.43233018056623</v>
      </c>
      <c r="E3" s="34">
        <f t="shared" si="2"/>
        <v>231.83860705073297</v>
      </c>
      <c r="F3" s="34">
        <f t="shared" si="2"/>
        <v>223.39621668099778</v>
      </c>
      <c r="G3" s="34">
        <f t="shared" si="2"/>
        <v>218.07128116938929</v>
      </c>
      <c r="H3" s="34">
        <f t="shared" si="2"/>
        <v>214.5889939810842</v>
      </c>
      <c r="I3" s="34">
        <f t="shared" si="2"/>
        <v>224.09337919174564</v>
      </c>
      <c r="J3" s="34">
        <f t="shared" si="2"/>
        <v>278.78598452278601</v>
      </c>
      <c r="K3" s="34">
        <f t="shared" si="2"/>
        <v>276.92304385210826</v>
      </c>
      <c r="L3" s="34">
        <f t="shared" si="2"/>
        <v>241.429320722271</v>
      </c>
      <c r="M3" s="34">
        <f t="shared" si="2"/>
        <v>248.11805674978501</v>
      </c>
      <c r="N3" s="34">
        <f t="shared" si="2"/>
        <v>243.26792777300156</v>
      </c>
      <c r="O3" s="34">
        <f t="shared" si="2"/>
        <v>237.71470335339598</v>
      </c>
      <c r="P3" s="34">
        <f t="shared" si="2"/>
        <v>200.77592433362122</v>
      </c>
      <c r="Q3" s="34">
        <f t="shared" si="2"/>
        <v>140.94385210662207</v>
      </c>
      <c r="R3" s="34">
        <f t="shared" si="2"/>
        <v>276.02287188305951</v>
      </c>
      <c r="S3" s="34">
        <f t="shared" si="2"/>
        <v>314.62682717110954</v>
      </c>
      <c r="T3" s="34">
        <f t="shared" si="2"/>
        <v>327.66552020636232</v>
      </c>
      <c r="U3" s="34">
        <f t="shared" si="2"/>
        <v>312.72304385210566</v>
      </c>
      <c r="V3" s="34">
        <f t="shared" si="2"/>
        <v>284.78486672398998</v>
      </c>
      <c r="W3" s="34">
        <f t="shared" si="2"/>
        <v>237.44711951848697</v>
      </c>
      <c r="X3" s="34">
        <f t="shared" ref="X3" si="3">SUM(X4,X8,X11)</f>
        <v>188.18598452278556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52.476354256232952</v>
      </c>
      <c r="D4" s="29">
        <f t="shared" si="4"/>
        <v>43.998280309543567</v>
      </c>
      <c r="E4" s="29">
        <f t="shared" si="4"/>
        <v>38.39982803095679</v>
      </c>
      <c r="F4" s="29">
        <f t="shared" si="4"/>
        <v>27.917540842648776</v>
      </c>
      <c r="G4" s="29">
        <f t="shared" si="4"/>
        <v>19.549785038693312</v>
      </c>
      <c r="H4" s="29">
        <f t="shared" si="4"/>
        <v>22.349097162511931</v>
      </c>
      <c r="I4" s="29">
        <f t="shared" si="4"/>
        <v>26.563026655202243</v>
      </c>
      <c r="J4" s="29">
        <f t="shared" si="4"/>
        <v>44.74325021496113</v>
      </c>
      <c r="K4" s="29">
        <f t="shared" si="4"/>
        <v>30.047205503011444</v>
      </c>
      <c r="L4" s="29">
        <f t="shared" si="4"/>
        <v>25.878159931213027</v>
      </c>
      <c r="M4" s="29">
        <f t="shared" si="4"/>
        <v>27.947635425623663</v>
      </c>
      <c r="N4" s="29">
        <f t="shared" si="4"/>
        <v>23.763886500429901</v>
      </c>
      <c r="O4" s="29">
        <f t="shared" si="4"/>
        <v>27.262854686155766</v>
      </c>
      <c r="P4" s="29">
        <f t="shared" si="4"/>
        <v>22.334049871024032</v>
      </c>
      <c r="Q4" s="29">
        <f t="shared" si="4"/>
        <v>28.437919174550391</v>
      </c>
      <c r="R4" s="29">
        <f t="shared" si="4"/>
        <v>22.739552880480389</v>
      </c>
      <c r="S4" s="29">
        <f t="shared" si="4"/>
        <v>31.395270851247464</v>
      </c>
      <c r="T4" s="29">
        <f t="shared" si="4"/>
        <v>42.81908856405758</v>
      </c>
      <c r="U4" s="29">
        <f t="shared" si="4"/>
        <v>43.310490111779522</v>
      </c>
      <c r="V4" s="29">
        <f t="shared" si="4"/>
        <v>31.680653482373437</v>
      </c>
      <c r="W4" s="29">
        <f t="shared" si="4"/>
        <v>25.727687016336859</v>
      </c>
      <c r="X4" s="29">
        <f t="shared" ref="X4" si="5">SUM(X5:X7)</f>
        <v>28.035511607910649</v>
      </c>
    </row>
    <row r="5" spans="1:24" ht="11.25" customHeight="1" x14ac:dyDescent="0.2">
      <c r="A5" s="41" t="s">
        <v>5</v>
      </c>
      <c r="B5" s="9" t="s">
        <v>6</v>
      </c>
      <c r="C5" s="10">
        <f>NRGSUP!C5-TI_E!C5+TO!C5-NRG_E!C5-DL!C5</f>
        <v>44.088564058469473</v>
      </c>
      <c r="D5" s="10">
        <f>NRGSUP!D5-TI_E!D5+TO!D5-NRG_E!D5-DL!D5</f>
        <v>39.889681857265693</v>
      </c>
      <c r="E5" s="10">
        <f>NRGSUP!E5-TI_E!E5+TO!E5-NRG_E!E5-DL!E5</f>
        <v>34.291143594153048</v>
      </c>
      <c r="F5" s="10">
        <f>NRGSUP!F5-TI_E!F5+TO!F5-NRG_E!F5-DL!F5</f>
        <v>24.493637145313841</v>
      </c>
      <c r="G5" s="10">
        <f>NRGSUP!G5-TI_E!G5+TO!G5-NRG_E!G5-DL!G5</f>
        <v>17.49544282029235</v>
      </c>
      <c r="H5" s="10">
        <f>NRGSUP!H5-TI_E!H5+TO!H5-NRG_E!H5-DL!H5</f>
        <v>20.294754944110061</v>
      </c>
      <c r="I5" s="10">
        <f>NRGSUP!I5-TI_E!I5+TO!I5-NRG_E!I5-DL!I5</f>
        <v>25.193465176268269</v>
      </c>
      <c r="J5" s="10">
        <f>NRGSUP!J5-TI_E!J5+TO!J5-NRG_E!J5-DL!J5</f>
        <v>42.688907996560623</v>
      </c>
      <c r="K5" s="10">
        <f>NRGSUP!K5-TI_E!K5+TO!K5-NRG_E!K5-DL!K5</f>
        <v>27.992777300085979</v>
      </c>
      <c r="L5" s="10">
        <f>NRGSUP!L5-TI_E!L5+TO!L5-NRG_E!L5-DL!L5</f>
        <v>25.193465176268269</v>
      </c>
      <c r="M5" s="10">
        <f>NRGSUP!M5-TI_E!M5+TO!M5-NRG_E!M5-DL!M5</f>
        <v>25.893293207222701</v>
      </c>
      <c r="N5" s="10">
        <f>NRGSUP!N5-TI_E!N5+TO!N5-NRG_E!N5-DL!N5</f>
        <v>22.394153052450559</v>
      </c>
      <c r="O5" s="10">
        <f>NRGSUP!O5-TI_E!O5+TO!O5-NRG_E!O5-DL!O5</f>
        <v>25.893293207222701</v>
      </c>
      <c r="P5" s="10">
        <f>NRGSUP!P5-TI_E!P5+TO!P5-NRG_E!P5-DL!P5</f>
        <v>19.594926913155629</v>
      </c>
      <c r="Q5" s="10">
        <f>NRGSUP!Q5-TI_E!Q5+TO!Q5-NRG_E!Q5-DL!Q5</f>
        <v>24.32914875322442</v>
      </c>
      <c r="R5" s="10">
        <f>NRGSUP!R5-TI_E!R5+TO!R5-NRG_E!R5-DL!R5</f>
        <v>3.2631986242476358</v>
      </c>
      <c r="S5" s="10">
        <f>NRGSUP!S5-TI_E!S5+TO!S5-NRG_E!S5-DL!S5</f>
        <v>3.4942390369733443</v>
      </c>
      <c r="T5" s="10">
        <f>NRGSUP!T5-TI_E!T5+TO!T5-NRG_E!T5-DL!T5</f>
        <v>3.4613069647463459</v>
      </c>
      <c r="U5" s="10">
        <f>NRGSUP!U5-TI_E!U5+TO!U5-NRG_E!U5-DL!U5</f>
        <v>4.2402407566638001</v>
      </c>
      <c r="V5" s="10">
        <f>NRGSUP!V5-TI_E!V5+TO!V5-NRG_E!V5-DL!V5</f>
        <v>3.7139294926913151</v>
      </c>
      <c r="W5" s="10">
        <f>NRGSUP!W5-TI_E!W5+TO!W5-NRG_E!W5-DL!W5</f>
        <v>3.0441960447119518</v>
      </c>
      <c r="X5" s="10">
        <f>NRGSUP!X5-TI_E!X5+TO!X5-NRG_E!X5-DL!X5</f>
        <v>4.0701633705932929</v>
      </c>
    </row>
    <row r="6" spans="1:24" ht="11.25" customHeight="1" x14ac:dyDescent="0.2">
      <c r="A6" s="41" t="s">
        <v>7</v>
      </c>
      <c r="B6" s="9" t="s">
        <v>8</v>
      </c>
      <c r="C6" s="10">
        <f>NRGSUP!C6-TI_E!C6+TO!C6-NRG_E!C6-DL!C6</f>
        <v>5.4784178847808107</v>
      </c>
      <c r="D6" s="10">
        <f>NRGSUP!D6-TI_E!D6+TO!D6-NRG_E!D6-DL!D6</f>
        <v>4.1086844368010134</v>
      </c>
      <c r="E6" s="10">
        <f>NRGSUP!E6-TI_E!E6+TO!E6-NRG_E!E6-DL!E6</f>
        <v>4.1086844368019229</v>
      </c>
      <c r="F6" s="10">
        <f>NRGSUP!F6-TI_E!F6+TO!F6-NRG_E!F6-DL!F6</f>
        <v>3.4239036973340262</v>
      </c>
      <c r="G6" s="10">
        <f>NRGSUP!G6-TI_E!G6+TO!G6-NRG_E!G6-DL!G6</f>
        <v>2.0543422184009614</v>
      </c>
      <c r="H6" s="10">
        <f>NRGSUP!H6-TI_E!H6+TO!H6-NRG_E!H6-DL!H6</f>
        <v>2.0543422184009614</v>
      </c>
      <c r="I6" s="10">
        <f>NRGSUP!I6-TI_E!I6+TO!I6-NRG_E!I6-DL!I6</f>
        <v>1.3695614789339743</v>
      </c>
      <c r="J6" s="10">
        <f>NRGSUP!J6-TI_E!J6+TO!J6-NRG_E!J6-DL!J6</f>
        <v>2.0543422184005067</v>
      </c>
      <c r="K6" s="10">
        <f>NRGSUP!K6-TI_E!K6+TO!K6-NRG_E!K6-DL!K6</f>
        <v>2.0543422184014162</v>
      </c>
      <c r="L6" s="10">
        <f>NRGSUP!L6-TI_E!L6+TO!L6-NRG_E!L6-DL!L6</f>
        <v>0.68478073946698714</v>
      </c>
      <c r="M6" s="10">
        <f>NRGSUP!M6-TI_E!M6+TO!M6-NRG_E!M6-DL!M6</f>
        <v>2.0543422184009614</v>
      </c>
      <c r="N6" s="10">
        <f>NRGSUP!N6-TI_E!N6+TO!N6-NRG_E!N6-DL!N6</f>
        <v>1.3696474634562037</v>
      </c>
      <c r="O6" s="10">
        <f>NRGSUP!O6-TI_E!O6+TO!O6-NRG_E!O6-DL!O6</f>
        <v>1.3695614789339743</v>
      </c>
      <c r="P6" s="10">
        <f>NRGSUP!P6-TI_E!P6+TO!P6-NRG_E!P6-DL!P6</f>
        <v>2.7391229578674938</v>
      </c>
      <c r="Q6" s="10">
        <f>NRGSUP!Q6-TI_E!Q6+TO!Q6-NRG_E!Q6-DL!Q6</f>
        <v>4.1087704213241523</v>
      </c>
      <c r="R6" s="10">
        <f>NRGSUP!R6-TI_E!R6+TO!R6-NRG_E!R6-DL!R6</f>
        <v>1.6104041272569702</v>
      </c>
      <c r="S6" s="10">
        <f>NRGSUP!S6-TI_E!S6+TO!S6-NRG_E!S6-DL!S6</f>
        <v>7.9558899398111862</v>
      </c>
      <c r="T6" s="10">
        <f>NRGSUP!T6-TI_E!T6+TO!T6-NRG_E!T6-DL!T6</f>
        <v>14.362596732587917</v>
      </c>
      <c r="U6" s="10">
        <f>NRGSUP!U6-TI_E!U6+TO!U6-NRG_E!U6-DL!U6</f>
        <v>18.599054170249019</v>
      </c>
      <c r="V6" s="10">
        <f>NRGSUP!V6-TI_E!V6+TO!V6-NRG_E!V6-DL!V6</f>
        <v>7.2910576096305704</v>
      </c>
      <c r="W6" s="10">
        <f>NRGSUP!W6-TI_E!W6+TO!W6-NRG_E!W6-DL!W6</f>
        <v>7.5318142734299727</v>
      </c>
      <c r="X6" s="10">
        <f>NRGSUP!X6-TI_E!X6+TO!X6-NRG_E!X6-DL!X6</f>
        <v>10.164574376612563</v>
      </c>
    </row>
    <row r="7" spans="1:24" ht="11.25" customHeight="1" x14ac:dyDescent="0.2">
      <c r="A7" s="41" t="s">
        <v>9</v>
      </c>
      <c r="B7" s="9" t="s">
        <v>10</v>
      </c>
      <c r="C7" s="10">
        <f>NRGSUP!C7-TI_E!C7+TO!C7-NRG_E!C7-DL!C7</f>
        <v>2.9093723129826685</v>
      </c>
      <c r="D7" s="10">
        <f>NRGSUP!D7-TI_E!D7+TO!D7-NRG_E!D7-DL!D7</f>
        <v>-8.5984523138904478E-5</v>
      </c>
      <c r="E7" s="10">
        <f>NRGSUP!E7-TI_E!E7+TO!E7-NRG_E!E7-DL!E7</f>
        <v>1.8189894035458565E-12</v>
      </c>
      <c r="F7" s="10">
        <f>NRGSUP!F7-TI_E!F7+TO!F7-NRG_E!F7-DL!F7</f>
        <v>9.0949470177292824E-13</v>
      </c>
      <c r="G7" s="10">
        <f>NRGSUP!G7-TI_E!G7+TO!G7-NRG_E!G7-DL!G7</f>
        <v>0</v>
      </c>
      <c r="H7" s="10">
        <f>NRGSUP!H7-TI_E!H7+TO!H7-NRG_E!H7-DL!H7</f>
        <v>9.0949470177292824E-13</v>
      </c>
      <c r="I7" s="10">
        <f>NRGSUP!I7-TI_E!I7+TO!I7-NRG_E!I7-DL!I7</f>
        <v>0</v>
      </c>
      <c r="J7" s="10">
        <f>NRGSUP!J7-TI_E!J7+TO!J7-NRG_E!J7-DL!J7</f>
        <v>0</v>
      </c>
      <c r="K7" s="10">
        <f>NRGSUP!K7-TI_E!K7+TO!K7-NRG_E!K7-DL!K7</f>
        <v>8.598452404839918E-5</v>
      </c>
      <c r="L7" s="10">
        <f>NRGSUP!L7-TI_E!L7+TO!L7-NRG_E!L7-DL!L7</f>
        <v>-8.5984522229409777E-5</v>
      </c>
      <c r="M7" s="10">
        <f>NRGSUP!M7-TI_E!M7+TO!M7-NRG_E!M7-DL!M7</f>
        <v>0</v>
      </c>
      <c r="N7" s="10">
        <f>NRGSUP!N7-TI_E!N7+TO!N7-NRG_E!N7-DL!N7</f>
        <v>8.5984523138904478E-5</v>
      </c>
      <c r="O7" s="10">
        <f>NRGSUP!O7-TI_E!O7+TO!O7-NRG_E!O7-DL!O7</f>
        <v>-9.0949470177292824E-13</v>
      </c>
      <c r="P7" s="10">
        <f>NRGSUP!P7-TI_E!P7+TO!P7-NRG_E!P7-DL!P7</f>
        <v>9.0949470177292824E-13</v>
      </c>
      <c r="Q7" s="10">
        <f>NRGSUP!Q7-TI_E!Q7+TO!Q7-NRG_E!Q7-DL!Q7</f>
        <v>1.8189894035458565E-12</v>
      </c>
      <c r="R7" s="10">
        <f>NRGSUP!R7-TI_E!R7+TO!R7-NRG_E!R7-DL!R7</f>
        <v>17.865950128975783</v>
      </c>
      <c r="S7" s="10">
        <f>NRGSUP!S7-TI_E!S7+TO!S7-NRG_E!S7-DL!S7</f>
        <v>19.945141874462934</v>
      </c>
      <c r="T7" s="10">
        <f>NRGSUP!T7-TI_E!T7+TO!T7-NRG_E!T7-DL!T7</f>
        <v>24.995184866723321</v>
      </c>
      <c r="U7" s="10">
        <f>NRGSUP!U7-TI_E!U7+TO!U7-NRG_E!U7-DL!U7</f>
        <v>20.471195184866701</v>
      </c>
      <c r="V7" s="10">
        <f>NRGSUP!V7-TI_E!V7+TO!V7-NRG_E!V7-DL!V7</f>
        <v>20.675666380051553</v>
      </c>
      <c r="W7" s="10">
        <f>NRGSUP!W7-TI_E!W7+TO!W7-NRG_E!W7-DL!W7</f>
        <v>15.151676698194933</v>
      </c>
      <c r="X7" s="10">
        <f>NRGSUP!X7-TI_E!X7+TO!X7-NRG_E!X7-DL!X7</f>
        <v>13.800773860704794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14.330782459157348</v>
      </c>
      <c r="D8" s="29">
        <f t="shared" si="6"/>
        <v>19.5853826311264</v>
      </c>
      <c r="E8" s="29">
        <f t="shared" si="6"/>
        <v>17.67463456577816</v>
      </c>
      <c r="F8" s="29">
        <f t="shared" si="6"/>
        <v>12.419948409286331</v>
      </c>
      <c r="G8" s="29">
        <f t="shared" si="6"/>
        <v>10.986930352536541</v>
      </c>
      <c r="H8" s="29">
        <f t="shared" si="6"/>
        <v>13.375408426483229</v>
      </c>
      <c r="I8" s="29">
        <f t="shared" si="6"/>
        <v>6.6877042132416156</v>
      </c>
      <c r="J8" s="29">
        <f t="shared" si="6"/>
        <v>11.464574376612211</v>
      </c>
      <c r="K8" s="29">
        <f t="shared" si="6"/>
        <v>3.3438521066208078</v>
      </c>
      <c r="L8" s="29">
        <f t="shared" si="6"/>
        <v>10.986844368013763</v>
      </c>
      <c r="M8" s="29">
        <f t="shared" si="6"/>
        <v>13.375322441960446</v>
      </c>
      <c r="N8" s="29">
        <f t="shared" si="6"/>
        <v>11.942304385210656</v>
      </c>
      <c r="O8" s="29">
        <f t="shared" si="6"/>
        <v>13.853052450558902</v>
      </c>
      <c r="P8" s="29">
        <f t="shared" si="6"/>
        <v>11.464660361135</v>
      </c>
      <c r="Q8" s="29">
        <f t="shared" si="6"/>
        <v>14.808426483233021</v>
      </c>
      <c r="R8" s="29">
        <f t="shared" si="6"/>
        <v>20.459071367153914</v>
      </c>
      <c r="S8" s="29">
        <f t="shared" si="6"/>
        <v>20.495872742906272</v>
      </c>
      <c r="T8" s="29">
        <f t="shared" si="6"/>
        <v>25.259845227858985</v>
      </c>
      <c r="U8" s="29">
        <f t="shared" si="6"/>
        <v>23.956233877901976</v>
      </c>
      <c r="V8" s="29">
        <f t="shared" si="6"/>
        <v>4.4931212381771273</v>
      </c>
      <c r="W8" s="29">
        <f t="shared" si="6"/>
        <v>6.5085124677558026</v>
      </c>
      <c r="X8" s="29">
        <f t="shared" ref="X8" si="7">SUM(X9:X10)</f>
        <v>3.4427343078245909</v>
      </c>
    </row>
    <row r="9" spans="1:24" ht="11.25" customHeight="1" x14ac:dyDescent="0.2">
      <c r="A9" s="41" t="s">
        <v>11</v>
      </c>
      <c r="B9" s="9" t="s">
        <v>12</v>
      </c>
      <c r="C9" s="10">
        <f>NRGSUP!C9-TI_E!C9+TO!C9-NRG_E!C9-DL!C9</f>
        <v>0</v>
      </c>
      <c r="D9" s="10">
        <f>NRGSUP!D9-TI_E!D9+TO!D9-NRG_E!D9-DL!D9</f>
        <v>0</v>
      </c>
      <c r="E9" s="10">
        <f>NRGSUP!E9-TI_E!E9+TO!E9-NRG_E!E9-DL!E9</f>
        <v>0</v>
      </c>
      <c r="F9" s="10">
        <f>NRGSUP!F9-TI_E!F9+TO!F9-NRG_E!F9-DL!F9</f>
        <v>0</v>
      </c>
      <c r="G9" s="10">
        <f>NRGSUP!G9-TI_E!G9+TO!G9-NRG_E!G9-DL!G9</f>
        <v>0</v>
      </c>
      <c r="H9" s="10">
        <f>NRGSUP!H9-TI_E!H9+TO!H9-NRG_E!H9-DL!H9</f>
        <v>0</v>
      </c>
      <c r="I9" s="10">
        <f>NRGSUP!I9-TI_E!I9+TO!I9-NRG_E!I9-DL!I9</f>
        <v>0</v>
      </c>
      <c r="J9" s="10">
        <f>NRGSUP!J9-TI_E!J9+TO!J9-NRG_E!J9-DL!J9</f>
        <v>0</v>
      </c>
      <c r="K9" s="10">
        <f>NRGSUP!K9-TI_E!K9+TO!K9-NRG_E!K9-DL!K9</f>
        <v>0</v>
      </c>
      <c r="L9" s="10">
        <f>NRGSUP!L9-TI_E!L9+TO!L9-NRG_E!L9-DL!L9</f>
        <v>0</v>
      </c>
      <c r="M9" s="10">
        <f>NRGSUP!M9-TI_E!M9+TO!M9-NRG_E!M9-DL!M9</f>
        <v>0</v>
      </c>
      <c r="N9" s="10">
        <f>NRGSUP!N9-TI_E!N9+TO!N9-NRG_E!N9-DL!N9</f>
        <v>0</v>
      </c>
      <c r="O9" s="10">
        <f>NRGSUP!O9-TI_E!O9+TO!O9-NRG_E!O9-DL!O9</f>
        <v>0</v>
      </c>
      <c r="P9" s="10">
        <f>NRGSUP!P9-TI_E!P9+TO!P9-NRG_E!P9-DL!P9</f>
        <v>0</v>
      </c>
      <c r="Q9" s="10">
        <f>NRGSUP!Q9-TI_E!Q9+TO!Q9-NRG_E!Q9-DL!Q9</f>
        <v>0</v>
      </c>
      <c r="R9" s="10">
        <f>NRGSUP!R9-TI_E!R9+TO!R9-NRG_E!R9-DL!R9</f>
        <v>0</v>
      </c>
      <c r="S9" s="10">
        <f>NRGSUP!S9-TI_E!S9+TO!S9-NRG_E!S9-DL!S9</f>
        <v>0</v>
      </c>
      <c r="T9" s="10">
        <f>NRGSUP!T9-TI_E!T9+TO!T9-NRG_E!T9-DL!T9</f>
        <v>0</v>
      </c>
      <c r="U9" s="10">
        <f>NRGSUP!U9-TI_E!U9+TO!U9-NRG_E!U9-DL!U9</f>
        <v>0</v>
      </c>
      <c r="V9" s="10">
        <f>NRGSUP!V9-TI_E!V9+TO!V9-NRG_E!V9-DL!V9</f>
        <v>0</v>
      </c>
      <c r="W9" s="10">
        <f>NRGSUP!W9-TI_E!W9+TO!W9-NRG_E!W9-DL!W9</f>
        <v>0</v>
      </c>
      <c r="X9" s="10">
        <f>NRGSUP!X9-TI_E!X9+TO!X9-NRG_E!X9-DL!X9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NRGSUP!C10-TI_E!C10+TO!C10-NRG_E!C10-DL!C10</f>
        <v>14.330782459157348</v>
      </c>
      <c r="D10" s="10">
        <f>NRGSUP!D10-TI_E!D10+TO!D10-NRG_E!D10-DL!D10</f>
        <v>19.5853826311264</v>
      </c>
      <c r="E10" s="10">
        <f>NRGSUP!E10-TI_E!E10+TO!E10-NRG_E!E10-DL!E10</f>
        <v>17.67463456577816</v>
      </c>
      <c r="F10" s="10">
        <f>NRGSUP!F10-TI_E!F10+TO!F10-NRG_E!F10-DL!F10</f>
        <v>12.419948409286331</v>
      </c>
      <c r="G10" s="10">
        <f>NRGSUP!G10-TI_E!G10+TO!G10-NRG_E!G10-DL!G10</f>
        <v>10.986930352536541</v>
      </c>
      <c r="H10" s="10">
        <f>NRGSUP!H10-TI_E!H10+TO!H10-NRG_E!H10-DL!H10</f>
        <v>13.375408426483229</v>
      </c>
      <c r="I10" s="10">
        <f>NRGSUP!I10-TI_E!I10+TO!I10-NRG_E!I10-DL!I10</f>
        <v>6.6877042132416156</v>
      </c>
      <c r="J10" s="10">
        <f>NRGSUP!J10-TI_E!J10+TO!J10-NRG_E!J10-DL!J10</f>
        <v>11.464574376612211</v>
      </c>
      <c r="K10" s="10">
        <f>NRGSUP!K10-TI_E!K10+TO!K10-NRG_E!K10-DL!K10</f>
        <v>3.3438521066208078</v>
      </c>
      <c r="L10" s="10">
        <f>NRGSUP!L10-TI_E!L10+TO!L10-NRG_E!L10-DL!L10</f>
        <v>10.986844368013763</v>
      </c>
      <c r="M10" s="10">
        <f>NRGSUP!M10-TI_E!M10+TO!M10-NRG_E!M10-DL!M10</f>
        <v>13.375322441960446</v>
      </c>
      <c r="N10" s="10">
        <f>NRGSUP!N10-TI_E!N10+TO!N10-NRG_E!N10-DL!N10</f>
        <v>11.942304385210656</v>
      </c>
      <c r="O10" s="10">
        <f>NRGSUP!O10-TI_E!O10+TO!O10-NRG_E!O10-DL!O10</f>
        <v>13.853052450558902</v>
      </c>
      <c r="P10" s="10">
        <f>NRGSUP!P10-TI_E!P10+TO!P10-NRG_E!P10-DL!P10</f>
        <v>11.464660361135</v>
      </c>
      <c r="Q10" s="10">
        <f>NRGSUP!Q10-TI_E!Q10+TO!Q10-NRG_E!Q10-DL!Q10</f>
        <v>14.808426483233021</v>
      </c>
      <c r="R10" s="10">
        <f>NRGSUP!R10-TI_E!R10+TO!R10-NRG_E!R10-DL!R10</f>
        <v>20.459071367153914</v>
      </c>
      <c r="S10" s="10">
        <f>NRGSUP!S10-TI_E!S10+TO!S10-NRG_E!S10-DL!S10</f>
        <v>20.495872742906272</v>
      </c>
      <c r="T10" s="10">
        <f>NRGSUP!T10-TI_E!T10+TO!T10-NRG_E!T10-DL!T10</f>
        <v>25.259845227858985</v>
      </c>
      <c r="U10" s="10">
        <f>NRGSUP!U10-TI_E!U10+TO!U10-NRG_E!U10-DL!U10</f>
        <v>23.956233877901976</v>
      </c>
      <c r="V10" s="10">
        <f>NRGSUP!V10-TI_E!V10+TO!V10-NRG_E!V10-DL!V10</f>
        <v>4.4931212381771273</v>
      </c>
      <c r="W10" s="10">
        <f>NRGSUP!W10-TI_E!W10+TO!W10-NRG_E!W10-DL!W10</f>
        <v>6.5085124677558026</v>
      </c>
      <c r="X10" s="10">
        <f>NRGSUP!X10-TI_E!X10+TO!X10-NRG_E!X10-DL!X10</f>
        <v>3.4427343078245909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189.50507308684425</v>
      </c>
      <c r="D11" s="29">
        <f t="shared" si="8"/>
        <v>179.84866723989626</v>
      </c>
      <c r="E11" s="29">
        <f t="shared" si="8"/>
        <v>175.76414445399803</v>
      </c>
      <c r="F11" s="29">
        <f t="shared" si="8"/>
        <v>183.05872742906266</v>
      </c>
      <c r="G11" s="29">
        <f t="shared" si="8"/>
        <v>187.53456577815945</v>
      </c>
      <c r="H11" s="29">
        <f t="shared" si="8"/>
        <v>178.86448839208904</v>
      </c>
      <c r="I11" s="29">
        <f t="shared" si="8"/>
        <v>190.84264832330177</v>
      </c>
      <c r="J11" s="29">
        <f t="shared" si="8"/>
        <v>222.57815993121267</v>
      </c>
      <c r="K11" s="29">
        <f t="shared" si="8"/>
        <v>243.53198624247599</v>
      </c>
      <c r="L11" s="29">
        <f t="shared" si="8"/>
        <v>204.5643164230442</v>
      </c>
      <c r="M11" s="29">
        <f t="shared" si="8"/>
        <v>206.7950988822009</v>
      </c>
      <c r="N11" s="29">
        <f t="shared" si="8"/>
        <v>207.56173688736101</v>
      </c>
      <c r="O11" s="29">
        <f t="shared" si="8"/>
        <v>196.59879621668131</v>
      </c>
      <c r="P11" s="29">
        <f t="shared" si="8"/>
        <v>166.97721410146218</v>
      </c>
      <c r="Q11" s="29">
        <f t="shared" si="8"/>
        <v>97.697506448838666</v>
      </c>
      <c r="R11" s="29">
        <f t="shared" si="8"/>
        <v>232.82424763542522</v>
      </c>
      <c r="S11" s="29">
        <f t="shared" si="8"/>
        <v>262.73568357695581</v>
      </c>
      <c r="T11" s="29">
        <f t="shared" si="8"/>
        <v>259.58658641444578</v>
      </c>
      <c r="U11" s="29">
        <f t="shared" si="8"/>
        <v>245.45631986242418</v>
      </c>
      <c r="V11" s="29">
        <f t="shared" si="8"/>
        <v>248.61109200343944</v>
      </c>
      <c r="W11" s="29">
        <f t="shared" si="8"/>
        <v>205.21092003439432</v>
      </c>
      <c r="X11" s="29">
        <f t="shared" ref="X11" si="9">SUM(X12:X16)</f>
        <v>156.70773860705032</v>
      </c>
    </row>
    <row r="12" spans="1:24" ht="11.25" customHeight="1" x14ac:dyDescent="0.2">
      <c r="A12" s="41" t="s">
        <v>15</v>
      </c>
      <c r="B12" s="9" t="s">
        <v>16</v>
      </c>
      <c r="C12" s="10">
        <f>NRGSUP!C12-TI_E!C12+TO!C12-NRG_E!C12-DL!C12</f>
        <v>0</v>
      </c>
      <c r="D12" s="10">
        <f>NRGSUP!D12-TI_E!D12+TO!D12-NRG_E!D12-DL!D12</f>
        <v>0</v>
      </c>
      <c r="E12" s="10">
        <f>NRGSUP!E12-TI_E!E12+TO!E12-NRG_E!E12-DL!E12</f>
        <v>0</v>
      </c>
      <c r="F12" s="10">
        <f>NRGSUP!F12-TI_E!F12+TO!F12-NRG_E!F12-DL!F12</f>
        <v>0.69982803095442814</v>
      </c>
      <c r="G12" s="10">
        <f>NRGSUP!G12-TI_E!G12+TO!G12-NRG_E!G12-DL!G12</f>
        <v>0</v>
      </c>
      <c r="H12" s="10">
        <f>NRGSUP!H12-TI_E!H12+TO!H12-NRG_E!H12-DL!H12</f>
        <v>0</v>
      </c>
      <c r="I12" s="10">
        <f>NRGSUP!I12-TI_E!I12+TO!I12-NRG_E!I12-DL!I12</f>
        <v>0</v>
      </c>
      <c r="J12" s="10">
        <f>NRGSUP!J12-TI_E!J12+TO!J12-NRG_E!J12-DL!J12</f>
        <v>0</v>
      </c>
      <c r="K12" s="10">
        <f>NRGSUP!K12-TI_E!K12+TO!K12-NRG_E!K12-DL!K12</f>
        <v>4.8987102321582112</v>
      </c>
      <c r="L12" s="10">
        <f>NRGSUP!L12-TI_E!L12+TO!L12-NRG_E!L12-DL!L12</f>
        <v>0</v>
      </c>
      <c r="M12" s="10">
        <f>NRGSUP!M12-TI_E!M12+TO!M12-NRG_E!M12-DL!M12</f>
        <v>0</v>
      </c>
      <c r="N12" s="10">
        <f>NRGSUP!N12-TI_E!N12+TO!N12-NRG_E!N12-DL!N12</f>
        <v>0</v>
      </c>
      <c r="O12" s="10">
        <f>NRGSUP!O12-TI_E!O12+TO!O12-NRG_E!O12-DL!O12</f>
        <v>0</v>
      </c>
      <c r="P12" s="10">
        <f>NRGSUP!P12-TI_E!P12+TO!P12-NRG_E!P12-DL!P12</f>
        <v>0</v>
      </c>
      <c r="Q12" s="10">
        <f>NRGSUP!Q12-TI_E!Q12+TO!Q12-NRG_E!Q12-DL!Q12</f>
        <v>0</v>
      </c>
      <c r="R12" s="10">
        <f>NRGSUP!R12-TI_E!R12+TO!R12-NRG_E!R12-DL!R12</f>
        <v>0</v>
      </c>
      <c r="S12" s="10">
        <f>NRGSUP!S12-TI_E!S12+TO!S12-NRG_E!S12-DL!S12</f>
        <v>0</v>
      </c>
      <c r="T12" s="10">
        <f>NRGSUP!T12-TI_E!T12+TO!T12-NRG_E!T12-DL!T12</f>
        <v>0</v>
      </c>
      <c r="U12" s="10">
        <f>NRGSUP!U12-TI_E!U12+TO!U12-NRG_E!U12-DL!U12</f>
        <v>0</v>
      </c>
      <c r="V12" s="10">
        <f>NRGSUP!V12-TI_E!V12+TO!V12-NRG_E!V12-DL!V12</f>
        <v>0</v>
      </c>
      <c r="W12" s="10">
        <f>NRGSUP!W12-TI_E!W12+TO!W12-NRG_E!W12-DL!W12</f>
        <v>0</v>
      </c>
      <c r="X12" s="10">
        <f>NRGSUP!X12-TI_E!X12+TO!X12-NRG_E!X12-DL!X12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NRGSUP!C13-TI_E!C13+TO!C13-NRG_E!C13-DL!C13</f>
        <v>87.130954428202813</v>
      </c>
      <c r="D13" s="10">
        <f>NRGSUP!D13-TI_E!D13+TO!D13-NRG_E!D13-DL!D13</f>
        <v>83.046775580394979</v>
      </c>
      <c r="E13" s="10">
        <f>NRGSUP!E13-TI_E!E13+TO!E13-NRG_E!E13-DL!E13</f>
        <v>88.492347377471788</v>
      </c>
      <c r="F13" s="10">
        <f>NRGSUP!F13-TI_E!F13+TO!F13-NRG_E!F13-DL!F13</f>
        <v>79.643250214961199</v>
      </c>
      <c r="G13" s="10">
        <f>NRGSUP!G13-TI_E!G13+TO!G13-NRG_E!G13-DL!G13</f>
        <v>83.72734307824544</v>
      </c>
      <c r="H13" s="10">
        <f>NRGSUP!H13-TI_E!H13+TO!H13-NRG_E!H13-DL!H13</f>
        <v>76.239552880481142</v>
      </c>
      <c r="I13" s="10">
        <f>NRGSUP!I13-TI_E!I13+TO!I13-NRG_E!I13-DL!I13</f>
        <v>89.173172828890756</v>
      </c>
      <c r="J13" s="10">
        <f>NRGSUP!J13-TI_E!J13+TO!J13-NRG_E!J13-DL!J13</f>
        <v>96.660963026655509</v>
      </c>
      <c r="K13" s="10">
        <f>NRGSUP!K13-TI_E!K13+TO!K13-NRG_E!K13-DL!K13</f>
        <v>98.022355975924029</v>
      </c>
      <c r="L13" s="10">
        <f>NRGSUP!L13-TI_E!L13+TO!L13-NRG_E!L13-DL!L13</f>
        <v>59.221840068787969</v>
      </c>
      <c r="M13" s="10">
        <f>NRGSUP!M13-TI_E!M13+TO!M13-NRG_E!M13-DL!M13</f>
        <v>58.541014617368546</v>
      </c>
      <c r="N13" s="10">
        <f>NRGSUP!N13-TI_E!N13+TO!N13-NRG_E!N13-DL!N13</f>
        <v>61.263972484953456</v>
      </c>
      <c r="O13" s="10">
        <f>NRGSUP!O13-TI_E!O13+TO!O13-NRG_E!O13-DL!O13</f>
        <v>51.73396388650076</v>
      </c>
      <c r="P13" s="10">
        <f>NRGSUP!P13-TI_E!P13+TO!P13-NRG_E!P13-DL!P13</f>
        <v>35.396990541702962</v>
      </c>
      <c r="Q13" s="10">
        <f>NRGSUP!Q13-TI_E!Q13+TO!Q13-NRG_E!Q13-DL!Q13</f>
        <v>34.716251074805996</v>
      </c>
      <c r="R13" s="10">
        <f>NRGSUP!R13-TI_E!R13+TO!R13-NRG_E!R13-DL!R13</f>
        <v>147.4699914015473</v>
      </c>
      <c r="S13" s="10">
        <f>NRGSUP!S13-TI_E!S13+TO!S13-NRG_E!S13-DL!S13</f>
        <v>173.65958727429029</v>
      </c>
      <c r="T13" s="10">
        <f>NRGSUP!T13-TI_E!T13+TO!T13-NRG_E!T13-DL!T13</f>
        <v>170.48950988822048</v>
      </c>
      <c r="U13" s="10">
        <f>NRGSUP!U13-TI_E!U13+TO!U13-NRG_E!U13-DL!U13</f>
        <v>157.6275150472909</v>
      </c>
      <c r="V13" s="10">
        <f>NRGSUP!V13-TI_E!V13+TO!V13-NRG_E!V13-DL!V13</f>
        <v>163.66809974204648</v>
      </c>
      <c r="W13" s="10">
        <f>NRGSUP!W13-TI_E!W13+TO!W13-NRG_E!W13-DL!W13</f>
        <v>141.17403267411919</v>
      </c>
      <c r="X13" s="10">
        <f>NRGSUP!X13-TI_E!X13+TO!X13-NRG_E!X13-DL!X13</f>
        <v>110.00687876182246</v>
      </c>
    </row>
    <row r="14" spans="1:24" ht="11.25" customHeight="1" x14ac:dyDescent="0.2">
      <c r="A14" s="41" t="s">
        <v>19</v>
      </c>
      <c r="B14" s="9" t="s">
        <v>20</v>
      </c>
      <c r="C14" s="10">
        <f>NRGSUP!C14-TI_E!C14+TO!C14-NRG_E!C14-DL!C14</f>
        <v>0</v>
      </c>
      <c r="D14" s="10">
        <f>NRGSUP!D14-TI_E!D14+TO!D14-NRG_E!D14-DL!D14</f>
        <v>0</v>
      </c>
      <c r="E14" s="10">
        <f>NRGSUP!E14-TI_E!E14+TO!E14-NRG_E!E14-DL!E14</f>
        <v>0</v>
      </c>
      <c r="F14" s="10">
        <f>NRGSUP!F14-TI_E!F14+TO!F14-NRG_E!F14-DL!F14</f>
        <v>0</v>
      </c>
      <c r="G14" s="10">
        <f>NRGSUP!G14-TI_E!G14+TO!G14-NRG_E!G14-DL!G14</f>
        <v>0</v>
      </c>
      <c r="H14" s="10">
        <f>NRGSUP!H14-TI_E!H14+TO!H14-NRG_E!H14-DL!H14</f>
        <v>0</v>
      </c>
      <c r="I14" s="10">
        <f>NRGSUP!I14-TI_E!I14+TO!I14-NRG_E!I14-DL!I14</f>
        <v>0</v>
      </c>
      <c r="J14" s="10">
        <f>NRGSUP!J14-TI_E!J14+TO!J14-NRG_E!J14-DL!J14</f>
        <v>0</v>
      </c>
      <c r="K14" s="10">
        <f>NRGSUP!K14-TI_E!K14+TO!K14-NRG_E!K14-DL!K14</f>
        <v>0</v>
      </c>
      <c r="L14" s="10">
        <f>NRGSUP!L14-TI_E!L14+TO!L14-NRG_E!L14-DL!L14</f>
        <v>0</v>
      </c>
      <c r="M14" s="10">
        <f>NRGSUP!M14-TI_E!M14+TO!M14-NRG_E!M14-DL!M14</f>
        <v>0</v>
      </c>
      <c r="N14" s="10">
        <f>NRGSUP!N14-TI_E!N14+TO!N14-NRG_E!N14-DL!N14</f>
        <v>0</v>
      </c>
      <c r="O14" s="10">
        <f>NRGSUP!O14-TI_E!O14+TO!O14-NRG_E!O14-DL!O14</f>
        <v>0</v>
      </c>
      <c r="P14" s="10">
        <f>NRGSUP!P14-TI_E!P14+TO!P14-NRG_E!P14-DL!P14</f>
        <v>0</v>
      </c>
      <c r="Q14" s="10">
        <f>NRGSUP!Q14-TI_E!Q14+TO!Q14-NRG_E!Q14-DL!Q14</f>
        <v>0</v>
      </c>
      <c r="R14" s="10">
        <f>NRGSUP!R14-TI_E!R14+TO!R14-NRG_E!R14-DL!R14</f>
        <v>0</v>
      </c>
      <c r="S14" s="10">
        <f>NRGSUP!S14-TI_E!S14+TO!S14-NRG_E!S14-DL!S14</f>
        <v>0</v>
      </c>
      <c r="T14" s="10">
        <f>NRGSUP!T14-TI_E!T14+TO!T14-NRG_E!T14-DL!T14</f>
        <v>0</v>
      </c>
      <c r="U14" s="10">
        <f>NRGSUP!U14-TI_E!U14+TO!U14-NRG_E!U14-DL!U14</f>
        <v>0</v>
      </c>
      <c r="V14" s="10">
        <f>NRGSUP!V14-TI_E!V14+TO!V14-NRG_E!V14-DL!V14</f>
        <v>0</v>
      </c>
      <c r="W14" s="10">
        <f>NRGSUP!W14-TI_E!W14+TO!W14-NRG_E!W14-DL!W14</f>
        <v>0</v>
      </c>
      <c r="X14" s="10">
        <f>NRGSUP!X14-TI_E!X14+TO!X14-NRG_E!X14-DL!X14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NRGSUP!C15-TI_E!C15+TO!C15-NRG_E!C15-DL!C15</f>
        <v>98.07489251934652</v>
      </c>
      <c r="D15" s="10">
        <f>NRGSUP!D15-TI_E!D15+TO!D15-NRG_E!D15-DL!D15</f>
        <v>91.069561478933778</v>
      </c>
      <c r="E15" s="10">
        <f>NRGSUP!E15-TI_E!E15+TO!E15-NRG_E!E15-DL!E15</f>
        <v>81.061822871883052</v>
      </c>
      <c r="F15" s="10">
        <f>NRGSUP!F15-TI_E!F15+TO!F15-NRG_E!F15-DL!F15</f>
        <v>95.072570937231291</v>
      </c>
      <c r="G15" s="10">
        <f>NRGSUP!G15-TI_E!G15+TO!G15-NRG_E!G15-DL!G15</f>
        <v>98.07489251934652</v>
      </c>
      <c r="H15" s="10">
        <f>NRGSUP!H15-TI_E!H15+TO!H15-NRG_E!H15-DL!H15</f>
        <v>93.071109200343926</v>
      </c>
      <c r="I15" s="10">
        <f>NRGSUP!I15-TI_E!I15+TO!I15-NRG_E!I15-DL!I15</f>
        <v>93.071023215821157</v>
      </c>
      <c r="J15" s="10">
        <f>NRGSUP!J15-TI_E!J15+TO!J15-NRG_E!J15-DL!J15</f>
        <v>101.07721410146171</v>
      </c>
      <c r="K15" s="10">
        <f>NRGSUP!K15-TI_E!K15+TO!K15-NRG_E!K15-DL!K15</f>
        <v>109.08323301805672</v>
      </c>
      <c r="L15" s="10">
        <f>NRGSUP!L15-TI_E!L15+TO!L15-NRG_E!L15-DL!L15</f>
        <v>108.08254514187446</v>
      </c>
      <c r="M15" s="10">
        <f>NRGSUP!M15-TI_E!M15+TO!M15-NRG_E!M15-DL!M15</f>
        <v>109.08331900257957</v>
      </c>
      <c r="N15" s="10">
        <f>NRGSUP!N15-TI_E!N15+TO!N15-NRG_E!N15-DL!N15</f>
        <v>108.08245915735168</v>
      </c>
      <c r="O15" s="10">
        <f>NRGSUP!O15-TI_E!O15+TO!O15-NRG_E!O15-DL!O15</f>
        <v>108.08254514187445</v>
      </c>
      <c r="P15" s="10">
        <f>NRGSUP!P15-TI_E!P15+TO!P15-NRG_E!P15-DL!P15</f>
        <v>110.0840928632846</v>
      </c>
      <c r="Q15" s="10">
        <f>NRGSUP!Q15-TI_E!Q15+TO!Q15-NRG_E!Q15-DL!Q15</f>
        <v>51.038950988822009</v>
      </c>
      <c r="R15" s="10">
        <f>NRGSUP!R15-TI_E!R15+TO!R15-NRG_E!R15-DL!R15</f>
        <v>77.257007738607044</v>
      </c>
      <c r="S15" s="10">
        <f>NRGSUP!S15-TI_E!S15+TO!S15-NRG_E!S15-DL!S15</f>
        <v>70.000429922613918</v>
      </c>
      <c r="T15" s="10">
        <f>NRGSUP!T15-TI_E!T15+TO!T15-NRG_E!T15-DL!T15</f>
        <v>68.799484092863281</v>
      </c>
      <c r="U15" s="10">
        <f>NRGSUP!U15-TI_E!U15+TO!U15-NRG_E!U15-DL!U15</f>
        <v>69.577128116938951</v>
      </c>
      <c r="V15" s="10">
        <f>NRGSUP!V15-TI_E!V15+TO!V15-NRG_E!V15-DL!V15</f>
        <v>64.34015477214102</v>
      </c>
      <c r="W15" s="10">
        <f>NRGSUP!W15-TI_E!W15+TO!W15-NRG_E!W15-DL!W15</f>
        <v>58.758899398108341</v>
      </c>
      <c r="X15" s="10">
        <f>NRGSUP!X15-TI_E!X15+TO!X15-NRG_E!X15-DL!X15</f>
        <v>40.584952708512475</v>
      </c>
    </row>
    <row r="16" spans="1:24" ht="11.25" customHeight="1" x14ac:dyDescent="0.2">
      <c r="A16" s="41" t="s">
        <v>23</v>
      </c>
      <c r="B16" s="9" t="s">
        <v>24</v>
      </c>
      <c r="C16" s="10">
        <f>NRGSUP!C16-TI_E!C16+TO!C16-NRG_E!C16-DL!C16</f>
        <v>4.2992261392949267</v>
      </c>
      <c r="D16" s="10">
        <f>NRGSUP!D16-TI_E!D16+TO!D16-NRG_E!D16-DL!D16</f>
        <v>5.7323301805674971</v>
      </c>
      <c r="E16" s="10">
        <f>NRGSUP!E16-TI_E!E16+TO!E16-NRG_E!E16-DL!E16</f>
        <v>6.2099742046431636</v>
      </c>
      <c r="F16" s="10">
        <f>NRGSUP!F16-TI_E!F16+TO!F16-NRG_E!F16-DL!F16</f>
        <v>7.643078245915734</v>
      </c>
      <c r="G16" s="10">
        <f>NRGSUP!G16-TI_E!G16+TO!G16-NRG_E!G16-DL!G16</f>
        <v>5.732330180567498</v>
      </c>
      <c r="H16" s="10">
        <f>NRGSUP!H16-TI_E!H16+TO!H16-NRG_E!H16-DL!H16</f>
        <v>9.5538263112639719</v>
      </c>
      <c r="I16" s="10">
        <f>NRGSUP!I16-TI_E!I16+TO!I16-NRG_E!I16-DL!I16</f>
        <v>8.5984522785898534</v>
      </c>
      <c r="J16" s="10">
        <f>NRGSUP!J16-TI_E!J16+TO!J16-NRG_E!J16-DL!J16</f>
        <v>24.839982803095442</v>
      </c>
      <c r="K16" s="10">
        <f>NRGSUP!K16-TI_E!K16+TO!K16-NRG_E!K16-DL!K16</f>
        <v>31.527687016337051</v>
      </c>
      <c r="L16" s="10">
        <f>NRGSUP!L16-TI_E!L16+TO!L16-NRG_E!L16-DL!L16</f>
        <v>37.259931212381773</v>
      </c>
      <c r="M16" s="10">
        <f>NRGSUP!M16-TI_E!M16+TO!M16-NRG_E!M16-DL!M16</f>
        <v>39.170765262252793</v>
      </c>
      <c r="N16" s="10">
        <f>NRGSUP!N16-TI_E!N16+TO!N16-NRG_E!N16-DL!N16</f>
        <v>38.215305245055887</v>
      </c>
      <c r="O16" s="10">
        <f>NRGSUP!O16-TI_E!O16+TO!O16-NRG_E!O16-DL!O16</f>
        <v>36.782287188306107</v>
      </c>
      <c r="P16" s="10">
        <f>NRGSUP!P16-TI_E!P16+TO!P16-NRG_E!P16-DL!P16</f>
        <v>21.49613069647463</v>
      </c>
      <c r="Q16" s="10">
        <f>NRGSUP!Q16-TI_E!Q16+TO!Q16-NRG_E!Q16-DL!Q16</f>
        <v>11.94230438521066</v>
      </c>
      <c r="R16" s="10">
        <f>NRGSUP!R16-TI_E!R16+TO!R16-NRG_E!R16-DL!R16</f>
        <v>8.0972484952708506</v>
      </c>
      <c r="S16" s="10">
        <f>NRGSUP!S16-TI_E!S16+TO!S16-NRG_E!S16-DL!S16</f>
        <v>19.07566638005159</v>
      </c>
      <c r="T16" s="10">
        <f>NRGSUP!T16-TI_E!T16+TO!T16-NRG_E!T16-DL!T16</f>
        <v>20.297592433361999</v>
      </c>
      <c r="U16" s="10">
        <f>NRGSUP!U16-TI_E!U16+TO!U16-NRG_E!U16-DL!U16</f>
        <v>18.25167669819432</v>
      </c>
      <c r="V16" s="10">
        <f>NRGSUP!V16-TI_E!V16+TO!V16-NRG_E!V16-DL!V16</f>
        <v>20.602837489251929</v>
      </c>
      <c r="W16" s="10">
        <f>NRGSUP!W16-TI_E!W16+TO!W16-NRG_E!W16-DL!W16</f>
        <v>5.2779879621668098</v>
      </c>
      <c r="X16" s="10">
        <f>NRGSUP!X16-TI_E!X16+TO!X16-NRG_E!X16-DL!X16</f>
        <v>6.115907136715391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155.55176268271703</v>
      </c>
      <c r="D17" s="37">
        <f t="shared" si="10"/>
        <v>166.31822871883057</v>
      </c>
      <c r="E17" s="37">
        <f t="shared" si="10"/>
        <v>164.19845227858994</v>
      </c>
      <c r="F17" s="37">
        <f t="shared" si="10"/>
        <v>184.45382631126398</v>
      </c>
      <c r="G17" s="37">
        <f t="shared" si="10"/>
        <v>221.27360275150463</v>
      </c>
      <c r="H17" s="37">
        <f t="shared" si="10"/>
        <v>214.70988822012063</v>
      </c>
      <c r="I17" s="37">
        <f t="shared" si="10"/>
        <v>231.38323301805693</v>
      </c>
      <c r="J17" s="37">
        <f t="shared" si="10"/>
        <v>226.61831470335338</v>
      </c>
      <c r="K17" s="37">
        <f t="shared" si="10"/>
        <v>220.47652622527937</v>
      </c>
      <c r="L17" s="37">
        <f t="shared" si="10"/>
        <v>180.77188306104901</v>
      </c>
      <c r="M17" s="37">
        <f t="shared" si="10"/>
        <v>198.56122098022357</v>
      </c>
      <c r="N17" s="37">
        <f t="shared" si="10"/>
        <v>190.80963026655203</v>
      </c>
      <c r="O17" s="37">
        <f t="shared" si="10"/>
        <v>192.93456577816019</v>
      </c>
      <c r="P17" s="37">
        <f t="shared" si="10"/>
        <v>197.83061049011167</v>
      </c>
      <c r="Q17" s="37">
        <f t="shared" si="10"/>
        <v>203.95064488392066</v>
      </c>
      <c r="R17" s="37">
        <f t="shared" si="10"/>
        <v>215.97291487532226</v>
      </c>
      <c r="S17" s="37">
        <f t="shared" si="10"/>
        <v>220.66414445399838</v>
      </c>
      <c r="T17" s="37">
        <f t="shared" si="10"/>
        <v>238.10593293207231</v>
      </c>
      <c r="U17" s="37">
        <f t="shared" si="10"/>
        <v>212.98529664660347</v>
      </c>
      <c r="V17" s="37">
        <f t="shared" si="10"/>
        <v>177.08503869303539</v>
      </c>
      <c r="W17" s="37">
        <f t="shared" si="10"/>
        <v>191.51943250214967</v>
      </c>
      <c r="X17" s="37">
        <f t="shared" ref="X17" si="11">SUM(X18:X21)</f>
        <v>219.06732588134139</v>
      </c>
    </row>
    <row r="18" spans="1:24" ht="11.25" customHeight="1" x14ac:dyDescent="0.2">
      <c r="A18" s="42" t="s">
        <v>27</v>
      </c>
      <c r="B18" s="9" t="s">
        <v>28</v>
      </c>
      <c r="C18" s="10">
        <f>NRGSUP!C18-TI_E!C18+TO!C18-NRG_E!C18-DL!C18</f>
        <v>0</v>
      </c>
      <c r="D18" s="10">
        <f>NRGSUP!D18-TI_E!D18+TO!D18-NRG_E!D18-DL!D18</f>
        <v>0</v>
      </c>
      <c r="E18" s="10">
        <f>NRGSUP!E18-TI_E!E18+TO!E18-NRG_E!E18-DL!E18</f>
        <v>0</v>
      </c>
      <c r="F18" s="10">
        <f>NRGSUP!F18-TI_E!F18+TO!F18-NRG_E!F18-DL!F18</f>
        <v>0</v>
      </c>
      <c r="G18" s="10">
        <f>NRGSUP!G18-TI_E!G18+TO!G18-NRG_E!G18-DL!G18</f>
        <v>0</v>
      </c>
      <c r="H18" s="10">
        <f>NRGSUP!H18-TI_E!H18+TO!H18-NRG_E!H18-DL!H18</f>
        <v>0</v>
      </c>
      <c r="I18" s="10">
        <f>NRGSUP!I18-TI_E!I18+TO!I18-NRG_E!I18-DL!I18</f>
        <v>0</v>
      </c>
      <c r="J18" s="10">
        <f>NRGSUP!J18-TI_E!J18+TO!J18-NRG_E!J18-DL!J18</f>
        <v>0</v>
      </c>
      <c r="K18" s="10">
        <f>NRGSUP!K18-TI_E!K18+TO!K18-NRG_E!K18-DL!K18</f>
        <v>0</v>
      </c>
      <c r="L18" s="10">
        <f>NRGSUP!L18-TI_E!L18+TO!L18-NRG_E!L18-DL!L18</f>
        <v>0</v>
      </c>
      <c r="M18" s="10">
        <f>NRGSUP!M18-TI_E!M18+TO!M18-NRG_E!M18-DL!M18</f>
        <v>0</v>
      </c>
      <c r="N18" s="10">
        <f>NRGSUP!N18-TI_E!N18+TO!N18-NRG_E!N18-DL!N18</f>
        <v>0</v>
      </c>
      <c r="O18" s="10">
        <f>NRGSUP!O18-TI_E!O18+TO!O18-NRG_E!O18-DL!O18</f>
        <v>0</v>
      </c>
      <c r="P18" s="10">
        <f>NRGSUP!P18-TI_E!P18+TO!P18-NRG_E!P18-DL!P18</f>
        <v>0</v>
      </c>
      <c r="Q18" s="10">
        <f>NRGSUP!Q18-TI_E!Q18+TO!Q18-NRG_E!Q18-DL!Q18</f>
        <v>0</v>
      </c>
      <c r="R18" s="10">
        <f>NRGSUP!R18-TI_E!R18+TO!R18-NRG_E!R18-DL!R18</f>
        <v>0</v>
      </c>
      <c r="S18" s="10">
        <f>NRGSUP!S18-TI_E!S18+TO!S18-NRG_E!S18-DL!S18</f>
        <v>0</v>
      </c>
      <c r="T18" s="10">
        <f>NRGSUP!T18-TI_E!T18+TO!T18-NRG_E!T18-DL!T18</f>
        <v>0</v>
      </c>
      <c r="U18" s="10">
        <f>NRGSUP!U18-TI_E!U18+TO!U18-NRG_E!U18-DL!U18</f>
        <v>0</v>
      </c>
      <c r="V18" s="10">
        <f>NRGSUP!V18-TI_E!V18+TO!V18-NRG_E!V18-DL!V18</f>
        <v>0</v>
      </c>
      <c r="W18" s="10">
        <f>NRGSUP!W18-TI_E!W18+TO!W18-NRG_E!W18-DL!W18</f>
        <v>0</v>
      </c>
      <c r="X18" s="10">
        <f>NRGSUP!X18-TI_E!X18+TO!X18-NRG_E!X18-DL!X18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NRGSUP!C19-TI_E!C19+TO!C19-NRG_E!C19-DL!C19</f>
        <v>99.818744625967327</v>
      </c>
      <c r="D19" s="10">
        <f>NRGSUP!D19-TI_E!D19+TO!D19-NRG_E!D19-DL!D19</f>
        <v>99.704299226139369</v>
      </c>
      <c r="E19" s="10">
        <f>NRGSUP!E19-TI_E!E19+TO!E19-NRG_E!E19-DL!E19</f>
        <v>94.610060189165921</v>
      </c>
      <c r="F19" s="10">
        <f>NRGSUP!F19-TI_E!F19+TO!F19-NRG_E!F19-DL!F19</f>
        <v>112.0579535683577</v>
      </c>
      <c r="G19" s="10">
        <f>NRGSUP!G19-TI_E!G19+TO!G19-NRG_E!G19-DL!G19</f>
        <v>145.27609630266545</v>
      </c>
      <c r="H19" s="10">
        <f>NRGSUP!H19-TI_E!H19+TO!H19-NRG_E!H19-DL!H19</f>
        <v>140.19716251074811</v>
      </c>
      <c r="I19" s="10">
        <f>NRGSUP!I19-TI_E!I19+TO!I19-NRG_E!I19-DL!I19</f>
        <v>154.9834909716252</v>
      </c>
      <c r="J19" s="10">
        <f>NRGSUP!J19-TI_E!J19+TO!J19-NRG_E!J19-DL!J19</f>
        <v>152.88598452278595</v>
      </c>
      <c r="K19" s="10">
        <f>NRGSUP!K19-TI_E!K19+TO!K19-NRG_E!K19-DL!K19</f>
        <v>148.45597592433364</v>
      </c>
      <c r="L19" s="10">
        <f>NRGSUP!L19-TI_E!L19+TO!L19-NRG_E!L19-DL!L19</f>
        <v>109.0934651762683</v>
      </c>
      <c r="M19" s="10">
        <f>NRGSUP!M19-TI_E!M19+TO!M19-NRG_E!M19-DL!M19</f>
        <v>125.63877901977651</v>
      </c>
      <c r="N19" s="10">
        <f>NRGSUP!N19-TI_E!N19+TO!N19-NRG_E!N19-DL!N19</f>
        <v>120.24548581255377</v>
      </c>
      <c r="O19" s="10">
        <f>NRGSUP!O19-TI_E!O19+TO!O19-NRG_E!O19-DL!O19</f>
        <v>121.49613069647472</v>
      </c>
      <c r="P19" s="10">
        <f>NRGSUP!P19-TI_E!P19+TO!P19-NRG_E!P19-DL!P19</f>
        <v>127.70851246775578</v>
      </c>
      <c r="Q19" s="10">
        <f>NRGSUP!Q19-TI_E!Q19+TO!Q19-NRG_E!Q19-DL!Q19</f>
        <v>137.10937231298354</v>
      </c>
      <c r="R19" s="10">
        <f>NRGSUP!R19-TI_E!R19+TO!R19-NRG_E!R19-DL!R19</f>
        <v>158.40137575236446</v>
      </c>
      <c r="S19" s="10">
        <f>NRGSUP!S19-TI_E!S19+TO!S19-NRG_E!S19-DL!S19</f>
        <v>150.1394668959588</v>
      </c>
      <c r="T19" s="10">
        <f>NRGSUP!T19-TI_E!T19+TO!T19-NRG_E!T19-DL!T19</f>
        <v>151.11220980223558</v>
      </c>
      <c r="U19" s="10">
        <f>NRGSUP!U19-TI_E!U19+TO!U19-NRG_E!U19-DL!U19</f>
        <v>141.84840928632835</v>
      </c>
      <c r="V19" s="10">
        <f>NRGSUP!V19-TI_E!V19+TO!V19-NRG_E!V19-DL!V19</f>
        <v>122.81169389509893</v>
      </c>
      <c r="W19" s="10">
        <f>NRGSUP!W19-TI_E!W19+TO!W19-NRG_E!W19-DL!W19</f>
        <v>128.56663800515909</v>
      </c>
      <c r="X19" s="10">
        <f>NRGSUP!X19-TI_E!X19+TO!X19-NRG_E!X19-DL!X19</f>
        <v>136.26242476354253</v>
      </c>
    </row>
    <row r="20" spans="1:24" ht="11.25" customHeight="1" x14ac:dyDescent="0.2">
      <c r="A20" s="42" t="s">
        <v>31</v>
      </c>
      <c r="B20" s="9" t="s">
        <v>32</v>
      </c>
      <c r="C20" s="10">
        <f>NRGSUP!C20-TI_E!C20+TO!C20-NRG_E!C20-DL!C20</f>
        <v>55.7330180567497</v>
      </c>
      <c r="D20" s="10">
        <f>NRGSUP!D20-TI_E!D20+TO!D20-NRG_E!D20-DL!D20</f>
        <v>66.613929492691199</v>
      </c>
      <c r="E20" s="10">
        <f>NRGSUP!E20-TI_E!E20+TO!E20-NRG_E!E20-DL!E20</f>
        <v>69.588392089424019</v>
      </c>
      <c r="F20" s="10">
        <f>NRGSUP!F20-TI_E!F20+TO!F20-NRG_E!F20-DL!F20</f>
        <v>72.395872742906278</v>
      </c>
      <c r="G20" s="10">
        <f>NRGSUP!G20-TI_E!G20+TO!G20-NRG_E!G20-DL!G20</f>
        <v>75.997506448839175</v>
      </c>
      <c r="H20" s="10">
        <f>NRGSUP!H20-TI_E!H20+TO!H20-NRG_E!H20-DL!H20</f>
        <v>74.512725709372518</v>
      </c>
      <c r="I20" s="10">
        <f>NRGSUP!I20-TI_E!I20+TO!I20-NRG_E!I20-DL!I20</f>
        <v>76.399742046431726</v>
      </c>
      <c r="J20" s="10">
        <f>NRGSUP!J20-TI_E!J20+TO!J20-NRG_E!J20-DL!J20</f>
        <v>73.73233018056743</v>
      </c>
      <c r="K20" s="10">
        <f>NRGSUP!K20-TI_E!K20+TO!K20-NRG_E!K20-DL!K20</f>
        <v>72.020550300945729</v>
      </c>
      <c r="L20" s="10">
        <f>NRGSUP!L20-TI_E!L20+TO!L20-NRG_E!L20-DL!L20</f>
        <v>71.678417884780714</v>
      </c>
      <c r="M20" s="10">
        <f>NRGSUP!M20-TI_E!M20+TO!M20-NRG_E!M20-DL!M20</f>
        <v>72.92244196044706</v>
      </c>
      <c r="N20" s="10">
        <f>NRGSUP!N20-TI_E!N20+TO!N20-NRG_E!N20-DL!N20</f>
        <v>70.564144453998267</v>
      </c>
      <c r="O20" s="10">
        <f>NRGSUP!O20-TI_E!O20+TO!O20-NRG_E!O20-DL!O20</f>
        <v>71.438435081685469</v>
      </c>
      <c r="P20" s="10">
        <f>NRGSUP!P20-TI_E!P20+TO!P20-NRG_E!P20-DL!P20</f>
        <v>70.122098022355885</v>
      </c>
      <c r="Q20" s="10">
        <f>NRGSUP!Q20-TI_E!Q20+TO!Q20-NRG_E!Q20-DL!Q20</f>
        <v>66.841272570937122</v>
      </c>
      <c r="R20" s="10">
        <f>NRGSUP!R20-TI_E!R20+TO!R20-NRG_E!R20-DL!R20</f>
        <v>57.571539122957802</v>
      </c>
      <c r="S20" s="10">
        <f>NRGSUP!S20-TI_E!S20+TO!S20-NRG_E!S20-DL!S20</f>
        <v>70.524677558039571</v>
      </c>
      <c r="T20" s="10">
        <f>NRGSUP!T20-TI_E!T20+TO!T20-NRG_E!T20-DL!T20</f>
        <v>86.993723129836724</v>
      </c>
      <c r="U20" s="10">
        <f>NRGSUP!U20-TI_E!U20+TO!U20-NRG_E!U20-DL!U20</f>
        <v>71.136887360275125</v>
      </c>
      <c r="V20" s="10">
        <f>NRGSUP!V20-TI_E!V20+TO!V20-NRG_E!V20-DL!V20</f>
        <v>54.27334479793646</v>
      </c>
      <c r="W20" s="10">
        <f>NRGSUP!W20-TI_E!W20+TO!W20-NRG_E!W20-DL!W20</f>
        <v>62.952794496990577</v>
      </c>
      <c r="X20" s="10">
        <f>NRGSUP!X20-TI_E!X20+TO!X20-NRG_E!X20-DL!X20</f>
        <v>82.804901117798863</v>
      </c>
    </row>
    <row r="21" spans="1:24" ht="11.25" customHeight="1" x14ac:dyDescent="0.2">
      <c r="A21" s="42" t="s">
        <v>33</v>
      </c>
      <c r="B21" s="9" t="s">
        <v>34</v>
      </c>
      <c r="C21" s="10">
        <f>NRGSUP!C21-TI_E!C21+TO!C21-NRG_E!C21-DL!C21</f>
        <v>0</v>
      </c>
      <c r="D21" s="10">
        <f>NRGSUP!D21-TI_E!D21+TO!D21-NRG_E!D21-DL!D21</f>
        <v>0</v>
      </c>
      <c r="E21" s="10">
        <f>NRGSUP!E21-TI_E!E21+TO!E21-NRG_E!E21-DL!E21</f>
        <v>0</v>
      </c>
      <c r="F21" s="10">
        <f>NRGSUP!F21-TI_E!F21+TO!F21-NRG_E!F21-DL!F21</f>
        <v>0</v>
      </c>
      <c r="G21" s="10">
        <f>NRGSUP!G21-TI_E!G21+TO!G21-NRG_E!G21-DL!G21</f>
        <v>0</v>
      </c>
      <c r="H21" s="10">
        <f>NRGSUP!H21-TI_E!H21+TO!H21-NRG_E!H21-DL!H21</f>
        <v>0</v>
      </c>
      <c r="I21" s="10">
        <f>NRGSUP!I21-TI_E!I21+TO!I21-NRG_E!I21-DL!I21</f>
        <v>0</v>
      </c>
      <c r="J21" s="10">
        <f>NRGSUP!J21-TI_E!J21+TO!J21-NRG_E!J21-DL!J21</f>
        <v>0</v>
      </c>
      <c r="K21" s="10">
        <f>NRGSUP!K21-TI_E!K21+TO!K21-NRG_E!K21-DL!K21</f>
        <v>0</v>
      </c>
      <c r="L21" s="10">
        <f>NRGSUP!L21-TI_E!L21+TO!L21-NRG_E!L21-DL!L21</f>
        <v>0</v>
      </c>
      <c r="M21" s="10">
        <f>NRGSUP!M21-TI_E!M21+TO!M21-NRG_E!M21-DL!M21</f>
        <v>0</v>
      </c>
      <c r="N21" s="10">
        <f>NRGSUP!N21-TI_E!N21+TO!N21-NRG_E!N21-DL!N21</f>
        <v>0</v>
      </c>
      <c r="O21" s="10">
        <f>NRGSUP!O21-TI_E!O21+TO!O21-NRG_E!O21-DL!O21</f>
        <v>0</v>
      </c>
      <c r="P21" s="10">
        <f>NRGSUP!P21-TI_E!P21+TO!P21-NRG_E!P21-DL!P21</f>
        <v>0</v>
      </c>
      <c r="Q21" s="10">
        <f>NRGSUP!Q21-TI_E!Q21+TO!Q21-NRG_E!Q21-DL!Q21</f>
        <v>0</v>
      </c>
      <c r="R21" s="10">
        <f>NRGSUP!R21-TI_E!R21+TO!R21-NRG_E!R21-DL!R21</f>
        <v>0</v>
      </c>
      <c r="S21" s="10">
        <f>NRGSUP!S21-TI_E!S21+TO!S21-NRG_E!S21-DL!S21</f>
        <v>0</v>
      </c>
      <c r="T21" s="10">
        <f>NRGSUP!T21-TI_E!T21+TO!T21-NRG_E!T21-DL!T21</f>
        <v>0</v>
      </c>
      <c r="U21" s="10">
        <f>NRGSUP!U21-TI_E!U21+TO!U21-NRG_E!U21-DL!U21</f>
        <v>0</v>
      </c>
      <c r="V21" s="10">
        <f>NRGSUP!V21-TI_E!V21+TO!V21-NRG_E!V21-DL!V21</f>
        <v>0</v>
      </c>
      <c r="W21" s="10">
        <f>NRGSUP!W21-TI_E!W21+TO!W21-NRG_E!W21-DL!W21</f>
        <v>0</v>
      </c>
      <c r="X21" s="10">
        <f>NRGSUP!X21-TI_E!X21+TO!X21-NRG_E!X21-DL!X21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NRGSUP!C23-TI_E!C23+TO!C23-NRG_E!C23-DL!C23</f>
        <v>0</v>
      </c>
      <c r="D23" s="10">
        <f>NRGSUP!D23-TI_E!D23+TO!D23-NRG_E!D23-DL!D23</f>
        <v>0</v>
      </c>
      <c r="E23" s="10">
        <f>NRGSUP!E23-TI_E!E23+TO!E23-NRG_E!E23-DL!E23</f>
        <v>0</v>
      </c>
      <c r="F23" s="10">
        <f>NRGSUP!F23-TI_E!F23+TO!F23-NRG_E!F23-DL!F23</f>
        <v>0</v>
      </c>
      <c r="G23" s="10">
        <f>NRGSUP!G23-TI_E!G23+TO!G23-NRG_E!G23-DL!G23</f>
        <v>0</v>
      </c>
      <c r="H23" s="10">
        <f>NRGSUP!H23-TI_E!H23+TO!H23-NRG_E!H23-DL!H23</f>
        <v>0</v>
      </c>
      <c r="I23" s="10">
        <f>NRGSUP!I23-TI_E!I23+TO!I23-NRG_E!I23-DL!I23</f>
        <v>0</v>
      </c>
      <c r="J23" s="10">
        <f>NRGSUP!J23-TI_E!J23+TO!J23-NRG_E!J23-DL!J23</f>
        <v>0</v>
      </c>
      <c r="K23" s="10">
        <f>NRGSUP!K23-TI_E!K23+TO!K23-NRG_E!K23-DL!K23</f>
        <v>0</v>
      </c>
      <c r="L23" s="10">
        <f>NRGSUP!L23-TI_E!L23+TO!L23-NRG_E!L23-DL!L23</f>
        <v>0</v>
      </c>
      <c r="M23" s="10">
        <f>NRGSUP!M23-TI_E!M23+TO!M23-NRG_E!M23-DL!M23</f>
        <v>0</v>
      </c>
      <c r="N23" s="10">
        <f>NRGSUP!N23-TI_E!N23+TO!N23-NRG_E!N23-DL!N23</f>
        <v>0</v>
      </c>
      <c r="O23" s="10">
        <f>NRGSUP!O23-TI_E!O23+TO!O23-NRG_E!O23-DL!O23</f>
        <v>0</v>
      </c>
      <c r="P23" s="10">
        <f>NRGSUP!P23-TI_E!P23+TO!P23-NRG_E!P23-DL!P23</f>
        <v>0</v>
      </c>
      <c r="Q23" s="10">
        <f>NRGSUP!Q23-TI_E!Q23+TO!Q23-NRG_E!Q23-DL!Q23</f>
        <v>0</v>
      </c>
      <c r="R23" s="10">
        <f>NRGSUP!R23-TI_E!R23+TO!R23-NRG_E!R23-DL!R23</f>
        <v>0</v>
      </c>
      <c r="S23" s="10">
        <f>NRGSUP!S23-TI_E!S23+TO!S23-NRG_E!S23-DL!S23</f>
        <v>0</v>
      </c>
      <c r="T23" s="10">
        <f>NRGSUP!T23-TI_E!T23+TO!T23-NRG_E!T23-DL!T23</f>
        <v>0</v>
      </c>
      <c r="U23" s="10">
        <f>NRGSUP!U23-TI_E!U23+TO!U23-NRG_E!U23-DL!U23</f>
        <v>0</v>
      </c>
      <c r="V23" s="10">
        <f>NRGSUP!V23-TI_E!V23+TO!V23-NRG_E!V23-DL!V23</f>
        <v>0</v>
      </c>
      <c r="W23" s="10">
        <f>NRGSUP!W23-TI_E!W23+TO!W23-NRG_E!W23-DL!W23</f>
        <v>0</v>
      </c>
      <c r="X23" s="10">
        <f>NRGSUP!X23-TI_E!X23+TO!X23-NRG_E!X23-DL!X23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NRGSUP!C24-TI_E!C24+TO!C24-NRG_E!C24-DL!C24</f>
        <v>0</v>
      </c>
      <c r="D24" s="10">
        <f>NRGSUP!D24-TI_E!D24+TO!D24-NRG_E!D24-DL!D24</f>
        <v>0</v>
      </c>
      <c r="E24" s="10">
        <f>NRGSUP!E24-TI_E!E24+TO!E24-NRG_E!E24-DL!E24</f>
        <v>0</v>
      </c>
      <c r="F24" s="10">
        <f>NRGSUP!F24-TI_E!F24+TO!F24-NRG_E!F24-DL!F24</f>
        <v>0</v>
      </c>
      <c r="G24" s="10">
        <f>NRGSUP!G24-TI_E!G24+TO!G24-NRG_E!G24-DL!G24</f>
        <v>0</v>
      </c>
      <c r="H24" s="10">
        <f>NRGSUP!H24-TI_E!H24+TO!H24-NRG_E!H24-DL!H24</f>
        <v>0</v>
      </c>
      <c r="I24" s="10">
        <f>NRGSUP!I24-TI_E!I24+TO!I24-NRG_E!I24-DL!I24</f>
        <v>0</v>
      </c>
      <c r="J24" s="10">
        <f>NRGSUP!J24-TI_E!J24+TO!J24-NRG_E!J24-DL!J24</f>
        <v>0</v>
      </c>
      <c r="K24" s="10">
        <f>NRGSUP!K24-TI_E!K24+TO!K24-NRG_E!K24-DL!K24</f>
        <v>0</v>
      </c>
      <c r="L24" s="10">
        <f>NRGSUP!L24-TI_E!L24+TO!L24-NRG_E!L24-DL!L24</f>
        <v>0</v>
      </c>
      <c r="M24" s="10">
        <f>NRGSUP!M24-TI_E!M24+TO!M24-NRG_E!M24-DL!M24</f>
        <v>0</v>
      </c>
      <c r="N24" s="10">
        <f>NRGSUP!N24-TI_E!N24+TO!N24-NRG_E!N24-DL!N24</f>
        <v>0</v>
      </c>
      <c r="O24" s="10">
        <f>NRGSUP!O24-TI_E!O24+TO!O24-NRG_E!O24-DL!O24</f>
        <v>0</v>
      </c>
      <c r="P24" s="10">
        <f>NRGSUP!P24-TI_E!P24+TO!P24-NRG_E!P24-DL!P24</f>
        <v>0</v>
      </c>
      <c r="Q24" s="10">
        <f>NRGSUP!Q24-TI_E!Q24+TO!Q24-NRG_E!Q24-DL!Q24</f>
        <v>0</v>
      </c>
      <c r="R24" s="10">
        <f>NRGSUP!R24-TI_E!R24+TO!R24-NRG_E!R24-DL!R24</f>
        <v>0</v>
      </c>
      <c r="S24" s="10">
        <f>NRGSUP!S24-TI_E!S24+TO!S24-NRG_E!S24-DL!S24</f>
        <v>0</v>
      </c>
      <c r="T24" s="10">
        <f>NRGSUP!T24-TI_E!T24+TO!T24-NRG_E!T24-DL!T24</f>
        <v>0</v>
      </c>
      <c r="U24" s="10">
        <f>NRGSUP!U24-TI_E!U24+TO!U24-NRG_E!U24-DL!U24</f>
        <v>0</v>
      </c>
      <c r="V24" s="10">
        <f>NRGSUP!V24-TI_E!V24+TO!V24-NRG_E!V24-DL!V24</f>
        <v>0</v>
      </c>
      <c r="W24" s="10">
        <f>NRGSUP!W24-TI_E!W24+TO!W24-NRG_E!W24-DL!W24</f>
        <v>0</v>
      </c>
      <c r="X24" s="10">
        <f>NRGSUP!X24-TI_E!X24+TO!X24-NRG_E!X24-DL!X24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NRGSUP!C25-TI_E!C25+TO!C25-NRG_E!C25-DL!C25</f>
        <v>0</v>
      </c>
      <c r="D25" s="37">
        <f>NRGSUP!D25-TI_E!D25+TO!D25-NRG_E!D25-DL!D25</f>
        <v>0</v>
      </c>
      <c r="E25" s="37">
        <f>NRGSUP!E25-TI_E!E25+TO!E25-NRG_E!E25-DL!E25</f>
        <v>0</v>
      </c>
      <c r="F25" s="37">
        <f>NRGSUP!F25-TI_E!F25+TO!F25-NRG_E!F25-DL!F25</f>
        <v>0</v>
      </c>
      <c r="G25" s="37">
        <f>NRGSUP!G25-TI_E!G25+TO!G25-NRG_E!G25-DL!G25</f>
        <v>0</v>
      </c>
      <c r="H25" s="37">
        <f>NRGSUP!H25-TI_E!H25+TO!H25-NRG_E!H25-DL!H25</f>
        <v>0</v>
      </c>
      <c r="I25" s="37">
        <f>NRGSUP!I25-TI_E!I25+TO!I25-NRG_E!I25-DL!I25</f>
        <v>0</v>
      </c>
      <c r="J25" s="37">
        <f>NRGSUP!J25-TI_E!J25+TO!J25-NRG_E!J25-DL!J25</f>
        <v>0</v>
      </c>
      <c r="K25" s="37">
        <f>NRGSUP!K25-TI_E!K25+TO!K25-NRG_E!K25-DL!K25</f>
        <v>0</v>
      </c>
      <c r="L25" s="37">
        <f>NRGSUP!L25-TI_E!L25+TO!L25-NRG_E!L25-DL!L25</f>
        <v>0</v>
      </c>
      <c r="M25" s="37">
        <f>NRGSUP!M25-TI_E!M25+TO!M25-NRG_E!M25-DL!M25</f>
        <v>0</v>
      </c>
      <c r="N25" s="37">
        <f>NRGSUP!N25-TI_E!N25+TO!N25-NRG_E!N25-DL!N25</f>
        <v>0</v>
      </c>
      <c r="O25" s="37">
        <f>NRGSUP!O25-TI_E!O25+TO!O25-NRG_E!O25-DL!O25</f>
        <v>0</v>
      </c>
      <c r="P25" s="37">
        <f>NRGSUP!P25-TI_E!P25+TO!P25-NRG_E!P25-DL!P25</f>
        <v>0</v>
      </c>
      <c r="Q25" s="37">
        <f>NRGSUP!Q25-TI_E!Q25+TO!Q25-NRG_E!Q25-DL!Q25</f>
        <v>0</v>
      </c>
      <c r="R25" s="37">
        <f>NRGSUP!R25-TI_E!R25+TO!R25-NRG_E!R25-DL!R25</f>
        <v>0</v>
      </c>
      <c r="S25" s="37">
        <f>NRGSUP!S25-TI_E!S25+TO!S25-NRG_E!S25-DL!S25</f>
        <v>0</v>
      </c>
      <c r="T25" s="37">
        <f>NRGSUP!T25-TI_E!T25+TO!T25-NRG_E!T25-DL!T25</f>
        <v>0</v>
      </c>
      <c r="U25" s="37">
        <f>NRGSUP!U25-TI_E!U25+TO!U25-NRG_E!U25-DL!U25</f>
        <v>0</v>
      </c>
      <c r="V25" s="37">
        <f>NRGSUP!V25-TI_E!V25+TO!V25-NRG_E!V25-DL!V25</f>
        <v>0</v>
      </c>
      <c r="W25" s="37">
        <f>NRGSUP!W25-TI_E!W25+TO!W25-NRG_E!W25-DL!W25</f>
        <v>0</v>
      </c>
      <c r="X25" s="37">
        <f>NRGSUP!X25-TI_E!X25+TO!X25-NRG_E!X25-DL!X25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22779.194411006003</v>
      </c>
      <c r="D26" s="37">
        <f t="shared" si="14"/>
        <v>23272.431556319869</v>
      </c>
      <c r="E26" s="37">
        <f t="shared" si="14"/>
        <v>24333.360103181425</v>
      </c>
      <c r="F26" s="37">
        <f t="shared" si="14"/>
        <v>26253.417540842667</v>
      </c>
      <c r="G26" s="37">
        <f t="shared" si="14"/>
        <v>26009.459587274298</v>
      </c>
      <c r="H26" s="37">
        <f t="shared" si="14"/>
        <v>25975.608340498686</v>
      </c>
      <c r="I26" s="37">
        <f t="shared" si="14"/>
        <v>26980.546431642302</v>
      </c>
      <c r="J26" s="37">
        <f t="shared" si="14"/>
        <v>26674.182029234762</v>
      </c>
      <c r="K26" s="37">
        <f t="shared" si="14"/>
        <v>25425.922355975905</v>
      </c>
      <c r="L26" s="37">
        <f t="shared" si="14"/>
        <v>24995.60997420465</v>
      </c>
      <c r="M26" s="37">
        <f t="shared" si="14"/>
        <v>26275.040756663821</v>
      </c>
      <c r="N26" s="37">
        <f t="shared" si="14"/>
        <v>24957.303353396383</v>
      </c>
      <c r="O26" s="37">
        <f t="shared" si="14"/>
        <v>24894.003697334469</v>
      </c>
      <c r="P26" s="37">
        <f t="shared" si="14"/>
        <v>24219.372484952688</v>
      </c>
      <c r="Q26" s="37">
        <f t="shared" si="14"/>
        <v>23062.109114359417</v>
      </c>
      <c r="R26" s="37">
        <f t="shared" si="14"/>
        <v>18271.762596732577</v>
      </c>
      <c r="S26" s="37">
        <f t="shared" si="14"/>
        <v>21931.65116079104</v>
      </c>
      <c r="T26" s="37">
        <f t="shared" si="14"/>
        <v>20988.45864144454</v>
      </c>
      <c r="U26" s="37">
        <f t="shared" si="14"/>
        <v>18232.874720550266</v>
      </c>
      <c r="V26" s="37">
        <f t="shared" si="14"/>
        <v>23131.070765262248</v>
      </c>
      <c r="W26" s="37">
        <f t="shared" si="14"/>
        <v>22902.806018916584</v>
      </c>
      <c r="X26" s="37">
        <f t="shared" ref="X26" si="15">SUM(X27,X33)</f>
        <v>22604.58460877043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2744.1486672398901</v>
      </c>
      <c r="D27" s="29">
        <f t="shared" si="16"/>
        <v>2745.5809974204731</v>
      </c>
      <c r="E27" s="29">
        <f t="shared" si="16"/>
        <v>3355.6895958727514</v>
      </c>
      <c r="F27" s="29">
        <f t="shared" si="16"/>
        <v>2937.2312123817906</v>
      </c>
      <c r="G27" s="29">
        <f t="shared" si="16"/>
        <v>2818.0954428202895</v>
      </c>
      <c r="H27" s="29">
        <f t="shared" si="16"/>
        <v>3054.0748065348089</v>
      </c>
      <c r="I27" s="29">
        <f t="shared" si="16"/>
        <v>3387.1216680997459</v>
      </c>
      <c r="J27" s="29">
        <f t="shared" si="16"/>
        <v>2837.6804815133492</v>
      </c>
      <c r="K27" s="29">
        <f t="shared" si="16"/>
        <v>2669.3417884780729</v>
      </c>
      <c r="L27" s="29">
        <f t="shared" si="16"/>
        <v>2609.917282889086</v>
      </c>
      <c r="M27" s="29">
        <f t="shared" si="16"/>
        <v>2520.4931212381771</v>
      </c>
      <c r="N27" s="29">
        <f t="shared" si="16"/>
        <v>2640.011435941522</v>
      </c>
      <c r="O27" s="29">
        <f t="shared" si="16"/>
        <v>2256.2349097162428</v>
      </c>
      <c r="P27" s="29">
        <f t="shared" si="16"/>
        <v>2288.3343078245771</v>
      </c>
      <c r="Q27" s="29">
        <f t="shared" si="16"/>
        <v>2346.5174548581313</v>
      </c>
      <c r="R27" s="29">
        <f t="shared" si="16"/>
        <v>-2702.0158211522094</v>
      </c>
      <c r="S27" s="29">
        <f t="shared" si="16"/>
        <v>-49.981169389512729</v>
      </c>
      <c r="T27" s="29">
        <f t="shared" si="16"/>
        <v>-1858.7940670679277</v>
      </c>
      <c r="U27" s="29">
        <f t="shared" si="16"/>
        <v>-4519.4467755804035</v>
      </c>
      <c r="V27" s="29">
        <f t="shared" si="16"/>
        <v>1547.7255374032793</v>
      </c>
      <c r="W27" s="29">
        <f t="shared" si="16"/>
        <v>1662.5604471195238</v>
      </c>
      <c r="X27" s="29">
        <f t="shared" ref="X27" si="17">SUM(X28:X32)</f>
        <v>1542.3852106620802</v>
      </c>
    </row>
    <row r="28" spans="1:24" ht="11.25" customHeight="1" x14ac:dyDescent="0.2">
      <c r="A28" s="41" t="s">
        <v>45</v>
      </c>
      <c r="B28" s="9" t="s">
        <v>46</v>
      </c>
      <c r="C28" s="10">
        <f>NRGSUP!C28-TI_E!C28+TO!C28-NRG_E!C28-DL!C28</f>
        <v>-7.2759576141834259E-12</v>
      </c>
      <c r="D28" s="10">
        <f>NRGSUP!D28-TI_E!D28+TO!D28-NRG_E!D28-DL!D28</f>
        <v>7.2759576141834259E-12</v>
      </c>
      <c r="E28" s="10">
        <f>NRGSUP!E28-TI_E!E28+TO!E28-NRG_E!E28-DL!E28</f>
        <v>7.2759576141834259E-12</v>
      </c>
      <c r="F28" s="10">
        <f>NRGSUP!F28-TI_E!F28+TO!F28-NRG_E!F28-DL!F28</f>
        <v>2.1827872842550278E-11</v>
      </c>
      <c r="G28" s="10">
        <f>NRGSUP!G28-TI_E!G28+TO!G28-NRG_E!G28-DL!G28</f>
        <v>0</v>
      </c>
      <c r="H28" s="10">
        <f>NRGSUP!H28-TI_E!H28+TO!H28-NRG_E!H28-DL!H28</f>
        <v>-1.4551915228366852E-11</v>
      </c>
      <c r="I28" s="10">
        <f>NRGSUP!I28-TI_E!I28+TO!I28-NRG_E!I28-DL!I28</f>
        <v>8.5984531324356794E-5</v>
      </c>
      <c r="J28" s="10">
        <f>NRGSUP!J28-TI_E!J28+TO!J28-NRG_E!J28-DL!J28</f>
        <v>2.1827872842550278E-11</v>
      </c>
      <c r="K28" s="10">
        <f>NRGSUP!K28-TI_E!K28+TO!K28-NRG_E!K28-DL!K28</f>
        <v>8.598452404839918E-5</v>
      </c>
      <c r="L28" s="10">
        <f>NRGSUP!L28-TI_E!L28+TO!L28-NRG_E!L28-DL!L28</f>
        <v>7.2759576141834259E-12</v>
      </c>
      <c r="M28" s="10">
        <f>NRGSUP!M28-TI_E!M28+TO!M28-NRG_E!M28-DL!M28</f>
        <v>-8.598452404839918E-5</v>
      </c>
      <c r="N28" s="10">
        <f>NRGSUP!N28-TI_E!N28+TO!N28-NRG_E!N28-DL!N28</f>
        <v>-7.2759576141834259E-12</v>
      </c>
      <c r="O28" s="10">
        <f>NRGSUP!O28-TI_E!O28+TO!O28-NRG_E!O28-DL!O28</f>
        <v>-7.2759576141834259E-12</v>
      </c>
      <c r="P28" s="10">
        <f>NRGSUP!P28-TI_E!P28+TO!P28-NRG_E!P28-DL!P28</f>
        <v>8.5984509496483952E-5</v>
      </c>
      <c r="Q28" s="10">
        <f>NRGSUP!Q28-TI_E!Q28+TO!Q28-NRG_E!Q28-DL!Q28</f>
        <v>7.2759576141834259E-12</v>
      </c>
      <c r="R28" s="10">
        <f>NRGSUP!R28-TI_E!R28+TO!R28-NRG_E!R28-DL!R28</f>
        <v>-2439.0871883061209</v>
      </c>
      <c r="S28" s="10">
        <f>NRGSUP!S28-TI_E!S28+TO!S28-NRG_E!S28-DL!S28</f>
        <v>-991.93972484953042</v>
      </c>
      <c r="T28" s="10">
        <f>NRGSUP!T28-TI_E!T28+TO!T28-NRG_E!T28-DL!T28</f>
        <v>-1693.0885640584711</v>
      </c>
      <c r="U28" s="10">
        <f>NRGSUP!U28-TI_E!U28+TO!U28-NRG_E!U28-DL!U28</f>
        <v>-3904.485038693043</v>
      </c>
      <c r="V28" s="10">
        <f>NRGSUP!V28-TI_E!V28+TO!V28-NRG_E!V28-DL!V28</f>
        <v>7.7558039564564751E-2</v>
      </c>
      <c r="W28" s="10">
        <f>NRGSUP!W28-TI_E!W28+TO!W28-NRG_E!W28-DL!W28</f>
        <v>0.11582115219857769</v>
      </c>
      <c r="X28" s="10">
        <f>NRGSUP!X28-TI_E!X28+TO!X28-NRG_E!X28-DL!X28</f>
        <v>-0.89664660361177084</v>
      </c>
    </row>
    <row r="29" spans="1:24" ht="11.25" customHeight="1" x14ac:dyDescent="0.2">
      <c r="A29" s="41" t="s">
        <v>47</v>
      </c>
      <c r="B29" s="9" t="s">
        <v>48</v>
      </c>
      <c r="C29" s="10">
        <f>NRGSUP!C29-TI_E!C29+TO!C29-NRG_E!C29-DL!C29</f>
        <v>2787.2363714531384</v>
      </c>
      <c r="D29" s="10">
        <f>NRGSUP!D29-TI_E!D29+TO!D29-NRG_E!D29-DL!D29</f>
        <v>2798.126999140155</v>
      </c>
      <c r="E29" s="10">
        <f>NRGSUP!E29-TI_E!E29+TO!E29-NRG_E!E29-DL!E29</f>
        <v>3440.8141874462617</v>
      </c>
      <c r="F29" s="10">
        <f>NRGSUP!F29-TI_E!F29+TO!F29-NRG_E!F29-DL!F29</f>
        <v>3070.6983662940638</v>
      </c>
      <c r="G29" s="10">
        <f>NRGSUP!G29-TI_E!G29+TO!G29-NRG_E!G29-DL!G29</f>
        <v>3015.6687876182268</v>
      </c>
      <c r="H29" s="10">
        <f>NRGSUP!H29-TI_E!H29+TO!H29-NRG_E!H29-DL!H29</f>
        <v>3345.1801375752366</v>
      </c>
      <c r="I29" s="10">
        <f>NRGSUP!I29-TI_E!I29+TO!I29-NRG_E!I29-DL!I29</f>
        <v>3649.8520206362809</v>
      </c>
      <c r="J29" s="10">
        <f>NRGSUP!J29-TI_E!J29+TO!J29-NRG_E!J29-DL!J29</f>
        <v>3002.6753224419599</v>
      </c>
      <c r="K29" s="10">
        <f>NRGSUP!K29-TI_E!K29+TO!K29-NRG_E!K29-DL!K29</f>
        <v>2928.919432502149</v>
      </c>
      <c r="L29" s="10">
        <f>NRGSUP!L29-TI_E!L29+TO!L29-NRG_E!L29-DL!L29</f>
        <v>2831.6618228718826</v>
      </c>
      <c r="M29" s="10">
        <f>NRGSUP!M29-TI_E!M29+TO!M29-NRG_E!M29-DL!M29</f>
        <v>2793.7331040412737</v>
      </c>
      <c r="N29" s="10">
        <f>NRGSUP!N29-TI_E!N29+TO!N29-NRG_E!N29-DL!N29</f>
        <v>2885.9272570937237</v>
      </c>
      <c r="O29" s="10">
        <f>NRGSUP!O29-TI_E!O29+TO!O29-NRG_E!O29-DL!O29</f>
        <v>2577.8170249355112</v>
      </c>
      <c r="P29" s="10">
        <f>NRGSUP!P29-TI_E!P29+TO!P29-NRG_E!P29-DL!P29</f>
        <v>2665.6152192605323</v>
      </c>
      <c r="Q29" s="10">
        <f>NRGSUP!Q29-TI_E!Q29+TO!Q29-NRG_E!Q29-DL!Q29</f>
        <v>2715.3909716251055</v>
      </c>
      <c r="R29" s="10">
        <f>NRGSUP!R29-TI_E!R29+TO!R29-NRG_E!R29-DL!R29</f>
        <v>-343.31083404987157</v>
      </c>
      <c r="S29" s="10">
        <f>NRGSUP!S29-TI_E!S29+TO!S29-NRG_E!S29-DL!S29</f>
        <v>868.36104901117824</v>
      </c>
      <c r="T29" s="10">
        <f>NRGSUP!T29-TI_E!T29+TO!T29-NRG_E!T29-DL!T29</f>
        <v>-220.60326741186418</v>
      </c>
      <c r="U29" s="10">
        <f>NRGSUP!U29-TI_E!U29+TO!U29-NRG_E!U29-DL!U29</f>
        <v>-734.85417024935487</v>
      </c>
      <c r="V29" s="10">
        <f>NRGSUP!V29-TI_E!V29+TO!V29-NRG_E!V29-DL!V29</f>
        <v>1468.4499570077387</v>
      </c>
      <c r="W29" s="10">
        <f>NRGSUP!W29-TI_E!W29+TO!W29-NRG_E!W29-DL!W29</f>
        <v>1626.2627687016329</v>
      </c>
      <c r="X29" s="10">
        <f>NRGSUP!X29-TI_E!X29+TO!X29-NRG_E!X29-DL!X29</f>
        <v>1433.7895098882195</v>
      </c>
    </row>
    <row r="30" spans="1:24" ht="11.25" customHeight="1" x14ac:dyDescent="0.2">
      <c r="A30" s="41" t="s">
        <v>49</v>
      </c>
      <c r="B30" s="9" t="s">
        <v>50</v>
      </c>
      <c r="C30" s="10">
        <f>NRGSUP!C30-TI_E!C30+TO!C30-NRG_E!C30-DL!C30</f>
        <v>-43.087790197763752</v>
      </c>
      <c r="D30" s="10">
        <f>NRGSUP!D30-TI_E!D30+TO!D30-NRG_E!D30-DL!D30</f>
        <v>-52.546087704212368</v>
      </c>
      <c r="E30" s="10">
        <f>NRGSUP!E30-TI_E!E30+TO!E30-NRG_E!E30-DL!E30</f>
        <v>-85.124677558040275</v>
      </c>
      <c r="F30" s="10">
        <f>NRGSUP!F30-TI_E!F30+TO!F30-NRG_E!F30-DL!F30</f>
        <v>-133.4670679277724</v>
      </c>
      <c r="G30" s="10">
        <f>NRGSUP!G30-TI_E!G30+TO!G30-NRG_E!G30-DL!G30</f>
        <v>-197.57334479793735</v>
      </c>
      <c r="H30" s="10">
        <f>NRGSUP!H30-TI_E!H30+TO!H30-NRG_E!H30-DL!H30</f>
        <v>-291.10533104041315</v>
      </c>
      <c r="I30" s="10">
        <f>NRGSUP!I30-TI_E!I30+TO!I30-NRG_E!I30-DL!I30</f>
        <v>-262.73043852106639</v>
      </c>
      <c r="J30" s="10">
        <f>NRGSUP!J30-TI_E!J30+TO!J30-NRG_E!J30-DL!J30</f>
        <v>-164.99475494410945</v>
      </c>
      <c r="K30" s="10">
        <f>NRGSUP!K30-TI_E!K30+TO!K30-NRG_E!K30-DL!K30</f>
        <v>-259.57773000860016</v>
      </c>
      <c r="L30" s="10">
        <f>NRGSUP!L30-TI_E!L30+TO!L30-NRG_E!L30-DL!L30</f>
        <v>-221.74453998280387</v>
      </c>
      <c r="M30" s="10">
        <f>NRGSUP!M30-TI_E!M30+TO!M30-NRG_E!M30-DL!M30</f>
        <v>-273.23972484952719</v>
      </c>
      <c r="N30" s="10">
        <f>NRGSUP!N30-TI_E!N30+TO!N30-NRG_E!N30-DL!N30</f>
        <v>-245.9157351676713</v>
      </c>
      <c r="O30" s="10">
        <f>NRGSUP!O30-TI_E!O30+TO!O30-NRG_E!O30-DL!O30</f>
        <v>-321.58211521926114</v>
      </c>
      <c r="P30" s="10">
        <f>NRGSUP!P30-TI_E!P30+TO!P30-NRG_E!P30-DL!P30</f>
        <v>-377.2809974204647</v>
      </c>
      <c r="Q30" s="10">
        <f>NRGSUP!Q30-TI_E!Q30+TO!Q30-NRG_E!Q30-DL!Q30</f>
        <v>-368.87360275150422</v>
      </c>
      <c r="R30" s="10">
        <f>NRGSUP!R30-TI_E!R30+TO!R30-NRG_E!R30-DL!R30</f>
        <v>0</v>
      </c>
      <c r="S30" s="10">
        <f>NRGSUP!S30-TI_E!S30+TO!S30-NRG_E!S30-DL!S30</f>
        <v>0</v>
      </c>
      <c r="T30" s="10">
        <f>NRGSUP!T30-TI_E!T30+TO!T30-NRG_E!T30-DL!T30</f>
        <v>0</v>
      </c>
      <c r="U30" s="10">
        <f>NRGSUP!U30-TI_E!U30+TO!U30-NRG_E!U30-DL!U30</f>
        <v>0</v>
      </c>
      <c r="V30" s="10">
        <f>NRGSUP!V30-TI_E!V30+TO!V30-NRG_E!V30-DL!V30</f>
        <v>0</v>
      </c>
      <c r="W30" s="10">
        <f>NRGSUP!W30-TI_E!W30+TO!W30-NRG_E!W30-DL!W30</f>
        <v>0</v>
      </c>
      <c r="X30" s="10">
        <f>NRGSUP!X30-TI_E!X30+TO!X30-NRG_E!X30-DL!X30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NRGSUP!C31-TI_E!C31+TO!C31-NRG_E!C31-DL!C31</f>
        <v>8.5984522769422256E-5</v>
      </c>
      <c r="D31" s="10">
        <f>NRGSUP!D31-TI_E!D31+TO!D31-NRG_E!D31-DL!D31</f>
        <v>8.5984522911530803E-5</v>
      </c>
      <c r="E31" s="10">
        <f>NRGSUP!E31-TI_E!E31+TO!E31-NRG_E!E31-DL!E31</f>
        <v>8.5984522797843965E-5</v>
      </c>
      <c r="F31" s="10">
        <f>NRGSUP!F31-TI_E!F31+TO!F31-NRG_E!F31-DL!F31</f>
        <v>-8.5984522627313709E-5</v>
      </c>
      <c r="G31" s="10">
        <f>NRGSUP!G31-TI_E!G31+TO!G31-NRG_E!G31-DL!G31</f>
        <v>0</v>
      </c>
      <c r="H31" s="10">
        <f>NRGSUP!H31-TI_E!H31+TO!H31-NRG_E!H31-DL!H31</f>
        <v>-1.1368683772161603E-13</v>
      </c>
      <c r="I31" s="10">
        <f>NRGSUP!I31-TI_E!I31+TO!I31-NRG_E!I31-DL!I31</f>
        <v>-1.1368683772161603E-13</v>
      </c>
      <c r="J31" s="10">
        <f>NRGSUP!J31-TI_E!J31+TO!J31-NRG_E!J31-DL!J31</f>
        <v>-8.5984523025217641E-5</v>
      </c>
      <c r="K31" s="10">
        <f>NRGSUP!K31-TI_E!K31+TO!K31-NRG_E!K31-DL!K31</f>
        <v>0</v>
      </c>
      <c r="L31" s="10">
        <f>NRGSUP!L31-TI_E!L31+TO!L31-NRG_E!L31-DL!L31</f>
        <v>-5.6843418860808015E-14</v>
      </c>
      <c r="M31" s="10">
        <f>NRGSUP!M31-TI_E!M31+TO!M31-NRG_E!M31-DL!M31</f>
        <v>-1.7196904559568793E-4</v>
      </c>
      <c r="N31" s="10">
        <f>NRGSUP!N31-TI_E!N31+TO!N31-NRG_E!N31-DL!N31</f>
        <v>-8.5984522968374222E-5</v>
      </c>
      <c r="O31" s="10">
        <f>NRGSUP!O31-TI_E!O31+TO!O31-NRG_E!O31-DL!O31</f>
        <v>-5.6843418860808015E-14</v>
      </c>
      <c r="P31" s="10">
        <f>NRGSUP!P31-TI_E!P31+TO!P31-NRG_E!P31-DL!P31</f>
        <v>-5.6843418860808015E-14</v>
      </c>
      <c r="Q31" s="10">
        <f>NRGSUP!Q31-TI_E!Q31+TO!Q31-NRG_E!Q31-DL!Q31</f>
        <v>8.5984522797843965E-5</v>
      </c>
      <c r="R31" s="10">
        <f>NRGSUP!R31-TI_E!R31+TO!R31-NRG_E!R31-DL!R31</f>
        <v>80.382201203783325</v>
      </c>
      <c r="S31" s="10">
        <f>NRGSUP!S31-TI_E!S31+TO!S31-NRG_E!S31-DL!S31</f>
        <v>73.597506448839454</v>
      </c>
      <c r="T31" s="10">
        <f>NRGSUP!T31-TI_E!T31+TO!T31-NRG_E!T31-DL!T31</f>
        <v>54.897764402407631</v>
      </c>
      <c r="U31" s="10">
        <f>NRGSUP!U31-TI_E!U31+TO!U31-NRG_E!U31-DL!U31</f>
        <v>119.89243336199445</v>
      </c>
      <c r="V31" s="10">
        <f>NRGSUP!V31-TI_E!V31+TO!V31-NRG_E!V31-DL!V31</f>
        <v>79.198022355975922</v>
      </c>
      <c r="W31" s="10">
        <f>NRGSUP!W31-TI_E!W31+TO!W31-NRG_E!W31-DL!W31</f>
        <v>36.181857265692372</v>
      </c>
      <c r="X31" s="10">
        <f>NRGSUP!X31-TI_E!X31+TO!X31-NRG_E!X31-DL!X31</f>
        <v>109.49234737747236</v>
      </c>
    </row>
    <row r="32" spans="1:24" ht="11.25" customHeight="1" x14ac:dyDescent="0.2">
      <c r="A32" s="41" t="s">
        <v>53</v>
      </c>
      <c r="B32" s="9" t="s">
        <v>54</v>
      </c>
      <c r="C32" s="10">
        <f>NRGSUP!C32-TI_E!C32+TO!C32-NRG_E!C32-DL!C32</f>
        <v>0</v>
      </c>
      <c r="D32" s="10">
        <f>NRGSUP!D32-TI_E!D32+TO!D32-NRG_E!D32-DL!D32</f>
        <v>0</v>
      </c>
      <c r="E32" s="10">
        <f>NRGSUP!E32-TI_E!E32+TO!E32-NRG_E!E32-DL!E32</f>
        <v>0</v>
      </c>
      <c r="F32" s="10">
        <f>NRGSUP!F32-TI_E!F32+TO!F32-NRG_E!F32-DL!F32</f>
        <v>0</v>
      </c>
      <c r="G32" s="10">
        <f>NRGSUP!G32-TI_E!G32+TO!G32-NRG_E!G32-DL!G32</f>
        <v>0</v>
      </c>
      <c r="H32" s="10">
        <f>NRGSUP!H32-TI_E!H32+TO!H32-NRG_E!H32-DL!H32</f>
        <v>0</v>
      </c>
      <c r="I32" s="10">
        <f>NRGSUP!I32-TI_E!I32+TO!I32-NRG_E!I32-DL!I32</f>
        <v>0</v>
      </c>
      <c r="J32" s="10">
        <f>NRGSUP!J32-TI_E!J32+TO!J32-NRG_E!J32-DL!J32</f>
        <v>0</v>
      </c>
      <c r="K32" s="10">
        <f>NRGSUP!K32-TI_E!K32+TO!K32-NRG_E!K32-DL!K32</f>
        <v>0</v>
      </c>
      <c r="L32" s="10">
        <f>NRGSUP!L32-TI_E!L32+TO!L32-NRG_E!L32-DL!L32</f>
        <v>0</v>
      </c>
      <c r="M32" s="10">
        <f>NRGSUP!M32-TI_E!M32+TO!M32-NRG_E!M32-DL!M32</f>
        <v>0</v>
      </c>
      <c r="N32" s="10">
        <f>NRGSUP!N32-TI_E!N32+TO!N32-NRG_E!N32-DL!N32</f>
        <v>0</v>
      </c>
      <c r="O32" s="10">
        <f>NRGSUP!O32-TI_E!O32+TO!O32-NRG_E!O32-DL!O32</f>
        <v>0</v>
      </c>
      <c r="P32" s="10">
        <f>NRGSUP!P32-TI_E!P32+TO!P32-NRG_E!P32-DL!P32</f>
        <v>0</v>
      </c>
      <c r="Q32" s="10">
        <f>NRGSUP!Q32-TI_E!Q32+TO!Q32-NRG_E!Q32-DL!Q32</f>
        <v>0</v>
      </c>
      <c r="R32" s="10">
        <f>NRGSUP!R32-TI_E!R32+TO!R32-NRG_E!R32-DL!R32</f>
        <v>0</v>
      </c>
      <c r="S32" s="10">
        <f>NRGSUP!S32-TI_E!S32+TO!S32-NRG_E!S32-DL!S32</f>
        <v>0</v>
      </c>
      <c r="T32" s="10">
        <f>NRGSUP!T32-TI_E!T32+TO!T32-NRG_E!T32-DL!T32</f>
        <v>0</v>
      </c>
      <c r="U32" s="10">
        <f>NRGSUP!U32-TI_E!U32+TO!U32-NRG_E!U32-DL!U32</f>
        <v>0</v>
      </c>
      <c r="V32" s="10">
        <f>NRGSUP!V32-TI_E!V32+TO!V32-NRG_E!V32-DL!V32</f>
        <v>0</v>
      </c>
      <c r="W32" s="10">
        <f>NRGSUP!W32-TI_E!W32+TO!W32-NRG_E!W32-DL!W32</f>
        <v>0</v>
      </c>
      <c r="X32" s="10">
        <f>NRGSUP!X32-TI_E!X32+TO!X32-NRG_E!X32-DL!X32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20035.045743766113</v>
      </c>
      <c r="D33" s="29">
        <f t="shared" si="18"/>
        <v>20526.850558899394</v>
      </c>
      <c r="E33" s="29">
        <f t="shared" si="18"/>
        <v>20977.670507308674</v>
      </c>
      <c r="F33" s="29">
        <f t="shared" si="18"/>
        <v>23316.186328460877</v>
      </c>
      <c r="G33" s="29">
        <f t="shared" si="18"/>
        <v>23191.364144454008</v>
      </c>
      <c r="H33" s="29">
        <f t="shared" si="18"/>
        <v>22921.533533963877</v>
      </c>
      <c r="I33" s="29">
        <f t="shared" si="18"/>
        <v>23593.424763542556</v>
      </c>
      <c r="J33" s="29">
        <f t="shared" si="18"/>
        <v>23836.501547721415</v>
      </c>
      <c r="K33" s="29">
        <f t="shared" si="18"/>
        <v>22756.580567497833</v>
      </c>
      <c r="L33" s="29">
        <f t="shared" si="18"/>
        <v>22385.692691315566</v>
      </c>
      <c r="M33" s="29">
        <f t="shared" si="18"/>
        <v>23754.547635425643</v>
      </c>
      <c r="N33" s="29">
        <f t="shared" si="18"/>
        <v>22317.291917454862</v>
      </c>
      <c r="O33" s="29">
        <f t="shared" si="18"/>
        <v>22637.768787618224</v>
      </c>
      <c r="P33" s="29">
        <f t="shared" si="18"/>
        <v>21931.03817712811</v>
      </c>
      <c r="Q33" s="29">
        <f t="shared" si="18"/>
        <v>20715.591659501286</v>
      </c>
      <c r="R33" s="29">
        <f t="shared" si="18"/>
        <v>20973.778417884787</v>
      </c>
      <c r="S33" s="29">
        <f t="shared" si="18"/>
        <v>21981.632330180553</v>
      </c>
      <c r="T33" s="29">
        <f t="shared" si="18"/>
        <v>22847.252708512468</v>
      </c>
      <c r="U33" s="29">
        <f t="shared" si="18"/>
        <v>22752.321496130669</v>
      </c>
      <c r="V33" s="29">
        <f t="shared" si="18"/>
        <v>21583.345227858968</v>
      </c>
      <c r="W33" s="29">
        <f t="shared" si="18"/>
        <v>21240.245571797062</v>
      </c>
      <c r="X33" s="29">
        <f t="shared" ref="X33" si="19">SUM(X34:X50)</f>
        <v>21062.199398108351</v>
      </c>
    </row>
    <row r="34" spans="1:24" ht="11.25" customHeight="1" x14ac:dyDescent="0.2">
      <c r="A34" s="41" t="s">
        <v>55</v>
      </c>
      <c r="B34" s="9" t="s">
        <v>56</v>
      </c>
      <c r="C34" s="10">
        <f>NRGSUP!C34-TI_E!C34+TO!C34-NRG_E!C34-DL!C34</f>
        <v>1651.6165090283748</v>
      </c>
      <c r="D34" s="10">
        <f>NRGSUP!D34-TI_E!D34+TO!D34-NRG_E!D34-DL!D34</f>
        <v>1872.9116079105765</v>
      </c>
      <c r="E34" s="10">
        <f>NRGSUP!E34-TI_E!E34+TO!E34-NRG_E!E34-DL!E34</f>
        <v>2181.6450558899401</v>
      </c>
      <c r="F34" s="10">
        <f>NRGSUP!F34-TI_E!F34+TO!F34-NRG_E!F34-DL!F34</f>
        <v>2345.7273430782452</v>
      </c>
      <c r="G34" s="10">
        <f>NRGSUP!G34-TI_E!G34+TO!G34-NRG_E!G34-DL!G34</f>
        <v>2273.4015477214098</v>
      </c>
      <c r="H34" s="10">
        <f>NRGSUP!H34-TI_E!H34+TO!H34-NRG_E!H34-DL!H34</f>
        <v>2200.905331040412</v>
      </c>
      <c r="I34" s="10">
        <f>NRGSUP!I34-TI_E!I34+TO!I34-NRG_E!I34-DL!I34</f>
        <v>2671.0773000859854</v>
      </c>
      <c r="J34" s="10">
        <f>NRGSUP!J34-TI_E!J34+TO!J34-NRG_E!J34-DL!J34</f>
        <v>2861.662080825452</v>
      </c>
      <c r="K34" s="10">
        <f>NRGSUP!K34-TI_E!K34+TO!K34-NRG_E!K34-DL!K34</f>
        <v>2452.9527944969905</v>
      </c>
      <c r="L34" s="10">
        <f>NRGSUP!L34-TI_E!L34+TO!L34-NRG_E!L34-DL!L34</f>
        <v>2402.2848667239887</v>
      </c>
      <c r="M34" s="10">
        <f>NRGSUP!M34-TI_E!M34+TO!M34-NRG_E!M34-DL!M34</f>
        <v>2677.0177987962179</v>
      </c>
      <c r="N34" s="10">
        <f>NRGSUP!N34-TI_E!N34+TO!N34-NRG_E!N34-DL!N34</f>
        <v>2298.7046431642302</v>
      </c>
      <c r="O34" s="10">
        <f>NRGSUP!O34-TI_E!O34+TO!O34-NRG_E!O34-DL!O34</f>
        <v>2656.1587274290623</v>
      </c>
      <c r="P34" s="10">
        <f>NRGSUP!P34-TI_E!P34+TO!P34-NRG_E!P34-DL!P34</f>
        <v>2439.3435941530533</v>
      </c>
      <c r="Q34" s="10">
        <f>NRGSUP!Q34-TI_E!Q34+TO!Q34-NRG_E!Q34-DL!Q34</f>
        <v>2458.7993981083414</v>
      </c>
      <c r="R34" s="10">
        <f>NRGSUP!R34-TI_E!R34+TO!R34-NRG_E!R34-DL!R34</f>
        <v>2460.0148753224412</v>
      </c>
      <c r="S34" s="10">
        <f>NRGSUP!S34-TI_E!S34+TO!S34-NRG_E!S34-DL!S34</f>
        <v>2798.341960447121</v>
      </c>
      <c r="T34" s="10">
        <f>NRGSUP!T34-TI_E!T34+TO!T34-NRG_E!T34-DL!T34</f>
        <v>2776.3202923473791</v>
      </c>
      <c r="U34" s="10">
        <f>NRGSUP!U34-TI_E!U34+TO!U34-NRG_E!U34-DL!U34</f>
        <v>2797.0226139294919</v>
      </c>
      <c r="V34" s="10">
        <f>NRGSUP!V34-TI_E!V34+TO!V34-NRG_E!V34-DL!V34</f>
        <v>2503.7030954428187</v>
      </c>
      <c r="W34" s="10">
        <f>NRGSUP!W34-TI_E!W34+TO!W34-NRG_E!W34-DL!W34</f>
        <v>2763.3499570077397</v>
      </c>
      <c r="X34" s="10">
        <f>NRGSUP!X34-TI_E!X34+TO!X34-NRG_E!X34-DL!X34</f>
        <v>2620.9171969045565</v>
      </c>
    </row>
    <row r="35" spans="1:24" ht="11.25" customHeight="1" x14ac:dyDescent="0.2">
      <c r="A35" s="41" t="s">
        <v>57</v>
      </c>
      <c r="B35" s="9" t="s">
        <v>58</v>
      </c>
      <c r="C35" s="10">
        <f>NRGSUP!C35-TI_E!C35+TO!C35-NRG_E!C35-DL!C35</f>
        <v>0</v>
      </c>
      <c r="D35" s="10">
        <f>NRGSUP!D35-TI_E!D35+TO!D35-NRG_E!D35-DL!D35</f>
        <v>0</v>
      </c>
      <c r="E35" s="10">
        <f>NRGSUP!E35-TI_E!E35+TO!E35-NRG_E!E35-DL!E35</f>
        <v>0</v>
      </c>
      <c r="F35" s="10">
        <f>NRGSUP!F35-TI_E!F35+TO!F35-NRG_E!F35-DL!F35</f>
        <v>0</v>
      </c>
      <c r="G35" s="10">
        <f>NRGSUP!G35-TI_E!G35+TO!G35-NRG_E!G35-DL!G35</f>
        <v>0</v>
      </c>
      <c r="H35" s="10">
        <f>NRGSUP!H35-TI_E!H35+TO!H35-NRG_E!H35-DL!H35</f>
        <v>0</v>
      </c>
      <c r="I35" s="10">
        <f>NRGSUP!I35-TI_E!I35+TO!I35-NRG_E!I35-DL!I35</f>
        <v>0</v>
      </c>
      <c r="J35" s="10">
        <f>NRGSUP!J35-TI_E!J35+TO!J35-NRG_E!J35-DL!J35</f>
        <v>0</v>
      </c>
      <c r="K35" s="10">
        <f>NRGSUP!K35-TI_E!K35+TO!K35-NRG_E!K35-DL!K35</f>
        <v>0</v>
      </c>
      <c r="L35" s="10">
        <f>NRGSUP!L35-TI_E!L35+TO!L35-NRG_E!L35-DL!L35</f>
        <v>0</v>
      </c>
      <c r="M35" s="10">
        <f>NRGSUP!M35-TI_E!M35+TO!M35-NRG_E!M35-DL!M35</f>
        <v>0</v>
      </c>
      <c r="N35" s="10">
        <f>NRGSUP!N35-TI_E!N35+TO!N35-NRG_E!N35-DL!N35</f>
        <v>0</v>
      </c>
      <c r="O35" s="10">
        <f>NRGSUP!O35-TI_E!O35+TO!O35-NRG_E!O35-DL!O35</f>
        <v>0</v>
      </c>
      <c r="P35" s="10">
        <f>NRGSUP!P35-TI_E!P35+TO!P35-NRG_E!P35-DL!P35</f>
        <v>0</v>
      </c>
      <c r="Q35" s="10">
        <f>NRGSUP!Q35-TI_E!Q35+TO!Q35-NRG_E!Q35-DL!Q35</f>
        <v>0</v>
      </c>
      <c r="R35" s="10">
        <f>NRGSUP!R35-TI_E!R35+TO!R35-NRG_E!R35-DL!R35</f>
        <v>0</v>
      </c>
      <c r="S35" s="10">
        <f>NRGSUP!S35-TI_E!S35+TO!S35-NRG_E!S35-DL!S35</f>
        <v>0</v>
      </c>
      <c r="T35" s="10">
        <f>NRGSUP!T35-TI_E!T35+TO!T35-NRG_E!T35-DL!T35</f>
        <v>0</v>
      </c>
      <c r="U35" s="10">
        <f>NRGSUP!U35-TI_E!U35+TO!U35-NRG_E!U35-DL!U35</f>
        <v>0</v>
      </c>
      <c r="V35" s="10">
        <f>NRGSUP!V35-TI_E!V35+TO!V35-NRG_E!V35-DL!V35</f>
        <v>0</v>
      </c>
      <c r="W35" s="10">
        <f>NRGSUP!W35-TI_E!W35+TO!W35-NRG_E!W35-DL!W35</f>
        <v>0</v>
      </c>
      <c r="X35" s="10">
        <f>NRGSUP!X35-TI_E!X35+TO!X35-NRG_E!X35-DL!X35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NRGSUP!C36-TI_E!C36+TO!C36-NRG_E!C36-DL!C36</f>
        <v>1361.9056749785034</v>
      </c>
      <c r="D36" s="10">
        <f>NRGSUP!D36-TI_E!D36+TO!D36-NRG_E!D36-DL!D36</f>
        <v>1336.8324161650899</v>
      </c>
      <c r="E36" s="10">
        <f>NRGSUP!E36-TI_E!E36+TO!E36-NRG_E!E36-DL!E36</f>
        <v>1267.8122098022361</v>
      </c>
      <c r="F36" s="10">
        <f>NRGSUP!F36-TI_E!F36+TO!F36-NRG_E!F36-DL!F36</f>
        <v>1161.9717110920033</v>
      </c>
      <c r="G36" s="10">
        <f>NRGSUP!G36-TI_E!G36+TO!G36-NRG_E!G36-DL!G36</f>
        <v>1481.0497850386946</v>
      </c>
      <c r="H36" s="10">
        <f>NRGSUP!H36-TI_E!H36+TO!H36-NRG_E!H36-DL!H36</f>
        <v>1627.2492691315563</v>
      </c>
      <c r="I36" s="10">
        <f>NRGSUP!I36-TI_E!I36+TO!I36-NRG_E!I36-DL!I36</f>
        <v>1782.0585554600177</v>
      </c>
      <c r="J36" s="10">
        <f>NRGSUP!J36-TI_E!J36+TO!J36-NRG_E!J36-DL!J36</f>
        <v>1548.63336199484</v>
      </c>
      <c r="K36" s="10">
        <f>NRGSUP!K36-TI_E!K36+TO!K36-NRG_E!K36-DL!K36</f>
        <v>1548.0386070507309</v>
      </c>
      <c r="L36" s="10">
        <f>NRGSUP!L36-TI_E!L36+TO!L36-NRG_E!L36-DL!L36</f>
        <v>1477.2684436801371</v>
      </c>
      <c r="M36" s="10">
        <f>NRGSUP!M36-TI_E!M36+TO!M36-NRG_E!M36-DL!M36</f>
        <v>1459.0110060189172</v>
      </c>
      <c r="N36" s="10">
        <f>NRGSUP!N36-TI_E!N36+TO!N36-NRG_E!N36-DL!N36</f>
        <v>1604.9967325881339</v>
      </c>
      <c r="O36" s="10">
        <f>NRGSUP!O36-TI_E!O36+TO!O36-NRG_E!O36-DL!O36</f>
        <v>1226.5206362854676</v>
      </c>
      <c r="P36" s="10">
        <f>NRGSUP!P36-TI_E!P36+TO!P36-NRG_E!P36-DL!P36</f>
        <v>2006.1711951848672</v>
      </c>
      <c r="Q36" s="10">
        <f>NRGSUP!Q36-TI_E!Q36+TO!Q36-NRG_E!Q36-DL!Q36</f>
        <v>2566.3421324161636</v>
      </c>
      <c r="R36" s="10">
        <f>NRGSUP!R36-TI_E!R36+TO!R36-NRG_E!R36-DL!R36</f>
        <v>2751.5032674118661</v>
      </c>
      <c r="S36" s="10">
        <f>NRGSUP!S36-TI_E!S36+TO!S36-NRG_E!S36-DL!S36</f>
        <v>2273.7755803955288</v>
      </c>
      <c r="T36" s="10">
        <f>NRGSUP!T36-TI_E!T36+TO!T36-NRG_E!T36-DL!T36</f>
        <v>2035.7362854686155</v>
      </c>
      <c r="U36" s="10">
        <f>NRGSUP!U36-TI_E!U36+TO!U36-NRG_E!U36-DL!U36</f>
        <v>2346.2012897678414</v>
      </c>
      <c r="V36" s="10">
        <f>NRGSUP!V36-TI_E!V36+TO!V36-NRG_E!V36-DL!V36</f>
        <v>1982.8909716251078</v>
      </c>
      <c r="W36" s="10">
        <f>NRGSUP!W36-TI_E!W36+TO!W36-NRG_E!W36-DL!W36</f>
        <v>2131.6957007738602</v>
      </c>
      <c r="X36" s="10">
        <f>NRGSUP!X36-TI_E!X36+TO!X36-NRG_E!X36-DL!X36</f>
        <v>1775.0100601891672</v>
      </c>
    </row>
    <row r="37" spans="1:24" ht="11.25" customHeight="1" x14ac:dyDescent="0.2">
      <c r="A37" s="41" t="s">
        <v>61</v>
      </c>
      <c r="B37" s="9" t="s">
        <v>62</v>
      </c>
      <c r="C37" s="10">
        <f>NRGSUP!C37-TI_E!C37+TO!C37-NRG_E!C37-DL!C37</f>
        <v>3964.7177128116937</v>
      </c>
      <c r="D37" s="10">
        <f>NRGSUP!D37-TI_E!D37+TO!D37-NRG_E!D37-DL!D37</f>
        <v>4056.2338779019783</v>
      </c>
      <c r="E37" s="10">
        <f>NRGSUP!E37-TI_E!E37+TO!E37-NRG_E!E37-DL!E37</f>
        <v>4101.4999140154769</v>
      </c>
      <c r="F37" s="10">
        <f>NRGSUP!F37-TI_E!F37+TO!F37-NRG_E!F37-DL!F37</f>
        <v>4119.2126397248512</v>
      </c>
      <c r="G37" s="10">
        <f>NRGSUP!G37-TI_E!G37+TO!G37-NRG_E!G37-DL!G37</f>
        <v>4073.946603611349</v>
      </c>
      <c r="H37" s="10">
        <f>NRGSUP!H37-TI_E!H37+TO!H37-NRG_E!H37-DL!H37</f>
        <v>4039.5050730868425</v>
      </c>
      <c r="I37" s="10">
        <f>NRGSUP!I37-TI_E!I37+TO!I37-NRG_E!I37-DL!I37</f>
        <v>4097.6784178847793</v>
      </c>
      <c r="J37" s="10">
        <f>NRGSUP!J37-TI_E!J37+TO!J37-NRG_E!J37-DL!J37</f>
        <v>4082.1151332760073</v>
      </c>
      <c r="K37" s="10">
        <f>NRGSUP!K37-TI_E!K37+TO!K37-NRG_E!K37-DL!K37</f>
        <v>4063.9915735167669</v>
      </c>
      <c r="L37" s="10">
        <f>NRGSUP!L37-TI_E!L37+TO!L37-NRG_E!L37-DL!L37</f>
        <v>4045.0844368013732</v>
      </c>
      <c r="M37" s="10">
        <f>NRGSUP!M37-TI_E!M37+TO!M37-NRG_E!M37-DL!M37</f>
        <v>4048.1513327601006</v>
      </c>
      <c r="N37" s="10">
        <f>NRGSUP!N37-TI_E!N37+TO!N37-NRG_E!N37-DL!N37</f>
        <v>4099.6202923473738</v>
      </c>
      <c r="O37" s="10">
        <f>NRGSUP!O37-TI_E!O37+TO!O37-NRG_E!O37-DL!O37</f>
        <v>3920.3878761822953</v>
      </c>
      <c r="P37" s="10">
        <f>NRGSUP!P37-TI_E!P37+TO!P37-NRG_E!P37-DL!P37</f>
        <v>3823.2540842648368</v>
      </c>
      <c r="Q37" s="10">
        <f>NRGSUP!Q37-TI_E!Q37+TO!Q37-NRG_E!Q37-DL!Q37</f>
        <v>3893.665778159926</v>
      </c>
      <c r="R37" s="10">
        <f>NRGSUP!R37-TI_E!R37+TO!R37-NRG_E!R37-DL!R37</f>
        <v>3785.6942390369786</v>
      </c>
      <c r="S37" s="10">
        <f>NRGSUP!S37-TI_E!S37+TO!S37-NRG_E!S37-DL!S37</f>
        <v>3908.4103181427326</v>
      </c>
      <c r="T37" s="10">
        <f>NRGSUP!T37-TI_E!T37+TO!T37-NRG_E!T37-DL!T37</f>
        <v>4035.829578675839</v>
      </c>
      <c r="U37" s="10">
        <f>NRGSUP!U37-TI_E!U37+TO!U37-NRG_E!U37-DL!U37</f>
        <v>4097.4470335339556</v>
      </c>
      <c r="V37" s="10">
        <f>NRGSUP!V37-TI_E!V37+TO!V37-NRG_E!V37-DL!V37</f>
        <v>4178.5016337059315</v>
      </c>
      <c r="W37" s="10">
        <f>NRGSUP!W37-TI_E!W37+TO!W37-NRG_E!W37-DL!W37</f>
        <v>3484.6633705932982</v>
      </c>
      <c r="X37" s="10">
        <f>NRGSUP!X37-TI_E!X37+TO!X37-NRG_E!X37-DL!X37</f>
        <v>3588.9802235597544</v>
      </c>
    </row>
    <row r="38" spans="1:24" ht="11.25" customHeight="1" x14ac:dyDescent="0.2">
      <c r="A38" s="41" t="s">
        <v>63</v>
      </c>
      <c r="B38" s="9" t="s">
        <v>64</v>
      </c>
      <c r="C38" s="10">
        <f>NRGSUP!C38-TI_E!C38+TO!C38-NRG_E!C38-DL!C38</f>
        <v>4.2037833190025822</v>
      </c>
      <c r="D38" s="10">
        <f>NRGSUP!D38-TI_E!D38+TO!D38-NRG_E!D38-DL!D38</f>
        <v>4.2036973344797985</v>
      </c>
      <c r="E38" s="10">
        <f>NRGSUP!E38-TI_E!E38+TO!E38-NRG_E!E38-DL!E38</f>
        <v>4.2036113499570007</v>
      </c>
      <c r="F38" s="10">
        <f>NRGSUP!F38-TI_E!F38+TO!F38-NRG_E!F38-DL!F38</f>
        <v>4.2037833190025893</v>
      </c>
      <c r="G38" s="10">
        <f>NRGSUP!G38-TI_E!G38+TO!G38-NRG_E!G38-DL!G38</f>
        <v>5.2546001719690523</v>
      </c>
      <c r="H38" s="10">
        <f>NRGSUP!H38-TI_E!H38+TO!H38-NRG_E!H38-DL!H38</f>
        <v>4.2036973344797914</v>
      </c>
      <c r="I38" s="10">
        <f>NRGSUP!I38-TI_E!I38+TO!I38-NRG_E!I38-DL!I38</f>
        <v>3.1527944969905377</v>
      </c>
      <c r="J38" s="10">
        <f>NRGSUP!J38-TI_E!J38+TO!J38-NRG_E!J38-DL!J38</f>
        <v>2.1018916595013053</v>
      </c>
      <c r="K38" s="10">
        <f>NRGSUP!K38-TI_E!K38+TO!K38-NRG_E!K38-DL!K38</f>
        <v>2.1018916595012911</v>
      </c>
      <c r="L38" s="10">
        <f>NRGSUP!L38-TI_E!L38+TO!L38-NRG_E!L38-DL!L38</f>
        <v>4.2036973344797843</v>
      </c>
      <c r="M38" s="10">
        <f>NRGSUP!M38-TI_E!M38+TO!M38-NRG_E!M38-DL!M38</f>
        <v>1.0509028374892466</v>
      </c>
      <c r="N38" s="10">
        <f>NRGSUP!N38-TI_E!N38+TO!N38-NRG_E!N38-DL!N38</f>
        <v>2.1018056749785075</v>
      </c>
      <c r="O38" s="10">
        <f>NRGSUP!O38-TI_E!O38+TO!O38-NRG_E!O38-DL!O38</f>
        <v>2.1018056749785075</v>
      </c>
      <c r="P38" s="10">
        <f>NRGSUP!P38-TI_E!P38+TO!P38-NRG_E!P38-DL!P38</f>
        <v>2.1018056749785003</v>
      </c>
      <c r="Q38" s="10">
        <f>NRGSUP!Q38-TI_E!Q38+TO!Q38-NRG_E!Q38-DL!Q38</f>
        <v>3.1527944969905377</v>
      </c>
      <c r="R38" s="10">
        <f>NRGSUP!R38-TI_E!R38+TO!R38-NRG_E!R38-DL!R38</f>
        <v>1.1108340498710305</v>
      </c>
      <c r="S38" s="10">
        <f>NRGSUP!S38-TI_E!S38+TO!S38-NRG_E!S38-DL!S38</f>
        <v>1.0110060189165893</v>
      </c>
      <c r="T38" s="10">
        <f>NRGSUP!T38-TI_E!T38+TO!T38-NRG_E!T38-DL!T38</f>
        <v>0.97635425623386141</v>
      </c>
      <c r="U38" s="10">
        <f>NRGSUP!U38-TI_E!U38+TO!U38-NRG_E!U38-DL!U38</f>
        <v>0.83972484952709436</v>
      </c>
      <c r="V38" s="10">
        <f>NRGSUP!V38-TI_E!V38+TO!V38-NRG_E!V38-DL!V38</f>
        <v>0.70722269991401987</v>
      </c>
      <c r="W38" s="10">
        <f>NRGSUP!W38-TI_E!W38+TO!W38-NRG_E!W38-DL!W38</f>
        <v>0.87532244196045639</v>
      </c>
      <c r="X38" s="10">
        <f>NRGSUP!X38-TI_E!X38+TO!X38-NRG_E!X38-DL!X38</f>
        <v>1.2389509888220118</v>
      </c>
    </row>
    <row r="39" spans="1:24" ht="11.25" customHeight="1" x14ac:dyDescent="0.2">
      <c r="A39" s="41" t="s">
        <v>65</v>
      </c>
      <c r="B39" s="9" t="s">
        <v>66</v>
      </c>
      <c r="C39" s="10">
        <f>NRGSUP!C39-TI_E!C39+TO!C39-NRG_E!C39-DL!C39</f>
        <v>0</v>
      </c>
      <c r="D39" s="10">
        <f>NRGSUP!D39-TI_E!D39+TO!D39-NRG_E!D39-DL!D39</f>
        <v>0</v>
      </c>
      <c r="E39" s="10">
        <f>NRGSUP!E39-TI_E!E39+TO!E39-NRG_E!E39-DL!E39</f>
        <v>0</v>
      </c>
      <c r="F39" s="10">
        <f>NRGSUP!F39-TI_E!F39+TO!F39-NRG_E!F39-DL!F39</f>
        <v>0</v>
      </c>
      <c r="G39" s="10">
        <f>NRGSUP!G39-TI_E!G39+TO!G39-NRG_E!G39-DL!G39</f>
        <v>0</v>
      </c>
      <c r="H39" s="10">
        <f>NRGSUP!H39-TI_E!H39+TO!H39-NRG_E!H39-DL!H39</f>
        <v>0</v>
      </c>
      <c r="I39" s="10">
        <f>NRGSUP!I39-TI_E!I39+TO!I39-NRG_E!I39-DL!I39</f>
        <v>0</v>
      </c>
      <c r="J39" s="10">
        <f>NRGSUP!J39-TI_E!J39+TO!J39-NRG_E!J39-DL!J39</f>
        <v>0</v>
      </c>
      <c r="K39" s="10">
        <f>NRGSUP!K39-TI_E!K39+TO!K39-NRG_E!K39-DL!K39</f>
        <v>0</v>
      </c>
      <c r="L39" s="10">
        <f>NRGSUP!L39-TI_E!L39+TO!L39-NRG_E!L39-DL!L39</f>
        <v>0</v>
      </c>
      <c r="M39" s="10">
        <f>NRGSUP!M39-TI_E!M39+TO!M39-NRG_E!M39-DL!M39</f>
        <v>0</v>
      </c>
      <c r="N39" s="10">
        <f>NRGSUP!N39-TI_E!N39+TO!N39-NRG_E!N39-DL!N39</f>
        <v>0</v>
      </c>
      <c r="O39" s="10">
        <f>NRGSUP!O39-TI_E!O39+TO!O39-NRG_E!O39-DL!O39</f>
        <v>0</v>
      </c>
      <c r="P39" s="10">
        <f>NRGSUP!P39-TI_E!P39+TO!P39-NRG_E!P39-DL!P39</f>
        <v>0</v>
      </c>
      <c r="Q39" s="10">
        <f>NRGSUP!Q39-TI_E!Q39+TO!Q39-NRG_E!Q39-DL!Q39</f>
        <v>0</v>
      </c>
      <c r="R39" s="10">
        <f>NRGSUP!R39-TI_E!R39+TO!R39-NRG_E!R39-DL!R39</f>
        <v>0</v>
      </c>
      <c r="S39" s="10">
        <f>NRGSUP!S39-TI_E!S39+TO!S39-NRG_E!S39-DL!S39</f>
        <v>0</v>
      </c>
      <c r="T39" s="10">
        <f>NRGSUP!T39-TI_E!T39+TO!T39-NRG_E!T39-DL!T39</f>
        <v>0</v>
      </c>
      <c r="U39" s="10">
        <f>NRGSUP!U39-TI_E!U39+TO!U39-NRG_E!U39-DL!U39</f>
        <v>0</v>
      </c>
      <c r="V39" s="10">
        <f>NRGSUP!V39-TI_E!V39+TO!V39-NRG_E!V39-DL!V39</f>
        <v>0</v>
      </c>
      <c r="W39" s="10">
        <f>NRGSUP!W39-TI_E!W39+TO!W39-NRG_E!W39-DL!W39</f>
        <v>0</v>
      </c>
      <c r="X39" s="10">
        <f>NRGSUP!X39-TI_E!X39+TO!X39-NRG_E!X39-DL!X39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NRGSUP!C40-TI_E!C40+TO!C40-NRG_E!C40-DL!C40</f>
        <v>86.235253654342159</v>
      </c>
      <c r="D40" s="10">
        <f>NRGSUP!D40-TI_E!D40+TO!D40-NRG_E!D40-DL!D40</f>
        <v>64.41676698194351</v>
      </c>
      <c r="E40" s="10">
        <f>NRGSUP!E40-TI_E!E40+TO!E40-NRG_E!E40-DL!E40</f>
        <v>72.728632846086839</v>
      </c>
      <c r="F40" s="10">
        <f>NRGSUP!F40-TI_E!F40+TO!F40-NRG_E!F40-DL!F40</f>
        <v>67.533619948409068</v>
      </c>
      <c r="G40" s="10">
        <f>NRGSUP!G40-TI_E!G40+TO!G40-NRG_E!G40-DL!G40</f>
        <v>60.2609630266561</v>
      </c>
      <c r="H40" s="10">
        <f>NRGSUP!H40-TI_E!H40+TO!H40-NRG_E!H40-DL!H40</f>
        <v>68.57265692175406</v>
      </c>
      <c r="I40" s="10">
        <f>NRGSUP!I40-TI_E!I40+TO!I40-NRG_E!I40-DL!I40</f>
        <v>49.87102321582006</v>
      </c>
      <c r="J40" s="10">
        <f>NRGSUP!J40-TI_E!J40+TO!J40-NRG_E!J40-DL!J40</f>
        <v>54.026999140153748</v>
      </c>
      <c r="K40" s="10">
        <f>NRGSUP!K40-TI_E!K40+TO!K40-NRG_E!K40-DL!K40</f>
        <v>54.026913155632428</v>
      </c>
      <c r="L40" s="10">
        <f>NRGSUP!L40-TI_E!L40+TO!L40-NRG_E!L40-DL!L40</f>
        <v>46.754170249354502</v>
      </c>
      <c r="M40" s="10">
        <f>NRGSUP!M40-TI_E!M40+TO!M40-NRG_E!M40-DL!M40</f>
        <v>52.988048151334624</v>
      </c>
      <c r="N40" s="10">
        <f>NRGSUP!N40-TI_E!N40+TO!N40-NRG_E!N40-DL!N40</f>
        <v>44.676096302666338</v>
      </c>
      <c r="O40" s="10">
        <f>NRGSUP!O40-TI_E!O40+TO!O40-NRG_E!O40-DL!O40</f>
        <v>41.55924333619987</v>
      </c>
      <c r="P40" s="10">
        <f>NRGSUP!P40-TI_E!P40+TO!P40-NRG_E!P40-DL!P40</f>
        <v>44.676096302663609</v>
      </c>
      <c r="Q40" s="10">
        <f>NRGSUP!Q40-TI_E!Q40+TO!Q40-NRG_E!Q40-DL!Q40</f>
        <v>45.715133276011329</v>
      </c>
      <c r="R40" s="10">
        <f>NRGSUP!R40-TI_E!R40+TO!R40-NRG_E!R40-DL!R40</f>
        <v>36.720636285468572</v>
      </c>
      <c r="S40" s="10">
        <f>NRGSUP!S40-TI_E!S40+TO!S40-NRG_E!S40-DL!S40</f>
        <v>36.678073946689437</v>
      </c>
      <c r="T40" s="10">
        <f>NRGSUP!T40-TI_E!T40+TO!T40-NRG_E!T40-DL!T40</f>
        <v>32.844196044712589</v>
      </c>
      <c r="U40" s="10">
        <f>NRGSUP!U40-TI_E!U40+TO!U40-NRG_E!U40-DL!U40</f>
        <v>34.02871883061016</v>
      </c>
      <c r="V40" s="10">
        <f>NRGSUP!V40-TI_E!V40+TO!V40-NRG_E!V40-DL!V40</f>
        <v>36.478589853826634</v>
      </c>
      <c r="W40" s="10">
        <f>NRGSUP!W40-TI_E!W40+TO!W40-NRG_E!W40-DL!W40</f>
        <v>34.573172828890165</v>
      </c>
      <c r="X40" s="10">
        <f>NRGSUP!X40-TI_E!X40+TO!X40-NRG_E!X40-DL!X40</f>
        <v>37.184092863285514</v>
      </c>
    </row>
    <row r="41" spans="1:24" ht="11.25" customHeight="1" x14ac:dyDescent="0.2">
      <c r="A41" s="41" t="s">
        <v>69</v>
      </c>
      <c r="B41" s="9" t="s">
        <v>70</v>
      </c>
      <c r="C41" s="10">
        <f>NRGSUP!C41-TI_E!C41+TO!C41-NRG_E!C41-DL!C41</f>
        <v>106.0309544282029</v>
      </c>
      <c r="D41" s="10">
        <f>NRGSUP!D41-TI_E!D41+TO!D41-NRG_E!D41-DL!D41</f>
        <v>128.6782459157352</v>
      </c>
      <c r="E41" s="10">
        <f>NRGSUP!E41-TI_E!E41+TO!E41-NRG_E!E41-DL!E41</f>
        <v>115.295614789338</v>
      </c>
      <c r="F41" s="10">
        <f>NRGSUP!F41-TI_E!F41+TO!F41-NRG_E!F41-DL!F41</f>
        <v>123.5311263972485</v>
      </c>
      <c r="G41" s="10">
        <f>NRGSUP!G41-TI_E!G41+TO!G41-NRG_E!G41-DL!G41</f>
        <v>110.1484092863285</v>
      </c>
      <c r="H41" s="10">
        <f>NRGSUP!H41-TI_E!H41+TO!H41-NRG_E!H41-DL!H41</f>
        <v>131.76646603611357</v>
      </c>
      <c r="I41" s="10">
        <f>NRGSUP!I41-TI_E!I41+TO!I41-NRG_E!I41-DL!I41</f>
        <v>109.11908856405847</v>
      </c>
      <c r="J41" s="10">
        <f>NRGSUP!J41-TI_E!J41+TO!J41-NRG_E!J41-DL!J41</f>
        <v>90.589337919174682</v>
      </c>
      <c r="K41" s="10">
        <f>NRGSUP!K41-TI_E!K41+TO!K41-NRG_E!K41-DL!K41</f>
        <v>94.707222699914098</v>
      </c>
      <c r="L41" s="10">
        <f>NRGSUP!L41-TI_E!L41+TO!L41-NRG_E!L41-DL!L41</f>
        <v>140.00197764402395</v>
      </c>
      <c r="M41" s="10">
        <f>NRGSUP!M41-TI_E!M41+TO!M41-NRG_E!M41-DL!M41</f>
        <v>95.736629406706868</v>
      </c>
      <c r="N41" s="10">
        <f>NRGSUP!N41-TI_E!N41+TO!N41-NRG_E!N41-DL!N41</f>
        <v>58.677300085984484</v>
      </c>
      <c r="O41" s="10">
        <f>NRGSUP!O41-TI_E!O41+TO!O41-NRG_E!O41-DL!O41</f>
        <v>87.501203783319056</v>
      </c>
      <c r="P41" s="10">
        <f>NRGSUP!P41-TI_E!P41+TO!P41-NRG_E!P41-DL!P41</f>
        <v>84.412983662940633</v>
      </c>
      <c r="Q41" s="10">
        <f>NRGSUP!Q41-TI_E!Q41+TO!Q41-NRG_E!Q41-DL!Q41</f>
        <v>87.50128976784174</v>
      </c>
      <c r="R41" s="10">
        <f>NRGSUP!R41-TI_E!R41+TO!R41-NRG_E!R41-DL!R41</f>
        <v>79.606620808254604</v>
      </c>
      <c r="S41" s="10">
        <f>NRGSUP!S41-TI_E!S41+TO!S41-NRG_E!S41-DL!S41</f>
        <v>54.834565778159913</v>
      </c>
      <c r="T41" s="10">
        <f>NRGSUP!T41-TI_E!T41+TO!T41-NRG_E!T41-DL!T41</f>
        <v>60.52510748065356</v>
      </c>
      <c r="U41" s="10">
        <f>NRGSUP!U41-TI_E!U41+TO!U41-NRG_E!U41-DL!U41</f>
        <v>55.07936371453124</v>
      </c>
      <c r="V41" s="10">
        <f>NRGSUP!V41-TI_E!V41+TO!V41-NRG_E!V41-DL!V41</f>
        <v>58.927085124677745</v>
      </c>
      <c r="W41" s="10">
        <f>NRGSUP!W41-TI_E!W41+TO!W41-NRG_E!W41-DL!W41</f>
        <v>50.787102321582125</v>
      </c>
      <c r="X41" s="10">
        <f>NRGSUP!X41-TI_E!X41+TO!X41-NRG_E!X41-DL!X41</f>
        <v>36.509544282029196</v>
      </c>
    </row>
    <row r="42" spans="1:24" ht="11.25" customHeight="1" x14ac:dyDescent="0.2">
      <c r="A42" s="41" t="s">
        <v>71</v>
      </c>
      <c r="B42" s="9" t="s">
        <v>72</v>
      </c>
      <c r="C42" s="10">
        <f>NRGSUP!C42-TI_E!C42+TO!C42-NRG_E!C42-DL!C42</f>
        <v>3638.197248495273</v>
      </c>
      <c r="D42" s="10">
        <f>NRGSUP!D42-TI_E!D42+TO!D42-NRG_E!D42-DL!D42</f>
        <v>3736.9828890799645</v>
      </c>
      <c r="E42" s="10">
        <f>NRGSUP!E42-TI_E!E42+TO!E42-NRG_E!E42-DL!E42</f>
        <v>3958.154686156483</v>
      </c>
      <c r="F42" s="10">
        <f>NRGSUP!F42-TI_E!F42+TO!F42-NRG_E!F42-DL!F42</f>
        <v>5952.3272570937233</v>
      </c>
      <c r="G42" s="10">
        <f>NRGSUP!G42-TI_E!G42+TO!G42-NRG_E!G42-DL!G42</f>
        <v>5483.2325021496144</v>
      </c>
      <c r="H42" s="10">
        <f>NRGSUP!H42-TI_E!H42+TO!H42-NRG_E!H42-DL!H42</f>
        <v>5058.9469475494498</v>
      </c>
      <c r="I42" s="10">
        <f>NRGSUP!I42-TI_E!I42+TO!I42-NRG_E!I42-DL!I42</f>
        <v>4762.2055030094616</v>
      </c>
      <c r="J42" s="10">
        <f>NRGSUP!J42-TI_E!J42+TO!J42-NRG_E!J42-DL!J42</f>
        <v>5361.8994840928617</v>
      </c>
      <c r="K42" s="10">
        <f>NRGSUP!K42-TI_E!K42+TO!K42-NRG_E!K42-DL!K42</f>
        <v>4557.9440240756539</v>
      </c>
      <c r="L42" s="10">
        <f>NRGSUP!L42-TI_E!L42+TO!L42-NRG_E!L42-DL!L42</f>
        <v>5038.7892519346487</v>
      </c>
      <c r="M42" s="10">
        <f>NRGSUP!M42-TI_E!M42+TO!M42-NRG_E!M42-DL!M42</f>
        <v>5549.7275150472942</v>
      </c>
      <c r="N42" s="10">
        <f>NRGSUP!N42-TI_E!N42+TO!N42-NRG_E!N42-DL!N42</f>
        <v>4794.2093723129892</v>
      </c>
      <c r="O42" s="10">
        <f>NRGSUP!O42-TI_E!O42+TO!O42-NRG_E!O42-DL!O42</f>
        <v>5969.8094582975036</v>
      </c>
      <c r="P42" s="10">
        <f>NRGSUP!P42-TI_E!P42+TO!P42-NRG_E!P42-DL!P42</f>
        <v>4589.0892519346471</v>
      </c>
      <c r="Q42" s="10">
        <f>NRGSUP!Q42-TI_E!Q42+TO!Q42-NRG_E!Q42-DL!Q42</f>
        <v>3729.816595012895</v>
      </c>
      <c r="R42" s="10">
        <f>NRGSUP!R42-TI_E!R42+TO!R42-NRG_E!R42-DL!R42</f>
        <v>3899.9441100601962</v>
      </c>
      <c r="S42" s="10">
        <f>NRGSUP!S42-TI_E!S42+TO!S42-NRG_E!S42-DL!S42</f>
        <v>4984.255631986236</v>
      </c>
      <c r="T42" s="10">
        <f>NRGSUP!T42-TI_E!T42+TO!T42-NRG_E!T42-DL!T42</f>
        <v>5703.6349097162574</v>
      </c>
      <c r="U42" s="10">
        <f>NRGSUP!U42-TI_E!U42+TO!U42-NRG_E!U42-DL!U42</f>
        <v>5227.157523645732</v>
      </c>
      <c r="V42" s="10">
        <f>NRGSUP!V42-TI_E!V42+TO!V42-NRG_E!V42-DL!V42</f>
        <v>4974.4063628546864</v>
      </c>
      <c r="W42" s="10">
        <f>NRGSUP!W42-TI_E!W42+TO!W42-NRG_E!W42-DL!W42</f>
        <v>5751.3895098882203</v>
      </c>
      <c r="X42" s="10">
        <f>NRGSUP!X42-TI_E!X42+TO!X42-NRG_E!X42-DL!X42</f>
        <v>5959.6539122957984</v>
      </c>
    </row>
    <row r="43" spans="1:24" ht="11.25" customHeight="1" x14ac:dyDescent="0.2">
      <c r="A43" s="41" t="s">
        <v>73</v>
      </c>
      <c r="B43" s="9" t="s">
        <v>74</v>
      </c>
      <c r="C43" s="10">
        <f>NRGSUP!C43-TI_E!C43+TO!C43-NRG_E!C43-DL!C43</f>
        <v>7449.954686156485</v>
      </c>
      <c r="D43" s="10">
        <f>NRGSUP!D43-TI_E!D43+TO!D43-NRG_E!D43-DL!D43</f>
        <v>7404.6600171968976</v>
      </c>
      <c r="E43" s="10">
        <f>NRGSUP!E43-TI_E!E43+TO!E43-NRG_E!E43-DL!E43</f>
        <v>7546.7208082545139</v>
      </c>
      <c r="F43" s="10">
        <f>NRGSUP!F43-TI_E!F43+TO!F43-NRG_E!F43-DL!F43</f>
        <v>7663.0458297506493</v>
      </c>
      <c r="G43" s="10">
        <f>NRGSUP!G43-TI_E!G43+TO!G43-NRG_E!G43-DL!G43</f>
        <v>7852.46010318143</v>
      </c>
      <c r="H43" s="10">
        <f>NRGSUP!H43-TI_E!H43+TO!H43-NRG_E!H43-DL!H43</f>
        <v>7909.0785038692984</v>
      </c>
      <c r="I43" s="10">
        <f>NRGSUP!I43-TI_E!I43+TO!I43-NRG_E!I43-DL!I43</f>
        <v>8165.4055030094596</v>
      </c>
      <c r="J43" s="10">
        <f>NRGSUP!J43-TI_E!J43+TO!J43-NRG_E!J43-DL!J43</f>
        <v>8070.6983662940665</v>
      </c>
      <c r="K43" s="10">
        <f>NRGSUP!K43-TI_E!K43+TO!K43-NRG_E!K43-DL!K43</f>
        <v>8214.2734307824649</v>
      </c>
      <c r="L43" s="10">
        <f>NRGSUP!L43-TI_E!L43+TO!L43-NRG_E!L43-DL!L43</f>
        <v>7705.5889939810895</v>
      </c>
      <c r="M43" s="10">
        <f>NRGSUP!M43-TI_E!M43+TO!M43-NRG_E!M43-DL!M43</f>
        <v>7919.1745485812635</v>
      </c>
      <c r="N43" s="10">
        <f>NRGSUP!N43-TI_E!N43+TO!N43-NRG_E!N43-DL!N43</f>
        <v>7942.9062768701679</v>
      </c>
      <c r="O43" s="10">
        <f>NRGSUP!O43-TI_E!O43+TO!O43-NRG_E!O43-DL!O43</f>
        <v>7536.3714531384321</v>
      </c>
      <c r="P43" s="10">
        <f>NRGSUP!P43-TI_E!P43+TO!P43-NRG_E!P43-DL!P43</f>
        <v>7677.7300085984571</v>
      </c>
      <c r="Q43" s="10">
        <f>NRGSUP!Q43-TI_E!Q43+TO!Q43-NRG_E!Q43-DL!Q43</f>
        <v>6931.7282889079943</v>
      </c>
      <c r="R43" s="10">
        <f>NRGSUP!R43-TI_E!R43+TO!R43-NRG_E!R43-DL!R43</f>
        <v>6864.8706792777311</v>
      </c>
      <c r="S43" s="10">
        <f>NRGSUP!S43-TI_E!S43+TO!S43-NRG_E!S43-DL!S43</f>
        <v>6801.038349097149</v>
      </c>
      <c r="T43" s="10">
        <f>NRGSUP!T43-TI_E!T43+TO!T43-NRG_E!T43-DL!T43</f>
        <v>6882.7528804815074</v>
      </c>
      <c r="U43" s="10">
        <f>NRGSUP!U43-TI_E!U43+TO!U43-NRG_E!U43-DL!U43</f>
        <v>6901.617282889074</v>
      </c>
      <c r="V43" s="10">
        <f>NRGSUP!V43-TI_E!V43+TO!V43-NRG_E!V43-DL!V43</f>
        <v>6644.1513327601015</v>
      </c>
      <c r="W43" s="10">
        <f>NRGSUP!W43-TI_E!W43+TO!W43-NRG_E!W43-DL!W43</f>
        <v>5973.078675838341</v>
      </c>
      <c r="X43" s="10">
        <f>NRGSUP!X43-TI_E!X43+TO!X43-NRG_E!X43-DL!X43</f>
        <v>5825.7704213241677</v>
      </c>
    </row>
    <row r="44" spans="1:24" ht="11.25" customHeight="1" x14ac:dyDescent="0.2">
      <c r="A44" s="41" t="s">
        <v>75</v>
      </c>
      <c r="B44" s="9" t="s">
        <v>76</v>
      </c>
      <c r="C44" s="10">
        <f>NRGSUP!C44-TI_E!C44+TO!C44-NRG_E!C44-DL!C44</f>
        <v>121.42914875322185</v>
      </c>
      <c r="D44" s="10">
        <f>NRGSUP!D44-TI_E!D44+TO!D44-NRG_E!D44-DL!D44</f>
        <v>114.57446259673594</v>
      </c>
      <c r="E44" s="10">
        <f>NRGSUP!E44-TI_E!E44+TO!E44-NRG_E!E44-DL!E44</f>
        <v>69.528202923473685</v>
      </c>
      <c r="F44" s="10">
        <f>NRGSUP!F44-TI_E!F44+TO!F44-NRG_E!F44-DL!F44</f>
        <v>77.362166809971853</v>
      </c>
      <c r="G44" s="10">
        <f>NRGSUP!G44-TI_E!G44+TO!G44-NRG_E!G44-DL!G44</f>
        <v>74.424333619950772</v>
      </c>
      <c r="H44" s="10">
        <f>NRGSUP!H44-TI_E!H44+TO!H44-NRG_E!H44-DL!H44</f>
        <v>69.528030954416607</v>
      </c>
      <c r="I44" s="10">
        <f>NRGSUP!I44-TI_E!I44+TO!I44-NRG_E!I44-DL!I44</f>
        <v>71.486586414434839</v>
      </c>
      <c r="J44" s="10">
        <f>NRGSUP!J44-TI_E!J44+TO!J44-NRG_E!J44-DL!J44</f>
        <v>74.424333619957707</v>
      </c>
      <c r="K44" s="10">
        <f>NRGSUP!K44-TI_E!K44+TO!K44-NRG_E!K44-DL!K44</f>
        <v>76.382975064480746</v>
      </c>
      <c r="L44" s="10">
        <f>NRGSUP!L44-TI_E!L44+TO!L44-NRG_E!L44-DL!L44</f>
        <v>75.403783319005811</v>
      </c>
      <c r="M44" s="10">
        <f>NRGSUP!M44-TI_E!M44+TO!M44-NRG_E!M44-DL!M44</f>
        <v>56.797506448843968</v>
      </c>
      <c r="N44" s="10">
        <f>NRGSUP!N44-TI_E!N44+TO!N44-NRG_E!N44-DL!N44</f>
        <v>39.170765262251649</v>
      </c>
      <c r="O44" s="10">
        <f>NRGSUP!O44-TI_E!O44+TO!O44-NRG_E!O44-DL!O44</f>
        <v>26.698194325019667</v>
      </c>
      <c r="P44" s="10">
        <f>NRGSUP!P44-TI_E!P44+TO!P44-NRG_E!P44-DL!P44</f>
        <v>29.378159931204966</v>
      </c>
      <c r="Q44" s="10">
        <f>NRGSUP!Q44-TI_E!Q44+TO!Q44-NRG_E!Q44-DL!Q44</f>
        <v>35.253654342222859</v>
      </c>
      <c r="R44" s="10">
        <f>NRGSUP!R44-TI_E!R44+TO!R44-NRG_E!R44-DL!R44</f>
        <v>28.223387790195726</v>
      </c>
      <c r="S44" s="10">
        <f>NRGSUP!S44-TI_E!S44+TO!S44-NRG_E!S44-DL!S44</f>
        <v>23.525967325885421</v>
      </c>
      <c r="T44" s="10">
        <f>NRGSUP!T44-TI_E!T44+TO!T44-NRG_E!T44-DL!T44</f>
        <v>24.143852106624763</v>
      </c>
      <c r="U44" s="10">
        <f>NRGSUP!U44-TI_E!U44+TO!U44-NRG_E!U44-DL!U44</f>
        <v>17.975408426484137</v>
      </c>
      <c r="V44" s="10">
        <f>NRGSUP!V44-TI_E!V44+TO!V44-NRG_E!V44-DL!V44</f>
        <v>7.3328460877055477</v>
      </c>
      <c r="W44" s="10">
        <f>NRGSUP!W44-TI_E!W44+TO!W44-NRG_E!W44-DL!W44</f>
        <v>11.247807394660413</v>
      </c>
      <c r="X44" s="10">
        <f>NRGSUP!X44-TI_E!X44+TO!X44-NRG_E!X44-DL!X44</f>
        <v>-1.8189894035458565E-12</v>
      </c>
    </row>
    <row r="45" spans="1:24" ht="11.25" customHeight="1" x14ac:dyDescent="0.2">
      <c r="A45" s="41" t="s">
        <v>77</v>
      </c>
      <c r="B45" s="9" t="s">
        <v>78</v>
      </c>
      <c r="C45" s="10">
        <f>NRGSUP!C45-TI_E!C45+TO!C45-NRG_E!C45-DL!C45</f>
        <v>305.12098022355968</v>
      </c>
      <c r="D45" s="10">
        <f>NRGSUP!D45-TI_E!D45+TO!D45-NRG_E!D45-DL!D45</f>
        <v>333.23783319002587</v>
      </c>
      <c r="E45" s="10">
        <f>NRGSUP!E45-TI_E!E45+TO!E45-NRG_E!E45-DL!E45</f>
        <v>325.94832330180554</v>
      </c>
      <c r="F45" s="10">
        <f>NRGSUP!F45-TI_E!F45+TO!F45-NRG_E!F45-DL!F45</f>
        <v>376.97523645743763</v>
      </c>
      <c r="G45" s="10">
        <f>NRGSUP!G45-TI_E!G45+TO!G45-NRG_E!G45-DL!G45</f>
        <v>386.34754944110057</v>
      </c>
      <c r="H45" s="10">
        <f>NRGSUP!H45-TI_E!H45+TO!H45-NRG_E!H45-DL!H45</f>
        <v>429.04376612209808</v>
      </c>
      <c r="I45" s="10">
        <f>NRGSUP!I45-TI_E!I45+TO!I45-NRG_E!I45-DL!I45</f>
        <v>384.26483233018064</v>
      </c>
      <c r="J45" s="10">
        <f>NRGSUP!J45-TI_E!J45+TO!J45-NRG_E!J45-DL!J45</f>
        <v>394.67858985382628</v>
      </c>
      <c r="K45" s="10">
        <f>NRGSUP!K45-TI_E!K45+TO!K45-NRG_E!K45-DL!K45</f>
        <v>396.76113499570079</v>
      </c>
      <c r="L45" s="10">
        <f>NRGSUP!L45-TI_E!L45+TO!L45-NRG_E!L45-DL!L45</f>
        <v>334.27910576096292</v>
      </c>
      <c r="M45" s="10">
        <f>NRGSUP!M45-TI_E!M45+TO!M45-NRG_E!M45-DL!M45</f>
        <v>368.64428202923477</v>
      </c>
      <c r="N45" s="10">
        <f>NRGSUP!N45-TI_E!N45+TO!N45-NRG_E!N45-DL!N45</f>
        <v>61.440584694755216</v>
      </c>
      <c r="O45" s="10">
        <f>NRGSUP!O45-TI_E!O45+TO!O45-NRG_E!O45-DL!O45</f>
        <v>80.185296646603547</v>
      </c>
      <c r="P45" s="10">
        <f>NRGSUP!P45-TI_E!P45+TO!P45-NRG_E!P45-DL!P45</f>
        <v>51.026999140154658</v>
      </c>
      <c r="Q45" s="10">
        <f>NRGSUP!Q45-TI_E!Q45+TO!Q45-NRG_E!Q45-DL!Q45</f>
        <v>64.564746345658023</v>
      </c>
      <c r="R45" s="10">
        <f>NRGSUP!R45-TI_E!R45+TO!R45-NRG_E!R45-DL!R45</f>
        <v>38.562854686155561</v>
      </c>
      <c r="S45" s="10">
        <f>NRGSUP!S45-TI_E!S45+TO!S45-NRG_E!S45-DL!S45</f>
        <v>45.830696474635715</v>
      </c>
      <c r="T45" s="10">
        <f>NRGSUP!T45-TI_E!T45+TO!T45-NRG_E!T45-DL!T45</f>
        <v>32.345915735168091</v>
      </c>
      <c r="U45" s="10">
        <f>NRGSUP!U45-TI_E!U45+TO!U45-NRG_E!U45-DL!U45</f>
        <v>21.98013757523745</v>
      </c>
      <c r="V45" s="10">
        <f>NRGSUP!V45-TI_E!V45+TO!V45-NRG_E!V45-DL!V45</f>
        <v>31.120292347377017</v>
      </c>
      <c r="W45" s="10">
        <f>NRGSUP!W45-TI_E!W45+TO!W45-NRG_E!W45-DL!W45</f>
        <v>41.984694754944485</v>
      </c>
      <c r="X45" s="10">
        <f>NRGSUP!X45-TI_E!X45+TO!X45-NRG_E!X45-DL!X45</f>
        <v>74.152794496991419</v>
      </c>
    </row>
    <row r="46" spans="1:24" ht="11.25" customHeight="1" x14ac:dyDescent="0.2">
      <c r="A46" s="41" t="s">
        <v>79</v>
      </c>
      <c r="B46" s="9" t="s">
        <v>80</v>
      </c>
      <c r="C46" s="10">
        <f>NRGSUP!C46-TI_E!C46+TO!C46-NRG_E!C46-DL!C46</f>
        <v>158.21152192605336</v>
      </c>
      <c r="D46" s="10">
        <f>NRGSUP!D46-TI_E!D46+TO!D46-NRG_E!D46-DL!D46</f>
        <v>166.12209802235594</v>
      </c>
      <c r="E46" s="10">
        <f>NRGSUP!E46-TI_E!E46+TO!E46-NRG_E!E46-DL!E46</f>
        <v>180.95442820292351</v>
      </c>
      <c r="F46" s="10">
        <f>NRGSUP!F46-TI_E!F46+TO!F46-NRG_E!F46-DL!F46</f>
        <v>175.02149613069656</v>
      </c>
      <c r="G46" s="10">
        <f>NRGSUP!G46-TI_E!G46+TO!G46-NRG_E!G46-DL!G46</f>
        <v>179.96560619088564</v>
      </c>
      <c r="H46" s="10">
        <f>NRGSUP!H46-TI_E!H46+TO!H46-NRG_E!H46-DL!H46</f>
        <v>231.38435081685287</v>
      </c>
      <c r="I46" s="10">
        <f>NRGSUP!I46-TI_E!I46+TO!I46-NRG_E!I46-DL!I46</f>
        <v>212.59673258813427</v>
      </c>
      <c r="J46" s="10">
        <f>NRGSUP!J46-TI_E!J46+TO!J46-NRG_E!J46-DL!J46</f>
        <v>169.08856405846961</v>
      </c>
      <c r="K46" s="10">
        <f>NRGSUP!K46-TI_E!K46+TO!K46-NRG_E!K46-DL!K46</f>
        <v>194.79793637145303</v>
      </c>
      <c r="L46" s="10">
        <f>NRGSUP!L46-TI_E!L46+TO!L46-NRG_E!L46-DL!L46</f>
        <v>161.17798796216664</v>
      </c>
      <c r="M46" s="10">
        <f>NRGSUP!M46-TI_E!M46+TO!M46-NRG_E!M46-DL!M46</f>
        <v>160.18916595012922</v>
      </c>
      <c r="N46" s="10">
        <f>NRGSUP!N46-TI_E!N46+TO!N46-NRG_E!N46-DL!N46</f>
        <v>152.27858985382636</v>
      </c>
      <c r="O46" s="10">
        <f>NRGSUP!O46-TI_E!O46+TO!O46-NRG_E!O46-DL!O46</f>
        <v>133.49097162510753</v>
      </c>
      <c r="P46" s="10">
        <f>NRGSUP!P46-TI_E!P46+TO!P46-NRG_E!P46-DL!P46</f>
        <v>126.56921754084277</v>
      </c>
      <c r="Q46" s="10">
        <f>NRGSUP!Q46-TI_E!Q46+TO!Q46-NRG_E!Q46-DL!Q46</f>
        <v>131.51332760103128</v>
      </c>
      <c r="R46" s="10">
        <f>NRGSUP!R46-TI_E!R46+TO!R46-NRG_E!R46-DL!R46</f>
        <v>130.51556319862414</v>
      </c>
      <c r="S46" s="10">
        <f>NRGSUP!S46-TI_E!S46+TO!S46-NRG_E!S46-DL!S46</f>
        <v>146.37919174548631</v>
      </c>
      <c r="T46" s="10">
        <f>NRGSUP!T46-TI_E!T46+TO!T46-NRG_E!T46-DL!T46</f>
        <v>154.59337919174567</v>
      </c>
      <c r="U46" s="10">
        <f>NRGSUP!U46-TI_E!U46+TO!U46-NRG_E!U46-DL!U46</f>
        <v>153.31926053310377</v>
      </c>
      <c r="V46" s="10">
        <f>NRGSUP!V46-TI_E!V46+TO!V46-NRG_E!V46-DL!V46</f>
        <v>155.75227858985301</v>
      </c>
      <c r="W46" s="10">
        <f>NRGSUP!W46-TI_E!W46+TO!W46-NRG_E!W46-DL!W46</f>
        <v>151.90782459157379</v>
      </c>
      <c r="X46" s="10">
        <f>NRGSUP!X46-TI_E!X46+TO!X46-NRG_E!X46-DL!X46</f>
        <v>151.48357695614754</v>
      </c>
    </row>
    <row r="47" spans="1:24" ht="11.25" customHeight="1" x14ac:dyDescent="0.2">
      <c r="A47" s="41" t="s">
        <v>81</v>
      </c>
      <c r="B47" s="9" t="s">
        <v>82</v>
      </c>
      <c r="C47" s="10">
        <f>NRGSUP!C47-TI_E!C47+TO!C47-NRG_E!C47-DL!C47</f>
        <v>291.22235597592447</v>
      </c>
      <c r="D47" s="10">
        <f>NRGSUP!D47-TI_E!D47+TO!D47-NRG_E!D47-DL!D47</f>
        <v>381.29122957867582</v>
      </c>
      <c r="E47" s="10">
        <f>NRGSUP!E47-TI_E!E47+TO!E47-NRG_E!E47-DL!E47</f>
        <v>352.26895958727425</v>
      </c>
      <c r="F47" s="10">
        <f>NRGSUP!F47-TI_E!F47+TO!F47-NRG_E!F47-DL!F47</f>
        <v>296.22631126397243</v>
      </c>
      <c r="G47" s="10">
        <f>NRGSUP!G47-TI_E!G47+TO!G47-NRG_E!G47-DL!G47</f>
        <v>373.28503869303523</v>
      </c>
      <c r="H47" s="10">
        <f>NRGSUP!H47-TI_E!H47+TO!H47-NRG_E!H47-DL!H47</f>
        <v>374.2858985382631</v>
      </c>
      <c r="I47" s="10">
        <f>NRGSUP!I47-TI_E!I47+TO!I47-NRG_E!I47-DL!I47</f>
        <v>372.28435081685291</v>
      </c>
      <c r="J47" s="10">
        <f>NRGSUP!J47-TI_E!J47+TO!J47-NRG_E!J47-DL!J47</f>
        <v>346.26431642304385</v>
      </c>
      <c r="K47" s="10">
        <f>NRGSUP!K47-TI_E!K47+TO!K47-NRG_E!K47-DL!K47</f>
        <v>324.2476354256234</v>
      </c>
      <c r="L47" s="10">
        <f>NRGSUP!L47-TI_E!L47+TO!L47-NRG_E!L47-DL!L47</f>
        <v>258.19724849527086</v>
      </c>
      <c r="M47" s="10">
        <f>NRGSUP!M47-TI_E!M47+TO!M47-NRG_E!M47-DL!M47</f>
        <v>222.16964746345667</v>
      </c>
      <c r="N47" s="10">
        <f>NRGSUP!N47-TI_E!N47+TO!N47-NRG_E!N47-DL!N47</f>
        <v>201.15356835769558</v>
      </c>
      <c r="O47" s="10">
        <f>NRGSUP!O47-TI_E!O47+TO!O47-NRG_E!O47-DL!O47</f>
        <v>199.15210662080818</v>
      </c>
      <c r="P47" s="10">
        <f>NRGSUP!P47-TI_E!P47+TO!P47-NRG_E!P47-DL!P47</f>
        <v>212.1619948409286</v>
      </c>
      <c r="Q47" s="10">
        <f>NRGSUP!Q47-TI_E!Q47+TO!Q47-NRG_E!Q47-DL!Q47</f>
        <v>205.1566638005159</v>
      </c>
      <c r="R47" s="10">
        <f>NRGSUP!R47-TI_E!R47+TO!R47-NRG_E!R47-DL!R47</f>
        <v>175.23989681857267</v>
      </c>
      <c r="S47" s="10">
        <f>NRGSUP!S47-TI_E!S47+TO!S47-NRG_E!S47-DL!S47</f>
        <v>136.50120378331894</v>
      </c>
      <c r="T47" s="10">
        <f>NRGSUP!T47-TI_E!T47+TO!T47-NRG_E!T47-DL!T47</f>
        <v>120.26775580395515</v>
      </c>
      <c r="U47" s="10">
        <f>NRGSUP!U47-TI_E!U47+TO!U47-NRG_E!U47-DL!U47</f>
        <v>91.228632846087706</v>
      </c>
      <c r="V47" s="10">
        <f>NRGSUP!V47-TI_E!V47+TO!V47-NRG_E!V47-DL!V47</f>
        <v>91.963370593293234</v>
      </c>
      <c r="W47" s="10">
        <f>NRGSUP!W47-TI_E!W47+TO!W47-NRG_E!W47-DL!W47</f>
        <v>94.855374032674149</v>
      </c>
      <c r="X47" s="10">
        <f>NRGSUP!X47-TI_E!X47+TO!X47-NRG_E!X47-DL!X47</f>
        <v>91.909200343937869</v>
      </c>
    </row>
    <row r="48" spans="1:24" ht="11.25" customHeight="1" x14ac:dyDescent="0.2">
      <c r="A48" s="41" t="s">
        <v>83</v>
      </c>
      <c r="B48" s="9" t="s">
        <v>84</v>
      </c>
      <c r="C48" s="10">
        <f>NRGSUP!C48-TI_E!C48+TO!C48-NRG_E!C48-DL!C48</f>
        <v>401.87257093723122</v>
      </c>
      <c r="D48" s="10">
        <f>NRGSUP!D48-TI_E!D48+TO!D48-NRG_E!D48-DL!D48</f>
        <v>412.80223559759247</v>
      </c>
      <c r="E48" s="10">
        <f>NRGSUP!E48-TI_E!E48+TO!E48-NRG_E!E48-DL!E48</f>
        <v>450.63533963886471</v>
      </c>
      <c r="F48" s="10">
        <f>NRGSUP!F48-TI_E!F48+TO!F48-NRG_E!F48-DL!F48</f>
        <v>394.30593293207244</v>
      </c>
      <c r="G48" s="10">
        <f>NRGSUP!G48-TI_E!G48+TO!G48-NRG_E!G48-DL!G48</f>
        <v>493.51289767841826</v>
      </c>
      <c r="H48" s="10">
        <f>NRGSUP!H48-TI_E!H48+TO!H48-NRG_E!H48-DL!H48</f>
        <v>459.04264832330216</v>
      </c>
      <c r="I48" s="10">
        <f>NRGSUP!I48-TI_E!I48+TO!I48-NRG_E!I48-DL!I48</f>
        <v>447.27239896818651</v>
      </c>
      <c r="J48" s="10">
        <f>NRGSUP!J48-TI_E!J48+TO!J48-NRG_E!J48-DL!J48</f>
        <v>438.86491831470329</v>
      </c>
      <c r="K48" s="10">
        <f>NRGSUP!K48-TI_E!K48+TO!K48-NRG_E!K48-DL!K48</f>
        <v>424.57257093723149</v>
      </c>
      <c r="L48" s="10">
        <f>NRGSUP!L48-TI_E!L48+TO!L48-NRG_E!L48-DL!L48</f>
        <v>336.29501289767836</v>
      </c>
      <c r="M48" s="10">
        <f>NRGSUP!M48-TI_E!M48+TO!M48-NRG_E!M48-DL!M48</f>
        <v>410.27987962166844</v>
      </c>
      <c r="N48" s="10">
        <f>NRGSUP!N48-TI_E!N48+TO!N48-NRG_E!N48-DL!N48</f>
        <v>330.40980223559745</v>
      </c>
      <c r="O48" s="10">
        <f>NRGSUP!O48-TI_E!O48+TO!O48-NRG_E!O48-DL!O48</f>
        <v>263.15081685296639</v>
      </c>
      <c r="P48" s="10">
        <f>NRGSUP!P48-TI_E!P48+TO!P48-NRG_E!P48-DL!P48</f>
        <v>245.4953568357698</v>
      </c>
      <c r="Q48" s="10">
        <f>NRGSUP!Q48-TI_E!Q48+TO!Q48-NRG_E!Q48-DL!Q48</f>
        <v>29.425795356835806</v>
      </c>
      <c r="R48" s="10">
        <f>NRGSUP!R48-TI_E!R48+TO!R48-NRG_E!R48-DL!R48</f>
        <v>470.84411006018877</v>
      </c>
      <c r="S48" s="10">
        <f>NRGSUP!S48-TI_E!S48+TO!S48-NRG_E!S48-DL!S48</f>
        <v>476.51573516766985</v>
      </c>
      <c r="T48" s="10">
        <f>NRGSUP!T48-TI_E!T48+TO!T48-NRG_E!T48-DL!T48</f>
        <v>555.0398968185724</v>
      </c>
      <c r="U48" s="10">
        <f>NRGSUP!U48-TI_E!U48+TO!U48-NRG_E!U48-DL!U48</f>
        <v>539.61169389509894</v>
      </c>
      <c r="V48" s="10">
        <f>NRGSUP!V48-TI_E!V48+TO!V48-NRG_E!V48-DL!V48</f>
        <v>467.58460877042091</v>
      </c>
      <c r="W48" s="10">
        <f>NRGSUP!W48-TI_E!W48+TO!W48-NRG_E!W48-DL!W48</f>
        <v>471.07033533963846</v>
      </c>
      <c r="X48" s="10">
        <f>NRGSUP!X48-TI_E!X48+TO!X48-NRG_E!X48-DL!X48</f>
        <v>450.425967325881</v>
      </c>
    </row>
    <row r="49" spans="1:24" ht="11.25" customHeight="1" x14ac:dyDescent="0.2">
      <c r="A49" s="41" t="s">
        <v>85</v>
      </c>
      <c r="B49" s="9" t="s">
        <v>86</v>
      </c>
      <c r="C49" s="10">
        <f>NRGSUP!C49-TI_E!C49+TO!C49-NRG_E!C49-DL!C49</f>
        <v>96.887876182287116</v>
      </c>
      <c r="D49" s="10">
        <f>NRGSUP!D49-TI_E!D49+TO!D49-NRG_E!D49-DL!D49</f>
        <v>43.854428202923451</v>
      </c>
      <c r="E49" s="10">
        <f>NRGSUP!E49-TI_E!E49+TO!E49-NRG_E!E49-DL!E49</f>
        <v>39.775064488392104</v>
      </c>
      <c r="F49" s="10">
        <f>NRGSUP!F49-TI_E!F49+TO!F49-NRG_E!F49-DL!F49</f>
        <v>42.834651762682768</v>
      </c>
      <c r="G49" s="10">
        <f>NRGSUP!G49-TI_E!G49+TO!G49-NRG_E!G49-DL!G49</f>
        <v>92.808254514187453</v>
      </c>
      <c r="H49" s="10">
        <f>NRGSUP!H49-TI_E!H49+TO!H49-NRG_E!H49-DL!H49</f>
        <v>88.728804815133302</v>
      </c>
      <c r="I49" s="10">
        <f>NRGSUP!I49-TI_E!I49+TO!I49-NRG_E!I49-DL!I49</f>
        <v>161.13963886500426</v>
      </c>
      <c r="J49" s="10">
        <f>NRGSUP!J49-TI_E!J49+TO!J49-NRG_E!J49-DL!J49</f>
        <v>81.589767841788515</v>
      </c>
      <c r="K49" s="10">
        <f>NRGSUP!K49-TI_E!K49+TO!K49-NRG_E!K49-DL!K49</f>
        <v>93.828202923473782</v>
      </c>
      <c r="L49" s="10">
        <f>NRGSUP!L49-TI_E!L49+TO!L49-NRG_E!L49-DL!L49</f>
        <v>154.00085984522784</v>
      </c>
      <c r="M49" s="10">
        <f>NRGSUP!M49-TI_E!M49+TO!M49-NRG_E!M49-DL!M49</f>
        <v>444.66414445399823</v>
      </c>
      <c r="N49" s="10">
        <f>NRGSUP!N49-TI_E!N49+TO!N49-NRG_E!N49-DL!N49</f>
        <v>311.06087704213246</v>
      </c>
      <c r="O49" s="10">
        <f>NRGSUP!O49-TI_E!O49+TO!O49-NRG_E!O49-DL!O49</f>
        <v>223.35202063628546</v>
      </c>
      <c r="P49" s="10">
        <f>NRGSUP!P49-TI_E!P49+TO!P49-NRG_E!P49-DL!P49</f>
        <v>281.484780739467</v>
      </c>
      <c r="Q49" s="10">
        <f>NRGSUP!Q49-TI_E!Q49+TO!Q49-NRG_E!Q49-DL!Q49</f>
        <v>299.84239036973349</v>
      </c>
      <c r="R49" s="10">
        <f>NRGSUP!R49-TI_E!R49+TO!R49-NRG_E!R49-DL!R49</f>
        <v>87.703869303525408</v>
      </c>
      <c r="S49" s="10">
        <f>NRGSUP!S49-TI_E!S49+TO!S49-NRG_E!S49-DL!S49</f>
        <v>59.46672398968186</v>
      </c>
      <c r="T49" s="10">
        <f>NRGSUP!T49-TI_E!T49+TO!T49-NRG_E!T49-DL!T49</f>
        <v>105.06122098022361</v>
      </c>
      <c r="U49" s="10">
        <f>NRGSUP!U49-TI_E!U49+TO!U49-NRG_E!U49-DL!U49</f>
        <v>173.51676698194333</v>
      </c>
      <c r="V49" s="10">
        <f>NRGSUP!V49-TI_E!V49+TO!V49-NRG_E!V49-DL!V49</f>
        <v>73.215563198624253</v>
      </c>
      <c r="W49" s="10">
        <f>NRGSUP!W49-TI_E!W49+TO!W49-NRG_E!W49-DL!W49</f>
        <v>57.152020636285471</v>
      </c>
      <c r="X49" s="10">
        <f>NRGSUP!X49-TI_E!X49+TO!X49-NRG_E!X49-DL!X49</f>
        <v>194.71375752364571</v>
      </c>
    </row>
    <row r="50" spans="1:24" ht="11.25" customHeight="1" x14ac:dyDescent="0.2">
      <c r="A50" s="41" t="s">
        <v>87</v>
      </c>
      <c r="B50" s="9" t="s">
        <v>88</v>
      </c>
      <c r="C50" s="10">
        <f>NRGSUP!C50-TI_E!C50+TO!C50-NRG_E!C50-DL!C50</f>
        <v>397.43946689595896</v>
      </c>
      <c r="D50" s="10">
        <f>NRGSUP!D50-TI_E!D50+TO!D50-NRG_E!D50-DL!D50</f>
        <v>470.04875322441944</v>
      </c>
      <c r="E50" s="10">
        <f>NRGSUP!E50-TI_E!E50+TO!E50-NRG_E!E50-DL!E50</f>
        <v>310.49965606190835</v>
      </c>
      <c r="F50" s="10">
        <f>NRGSUP!F50-TI_E!F50+TO!F50-NRG_E!F50-DL!F50</f>
        <v>515.90722269991397</v>
      </c>
      <c r="G50" s="10">
        <f>NRGSUP!G50-TI_E!G50+TO!G50-NRG_E!G50-DL!G50</f>
        <v>251.26595012897695</v>
      </c>
      <c r="H50" s="10">
        <f>NRGSUP!H50-TI_E!H50+TO!H50-NRG_E!H50-DL!H50</f>
        <v>229.29208942390449</v>
      </c>
      <c r="I50" s="10">
        <f>NRGSUP!I50-TI_E!I50+TO!I50-NRG_E!I50-DL!I50</f>
        <v>303.81203783319</v>
      </c>
      <c r="J50" s="10">
        <f>NRGSUP!J50-TI_E!J50+TO!J50-NRG_E!J50-DL!J50</f>
        <v>259.86440240756633</v>
      </c>
      <c r="K50" s="10">
        <f>NRGSUP!K50-TI_E!K50+TO!K50-NRG_E!K50-DL!K50</f>
        <v>257.95365434221844</v>
      </c>
      <c r="L50" s="10">
        <f>NRGSUP!L50-TI_E!L50+TO!L50-NRG_E!L50-DL!L50</f>
        <v>206.36285468615634</v>
      </c>
      <c r="M50" s="10">
        <f>NRGSUP!M50-TI_E!M50+TO!M50-NRG_E!M50-DL!M50</f>
        <v>288.94522785898585</v>
      </c>
      <c r="N50" s="10">
        <f>NRGSUP!N50-TI_E!N50+TO!N50-NRG_E!N50-DL!N50</f>
        <v>375.88521066208023</v>
      </c>
      <c r="O50" s="10">
        <f>NRGSUP!O50-TI_E!O50+TO!O50-NRG_E!O50-DL!O50</f>
        <v>271.32897678417885</v>
      </c>
      <c r="P50" s="10">
        <f>NRGSUP!P50-TI_E!P50+TO!P50-NRG_E!P50-DL!P50</f>
        <v>318.14264832330218</v>
      </c>
      <c r="Q50" s="10">
        <f>NRGSUP!Q50-TI_E!Q50+TO!Q50-NRG_E!Q50-DL!Q50</f>
        <v>233.11367153912255</v>
      </c>
      <c r="R50" s="10">
        <f>NRGSUP!R50-TI_E!R50+TO!R50-NRG_E!R50-DL!R50</f>
        <v>163.22347377472079</v>
      </c>
      <c r="S50" s="10">
        <f>NRGSUP!S50-TI_E!S50+TO!S50-NRG_E!S50-DL!S50</f>
        <v>235.06732588134204</v>
      </c>
      <c r="T50" s="10">
        <f>NRGSUP!T50-TI_E!T50+TO!T50-NRG_E!T50-DL!T50</f>
        <v>327.18108340498156</v>
      </c>
      <c r="U50" s="10">
        <f>NRGSUP!U50-TI_E!U50+TO!U50-NRG_E!U50-DL!U50</f>
        <v>295.29604471195398</v>
      </c>
      <c r="V50" s="10">
        <f>NRGSUP!V50-TI_E!V50+TO!V50-NRG_E!V50-DL!V50</f>
        <v>376.60997420463218</v>
      </c>
      <c r="W50" s="10">
        <f>NRGSUP!W50-TI_E!W50+TO!W50-NRG_E!W50-DL!W50</f>
        <v>221.61470335339709</v>
      </c>
      <c r="X50" s="10">
        <f>NRGSUP!X50-TI_E!X50+TO!X50-NRG_E!X50-DL!X50</f>
        <v>254.24969905417061</v>
      </c>
    </row>
    <row r="51" spans="1:24" ht="11.25" customHeight="1" x14ac:dyDescent="0.2">
      <c r="A51" s="35" t="s">
        <v>89</v>
      </c>
      <c r="B51" s="36" t="s">
        <v>90</v>
      </c>
      <c r="C51" s="37">
        <f>NRGSUP!C51-TI_E!C51+TO!C51-NRG_E!C51-DL!C51</f>
        <v>22836.268959587273</v>
      </c>
      <c r="D51" s="37">
        <f>NRGSUP!D51-TI_E!D51+TO!D51-NRG_E!D51-DL!D51</f>
        <v>23115.655803955273</v>
      </c>
      <c r="E51" s="37">
        <f>NRGSUP!E51-TI_E!E51+TO!E51-NRG_E!E51-DL!E51</f>
        <v>22546.446087704222</v>
      </c>
      <c r="F51" s="37">
        <f>NRGSUP!F51-TI_E!F51+TO!F51-NRG_E!F51-DL!F51</f>
        <v>22817.443250214968</v>
      </c>
      <c r="G51" s="37">
        <f>NRGSUP!G51-TI_E!G51+TO!G51-NRG_E!G51-DL!G51</f>
        <v>22827.917368873601</v>
      </c>
      <c r="H51" s="37">
        <f>NRGSUP!H51-TI_E!H51+TO!H51-NRG_E!H51-DL!H51</f>
        <v>21924.768013757533</v>
      </c>
      <c r="I51" s="37">
        <f>NRGSUP!I51-TI_E!I51+TO!I51-NRG_E!I51-DL!I51</f>
        <v>21463.538521066203</v>
      </c>
      <c r="J51" s="37">
        <f>NRGSUP!J51-TI_E!J51+TO!J51-NRG_E!J51-DL!J51</f>
        <v>20186.444024075659</v>
      </c>
      <c r="K51" s="37">
        <f>NRGSUP!K51-TI_E!K51+TO!K51-NRG_E!K51-DL!K51</f>
        <v>21079.758383490967</v>
      </c>
      <c r="L51" s="37">
        <f>NRGSUP!L51-TI_E!L51+TO!L51-NRG_E!L51-DL!L51</f>
        <v>21117.002665520209</v>
      </c>
      <c r="M51" s="37">
        <f>NRGSUP!M51-TI_E!M51+TO!M51-NRG_E!M51-DL!M51</f>
        <v>24523.278159931197</v>
      </c>
      <c r="N51" s="37">
        <f>NRGSUP!N51-TI_E!N51+TO!N51-NRG_E!N51-DL!N51</f>
        <v>20920.858641444542</v>
      </c>
      <c r="O51" s="37">
        <f>NRGSUP!O51-TI_E!O51+TO!O51-NRG_E!O51-DL!O51</f>
        <v>21742.184952708514</v>
      </c>
      <c r="P51" s="37">
        <f>NRGSUP!P51-TI_E!P51+TO!P51-NRG_E!P51-DL!P51</f>
        <v>21823.038349097158</v>
      </c>
      <c r="Q51" s="37">
        <f>NRGSUP!Q51-TI_E!Q51+TO!Q51-NRG_E!Q51-DL!Q51</f>
        <v>18250.899054170237</v>
      </c>
      <c r="R51" s="37">
        <f>NRGSUP!R51-TI_E!R51+TO!R51-NRG_E!R51-DL!R51</f>
        <v>18910.612897678409</v>
      </c>
      <c r="S51" s="37">
        <f>NRGSUP!S51-TI_E!S51+TO!S51-NRG_E!S51-DL!S51</f>
        <v>19591.690799656048</v>
      </c>
      <c r="T51" s="37">
        <f>NRGSUP!T51-TI_E!T51+TO!T51-NRG_E!T51-DL!T51</f>
        <v>20004.182201203781</v>
      </c>
      <c r="U51" s="37">
        <f>NRGSUP!U51-TI_E!U51+TO!U51-NRG_E!U51-DL!U51</f>
        <v>19749.853740326726</v>
      </c>
      <c r="V51" s="37">
        <f>NRGSUP!V51-TI_E!V51+TO!V51-NRG_E!V51-DL!V51</f>
        <v>19382.190713671538</v>
      </c>
      <c r="W51" s="37">
        <f>NRGSUP!W51-TI_E!W51+TO!W51-NRG_E!W51-DL!W51</f>
        <v>18789.134221840071</v>
      </c>
      <c r="X51" s="37">
        <f>NRGSUP!X51-TI_E!X51+TO!X51-NRG_E!X51-DL!X51</f>
        <v>19981.501547721415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492.40928632846089</v>
      </c>
      <c r="D52" s="37">
        <f t="shared" si="20"/>
        <v>505.28091143594156</v>
      </c>
      <c r="E52" s="37">
        <f t="shared" si="20"/>
        <v>509.07403267411854</v>
      </c>
      <c r="F52" s="37">
        <f t="shared" si="20"/>
        <v>524.61607910576095</v>
      </c>
      <c r="G52" s="37">
        <f t="shared" si="20"/>
        <v>573.88899398108333</v>
      </c>
      <c r="H52" s="37">
        <f t="shared" si="20"/>
        <v>601.77936371453131</v>
      </c>
      <c r="I52" s="37">
        <f t="shared" si="20"/>
        <v>711.15417024935516</v>
      </c>
      <c r="J52" s="37">
        <f t="shared" si="20"/>
        <v>1025.9118658641441</v>
      </c>
      <c r="K52" s="37">
        <f t="shared" si="20"/>
        <v>1026.714445399828</v>
      </c>
      <c r="L52" s="37">
        <f t="shared" si="20"/>
        <v>1143.2720550300946</v>
      </c>
      <c r="M52" s="37">
        <f t="shared" si="20"/>
        <v>1019.5431642304388</v>
      </c>
      <c r="N52" s="37">
        <f t="shared" si="20"/>
        <v>1119.9431642304376</v>
      </c>
      <c r="O52" s="37">
        <f t="shared" si="20"/>
        <v>1158.8723129836631</v>
      </c>
      <c r="P52" s="37">
        <f t="shared" si="20"/>
        <v>1184.4012037833186</v>
      </c>
      <c r="Q52" s="37">
        <f t="shared" si="20"/>
        <v>1314.7790197764402</v>
      </c>
      <c r="R52" s="37">
        <f t="shared" si="20"/>
        <v>1297.3398108340502</v>
      </c>
      <c r="S52" s="37">
        <f t="shared" si="20"/>
        <v>1264.8460017196912</v>
      </c>
      <c r="T52" s="37">
        <f t="shared" si="20"/>
        <v>1411.8417024935518</v>
      </c>
      <c r="U52" s="37">
        <f t="shared" si="20"/>
        <v>1757.4851246775575</v>
      </c>
      <c r="V52" s="37">
        <f t="shared" si="20"/>
        <v>1982.1633705932934</v>
      </c>
      <c r="W52" s="37">
        <f t="shared" si="20"/>
        <v>1994.2299226139289</v>
      </c>
      <c r="X52" s="37">
        <f t="shared" ref="X52" si="21">SUM(X53:X70)</f>
        <v>2151.0620808254512</v>
      </c>
    </row>
    <row r="53" spans="1:24" ht="11.25" customHeight="1" x14ac:dyDescent="0.2">
      <c r="A53" s="42" t="s">
        <v>93</v>
      </c>
      <c r="B53" s="9" t="s">
        <v>94</v>
      </c>
      <c r="C53" s="10">
        <f>NRGSUP!C53-TI_E!C53+TO!C53-NRG_E!C53-DL!C53</f>
        <v>0</v>
      </c>
      <c r="D53" s="10">
        <f>NRGSUP!D53-TI_E!D53+TO!D53-NRG_E!D53-DL!D53</f>
        <v>0</v>
      </c>
      <c r="E53" s="10">
        <f>NRGSUP!E53-TI_E!E53+TO!E53-NRG_E!E53-DL!E53</f>
        <v>0</v>
      </c>
      <c r="F53" s="10">
        <f>NRGSUP!F53-TI_E!F53+TO!F53-NRG_E!F53-DL!F53</f>
        <v>0</v>
      </c>
      <c r="G53" s="10">
        <f>NRGSUP!G53-TI_E!G53+TO!G53-NRG_E!G53-DL!G53</f>
        <v>0</v>
      </c>
      <c r="H53" s="10">
        <f>NRGSUP!H53-TI_E!H53+TO!H53-NRG_E!H53-DL!H53</f>
        <v>0</v>
      </c>
      <c r="I53" s="10">
        <f>NRGSUP!I53-TI_E!I53+TO!I53-NRG_E!I53-DL!I53</f>
        <v>0</v>
      </c>
      <c r="J53" s="10">
        <f>NRGSUP!J53-TI_E!J53+TO!J53-NRG_E!J53-DL!J53</f>
        <v>0</v>
      </c>
      <c r="K53" s="10">
        <f>NRGSUP!K53-TI_E!K53+TO!K53-NRG_E!K53-DL!K53</f>
        <v>0</v>
      </c>
      <c r="L53" s="10">
        <f>NRGSUP!L53-TI_E!L53+TO!L53-NRG_E!L53-DL!L53</f>
        <v>0</v>
      </c>
      <c r="M53" s="10">
        <f>NRGSUP!M53-TI_E!M53+TO!M53-NRG_E!M53-DL!M53</f>
        <v>0</v>
      </c>
      <c r="N53" s="10">
        <f>NRGSUP!N53-TI_E!N53+TO!N53-NRG_E!N53-DL!N53</f>
        <v>0</v>
      </c>
      <c r="O53" s="10">
        <f>NRGSUP!O53-TI_E!O53+TO!O53-NRG_E!O53-DL!O53</f>
        <v>0</v>
      </c>
      <c r="P53" s="10">
        <f>NRGSUP!P53-TI_E!P53+TO!P53-NRG_E!P53-DL!P53</f>
        <v>0</v>
      </c>
      <c r="Q53" s="10">
        <f>NRGSUP!Q53-TI_E!Q53+TO!Q53-NRG_E!Q53-DL!Q53</f>
        <v>0</v>
      </c>
      <c r="R53" s="10">
        <f>NRGSUP!R53-TI_E!R53+TO!R53-NRG_E!R53-DL!R53</f>
        <v>0</v>
      </c>
      <c r="S53" s="10">
        <f>NRGSUP!S53-TI_E!S53+TO!S53-NRG_E!S53-DL!S53</f>
        <v>0</v>
      </c>
      <c r="T53" s="10">
        <f>NRGSUP!T53-TI_E!T53+TO!T53-NRG_E!T53-DL!T53</f>
        <v>0</v>
      </c>
      <c r="U53" s="10">
        <f>NRGSUP!U53-TI_E!U53+TO!U53-NRG_E!U53-DL!U53</f>
        <v>0</v>
      </c>
      <c r="V53" s="10">
        <f>NRGSUP!V53-TI_E!V53+TO!V53-NRG_E!V53-DL!V53</f>
        <v>0</v>
      </c>
      <c r="W53" s="10">
        <f>NRGSUP!W53-TI_E!W53+TO!W53-NRG_E!W53-DL!W53</f>
        <v>0</v>
      </c>
      <c r="X53" s="10">
        <f>NRGSUP!X53-TI_E!X53+TO!X53-NRG_E!X53-DL!X53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NRGSUP!C54-TI_E!C54+TO!C54-NRG_E!C54-DL!C54</f>
        <v>0</v>
      </c>
      <c r="D54" s="10">
        <f>NRGSUP!D54-TI_E!D54+TO!D54-NRG_E!D54-DL!D54</f>
        <v>0</v>
      </c>
      <c r="E54" s="10">
        <f>NRGSUP!E54-TI_E!E54+TO!E54-NRG_E!E54-DL!E54</f>
        <v>0</v>
      </c>
      <c r="F54" s="10">
        <f>NRGSUP!F54-TI_E!F54+TO!F54-NRG_E!F54-DL!F54</f>
        <v>0</v>
      </c>
      <c r="G54" s="10">
        <f>NRGSUP!G54-TI_E!G54+TO!G54-NRG_E!G54-DL!G54</f>
        <v>0</v>
      </c>
      <c r="H54" s="10">
        <f>NRGSUP!H54-TI_E!H54+TO!H54-NRG_E!H54-DL!H54</f>
        <v>0</v>
      </c>
      <c r="I54" s="10">
        <f>NRGSUP!I54-TI_E!I54+TO!I54-NRG_E!I54-DL!I54</f>
        <v>0</v>
      </c>
      <c r="J54" s="10">
        <f>NRGSUP!J54-TI_E!J54+TO!J54-NRG_E!J54-DL!J54</f>
        <v>0</v>
      </c>
      <c r="K54" s="10">
        <f>NRGSUP!K54-TI_E!K54+TO!K54-NRG_E!K54-DL!K54</f>
        <v>0</v>
      </c>
      <c r="L54" s="10">
        <f>NRGSUP!L54-TI_E!L54+TO!L54-NRG_E!L54-DL!L54</f>
        <v>0</v>
      </c>
      <c r="M54" s="10">
        <f>NRGSUP!M54-TI_E!M54+TO!M54-NRG_E!M54-DL!M54</f>
        <v>0</v>
      </c>
      <c r="N54" s="10">
        <f>NRGSUP!N54-TI_E!N54+TO!N54-NRG_E!N54-DL!N54</f>
        <v>0</v>
      </c>
      <c r="O54" s="10">
        <f>NRGSUP!O54-TI_E!O54+TO!O54-NRG_E!O54-DL!O54</f>
        <v>0</v>
      </c>
      <c r="P54" s="10">
        <f>NRGSUP!P54-TI_E!P54+TO!P54-NRG_E!P54-DL!P54</f>
        <v>0</v>
      </c>
      <c r="Q54" s="10">
        <f>NRGSUP!Q54-TI_E!Q54+TO!Q54-NRG_E!Q54-DL!Q54</f>
        <v>0</v>
      </c>
      <c r="R54" s="10">
        <f>NRGSUP!R54-TI_E!R54+TO!R54-NRG_E!R54-DL!R54</f>
        <v>0</v>
      </c>
      <c r="S54" s="10">
        <f>NRGSUP!S54-TI_E!S54+TO!S54-NRG_E!S54-DL!S54</f>
        <v>0</v>
      </c>
      <c r="T54" s="10">
        <f>NRGSUP!T54-TI_E!T54+TO!T54-NRG_E!T54-DL!T54</f>
        <v>0</v>
      </c>
      <c r="U54" s="10">
        <f>NRGSUP!U54-TI_E!U54+TO!U54-NRG_E!U54-DL!U54</f>
        <v>0</v>
      </c>
      <c r="V54" s="10">
        <f>NRGSUP!V54-TI_E!V54+TO!V54-NRG_E!V54-DL!V54</f>
        <v>0</v>
      </c>
      <c r="W54" s="10">
        <f>NRGSUP!W54-TI_E!W54+TO!W54-NRG_E!W54-DL!W54</f>
        <v>0</v>
      </c>
      <c r="X54" s="10">
        <f>NRGSUP!X54-TI_E!X54+TO!X54-NRG_E!X54-DL!X54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NRGSUP!C55-TI_E!C55+TO!C55-NRG_E!C55-DL!C55</f>
        <v>1.4210854715202004E-14</v>
      </c>
      <c r="D55" s="10">
        <f>NRGSUP!D55-TI_E!D55+TO!D55-NRG_E!D55-DL!D55</f>
        <v>-1.4210854715202004E-14</v>
      </c>
      <c r="E55" s="10">
        <f>NRGSUP!E55-TI_E!E55+TO!E55-NRG_E!E55-DL!E55</f>
        <v>0</v>
      </c>
      <c r="F55" s="10">
        <f>NRGSUP!F55-TI_E!F55+TO!F55-NRG_E!F55-DL!F55</f>
        <v>0</v>
      </c>
      <c r="G55" s="10">
        <f>NRGSUP!G55-TI_E!G55+TO!G55-NRG_E!G55-DL!G55</f>
        <v>-2.8421709430404007E-14</v>
      </c>
      <c r="H55" s="10">
        <f>NRGSUP!H55-TI_E!H55+TO!H55-NRG_E!H55-DL!H55</f>
        <v>2.8421709430404007E-14</v>
      </c>
      <c r="I55" s="10">
        <f>NRGSUP!I55-TI_E!I55+TO!I55-NRG_E!I55-DL!I55</f>
        <v>0</v>
      </c>
      <c r="J55" s="10">
        <f>NRGSUP!J55-TI_E!J55+TO!J55-NRG_E!J55-DL!J55</f>
        <v>0</v>
      </c>
      <c r="K55" s="10">
        <f>NRGSUP!K55-TI_E!K55+TO!K55-NRG_E!K55-DL!K55</f>
        <v>0</v>
      </c>
      <c r="L55" s="10">
        <f>NRGSUP!L55-TI_E!L55+TO!L55-NRG_E!L55-DL!L55</f>
        <v>5.6843418860808015E-14</v>
      </c>
      <c r="M55" s="10">
        <f>NRGSUP!M55-TI_E!M55+TO!M55-NRG_E!M55-DL!M55</f>
        <v>0</v>
      </c>
      <c r="N55" s="10">
        <f>NRGSUP!N55-TI_E!N55+TO!N55-NRG_E!N55-DL!N55</f>
        <v>0</v>
      </c>
      <c r="O55" s="10">
        <f>NRGSUP!O55-TI_E!O55+TO!O55-NRG_E!O55-DL!O55</f>
        <v>-5.6843418860808015E-14</v>
      </c>
      <c r="P55" s="10">
        <f>NRGSUP!P55-TI_E!P55+TO!P55-NRG_E!P55-DL!P55</f>
        <v>1.1368683772161603E-13</v>
      </c>
      <c r="Q55" s="10">
        <f>NRGSUP!Q55-TI_E!Q55+TO!Q55-NRG_E!Q55-DL!Q55</f>
        <v>0</v>
      </c>
      <c r="R55" s="10">
        <f>NRGSUP!R55-TI_E!R55+TO!R55-NRG_E!R55-DL!R55</f>
        <v>0</v>
      </c>
      <c r="S55" s="10">
        <f>NRGSUP!S55-TI_E!S55+TO!S55-NRG_E!S55-DL!S55</f>
        <v>0</v>
      </c>
      <c r="T55" s="10">
        <f>NRGSUP!T55-TI_E!T55+TO!T55-NRG_E!T55-DL!T55</f>
        <v>1.1368683772161603E-13</v>
      </c>
      <c r="U55" s="10">
        <f>NRGSUP!U55-TI_E!U55+TO!U55-NRG_E!U55-DL!U55</f>
        <v>1.1368683772161603E-13</v>
      </c>
      <c r="V55" s="10">
        <f>NRGSUP!V55-TI_E!V55+TO!V55-NRG_E!V55-DL!V55</f>
        <v>0</v>
      </c>
      <c r="W55" s="10">
        <f>NRGSUP!W55-TI_E!W55+TO!W55-NRG_E!W55-DL!W55</f>
        <v>6.8212102632969618E-13</v>
      </c>
      <c r="X55" s="10">
        <f>NRGSUP!X55-TI_E!X55+TO!X55-NRG_E!X55-DL!X55</f>
        <v>-4.5474735088646412E-13</v>
      </c>
    </row>
    <row r="56" spans="1:24" ht="11.25" customHeight="1" x14ac:dyDescent="0.2">
      <c r="A56" s="42" t="s">
        <v>99</v>
      </c>
      <c r="B56" s="9" t="s">
        <v>100</v>
      </c>
      <c r="C56" s="10">
        <f>NRGSUP!C56-TI_E!C56+TO!C56-NRG_E!C56-DL!C56</f>
        <v>-1.1102230246251565E-16</v>
      </c>
      <c r="D56" s="10">
        <f>NRGSUP!D56-TI_E!D56+TO!D56-NRG_E!D56-DL!D56</f>
        <v>6.6613381477509392E-16</v>
      </c>
      <c r="E56" s="10">
        <f>NRGSUP!E56-TI_E!E56+TO!E56-NRG_E!E56-DL!E56</f>
        <v>2.2204460492503131E-16</v>
      </c>
      <c r="F56" s="10">
        <f>NRGSUP!F56-TI_E!F56+TO!F56-NRG_E!F56-DL!F56</f>
        <v>4.4408920985006262E-16</v>
      </c>
      <c r="G56" s="10">
        <f>NRGSUP!G56-TI_E!G56+TO!G56-NRG_E!G56-DL!G56</f>
        <v>4.4408920985006262E-16</v>
      </c>
      <c r="H56" s="10">
        <f>NRGSUP!H56-TI_E!H56+TO!H56-NRG_E!H56-DL!H56</f>
        <v>-4.4408920985006262E-16</v>
      </c>
      <c r="I56" s="10">
        <f>NRGSUP!I56-TI_E!I56+TO!I56-NRG_E!I56-DL!I56</f>
        <v>0</v>
      </c>
      <c r="J56" s="10">
        <f>NRGSUP!J56-TI_E!J56+TO!J56-NRG_E!J56-DL!J56</f>
        <v>0</v>
      </c>
      <c r="K56" s="10">
        <f>NRGSUP!K56-TI_E!K56+TO!K56-NRG_E!K56-DL!K56</f>
        <v>0</v>
      </c>
      <c r="L56" s="10">
        <f>NRGSUP!L56-TI_E!L56+TO!L56-NRG_E!L56-DL!L56</f>
        <v>-4.4408920985006262E-16</v>
      </c>
      <c r="M56" s="10">
        <f>NRGSUP!M56-TI_E!M56+TO!M56-NRG_E!M56-DL!M56</f>
        <v>0</v>
      </c>
      <c r="N56" s="10">
        <f>NRGSUP!N56-TI_E!N56+TO!N56-NRG_E!N56-DL!N56</f>
        <v>0</v>
      </c>
      <c r="O56" s="10">
        <f>NRGSUP!O56-TI_E!O56+TO!O56-NRG_E!O56-DL!O56</f>
        <v>-7.1054273576010019E-15</v>
      </c>
      <c r="P56" s="10">
        <f>NRGSUP!P56-TI_E!P56+TO!P56-NRG_E!P56-DL!P56</f>
        <v>-7.1054273576010019E-15</v>
      </c>
      <c r="Q56" s="10">
        <f>NRGSUP!Q56-TI_E!Q56+TO!Q56-NRG_E!Q56-DL!Q56</f>
        <v>-7.1054273576010019E-15</v>
      </c>
      <c r="R56" s="10">
        <f>NRGSUP!R56-TI_E!R56+TO!R56-NRG_E!R56-DL!R56</f>
        <v>-1.4210854715202004E-14</v>
      </c>
      <c r="S56" s="10">
        <f>NRGSUP!S56-TI_E!S56+TO!S56-NRG_E!S56-DL!S56</f>
        <v>1.1368683772161603E-13</v>
      </c>
      <c r="T56" s="10">
        <f>NRGSUP!T56-TI_E!T56+TO!T56-NRG_E!T56-DL!T56</f>
        <v>2.8421709430404007E-14</v>
      </c>
      <c r="U56" s="10">
        <f>NRGSUP!U56-TI_E!U56+TO!U56-NRG_E!U56-DL!U56</f>
        <v>5.6843418860808015E-14</v>
      </c>
      <c r="V56" s="10">
        <f>NRGSUP!V56-TI_E!V56+TO!V56-NRG_E!V56-DL!V56</f>
        <v>0</v>
      </c>
      <c r="W56" s="10">
        <f>NRGSUP!W56-TI_E!W56+TO!W56-NRG_E!W56-DL!W56</f>
        <v>0</v>
      </c>
      <c r="X56" s="10">
        <f>NRGSUP!X56-TI_E!X56+TO!X56-NRG_E!X56-DL!X56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NRGSUP!C57-TI_E!C57+TO!C57-NRG_E!C57-DL!C57</f>
        <v>10.84359415305245</v>
      </c>
      <c r="D57" s="10">
        <f>NRGSUP!D57-TI_E!D57+TO!D57-NRG_E!D57-DL!D57</f>
        <v>12.20498710232158</v>
      </c>
      <c r="E57" s="10">
        <f>NRGSUP!E57-TI_E!E57+TO!E57-NRG_E!E57-DL!E57</f>
        <v>13.73361994840929</v>
      </c>
      <c r="F57" s="10">
        <f>NRGSUP!F57-TI_E!F57+TO!F57-NRG_E!F57-DL!F57</f>
        <v>14.903955288048151</v>
      </c>
      <c r="G57" s="10">
        <f>NRGSUP!G57-TI_E!G57+TO!G57-NRG_E!G57-DL!G57</f>
        <v>16.098194325021499</v>
      </c>
      <c r="H57" s="10">
        <f>NRGSUP!H57-TI_E!H57+TO!H57-NRG_E!H57-DL!H57</f>
        <v>17.173000859845232</v>
      </c>
      <c r="I57" s="10">
        <f>NRGSUP!I57-TI_E!I57+TO!I57-NRG_E!I57-DL!I57</f>
        <v>18.032846087704211</v>
      </c>
      <c r="J57" s="10">
        <f>NRGSUP!J57-TI_E!J57+TO!J57-NRG_E!J57-DL!J57</f>
        <v>19.05993121238177</v>
      </c>
      <c r="K57" s="10">
        <f>NRGSUP!K57-TI_E!K57+TO!K57-NRG_E!K57-DL!K57</f>
        <v>20.206362854686159</v>
      </c>
      <c r="L57" s="10">
        <f>NRGSUP!L57-TI_E!L57+TO!L57-NRG_E!L57-DL!L57</f>
        <v>22.117110920034388</v>
      </c>
      <c r="M57" s="10">
        <f>NRGSUP!M57-TI_E!M57+TO!M57-NRG_E!M57-DL!M57</f>
        <v>23.74127257093723</v>
      </c>
      <c r="N57" s="10">
        <f>NRGSUP!N57-TI_E!N57+TO!N57-NRG_E!N57-DL!N57</f>
        <v>24.839982803095442</v>
      </c>
      <c r="O57" s="10">
        <f>NRGSUP!O57-TI_E!O57+TO!O57-NRG_E!O57-DL!O57</f>
        <v>25.556491831470328</v>
      </c>
      <c r="P57" s="10">
        <f>NRGSUP!P57-TI_E!P57+TO!P57-NRG_E!P57-DL!P57</f>
        <v>26.416337059329319</v>
      </c>
      <c r="Q57" s="10">
        <f>NRGSUP!Q57-TI_E!Q57+TO!Q57-NRG_E!Q57-DL!Q57</f>
        <v>26.941788478073949</v>
      </c>
      <c r="R57" s="10">
        <f>NRGSUP!R57-TI_E!R57+TO!R57-NRG_E!R57-DL!R57</f>
        <v>27.156749785038691</v>
      </c>
      <c r="S57" s="10">
        <f>NRGSUP!S57-TI_E!S57+TO!S57-NRG_E!S57-DL!S57</f>
        <v>27.39561478933792</v>
      </c>
      <c r="T57" s="10">
        <f>NRGSUP!T57-TI_E!T57+TO!T57-NRG_E!T57-DL!T57</f>
        <v>27.204557179707649</v>
      </c>
      <c r="U57" s="10">
        <f>NRGSUP!U57-TI_E!U57+TO!U57-NRG_E!U57-DL!U57</f>
        <v>27.610576096302658</v>
      </c>
      <c r="V57" s="10">
        <f>NRGSUP!V57-TI_E!V57+TO!V57-NRG_E!V57-DL!V57</f>
        <v>28.18383490971625</v>
      </c>
      <c r="W57" s="10">
        <f>NRGSUP!W57-TI_E!W57+TO!W57-NRG_E!W57-DL!W57</f>
        <v>28.088306104901111</v>
      </c>
      <c r="X57" s="10">
        <f>NRGSUP!X57-TI_E!X57+TO!X57-NRG_E!X57-DL!X57</f>
        <v>27.801633705932929</v>
      </c>
    </row>
    <row r="58" spans="1:24" ht="11.25" customHeight="1" x14ac:dyDescent="0.2">
      <c r="A58" s="42" t="s">
        <v>103</v>
      </c>
      <c r="B58" s="9" t="s">
        <v>104</v>
      </c>
      <c r="C58" s="10">
        <f>NRGSUP!C58-TI_E!C58+TO!C58-NRG_E!C58-DL!C58</f>
        <v>0</v>
      </c>
      <c r="D58" s="10">
        <f>NRGSUP!D58-TI_E!D58+TO!D58-NRG_E!D58-DL!D58</f>
        <v>0</v>
      </c>
      <c r="E58" s="10">
        <f>NRGSUP!E58-TI_E!E58+TO!E58-NRG_E!E58-DL!E58</f>
        <v>0</v>
      </c>
      <c r="F58" s="10">
        <f>NRGSUP!F58-TI_E!F58+TO!F58-NRG_E!F58-DL!F58</f>
        <v>0</v>
      </c>
      <c r="G58" s="10">
        <f>NRGSUP!G58-TI_E!G58+TO!G58-NRG_E!G58-DL!G58</f>
        <v>0</v>
      </c>
      <c r="H58" s="10">
        <f>NRGSUP!H58-TI_E!H58+TO!H58-NRG_E!H58-DL!H58</f>
        <v>0</v>
      </c>
      <c r="I58" s="10">
        <f>NRGSUP!I58-TI_E!I58+TO!I58-NRG_E!I58-DL!I58</f>
        <v>0</v>
      </c>
      <c r="J58" s="10">
        <f>NRGSUP!J58-TI_E!J58+TO!J58-NRG_E!J58-DL!J58</f>
        <v>0</v>
      </c>
      <c r="K58" s="10">
        <f>NRGSUP!K58-TI_E!K58+TO!K58-NRG_E!K58-DL!K58</f>
        <v>2.2929492691315558</v>
      </c>
      <c r="L58" s="10">
        <f>NRGSUP!L58-TI_E!L58+TO!L58-NRG_E!L58-DL!L58</f>
        <v>3.3915735167669818</v>
      </c>
      <c r="M58" s="10">
        <f>NRGSUP!M58-TI_E!M58+TO!M58-NRG_E!M58-DL!M58</f>
        <v>7.5952708512467746</v>
      </c>
      <c r="N58" s="10">
        <f>NRGSUP!N58-TI_E!N58+TO!N58-NRG_E!N58-DL!N58</f>
        <v>7.5475494411006014</v>
      </c>
      <c r="O58" s="10">
        <f>NRGSUP!O58-TI_E!O58+TO!O58-NRG_E!O58-DL!O58</f>
        <v>11.822871883061049</v>
      </c>
      <c r="P58" s="10">
        <f>NRGSUP!P58-TI_E!P58+TO!P58-NRG_E!P58-DL!P58</f>
        <v>23.717368873602751</v>
      </c>
      <c r="Q58" s="10">
        <f>NRGSUP!Q58-TI_E!Q58+TO!Q58-NRG_E!Q58-DL!Q58</f>
        <v>35.874634565778159</v>
      </c>
      <c r="R58" s="10">
        <f>NRGSUP!R58-TI_E!R58+TO!R58-NRG_E!R58-DL!R58</f>
        <v>58.477558039552882</v>
      </c>
      <c r="S58" s="10">
        <f>NRGSUP!S58-TI_E!S58+TO!S58-NRG_E!S58-DL!S58</f>
        <v>67.916423043852106</v>
      </c>
      <c r="T58" s="10">
        <f>NRGSUP!T58-TI_E!T58+TO!T58-NRG_E!T58-DL!T58</f>
        <v>72.765520206362851</v>
      </c>
      <c r="U58" s="10">
        <f>NRGSUP!U58-TI_E!U58+TO!U58-NRG_E!U58-DL!U58</f>
        <v>89.102837489251939</v>
      </c>
      <c r="V58" s="10">
        <f>NRGSUP!V58-TI_E!V58+TO!V58-NRG_E!V58-DL!V58</f>
        <v>132.89183147033529</v>
      </c>
      <c r="W58" s="10">
        <f>NRGSUP!W58-TI_E!W58+TO!W58-NRG_E!W58-DL!W58</f>
        <v>147.73284608770419</v>
      </c>
      <c r="X58" s="10">
        <f>NRGSUP!X58-TI_E!X58+TO!X58-NRG_E!X58-DL!X58</f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f>NRGSUP!C59-TI_E!C59+TO!C59-NRG_E!C59-DL!C59</f>
        <v>381.38907996560624</v>
      </c>
      <c r="D59" s="10">
        <f>NRGSUP!D59-TI_E!D59+TO!D59-NRG_E!D59-DL!D59</f>
        <v>380.64866723989678</v>
      </c>
      <c r="E59" s="10">
        <f>NRGSUP!E59-TI_E!E59+TO!E59-NRG_E!E59-DL!E59</f>
        <v>384.90025795356831</v>
      </c>
      <c r="F59" s="10">
        <f>NRGSUP!F59-TI_E!F59+TO!F59-NRG_E!F59-DL!F59</f>
        <v>400.13860705073085</v>
      </c>
      <c r="G59" s="10">
        <f>NRGSUP!G59-TI_E!G59+TO!G59-NRG_E!G59-DL!G59</f>
        <v>427.84462596732578</v>
      </c>
      <c r="H59" s="10">
        <f>NRGSUP!H59-TI_E!H59+TO!H59-NRG_E!H59-DL!H59</f>
        <v>455.45520206362841</v>
      </c>
      <c r="I59" s="10">
        <f>NRGSUP!I59-TI_E!I59+TO!I59-NRG_E!I59-DL!I59</f>
        <v>491.18658641444551</v>
      </c>
      <c r="J59" s="10">
        <f>NRGSUP!J59-TI_E!J59+TO!J59-NRG_E!J59-DL!J59</f>
        <v>499.6178847807393</v>
      </c>
      <c r="K59" s="10">
        <f>NRGSUP!K59-TI_E!K59+TO!K59-NRG_E!K59-DL!K59</f>
        <v>508.9567497850386</v>
      </c>
      <c r="L59" s="10">
        <f>NRGSUP!L59-TI_E!L59+TO!L59-NRG_E!L59-DL!L59</f>
        <v>518.27171109200367</v>
      </c>
      <c r="M59" s="10">
        <f>NRGSUP!M59-TI_E!M59+TO!M59-NRG_E!M59-DL!M59</f>
        <v>518.67773000859859</v>
      </c>
      <c r="N59" s="10">
        <f>NRGSUP!N59-TI_E!N59+TO!N59-NRG_E!N59-DL!N59</f>
        <v>533.36672398968153</v>
      </c>
      <c r="O59" s="10">
        <f>NRGSUP!O59-TI_E!O59+TO!O59-NRG_E!O59-DL!O59</f>
        <v>537.42708512467743</v>
      </c>
      <c r="P59" s="10">
        <f>NRGSUP!P59-TI_E!P59+TO!P59-NRG_E!P59-DL!P59</f>
        <v>542.92055030094548</v>
      </c>
      <c r="Q59" s="10">
        <f>NRGSUP!Q59-TI_E!Q59+TO!Q59-NRG_E!Q59-DL!Q59</f>
        <v>584.50378331900265</v>
      </c>
      <c r="R59" s="10">
        <f>NRGSUP!R59-TI_E!R59+TO!R59-NRG_E!R59-DL!R59</f>
        <v>596.79578675838343</v>
      </c>
      <c r="S59" s="10">
        <f>NRGSUP!S59-TI_E!S59+TO!S59-NRG_E!S59-DL!S59</f>
        <v>603.50404127257138</v>
      </c>
      <c r="T59" s="10">
        <f>NRGSUP!T59-TI_E!T59+TO!T59-NRG_E!T59-DL!T59</f>
        <v>647.75107480653469</v>
      </c>
      <c r="U59" s="10">
        <f>NRGSUP!U59-TI_E!U59+TO!U59-NRG_E!U59-DL!U59</f>
        <v>657.88469475494378</v>
      </c>
      <c r="V59" s="10">
        <f>NRGSUP!V59-TI_E!V59+TO!V59-NRG_E!V59-DL!V59</f>
        <v>671.66147893379207</v>
      </c>
      <c r="W59" s="10">
        <f>NRGSUP!W59-TI_E!W59+TO!W59-NRG_E!W59-DL!W59</f>
        <v>695.94892519346467</v>
      </c>
      <c r="X59" s="10">
        <f>NRGSUP!X59-TI_E!X59+TO!X59-NRG_E!X59-DL!X59</f>
        <v>709.89716251074788</v>
      </c>
    </row>
    <row r="60" spans="1:24" ht="11.25" customHeight="1" x14ac:dyDescent="0.2">
      <c r="A60" s="42" t="s">
        <v>107</v>
      </c>
      <c r="B60" s="9" t="s">
        <v>108</v>
      </c>
      <c r="C60" s="10">
        <f>NRGSUP!C60-TI_E!C60+TO!C60-NRG_E!C60-DL!C60</f>
        <v>6.4488392089423865</v>
      </c>
      <c r="D60" s="10">
        <f>NRGSUP!D60-TI_E!D60+TO!D60-NRG_E!D60-DL!D60</f>
        <v>6.4488392089423918</v>
      </c>
      <c r="E60" s="10">
        <f>NRGSUP!E60-TI_E!E60+TO!E60-NRG_E!E60-DL!E60</f>
        <v>6.4488392089423865</v>
      </c>
      <c r="F60" s="10">
        <f>NRGSUP!F60-TI_E!F60+TO!F60-NRG_E!F60-DL!F60</f>
        <v>6.4488392089423865</v>
      </c>
      <c r="G60" s="10">
        <f>NRGSUP!G60-TI_E!G60+TO!G60-NRG_E!G60-DL!G60</f>
        <v>6.4488392089423847</v>
      </c>
      <c r="H60" s="10">
        <f>NRGSUP!H60-TI_E!H60+TO!H60-NRG_E!H60-DL!H60</f>
        <v>6.4488392089423918</v>
      </c>
      <c r="I60" s="10">
        <f>NRGSUP!I60-TI_E!I60+TO!I60-NRG_E!I60-DL!I60</f>
        <v>6.4488392089423918</v>
      </c>
      <c r="J60" s="10">
        <f>NRGSUP!J60-TI_E!J60+TO!J60-NRG_E!J60-DL!J60</f>
        <v>6.4488392089423918</v>
      </c>
      <c r="K60" s="10">
        <f>NRGSUP!K60-TI_E!K60+TO!K60-NRG_E!K60-DL!K60</f>
        <v>6.4488392089423954</v>
      </c>
      <c r="L60" s="10">
        <f>NRGSUP!L60-TI_E!L60+TO!L60-NRG_E!L60-DL!L60</f>
        <v>6.4488392089423883</v>
      </c>
      <c r="M60" s="10">
        <f>NRGSUP!M60-TI_E!M60+TO!M60-NRG_E!M60-DL!M60</f>
        <v>6.4488392089423954</v>
      </c>
      <c r="N60" s="10">
        <f>NRGSUP!N60-TI_E!N60+TO!N60-NRG_E!N60-DL!N60</f>
        <v>6.4488392089423883</v>
      </c>
      <c r="O60" s="10">
        <f>NRGSUP!O60-TI_E!O60+TO!O60-NRG_E!O60-DL!O60</f>
        <v>6.4488392089423847</v>
      </c>
      <c r="P60" s="10">
        <f>NRGSUP!P60-TI_E!P60+TO!P60-NRG_E!P60-DL!P60</f>
        <v>6.4488392089423918</v>
      </c>
      <c r="Q60" s="10">
        <f>NRGSUP!Q60-TI_E!Q60+TO!Q60-NRG_E!Q60-DL!Q60</f>
        <v>6.4488392089423883</v>
      </c>
      <c r="R60" s="10">
        <f>NRGSUP!R60-TI_E!R60+TO!R60-NRG_E!R60-DL!R60</f>
        <v>6.44883920894239</v>
      </c>
      <c r="S60" s="10">
        <f>NRGSUP!S60-TI_E!S60+TO!S60-NRG_E!S60-DL!S60</f>
        <v>6.44883920894239</v>
      </c>
      <c r="T60" s="10">
        <f>NRGSUP!T60-TI_E!T60+TO!T60-NRG_E!T60-DL!T60</f>
        <v>6.44883920894239</v>
      </c>
      <c r="U60" s="10">
        <f>NRGSUP!U60-TI_E!U60+TO!U60-NRG_E!U60-DL!U60</f>
        <v>6.44883920894239</v>
      </c>
      <c r="V60" s="10">
        <f>NRGSUP!V60-TI_E!V60+TO!V60-NRG_E!V60-DL!V60</f>
        <v>6.44883920894239</v>
      </c>
      <c r="W60" s="10">
        <f>NRGSUP!W60-TI_E!W60+TO!W60-NRG_E!W60-DL!W60</f>
        <v>6.44883920894239</v>
      </c>
      <c r="X60" s="10">
        <f>NRGSUP!X60-TI_E!X60+TO!X60-NRG_E!X60-DL!X60</f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f>NRGSUP!C61-TI_E!C61+TO!C61-NRG_E!C61-DL!C61</f>
        <v>55.507738607050698</v>
      </c>
      <c r="D61" s="10">
        <f>NRGSUP!D61-TI_E!D61+TO!D61-NRG_E!D61-DL!D61</f>
        <v>56.893035253654361</v>
      </c>
      <c r="E61" s="10">
        <f>NRGSUP!E61-TI_E!E61+TO!E61-NRG_E!E61-DL!E61</f>
        <v>55.149527085124632</v>
      </c>
      <c r="F61" s="10">
        <f>NRGSUP!F61-TI_E!F61+TO!F61-NRG_E!F61-DL!F61</f>
        <v>56.224419604471166</v>
      </c>
      <c r="G61" s="10">
        <f>NRGSUP!G61-TI_E!G61+TO!G61-NRG_E!G61-DL!G61</f>
        <v>59.186070507308727</v>
      </c>
      <c r="H61" s="10">
        <f>NRGSUP!H61-TI_E!H61+TO!H61-NRG_E!H61-DL!H61</f>
        <v>54.433018056749773</v>
      </c>
      <c r="I61" s="10">
        <f>NRGSUP!I61-TI_E!I61+TO!I61-NRG_E!I61-DL!I61</f>
        <v>58.063542562338739</v>
      </c>
      <c r="J61" s="10">
        <f>NRGSUP!J61-TI_E!J61+TO!J61-NRG_E!J61-DL!J61</f>
        <v>57.896302665520238</v>
      </c>
      <c r="K61" s="10">
        <f>NRGSUP!K61-TI_E!K61+TO!K61-NRG_E!K61-DL!K61</f>
        <v>66.996388650042974</v>
      </c>
      <c r="L61" s="10">
        <f>NRGSUP!L61-TI_E!L61+TO!L61-NRG_E!L61-DL!L61</f>
        <v>77.075580395528789</v>
      </c>
      <c r="M61" s="10">
        <f>NRGSUP!M61-TI_E!M61+TO!M61-NRG_E!M61-DL!M61</f>
        <v>90.474892519346554</v>
      </c>
      <c r="N61" s="10">
        <f>NRGSUP!N61-TI_E!N61+TO!N61-NRG_E!N61-DL!N61</f>
        <v>88.635597592433243</v>
      </c>
      <c r="O61" s="10">
        <f>NRGSUP!O61-TI_E!O61+TO!O61-NRG_E!O61-DL!O61</f>
        <v>99.885210662080823</v>
      </c>
      <c r="P61" s="10">
        <f>NRGSUP!P61-TI_E!P61+TO!P61-NRG_E!P61-DL!P61</f>
        <v>110.94402407566631</v>
      </c>
      <c r="Q61" s="10">
        <f>NRGSUP!Q61-TI_E!Q61+TO!Q61-NRG_E!Q61-DL!Q61</f>
        <v>118.77807394668969</v>
      </c>
      <c r="R61" s="10">
        <f>NRGSUP!R61-TI_E!R61+TO!R61-NRG_E!R61-DL!R61</f>
        <v>108.64840928632844</v>
      </c>
      <c r="S61" s="10">
        <f>NRGSUP!S61-TI_E!S61+TO!S61-NRG_E!S61-DL!S61</f>
        <v>107.70386930352544</v>
      </c>
      <c r="T61" s="10">
        <f>NRGSUP!T61-TI_E!T61+TO!T61-NRG_E!T61-DL!T61</f>
        <v>109.9773000859845</v>
      </c>
      <c r="U61" s="10">
        <f>NRGSUP!U61-TI_E!U61+TO!U61-NRG_E!U61-DL!U61</f>
        <v>116.08168529664664</v>
      </c>
      <c r="V61" s="10">
        <f>NRGSUP!V61-TI_E!V61+TO!V61-NRG_E!V61-DL!V61</f>
        <v>120.01229578675839</v>
      </c>
      <c r="W61" s="10">
        <f>NRGSUP!W61-TI_E!W61+TO!W61-NRG_E!W61-DL!W61</f>
        <v>143.20017196904547</v>
      </c>
      <c r="X61" s="10">
        <f>NRGSUP!X61-TI_E!X61+TO!X61-NRG_E!X61-DL!X61</f>
        <v>143.8593293207224</v>
      </c>
    </row>
    <row r="62" spans="1:24" ht="11.25" customHeight="1" x14ac:dyDescent="0.2">
      <c r="A62" s="42" t="s">
        <v>111</v>
      </c>
      <c r="B62" s="9" t="s">
        <v>112</v>
      </c>
      <c r="C62" s="10">
        <f>NRGSUP!C62-TI_E!C62+TO!C62-NRG_E!C62-DL!C62</f>
        <v>33.963886500429908</v>
      </c>
      <c r="D62" s="10">
        <f>NRGSUP!D62-TI_E!D62+TO!D62-NRG_E!D62-DL!D62</f>
        <v>43.947721410146187</v>
      </c>
      <c r="E62" s="10">
        <f>NRGSUP!E62-TI_E!E62+TO!E62-NRG_E!E62-DL!E62</f>
        <v>41.965176268271648</v>
      </c>
      <c r="F62" s="10">
        <f>NRGSUP!F62-TI_E!F62+TO!F62-NRG_E!F62-DL!F62</f>
        <v>38.048151332760085</v>
      </c>
      <c r="G62" s="10">
        <f>NRGSUP!G62-TI_E!G62+TO!G62-NRG_E!G62-DL!G62</f>
        <v>42.18022355975927</v>
      </c>
      <c r="H62" s="10">
        <f>NRGSUP!H62-TI_E!H62+TO!H62-NRG_E!H62-DL!H62</f>
        <v>41.081513327600987</v>
      </c>
      <c r="I62" s="10">
        <f>NRGSUP!I62-TI_E!I62+TO!I62-NRG_E!I62-DL!I62</f>
        <v>49.082803095442841</v>
      </c>
      <c r="J62" s="10">
        <f>NRGSUP!J62-TI_E!J62+TO!J62-NRG_E!J62-DL!J62</f>
        <v>50.802579535683549</v>
      </c>
      <c r="K62" s="10">
        <f>NRGSUP!K62-TI_E!K62+TO!K62-NRG_E!K62-DL!K62</f>
        <v>61.4788478073948</v>
      </c>
      <c r="L62" s="10">
        <f>NRGSUP!L62-TI_E!L62+TO!L62-NRG_E!L62-DL!L62</f>
        <v>58.97110920034379</v>
      </c>
      <c r="M62" s="10">
        <f>NRGSUP!M62-TI_E!M62+TO!M62-NRG_E!M62-DL!M62</f>
        <v>64.870507308684523</v>
      </c>
      <c r="N62" s="10">
        <f>NRGSUP!N62-TI_E!N62+TO!N62-NRG_E!N62-DL!N62</f>
        <v>58.732330180567487</v>
      </c>
      <c r="O62" s="10">
        <f>NRGSUP!O62-TI_E!O62+TO!O62-NRG_E!O62-DL!O62</f>
        <v>51.87730008598453</v>
      </c>
      <c r="P62" s="10">
        <f>NRGSUP!P62-TI_E!P62+TO!P62-NRG_E!P62-DL!P62</f>
        <v>49.8949269131557</v>
      </c>
      <c r="Q62" s="10">
        <f>NRGSUP!Q62-TI_E!Q62+TO!Q62-NRG_E!Q62-DL!Q62</f>
        <v>48.007996560619063</v>
      </c>
      <c r="R62" s="10">
        <f>NRGSUP!R62-TI_E!R62+TO!R62-NRG_E!R62-DL!R62</f>
        <v>43.803353396388616</v>
      </c>
      <c r="S62" s="10">
        <f>NRGSUP!S62-TI_E!S62+TO!S62-NRG_E!S62-DL!S62</f>
        <v>40.136027515047431</v>
      </c>
      <c r="T62" s="10">
        <f>NRGSUP!T62-TI_E!T62+TO!T62-NRG_E!T62-DL!T62</f>
        <v>34.148667239896895</v>
      </c>
      <c r="U62" s="10">
        <f>NRGSUP!U62-TI_E!U62+TO!U62-NRG_E!U62-DL!U62</f>
        <v>42.541616509028358</v>
      </c>
      <c r="V62" s="10">
        <f>NRGSUP!V62-TI_E!V62+TO!V62-NRG_E!V62-DL!V62</f>
        <v>43.864488392089243</v>
      </c>
      <c r="W62" s="10">
        <f>NRGSUP!W62-TI_E!W62+TO!W62-NRG_E!W62-DL!W62</f>
        <v>42.714359415305239</v>
      </c>
      <c r="X62" s="10">
        <f>NRGSUP!X62-TI_E!X62+TO!X62-NRG_E!X62-DL!X62</f>
        <v>41.554256233877823</v>
      </c>
    </row>
    <row r="63" spans="1:24" ht="11.25" customHeight="1" x14ac:dyDescent="0.2">
      <c r="A63" s="42" t="s">
        <v>113</v>
      </c>
      <c r="B63" s="9" t="s">
        <v>114</v>
      </c>
      <c r="C63" s="10">
        <f>NRGSUP!C63-TI_E!C63+TO!C63-NRG_E!C63-DL!C63</f>
        <v>0</v>
      </c>
      <c r="D63" s="10">
        <f>NRGSUP!D63-TI_E!D63+TO!D63-NRG_E!D63-DL!D63</f>
        <v>0</v>
      </c>
      <c r="E63" s="10">
        <f>NRGSUP!E63-TI_E!E63+TO!E63-NRG_E!E63-DL!E63</f>
        <v>0</v>
      </c>
      <c r="F63" s="10">
        <f>NRGSUP!F63-TI_E!F63+TO!F63-NRG_E!F63-DL!F63</f>
        <v>0</v>
      </c>
      <c r="G63" s="10">
        <f>NRGSUP!G63-TI_E!G63+TO!G63-NRG_E!G63-DL!G63</f>
        <v>0</v>
      </c>
      <c r="H63" s="10">
        <f>NRGSUP!H63-TI_E!H63+TO!H63-NRG_E!H63-DL!H63</f>
        <v>0</v>
      </c>
      <c r="I63" s="10">
        <f>NRGSUP!I63-TI_E!I63+TO!I63-NRG_E!I63-DL!I63</f>
        <v>0</v>
      </c>
      <c r="J63" s="10">
        <f>NRGSUP!J63-TI_E!J63+TO!J63-NRG_E!J63-DL!J63</f>
        <v>-1.4210854715202004E-14</v>
      </c>
      <c r="K63" s="10">
        <f>NRGSUP!K63-TI_E!K63+TO!K63-NRG_E!K63-DL!K63</f>
        <v>8.5984522854687384E-5</v>
      </c>
      <c r="L63" s="10">
        <f>NRGSUP!L63-TI_E!L63+TO!L63-NRG_E!L63-DL!L63</f>
        <v>2.8421709430404007E-14</v>
      </c>
      <c r="M63" s="10">
        <f>NRGSUP!M63-TI_E!M63+TO!M63-NRG_E!M63-DL!M63</f>
        <v>8.5984522797843965E-5</v>
      </c>
      <c r="N63" s="10">
        <f>NRGSUP!N63-TI_E!N63+TO!N63-NRG_E!N63-DL!N63</f>
        <v>0</v>
      </c>
      <c r="O63" s="10">
        <f>NRGSUP!O63-TI_E!O63+TO!O63-NRG_E!O63-DL!O63</f>
        <v>0</v>
      </c>
      <c r="P63" s="10">
        <f>NRGSUP!P63-TI_E!P63+TO!P63-NRG_E!P63-DL!P63</f>
        <v>5.6843418860808015E-14</v>
      </c>
      <c r="Q63" s="10">
        <f>NRGSUP!Q63-TI_E!Q63+TO!Q63-NRG_E!Q63-DL!Q63</f>
        <v>-4.2632564145606011E-14</v>
      </c>
      <c r="R63" s="10">
        <f>NRGSUP!R63-TI_E!R63+TO!R63-NRG_E!R63-DL!R63</f>
        <v>5.6843418860808015E-14</v>
      </c>
      <c r="S63" s="10">
        <f>NRGSUP!S63-TI_E!S63+TO!S63-NRG_E!S63-DL!S63</f>
        <v>-8.5984522797843965E-5</v>
      </c>
      <c r="T63" s="10">
        <f>NRGSUP!T63-TI_E!T63+TO!T63-NRG_E!T63-DL!T63</f>
        <v>8.5265128291212022E-14</v>
      </c>
      <c r="U63" s="10">
        <f>NRGSUP!U63-TI_E!U63+TO!U63-NRG_E!U63-DL!U63</f>
        <v>-5.6843418860808015E-14</v>
      </c>
      <c r="V63" s="10">
        <f>NRGSUP!V63-TI_E!V63+TO!V63-NRG_E!V63-DL!V63</f>
        <v>-5.6843418860808015E-14</v>
      </c>
      <c r="W63" s="10">
        <f>NRGSUP!W63-TI_E!W63+TO!W63-NRG_E!W63-DL!W63</f>
        <v>-1.1368683772161603E-13</v>
      </c>
      <c r="X63" s="10">
        <f>NRGSUP!X63-TI_E!X63+TO!X63-NRG_E!X63-DL!X63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NRGSUP!C64-TI_E!C64+TO!C64-NRG_E!C64-DL!C64</f>
        <v>0</v>
      </c>
      <c r="D64" s="10">
        <f>NRGSUP!D64-TI_E!D64+TO!D64-NRG_E!D64-DL!D64</f>
        <v>0</v>
      </c>
      <c r="E64" s="10">
        <f>NRGSUP!E64-TI_E!E64+TO!E64-NRG_E!E64-DL!E64</f>
        <v>0</v>
      </c>
      <c r="F64" s="10">
        <f>NRGSUP!F64-TI_E!F64+TO!F64-NRG_E!F64-DL!F64</f>
        <v>0</v>
      </c>
      <c r="G64" s="10">
        <f>NRGSUP!G64-TI_E!G64+TO!G64-NRG_E!G64-DL!G64</f>
        <v>0</v>
      </c>
      <c r="H64" s="10">
        <f>NRGSUP!H64-TI_E!H64+TO!H64-NRG_E!H64-DL!H64</f>
        <v>0</v>
      </c>
      <c r="I64" s="10">
        <f>NRGSUP!I64-TI_E!I64+TO!I64-NRG_E!I64-DL!I64</f>
        <v>18.72553740326741</v>
      </c>
      <c r="J64" s="10">
        <f>NRGSUP!J64-TI_E!J64+TO!J64-NRG_E!J64-DL!J64</f>
        <v>88.277472055030088</v>
      </c>
      <c r="K64" s="10">
        <f>NRGSUP!K64-TI_E!K64+TO!K64-NRG_E!K64-DL!K64</f>
        <v>107.84127257093718</v>
      </c>
      <c r="L64" s="10">
        <f>NRGSUP!L64-TI_E!L64+TO!L64-NRG_E!L64-DL!L64</f>
        <v>138.37781599312126</v>
      </c>
      <c r="M64" s="10">
        <f>NRGSUP!M64-TI_E!M64+TO!M64-NRG_E!M64-DL!M64</f>
        <v>134.13585554600175</v>
      </c>
      <c r="N64" s="10">
        <f>NRGSUP!N64-TI_E!N64+TO!N64-NRG_E!N64-DL!N64</f>
        <v>148.96818572656917</v>
      </c>
      <c r="O64" s="10">
        <f>NRGSUP!O64-TI_E!O64+TO!O64-NRG_E!O64-DL!O64</f>
        <v>124.46259673258814</v>
      </c>
      <c r="P64" s="10">
        <f>NRGSUP!P64-TI_E!P64+TO!P64-NRG_E!P64-DL!P64</f>
        <v>125.10748065348236</v>
      </c>
      <c r="Q64" s="10">
        <f>NRGSUP!Q64-TI_E!Q64+TO!Q64-NRG_E!Q64-DL!Q64</f>
        <v>128.33190025795361</v>
      </c>
      <c r="R64" s="10">
        <f>NRGSUP!R64-TI_E!R64+TO!R64-NRG_E!R64-DL!R64</f>
        <v>142.12467755803956</v>
      </c>
      <c r="S64" s="10">
        <f>NRGSUP!S64-TI_E!S64+TO!S64-NRG_E!S64-DL!S64</f>
        <v>120.58813413585555</v>
      </c>
      <c r="T64" s="10">
        <f>NRGSUP!T64-TI_E!T64+TO!T64-NRG_E!T64-DL!T64</f>
        <v>128.94196044711953</v>
      </c>
      <c r="U64" s="10">
        <f>NRGSUP!U64-TI_E!U64+TO!U64-NRG_E!U64-DL!U64</f>
        <v>170.66964746345661</v>
      </c>
      <c r="V64" s="10">
        <f>NRGSUP!V64-TI_E!V64+TO!V64-NRG_E!V64-DL!V64</f>
        <v>198.7411865864145</v>
      </c>
      <c r="W64" s="10">
        <f>NRGSUP!W64-TI_E!W64+TO!W64-NRG_E!W64-DL!W64</f>
        <v>226.44995700773856</v>
      </c>
      <c r="X64" s="10">
        <f>NRGSUP!X64-TI_E!X64+TO!X64-NRG_E!X64-DL!X64</f>
        <v>233.24892519346511</v>
      </c>
    </row>
    <row r="65" spans="1:24" ht="11.25" customHeight="1" x14ac:dyDescent="0.2">
      <c r="A65" s="42" t="s">
        <v>117</v>
      </c>
      <c r="B65" s="9" t="s">
        <v>118</v>
      </c>
      <c r="C65" s="10">
        <f>NRGSUP!C65-TI_E!C65+TO!C65-NRG_E!C65-DL!C65</f>
        <v>0</v>
      </c>
      <c r="D65" s="10">
        <f>NRGSUP!D65-TI_E!D65+TO!D65-NRG_E!D65-DL!D65</f>
        <v>0</v>
      </c>
      <c r="E65" s="10">
        <f>NRGSUP!E65-TI_E!E65+TO!E65-NRG_E!E65-DL!E65</f>
        <v>0</v>
      </c>
      <c r="F65" s="10">
        <f>NRGSUP!F65-TI_E!F65+TO!F65-NRG_E!F65-DL!F65</f>
        <v>0</v>
      </c>
      <c r="G65" s="10">
        <f>NRGSUP!G65-TI_E!G65+TO!G65-NRG_E!G65-DL!G65</f>
        <v>0</v>
      </c>
      <c r="H65" s="10">
        <f>NRGSUP!H65-TI_E!H65+TO!H65-NRG_E!H65-DL!H65</f>
        <v>0</v>
      </c>
      <c r="I65" s="10">
        <f>NRGSUP!I65-TI_E!I65+TO!I65-NRG_E!I65-DL!I65</f>
        <v>-3.5527136788005009E-15</v>
      </c>
      <c r="J65" s="10">
        <f>NRGSUP!J65-TI_E!J65+TO!J65-NRG_E!J65-DL!J65</f>
        <v>0</v>
      </c>
      <c r="K65" s="10">
        <f>NRGSUP!K65-TI_E!K65+TO!K65-NRG_E!K65-DL!K65</f>
        <v>1.1368683772161603E-13</v>
      </c>
      <c r="L65" s="10">
        <f>NRGSUP!L65-TI_E!L65+TO!L65-NRG_E!L65-DL!L65</f>
        <v>0</v>
      </c>
      <c r="M65" s="10">
        <f>NRGSUP!M65-TI_E!M65+TO!M65-NRG_E!M65-DL!M65</f>
        <v>1.4210854715202004E-14</v>
      </c>
      <c r="N65" s="10">
        <f>NRGSUP!N65-TI_E!N65+TO!N65-NRG_E!N65-DL!N65</f>
        <v>2.8421709430404007E-14</v>
      </c>
      <c r="O65" s="10">
        <f>NRGSUP!O65-TI_E!O65+TO!O65-NRG_E!O65-DL!O65</f>
        <v>2.8421709430404007E-13</v>
      </c>
      <c r="P65" s="10">
        <f>NRGSUP!P65-TI_E!P65+TO!P65-NRG_E!P65-DL!P65</f>
        <v>-5.6843418860808015E-14</v>
      </c>
      <c r="Q65" s="10">
        <f>NRGSUP!Q65-TI_E!Q65+TO!Q65-NRG_E!Q65-DL!Q65</f>
        <v>1.7053025658242404E-13</v>
      </c>
      <c r="R65" s="10">
        <f>NRGSUP!R65-TI_E!R65+TO!R65-NRG_E!R65-DL!R65</f>
        <v>8.5984522814896991E-4</v>
      </c>
      <c r="S65" s="10">
        <f>NRGSUP!S65-TI_E!S65+TO!S65-NRG_E!S65-DL!S65</f>
        <v>-5.6843418860808015E-14</v>
      </c>
      <c r="T65" s="10">
        <f>NRGSUP!T65-TI_E!T65+TO!T65-NRG_E!T65-DL!T65</f>
        <v>1.7053025658242404E-13</v>
      </c>
      <c r="U65" s="10">
        <f>NRGSUP!U65-TI_E!U65+TO!U65-NRG_E!U65-DL!U65</f>
        <v>-2.2737367544323206E-13</v>
      </c>
      <c r="V65" s="10">
        <f>NRGSUP!V65-TI_E!V65+TO!V65-NRG_E!V65-DL!V65</f>
        <v>3.4106051316484809E-13</v>
      </c>
      <c r="W65" s="10">
        <f>NRGSUP!W65-TI_E!W65+TO!W65-NRG_E!W65-DL!W65</f>
        <v>-1.1368683772161603E-13</v>
      </c>
      <c r="X65" s="10">
        <f>NRGSUP!X65-TI_E!X65+TO!X65-NRG_E!X65-DL!X65</f>
        <v>8.5984522797843965E-5</v>
      </c>
    </row>
    <row r="66" spans="1:24" ht="11.25" customHeight="1" x14ac:dyDescent="0.2">
      <c r="A66" s="42" t="s">
        <v>119</v>
      </c>
      <c r="B66" s="9" t="s">
        <v>120</v>
      </c>
      <c r="C66" s="10">
        <f>NRGSUP!C66-TI_E!C66+TO!C66-NRG_E!C66-DL!C66</f>
        <v>0</v>
      </c>
      <c r="D66" s="10">
        <f>NRGSUP!D66-TI_E!D66+TO!D66-NRG_E!D66-DL!D66</f>
        <v>0</v>
      </c>
      <c r="E66" s="10">
        <f>NRGSUP!E66-TI_E!E66+TO!E66-NRG_E!E66-DL!E66</f>
        <v>0</v>
      </c>
      <c r="F66" s="10">
        <f>NRGSUP!F66-TI_E!F66+TO!F66-NRG_E!F66-DL!F66</f>
        <v>0</v>
      </c>
      <c r="G66" s="10">
        <f>NRGSUP!G66-TI_E!G66+TO!G66-NRG_E!G66-DL!G66</f>
        <v>0</v>
      </c>
      <c r="H66" s="10">
        <f>NRGSUP!H66-TI_E!H66+TO!H66-NRG_E!H66-DL!H66</f>
        <v>0</v>
      </c>
      <c r="I66" s="10">
        <f>NRGSUP!I66-TI_E!I66+TO!I66-NRG_E!I66-DL!I66</f>
        <v>22.09320722269991</v>
      </c>
      <c r="J66" s="10">
        <f>NRGSUP!J66-TI_E!J66+TO!J66-NRG_E!J66-DL!J66</f>
        <v>242.14196044711949</v>
      </c>
      <c r="K66" s="10">
        <f>NRGSUP!K66-TI_E!K66+TO!K66-NRG_E!K66-DL!K66</f>
        <v>179.39716251074805</v>
      </c>
      <c r="L66" s="10">
        <f>NRGSUP!L66-TI_E!L66+TO!L66-NRG_E!L66-DL!L66</f>
        <v>235.07214101461739</v>
      </c>
      <c r="M66" s="10">
        <f>NRGSUP!M66-TI_E!M66+TO!M66-NRG_E!M66-DL!M66</f>
        <v>94.559071367153905</v>
      </c>
      <c r="N66" s="10">
        <f>NRGSUP!N66-TI_E!N66+TO!N66-NRG_E!N66-DL!N66</f>
        <v>172.32734307824589</v>
      </c>
      <c r="O66" s="10">
        <f>NRGSUP!O66-TI_E!O66+TO!O66-NRG_E!O66-DL!O66</f>
        <v>210.32768701633711</v>
      </c>
      <c r="P66" s="10">
        <f>NRGSUP!P66-TI_E!P66+TO!P66-NRG_E!P66-DL!P66</f>
        <v>194.42055030094579</v>
      </c>
      <c r="Q66" s="10">
        <f>NRGSUP!Q66-TI_E!Q66+TO!Q66-NRG_E!Q66-DL!Q66</f>
        <v>246.56061908856407</v>
      </c>
      <c r="R66" s="10">
        <f>NRGSUP!R66-TI_E!R66+TO!R66-NRG_E!R66-DL!R66</f>
        <v>178.85717970765265</v>
      </c>
      <c r="S66" s="10">
        <f>NRGSUP!S66-TI_E!S66+TO!S66-NRG_E!S66-DL!S66</f>
        <v>136.09441100601887</v>
      </c>
      <c r="T66" s="10">
        <f>NRGSUP!T66-TI_E!T66+TO!T66-NRG_E!T66-DL!T66</f>
        <v>202.84875322441962</v>
      </c>
      <c r="U66" s="10">
        <f>NRGSUP!U66-TI_E!U66+TO!U66-NRG_E!U66-DL!U66</f>
        <v>378.48641444539982</v>
      </c>
      <c r="V66" s="10">
        <f>NRGSUP!V66-TI_E!V66+TO!V66-NRG_E!V66-DL!V66</f>
        <v>480.46612209802237</v>
      </c>
      <c r="W66" s="10">
        <f>NRGSUP!W66-TI_E!W66+TO!W66-NRG_E!W66-DL!W66</f>
        <v>354.6490111779878</v>
      </c>
      <c r="X66" s="10">
        <f>NRGSUP!X66-TI_E!X66+TO!X66-NRG_E!X66-DL!X66</f>
        <v>429.28151332760098</v>
      </c>
    </row>
    <row r="67" spans="1:24" ht="11.25" customHeight="1" x14ac:dyDescent="0.2">
      <c r="A67" s="42" t="s">
        <v>121</v>
      </c>
      <c r="B67" s="9" t="s">
        <v>122</v>
      </c>
      <c r="C67" s="10">
        <f>NRGSUP!C67-TI_E!C67+TO!C67-NRG_E!C67-DL!C67</f>
        <v>0</v>
      </c>
      <c r="D67" s="10">
        <f>NRGSUP!D67-TI_E!D67+TO!D67-NRG_E!D67-DL!D67</f>
        <v>0</v>
      </c>
      <c r="E67" s="10">
        <f>NRGSUP!E67-TI_E!E67+TO!E67-NRG_E!E67-DL!E67</f>
        <v>0</v>
      </c>
      <c r="F67" s="10">
        <f>NRGSUP!F67-TI_E!F67+TO!F67-NRG_E!F67-DL!F67</f>
        <v>0</v>
      </c>
      <c r="G67" s="10">
        <f>NRGSUP!G67-TI_E!G67+TO!G67-NRG_E!G67-DL!G67</f>
        <v>0</v>
      </c>
      <c r="H67" s="10">
        <f>NRGSUP!H67-TI_E!H67+TO!H67-NRG_E!H67-DL!H67</f>
        <v>0</v>
      </c>
      <c r="I67" s="10">
        <f>NRGSUP!I67-TI_E!I67+TO!I67-NRG_E!I67-DL!I67</f>
        <v>0</v>
      </c>
      <c r="J67" s="10">
        <f>NRGSUP!J67-TI_E!J67+TO!J67-NRG_E!J67-DL!J67</f>
        <v>0</v>
      </c>
      <c r="K67" s="10">
        <f>NRGSUP!K67-TI_E!K67+TO!K67-NRG_E!K67-DL!K67</f>
        <v>0</v>
      </c>
      <c r="L67" s="10">
        <f>NRGSUP!L67-TI_E!L67+TO!L67-NRG_E!L67-DL!L67</f>
        <v>0</v>
      </c>
      <c r="M67" s="10">
        <f>NRGSUP!M67-TI_E!M67+TO!M67-NRG_E!M67-DL!M67</f>
        <v>0</v>
      </c>
      <c r="N67" s="10">
        <f>NRGSUP!N67-TI_E!N67+TO!N67-NRG_E!N67-DL!N67</f>
        <v>0</v>
      </c>
      <c r="O67" s="10">
        <f>NRGSUP!O67-TI_E!O67+TO!O67-NRG_E!O67-DL!O67</f>
        <v>0</v>
      </c>
      <c r="P67" s="10">
        <f>NRGSUP!P67-TI_E!P67+TO!P67-NRG_E!P67-DL!P67</f>
        <v>0</v>
      </c>
      <c r="Q67" s="10">
        <f>NRGSUP!Q67-TI_E!Q67+TO!Q67-NRG_E!Q67-DL!Q67</f>
        <v>0</v>
      </c>
      <c r="R67" s="10">
        <f>NRGSUP!R67-TI_E!R67+TO!R67-NRG_E!R67-DL!R67</f>
        <v>0</v>
      </c>
      <c r="S67" s="10">
        <f>NRGSUP!S67-TI_E!S67+TO!S67-NRG_E!S67-DL!S67</f>
        <v>0</v>
      </c>
      <c r="T67" s="10">
        <f>NRGSUP!T67-TI_E!T67+TO!T67-NRG_E!T67-DL!T67</f>
        <v>0</v>
      </c>
      <c r="U67" s="10">
        <f>NRGSUP!U67-TI_E!U67+TO!U67-NRG_E!U67-DL!U67</f>
        <v>0</v>
      </c>
      <c r="V67" s="10">
        <f>NRGSUP!V67-TI_E!V67+TO!V67-NRG_E!V67-DL!V67</f>
        <v>0</v>
      </c>
      <c r="W67" s="10">
        <f>NRGSUP!W67-TI_E!W67+TO!W67-NRG_E!W67-DL!W67</f>
        <v>0</v>
      </c>
      <c r="X67" s="10">
        <f>NRGSUP!X67-TI_E!X67+TO!X67-NRG_E!X67-DL!X67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NRGSUP!C68-TI_E!C68+TO!C68-NRG_E!C68-DL!C68</f>
        <v>0</v>
      </c>
      <c r="D68" s="10">
        <f>NRGSUP!D68-TI_E!D68+TO!D68-NRG_E!D68-DL!D68</f>
        <v>0</v>
      </c>
      <c r="E68" s="10">
        <f>NRGSUP!E68-TI_E!E68+TO!E68-NRG_E!E68-DL!E68</f>
        <v>0</v>
      </c>
      <c r="F68" s="10">
        <f>NRGSUP!F68-TI_E!F68+TO!F68-NRG_E!F68-DL!F68</f>
        <v>0</v>
      </c>
      <c r="G68" s="10">
        <f>NRGSUP!G68-TI_E!G68+TO!G68-NRG_E!G68-DL!G68</f>
        <v>0</v>
      </c>
      <c r="H68" s="10">
        <f>NRGSUP!H68-TI_E!H68+TO!H68-NRG_E!H68-DL!H68</f>
        <v>0</v>
      </c>
      <c r="I68" s="10">
        <f>NRGSUP!I68-TI_E!I68+TO!I68-NRG_E!I68-DL!I68</f>
        <v>0</v>
      </c>
      <c r="J68" s="10">
        <f>NRGSUP!J68-TI_E!J68+TO!J68-NRG_E!J68-DL!J68</f>
        <v>0</v>
      </c>
      <c r="K68" s="10">
        <f>NRGSUP!K68-TI_E!K68+TO!K68-NRG_E!K68-DL!K68</f>
        <v>0</v>
      </c>
      <c r="L68" s="10">
        <f>NRGSUP!L68-TI_E!L68+TO!L68-NRG_E!L68-DL!L68</f>
        <v>0</v>
      </c>
      <c r="M68" s="10">
        <f>NRGSUP!M68-TI_E!M68+TO!M68-NRG_E!M68-DL!M68</f>
        <v>0</v>
      </c>
      <c r="N68" s="10">
        <f>NRGSUP!N68-TI_E!N68+TO!N68-NRG_E!N68-DL!N68</f>
        <v>0</v>
      </c>
      <c r="O68" s="10">
        <f>NRGSUP!O68-TI_E!O68+TO!O68-NRG_E!O68-DL!O68</f>
        <v>0</v>
      </c>
      <c r="P68" s="10">
        <f>NRGSUP!P68-TI_E!P68+TO!P68-NRG_E!P68-DL!P68</f>
        <v>0</v>
      </c>
      <c r="Q68" s="10">
        <f>NRGSUP!Q68-TI_E!Q68+TO!Q68-NRG_E!Q68-DL!Q68</f>
        <v>0</v>
      </c>
      <c r="R68" s="10">
        <f>NRGSUP!R68-TI_E!R68+TO!R68-NRG_E!R68-DL!R68</f>
        <v>0</v>
      </c>
      <c r="S68" s="10">
        <f>NRGSUP!S68-TI_E!S68+TO!S68-NRG_E!S68-DL!S68</f>
        <v>0</v>
      </c>
      <c r="T68" s="10">
        <f>NRGSUP!T68-TI_E!T68+TO!T68-NRG_E!T68-DL!T68</f>
        <v>0</v>
      </c>
      <c r="U68" s="10">
        <f>NRGSUP!U68-TI_E!U68+TO!U68-NRG_E!U68-DL!U68</f>
        <v>0</v>
      </c>
      <c r="V68" s="10">
        <f>NRGSUP!V68-TI_E!V68+TO!V68-NRG_E!V68-DL!V68</f>
        <v>0</v>
      </c>
      <c r="W68" s="10">
        <f>NRGSUP!W68-TI_E!W68+TO!W68-NRG_E!W68-DL!W68</f>
        <v>0</v>
      </c>
      <c r="X68" s="10">
        <f>NRGSUP!X68-TI_E!X68+TO!X68-NRG_E!X68-DL!X68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NRGSUP!C69-TI_E!C69+TO!C69-NRG_E!C69-DL!C69</f>
        <v>0</v>
      </c>
      <c r="D69" s="10">
        <f>NRGSUP!D69-TI_E!D69+TO!D69-NRG_E!D69-DL!D69</f>
        <v>0</v>
      </c>
      <c r="E69" s="10">
        <f>NRGSUP!E69-TI_E!E69+TO!E69-NRG_E!E69-DL!E69</f>
        <v>0</v>
      </c>
      <c r="F69" s="10">
        <f>NRGSUP!F69-TI_E!F69+TO!F69-NRG_E!F69-DL!F69</f>
        <v>0</v>
      </c>
      <c r="G69" s="10">
        <f>NRGSUP!G69-TI_E!G69+TO!G69-NRG_E!G69-DL!G69</f>
        <v>9.6017196904557238</v>
      </c>
      <c r="H69" s="10">
        <f>NRGSUP!H69-TI_E!H69+TO!H69-NRG_E!H69-DL!H69</f>
        <v>10.269905417024972</v>
      </c>
      <c r="I69" s="10">
        <f>NRGSUP!I69-TI_E!I69+TO!I69-NRG_E!I69-DL!I69</f>
        <v>25.317282889079934</v>
      </c>
      <c r="J69" s="10">
        <f>NRGSUP!J69-TI_E!J69+TO!J69-NRG_E!J69-DL!J69</f>
        <v>31.885812553740319</v>
      </c>
      <c r="K69" s="10">
        <f>NRGSUP!K69-TI_E!K69+TO!K69-NRG_E!K69-DL!K69</f>
        <v>32.889079965606172</v>
      </c>
      <c r="L69" s="10">
        <f>NRGSUP!L69-TI_E!L69+TO!L69-NRG_E!L69-DL!L69</f>
        <v>31.192949269131553</v>
      </c>
      <c r="M69" s="10">
        <f>NRGSUP!M69-TI_E!M69+TO!M69-NRG_E!M69-DL!M69</f>
        <v>14.10292347377472</v>
      </c>
      <c r="N69" s="10">
        <f>NRGSUP!N69-TI_E!N69+TO!N69-NRG_E!N69-DL!N69</f>
        <v>0.8595872742906292</v>
      </c>
      <c r="O69" s="10">
        <f>NRGSUP!O69-TI_E!O69+TO!O69-NRG_E!O69-DL!O69</f>
        <v>0</v>
      </c>
      <c r="P69" s="10">
        <f>NRGSUP!P69-TI_E!P69+TO!P69-NRG_E!P69-DL!P69</f>
        <v>0</v>
      </c>
      <c r="Q69" s="10">
        <f>NRGSUP!Q69-TI_E!Q69+TO!Q69-NRG_E!Q69-DL!Q69</f>
        <v>0</v>
      </c>
      <c r="R69" s="10">
        <f>NRGSUP!R69-TI_E!R69+TO!R69-NRG_E!R69-DL!R69</f>
        <v>0</v>
      </c>
      <c r="S69" s="10">
        <f>NRGSUP!S69-TI_E!S69+TO!S69-NRG_E!S69-DL!S69</f>
        <v>0</v>
      </c>
      <c r="T69" s="10">
        <f>NRGSUP!T69-TI_E!T69+TO!T69-NRG_E!T69-DL!T69</f>
        <v>0</v>
      </c>
      <c r="U69" s="10">
        <f>NRGSUP!U69-TI_E!U69+TO!U69-NRG_E!U69-DL!U69</f>
        <v>52.474634565778153</v>
      </c>
      <c r="V69" s="10">
        <f>NRGSUP!V69-TI_E!V69+TO!V69-NRG_E!V69-DL!V69</f>
        <v>39.959587274290627</v>
      </c>
      <c r="W69" s="10">
        <f>NRGSUP!W69-TI_E!W69+TO!W69-NRG_E!W69-DL!W69</f>
        <v>27.629406706792771</v>
      </c>
      <c r="X69" s="10">
        <f>NRGSUP!X69-TI_E!X69+TO!X69-NRG_E!X69-DL!X69</f>
        <v>20.90025795356836</v>
      </c>
    </row>
    <row r="70" spans="1:24" ht="11.25" customHeight="1" x14ac:dyDescent="0.2">
      <c r="A70" s="42" t="s">
        <v>127</v>
      </c>
      <c r="B70" s="9" t="s">
        <v>128</v>
      </c>
      <c r="C70" s="10">
        <f>NRGSUP!C70-TI_E!C70+TO!C70-NRG_E!C70-DL!C70</f>
        <v>4.2561478933791914</v>
      </c>
      <c r="D70" s="10">
        <f>NRGSUP!D70-TI_E!D70+TO!D70-NRG_E!D70-DL!D70</f>
        <v>5.137661220980223</v>
      </c>
      <c r="E70" s="10">
        <f>NRGSUP!E70-TI_E!E70+TO!E70-NRG_E!E70-DL!E70</f>
        <v>6.8766122098022349</v>
      </c>
      <c r="F70" s="10">
        <f>NRGSUP!F70-TI_E!F70+TO!F70-NRG_E!F70-DL!F70</f>
        <v>8.8521066208082537</v>
      </c>
      <c r="G70" s="10">
        <f>NRGSUP!G70-TI_E!G70+TO!G70-NRG_E!G70-DL!G70</f>
        <v>12.52932072226999</v>
      </c>
      <c r="H70" s="10">
        <f>NRGSUP!H70-TI_E!H70+TO!H70-NRG_E!H70-DL!H70</f>
        <v>16.91788478073947</v>
      </c>
      <c r="I70" s="10">
        <f>NRGSUP!I70-TI_E!I70+TO!I70-NRG_E!I70-DL!I70</f>
        <v>22.203525365434221</v>
      </c>
      <c r="J70" s="10">
        <f>NRGSUP!J70-TI_E!J70+TO!J70-NRG_E!J70-DL!J70</f>
        <v>29.7810834049871</v>
      </c>
      <c r="K70" s="10">
        <f>NRGSUP!K70-TI_E!K70+TO!K70-NRG_E!K70-DL!K70</f>
        <v>40.206706792777297</v>
      </c>
      <c r="L70" s="10">
        <f>NRGSUP!L70-TI_E!L70+TO!L70-NRG_E!L70-DL!L70</f>
        <v>52.353224419604473</v>
      </c>
      <c r="M70" s="10">
        <f>NRGSUP!M70-TI_E!M70+TO!M70-NRG_E!M70-DL!M70</f>
        <v>64.936715391229583</v>
      </c>
      <c r="N70" s="10">
        <f>NRGSUP!N70-TI_E!N70+TO!N70-NRG_E!N70-DL!N70</f>
        <v>78.217024935511603</v>
      </c>
      <c r="O70" s="10">
        <f>NRGSUP!O70-TI_E!O70+TO!O70-NRG_E!O70-DL!O70</f>
        <v>91.064230438521065</v>
      </c>
      <c r="P70" s="10">
        <f>NRGSUP!P70-TI_E!P70+TO!P70-NRG_E!P70-DL!P70</f>
        <v>104.5311263972485</v>
      </c>
      <c r="Q70" s="10">
        <f>NRGSUP!Q70-TI_E!Q70+TO!Q70-NRG_E!Q70-DL!Q70</f>
        <v>119.3313843508168</v>
      </c>
      <c r="R70" s="10">
        <f>NRGSUP!R70-TI_E!R70+TO!R70-NRG_E!R70-DL!R70</f>
        <v>135.0263972484953</v>
      </c>
      <c r="S70" s="10">
        <f>NRGSUP!S70-TI_E!S70+TO!S70-NRG_E!S70-DL!S70</f>
        <v>155.0587274290628</v>
      </c>
      <c r="T70" s="10">
        <f>NRGSUP!T70-TI_E!T70+TO!T70-NRG_E!T70-DL!T70</f>
        <v>181.75503009458299</v>
      </c>
      <c r="U70" s="10">
        <f>NRGSUP!U70-TI_E!U70+TO!U70-NRG_E!U70-DL!U70</f>
        <v>216.1841788478074</v>
      </c>
      <c r="V70" s="10">
        <f>NRGSUP!V70-TI_E!V70+TO!V70-NRG_E!V70-DL!V70</f>
        <v>259.93370593293213</v>
      </c>
      <c r="W70" s="10">
        <f>NRGSUP!W70-TI_E!W70+TO!W70-NRG_E!W70-DL!W70</f>
        <v>321.36809974204641</v>
      </c>
      <c r="X70" s="10">
        <f>NRGSUP!X70-TI_E!X70+TO!X70-NRG_E!X70-DL!X70</f>
        <v>386.94763542562339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32.315821152192598</v>
      </c>
      <c r="D71" s="37">
        <f t="shared" si="22"/>
        <v>43.637145313843462</v>
      </c>
      <c r="E71" s="37">
        <f t="shared" si="22"/>
        <v>42.896732588134228</v>
      </c>
      <c r="F71" s="37">
        <f t="shared" si="22"/>
        <v>42.92055030094582</v>
      </c>
      <c r="G71" s="37">
        <f t="shared" si="22"/>
        <v>47.554256233877936</v>
      </c>
      <c r="H71" s="37">
        <f t="shared" si="22"/>
        <v>46.36001719690455</v>
      </c>
      <c r="I71" s="37">
        <f t="shared" si="22"/>
        <v>53.190971625107522</v>
      </c>
      <c r="J71" s="37">
        <f t="shared" si="22"/>
        <v>55.053912295786517</v>
      </c>
      <c r="K71" s="37">
        <f t="shared" si="22"/>
        <v>63.986844368013863</v>
      </c>
      <c r="L71" s="37">
        <f t="shared" si="22"/>
        <v>56.654256233877959</v>
      </c>
      <c r="M71" s="37">
        <f t="shared" si="22"/>
        <v>57.5141014617368</v>
      </c>
      <c r="N71" s="37">
        <f t="shared" si="22"/>
        <v>50.062166809974315</v>
      </c>
      <c r="O71" s="37">
        <f t="shared" si="22"/>
        <v>40.74711951848667</v>
      </c>
      <c r="P71" s="37">
        <f t="shared" si="22"/>
        <v>40.81874462596727</v>
      </c>
      <c r="Q71" s="37">
        <f t="shared" si="22"/>
        <v>40.914359415305171</v>
      </c>
      <c r="R71" s="37">
        <f t="shared" si="22"/>
        <v>45.733018056749842</v>
      </c>
      <c r="S71" s="37">
        <f t="shared" si="22"/>
        <v>47.812725709372202</v>
      </c>
      <c r="T71" s="37">
        <f t="shared" si="22"/>
        <v>48.333877901977829</v>
      </c>
      <c r="U71" s="37">
        <f t="shared" si="22"/>
        <v>59.435253654342318</v>
      </c>
      <c r="V71" s="37">
        <f t="shared" si="22"/>
        <v>55.784522785898446</v>
      </c>
      <c r="W71" s="37">
        <f t="shared" si="22"/>
        <v>51.039036973344921</v>
      </c>
      <c r="X71" s="37">
        <f t="shared" ref="X71" si="23">SUM(X72:X73)</f>
        <v>38.479449699054101</v>
      </c>
    </row>
    <row r="72" spans="1:24" ht="11.25" customHeight="1" x14ac:dyDescent="0.2">
      <c r="A72" s="42" t="s">
        <v>131</v>
      </c>
      <c r="B72" s="9" t="s">
        <v>132</v>
      </c>
      <c r="C72" s="10">
        <f>NRGSUP!C72-TI_E!C72+TO!C72-NRG_E!C72-DL!C72</f>
        <v>0</v>
      </c>
      <c r="D72" s="10">
        <f>NRGSUP!D72-TI_E!D72+TO!D72-NRG_E!D72-DL!D72</f>
        <v>0</v>
      </c>
      <c r="E72" s="10">
        <f>NRGSUP!E72-TI_E!E72+TO!E72-NRG_E!E72-DL!E72</f>
        <v>0</v>
      </c>
      <c r="F72" s="10">
        <f>NRGSUP!F72-TI_E!F72+TO!F72-NRG_E!F72-DL!F72</f>
        <v>0</v>
      </c>
      <c r="G72" s="10">
        <f>NRGSUP!G72-TI_E!G72+TO!G72-NRG_E!G72-DL!G72</f>
        <v>0</v>
      </c>
      <c r="H72" s="10">
        <f>NRGSUP!H72-TI_E!H72+TO!H72-NRG_E!H72-DL!H72</f>
        <v>0</v>
      </c>
      <c r="I72" s="10">
        <f>NRGSUP!I72-TI_E!I72+TO!I72-NRG_E!I72-DL!I72</f>
        <v>0</v>
      </c>
      <c r="J72" s="10">
        <f>NRGSUP!J72-TI_E!J72+TO!J72-NRG_E!J72-DL!J72</f>
        <v>0</v>
      </c>
      <c r="K72" s="10">
        <f>NRGSUP!K72-TI_E!K72+TO!K72-NRG_E!K72-DL!K72</f>
        <v>0</v>
      </c>
      <c r="L72" s="10">
        <f>NRGSUP!L72-TI_E!L72+TO!L72-NRG_E!L72-DL!L72</f>
        <v>0</v>
      </c>
      <c r="M72" s="10">
        <f>NRGSUP!M72-TI_E!M72+TO!M72-NRG_E!M72-DL!M72</f>
        <v>0</v>
      </c>
      <c r="N72" s="10">
        <f>NRGSUP!N72-TI_E!N72+TO!N72-NRG_E!N72-DL!N72</f>
        <v>0</v>
      </c>
      <c r="O72" s="10">
        <f>NRGSUP!O72-TI_E!O72+TO!O72-NRG_E!O72-DL!O72</f>
        <v>0</v>
      </c>
      <c r="P72" s="10">
        <f>NRGSUP!P72-TI_E!P72+TO!P72-NRG_E!P72-DL!P72</f>
        <v>0</v>
      </c>
      <c r="Q72" s="10">
        <f>NRGSUP!Q72-TI_E!Q72+TO!Q72-NRG_E!Q72-DL!Q72</f>
        <v>0</v>
      </c>
      <c r="R72" s="10">
        <f>NRGSUP!R72-TI_E!R72+TO!R72-NRG_E!R72-DL!R72</f>
        <v>9.8938091143594136</v>
      </c>
      <c r="S72" s="10">
        <f>NRGSUP!S72-TI_E!S72+TO!S72-NRG_E!S72-DL!S72</f>
        <v>13.622785898538254</v>
      </c>
      <c r="T72" s="10">
        <f>NRGSUP!T72-TI_E!T72+TO!T72-NRG_E!T72-DL!T72</f>
        <v>18.05098882201203</v>
      </c>
      <c r="U72" s="10">
        <f>NRGSUP!U72-TI_E!U72+TO!U72-NRG_E!U72-DL!U72</f>
        <v>20.166122098022356</v>
      </c>
      <c r="V72" s="10">
        <f>NRGSUP!V72-TI_E!V72+TO!V72-NRG_E!V72-DL!V72</f>
        <v>16.885812553740323</v>
      </c>
      <c r="W72" s="10">
        <f>NRGSUP!W72-TI_E!W72+TO!W72-NRG_E!W72-DL!W72</f>
        <v>14.652794496990552</v>
      </c>
      <c r="X72" s="10">
        <f>NRGSUP!X72-TI_E!X72+TO!X72-NRG_E!X72-DL!X72</f>
        <v>3.0814273430782464</v>
      </c>
    </row>
    <row r="73" spans="1:24" ht="11.25" customHeight="1" x14ac:dyDescent="0.2">
      <c r="A73" s="42" t="s">
        <v>133</v>
      </c>
      <c r="B73" s="9" t="s">
        <v>134</v>
      </c>
      <c r="C73" s="10">
        <f>NRGSUP!C73-TI_E!C73+TO!C73-NRG_E!C73-DL!C73</f>
        <v>32.315821152192598</v>
      </c>
      <c r="D73" s="10">
        <f>NRGSUP!D73-TI_E!D73+TO!D73-NRG_E!D73-DL!D73</f>
        <v>43.637145313843462</v>
      </c>
      <c r="E73" s="10">
        <f>NRGSUP!E73-TI_E!E73+TO!E73-NRG_E!E73-DL!E73</f>
        <v>42.896732588134228</v>
      </c>
      <c r="F73" s="10">
        <f>NRGSUP!F73-TI_E!F73+TO!F73-NRG_E!F73-DL!F73</f>
        <v>42.92055030094582</v>
      </c>
      <c r="G73" s="10">
        <f>NRGSUP!G73-TI_E!G73+TO!G73-NRG_E!G73-DL!G73</f>
        <v>47.554256233877936</v>
      </c>
      <c r="H73" s="10">
        <f>NRGSUP!H73-TI_E!H73+TO!H73-NRG_E!H73-DL!H73</f>
        <v>46.36001719690455</v>
      </c>
      <c r="I73" s="10">
        <f>NRGSUP!I73-TI_E!I73+TO!I73-NRG_E!I73-DL!I73</f>
        <v>53.190971625107522</v>
      </c>
      <c r="J73" s="10">
        <f>NRGSUP!J73-TI_E!J73+TO!J73-NRG_E!J73-DL!J73</f>
        <v>55.053912295786517</v>
      </c>
      <c r="K73" s="10">
        <f>NRGSUP!K73-TI_E!K73+TO!K73-NRG_E!K73-DL!K73</f>
        <v>63.986844368013863</v>
      </c>
      <c r="L73" s="10">
        <f>NRGSUP!L73-TI_E!L73+TO!L73-NRG_E!L73-DL!L73</f>
        <v>56.654256233877959</v>
      </c>
      <c r="M73" s="10">
        <f>NRGSUP!M73-TI_E!M73+TO!M73-NRG_E!M73-DL!M73</f>
        <v>57.5141014617368</v>
      </c>
      <c r="N73" s="10">
        <f>NRGSUP!N73-TI_E!N73+TO!N73-NRG_E!N73-DL!N73</f>
        <v>50.062166809974315</v>
      </c>
      <c r="O73" s="10">
        <f>NRGSUP!O73-TI_E!O73+TO!O73-NRG_E!O73-DL!O73</f>
        <v>40.74711951848667</v>
      </c>
      <c r="P73" s="10">
        <f>NRGSUP!P73-TI_E!P73+TO!P73-NRG_E!P73-DL!P73</f>
        <v>40.81874462596727</v>
      </c>
      <c r="Q73" s="10">
        <f>NRGSUP!Q73-TI_E!Q73+TO!Q73-NRG_E!Q73-DL!Q73</f>
        <v>40.914359415305171</v>
      </c>
      <c r="R73" s="10">
        <f>NRGSUP!R73-TI_E!R73+TO!R73-NRG_E!R73-DL!R73</f>
        <v>35.839208942390428</v>
      </c>
      <c r="S73" s="10">
        <f>NRGSUP!S73-TI_E!S73+TO!S73-NRG_E!S73-DL!S73</f>
        <v>34.189939810833948</v>
      </c>
      <c r="T73" s="10">
        <f>NRGSUP!T73-TI_E!T73+TO!T73-NRG_E!T73-DL!T73</f>
        <v>30.282889079965798</v>
      </c>
      <c r="U73" s="10">
        <f>NRGSUP!U73-TI_E!U73+TO!U73-NRG_E!U73-DL!U73</f>
        <v>39.269131556319962</v>
      </c>
      <c r="V73" s="10">
        <f>NRGSUP!V73-TI_E!V73+TO!V73-NRG_E!V73-DL!V73</f>
        <v>38.898710232158123</v>
      </c>
      <c r="W73" s="10">
        <f>NRGSUP!W73-TI_E!W73+TO!W73-NRG_E!W73-DL!W73</f>
        <v>36.386242476354369</v>
      </c>
      <c r="X73" s="10">
        <f>NRGSUP!X73-TI_E!X73+TO!X73-NRG_E!X73-DL!X73</f>
        <v>35.398022355975854</v>
      </c>
    </row>
    <row r="74" spans="1:24" ht="11.25" customHeight="1" x14ac:dyDescent="0.2">
      <c r="A74" s="35" t="s">
        <v>135</v>
      </c>
      <c r="B74" s="36" t="s">
        <v>136</v>
      </c>
      <c r="C74" s="37">
        <f>NRGSUP!C74-TI_E!C74+TO!C74-NRG_E!C74-DL!C74</f>
        <v>0</v>
      </c>
      <c r="D74" s="37">
        <f>NRGSUP!D74-TI_E!D74+TO!D74-NRG_E!D74-DL!D74</f>
        <v>0</v>
      </c>
      <c r="E74" s="37">
        <f>NRGSUP!E74-TI_E!E74+TO!E74-NRG_E!E74-DL!E74</f>
        <v>0</v>
      </c>
      <c r="F74" s="37">
        <f>NRGSUP!F74-TI_E!F74+TO!F74-NRG_E!F74-DL!F74</f>
        <v>0</v>
      </c>
      <c r="G74" s="37">
        <f>NRGSUP!G74-TI_E!G74+TO!G74-NRG_E!G74-DL!G74</f>
        <v>0</v>
      </c>
      <c r="H74" s="37">
        <f>NRGSUP!H74-TI_E!H74+TO!H74-NRG_E!H74-DL!H74</f>
        <v>0</v>
      </c>
      <c r="I74" s="37">
        <f>NRGSUP!I74-TI_E!I74+TO!I74-NRG_E!I74-DL!I74</f>
        <v>0</v>
      </c>
      <c r="J74" s="37">
        <f>NRGSUP!J74-TI_E!J74+TO!J74-NRG_E!J74-DL!J74</f>
        <v>0</v>
      </c>
      <c r="K74" s="37">
        <f>NRGSUP!K74-TI_E!K74+TO!K74-NRG_E!K74-DL!K74</f>
        <v>0</v>
      </c>
      <c r="L74" s="37">
        <f>NRGSUP!L74-TI_E!L74+TO!L74-NRG_E!L74-DL!L74</f>
        <v>0</v>
      </c>
      <c r="M74" s="37">
        <f>NRGSUP!M74-TI_E!M74+TO!M74-NRG_E!M74-DL!M74</f>
        <v>0</v>
      </c>
      <c r="N74" s="37">
        <f>NRGSUP!N74-TI_E!N74+TO!N74-NRG_E!N74-DL!N74</f>
        <v>0</v>
      </c>
      <c r="O74" s="37">
        <f>NRGSUP!O74-TI_E!O74+TO!O74-NRG_E!O74-DL!O74</f>
        <v>0</v>
      </c>
      <c r="P74" s="37">
        <f>NRGSUP!P74-TI_E!P74+TO!P74-NRG_E!P74-DL!P74</f>
        <v>0</v>
      </c>
      <c r="Q74" s="37">
        <f>NRGSUP!Q74-TI_E!Q74+TO!Q74-NRG_E!Q74-DL!Q74</f>
        <v>0</v>
      </c>
      <c r="R74" s="37">
        <f>NRGSUP!R74-TI_E!R74+TO!R74-NRG_E!R74-DL!R74</f>
        <v>0</v>
      </c>
      <c r="S74" s="37">
        <f>NRGSUP!S74-TI_E!S74+TO!S74-NRG_E!S74-DL!S74</f>
        <v>0</v>
      </c>
      <c r="T74" s="37">
        <f>NRGSUP!T74-TI_E!T74+TO!T74-NRG_E!T74-DL!T74</f>
        <v>0</v>
      </c>
      <c r="U74" s="37">
        <f>NRGSUP!U74-TI_E!U74+TO!U74-NRG_E!U74-DL!U74</f>
        <v>0</v>
      </c>
      <c r="V74" s="37">
        <f>NRGSUP!V74-TI_E!V74+TO!V74-NRG_E!V74-DL!V74</f>
        <v>0</v>
      </c>
      <c r="W74" s="37">
        <f>NRGSUP!W74-TI_E!W74+TO!W74-NRG_E!W74-DL!W74</f>
        <v>0</v>
      </c>
      <c r="X74" s="37">
        <f>NRGSUP!X74-TI_E!X74+TO!X74-NRG_E!X74-DL!X74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NRGSUP!C75-TI_E!C75+TO!C75-NRG_E!C75-DL!C75</f>
        <v>3698.5526225279441</v>
      </c>
      <c r="D75" s="37">
        <f>NRGSUP!D75-TI_E!D75+TO!D75-NRG_E!D75-DL!D75</f>
        <v>3707.581083404988</v>
      </c>
      <c r="E75" s="37">
        <f>NRGSUP!E75-TI_E!E75+TO!E75-NRG_E!E75-DL!E75</f>
        <v>3856.5730868443675</v>
      </c>
      <c r="F75" s="37">
        <f>NRGSUP!F75-TI_E!F75+TO!F75-NRG_E!F75-DL!F75</f>
        <v>3859.6780739466894</v>
      </c>
      <c r="G75" s="37">
        <f>NRGSUP!G75-TI_E!G75+TO!G75-NRG_E!G75-DL!G75</f>
        <v>4010.485382631125</v>
      </c>
      <c r="H75" s="37">
        <f>NRGSUP!H75-TI_E!H75+TO!H75-NRG_E!H75-DL!H75</f>
        <v>3849.025451418745</v>
      </c>
      <c r="I75" s="37">
        <f>NRGSUP!I75-TI_E!I75+TO!I75-NRG_E!I75-DL!I75</f>
        <v>3200.6543422184009</v>
      </c>
      <c r="J75" s="37">
        <f>NRGSUP!J75-TI_E!J75+TO!J75-NRG_E!J75-DL!J75</f>
        <v>3202.2546861564929</v>
      </c>
      <c r="K75" s="37">
        <f>NRGSUP!K75-TI_E!K75+TO!K75-NRG_E!K75-DL!K75</f>
        <v>3161.316423043852</v>
      </c>
      <c r="L75" s="37">
        <f>NRGSUP!L75-TI_E!L75+TO!L75-NRG_E!L75-DL!L75</f>
        <v>2833.8588134135848</v>
      </c>
      <c r="M75" s="37">
        <f>NRGSUP!M75-TI_E!M75+TO!M75-NRG_E!M75-DL!M75</f>
        <v>2979.1248495270838</v>
      </c>
      <c r="N75" s="37">
        <f>NRGSUP!N75-TI_E!N75+TO!N75-NRG_E!N75-DL!N75</f>
        <v>2816.9484092863272</v>
      </c>
      <c r="O75" s="37">
        <f>NRGSUP!O75-TI_E!O75+TO!O75-NRG_E!O75-DL!O75</f>
        <v>2655.775236457438</v>
      </c>
      <c r="P75" s="37">
        <f>NRGSUP!P75-TI_E!P75+TO!P75-NRG_E!P75-DL!P75</f>
        <v>2667.6697334479791</v>
      </c>
      <c r="Q75" s="37">
        <f>NRGSUP!Q75-TI_E!Q75+TO!Q75-NRG_E!Q75-DL!Q75</f>
        <v>2640.9190025795347</v>
      </c>
      <c r="R75" s="37">
        <f>NRGSUP!R75-TI_E!R75+TO!R75-NRG_E!R75-DL!R75</f>
        <v>2265.2428202923479</v>
      </c>
      <c r="S75" s="37">
        <f>NRGSUP!S75-TI_E!S75+TO!S75-NRG_E!S75-DL!S75</f>
        <v>2217.5421324161653</v>
      </c>
      <c r="T75" s="37">
        <f>NRGSUP!T75-TI_E!T75+TO!T75-NRG_E!T75-DL!T75</f>
        <v>2107.5633705932933</v>
      </c>
      <c r="U75" s="37">
        <f>NRGSUP!U75-TI_E!U75+TO!U75-NRG_E!U75-DL!U75</f>
        <v>2003.5034393809105</v>
      </c>
      <c r="V75" s="37">
        <f>NRGSUP!V75-TI_E!V75+TO!V75-NRG_E!V75-DL!V75</f>
        <v>2075.7485812553732</v>
      </c>
      <c r="W75" s="37">
        <f>NRGSUP!W75-TI_E!W75+TO!W75-NRG_E!W75-DL!W75</f>
        <v>1898.5856405846944</v>
      </c>
      <c r="X75" s="37">
        <f>NRGSUP!X75-TI_E!X75+TO!X75-NRG_E!X75-DL!X75</f>
        <v>2003.8580395528793</v>
      </c>
    </row>
    <row r="76" spans="1:24" ht="11.25" customHeight="1" x14ac:dyDescent="0.2">
      <c r="A76" s="38" t="s">
        <v>139</v>
      </c>
      <c r="B76" s="39" t="s">
        <v>140</v>
      </c>
      <c r="C76" s="40">
        <f>NRGSUP!C76-TI_E!C76+TO!C76-NRG_E!C76-DL!C76</f>
        <v>8286.5308684436786</v>
      </c>
      <c r="D76" s="40">
        <f>NRGSUP!D76-TI_E!D76+TO!D76-NRG_E!D76-DL!D76</f>
        <v>8445.4407566638019</v>
      </c>
      <c r="E76" s="40">
        <f>NRGSUP!E76-TI_E!E76+TO!E76-NRG_E!E76-DL!E76</f>
        <v>8565.998022355976</v>
      </c>
      <c r="F76" s="40">
        <f>NRGSUP!F76-TI_E!F76+TO!F76-NRG_E!F76-DL!F76</f>
        <v>8669.7072226999135</v>
      </c>
      <c r="G76" s="40">
        <f>NRGSUP!G76-TI_E!G76+TO!G76-NRG_E!G76-DL!G76</f>
        <v>8944.2208942390407</v>
      </c>
      <c r="H76" s="40">
        <f>NRGSUP!H76-TI_E!H76+TO!H76-NRG_E!H76-DL!H76</f>
        <v>8968.2506448839213</v>
      </c>
      <c r="I76" s="40">
        <f>NRGSUP!I76-TI_E!I76+TO!I76-NRG_E!I76-DL!I76</f>
        <v>9153.5877042132415</v>
      </c>
      <c r="J76" s="40">
        <f>NRGSUP!J76-TI_E!J76+TO!J76-NRG_E!J76-DL!J76</f>
        <v>9343.10352536543</v>
      </c>
      <c r="K76" s="40">
        <f>NRGSUP!K76-TI_E!K76+TO!K76-NRG_E!K76-DL!K76</f>
        <v>9397.2952708512476</v>
      </c>
      <c r="L76" s="40">
        <f>NRGSUP!L76-TI_E!L76+TO!L76-NRG_E!L76-DL!L76</f>
        <v>8965.4599312123846</v>
      </c>
      <c r="M76" s="40">
        <f>NRGSUP!M76-TI_E!M76+TO!M76-NRG_E!M76-DL!M76</f>
        <v>9226.9418744625982</v>
      </c>
      <c r="N76" s="40">
        <f>NRGSUP!N76-TI_E!N76+TO!N76-NRG_E!N76-DL!N76</f>
        <v>9272.7312983662941</v>
      </c>
      <c r="O76" s="40">
        <f>NRGSUP!O76-TI_E!O76+TO!O76-NRG_E!O76-DL!O76</f>
        <v>9149.3147893379155</v>
      </c>
      <c r="P76" s="40">
        <f>NRGSUP!P76-TI_E!P76+TO!P76-NRG_E!P76-DL!P76</f>
        <v>9009.9914875322429</v>
      </c>
      <c r="Q76" s="40">
        <f>NRGSUP!Q76-TI_E!Q76+TO!Q76-NRG_E!Q76-DL!Q76</f>
        <v>8838.6245055889904</v>
      </c>
      <c r="R76" s="40">
        <f>NRGSUP!R76-TI_E!R76+TO!R76-NRG_E!R76-DL!R76</f>
        <v>8894.359845227862</v>
      </c>
      <c r="S76" s="40">
        <f>NRGSUP!S76-TI_E!S76+TO!S76-NRG_E!S76-DL!S76</f>
        <v>8992.6991401547675</v>
      </c>
      <c r="T76" s="40">
        <f>NRGSUP!T76-TI_E!T76+TO!T76-NRG_E!T76-DL!T76</f>
        <v>9098.1400687876194</v>
      </c>
      <c r="U76" s="40">
        <f>NRGSUP!U76-TI_E!U76+TO!U76-NRG_E!U76-DL!U76</f>
        <v>9254.5352536543433</v>
      </c>
      <c r="V76" s="40">
        <f>NRGSUP!V76-TI_E!V76+TO!V76-NRG_E!V76-DL!V76</f>
        <v>9280.3300945829706</v>
      </c>
      <c r="W76" s="40">
        <f>NRGSUP!W76-TI_E!W76+TO!W76-NRG_E!W76-DL!W76</f>
        <v>9242.9012037833199</v>
      </c>
      <c r="X76" s="40">
        <f>NRGSUP!X76-TI_E!X76+TO!X76-NRG_E!X76-DL!X76</f>
        <v>9334.1525365434245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174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11327.21332760103</v>
      </c>
      <c r="D2" s="31">
        <f t="shared" si="0"/>
        <v>11191.760963026654</v>
      </c>
      <c r="E2" s="31">
        <f t="shared" si="0"/>
        <v>11963.343336199485</v>
      </c>
      <c r="F2" s="31">
        <f t="shared" si="0"/>
        <v>13455.072656921755</v>
      </c>
      <c r="G2" s="31">
        <f t="shared" si="0"/>
        <v>13422.626999140157</v>
      </c>
      <c r="H2" s="31">
        <f t="shared" si="0"/>
        <v>13579.451848667239</v>
      </c>
      <c r="I2" s="31">
        <f t="shared" si="0"/>
        <v>13510.082287188307</v>
      </c>
      <c r="J2" s="31">
        <f t="shared" si="0"/>
        <v>13348.840928632846</v>
      </c>
      <c r="K2" s="31">
        <f t="shared" si="0"/>
        <v>12229.272828890798</v>
      </c>
      <c r="L2" s="31">
        <f t="shared" si="0"/>
        <v>12867.185640584694</v>
      </c>
      <c r="M2" s="31">
        <f t="shared" si="0"/>
        <v>14369.782545141872</v>
      </c>
      <c r="N2" s="31">
        <f t="shared" si="0"/>
        <v>13427.775408426483</v>
      </c>
      <c r="O2" s="31">
        <f t="shared" si="0"/>
        <v>13768.906448839207</v>
      </c>
      <c r="P2" s="31">
        <f t="shared" si="0"/>
        <v>12789.633963886499</v>
      </c>
      <c r="Q2" s="31">
        <f t="shared" si="0"/>
        <v>12560.073860705073</v>
      </c>
      <c r="R2" s="31">
        <f t="shared" si="0"/>
        <v>12143.2747205503</v>
      </c>
      <c r="S2" s="31">
        <f t="shared" si="0"/>
        <v>12779.113069647461</v>
      </c>
      <c r="T2" s="31">
        <f t="shared" si="0"/>
        <v>13737.671367153911</v>
      </c>
      <c r="U2" s="31">
        <f t="shared" si="0"/>
        <v>12821.175666380052</v>
      </c>
      <c r="V2" s="31">
        <f t="shared" si="0"/>
        <v>12028.174462596729</v>
      </c>
      <c r="W2" s="31">
        <f t="shared" si="0"/>
        <v>12874.179191745483</v>
      </c>
      <c r="X2" s="31">
        <f t="shared" ref="X2" si="1">SUM(X3,X17,X22,X25,X26,X51,X52,X71,X74,X75,X76)</f>
        <v>12832.999570077387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153.60576096302665</v>
      </c>
      <c r="D3" s="34">
        <f t="shared" si="2"/>
        <v>144.55012897678415</v>
      </c>
      <c r="E3" s="34">
        <f t="shared" si="2"/>
        <v>136.58460877042131</v>
      </c>
      <c r="F3" s="34">
        <f t="shared" si="2"/>
        <v>145.46560619088564</v>
      </c>
      <c r="G3" s="34">
        <f t="shared" si="2"/>
        <v>151.86337059329321</v>
      </c>
      <c r="H3" s="34">
        <f t="shared" si="2"/>
        <v>147.54024075666379</v>
      </c>
      <c r="I3" s="34">
        <f t="shared" si="2"/>
        <v>143.13181427343079</v>
      </c>
      <c r="J3" s="34">
        <f t="shared" si="2"/>
        <v>155.54634565778156</v>
      </c>
      <c r="K3" s="34">
        <f t="shared" si="2"/>
        <v>163.23241616509031</v>
      </c>
      <c r="L3" s="34">
        <f t="shared" si="2"/>
        <v>135.99578675838353</v>
      </c>
      <c r="M3" s="34">
        <f t="shared" si="2"/>
        <v>132.60042992261396</v>
      </c>
      <c r="N3" s="34">
        <f t="shared" si="2"/>
        <v>136.68056749785043</v>
      </c>
      <c r="O3" s="34">
        <f t="shared" si="2"/>
        <v>130.55417024935517</v>
      </c>
      <c r="P3" s="34">
        <f t="shared" si="2"/>
        <v>119.63043852106618</v>
      </c>
      <c r="Q3" s="34">
        <f t="shared" si="2"/>
        <v>58.551246775580388</v>
      </c>
      <c r="R3" s="34">
        <f t="shared" si="2"/>
        <v>84.820206362854677</v>
      </c>
      <c r="S3" s="34">
        <f t="shared" si="2"/>
        <v>76.852794496990541</v>
      </c>
      <c r="T3" s="34">
        <f t="shared" si="2"/>
        <v>74.499398108340486</v>
      </c>
      <c r="U3" s="34">
        <f t="shared" si="2"/>
        <v>77.712381771281173</v>
      </c>
      <c r="V3" s="34">
        <f t="shared" si="2"/>
        <v>71.630782459157345</v>
      </c>
      <c r="W3" s="34">
        <f t="shared" si="2"/>
        <v>65.756749785038693</v>
      </c>
      <c r="X3" s="34">
        <f t="shared" ref="X3" si="3">SUM(X4,X8,X11)</f>
        <v>48.122184006878761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5.4783319002579534</v>
      </c>
      <c r="D4" s="29">
        <f t="shared" si="4"/>
        <v>4.1087704213241611</v>
      </c>
      <c r="E4" s="29">
        <f t="shared" si="4"/>
        <v>4.1087704213241611</v>
      </c>
      <c r="F4" s="29">
        <f t="shared" si="4"/>
        <v>3.423989681857265</v>
      </c>
      <c r="G4" s="29">
        <f t="shared" si="4"/>
        <v>2.0544282029234742</v>
      </c>
      <c r="H4" s="29">
        <f t="shared" si="4"/>
        <v>2.0544282029234742</v>
      </c>
      <c r="I4" s="29">
        <f t="shared" si="4"/>
        <v>1.369561478933792</v>
      </c>
      <c r="J4" s="29">
        <f t="shared" si="4"/>
        <v>2.0544282029234742</v>
      </c>
      <c r="K4" s="29">
        <f t="shared" si="4"/>
        <v>2.0544282029234742</v>
      </c>
      <c r="L4" s="29">
        <f t="shared" si="4"/>
        <v>0.68478073946689599</v>
      </c>
      <c r="M4" s="29">
        <f t="shared" si="4"/>
        <v>2.0544282029234742</v>
      </c>
      <c r="N4" s="29">
        <f t="shared" si="4"/>
        <v>1.369561478933792</v>
      </c>
      <c r="O4" s="29">
        <f t="shared" si="4"/>
        <v>1.369561478933792</v>
      </c>
      <c r="P4" s="29">
        <f t="shared" si="4"/>
        <v>2.7392089423903689</v>
      </c>
      <c r="Q4" s="29">
        <f t="shared" si="4"/>
        <v>4.1087704213241611</v>
      </c>
      <c r="R4" s="29">
        <f t="shared" si="4"/>
        <v>4.5340498710232158</v>
      </c>
      <c r="S4" s="29">
        <f t="shared" si="4"/>
        <v>4.7523645743766121</v>
      </c>
      <c r="T4" s="29">
        <f t="shared" si="4"/>
        <v>3.3500429922613928</v>
      </c>
      <c r="U4" s="29">
        <f t="shared" si="4"/>
        <v>4.1401547721410141</v>
      </c>
      <c r="V4" s="29">
        <f t="shared" si="4"/>
        <v>3.6236457437661218</v>
      </c>
      <c r="W4" s="29">
        <f t="shared" si="4"/>
        <v>3.1688736027515043</v>
      </c>
      <c r="X4" s="29">
        <f t="shared" ref="X4" si="5">SUM(X5:X7)</f>
        <v>4.1975924333619954</v>
      </c>
    </row>
    <row r="5" spans="1:24" ht="11.25" customHeight="1" x14ac:dyDescent="0.2">
      <c r="A5" s="41" t="s">
        <v>5</v>
      </c>
      <c r="B5" s="9" t="s">
        <v>6</v>
      </c>
      <c r="C5" s="10">
        <f>TI_NRG_FC_IND_NE!C5+FC_TRA_NE!C5+FC_OTH_NE!C5</f>
        <v>0</v>
      </c>
      <c r="D5" s="10">
        <f>TI_NRG_FC_IND_NE!D5+FC_TRA_NE!D5+FC_OTH_NE!D5</f>
        <v>0</v>
      </c>
      <c r="E5" s="10">
        <f>TI_NRG_FC_IND_NE!E5+FC_TRA_NE!E5+FC_OTH_NE!E5</f>
        <v>0</v>
      </c>
      <c r="F5" s="10">
        <f>TI_NRG_FC_IND_NE!F5+FC_TRA_NE!F5+FC_OTH_NE!F5</f>
        <v>0</v>
      </c>
      <c r="G5" s="10">
        <f>TI_NRG_FC_IND_NE!G5+FC_TRA_NE!G5+FC_OTH_NE!G5</f>
        <v>0</v>
      </c>
      <c r="H5" s="10">
        <f>TI_NRG_FC_IND_NE!H5+FC_TRA_NE!H5+FC_OTH_NE!H5</f>
        <v>0</v>
      </c>
      <c r="I5" s="10">
        <f>TI_NRG_FC_IND_NE!I5+FC_TRA_NE!I5+FC_OTH_NE!I5</f>
        <v>0</v>
      </c>
      <c r="J5" s="10">
        <f>TI_NRG_FC_IND_NE!J5+FC_TRA_NE!J5+FC_OTH_NE!J5</f>
        <v>0</v>
      </c>
      <c r="K5" s="10">
        <f>TI_NRG_FC_IND_NE!K5+FC_TRA_NE!K5+FC_OTH_NE!K5</f>
        <v>0</v>
      </c>
      <c r="L5" s="10">
        <f>TI_NRG_FC_IND_NE!L5+FC_TRA_NE!L5+FC_OTH_NE!L5</f>
        <v>0</v>
      </c>
      <c r="M5" s="10">
        <f>TI_NRG_FC_IND_NE!M5+FC_TRA_NE!M5+FC_OTH_NE!M5</f>
        <v>0</v>
      </c>
      <c r="N5" s="10">
        <f>TI_NRG_FC_IND_NE!N5+FC_TRA_NE!N5+FC_OTH_NE!N5</f>
        <v>0</v>
      </c>
      <c r="O5" s="10">
        <f>TI_NRG_FC_IND_NE!O5+FC_TRA_NE!O5+FC_OTH_NE!O5</f>
        <v>0</v>
      </c>
      <c r="P5" s="10">
        <f>TI_NRG_FC_IND_NE!P5+FC_TRA_NE!P5+FC_OTH_NE!P5</f>
        <v>0</v>
      </c>
      <c r="Q5" s="10">
        <f>TI_NRG_FC_IND_NE!Q5+FC_TRA_NE!Q5+FC_OTH_NE!Q5</f>
        <v>0</v>
      </c>
      <c r="R5" s="10">
        <f>TI_NRG_FC_IND_NE!R5+FC_TRA_NE!R5+FC_OTH_NE!R5</f>
        <v>3.126053310404127</v>
      </c>
      <c r="S5" s="10">
        <f>TI_NRG_FC_IND_NE!S5+FC_TRA_NE!S5+FC_OTH_NE!S5</f>
        <v>3.3703353396388649</v>
      </c>
      <c r="T5" s="10">
        <f>TI_NRG_FC_IND_NE!T5+FC_TRA_NE!T5+FC_OTH_NE!T5</f>
        <v>3.3500429922613928</v>
      </c>
      <c r="U5" s="10">
        <f>TI_NRG_FC_IND_NE!U5+FC_TRA_NE!U5+FC_OTH_NE!U5</f>
        <v>4.1401547721410141</v>
      </c>
      <c r="V5" s="10">
        <f>TI_NRG_FC_IND_NE!V5+FC_TRA_NE!V5+FC_OTH_NE!V5</f>
        <v>3.6236457437661218</v>
      </c>
      <c r="W5" s="10">
        <f>TI_NRG_FC_IND_NE!W5+FC_TRA_NE!W5+FC_OTH_NE!W5</f>
        <v>2.963026655202063</v>
      </c>
      <c r="X5" s="10">
        <f>TI_NRG_FC_IND_NE!X5+FC_TRA_NE!X5+FC_OTH_NE!X5</f>
        <v>3.9883061049011181</v>
      </c>
    </row>
    <row r="6" spans="1:24" ht="11.25" customHeight="1" x14ac:dyDescent="0.2">
      <c r="A6" s="41" t="s">
        <v>7</v>
      </c>
      <c r="B6" s="9" t="s">
        <v>8</v>
      </c>
      <c r="C6" s="10">
        <f>TI_NRG_FC_IND_NE!C6+FC_TRA_NE!C6+FC_OTH_NE!C6</f>
        <v>5.4783319002579534</v>
      </c>
      <c r="D6" s="10">
        <f>TI_NRG_FC_IND_NE!D6+FC_TRA_NE!D6+FC_OTH_NE!D6</f>
        <v>4.1087704213241611</v>
      </c>
      <c r="E6" s="10">
        <f>TI_NRG_FC_IND_NE!E6+FC_TRA_NE!E6+FC_OTH_NE!E6</f>
        <v>4.1087704213241611</v>
      </c>
      <c r="F6" s="10">
        <f>TI_NRG_FC_IND_NE!F6+FC_TRA_NE!F6+FC_OTH_NE!F6</f>
        <v>3.423989681857265</v>
      </c>
      <c r="G6" s="10">
        <f>TI_NRG_FC_IND_NE!G6+FC_TRA_NE!G6+FC_OTH_NE!G6</f>
        <v>2.0544282029234742</v>
      </c>
      <c r="H6" s="10">
        <f>TI_NRG_FC_IND_NE!H6+FC_TRA_NE!H6+FC_OTH_NE!H6</f>
        <v>2.0544282029234742</v>
      </c>
      <c r="I6" s="10">
        <f>TI_NRG_FC_IND_NE!I6+FC_TRA_NE!I6+FC_OTH_NE!I6</f>
        <v>1.369561478933792</v>
      </c>
      <c r="J6" s="10">
        <f>TI_NRG_FC_IND_NE!J6+FC_TRA_NE!J6+FC_OTH_NE!J6</f>
        <v>2.0544282029234742</v>
      </c>
      <c r="K6" s="10">
        <f>TI_NRG_FC_IND_NE!K6+FC_TRA_NE!K6+FC_OTH_NE!K6</f>
        <v>2.0544282029234742</v>
      </c>
      <c r="L6" s="10">
        <f>TI_NRG_FC_IND_NE!L6+FC_TRA_NE!L6+FC_OTH_NE!L6</f>
        <v>0.68478073946689599</v>
      </c>
      <c r="M6" s="10">
        <f>TI_NRG_FC_IND_NE!M6+FC_TRA_NE!M6+FC_OTH_NE!M6</f>
        <v>2.0544282029234742</v>
      </c>
      <c r="N6" s="10">
        <f>TI_NRG_FC_IND_NE!N6+FC_TRA_NE!N6+FC_OTH_NE!N6</f>
        <v>1.369561478933792</v>
      </c>
      <c r="O6" s="10">
        <f>TI_NRG_FC_IND_NE!O6+FC_TRA_NE!O6+FC_OTH_NE!O6</f>
        <v>1.369561478933792</v>
      </c>
      <c r="P6" s="10">
        <f>TI_NRG_FC_IND_NE!P6+FC_TRA_NE!P6+FC_OTH_NE!P6</f>
        <v>2.7392089423903689</v>
      </c>
      <c r="Q6" s="10">
        <f>TI_NRG_FC_IND_NE!Q6+FC_TRA_NE!Q6+FC_OTH_NE!Q6</f>
        <v>4.1087704213241611</v>
      </c>
      <c r="R6" s="10">
        <f>TI_NRG_FC_IND_NE!R6+FC_TRA_NE!R6+FC_OTH_NE!R6</f>
        <v>1.407996560619089</v>
      </c>
      <c r="S6" s="10">
        <f>TI_NRG_FC_IND_NE!S6+FC_TRA_NE!S6+FC_OTH_NE!S6</f>
        <v>1.382029234737747</v>
      </c>
      <c r="T6" s="10">
        <f>TI_NRG_FC_IND_NE!T6+FC_TRA_NE!T6+FC_OTH_NE!T6</f>
        <v>0</v>
      </c>
      <c r="U6" s="10">
        <f>TI_NRG_FC_IND_NE!U6+FC_TRA_NE!U6+FC_OTH_NE!U6</f>
        <v>0</v>
      </c>
      <c r="V6" s="10">
        <f>TI_NRG_FC_IND_NE!V6+FC_TRA_NE!V6+FC_OTH_NE!V6</f>
        <v>0</v>
      </c>
      <c r="W6" s="10">
        <f>TI_NRG_FC_IND_NE!W6+FC_TRA_NE!W6+FC_OTH_NE!W6</f>
        <v>0.20584694754944111</v>
      </c>
      <c r="X6" s="10">
        <f>TI_NRG_FC_IND_NE!X6+FC_TRA_NE!X6+FC_OTH_NE!X6</f>
        <v>0.20928632846087711</v>
      </c>
    </row>
    <row r="7" spans="1:24" ht="11.25" customHeight="1" x14ac:dyDescent="0.2">
      <c r="A7" s="41" t="s">
        <v>9</v>
      </c>
      <c r="B7" s="9" t="s">
        <v>10</v>
      </c>
      <c r="C7" s="10">
        <f>TI_NRG_FC_IND_NE!C7+FC_TRA_NE!C7+FC_OTH_NE!C7</f>
        <v>0</v>
      </c>
      <c r="D7" s="10">
        <f>TI_NRG_FC_IND_NE!D7+FC_TRA_NE!D7+FC_OTH_NE!D7</f>
        <v>0</v>
      </c>
      <c r="E7" s="10">
        <f>TI_NRG_FC_IND_NE!E7+FC_TRA_NE!E7+FC_OTH_NE!E7</f>
        <v>0</v>
      </c>
      <c r="F7" s="10">
        <f>TI_NRG_FC_IND_NE!F7+FC_TRA_NE!F7+FC_OTH_NE!F7</f>
        <v>0</v>
      </c>
      <c r="G7" s="10">
        <f>TI_NRG_FC_IND_NE!G7+FC_TRA_NE!G7+FC_OTH_NE!G7</f>
        <v>0</v>
      </c>
      <c r="H7" s="10">
        <f>TI_NRG_FC_IND_NE!H7+FC_TRA_NE!H7+FC_OTH_NE!H7</f>
        <v>0</v>
      </c>
      <c r="I7" s="10">
        <f>TI_NRG_FC_IND_NE!I7+FC_TRA_NE!I7+FC_OTH_NE!I7</f>
        <v>0</v>
      </c>
      <c r="J7" s="10">
        <f>TI_NRG_FC_IND_NE!J7+FC_TRA_NE!J7+FC_OTH_NE!J7</f>
        <v>0</v>
      </c>
      <c r="K7" s="10">
        <f>TI_NRG_FC_IND_NE!K7+FC_TRA_NE!K7+FC_OTH_NE!K7</f>
        <v>0</v>
      </c>
      <c r="L7" s="10">
        <f>TI_NRG_FC_IND_NE!L7+FC_TRA_NE!L7+FC_OTH_NE!L7</f>
        <v>0</v>
      </c>
      <c r="M7" s="10">
        <f>TI_NRG_FC_IND_NE!M7+FC_TRA_NE!M7+FC_OTH_NE!M7</f>
        <v>0</v>
      </c>
      <c r="N7" s="10">
        <f>TI_NRG_FC_IND_NE!N7+FC_TRA_NE!N7+FC_OTH_NE!N7</f>
        <v>0</v>
      </c>
      <c r="O7" s="10">
        <f>TI_NRG_FC_IND_NE!O7+FC_TRA_NE!O7+FC_OTH_NE!O7</f>
        <v>0</v>
      </c>
      <c r="P7" s="10">
        <f>TI_NRG_FC_IND_NE!P7+FC_TRA_NE!P7+FC_OTH_NE!P7</f>
        <v>0</v>
      </c>
      <c r="Q7" s="10">
        <f>TI_NRG_FC_IND_NE!Q7+FC_TRA_NE!Q7+FC_OTH_NE!Q7</f>
        <v>0</v>
      </c>
      <c r="R7" s="10">
        <f>TI_NRG_FC_IND_NE!R7+FC_TRA_NE!R7+FC_OTH_NE!R7</f>
        <v>0</v>
      </c>
      <c r="S7" s="10">
        <f>TI_NRG_FC_IND_NE!S7+FC_TRA_NE!S7+FC_OTH_NE!S7</f>
        <v>0</v>
      </c>
      <c r="T7" s="10">
        <f>TI_NRG_FC_IND_NE!T7+FC_TRA_NE!T7+FC_OTH_NE!T7</f>
        <v>0</v>
      </c>
      <c r="U7" s="10">
        <f>TI_NRG_FC_IND_NE!U7+FC_TRA_NE!U7+FC_OTH_NE!U7</f>
        <v>0</v>
      </c>
      <c r="V7" s="10">
        <f>TI_NRG_FC_IND_NE!V7+FC_TRA_NE!V7+FC_OTH_NE!V7</f>
        <v>0</v>
      </c>
      <c r="W7" s="10">
        <f>TI_NRG_FC_IND_NE!W7+FC_TRA_NE!W7+FC_OTH_NE!W7</f>
        <v>0</v>
      </c>
      <c r="X7" s="10">
        <f>TI_NRG_FC_IND_NE!X7+FC_TRA_NE!X7+FC_OTH_NE!X7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TI_NRG_FC_IND_NE!C9+FC_TRA_NE!C9+FC_OTH_NE!C9</f>
        <v>0</v>
      </c>
      <c r="D9" s="10">
        <f>TI_NRG_FC_IND_NE!D9+FC_TRA_NE!D9+FC_OTH_NE!D9</f>
        <v>0</v>
      </c>
      <c r="E9" s="10">
        <f>TI_NRG_FC_IND_NE!E9+FC_TRA_NE!E9+FC_OTH_NE!E9</f>
        <v>0</v>
      </c>
      <c r="F9" s="10">
        <f>TI_NRG_FC_IND_NE!F9+FC_TRA_NE!F9+FC_OTH_NE!F9</f>
        <v>0</v>
      </c>
      <c r="G9" s="10">
        <f>TI_NRG_FC_IND_NE!G9+FC_TRA_NE!G9+FC_OTH_NE!G9</f>
        <v>0</v>
      </c>
      <c r="H9" s="10">
        <f>TI_NRG_FC_IND_NE!H9+FC_TRA_NE!H9+FC_OTH_NE!H9</f>
        <v>0</v>
      </c>
      <c r="I9" s="10">
        <f>TI_NRG_FC_IND_NE!I9+FC_TRA_NE!I9+FC_OTH_NE!I9</f>
        <v>0</v>
      </c>
      <c r="J9" s="10">
        <f>TI_NRG_FC_IND_NE!J9+FC_TRA_NE!J9+FC_OTH_NE!J9</f>
        <v>0</v>
      </c>
      <c r="K9" s="10">
        <f>TI_NRG_FC_IND_NE!K9+FC_TRA_NE!K9+FC_OTH_NE!K9</f>
        <v>0</v>
      </c>
      <c r="L9" s="10">
        <f>TI_NRG_FC_IND_NE!L9+FC_TRA_NE!L9+FC_OTH_NE!L9</f>
        <v>0</v>
      </c>
      <c r="M9" s="10">
        <f>TI_NRG_FC_IND_NE!M9+FC_TRA_NE!M9+FC_OTH_NE!M9</f>
        <v>0</v>
      </c>
      <c r="N9" s="10">
        <f>TI_NRG_FC_IND_NE!N9+FC_TRA_NE!N9+FC_OTH_NE!N9</f>
        <v>0</v>
      </c>
      <c r="O9" s="10">
        <f>TI_NRG_FC_IND_NE!O9+FC_TRA_NE!O9+FC_OTH_NE!O9</f>
        <v>0</v>
      </c>
      <c r="P9" s="10">
        <f>TI_NRG_FC_IND_NE!P9+FC_TRA_NE!P9+FC_OTH_NE!P9</f>
        <v>0</v>
      </c>
      <c r="Q9" s="10">
        <f>TI_NRG_FC_IND_NE!Q9+FC_TRA_NE!Q9+FC_OTH_NE!Q9</f>
        <v>0</v>
      </c>
      <c r="R9" s="10">
        <f>TI_NRG_FC_IND_NE!R9+FC_TRA_NE!R9+FC_OTH_NE!R9</f>
        <v>0</v>
      </c>
      <c r="S9" s="10">
        <f>TI_NRG_FC_IND_NE!S9+FC_TRA_NE!S9+FC_OTH_NE!S9</f>
        <v>0</v>
      </c>
      <c r="T9" s="10">
        <f>TI_NRG_FC_IND_NE!T9+FC_TRA_NE!T9+FC_OTH_NE!T9</f>
        <v>0</v>
      </c>
      <c r="U9" s="10">
        <f>TI_NRG_FC_IND_NE!U9+FC_TRA_NE!U9+FC_OTH_NE!U9</f>
        <v>0</v>
      </c>
      <c r="V9" s="10">
        <f>TI_NRG_FC_IND_NE!V9+FC_TRA_NE!V9+FC_OTH_NE!V9</f>
        <v>0</v>
      </c>
      <c r="W9" s="10">
        <f>TI_NRG_FC_IND_NE!W9+FC_TRA_NE!W9+FC_OTH_NE!W9</f>
        <v>0</v>
      </c>
      <c r="X9" s="10">
        <f>TI_NRG_FC_IND_NE!X9+FC_TRA_NE!X9+FC_OTH_NE!X9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TI_NRG_FC_IND_NE!C10+FC_TRA_NE!C10+FC_OTH_NE!C10</f>
        <v>0</v>
      </c>
      <c r="D10" s="10">
        <f>TI_NRG_FC_IND_NE!D10+FC_TRA_NE!D10+FC_OTH_NE!D10</f>
        <v>0</v>
      </c>
      <c r="E10" s="10">
        <f>TI_NRG_FC_IND_NE!E10+FC_TRA_NE!E10+FC_OTH_NE!E10</f>
        <v>0</v>
      </c>
      <c r="F10" s="10">
        <f>TI_NRG_FC_IND_NE!F10+FC_TRA_NE!F10+FC_OTH_NE!F10</f>
        <v>0</v>
      </c>
      <c r="G10" s="10">
        <f>TI_NRG_FC_IND_NE!G10+FC_TRA_NE!G10+FC_OTH_NE!G10</f>
        <v>0</v>
      </c>
      <c r="H10" s="10">
        <f>TI_NRG_FC_IND_NE!H10+FC_TRA_NE!H10+FC_OTH_NE!H10</f>
        <v>0</v>
      </c>
      <c r="I10" s="10">
        <f>TI_NRG_FC_IND_NE!I10+FC_TRA_NE!I10+FC_OTH_NE!I10</f>
        <v>0</v>
      </c>
      <c r="J10" s="10">
        <f>TI_NRG_FC_IND_NE!J10+FC_TRA_NE!J10+FC_OTH_NE!J10</f>
        <v>0</v>
      </c>
      <c r="K10" s="10">
        <f>TI_NRG_FC_IND_NE!K10+FC_TRA_NE!K10+FC_OTH_NE!K10</f>
        <v>0</v>
      </c>
      <c r="L10" s="10">
        <f>TI_NRG_FC_IND_NE!L10+FC_TRA_NE!L10+FC_OTH_NE!L10</f>
        <v>0</v>
      </c>
      <c r="M10" s="10">
        <f>TI_NRG_FC_IND_NE!M10+FC_TRA_NE!M10+FC_OTH_NE!M10</f>
        <v>0</v>
      </c>
      <c r="N10" s="10">
        <f>TI_NRG_FC_IND_NE!N10+FC_TRA_NE!N10+FC_OTH_NE!N10</f>
        <v>0</v>
      </c>
      <c r="O10" s="10">
        <f>TI_NRG_FC_IND_NE!O10+FC_TRA_NE!O10+FC_OTH_NE!O10</f>
        <v>0</v>
      </c>
      <c r="P10" s="10">
        <f>TI_NRG_FC_IND_NE!P10+FC_TRA_NE!P10+FC_OTH_NE!P10</f>
        <v>0</v>
      </c>
      <c r="Q10" s="10">
        <f>TI_NRG_FC_IND_NE!Q10+FC_TRA_NE!Q10+FC_OTH_NE!Q10</f>
        <v>0</v>
      </c>
      <c r="R10" s="10">
        <f>TI_NRG_FC_IND_NE!R10+FC_TRA_NE!R10+FC_OTH_NE!R10</f>
        <v>0</v>
      </c>
      <c r="S10" s="10">
        <f>TI_NRG_FC_IND_NE!S10+FC_TRA_NE!S10+FC_OTH_NE!S10</f>
        <v>0</v>
      </c>
      <c r="T10" s="10">
        <f>TI_NRG_FC_IND_NE!T10+FC_TRA_NE!T10+FC_OTH_NE!T10</f>
        <v>0</v>
      </c>
      <c r="U10" s="10">
        <f>TI_NRG_FC_IND_NE!U10+FC_TRA_NE!U10+FC_OTH_NE!U10</f>
        <v>0</v>
      </c>
      <c r="V10" s="10">
        <f>TI_NRG_FC_IND_NE!V10+FC_TRA_NE!V10+FC_OTH_NE!V10</f>
        <v>0</v>
      </c>
      <c r="W10" s="10">
        <f>TI_NRG_FC_IND_NE!W10+FC_TRA_NE!W10+FC_OTH_NE!W10</f>
        <v>0</v>
      </c>
      <c r="X10" s="10">
        <f>TI_NRG_FC_IND_NE!X10+FC_TRA_NE!X10+FC_OTH_NE!X10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148.1274290627687</v>
      </c>
      <c r="D11" s="29">
        <f t="shared" si="8"/>
        <v>140.44135855546</v>
      </c>
      <c r="E11" s="29">
        <f t="shared" si="8"/>
        <v>132.47583834909716</v>
      </c>
      <c r="F11" s="29">
        <f t="shared" si="8"/>
        <v>142.04161650902836</v>
      </c>
      <c r="G11" s="29">
        <f t="shared" si="8"/>
        <v>149.80894239036974</v>
      </c>
      <c r="H11" s="29">
        <f t="shared" si="8"/>
        <v>145.48581255374032</v>
      </c>
      <c r="I11" s="29">
        <f t="shared" si="8"/>
        <v>141.76225279449699</v>
      </c>
      <c r="J11" s="29">
        <f t="shared" si="8"/>
        <v>153.49191745485808</v>
      </c>
      <c r="K11" s="29">
        <f t="shared" si="8"/>
        <v>161.17798796216684</v>
      </c>
      <c r="L11" s="29">
        <f t="shared" si="8"/>
        <v>135.31100601891663</v>
      </c>
      <c r="M11" s="29">
        <f t="shared" si="8"/>
        <v>130.54600171969048</v>
      </c>
      <c r="N11" s="29">
        <f t="shared" si="8"/>
        <v>135.31100601891663</v>
      </c>
      <c r="O11" s="29">
        <f t="shared" si="8"/>
        <v>129.18460877042136</v>
      </c>
      <c r="P11" s="29">
        <f t="shared" si="8"/>
        <v>116.89122957867582</v>
      </c>
      <c r="Q11" s="29">
        <f t="shared" si="8"/>
        <v>54.442476354256229</v>
      </c>
      <c r="R11" s="29">
        <f t="shared" si="8"/>
        <v>80.286156491831463</v>
      </c>
      <c r="S11" s="29">
        <f t="shared" si="8"/>
        <v>72.100429922613927</v>
      </c>
      <c r="T11" s="29">
        <f t="shared" si="8"/>
        <v>71.149355116079093</v>
      </c>
      <c r="U11" s="29">
        <f t="shared" si="8"/>
        <v>73.572226999140156</v>
      </c>
      <c r="V11" s="29">
        <f t="shared" si="8"/>
        <v>68.007136715391226</v>
      </c>
      <c r="W11" s="29">
        <f t="shared" si="8"/>
        <v>62.587876182287182</v>
      </c>
      <c r="X11" s="29">
        <f t="shared" ref="X11" si="9">SUM(X12:X16)</f>
        <v>43.924591573516764</v>
      </c>
    </row>
    <row r="12" spans="1:24" ht="11.25" customHeight="1" x14ac:dyDescent="0.2">
      <c r="A12" s="41" t="s">
        <v>15</v>
      </c>
      <c r="B12" s="9" t="s">
        <v>16</v>
      </c>
      <c r="C12" s="10">
        <f>TI_NRG_FC_IND_NE!C12+FC_TRA_NE!C12+FC_OTH_NE!C12</f>
        <v>0</v>
      </c>
      <c r="D12" s="10">
        <f>TI_NRG_FC_IND_NE!D12+FC_TRA_NE!D12+FC_OTH_NE!D12</f>
        <v>0</v>
      </c>
      <c r="E12" s="10">
        <f>TI_NRG_FC_IND_NE!E12+FC_TRA_NE!E12+FC_OTH_NE!E12</f>
        <v>0</v>
      </c>
      <c r="F12" s="10">
        <f>TI_NRG_FC_IND_NE!F12+FC_TRA_NE!F12+FC_OTH_NE!F12</f>
        <v>0</v>
      </c>
      <c r="G12" s="10">
        <f>TI_NRG_FC_IND_NE!G12+FC_TRA_NE!G12+FC_OTH_NE!G12</f>
        <v>0</v>
      </c>
      <c r="H12" s="10">
        <f>TI_NRG_FC_IND_NE!H12+FC_TRA_NE!H12+FC_OTH_NE!H12</f>
        <v>0</v>
      </c>
      <c r="I12" s="10">
        <f>TI_NRG_FC_IND_NE!I12+FC_TRA_NE!I12+FC_OTH_NE!I12</f>
        <v>0</v>
      </c>
      <c r="J12" s="10">
        <f>TI_NRG_FC_IND_NE!J12+FC_TRA_NE!J12+FC_OTH_NE!J12</f>
        <v>0</v>
      </c>
      <c r="K12" s="10">
        <f>TI_NRG_FC_IND_NE!K12+FC_TRA_NE!K12+FC_OTH_NE!K12</f>
        <v>0</v>
      </c>
      <c r="L12" s="10">
        <f>TI_NRG_FC_IND_NE!L12+FC_TRA_NE!L12+FC_OTH_NE!L12</f>
        <v>0</v>
      </c>
      <c r="M12" s="10">
        <f>TI_NRG_FC_IND_NE!M12+FC_TRA_NE!M12+FC_OTH_NE!M12</f>
        <v>0</v>
      </c>
      <c r="N12" s="10">
        <f>TI_NRG_FC_IND_NE!N12+FC_TRA_NE!N12+FC_OTH_NE!N12</f>
        <v>0</v>
      </c>
      <c r="O12" s="10">
        <f>TI_NRG_FC_IND_NE!O12+FC_TRA_NE!O12+FC_OTH_NE!O12</f>
        <v>0</v>
      </c>
      <c r="P12" s="10">
        <f>TI_NRG_FC_IND_NE!P12+FC_TRA_NE!P12+FC_OTH_NE!P12</f>
        <v>0</v>
      </c>
      <c r="Q12" s="10">
        <f>TI_NRG_FC_IND_NE!Q12+FC_TRA_NE!Q12+FC_OTH_NE!Q12</f>
        <v>0</v>
      </c>
      <c r="R12" s="10">
        <f>TI_NRG_FC_IND_NE!R12+FC_TRA_NE!R12+FC_OTH_NE!R12</f>
        <v>0</v>
      </c>
      <c r="S12" s="10">
        <f>TI_NRG_FC_IND_NE!S12+FC_TRA_NE!S12+FC_OTH_NE!S12</f>
        <v>0</v>
      </c>
      <c r="T12" s="10">
        <f>TI_NRG_FC_IND_NE!T12+FC_TRA_NE!T12+FC_OTH_NE!T12</f>
        <v>0</v>
      </c>
      <c r="U12" s="10">
        <f>TI_NRG_FC_IND_NE!U12+FC_TRA_NE!U12+FC_OTH_NE!U12</f>
        <v>0</v>
      </c>
      <c r="V12" s="10">
        <f>TI_NRG_FC_IND_NE!V12+FC_TRA_NE!V12+FC_OTH_NE!V12</f>
        <v>0</v>
      </c>
      <c r="W12" s="10">
        <f>TI_NRG_FC_IND_NE!W12+FC_TRA_NE!W12+FC_OTH_NE!W12</f>
        <v>0</v>
      </c>
      <c r="X12" s="10">
        <f>TI_NRG_FC_IND_NE!X12+FC_TRA_NE!X12+FC_OTH_NE!X12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TI_NRG_FC_IND_NE!C13+FC_TRA_NE!C13+FC_OTH_NE!C13</f>
        <v>51.053310404127252</v>
      </c>
      <c r="D13" s="10">
        <f>TI_NRG_FC_IND_NE!D13+FC_TRA_NE!D13+FC_OTH_NE!D13</f>
        <v>50.372570937231288</v>
      </c>
      <c r="E13" s="10">
        <f>TI_NRG_FC_IND_NE!E13+FC_TRA_NE!E13+FC_OTH_NE!E13</f>
        <v>52.414703353396384</v>
      </c>
      <c r="F13" s="10">
        <f>TI_NRG_FC_IND_NE!F13+FC_TRA_NE!F13+FC_OTH_NE!F13</f>
        <v>46.969045571797068</v>
      </c>
      <c r="G13" s="10">
        <f>TI_NRG_FC_IND_NE!G13+FC_TRA_NE!G13+FC_OTH_NE!G13</f>
        <v>51.734049871023217</v>
      </c>
      <c r="H13" s="10">
        <f>TI_NRG_FC_IND_NE!H13+FC_TRA_NE!H13+FC_OTH_NE!H13</f>
        <v>52.414703353396384</v>
      </c>
      <c r="I13" s="10">
        <f>TI_NRG_FC_IND_NE!I13+FC_TRA_NE!I13+FC_OTH_NE!I13</f>
        <v>49.691917454858128</v>
      </c>
      <c r="J13" s="10">
        <f>TI_NRG_FC_IND_NE!J13+FC_TRA_NE!J13+FC_OTH_NE!J13</f>
        <v>52.414703353396384</v>
      </c>
      <c r="K13" s="10">
        <f>TI_NRG_FC_IND_NE!K13+FC_TRA_NE!K13+FC_OTH_NE!K13</f>
        <v>53.095442820292341</v>
      </c>
      <c r="L13" s="10">
        <f>TI_NRG_FC_IND_NE!L13+FC_TRA_NE!L13+FC_OTH_NE!L13</f>
        <v>27.228460877042131</v>
      </c>
      <c r="M13" s="10">
        <f>TI_NRG_FC_IND_NE!M13+FC_TRA_NE!M13+FC_OTH_NE!M13</f>
        <v>22.46345657781599</v>
      </c>
      <c r="N13" s="10">
        <f>TI_NRG_FC_IND_NE!N13+FC_TRA_NE!N13+FC_OTH_NE!N13</f>
        <v>27.228460877042131</v>
      </c>
      <c r="O13" s="10">
        <f>TI_NRG_FC_IND_NE!O13+FC_TRA_NE!O13+FC_OTH_NE!O13</f>
        <v>21.102063628546858</v>
      </c>
      <c r="P13" s="10">
        <f>TI_NRG_FC_IND_NE!P13+FC_TRA_NE!P13+FC_OTH_NE!P13</f>
        <v>6.8071367153912297</v>
      </c>
      <c r="Q13" s="10">
        <f>TI_NRG_FC_IND_NE!Q13+FC_TRA_NE!Q13+FC_OTH_NE!Q13</f>
        <v>3.4035253654342221</v>
      </c>
      <c r="R13" s="10">
        <f>TI_NRG_FC_IND_NE!R13+FC_TRA_NE!R13+FC_OTH_NE!R13</f>
        <v>3.029148753224419</v>
      </c>
      <c r="S13" s="10">
        <f>TI_NRG_FC_IND_NE!S13+FC_TRA_NE!S13+FC_OTH_NE!S13</f>
        <v>2.1</v>
      </c>
      <c r="T13" s="10">
        <f>TI_NRG_FC_IND_NE!T13+FC_TRA_NE!T13+FC_OTH_NE!T13</f>
        <v>2.3497850386930348</v>
      </c>
      <c r="U13" s="10">
        <f>TI_NRG_FC_IND_NE!U13+FC_TRA_NE!U13+FC_OTH_NE!U13</f>
        <v>3.9950988822012041</v>
      </c>
      <c r="V13" s="10">
        <f>TI_NRG_FC_IND_NE!V13+FC_TRA_NE!V13+FC_OTH_NE!V13</f>
        <v>3.6669819432502151</v>
      </c>
      <c r="W13" s="10">
        <f>TI_NRG_FC_IND_NE!W13+FC_TRA_NE!W13+FC_OTH_NE!W13</f>
        <v>3.828976784178848</v>
      </c>
      <c r="X13" s="10">
        <f>TI_NRG_FC_IND_NE!X13+FC_TRA_NE!X13+FC_OTH_NE!X13</f>
        <v>3.3395528804815129</v>
      </c>
    </row>
    <row r="14" spans="1:24" ht="11.25" customHeight="1" x14ac:dyDescent="0.2">
      <c r="A14" s="41" t="s">
        <v>19</v>
      </c>
      <c r="B14" s="9" t="s">
        <v>20</v>
      </c>
      <c r="C14" s="10">
        <f>TI_NRG_FC_IND_NE!C14+FC_TRA_NE!C14+FC_OTH_NE!C14</f>
        <v>0</v>
      </c>
      <c r="D14" s="10">
        <f>TI_NRG_FC_IND_NE!D14+FC_TRA_NE!D14+FC_OTH_NE!D14</f>
        <v>0</v>
      </c>
      <c r="E14" s="10">
        <f>TI_NRG_FC_IND_NE!E14+FC_TRA_NE!E14+FC_OTH_NE!E14</f>
        <v>0</v>
      </c>
      <c r="F14" s="10">
        <f>TI_NRG_FC_IND_NE!F14+FC_TRA_NE!F14+FC_OTH_NE!F14</f>
        <v>0</v>
      </c>
      <c r="G14" s="10">
        <f>TI_NRG_FC_IND_NE!G14+FC_TRA_NE!G14+FC_OTH_NE!G14</f>
        <v>0</v>
      </c>
      <c r="H14" s="10">
        <f>TI_NRG_FC_IND_NE!H14+FC_TRA_NE!H14+FC_OTH_NE!H14</f>
        <v>0</v>
      </c>
      <c r="I14" s="10">
        <f>TI_NRG_FC_IND_NE!I14+FC_TRA_NE!I14+FC_OTH_NE!I14</f>
        <v>0</v>
      </c>
      <c r="J14" s="10">
        <f>TI_NRG_FC_IND_NE!J14+FC_TRA_NE!J14+FC_OTH_NE!J14</f>
        <v>0</v>
      </c>
      <c r="K14" s="10">
        <f>TI_NRG_FC_IND_NE!K14+FC_TRA_NE!K14+FC_OTH_NE!K14</f>
        <v>0</v>
      </c>
      <c r="L14" s="10">
        <f>TI_NRG_FC_IND_NE!L14+FC_TRA_NE!L14+FC_OTH_NE!L14</f>
        <v>0</v>
      </c>
      <c r="M14" s="10">
        <f>TI_NRG_FC_IND_NE!M14+FC_TRA_NE!M14+FC_OTH_NE!M14</f>
        <v>0</v>
      </c>
      <c r="N14" s="10">
        <f>TI_NRG_FC_IND_NE!N14+FC_TRA_NE!N14+FC_OTH_NE!N14</f>
        <v>0</v>
      </c>
      <c r="O14" s="10">
        <f>TI_NRG_FC_IND_NE!O14+FC_TRA_NE!O14+FC_OTH_NE!O14</f>
        <v>0</v>
      </c>
      <c r="P14" s="10">
        <f>TI_NRG_FC_IND_NE!P14+FC_TRA_NE!P14+FC_OTH_NE!P14</f>
        <v>0</v>
      </c>
      <c r="Q14" s="10">
        <f>TI_NRG_FC_IND_NE!Q14+FC_TRA_NE!Q14+FC_OTH_NE!Q14</f>
        <v>0</v>
      </c>
      <c r="R14" s="10">
        <f>TI_NRG_FC_IND_NE!R14+FC_TRA_NE!R14+FC_OTH_NE!R14</f>
        <v>0</v>
      </c>
      <c r="S14" s="10">
        <f>TI_NRG_FC_IND_NE!S14+FC_TRA_NE!S14+FC_OTH_NE!S14</f>
        <v>0</v>
      </c>
      <c r="T14" s="10">
        <f>TI_NRG_FC_IND_NE!T14+FC_TRA_NE!T14+FC_OTH_NE!T14</f>
        <v>0</v>
      </c>
      <c r="U14" s="10">
        <f>TI_NRG_FC_IND_NE!U14+FC_TRA_NE!U14+FC_OTH_NE!U14</f>
        <v>0</v>
      </c>
      <c r="V14" s="10">
        <f>TI_NRG_FC_IND_NE!V14+FC_TRA_NE!V14+FC_OTH_NE!V14</f>
        <v>0</v>
      </c>
      <c r="W14" s="10">
        <f>TI_NRG_FC_IND_NE!W14+FC_TRA_NE!W14+FC_OTH_NE!W14</f>
        <v>0</v>
      </c>
      <c r="X14" s="10">
        <f>TI_NRG_FC_IND_NE!X14+FC_TRA_NE!X14+FC_OTH_NE!X14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TI_NRG_FC_IND_NE!C15+FC_TRA_NE!C15+FC_OTH_NE!C15</f>
        <v>97.074118658641439</v>
      </c>
      <c r="D15" s="10">
        <f>TI_NRG_FC_IND_NE!D15+FC_TRA_NE!D15+FC_OTH_NE!D15</f>
        <v>90.068787618228711</v>
      </c>
      <c r="E15" s="10">
        <f>TI_NRG_FC_IND_NE!E15+FC_TRA_NE!E15+FC_OTH_NE!E15</f>
        <v>80.061134995700769</v>
      </c>
      <c r="F15" s="10">
        <f>TI_NRG_FC_IND_NE!F15+FC_TRA_NE!F15+FC_OTH_NE!F15</f>
        <v>95.072570937231291</v>
      </c>
      <c r="G15" s="10">
        <f>TI_NRG_FC_IND_NE!G15+FC_TRA_NE!G15+FC_OTH_NE!G15</f>
        <v>98.07489251934652</v>
      </c>
      <c r="H15" s="10">
        <f>TI_NRG_FC_IND_NE!H15+FC_TRA_NE!H15+FC_OTH_NE!H15</f>
        <v>93.071109200343926</v>
      </c>
      <c r="I15" s="10">
        <f>TI_NRG_FC_IND_NE!I15+FC_TRA_NE!I15+FC_OTH_NE!I15</f>
        <v>92.070335339638859</v>
      </c>
      <c r="J15" s="10">
        <f>TI_NRG_FC_IND_NE!J15+FC_TRA_NE!J15+FC_OTH_NE!J15</f>
        <v>101.07721410146171</v>
      </c>
      <c r="K15" s="10">
        <f>TI_NRG_FC_IND_NE!K15+FC_TRA_NE!K15+FC_OTH_NE!K15</f>
        <v>108.0825451418745</v>
      </c>
      <c r="L15" s="10">
        <f>TI_NRG_FC_IND_NE!L15+FC_TRA_NE!L15+FC_OTH_NE!L15</f>
        <v>108.0825451418745</v>
      </c>
      <c r="M15" s="10">
        <f>TI_NRG_FC_IND_NE!M15+FC_TRA_NE!M15+FC_OTH_NE!M15</f>
        <v>108.0825451418745</v>
      </c>
      <c r="N15" s="10">
        <f>TI_NRG_FC_IND_NE!N15+FC_TRA_NE!N15+FC_OTH_NE!N15</f>
        <v>108.0825451418745</v>
      </c>
      <c r="O15" s="10">
        <f>TI_NRG_FC_IND_NE!O15+FC_TRA_NE!O15+FC_OTH_NE!O15</f>
        <v>108.0825451418745</v>
      </c>
      <c r="P15" s="10">
        <f>TI_NRG_FC_IND_NE!P15+FC_TRA_NE!P15+FC_OTH_NE!P15</f>
        <v>110.0840928632846</v>
      </c>
      <c r="Q15" s="10">
        <f>TI_NRG_FC_IND_NE!Q15+FC_TRA_NE!Q15+FC_OTH_NE!Q15</f>
        <v>51.038950988822009</v>
      </c>
      <c r="R15" s="10">
        <f>TI_NRG_FC_IND_NE!R15+FC_TRA_NE!R15+FC_OTH_NE!R15</f>
        <v>77.257007738607044</v>
      </c>
      <c r="S15" s="10">
        <f>TI_NRG_FC_IND_NE!S15+FC_TRA_NE!S15+FC_OTH_NE!S15</f>
        <v>70.000429922613932</v>
      </c>
      <c r="T15" s="10">
        <f>TI_NRG_FC_IND_NE!T15+FC_TRA_NE!T15+FC_OTH_NE!T15</f>
        <v>68.799570077386065</v>
      </c>
      <c r="U15" s="10">
        <f>TI_NRG_FC_IND_NE!U15+FC_TRA_NE!U15+FC_OTH_NE!U15</f>
        <v>69.577128116938951</v>
      </c>
      <c r="V15" s="10">
        <f>TI_NRG_FC_IND_NE!V15+FC_TRA_NE!V15+FC_OTH_NE!V15</f>
        <v>64.340154772141005</v>
      </c>
      <c r="W15" s="10">
        <f>TI_NRG_FC_IND_NE!W15+FC_TRA_NE!W15+FC_OTH_NE!W15</f>
        <v>58.758899398108333</v>
      </c>
      <c r="X15" s="10">
        <f>TI_NRG_FC_IND_NE!X15+FC_TRA_NE!X15+FC_OTH_NE!X15</f>
        <v>40.585038693035251</v>
      </c>
    </row>
    <row r="16" spans="1:24" ht="11.25" customHeight="1" x14ac:dyDescent="0.2">
      <c r="A16" s="41" t="s">
        <v>23</v>
      </c>
      <c r="B16" s="9" t="s">
        <v>24</v>
      </c>
      <c r="C16" s="10">
        <f>TI_NRG_FC_IND_NE!C16+FC_TRA_NE!C16+FC_OTH_NE!C16</f>
        <v>0</v>
      </c>
      <c r="D16" s="10">
        <f>TI_NRG_FC_IND_NE!D16+FC_TRA_NE!D16+FC_OTH_NE!D16</f>
        <v>0</v>
      </c>
      <c r="E16" s="10">
        <f>TI_NRG_FC_IND_NE!E16+FC_TRA_NE!E16+FC_OTH_NE!E16</f>
        <v>0</v>
      </c>
      <c r="F16" s="10">
        <f>TI_NRG_FC_IND_NE!F16+FC_TRA_NE!F16+FC_OTH_NE!F16</f>
        <v>0</v>
      </c>
      <c r="G16" s="10">
        <f>TI_NRG_FC_IND_NE!G16+FC_TRA_NE!G16+FC_OTH_NE!G16</f>
        <v>0</v>
      </c>
      <c r="H16" s="10">
        <f>TI_NRG_FC_IND_NE!H16+FC_TRA_NE!H16+FC_OTH_NE!H16</f>
        <v>0</v>
      </c>
      <c r="I16" s="10">
        <f>TI_NRG_FC_IND_NE!I16+FC_TRA_NE!I16+FC_OTH_NE!I16</f>
        <v>0</v>
      </c>
      <c r="J16" s="10">
        <f>TI_NRG_FC_IND_NE!J16+FC_TRA_NE!J16+FC_OTH_NE!J16</f>
        <v>0</v>
      </c>
      <c r="K16" s="10">
        <f>TI_NRG_FC_IND_NE!K16+FC_TRA_NE!K16+FC_OTH_NE!K16</f>
        <v>0</v>
      </c>
      <c r="L16" s="10">
        <f>TI_NRG_FC_IND_NE!L16+FC_TRA_NE!L16+FC_OTH_NE!L16</f>
        <v>0</v>
      </c>
      <c r="M16" s="10">
        <f>TI_NRG_FC_IND_NE!M16+FC_TRA_NE!M16+FC_OTH_NE!M16</f>
        <v>0</v>
      </c>
      <c r="N16" s="10">
        <f>TI_NRG_FC_IND_NE!N16+FC_TRA_NE!N16+FC_OTH_NE!N16</f>
        <v>0</v>
      </c>
      <c r="O16" s="10">
        <f>TI_NRG_FC_IND_NE!O16+FC_TRA_NE!O16+FC_OTH_NE!O16</f>
        <v>0</v>
      </c>
      <c r="P16" s="10">
        <f>TI_NRG_FC_IND_NE!P16+FC_TRA_NE!P16+FC_OTH_NE!P16</f>
        <v>0</v>
      </c>
      <c r="Q16" s="10">
        <f>TI_NRG_FC_IND_NE!Q16+FC_TRA_NE!Q16+FC_OTH_NE!Q16</f>
        <v>0</v>
      </c>
      <c r="R16" s="10">
        <f>TI_NRG_FC_IND_NE!R16+FC_TRA_NE!R16+FC_OTH_NE!R16</f>
        <v>0</v>
      </c>
      <c r="S16" s="10">
        <f>TI_NRG_FC_IND_NE!S16+FC_TRA_NE!S16+FC_OTH_NE!S16</f>
        <v>0</v>
      </c>
      <c r="T16" s="10">
        <f>TI_NRG_FC_IND_NE!T16+FC_TRA_NE!T16+FC_OTH_NE!T16</f>
        <v>0</v>
      </c>
      <c r="U16" s="10">
        <f>TI_NRG_FC_IND_NE!U16+FC_TRA_NE!U16+FC_OTH_NE!U16</f>
        <v>0</v>
      </c>
      <c r="V16" s="10">
        <f>TI_NRG_FC_IND_NE!V16+FC_TRA_NE!V16+FC_OTH_NE!V16</f>
        <v>0</v>
      </c>
      <c r="W16" s="10">
        <f>TI_NRG_FC_IND_NE!W16+FC_TRA_NE!W16+FC_OTH_NE!W16</f>
        <v>0</v>
      </c>
      <c r="X16" s="10">
        <f>TI_NRG_FC_IND_NE!X16+FC_TRA_NE!X16+FC_OTH_NE!X16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TI_NRG_FC_IND_NE!C18+FC_TRA_NE!C18+FC_OTH_NE!C18</f>
        <v>0</v>
      </c>
      <c r="D18" s="10">
        <f>TI_NRG_FC_IND_NE!D18+FC_TRA_NE!D18+FC_OTH_NE!D18</f>
        <v>0</v>
      </c>
      <c r="E18" s="10">
        <f>TI_NRG_FC_IND_NE!E18+FC_TRA_NE!E18+FC_OTH_NE!E18</f>
        <v>0</v>
      </c>
      <c r="F18" s="10">
        <f>TI_NRG_FC_IND_NE!F18+FC_TRA_NE!F18+FC_OTH_NE!F18</f>
        <v>0</v>
      </c>
      <c r="G18" s="10">
        <f>TI_NRG_FC_IND_NE!G18+FC_TRA_NE!G18+FC_OTH_NE!G18</f>
        <v>0</v>
      </c>
      <c r="H18" s="10">
        <f>TI_NRG_FC_IND_NE!H18+FC_TRA_NE!H18+FC_OTH_NE!H18</f>
        <v>0</v>
      </c>
      <c r="I18" s="10">
        <f>TI_NRG_FC_IND_NE!I18+FC_TRA_NE!I18+FC_OTH_NE!I18</f>
        <v>0</v>
      </c>
      <c r="J18" s="10">
        <f>TI_NRG_FC_IND_NE!J18+FC_TRA_NE!J18+FC_OTH_NE!J18</f>
        <v>0</v>
      </c>
      <c r="K18" s="10">
        <f>TI_NRG_FC_IND_NE!K18+FC_TRA_NE!K18+FC_OTH_NE!K18</f>
        <v>0</v>
      </c>
      <c r="L18" s="10">
        <f>TI_NRG_FC_IND_NE!L18+FC_TRA_NE!L18+FC_OTH_NE!L18</f>
        <v>0</v>
      </c>
      <c r="M18" s="10">
        <f>TI_NRG_FC_IND_NE!M18+FC_TRA_NE!M18+FC_OTH_NE!M18</f>
        <v>0</v>
      </c>
      <c r="N18" s="10">
        <f>TI_NRG_FC_IND_NE!N18+FC_TRA_NE!N18+FC_OTH_NE!N18</f>
        <v>0</v>
      </c>
      <c r="O18" s="10">
        <f>TI_NRG_FC_IND_NE!O18+FC_TRA_NE!O18+FC_OTH_NE!O18</f>
        <v>0</v>
      </c>
      <c r="P18" s="10">
        <f>TI_NRG_FC_IND_NE!P18+FC_TRA_NE!P18+FC_OTH_NE!P18</f>
        <v>0</v>
      </c>
      <c r="Q18" s="10">
        <f>TI_NRG_FC_IND_NE!Q18+FC_TRA_NE!Q18+FC_OTH_NE!Q18</f>
        <v>0</v>
      </c>
      <c r="R18" s="10">
        <f>TI_NRG_FC_IND_NE!R18+FC_TRA_NE!R18+FC_OTH_NE!R18</f>
        <v>0</v>
      </c>
      <c r="S18" s="10">
        <f>TI_NRG_FC_IND_NE!S18+FC_TRA_NE!S18+FC_OTH_NE!S18</f>
        <v>0</v>
      </c>
      <c r="T18" s="10">
        <f>TI_NRG_FC_IND_NE!T18+FC_TRA_NE!T18+FC_OTH_NE!T18</f>
        <v>0</v>
      </c>
      <c r="U18" s="10">
        <f>TI_NRG_FC_IND_NE!U18+FC_TRA_NE!U18+FC_OTH_NE!U18</f>
        <v>0</v>
      </c>
      <c r="V18" s="10">
        <f>TI_NRG_FC_IND_NE!V18+FC_TRA_NE!V18+FC_OTH_NE!V18</f>
        <v>0</v>
      </c>
      <c r="W18" s="10">
        <f>TI_NRG_FC_IND_NE!W18+FC_TRA_NE!W18+FC_OTH_NE!W18</f>
        <v>0</v>
      </c>
      <c r="X18" s="10">
        <f>TI_NRG_FC_IND_NE!X18+FC_TRA_NE!X18+FC_OTH_NE!X18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TI_NRG_FC_IND_NE!C19+FC_TRA_NE!C19+FC_OTH_NE!C19</f>
        <v>0</v>
      </c>
      <c r="D19" s="10">
        <f>TI_NRG_FC_IND_NE!D19+FC_TRA_NE!D19+FC_OTH_NE!D19</f>
        <v>0</v>
      </c>
      <c r="E19" s="10">
        <f>TI_NRG_FC_IND_NE!E19+FC_TRA_NE!E19+FC_OTH_NE!E19</f>
        <v>0</v>
      </c>
      <c r="F19" s="10">
        <f>TI_NRG_FC_IND_NE!F19+FC_TRA_NE!F19+FC_OTH_NE!F19</f>
        <v>0</v>
      </c>
      <c r="G19" s="10">
        <f>TI_NRG_FC_IND_NE!G19+FC_TRA_NE!G19+FC_OTH_NE!G19</f>
        <v>0</v>
      </c>
      <c r="H19" s="10">
        <f>TI_NRG_FC_IND_NE!H19+FC_TRA_NE!H19+FC_OTH_NE!H19</f>
        <v>0</v>
      </c>
      <c r="I19" s="10">
        <f>TI_NRG_FC_IND_NE!I19+FC_TRA_NE!I19+FC_OTH_NE!I19</f>
        <v>0</v>
      </c>
      <c r="J19" s="10">
        <f>TI_NRG_FC_IND_NE!J19+FC_TRA_NE!J19+FC_OTH_NE!J19</f>
        <v>0</v>
      </c>
      <c r="K19" s="10">
        <f>TI_NRG_FC_IND_NE!K19+FC_TRA_NE!K19+FC_OTH_NE!K19</f>
        <v>0</v>
      </c>
      <c r="L19" s="10">
        <f>TI_NRG_FC_IND_NE!L19+FC_TRA_NE!L19+FC_OTH_NE!L19</f>
        <v>0</v>
      </c>
      <c r="M19" s="10">
        <f>TI_NRG_FC_IND_NE!M19+FC_TRA_NE!M19+FC_OTH_NE!M19</f>
        <v>0</v>
      </c>
      <c r="N19" s="10">
        <f>TI_NRG_FC_IND_NE!N19+FC_TRA_NE!N19+FC_OTH_NE!N19</f>
        <v>0</v>
      </c>
      <c r="O19" s="10">
        <f>TI_NRG_FC_IND_NE!O19+FC_TRA_NE!O19+FC_OTH_NE!O19</f>
        <v>0</v>
      </c>
      <c r="P19" s="10">
        <f>TI_NRG_FC_IND_NE!P19+FC_TRA_NE!P19+FC_OTH_NE!P19</f>
        <v>0</v>
      </c>
      <c r="Q19" s="10">
        <f>TI_NRG_FC_IND_NE!Q19+FC_TRA_NE!Q19+FC_OTH_NE!Q19</f>
        <v>0</v>
      </c>
      <c r="R19" s="10">
        <f>TI_NRG_FC_IND_NE!R19+FC_TRA_NE!R19+FC_OTH_NE!R19</f>
        <v>0</v>
      </c>
      <c r="S19" s="10">
        <f>TI_NRG_FC_IND_NE!S19+FC_TRA_NE!S19+FC_OTH_NE!S19</f>
        <v>0</v>
      </c>
      <c r="T19" s="10">
        <f>TI_NRG_FC_IND_NE!T19+FC_TRA_NE!T19+FC_OTH_NE!T19</f>
        <v>0</v>
      </c>
      <c r="U19" s="10">
        <f>TI_NRG_FC_IND_NE!U19+FC_TRA_NE!U19+FC_OTH_NE!U19</f>
        <v>0</v>
      </c>
      <c r="V19" s="10">
        <f>TI_NRG_FC_IND_NE!V19+FC_TRA_NE!V19+FC_OTH_NE!V19</f>
        <v>0</v>
      </c>
      <c r="W19" s="10">
        <f>TI_NRG_FC_IND_NE!W19+FC_TRA_NE!W19+FC_OTH_NE!W19</f>
        <v>0</v>
      </c>
      <c r="X19" s="10">
        <f>TI_NRG_FC_IND_NE!X19+FC_TRA_NE!X19+FC_OTH_NE!X19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TI_NRG_FC_IND_NE!C20+FC_TRA_NE!C20+FC_OTH_NE!C20</f>
        <v>0</v>
      </c>
      <c r="D20" s="10">
        <f>TI_NRG_FC_IND_NE!D20+FC_TRA_NE!D20+FC_OTH_NE!D20</f>
        <v>0</v>
      </c>
      <c r="E20" s="10">
        <f>TI_NRG_FC_IND_NE!E20+FC_TRA_NE!E20+FC_OTH_NE!E20</f>
        <v>0</v>
      </c>
      <c r="F20" s="10">
        <f>TI_NRG_FC_IND_NE!F20+FC_TRA_NE!F20+FC_OTH_NE!F20</f>
        <v>0</v>
      </c>
      <c r="G20" s="10">
        <f>TI_NRG_FC_IND_NE!G20+FC_TRA_NE!G20+FC_OTH_NE!G20</f>
        <v>0</v>
      </c>
      <c r="H20" s="10">
        <f>TI_NRG_FC_IND_NE!H20+FC_TRA_NE!H20+FC_OTH_NE!H20</f>
        <v>0</v>
      </c>
      <c r="I20" s="10">
        <f>TI_NRG_FC_IND_NE!I20+FC_TRA_NE!I20+FC_OTH_NE!I20</f>
        <v>0</v>
      </c>
      <c r="J20" s="10">
        <f>TI_NRG_FC_IND_NE!J20+FC_TRA_NE!J20+FC_OTH_NE!J20</f>
        <v>0</v>
      </c>
      <c r="K20" s="10">
        <f>TI_NRG_FC_IND_NE!K20+FC_TRA_NE!K20+FC_OTH_NE!K20</f>
        <v>0</v>
      </c>
      <c r="L20" s="10">
        <f>TI_NRG_FC_IND_NE!L20+FC_TRA_NE!L20+FC_OTH_NE!L20</f>
        <v>0</v>
      </c>
      <c r="M20" s="10">
        <f>TI_NRG_FC_IND_NE!M20+FC_TRA_NE!M20+FC_OTH_NE!M20</f>
        <v>0</v>
      </c>
      <c r="N20" s="10">
        <f>TI_NRG_FC_IND_NE!N20+FC_TRA_NE!N20+FC_OTH_NE!N20</f>
        <v>0</v>
      </c>
      <c r="O20" s="10">
        <f>TI_NRG_FC_IND_NE!O20+FC_TRA_NE!O20+FC_OTH_NE!O20</f>
        <v>0</v>
      </c>
      <c r="P20" s="10">
        <f>TI_NRG_FC_IND_NE!P20+FC_TRA_NE!P20+FC_OTH_NE!P20</f>
        <v>0</v>
      </c>
      <c r="Q20" s="10">
        <f>TI_NRG_FC_IND_NE!Q20+FC_TRA_NE!Q20+FC_OTH_NE!Q20</f>
        <v>0</v>
      </c>
      <c r="R20" s="10">
        <f>TI_NRG_FC_IND_NE!R20+FC_TRA_NE!R20+FC_OTH_NE!R20</f>
        <v>0</v>
      </c>
      <c r="S20" s="10">
        <f>TI_NRG_FC_IND_NE!S20+FC_TRA_NE!S20+FC_OTH_NE!S20</f>
        <v>0</v>
      </c>
      <c r="T20" s="10">
        <f>TI_NRG_FC_IND_NE!T20+FC_TRA_NE!T20+FC_OTH_NE!T20</f>
        <v>0</v>
      </c>
      <c r="U20" s="10">
        <f>TI_NRG_FC_IND_NE!U20+FC_TRA_NE!U20+FC_OTH_NE!U20</f>
        <v>0</v>
      </c>
      <c r="V20" s="10">
        <f>TI_NRG_FC_IND_NE!V20+FC_TRA_NE!V20+FC_OTH_NE!V20</f>
        <v>0</v>
      </c>
      <c r="W20" s="10">
        <f>TI_NRG_FC_IND_NE!W20+FC_TRA_NE!W20+FC_OTH_NE!W20</f>
        <v>0</v>
      </c>
      <c r="X20" s="10">
        <f>TI_NRG_FC_IND_NE!X20+FC_TRA_NE!X20+FC_OTH_NE!X20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TI_NRG_FC_IND_NE!C21+FC_TRA_NE!C21+FC_OTH_NE!C21</f>
        <v>0</v>
      </c>
      <c r="D21" s="10">
        <f>TI_NRG_FC_IND_NE!D21+FC_TRA_NE!D21+FC_OTH_NE!D21</f>
        <v>0</v>
      </c>
      <c r="E21" s="10">
        <f>TI_NRG_FC_IND_NE!E21+FC_TRA_NE!E21+FC_OTH_NE!E21</f>
        <v>0</v>
      </c>
      <c r="F21" s="10">
        <f>TI_NRG_FC_IND_NE!F21+FC_TRA_NE!F21+FC_OTH_NE!F21</f>
        <v>0</v>
      </c>
      <c r="G21" s="10">
        <f>TI_NRG_FC_IND_NE!G21+FC_TRA_NE!G21+FC_OTH_NE!G21</f>
        <v>0</v>
      </c>
      <c r="H21" s="10">
        <f>TI_NRG_FC_IND_NE!H21+FC_TRA_NE!H21+FC_OTH_NE!H21</f>
        <v>0</v>
      </c>
      <c r="I21" s="10">
        <f>TI_NRG_FC_IND_NE!I21+FC_TRA_NE!I21+FC_OTH_NE!I21</f>
        <v>0</v>
      </c>
      <c r="J21" s="10">
        <f>TI_NRG_FC_IND_NE!J21+FC_TRA_NE!J21+FC_OTH_NE!J21</f>
        <v>0</v>
      </c>
      <c r="K21" s="10">
        <f>TI_NRG_FC_IND_NE!K21+FC_TRA_NE!K21+FC_OTH_NE!K21</f>
        <v>0</v>
      </c>
      <c r="L21" s="10">
        <f>TI_NRG_FC_IND_NE!L21+FC_TRA_NE!L21+FC_OTH_NE!L21</f>
        <v>0</v>
      </c>
      <c r="M21" s="10">
        <f>TI_NRG_FC_IND_NE!M21+FC_TRA_NE!M21+FC_OTH_NE!M21</f>
        <v>0</v>
      </c>
      <c r="N21" s="10">
        <f>TI_NRG_FC_IND_NE!N21+FC_TRA_NE!N21+FC_OTH_NE!N21</f>
        <v>0</v>
      </c>
      <c r="O21" s="10">
        <f>TI_NRG_FC_IND_NE!O21+FC_TRA_NE!O21+FC_OTH_NE!O21</f>
        <v>0</v>
      </c>
      <c r="P21" s="10">
        <f>TI_NRG_FC_IND_NE!P21+FC_TRA_NE!P21+FC_OTH_NE!P21</f>
        <v>0</v>
      </c>
      <c r="Q21" s="10">
        <f>TI_NRG_FC_IND_NE!Q21+FC_TRA_NE!Q21+FC_OTH_NE!Q21</f>
        <v>0</v>
      </c>
      <c r="R21" s="10">
        <f>TI_NRG_FC_IND_NE!R21+FC_TRA_NE!R21+FC_OTH_NE!R21</f>
        <v>0</v>
      </c>
      <c r="S21" s="10">
        <f>TI_NRG_FC_IND_NE!S21+FC_TRA_NE!S21+FC_OTH_NE!S21</f>
        <v>0</v>
      </c>
      <c r="T21" s="10">
        <f>TI_NRG_FC_IND_NE!T21+FC_TRA_NE!T21+FC_OTH_NE!T21</f>
        <v>0</v>
      </c>
      <c r="U21" s="10">
        <f>TI_NRG_FC_IND_NE!U21+FC_TRA_NE!U21+FC_OTH_NE!U21</f>
        <v>0</v>
      </c>
      <c r="V21" s="10">
        <f>TI_NRG_FC_IND_NE!V21+FC_TRA_NE!V21+FC_OTH_NE!V21</f>
        <v>0</v>
      </c>
      <c r="W21" s="10">
        <f>TI_NRG_FC_IND_NE!W21+FC_TRA_NE!W21+FC_OTH_NE!W21</f>
        <v>0</v>
      </c>
      <c r="X21" s="10">
        <f>TI_NRG_FC_IND_NE!X21+FC_TRA_NE!X21+FC_OTH_NE!X21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TI_NRG_FC_IND_NE!C23+FC_TRA_NE!C23+FC_OTH_NE!C23</f>
        <v>0</v>
      </c>
      <c r="D23" s="10">
        <f>TI_NRG_FC_IND_NE!D23+FC_TRA_NE!D23+FC_OTH_NE!D23</f>
        <v>0</v>
      </c>
      <c r="E23" s="10">
        <f>TI_NRG_FC_IND_NE!E23+FC_TRA_NE!E23+FC_OTH_NE!E23</f>
        <v>0</v>
      </c>
      <c r="F23" s="10">
        <f>TI_NRG_FC_IND_NE!F23+FC_TRA_NE!F23+FC_OTH_NE!F23</f>
        <v>0</v>
      </c>
      <c r="G23" s="10">
        <f>TI_NRG_FC_IND_NE!G23+FC_TRA_NE!G23+FC_OTH_NE!G23</f>
        <v>0</v>
      </c>
      <c r="H23" s="10">
        <f>TI_NRG_FC_IND_NE!H23+FC_TRA_NE!H23+FC_OTH_NE!H23</f>
        <v>0</v>
      </c>
      <c r="I23" s="10">
        <f>TI_NRG_FC_IND_NE!I23+FC_TRA_NE!I23+FC_OTH_NE!I23</f>
        <v>0</v>
      </c>
      <c r="J23" s="10">
        <f>TI_NRG_FC_IND_NE!J23+FC_TRA_NE!J23+FC_OTH_NE!J23</f>
        <v>0</v>
      </c>
      <c r="K23" s="10">
        <f>TI_NRG_FC_IND_NE!K23+FC_TRA_NE!K23+FC_OTH_NE!K23</f>
        <v>0</v>
      </c>
      <c r="L23" s="10">
        <f>TI_NRG_FC_IND_NE!L23+FC_TRA_NE!L23+FC_OTH_NE!L23</f>
        <v>0</v>
      </c>
      <c r="M23" s="10">
        <f>TI_NRG_FC_IND_NE!M23+FC_TRA_NE!M23+FC_OTH_NE!M23</f>
        <v>0</v>
      </c>
      <c r="N23" s="10">
        <f>TI_NRG_FC_IND_NE!N23+FC_TRA_NE!N23+FC_OTH_NE!N23</f>
        <v>0</v>
      </c>
      <c r="O23" s="10">
        <f>TI_NRG_FC_IND_NE!O23+FC_TRA_NE!O23+FC_OTH_NE!O23</f>
        <v>0</v>
      </c>
      <c r="P23" s="10">
        <f>TI_NRG_FC_IND_NE!P23+FC_TRA_NE!P23+FC_OTH_NE!P23</f>
        <v>0</v>
      </c>
      <c r="Q23" s="10">
        <f>TI_NRG_FC_IND_NE!Q23+FC_TRA_NE!Q23+FC_OTH_NE!Q23</f>
        <v>0</v>
      </c>
      <c r="R23" s="10">
        <f>TI_NRG_FC_IND_NE!R23+FC_TRA_NE!R23+FC_OTH_NE!R23</f>
        <v>0</v>
      </c>
      <c r="S23" s="10">
        <f>TI_NRG_FC_IND_NE!S23+FC_TRA_NE!S23+FC_OTH_NE!S23</f>
        <v>0</v>
      </c>
      <c r="T23" s="10">
        <f>TI_NRG_FC_IND_NE!T23+FC_TRA_NE!T23+FC_OTH_NE!T23</f>
        <v>0</v>
      </c>
      <c r="U23" s="10">
        <f>TI_NRG_FC_IND_NE!U23+FC_TRA_NE!U23+FC_OTH_NE!U23</f>
        <v>0</v>
      </c>
      <c r="V23" s="10">
        <f>TI_NRG_FC_IND_NE!V23+FC_TRA_NE!V23+FC_OTH_NE!V23</f>
        <v>0</v>
      </c>
      <c r="W23" s="10">
        <f>TI_NRG_FC_IND_NE!W23+FC_TRA_NE!W23+FC_OTH_NE!W23</f>
        <v>0</v>
      </c>
      <c r="X23" s="10">
        <f>TI_NRG_FC_IND_NE!X23+FC_TRA_NE!X23+FC_OTH_NE!X23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TI_NRG_FC_IND_NE!C24+FC_TRA_NE!C24+FC_OTH_NE!C24</f>
        <v>0</v>
      </c>
      <c r="D24" s="10">
        <f>TI_NRG_FC_IND_NE!D24+FC_TRA_NE!D24+FC_OTH_NE!D24</f>
        <v>0</v>
      </c>
      <c r="E24" s="10">
        <f>TI_NRG_FC_IND_NE!E24+FC_TRA_NE!E24+FC_OTH_NE!E24</f>
        <v>0</v>
      </c>
      <c r="F24" s="10">
        <f>TI_NRG_FC_IND_NE!F24+FC_TRA_NE!F24+FC_OTH_NE!F24</f>
        <v>0</v>
      </c>
      <c r="G24" s="10">
        <f>TI_NRG_FC_IND_NE!G24+FC_TRA_NE!G24+FC_OTH_NE!G24</f>
        <v>0</v>
      </c>
      <c r="H24" s="10">
        <f>TI_NRG_FC_IND_NE!H24+FC_TRA_NE!H24+FC_OTH_NE!H24</f>
        <v>0</v>
      </c>
      <c r="I24" s="10">
        <f>TI_NRG_FC_IND_NE!I24+FC_TRA_NE!I24+FC_OTH_NE!I24</f>
        <v>0</v>
      </c>
      <c r="J24" s="10">
        <f>TI_NRG_FC_IND_NE!J24+FC_TRA_NE!J24+FC_OTH_NE!J24</f>
        <v>0</v>
      </c>
      <c r="K24" s="10">
        <f>TI_NRG_FC_IND_NE!K24+FC_TRA_NE!K24+FC_OTH_NE!K24</f>
        <v>0</v>
      </c>
      <c r="L24" s="10">
        <f>TI_NRG_FC_IND_NE!L24+FC_TRA_NE!L24+FC_OTH_NE!L24</f>
        <v>0</v>
      </c>
      <c r="M24" s="10">
        <f>TI_NRG_FC_IND_NE!M24+FC_TRA_NE!M24+FC_OTH_NE!M24</f>
        <v>0</v>
      </c>
      <c r="N24" s="10">
        <f>TI_NRG_FC_IND_NE!N24+FC_TRA_NE!N24+FC_OTH_NE!N24</f>
        <v>0</v>
      </c>
      <c r="O24" s="10">
        <f>TI_NRG_FC_IND_NE!O24+FC_TRA_NE!O24+FC_OTH_NE!O24</f>
        <v>0</v>
      </c>
      <c r="P24" s="10">
        <f>TI_NRG_FC_IND_NE!P24+FC_TRA_NE!P24+FC_OTH_NE!P24</f>
        <v>0</v>
      </c>
      <c r="Q24" s="10">
        <f>TI_NRG_FC_IND_NE!Q24+FC_TRA_NE!Q24+FC_OTH_NE!Q24</f>
        <v>0</v>
      </c>
      <c r="R24" s="10">
        <f>TI_NRG_FC_IND_NE!R24+FC_TRA_NE!R24+FC_OTH_NE!R24</f>
        <v>0</v>
      </c>
      <c r="S24" s="10">
        <f>TI_NRG_FC_IND_NE!S24+FC_TRA_NE!S24+FC_OTH_NE!S24</f>
        <v>0</v>
      </c>
      <c r="T24" s="10">
        <f>TI_NRG_FC_IND_NE!T24+FC_TRA_NE!T24+FC_OTH_NE!T24</f>
        <v>0</v>
      </c>
      <c r="U24" s="10">
        <f>TI_NRG_FC_IND_NE!U24+FC_TRA_NE!U24+FC_OTH_NE!U24</f>
        <v>0</v>
      </c>
      <c r="V24" s="10">
        <f>TI_NRG_FC_IND_NE!V24+FC_TRA_NE!V24+FC_OTH_NE!V24</f>
        <v>0</v>
      </c>
      <c r="W24" s="10">
        <f>TI_NRG_FC_IND_NE!W24+FC_TRA_NE!W24+FC_OTH_NE!W24</f>
        <v>0</v>
      </c>
      <c r="X24" s="10">
        <f>TI_NRG_FC_IND_NE!X24+FC_TRA_NE!X24+FC_OTH_NE!X24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TI_NRG_FC_IND_NE!C25+FC_TRA_NE!C25+FC_OTH_NE!C25</f>
        <v>0</v>
      </c>
      <c r="D25" s="37">
        <f>TI_NRG_FC_IND_NE!D25+FC_TRA_NE!D25+FC_OTH_NE!D25</f>
        <v>0</v>
      </c>
      <c r="E25" s="37">
        <f>TI_NRG_FC_IND_NE!E25+FC_TRA_NE!E25+FC_OTH_NE!E25</f>
        <v>0</v>
      </c>
      <c r="F25" s="37">
        <f>TI_NRG_FC_IND_NE!F25+FC_TRA_NE!F25+FC_OTH_NE!F25</f>
        <v>0</v>
      </c>
      <c r="G25" s="37">
        <f>TI_NRG_FC_IND_NE!G25+FC_TRA_NE!G25+FC_OTH_NE!G25</f>
        <v>0</v>
      </c>
      <c r="H25" s="37">
        <f>TI_NRG_FC_IND_NE!H25+FC_TRA_NE!H25+FC_OTH_NE!H25</f>
        <v>0</v>
      </c>
      <c r="I25" s="37">
        <f>TI_NRG_FC_IND_NE!I25+FC_TRA_NE!I25+FC_OTH_NE!I25</f>
        <v>0</v>
      </c>
      <c r="J25" s="37">
        <f>TI_NRG_FC_IND_NE!J25+FC_TRA_NE!J25+FC_OTH_NE!J25</f>
        <v>0</v>
      </c>
      <c r="K25" s="37">
        <f>TI_NRG_FC_IND_NE!K25+FC_TRA_NE!K25+FC_OTH_NE!K25</f>
        <v>0</v>
      </c>
      <c r="L25" s="37">
        <f>TI_NRG_FC_IND_NE!L25+FC_TRA_NE!L25+FC_OTH_NE!L25</f>
        <v>0</v>
      </c>
      <c r="M25" s="37">
        <f>TI_NRG_FC_IND_NE!M25+FC_TRA_NE!M25+FC_OTH_NE!M25</f>
        <v>0</v>
      </c>
      <c r="N25" s="37">
        <f>TI_NRG_FC_IND_NE!N25+FC_TRA_NE!N25+FC_OTH_NE!N25</f>
        <v>0</v>
      </c>
      <c r="O25" s="37">
        <f>TI_NRG_FC_IND_NE!O25+FC_TRA_NE!O25+FC_OTH_NE!O25</f>
        <v>0</v>
      </c>
      <c r="P25" s="37">
        <f>TI_NRG_FC_IND_NE!P25+FC_TRA_NE!P25+FC_OTH_NE!P25</f>
        <v>0</v>
      </c>
      <c r="Q25" s="37">
        <f>TI_NRG_FC_IND_NE!Q25+FC_TRA_NE!Q25+FC_OTH_NE!Q25</f>
        <v>0</v>
      </c>
      <c r="R25" s="37">
        <f>TI_NRG_FC_IND_NE!R25+FC_TRA_NE!R25+FC_OTH_NE!R25</f>
        <v>0</v>
      </c>
      <c r="S25" s="37">
        <f>TI_NRG_FC_IND_NE!S25+FC_TRA_NE!S25+FC_OTH_NE!S25</f>
        <v>0</v>
      </c>
      <c r="T25" s="37">
        <f>TI_NRG_FC_IND_NE!T25+FC_TRA_NE!T25+FC_OTH_NE!T25</f>
        <v>0</v>
      </c>
      <c r="U25" s="37">
        <f>TI_NRG_FC_IND_NE!U25+FC_TRA_NE!U25+FC_OTH_NE!U25</f>
        <v>0</v>
      </c>
      <c r="V25" s="37">
        <f>TI_NRG_FC_IND_NE!V25+FC_TRA_NE!V25+FC_OTH_NE!V25</f>
        <v>0</v>
      </c>
      <c r="W25" s="37">
        <f>TI_NRG_FC_IND_NE!W25+FC_TRA_NE!W25+FC_OTH_NE!W25</f>
        <v>0</v>
      </c>
      <c r="X25" s="37">
        <f>TI_NRG_FC_IND_NE!X25+FC_TRA_NE!X25+FC_OTH_NE!X25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8736.7927773000847</v>
      </c>
      <c r="D26" s="37">
        <f t="shared" si="14"/>
        <v>8874.3676698194322</v>
      </c>
      <c r="E26" s="37">
        <f t="shared" si="14"/>
        <v>9720.6393809114361</v>
      </c>
      <c r="F26" s="37">
        <f t="shared" si="14"/>
        <v>11213.526311263973</v>
      </c>
      <c r="G26" s="37">
        <f t="shared" si="14"/>
        <v>11114.816423043852</v>
      </c>
      <c r="H26" s="37">
        <f t="shared" si="14"/>
        <v>11178.393723129835</v>
      </c>
      <c r="I26" s="37">
        <f t="shared" si="14"/>
        <v>11314.549785038693</v>
      </c>
      <c r="J26" s="37">
        <f t="shared" si="14"/>
        <v>10955.59785038693</v>
      </c>
      <c r="K26" s="37">
        <f t="shared" si="14"/>
        <v>10077.697936371451</v>
      </c>
      <c r="L26" s="37">
        <f t="shared" si="14"/>
        <v>10275.007136715391</v>
      </c>
      <c r="M26" s="37">
        <f t="shared" si="14"/>
        <v>11112.794411006018</v>
      </c>
      <c r="N26" s="37">
        <f t="shared" si="14"/>
        <v>10281.496130696476</v>
      </c>
      <c r="O26" s="37">
        <f t="shared" si="14"/>
        <v>10572.519862424762</v>
      </c>
      <c r="P26" s="37">
        <f t="shared" si="14"/>
        <v>10096.937231298365</v>
      </c>
      <c r="Q26" s="37">
        <f t="shared" si="14"/>
        <v>9747.5048151332758</v>
      </c>
      <c r="R26" s="37">
        <f t="shared" si="14"/>
        <v>9682.20154772141</v>
      </c>
      <c r="S26" s="37">
        <f t="shared" si="14"/>
        <v>10420.034995700773</v>
      </c>
      <c r="T26" s="37">
        <f t="shared" si="14"/>
        <v>10973.162424763541</v>
      </c>
      <c r="U26" s="37">
        <f t="shared" si="14"/>
        <v>10353.63611349957</v>
      </c>
      <c r="V26" s="37">
        <f t="shared" si="14"/>
        <v>9313.8410146173665</v>
      </c>
      <c r="W26" s="37">
        <f t="shared" si="14"/>
        <v>10325.587532244193</v>
      </c>
      <c r="X26" s="37">
        <f t="shared" ref="X26" si="15">SUM(X27,X33)</f>
        <v>10128.649011177988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2787.2362854686162</v>
      </c>
      <c r="D27" s="29">
        <f t="shared" si="16"/>
        <v>2798.126999140155</v>
      </c>
      <c r="E27" s="29">
        <f t="shared" si="16"/>
        <v>3442.151934651763</v>
      </c>
      <c r="F27" s="29">
        <f t="shared" si="16"/>
        <v>3074.1379191745491</v>
      </c>
      <c r="G27" s="29">
        <f t="shared" si="16"/>
        <v>3018.056577815993</v>
      </c>
      <c r="H27" s="29">
        <f t="shared" si="16"/>
        <v>3345.1802235597588</v>
      </c>
      <c r="I27" s="29">
        <f t="shared" si="16"/>
        <v>3649.8519346517619</v>
      </c>
      <c r="J27" s="29">
        <f t="shared" si="16"/>
        <v>3005.063972484953</v>
      </c>
      <c r="K27" s="29">
        <f t="shared" si="16"/>
        <v>2927.8685296646599</v>
      </c>
      <c r="L27" s="29">
        <f t="shared" si="16"/>
        <v>2831.6619088564062</v>
      </c>
      <c r="M27" s="29">
        <f t="shared" si="16"/>
        <v>2793.7331040412719</v>
      </c>
      <c r="N27" s="29">
        <f t="shared" si="16"/>
        <v>2882.487618228718</v>
      </c>
      <c r="O27" s="29">
        <f t="shared" si="16"/>
        <v>2576.7650042992259</v>
      </c>
      <c r="P27" s="29">
        <f t="shared" si="16"/>
        <v>2666.6671539122958</v>
      </c>
      <c r="Q27" s="29">
        <f t="shared" si="16"/>
        <v>2715.39105760963</v>
      </c>
      <c r="R27" s="29">
        <f t="shared" si="16"/>
        <v>2202.855975924334</v>
      </c>
      <c r="S27" s="29">
        <f t="shared" si="16"/>
        <v>2303.317196904557</v>
      </c>
      <c r="T27" s="29">
        <f t="shared" si="16"/>
        <v>2165.577042132416</v>
      </c>
      <c r="U27" s="29">
        <f t="shared" si="16"/>
        <v>1747.5969045571801</v>
      </c>
      <c r="V27" s="29">
        <f t="shared" si="16"/>
        <v>1468.4280309544281</v>
      </c>
      <c r="W27" s="29">
        <f t="shared" si="16"/>
        <v>1626.267067927773</v>
      </c>
      <c r="X27" s="29">
        <f t="shared" ref="X27" si="17">SUM(X28:X32)</f>
        <v>1433.622269991401</v>
      </c>
    </row>
    <row r="28" spans="1:24" ht="11.25" customHeight="1" x14ac:dyDescent="0.2">
      <c r="A28" s="41" t="s">
        <v>45</v>
      </c>
      <c r="B28" s="9" t="s">
        <v>46</v>
      </c>
      <c r="C28" s="10">
        <f>TI_NRG_FC_IND_NE!C28+FC_TRA_NE!C28+FC_OTH_NE!C28</f>
        <v>0</v>
      </c>
      <c r="D28" s="10">
        <f>TI_NRG_FC_IND_NE!D28+FC_TRA_NE!D28+FC_OTH_NE!D28</f>
        <v>0</v>
      </c>
      <c r="E28" s="10">
        <f>TI_NRG_FC_IND_NE!E28+FC_TRA_NE!E28+FC_OTH_NE!E28</f>
        <v>0</v>
      </c>
      <c r="F28" s="10">
        <f>TI_NRG_FC_IND_NE!F28+FC_TRA_NE!F28+FC_OTH_NE!F28</f>
        <v>0</v>
      </c>
      <c r="G28" s="10">
        <f>TI_NRG_FC_IND_NE!G28+FC_TRA_NE!G28+FC_OTH_NE!G28</f>
        <v>0</v>
      </c>
      <c r="H28" s="10">
        <f>TI_NRG_FC_IND_NE!H28+FC_TRA_NE!H28+FC_OTH_NE!H28</f>
        <v>0</v>
      </c>
      <c r="I28" s="10">
        <f>TI_NRG_FC_IND_NE!I28+FC_TRA_NE!I28+FC_OTH_NE!I28</f>
        <v>0</v>
      </c>
      <c r="J28" s="10">
        <f>TI_NRG_FC_IND_NE!J28+FC_TRA_NE!J28+FC_OTH_NE!J28</f>
        <v>0</v>
      </c>
      <c r="K28" s="10">
        <f>TI_NRG_FC_IND_NE!K28+FC_TRA_NE!K28+FC_OTH_NE!K28</f>
        <v>0</v>
      </c>
      <c r="L28" s="10">
        <f>TI_NRG_FC_IND_NE!L28+FC_TRA_NE!L28+FC_OTH_NE!L28</f>
        <v>0</v>
      </c>
      <c r="M28" s="10">
        <f>TI_NRG_FC_IND_NE!M28+FC_TRA_NE!M28+FC_OTH_NE!M28</f>
        <v>0</v>
      </c>
      <c r="N28" s="10">
        <f>TI_NRG_FC_IND_NE!N28+FC_TRA_NE!N28+FC_OTH_NE!N28</f>
        <v>0</v>
      </c>
      <c r="O28" s="10">
        <f>TI_NRG_FC_IND_NE!O28+FC_TRA_NE!O28+FC_OTH_NE!O28</f>
        <v>0</v>
      </c>
      <c r="P28" s="10">
        <f>TI_NRG_FC_IND_NE!P28+FC_TRA_NE!P28+FC_OTH_NE!P28</f>
        <v>0</v>
      </c>
      <c r="Q28" s="10">
        <f>TI_NRG_FC_IND_NE!Q28+FC_TRA_NE!Q28+FC_OTH_NE!Q28</f>
        <v>0</v>
      </c>
      <c r="R28" s="10">
        <f>TI_NRG_FC_IND_NE!R28+FC_TRA_NE!R28+FC_OTH_NE!R28</f>
        <v>0</v>
      </c>
      <c r="S28" s="10">
        <f>TI_NRG_FC_IND_NE!S28+FC_TRA_NE!S28+FC_OTH_NE!S28</f>
        <v>0</v>
      </c>
      <c r="T28" s="10">
        <f>TI_NRG_FC_IND_NE!T28+FC_TRA_NE!T28+FC_OTH_NE!T28</f>
        <v>0</v>
      </c>
      <c r="U28" s="10">
        <f>TI_NRG_FC_IND_NE!U28+FC_TRA_NE!U28+FC_OTH_NE!U28</f>
        <v>0</v>
      </c>
      <c r="V28" s="10">
        <f>TI_NRG_FC_IND_NE!V28+FC_TRA_NE!V28+FC_OTH_NE!V28</f>
        <v>0</v>
      </c>
      <c r="W28" s="10">
        <f>TI_NRG_FC_IND_NE!W28+FC_TRA_NE!W28+FC_OTH_NE!W28</f>
        <v>0</v>
      </c>
      <c r="X28" s="10">
        <f>TI_NRG_FC_IND_NE!X28+FC_TRA_NE!X28+FC_OTH_NE!X28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TI_NRG_FC_IND_NE!C29+FC_TRA_NE!C29+FC_OTH_NE!C29</f>
        <v>2787.2362854686162</v>
      </c>
      <c r="D29" s="10">
        <f>TI_NRG_FC_IND_NE!D29+FC_TRA_NE!D29+FC_OTH_NE!D29</f>
        <v>2798.126999140155</v>
      </c>
      <c r="E29" s="10">
        <f>TI_NRG_FC_IND_NE!E29+FC_TRA_NE!E29+FC_OTH_NE!E29</f>
        <v>3442.151934651763</v>
      </c>
      <c r="F29" s="10">
        <f>TI_NRG_FC_IND_NE!F29+FC_TRA_NE!F29+FC_OTH_NE!F29</f>
        <v>3074.1379191745491</v>
      </c>
      <c r="G29" s="10">
        <f>TI_NRG_FC_IND_NE!G29+FC_TRA_NE!G29+FC_OTH_NE!G29</f>
        <v>3018.056577815993</v>
      </c>
      <c r="H29" s="10">
        <f>TI_NRG_FC_IND_NE!H29+FC_TRA_NE!H29+FC_OTH_NE!H29</f>
        <v>3345.1802235597588</v>
      </c>
      <c r="I29" s="10">
        <f>TI_NRG_FC_IND_NE!I29+FC_TRA_NE!I29+FC_OTH_NE!I29</f>
        <v>3649.8519346517619</v>
      </c>
      <c r="J29" s="10">
        <f>TI_NRG_FC_IND_NE!J29+FC_TRA_NE!J29+FC_OTH_NE!J29</f>
        <v>3005.063972484953</v>
      </c>
      <c r="K29" s="10">
        <f>TI_NRG_FC_IND_NE!K29+FC_TRA_NE!K29+FC_OTH_NE!K29</f>
        <v>2927.8685296646599</v>
      </c>
      <c r="L29" s="10">
        <f>TI_NRG_FC_IND_NE!L29+FC_TRA_NE!L29+FC_OTH_NE!L29</f>
        <v>2831.6619088564062</v>
      </c>
      <c r="M29" s="10">
        <f>TI_NRG_FC_IND_NE!M29+FC_TRA_NE!M29+FC_OTH_NE!M29</f>
        <v>2793.7331040412719</v>
      </c>
      <c r="N29" s="10">
        <f>TI_NRG_FC_IND_NE!N29+FC_TRA_NE!N29+FC_OTH_NE!N29</f>
        <v>2882.487618228718</v>
      </c>
      <c r="O29" s="10">
        <f>TI_NRG_FC_IND_NE!O29+FC_TRA_NE!O29+FC_OTH_NE!O29</f>
        <v>2576.7650042992259</v>
      </c>
      <c r="P29" s="10">
        <f>TI_NRG_FC_IND_NE!P29+FC_TRA_NE!P29+FC_OTH_NE!P29</f>
        <v>2666.6671539122958</v>
      </c>
      <c r="Q29" s="10">
        <f>TI_NRG_FC_IND_NE!Q29+FC_TRA_NE!Q29+FC_OTH_NE!Q29</f>
        <v>2715.39105760963</v>
      </c>
      <c r="R29" s="10">
        <f>TI_NRG_FC_IND_NE!R29+FC_TRA_NE!R29+FC_OTH_NE!R29</f>
        <v>2202.855975924334</v>
      </c>
      <c r="S29" s="10">
        <f>TI_NRG_FC_IND_NE!S29+FC_TRA_NE!S29+FC_OTH_NE!S29</f>
        <v>2303.317196904557</v>
      </c>
      <c r="T29" s="10">
        <f>TI_NRG_FC_IND_NE!T29+FC_TRA_NE!T29+FC_OTH_NE!T29</f>
        <v>2165.577042132416</v>
      </c>
      <c r="U29" s="10">
        <f>TI_NRG_FC_IND_NE!U29+FC_TRA_NE!U29+FC_OTH_NE!U29</f>
        <v>1747.5969045571801</v>
      </c>
      <c r="V29" s="10">
        <f>TI_NRG_FC_IND_NE!V29+FC_TRA_NE!V29+FC_OTH_NE!V29</f>
        <v>1468.4280309544281</v>
      </c>
      <c r="W29" s="10">
        <f>TI_NRG_FC_IND_NE!W29+FC_TRA_NE!W29+FC_OTH_NE!W29</f>
        <v>1626.267067927773</v>
      </c>
      <c r="X29" s="10">
        <f>TI_NRG_FC_IND_NE!X29+FC_TRA_NE!X29+FC_OTH_NE!X29</f>
        <v>1433.622269991401</v>
      </c>
    </row>
    <row r="30" spans="1:24" ht="11.25" customHeight="1" x14ac:dyDescent="0.2">
      <c r="A30" s="41" t="s">
        <v>49</v>
      </c>
      <c r="B30" s="9" t="s">
        <v>50</v>
      </c>
      <c r="C30" s="10">
        <f>TI_NRG_FC_IND_NE!C30+FC_TRA_NE!C30+FC_OTH_NE!C30</f>
        <v>0</v>
      </c>
      <c r="D30" s="10">
        <f>TI_NRG_FC_IND_NE!D30+FC_TRA_NE!D30+FC_OTH_NE!D30</f>
        <v>0</v>
      </c>
      <c r="E30" s="10">
        <f>TI_NRG_FC_IND_NE!E30+FC_TRA_NE!E30+FC_OTH_NE!E30</f>
        <v>0</v>
      </c>
      <c r="F30" s="10">
        <f>TI_NRG_FC_IND_NE!F30+FC_TRA_NE!F30+FC_OTH_NE!F30</f>
        <v>0</v>
      </c>
      <c r="G30" s="10">
        <f>TI_NRG_FC_IND_NE!G30+FC_TRA_NE!G30+FC_OTH_NE!G30</f>
        <v>0</v>
      </c>
      <c r="H30" s="10">
        <f>TI_NRG_FC_IND_NE!H30+FC_TRA_NE!H30+FC_OTH_NE!H30</f>
        <v>0</v>
      </c>
      <c r="I30" s="10">
        <f>TI_NRG_FC_IND_NE!I30+FC_TRA_NE!I30+FC_OTH_NE!I30</f>
        <v>0</v>
      </c>
      <c r="J30" s="10">
        <f>TI_NRG_FC_IND_NE!J30+FC_TRA_NE!J30+FC_OTH_NE!J30</f>
        <v>0</v>
      </c>
      <c r="K30" s="10">
        <f>TI_NRG_FC_IND_NE!K30+FC_TRA_NE!K30+FC_OTH_NE!K30</f>
        <v>0</v>
      </c>
      <c r="L30" s="10">
        <f>TI_NRG_FC_IND_NE!L30+FC_TRA_NE!L30+FC_OTH_NE!L30</f>
        <v>0</v>
      </c>
      <c r="M30" s="10">
        <f>TI_NRG_FC_IND_NE!M30+FC_TRA_NE!M30+FC_OTH_NE!M30</f>
        <v>0</v>
      </c>
      <c r="N30" s="10">
        <f>TI_NRG_FC_IND_NE!N30+FC_TRA_NE!N30+FC_OTH_NE!N30</f>
        <v>0</v>
      </c>
      <c r="O30" s="10">
        <f>TI_NRG_FC_IND_NE!O30+FC_TRA_NE!O30+FC_OTH_NE!O30</f>
        <v>0</v>
      </c>
      <c r="P30" s="10">
        <f>TI_NRG_FC_IND_NE!P30+FC_TRA_NE!P30+FC_OTH_NE!P30</f>
        <v>0</v>
      </c>
      <c r="Q30" s="10">
        <f>TI_NRG_FC_IND_NE!Q30+FC_TRA_NE!Q30+FC_OTH_NE!Q30</f>
        <v>0</v>
      </c>
      <c r="R30" s="10">
        <f>TI_NRG_FC_IND_NE!R30+FC_TRA_NE!R30+FC_OTH_NE!R30</f>
        <v>0</v>
      </c>
      <c r="S30" s="10">
        <f>TI_NRG_FC_IND_NE!S30+FC_TRA_NE!S30+FC_OTH_NE!S30</f>
        <v>0</v>
      </c>
      <c r="T30" s="10">
        <f>TI_NRG_FC_IND_NE!T30+FC_TRA_NE!T30+FC_OTH_NE!T30</f>
        <v>0</v>
      </c>
      <c r="U30" s="10">
        <f>TI_NRG_FC_IND_NE!U30+FC_TRA_NE!U30+FC_OTH_NE!U30</f>
        <v>0</v>
      </c>
      <c r="V30" s="10">
        <f>TI_NRG_FC_IND_NE!V30+FC_TRA_NE!V30+FC_OTH_NE!V30</f>
        <v>0</v>
      </c>
      <c r="W30" s="10">
        <f>TI_NRG_FC_IND_NE!W30+FC_TRA_NE!W30+FC_OTH_NE!W30</f>
        <v>0</v>
      </c>
      <c r="X30" s="10">
        <f>TI_NRG_FC_IND_NE!X30+FC_TRA_NE!X30+FC_OTH_NE!X30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TI_NRG_FC_IND_NE!C31+FC_TRA_NE!C31+FC_OTH_NE!C31</f>
        <v>0</v>
      </c>
      <c r="D31" s="10">
        <f>TI_NRG_FC_IND_NE!D31+FC_TRA_NE!D31+FC_OTH_NE!D31</f>
        <v>0</v>
      </c>
      <c r="E31" s="10">
        <f>TI_NRG_FC_IND_NE!E31+FC_TRA_NE!E31+FC_OTH_NE!E31</f>
        <v>0</v>
      </c>
      <c r="F31" s="10">
        <f>TI_NRG_FC_IND_NE!F31+FC_TRA_NE!F31+FC_OTH_NE!F31</f>
        <v>0</v>
      </c>
      <c r="G31" s="10">
        <f>TI_NRG_FC_IND_NE!G31+FC_TRA_NE!G31+FC_OTH_NE!G31</f>
        <v>0</v>
      </c>
      <c r="H31" s="10">
        <f>TI_NRG_FC_IND_NE!H31+FC_TRA_NE!H31+FC_OTH_NE!H31</f>
        <v>0</v>
      </c>
      <c r="I31" s="10">
        <f>TI_NRG_FC_IND_NE!I31+FC_TRA_NE!I31+FC_OTH_NE!I31</f>
        <v>0</v>
      </c>
      <c r="J31" s="10">
        <f>TI_NRG_FC_IND_NE!J31+FC_TRA_NE!J31+FC_OTH_NE!J31</f>
        <v>0</v>
      </c>
      <c r="K31" s="10">
        <f>TI_NRG_FC_IND_NE!K31+FC_TRA_NE!K31+FC_OTH_NE!K31</f>
        <v>0</v>
      </c>
      <c r="L31" s="10">
        <f>TI_NRG_FC_IND_NE!L31+FC_TRA_NE!L31+FC_OTH_NE!L31</f>
        <v>0</v>
      </c>
      <c r="M31" s="10">
        <f>TI_NRG_FC_IND_NE!M31+FC_TRA_NE!M31+FC_OTH_NE!M31</f>
        <v>0</v>
      </c>
      <c r="N31" s="10">
        <f>TI_NRG_FC_IND_NE!N31+FC_TRA_NE!N31+FC_OTH_NE!N31</f>
        <v>0</v>
      </c>
      <c r="O31" s="10">
        <f>TI_NRG_FC_IND_NE!O31+FC_TRA_NE!O31+FC_OTH_NE!O31</f>
        <v>0</v>
      </c>
      <c r="P31" s="10">
        <f>TI_NRG_FC_IND_NE!P31+FC_TRA_NE!P31+FC_OTH_NE!P31</f>
        <v>0</v>
      </c>
      <c r="Q31" s="10">
        <f>TI_NRG_FC_IND_NE!Q31+FC_TRA_NE!Q31+FC_OTH_NE!Q31</f>
        <v>0</v>
      </c>
      <c r="R31" s="10">
        <f>TI_NRG_FC_IND_NE!R31+FC_TRA_NE!R31+FC_OTH_NE!R31</f>
        <v>0</v>
      </c>
      <c r="S31" s="10">
        <f>TI_NRG_FC_IND_NE!S31+FC_TRA_NE!S31+FC_OTH_NE!S31</f>
        <v>0</v>
      </c>
      <c r="T31" s="10">
        <f>TI_NRG_FC_IND_NE!T31+FC_TRA_NE!T31+FC_OTH_NE!T31</f>
        <v>0</v>
      </c>
      <c r="U31" s="10">
        <f>TI_NRG_FC_IND_NE!U31+FC_TRA_NE!U31+FC_OTH_NE!U31</f>
        <v>0</v>
      </c>
      <c r="V31" s="10">
        <f>TI_NRG_FC_IND_NE!V31+FC_TRA_NE!V31+FC_OTH_NE!V31</f>
        <v>0</v>
      </c>
      <c r="W31" s="10">
        <f>TI_NRG_FC_IND_NE!W31+FC_TRA_NE!W31+FC_OTH_NE!W31</f>
        <v>0</v>
      </c>
      <c r="X31" s="10">
        <f>TI_NRG_FC_IND_NE!X31+FC_TRA_NE!X31+FC_OTH_NE!X31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TI_NRG_FC_IND_NE!C32+FC_TRA_NE!C32+FC_OTH_NE!C32</f>
        <v>0</v>
      </c>
      <c r="D32" s="10">
        <f>TI_NRG_FC_IND_NE!D32+FC_TRA_NE!D32+FC_OTH_NE!D32</f>
        <v>0</v>
      </c>
      <c r="E32" s="10">
        <f>TI_NRG_FC_IND_NE!E32+FC_TRA_NE!E32+FC_OTH_NE!E32</f>
        <v>0</v>
      </c>
      <c r="F32" s="10">
        <f>TI_NRG_FC_IND_NE!F32+FC_TRA_NE!F32+FC_OTH_NE!F32</f>
        <v>0</v>
      </c>
      <c r="G32" s="10">
        <f>TI_NRG_FC_IND_NE!G32+FC_TRA_NE!G32+FC_OTH_NE!G32</f>
        <v>0</v>
      </c>
      <c r="H32" s="10">
        <f>TI_NRG_FC_IND_NE!H32+FC_TRA_NE!H32+FC_OTH_NE!H32</f>
        <v>0</v>
      </c>
      <c r="I32" s="10">
        <f>TI_NRG_FC_IND_NE!I32+FC_TRA_NE!I32+FC_OTH_NE!I32</f>
        <v>0</v>
      </c>
      <c r="J32" s="10">
        <f>TI_NRG_FC_IND_NE!J32+FC_TRA_NE!J32+FC_OTH_NE!J32</f>
        <v>0</v>
      </c>
      <c r="K32" s="10">
        <f>TI_NRG_FC_IND_NE!K32+FC_TRA_NE!K32+FC_OTH_NE!K32</f>
        <v>0</v>
      </c>
      <c r="L32" s="10">
        <f>TI_NRG_FC_IND_NE!L32+FC_TRA_NE!L32+FC_OTH_NE!L32</f>
        <v>0</v>
      </c>
      <c r="M32" s="10">
        <f>TI_NRG_FC_IND_NE!M32+FC_TRA_NE!M32+FC_OTH_NE!M32</f>
        <v>0</v>
      </c>
      <c r="N32" s="10">
        <f>TI_NRG_FC_IND_NE!N32+FC_TRA_NE!N32+FC_OTH_NE!N32</f>
        <v>0</v>
      </c>
      <c r="O32" s="10">
        <f>TI_NRG_FC_IND_NE!O32+FC_TRA_NE!O32+FC_OTH_NE!O32</f>
        <v>0</v>
      </c>
      <c r="P32" s="10">
        <f>TI_NRG_FC_IND_NE!P32+FC_TRA_NE!P32+FC_OTH_NE!P32</f>
        <v>0</v>
      </c>
      <c r="Q32" s="10">
        <f>TI_NRG_FC_IND_NE!Q32+FC_TRA_NE!Q32+FC_OTH_NE!Q32</f>
        <v>0</v>
      </c>
      <c r="R32" s="10">
        <f>TI_NRG_FC_IND_NE!R32+FC_TRA_NE!R32+FC_OTH_NE!R32</f>
        <v>0</v>
      </c>
      <c r="S32" s="10">
        <f>TI_NRG_FC_IND_NE!S32+FC_TRA_NE!S32+FC_OTH_NE!S32</f>
        <v>0</v>
      </c>
      <c r="T32" s="10">
        <f>TI_NRG_FC_IND_NE!T32+FC_TRA_NE!T32+FC_OTH_NE!T32</f>
        <v>0</v>
      </c>
      <c r="U32" s="10">
        <f>TI_NRG_FC_IND_NE!U32+FC_TRA_NE!U32+FC_OTH_NE!U32</f>
        <v>0</v>
      </c>
      <c r="V32" s="10">
        <f>TI_NRG_FC_IND_NE!V32+FC_TRA_NE!V32+FC_OTH_NE!V32</f>
        <v>0</v>
      </c>
      <c r="W32" s="10">
        <f>TI_NRG_FC_IND_NE!W32+FC_TRA_NE!W32+FC_OTH_NE!W32</f>
        <v>0</v>
      </c>
      <c r="X32" s="10">
        <f>TI_NRG_FC_IND_NE!X32+FC_TRA_NE!X32+FC_OTH_NE!X32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5949.5564918314685</v>
      </c>
      <c r="D33" s="29">
        <f t="shared" si="18"/>
        <v>6076.2406706792781</v>
      </c>
      <c r="E33" s="29">
        <f t="shared" si="18"/>
        <v>6278.4874462596727</v>
      </c>
      <c r="F33" s="29">
        <f t="shared" si="18"/>
        <v>8139.388392089425</v>
      </c>
      <c r="G33" s="29">
        <f t="shared" si="18"/>
        <v>8096.7598452278589</v>
      </c>
      <c r="H33" s="29">
        <f t="shared" si="18"/>
        <v>7833.2134995700762</v>
      </c>
      <c r="I33" s="29">
        <f t="shared" si="18"/>
        <v>7664.6978503869304</v>
      </c>
      <c r="J33" s="29">
        <f t="shared" si="18"/>
        <v>7950.5338779019776</v>
      </c>
      <c r="K33" s="29">
        <f t="shared" si="18"/>
        <v>7149.8294067067909</v>
      </c>
      <c r="L33" s="29">
        <f t="shared" si="18"/>
        <v>7443.3452278589848</v>
      </c>
      <c r="M33" s="29">
        <f t="shared" si="18"/>
        <v>8319.0613069647461</v>
      </c>
      <c r="N33" s="29">
        <f t="shared" si="18"/>
        <v>7399.0085124677571</v>
      </c>
      <c r="O33" s="29">
        <f t="shared" si="18"/>
        <v>7995.754858125536</v>
      </c>
      <c r="P33" s="29">
        <f t="shared" si="18"/>
        <v>7430.2700773860697</v>
      </c>
      <c r="Q33" s="29">
        <f t="shared" si="18"/>
        <v>7032.1137575236453</v>
      </c>
      <c r="R33" s="29">
        <f t="shared" si="18"/>
        <v>7479.3455717970755</v>
      </c>
      <c r="S33" s="29">
        <f t="shared" si="18"/>
        <v>8116.7177987962159</v>
      </c>
      <c r="T33" s="29">
        <f t="shared" si="18"/>
        <v>8807.585382631125</v>
      </c>
      <c r="U33" s="29">
        <f t="shared" si="18"/>
        <v>8606.0392089423895</v>
      </c>
      <c r="V33" s="29">
        <f t="shared" si="18"/>
        <v>7845.412983662939</v>
      </c>
      <c r="W33" s="29">
        <f t="shared" si="18"/>
        <v>8699.3204643164208</v>
      </c>
      <c r="X33" s="29">
        <f t="shared" ref="X33" si="19">SUM(X34:X50)</f>
        <v>8695.0267411865862</v>
      </c>
    </row>
    <row r="34" spans="1:24" ht="11.25" customHeight="1" x14ac:dyDescent="0.2">
      <c r="A34" s="41" t="s">
        <v>55</v>
      </c>
      <c r="B34" s="9" t="s">
        <v>56</v>
      </c>
      <c r="C34" s="10">
        <f>TI_NRG_FC_IND_NE!C34+FC_TRA_NE!C34+FC_OTH_NE!C34</f>
        <v>0</v>
      </c>
      <c r="D34" s="10">
        <f>TI_NRG_FC_IND_NE!D34+FC_TRA_NE!D34+FC_OTH_NE!D34</f>
        <v>0</v>
      </c>
      <c r="E34" s="10">
        <f>TI_NRG_FC_IND_NE!E34+FC_TRA_NE!E34+FC_OTH_NE!E34</f>
        <v>0</v>
      </c>
      <c r="F34" s="10">
        <f>TI_NRG_FC_IND_NE!F34+FC_TRA_NE!F34+FC_OTH_NE!F34</f>
        <v>0</v>
      </c>
      <c r="G34" s="10">
        <f>TI_NRG_FC_IND_NE!G34+FC_TRA_NE!G34+FC_OTH_NE!G34</f>
        <v>0</v>
      </c>
      <c r="H34" s="10">
        <f>TI_NRG_FC_IND_NE!H34+FC_TRA_NE!H34+FC_OTH_NE!H34</f>
        <v>0</v>
      </c>
      <c r="I34" s="10">
        <f>TI_NRG_FC_IND_NE!I34+FC_TRA_NE!I34+FC_OTH_NE!I34</f>
        <v>0</v>
      </c>
      <c r="J34" s="10">
        <f>TI_NRG_FC_IND_NE!J34+FC_TRA_NE!J34+FC_OTH_NE!J34</f>
        <v>0</v>
      </c>
      <c r="K34" s="10">
        <f>TI_NRG_FC_IND_NE!K34+FC_TRA_NE!K34+FC_OTH_NE!K34</f>
        <v>0</v>
      </c>
      <c r="L34" s="10">
        <f>TI_NRG_FC_IND_NE!L34+FC_TRA_NE!L34+FC_OTH_NE!L34</f>
        <v>0</v>
      </c>
      <c r="M34" s="10">
        <f>TI_NRG_FC_IND_NE!M34+FC_TRA_NE!M34+FC_OTH_NE!M34</f>
        <v>0</v>
      </c>
      <c r="N34" s="10">
        <f>TI_NRG_FC_IND_NE!N34+FC_TRA_NE!N34+FC_OTH_NE!N34</f>
        <v>0</v>
      </c>
      <c r="O34" s="10">
        <f>TI_NRG_FC_IND_NE!O34+FC_TRA_NE!O34+FC_OTH_NE!O34</f>
        <v>0</v>
      </c>
      <c r="P34" s="10">
        <f>TI_NRG_FC_IND_NE!P34+FC_TRA_NE!P34+FC_OTH_NE!P34</f>
        <v>0</v>
      </c>
      <c r="Q34" s="10">
        <f>TI_NRG_FC_IND_NE!Q34+FC_TRA_NE!Q34+FC_OTH_NE!Q34</f>
        <v>0</v>
      </c>
      <c r="R34" s="10">
        <f>TI_NRG_FC_IND_NE!R34+FC_TRA_NE!R34+FC_OTH_NE!R34</f>
        <v>0</v>
      </c>
      <c r="S34" s="10">
        <f>TI_NRG_FC_IND_NE!S34+FC_TRA_NE!S34+FC_OTH_NE!S34</f>
        <v>0</v>
      </c>
      <c r="T34" s="10">
        <f>TI_NRG_FC_IND_NE!T34+FC_TRA_NE!T34+FC_OTH_NE!T34</f>
        <v>0</v>
      </c>
      <c r="U34" s="10">
        <f>TI_NRG_FC_IND_NE!U34+FC_TRA_NE!U34+FC_OTH_NE!U34</f>
        <v>0</v>
      </c>
      <c r="V34" s="10">
        <f>TI_NRG_FC_IND_NE!V34+FC_TRA_NE!V34+FC_OTH_NE!V34</f>
        <v>0</v>
      </c>
      <c r="W34" s="10">
        <f>TI_NRG_FC_IND_NE!W34+FC_TRA_NE!W34+FC_OTH_NE!W34</f>
        <v>0</v>
      </c>
      <c r="X34" s="10">
        <f>TI_NRG_FC_IND_NE!X34+FC_TRA_NE!X34+FC_OTH_NE!X34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TI_NRG_FC_IND_NE!C35+FC_TRA_NE!C35+FC_OTH_NE!C35</f>
        <v>0</v>
      </c>
      <c r="D35" s="10">
        <f>TI_NRG_FC_IND_NE!D35+FC_TRA_NE!D35+FC_OTH_NE!D35</f>
        <v>0</v>
      </c>
      <c r="E35" s="10">
        <f>TI_NRG_FC_IND_NE!E35+FC_TRA_NE!E35+FC_OTH_NE!E35</f>
        <v>0</v>
      </c>
      <c r="F35" s="10">
        <f>TI_NRG_FC_IND_NE!F35+FC_TRA_NE!F35+FC_OTH_NE!F35</f>
        <v>0</v>
      </c>
      <c r="G35" s="10">
        <f>TI_NRG_FC_IND_NE!G35+FC_TRA_NE!G35+FC_OTH_NE!G35</f>
        <v>0</v>
      </c>
      <c r="H35" s="10">
        <f>TI_NRG_FC_IND_NE!H35+FC_TRA_NE!H35+FC_OTH_NE!H35</f>
        <v>0</v>
      </c>
      <c r="I35" s="10">
        <f>TI_NRG_FC_IND_NE!I35+FC_TRA_NE!I35+FC_OTH_NE!I35</f>
        <v>0</v>
      </c>
      <c r="J35" s="10">
        <f>TI_NRG_FC_IND_NE!J35+FC_TRA_NE!J35+FC_OTH_NE!J35</f>
        <v>0</v>
      </c>
      <c r="K35" s="10">
        <f>TI_NRG_FC_IND_NE!K35+FC_TRA_NE!K35+FC_OTH_NE!K35</f>
        <v>0</v>
      </c>
      <c r="L35" s="10">
        <f>TI_NRG_FC_IND_NE!L35+FC_TRA_NE!L35+FC_OTH_NE!L35</f>
        <v>0</v>
      </c>
      <c r="M35" s="10">
        <f>TI_NRG_FC_IND_NE!M35+FC_TRA_NE!M35+FC_OTH_NE!M35</f>
        <v>0</v>
      </c>
      <c r="N35" s="10">
        <f>TI_NRG_FC_IND_NE!N35+FC_TRA_NE!N35+FC_OTH_NE!N35</f>
        <v>0</v>
      </c>
      <c r="O35" s="10">
        <f>TI_NRG_FC_IND_NE!O35+FC_TRA_NE!O35+FC_OTH_NE!O35</f>
        <v>0</v>
      </c>
      <c r="P35" s="10">
        <f>TI_NRG_FC_IND_NE!P35+FC_TRA_NE!P35+FC_OTH_NE!P35</f>
        <v>0</v>
      </c>
      <c r="Q35" s="10">
        <f>TI_NRG_FC_IND_NE!Q35+FC_TRA_NE!Q35+FC_OTH_NE!Q35</f>
        <v>0</v>
      </c>
      <c r="R35" s="10">
        <f>TI_NRG_FC_IND_NE!R35+FC_TRA_NE!R35+FC_OTH_NE!R35</f>
        <v>0</v>
      </c>
      <c r="S35" s="10">
        <f>TI_NRG_FC_IND_NE!S35+FC_TRA_NE!S35+FC_OTH_NE!S35</f>
        <v>0</v>
      </c>
      <c r="T35" s="10">
        <f>TI_NRG_FC_IND_NE!T35+FC_TRA_NE!T35+FC_OTH_NE!T35</f>
        <v>0</v>
      </c>
      <c r="U35" s="10">
        <f>TI_NRG_FC_IND_NE!U35+FC_TRA_NE!U35+FC_OTH_NE!U35</f>
        <v>0</v>
      </c>
      <c r="V35" s="10">
        <f>TI_NRG_FC_IND_NE!V35+FC_TRA_NE!V35+FC_OTH_NE!V35</f>
        <v>0</v>
      </c>
      <c r="W35" s="10">
        <f>TI_NRG_FC_IND_NE!W35+FC_TRA_NE!W35+FC_OTH_NE!W35</f>
        <v>0</v>
      </c>
      <c r="X35" s="10">
        <f>TI_NRG_FC_IND_NE!X35+FC_TRA_NE!X35+FC_OTH_NE!X35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TI_NRG_FC_IND_NE!C36+FC_TRA_NE!C36+FC_OTH_NE!C36</f>
        <v>637.5693035253654</v>
      </c>
      <c r="D36" s="10">
        <f>TI_NRG_FC_IND_NE!D36+FC_TRA_NE!D36+FC_OTH_NE!D36</f>
        <v>645.96018916595006</v>
      </c>
      <c r="E36" s="10">
        <f>TI_NRG_FC_IND_NE!E36+FC_TRA_NE!E36+FC_OTH_NE!E36</f>
        <v>599.60911435941523</v>
      </c>
      <c r="F36" s="10">
        <f>TI_NRG_FC_IND_NE!F36+FC_TRA_NE!F36+FC_OTH_NE!F36</f>
        <v>570.41220980223557</v>
      </c>
      <c r="G36" s="10">
        <f>TI_NRG_FC_IND_NE!G36+FC_TRA_NE!G36+FC_OTH_NE!G36</f>
        <v>885.40249355116066</v>
      </c>
      <c r="H36" s="10">
        <f>TI_NRG_FC_IND_NE!H36+FC_TRA_NE!H36+FC_OTH_NE!H36</f>
        <v>1049.9520206362849</v>
      </c>
      <c r="I36" s="10">
        <f>TI_NRG_FC_IND_NE!I36+FC_TRA_NE!I36+FC_OTH_NE!I36</f>
        <v>1207.7710232158211</v>
      </c>
      <c r="J36" s="10">
        <f>TI_NRG_FC_IND_NE!J36+FC_TRA_NE!J36+FC_OTH_NE!J36</f>
        <v>1069.3407566638</v>
      </c>
      <c r="K36" s="10">
        <f>TI_NRG_FC_IND_NE!K36+FC_TRA_NE!K36+FC_OTH_NE!K36</f>
        <v>1069.825451418744</v>
      </c>
      <c r="L36" s="10">
        <f>TI_NRG_FC_IND_NE!L36+FC_TRA_NE!L36+FC_OTH_NE!L36</f>
        <v>989.56870163370581</v>
      </c>
      <c r="M36" s="10">
        <f>TI_NRG_FC_IND_NE!M36+FC_TRA_NE!M36+FC_OTH_NE!M36</f>
        <v>972.16199484092863</v>
      </c>
      <c r="N36" s="10">
        <f>TI_NRG_FC_IND_NE!N36+FC_TRA_NE!N36+FC_OTH_NE!N36</f>
        <v>1195.6408426483231</v>
      </c>
      <c r="O36" s="10">
        <f>TI_NRG_FC_IND_NE!O36+FC_TRA_NE!O36+FC_OTH_NE!O36</f>
        <v>809.60834049871028</v>
      </c>
      <c r="P36" s="10">
        <f>TI_NRG_FC_IND_NE!P36+FC_TRA_NE!P36+FC_OTH_NE!P36</f>
        <v>1604.60154772141</v>
      </c>
      <c r="Q36" s="10">
        <f>TI_NRG_FC_IND_NE!Q36+FC_TRA_NE!Q36+FC_OTH_NE!Q36</f>
        <v>2275.9610490111781</v>
      </c>
      <c r="R36" s="10">
        <f>TI_NRG_FC_IND_NE!R36+FC_TRA_NE!R36+FC_OTH_NE!R36</f>
        <v>2448.451074806535</v>
      </c>
      <c r="S36" s="10">
        <f>TI_NRG_FC_IND_NE!S36+FC_TRA_NE!S36+FC_OTH_NE!S36</f>
        <v>1984.4911435941531</v>
      </c>
      <c r="T36" s="10">
        <f>TI_NRG_FC_IND_NE!T36+FC_TRA_NE!T36+FC_OTH_NE!T36</f>
        <v>1757.027687016337</v>
      </c>
      <c r="U36" s="10">
        <f>TI_NRG_FC_IND_NE!U36+FC_TRA_NE!U36+FC_OTH_NE!U36</f>
        <v>2050.774462596733</v>
      </c>
      <c r="V36" s="10">
        <f>TI_NRG_FC_IND_NE!V36+FC_TRA_NE!V36+FC_OTH_NE!V36</f>
        <v>1666.9947549441099</v>
      </c>
      <c r="W36" s="10">
        <f>TI_NRG_FC_IND_NE!W36+FC_TRA_NE!W36+FC_OTH_NE!W36</f>
        <v>1865.1829750644879</v>
      </c>
      <c r="X36" s="10">
        <f>TI_NRG_FC_IND_NE!X36+FC_TRA_NE!X36+FC_OTH_NE!X36</f>
        <v>1505.3756663800521</v>
      </c>
    </row>
    <row r="37" spans="1:24" ht="11.25" customHeight="1" x14ac:dyDescent="0.2">
      <c r="A37" s="41" t="s">
        <v>61</v>
      </c>
      <c r="B37" s="9" t="s">
        <v>62</v>
      </c>
      <c r="C37" s="10">
        <f>TI_NRG_FC_IND_NE!C37+FC_TRA_NE!C37+FC_OTH_NE!C37</f>
        <v>0</v>
      </c>
      <c r="D37" s="10">
        <f>TI_NRG_FC_IND_NE!D37+FC_TRA_NE!D37+FC_OTH_NE!D37</f>
        <v>0</v>
      </c>
      <c r="E37" s="10">
        <f>TI_NRG_FC_IND_NE!E37+FC_TRA_NE!E37+FC_OTH_NE!E37</f>
        <v>0</v>
      </c>
      <c r="F37" s="10">
        <f>TI_NRG_FC_IND_NE!F37+FC_TRA_NE!F37+FC_OTH_NE!F37</f>
        <v>0</v>
      </c>
      <c r="G37" s="10">
        <f>TI_NRG_FC_IND_NE!G37+FC_TRA_NE!G37+FC_OTH_NE!G37</f>
        <v>0</v>
      </c>
      <c r="H37" s="10">
        <f>TI_NRG_FC_IND_NE!H37+FC_TRA_NE!H37+FC_OTH_NE!H37</f>
        <v>0</v>
      </c>
      <c r="I37" s="10">
        <f>TI_NRG_FC_IND_NE!I37+FC_TRA_NE!I37+FC_OTH_NE!I37</f>
        <v>0</v>
      </c>
      <c r="J37" s="10">
        <f>TI_NRG_FC_IND_NE!J37+FC_TRA_NE!J37+FC_OTH_NE!J37</f>
        <v>0</v>
      </c>
      <c r="K37" s="10">
        <f>TI_NRG_FC_IND_NE!K37+FC_TRA_NE!K37+FC_OTH_NE!K37</f>
        <v>0</v>
      </c>
      <c r="L37" s="10">
        <f>TI_NRG_FC_IND_NE!L37+FC_TRA_NE!L37+FC_OTH_NE!L37</f>
        <v>0</v>
      </c>
      <c r="M37" s="10">
        <f>TI_NRG_FC_IND_NE!M37+FC_TRA_NE!M37+FC_OTH_NE!M37</f>
        <v>0</v>
      </c>
      <c r="N37" s="10">
        <f>TI_NRG_FC_IND_NE!N37+FC_TRA_NE!N37+FC_OTH_NE!N37</f>
        <v>0</v>
      </c>
      <c r="O37" s="10">
        <f>TI_NRG_FC_IND_NE!O37+FC_TRA_NE!O37+FC_OTH_NE!O37</f>
        <v>0</v>
      </c>
      <c r="P37" s="10">
        <f>TI_NRG_FC_IND_NE!P37+FC_TRA_NE!P37+FC_OTH_NE!P37</f>
        <v>0</v>
      </c>
      <c r="Q37" s="10">
        <f>TI_NRG_FC_IND_NE!Q37+FC_TRA_NE!Q37+FC_OTH_NE!Q37</f>
        <v>0</v>
      </c>
      <c r="R37" s="10">
        <f>TI_NRG_FC_IND_NE!R37+FC_TRA_NE!R37+FC_OTH_NE!R37</f>
        <v>0</v>
      </c>
      <c r="S37" s="10">
        <f>TI_NRG_FC_IND_NE!S37+FC_TRA_NE!S37+FC_OTH_NE!S37</f>
        <v>0</v>
      </c>
      <c r="T37" s="10">
        <f>TI_NRG_FC_IND_NE!T37+FC_TRA_NE!T37+FC_OTH_NE!T37</f>
        <v>0</v>
      </c>
      <c r="U37" s="10">
        <f>TI_NRG_FC_IND_NE!U37+FC_TRA_NE!U37+FC_OTH_NE!U37</f>
        <v>0</v>
      </c>
      <c r="V37" s="10">
        <f>TI_NRG_FC_IND_NE!V37+FC_TRA_NE!V37+FC_OTH_NE!V37</f>
        <v>0</v>
      </c>
      <c r="W37" s="10">
        <f>TI_NRG_FC_IND_NE!W37+FC_TRA_NE!W37+FC_OTH_NE!W37</f>
        <v>0</v>
      </c>
      <c r="X37" s="10">
        <f>TI_NRG_FC_IND_NE!X37+FC_TRA_NE!X37+FC_OTH_NE!X37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TI_NRG_FC_IND_NE!C38+FC_TRA_NE!C38+FC_OTH_NE!C38</f>
        <v>0</v>
      </c>
      <c r="D38" s="10">
        <f>TI_NRG_FC_IND_NE!D38+FC_TRA_NE!D38+FC_OTH_NE!D38</f>
        <v>0</v>
      </c>
      <c r="E38" s="10">
        <f>TI_NRG_FC_IND_NE!E38+FC_TRA_NE!E38+FC_OTH_NE!E38</f>
        <v>0</v>
      </c>
      <c r="F38" s="10">
        <f>TI_NRG_FC_IND_NE!F38+FC_TRA_NE!F38+FC_OTH_NE!F38</f>
        <v>0</v>
      </c>
      <c r="G38" s="10">
        <f>TI_NRG_FC_IND_NE!G38+FC_TRA_NE!G38+FC_OTH_NE!G38</f>
        <v>0</v>
      </c>
      <c r="H38" s="10">
        <f>TI_NRG_FC_IND_NE!H38+FC_TRA_NE!H38+FC_OTH_NE!H38</f>
        <v>0</v>
      </c>
      <c r="I38" s="10">
        <f>TI_NRG_FC_IND_NE!I38+FC_TRA_NE!I38+FC_OTH_NE!I38</f>
        <v>0</v>
      </c>
      <c r="J38" s="10">
        <f>TI_NRG_FC_IND_NE!J38+FC_TRA_NE!J38+FC_OTH_NE!J38</f>
        <v>0</v>
      </c>
      <c r="K38" s="10">
        <f>TI_NRG_FC_IND_NE!K38+FC_TRA_NE!K38+FC_OTH_NE!K38</f>
        <v>0</v>
      </c>
      <c r="L38" s="10">
        <f>TI_NRG_FC_IND_NE!L38+FC_TRA_NE!L38+FC_OTH_NE!L38</f>
        <v>0</v>
      </c>
      <c r="M38" s="10">
        <f>TI_NRG_FC_IND_NE!M38+FC_TRA_NE!M38+FC_OTH_NE!M38</f>
        <v>0</v>
      </c>
      <c r="N38" s="10">
        <f>TI_NRG_FC_IND_NE!N38+FC_TRA_NE!N38+FC_OTH_NE!N38</f>
        <v>0</v>
      </c>
      <c r="O38" s="10">
        <f>TI_NRG_FC_IND_NE!O38+FC_TRA_NE!O38+FC_OTH_NE!O38</f>
        <v>0</v>
      </c>
      <c r="P38" s="10">
        <f>TI_NRG_FC_IND_NE!P38+FC_TRA_NE!P38+FC_OTH_NE!P38</f>
        <v>0</v>
      </c>
      <c r="Q38" s="10">
        <f>TI_NRG_FC_IND_NE!Q38+FC_TRA_NE!Q38+FC_OTH_NE!Q38</f>
        <v>0</v>
      </c>
      <c r="R38" s="10">
        <f>TI_NRG_FC_IND_NE!R38+FC_TRA_NE!R38+FC_OTH_NE!R38</f>
        <v>0</v>
      </c>
      <c r="S38" s="10">
        <f>TI_NRG_FC_IND_NE!S38+FC_TRA_NE!S38+FC_OTH_NE!S38</f>
        <v>0</v>
      </c>
      <c r="T38" s="10">
        <f>TI_NRG_FC_IND_NE!T38+FC_TRA_NE!T38+FC_OTH_NE!T38</f>
        <v>0</v>
      </c>
      <c r="U38" s="10">
        <f>TI_NRG_FC_IND_NE!U38+FC_TRA_NE!U38+FC_OTH_NE!U38</f>
        <v>0</v>
      </c>
      <c r="V38" s="10">
        <f>TI_NRG_FC_IND_NE!V38+FC_TRA_NE!V38+FC_OTH_NE!V38</f>
        <v>0</v>
      </c>
      <c r="W38" s="10">
        <f>TI_NRG_FC_IND_NE!W38+FC_TRA_NE!W38+FC_OTH_NE!W38</f>
        <v>0</v>
      </c>
      <c r="X38" s="10">
        <f>TI_NRG_FC_IND_NE!X38+FC_TRA_NE!X38+FC_OTH_NE!X38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TI_NRG_FC_IND_NE!C39+FC_TRA_NE!C39+FC_OTH_NE!C39</f>
        <v>0</v>
      </c>
      <c r="D39" s="10">
        <f>TI_NRG_FC_IND_NE!D39+FC_TRA_NE!D39+FC_OTH_NE!D39</f>
        <v>0</v>
      </c>
      <c r="E39" s="10">
        <f>TI_NRG_FC_IND_NE!E39+FC_TRA_NE!E39+FC_OTH_NE!E39</f>
        <v>0</v>
      </c>
      <c r="F39" s="10">
        <f>TI_NRG_FC_IND_NE!F39+FC_TRA_NE!F39+FC_OTH_NE!F39</f>
        <v>0</v>
      </c>
      <c r="G39" s="10">
        <f>TI_NRG_FC_IND_NE!G39+FC_TRA_NE!G39+FC_OTH_NE!G39</f>
        <v>0</v>
      </c>
      <c r="H39" s="10">
        <f>TI_NRG_FC_IND_NE!H39+FC_TRA_NE!H39+FC_OTH_NE!H39</f>
        <v>0</v>
      </c>
      <c r="I39" s="10">
        <f>TI_NRG_FC_IND_NE!I39+FC_TRA_NE!I39+FC_OTH_NE!I39</f>
        <v>0</v>
      </c>
      <c r="J39" s="10">
        <f>TI_NRG_FC_IND_NE!J39+FC_TRA_NE!J39+FC_OTH_NE!J39</f>
        <v>0</v>
      </c>
      <c r="K39" s="10">
        <f>TI_NRG_FC_IND_NE!K39+FC_TRA_NE!K39+FC_OTH_NE!K39</f>
        <v>0</v>
      </c>
      <c r="L39" s="10">
        <f>TI_NRG_FC_IND_NE!L39+FC_TRA_NE!L39+FC_OTH_NE!L39</f>
        <v>0</v>
      </c>
      <c r="M39" s="10">
        <f>TI_NRG_FC_IND_NE!M39+FC_TRA_NE!M39+FC_OTH_NE!M39</f>
        <v>0</v>
      </c>
      <c r="N39" s="10">
        <f>TI_NRG_FC_IND_NE!N39+FC_TRA_NE!N39+FC_OTH_NE!N39</f>
        <v>0</v>
      </c>
      <c r="O39" s="10">
        <f>TI_NRG_FC_IND_NE!O39+FC_TRA_NE!O39+FC_OTH_NE!O39</f>
        <v>0</v>
      </c>
      <c r="P39" s="10">
        <f>TI_NRG_FC_IND_NE!P39+FC_TRA_NE!P39+FC_OTH_NE!P39</f>
        <v>0</v>
      </c>
      <c r="Q39" s="10">
        <f>TI_NRG_FC_IND_NE!Q39+FC_TRA_NE!Q39+FC_OTH_NE!Q39</f>
        <v>0</v>
      </c>
      <c r="R39" s="10">
        <f>TI_NRG_FC_IND_NE!R39+FC_TRA_NE!R39+FC_OTH_NE!R39</f>
        <v>0</v>
      </c>
      <c r="S39" s="10">
        <f>TI_NRG_FC_IND_NE!S39+FC_TRA_NE!S39+FC_OTH_NE!S39</f>
        <v>0</v>
      </c>
      <c r="T39" s="10">
        <f>TI_NRG_FC_IND_NE!T39+FC_TRA_NE!T39+FC_OTH_NE!T39</f>
        <v>0</v>
      </c>
      <c r="U39" s="10">
        <f>TI_NRG_FC_IND_NE!U39+FC_TRA_NE!U39+FC_OTH_NE!U39</f>
        <v>0</v>
      </c>
      <c r="V39" s="10">
        <f>TI_NRG_FC_IND_NE!V39+FC_TRA_NE!V39+FC_OTH_NE!V39</f>
        <v>0</v>
      </c>
      <c r="W39" s="10">
        <f>TI_NRG_FC_IND_NE!W39+FC_TRA_NE!W39+FC_OTH_NE!W39</f>
        <v>0</v>
      </c>
      <c r="X39" s="10">
        <f>TI_NRG_FC_IND_NE!X39+FC_TRA_NE!X39+FC_OTH_NE!X39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TI_NRG_FC_IND_NE!C40+FC_TRA_NE!C40+FC_OTH_NE!C40</f>
        <v>0</v>
      </c>
      <c r="D40" s="10">
        <f>TI_NRG_FC_IND_NE!D40+FC_TRA_NE!D40+FC_OTH_NE!D40</f>
        <v>0</v>
      </c>
      <c r="E40" s="10">
        <f>TI_NRG_FC_IND_NE!E40+FC_TRA_NE!E40+FC_OTH_NE!E40</f>
        <v>0</v>
      </c>
      <c r="F40" s="10">
        <f>TI_NRG_FC_IND_NE!F40+FC_TRA_NE!F40+FC_OTH_NE!F40</f>
        <v>0</v>
      </c>
      <c r="G40" s="10">
        <f>TI_NRG_FC_IND_NE!G40+FC_TRA_NE!G40+FC_OTH_NE!G40</f>
        <v>0</v>
      </c>
      <c r="H40" s="10">
        <f>TI_NRG_FC_IND_NE!H40+FC_TRA_NE!H40+FC_OTH_NE!H40</f>
        <v>0</v>
      </c>
      <c r="I40" s="10">
        <f>TI_NRG_FC_IND_NE!I40+FC_TRA_NE!I40+FC_OTH_NE!I40</f>
        <v>0</v>
      </c>
      <c r="J40" s="10">
        <f>TI_NRG_FC_IND_NE!J40+FC_TRA_NE!J40+FC_OTH_NE!J40</f>
        <v>0</v>
      </c>
      <c r="K40" s="10">
        <f>TI_NRG_FC_IND_NE!K40+FC_TRA_NE!K40+FC_OTH_NE!K40</f>
        <v>0</v>
      </c>
      <c r="L40" s="10">
        <f>TI_NRG_FC_IND_NE!L40+FC_TRA_NE!L40+FC_OTH_NE!L40</f>
        <v>0</v>
      </c>
      <c r="M40" s="10">
        <f>TI_NRG_FC_IND_NE!M40+FC_TRA_NE!M40+FC_OTH_NE!M40</f>
        <v>0</v>
      </c>
      <c r="N40" s="10">
        <f>TI_NRG_FC_IND_NE!N40+FC_TRA_NE!N40+FC_OTH_NE!N40</f>
        <v>0</v>
      </c>
      <c r="O40" s="10">
        <f>TI_NRG_FC_IND_NE!O40+FC_TRA_NE!O40+FC_OTH_NE!O40</f>
        <v>0</v>
      </c>
      <c r="P40" s="10">
        <f>TI_NRG_FC_IND_NE!P40+FC_TRA_NE!P40+FC_OTH_NE!P40</f>
        <v>0</v>
      </c>
      <c r="Q40" s="10">
        <f>TI_NRG_FC_IND_NE!Q40+FC_TRA_NE!Q40+FC_OTH_NE!Q40</f>
        <v>0</v>
      </c>
      <c r="R40" s="10">
        <f>TI_NRG_FC_IND_NE!R40+FC_TRA_NE!R40+FC_OTH_NE!R40</f>
        <v>0</v>
      </c>
      <c r="S40" s="10">
        <f>TI_NRG_FC_IND_NE!S40+FC_TRA_NE!S40+FC_OTH_NE!S40</f>
        <v>0</v>
      </c>
      <c r="T40" s="10">
        <f>TI_NRG_FC_IND_NE!T40+FC_TRA_NE!T40+FC_OTH_NE!T40</f>
        <v>0</v>
      </c>
      <c r="U40" s="10">
        <f>TI_NRG_FC_IND_NE!U40+FC_TRA_NE!U40+FC_OTH_NE!U40</f>
        <v>0</v>
      </c>
      <c r="V40" s="10">
        <f>TI_NRG_FC_IND_NE!V40+FC_TRA_NE!V40+FC_OTH_NE!V40</f>
        <v>0</v>
      </c>
      <c r="W40" s="10">
        <f>TI_NRG_FC_IND_NE!W40+FC_TRA_NE!W40+FC_OTH_NE!W40</f>
        <v>0</v>
      </c>
      <c r="X40" s="10">
        <f>TI_NRG_FC_IND_NE!X40+FC_TRA_NE!X40+FC_OTH_NE!X40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TI_NRG_FC_IND_NE!C41+FC_TRA_NE!C41+FC_OTH_NE!C41</f>
        <v>90.589509888220121</v>
      </c>
      <c r="D41" s="10">
        <f>TI_NRG_FC_IND_NE!D41+FC_TRA_NE!D41+FC_OTH_NE!D41</f>
        <v>115.2957007738607</v>
      </c>
      <c r="E41" s="10">
        <f>TI_NRG_FC_IND_NE!E41+FC_TRA_NE!E41+FC_OTH_NE!E41</f>
        <v>102.942562338779</v>
      </c>
      <c r="F41" s="10">
        <f>TI_NRG_FC_IND_NE!F41+FC_TRA_NE!F41+FC_OTH_NE!F41</f>
        <v>111.1779879621668</v>
      </c>
      <c r="G41" s="10">
        <f>TI_NRG_FC_IND_NE!G41+FC_TRA_NE!G41+FC_OTH_NE!G41</f>
        <v>98.824849527085121</v>
      </c>
      <c r="H41" s="10">
        <f>TI_NRG_FC_IND_NE!H41+FC_TRA_NE!H41+FC_OTH_NE!H41</f>
        <v>123.5311263972485</v>
      </c>
      <c r="I41" s="10">
        <f>TI_NRG_FC_IND_NE!I41+FC_TRA_NE!I41+FC_OTH_NE!I41</f>
        <v>98.824849527085121</v>
      </c>
      <c r="J41" s="10">
        <f>TI_NRG_FC_IND_NE!J41+FC_TRA_NE!J41+FC_OTH_NE!J41</f>
        <v>82.354084264832323</v>
      </c>
      <c r="K41" s="10">
        <f>TI_NRG_FC_IND_NE!K41+FC_TRA_NE!K41+FC_OTH_NE!K41</f>
        <v>87.501203783318999</v>
      </c>
      <c r="L41" s="10">
        <f>TI_NRG_FC_IND_NE!L41+FC_TRA_NE!L41+FC_OTH_NE!L41</f>
        <v>127.64883920894241</v>
      </c>
      <c r="M41" s="10">
        <f>TI_NRG_FC_IND_NE!M41+FC_TRA_NE!M41+FC_OTH_NE!M41</f>
        <v>88.530610490111783</v>
      </c>
      <c r="N41" s="10">
        <f>TI_NRG_FC_IND_NE!N41+FC_TRA_NE!N41+FC_OTH_NE!N41</f>
        <v>53.530180567497851</v>
      </c>
      <c r="O41" s="10">
        <f>TI_NRG_FC_IND_NE!O41+FC_TRA_NE!O41+FC_OTH_NE!O41</f>
        <v>80.295184866723986</v>
      </c>
      <c r="P41" s="10">
        <f>TI_NRG_FC_IND_NE!P41+FC_TRA_NE!P41+FC_OTH_NE!P41</f>
        <v>79.265778159931202</v>
      </c>
      <c r="Q41" s="10">
        <f>TI_NRG_FC_IND_NE!Q41+FC_TRA_NE!Q41+FC_OTH_NE!Q41</f>
        <v>80.295184866723986</v>
      </c>
      <c r="R41" s="10">
        <f>TI_NRG_FC_IND_NE!R41+FC_TRA_NE!R41+FC_OTH_NE!R41</f>
        <v>73.368185726569223</v>
      </c>
      <c r="S41" s="10">
        <f>TI_NRG_FC_IND_NE!S41+FC_TRA_NE!S41+FC_OTH_NE!S41</f>
        <v>48.749613069647467</v>
      </c>
      <c r="T41" s="10">
        <f>TI_NRG_FC_IND_NE!T41+FC_TRA_NE!T41+FC_OTH_NE!T41</f>
        <v>54.465864144453981</v>
      </c>
      <c r="U41" s="10">
        <f>TI_NRG_FC_IND_NE!U41+FC_TRA_NE!U41+FC_OTH_NE!U41</f>
        <v>48.988306104901113</v>
      </c>
      <c r="V41" s="10">
        <f>TI_NRG_FC_IND_NE!V41+FC_TRA_NE!V41+FC_OTH_NE!V41</f>
        <v>52.457179707652628</v>
      </c>
      <c r="W41" s="10">
        <f>TI_NRG_FC_IND_NE!W41+FC_TRA_NE!W41+FC_OTH_NE!W41</f>
        <v>44.917282889079956</v>
      </c>
      <c r="X41" s="10">
        <f>TI_NRG_FC_IND_NE!X41+FC_TRA_NE!X41+FC_OTH_NE!X41</f>
        <v>30.673774720550302</v>
      </c>
    </row>
    <row r="42" spans="1:24" ht="11.25" customHeight="1" x14ac:dyDescent="0.2">
      <c r="A42" s="41" t="s">
        <v>71</v>
      </c>
      <c r="B42" s="9" t="s">
        <v>72</v>
      </c>
      <c r="C42" s="10">
        <f>TI_NRG_FC_IND_NE!C42+FC_TRA_NE!C42+FC_OTH_NE!C42</f>
        <v>3632.6546001719689</v>
      </c>
      <c r="D42" s="10">
        <f>TI_NRG_FC_IND_NE!D42+FC_TRA_NE!D42+FC_OTH_NE!D42</f>
        <v>3732.4921754084262</v>
      </c>
      <c r="E42" s="10">
        <f>TI_NRG_FC_IND_NE!E42+FC_TRA_NE!E42+FC_OTH_NE!E42</f>
        <v>3958.4404127257089</v>
      </c>
      <c r="F42" s="10">
        <f>TI_NRG_FC_IND_NE!F42+FC_TRA_NE!F42+FC_OTH_NE!F42</f>
        <v>5955.4790197764414</v>
      </c>
      <c r="G42" s="10">
        <f>TI_NRG_FC_IND_NE!G42+FC_TRA_NE!G42+FC_OTH_NE!G42</f>
        <v>5478.7429922613928</v>
      </c>
      <c r="H42" s="10">
        <f>TI_NRG_FC_IND_NE!H42+FC_TRA_NE!H42+FC_OTH_NE!H42</f>
        <v>5062.0997420464319</v>
      </c>
      <c r="I42" s="10">
        <f>TI_NRG_FC_IND_NE!I42+FC_TRA_NE!I42+FC_OTH_NE!I42</f>
        <v>4750.3584694754954</v>
      </c>
      <c r="J42" s="10">
        <f>TI_NRG_FC_IND_NE!J42+FC_TRA_NE!J42+FC_OTH_NE!J42</f>
        <v>5357.4087704213234</v>
      </c>
      <c r="K42" s="10">
        <f>TI_NRG_FC_IND_NE!K42+FC_TRA_NE!K42+FC_OTH_NE!K42</f>
        <v>4557.9441100601889</v>
      </c>
      <c r="L42" s="10">
        <f>TI_NRG_FC_IND_NE!L42+FC_TRA_NE!L42+FC_OTH_NE!L42</f>
        <v>5036.4005159071367</v>
      </c>
      <c r="M42" s="10">
        <f>TI_NRG_FC_IND_NE!M42+FC_TRA_NE!M42+FC_OTH_NE!M42</f>
        <v>5547.3387790197767</v>
      </c>
      <c r="N42" s="10">
        <f>TI_NRG_FC_IND_NE!N42+FC_TRA_NE!N42+FC_OTH_NE!N42</f>
        <v>4792.1084264832334</v>
      </c>
      <c r="O42" s="10">
        <f>TI_NRG_FC_IND_NE!O42+FC_TRA_NE!O42+FC_OTH_NE!O42</f>
        <v>5967.7075666380042</v>
      </c>
      <c r="P42" s="10">
        <f>TI_NRG_FC_IND_NE!P42+FC_TRA_NE!P42+FC_OTH_NE!P42</f>
        <v>4583.8346517626824</v>
      </c>
      <c r="Q42" s="10">
        <f>TI_NRG_FC_IND_NE!Q42+FC_TRA_NE!Q42+FC_OTH_NE!Q42</f>
        <v>3727.7157351676701</v>
      </c>
      <c r="R42" s="10">
        <f>TI_NRG_FC_IND_NE!R42+FC_TRA_NE!R42+FC_OTH_NE!R42</f>
        <v>3899.9439380911431</v>
      </c>
      <c r="S42" s="10">
        <f>TI_NRG_FC_IND_NE!S42+FC_TRA_NE!S42+FC_OTH_NE!S42</f>
        <v>4984.2546001719684</v>
      </c>
      <c r="T42" s="10">
        <f>TI_NRG_FC_IND_NE!T42+FC_TRA_NE!T42+FC_OTH_NE!T42</f>
        <v>5703.6360275150464</v>
      </c>
      <c r="U42" s="10">
        <f>TI_NRG_FC_IND_NE!U42+FC_TRA_NE!U42+FC_OTH_NE!U42</f>
        <v>5227.1575236457429</v>
      </c>
      <c r="V42" s="10">
        <f>TI_NRG_FC_IND_NE!V42+FC_TRA_NE!V42+FC_OTH_NE!V42</f>
        <v>4974.4062768701633</v>
      </c>
      <c r="W42" s="10">
        <f>TI_NRG_FC_IND_NE!W42+FC_TRA_NE!W42+FC_OTH_NE!W42</f>
        <v>5751.3905417024926</v>
      </c>
      <c r="X42" s="10">
        <f>TI_NRG_FC_IND_NE!X42+FC_TRA_NE!X42+FC_OTH_NE!X42</f>
        <v>5959.6540842648319</v>
      </c>
    </row>
    <row r="43" spans="1:24" ht="11.25" customHeight="1" x14ac:dyDescent="0.2">
      <c r="A43" s="41" t="s">
        <v>73</v>
      </c>
      <c r="B43" s="9" t="s">
        <v>74</v>
      </c>
      <c r="C43" s="10">
        <f>TI_NRG_FC_IND_NE!C43+FC_TRA_NE!C43+FC_OTH_NE!C43</f>
        <v>145.149011177988</v>
      </c>
      <c r="D43" s="10">
        <f>TI_NRG_FC_IND_NE!D43+FC_TRA_NE!D43+FC_OTH_NE!D43</f>
        <v>90.589509888220121</v>
      </c>
      <c r="E43" s="10">
        <f>TI_NRG_FC_IND_NE!E43+FC_TRA_NE!E43+FC_OTH_NE!E43</f>
        <v>122.5016337059329</v>
      </c>
      <c r="F43" s="10">
        <f>TI_NRG_FC_IND_NE!F43+FC_TRA_NE!F43+FC_OTH_NE!F43</f>
        <v>64.853826311263973</v>
      </c>
      <c r="G43" s="10">
        <f>TI_NRG_FC_IND_NE!G43+FC_TRA_NE!G43+FC_OTH_NE!G43</f>
        <v>57.647807394668952</v>
      </c>
      <c r="H43" s="10">
        <f>TI_NRG_FC_IND_NE!H43+FC_TRA_NE!H43+FC_OTH_NE!H43</f>
        <v>0</v>
      </c>
      <c r="I43" s="10">
        <f>TI_NRG_FC_IND_NE!I43+FC_TRA_NE!I43+FC_OTH_NE!I43</f>
        <v>0</v>
      </c>
      <c r="J43" s="10">
        <f>TI_NRG_FC_IND_NE!J43+FC_TRA_NE!J43+FC_OTH_NE!J43</f>
        <v>0</v>
      </c>
      <c r="K43" s="10">
        <f>TI_NRG_FC_IND_NE!K43+FC_TRA_NE!K43+FC_OTH_NE!K43</f>
        <v>1.031814273430782</v>
      </c>
      <c r="L43" s="10">
        <f>TI_NRG_FC_IND_NE!L43+FC_TRA_NE!L43+FC_OTH_NE!L43</f>
        <v>0</v>
      </c>
      <c r="M43" s="10">
        <f>TI_NRG_FC_IND_NE!M43+FC_TRA_NE!M43+FC_OTH_NE!M43</f>
        <v>0</v>
      </c>
      <c r="N43" s="10">
        <f>TI_NRG_FC_IND_NE!N43+FC_TRA_NE!N43+FC_OTH_NE!N43</f>
        <v>5.1590713671539117</v>
      </c>
      <c r="O43" s="10">
        <f>TI_NRG_FC_IND_NE!O43+FC_TRA_NE!O43+FC_OTH_NE!O43</f>
        <v>1.031814273430782</v>
      </c>
      <c r="P43" s="10">
        <f>TI_NRG_FC_IND_NE!P43+FC_TRA_NE!P43+FC_OTH_NE!P43</f>
        <v>0</v>
      </c>
      <c r="Q43" s="10">
        <f>TI_NRG_FC_IND_NE!Q43+FC_TRA_NE!Q43+FC_OTH_NE!Q43</f>
        <v>0</v>
      </c>
      <c r="R43" s="10">
        <f>TI_NRG_FC_IND_NE!R43+FC_TRA_NE!R43+FC_OTH_NE!R43</f>
        <v>0</v>
      </c>
      <c r="S43" s="10">
        <f>TI_NRG_FC_IND_NE!S43+FC_TRA_NE!S43+FC_OTH_NE!S43</f>
        <v>0</v>
      </c>
      <c r="T43" s="10">
        <f>TI_NRG_FC_IND_NE!T43+FC_TRA_NE!T43+FC_OTH_NE!T43</f>
        <v>0</v>
      </c>
      <c r="U43" s="10">
        <f>TI_NRG_FC_IND_NE!U43+FC_TRA_NE!U43+FC_OTH_NE!U43</f>
        <v>5.8535683576956146</v>
      </c>
      <c r="V43" s="10">
        <f>TI_NRG_FC_IND_NE!V43+FC_TRA_NE!V43+FC_OTH_NE!V43</f>
        <v>4.0431642304385207</v>
      </c>
      <c r="W43" s="10">
        <f>TI_NRG_FC_IND_NE!W43+FC_TRA_NE!W43+FC_OTH_NE!W43</f>
        <v>14.59062768701633</v>
      </c>
      <c r="X43" s="10">
        <f>TI_NRG_FC_IND_NE!X43+FC_TRA_NE!X43+FC_OTH_NE!X43</f>
        <v>18.81040412725709</v>
      </c>
    </row>
    <row r="44" spans="1:24" ht="11.25" customHeight="1" x14ac:dyDescent="0.2">
      <c r="A44" s="41" t="s">
        <v>75</v>
      </c>
      <c r="B44" s="9" t="s">
        <v>76</v>
      </c>
      <c r="C44" s="10">
        <f>TI_NRG_FC_IND_NE!C44+FC_TRA_NE!C44+FC_OTH_NE!C44</f>
        <v>5.8755803955288046</v>
      </c>
      <c r="D44" s="10">
        <f>TI_NRG_FC_IND_NE!D44+FC_TRA_NE!D44+FC_OTH_NE!D44</f>
        <v>0</v>
      </c>
      <c r="E44" s="10">
        <f>TI_NRG_FC_IND_NE!E44+FC_TRA_NE!E44+FC_OTH_NE!E44</f>
        <v>0</v>
      </c>
      <c r="F44" s="10">
        <f>TI_NRG_FC_IND_NE!F44+FC_TRA_NE!F44+FC_OTH_NE!F44</f>
        <v>0</v>
      </c>
      <c r="G44" s="10">
        <f>TI_NRG_FC_IND_NE!G44+FC_TRA_NE!G44+FC_OTH_NE!G44</f>
        <v>1.958555460017197</v>
      </c>
      <c r="H44" s="10">
        <f>TI_NRG_FC_IND_NE!H44+FC_TRA_NE!H44+FC_OTH_NE!H44</f>
        <v>0</v>
      </c>
      <c r="I44" s="10">
        <f>TI_NRG_FC_IND_NE!I44+FC_TRA_NE!I44+FC_OTH_NE!I44</f>
        <v>0</v>
      </c>
      <c r="J44" s="10">
        <f>TI_NRG_FC_IND_NE!J44+FC_TRA_NE!J44+FC_OTH_NE!J44</f>
        <v>0</v>
      </c>
      <c r="K44" s="10">
        <f>TI_NRG_FC_IND_NE!K44+FC_TRA_NE!K44+FC_OTH_NE!K44</f>
        <v>0</v>
      </c>
      <c r="L44" s="10">
        <f>TI_NRG_FC_IND_NE!L44+FC_TRA_NE!L44+FC_OTH_NE!L44</f>
        <v>6.8548581255374019</v>
      </c>
      <c r="M44" s="10">
        <f>TI_NRG_FC_IND_NE!M44+FC_TRA_NE!M44+FC_OTH_NE!M44</f>
        <v>0</v>
      </c>
      <c r="N44" s="10">
        <f>TI_NRG_FC_IND_NE!N44+FC_TRA_NE!N44+FC_OTH_NE!N44</f>
        <v>0.9792777300085983</v>
      </c>
      <c r="O44" s="10">
        <f>TI_NRG_FC_IND_NE!O44+FC_TRA_NE!O44+FC_OTH_NE!O44</f>
        <v>0</v>
      </c>
      <c r="P44" s="10">
        <f>TI_NRG_FC_IND_NE!P44+FC_TRA_NE!P44+FC_OTH_NE!P44</f>
        <v>4.8963026655202064</v>
      </c>
      <c r="Q44" s="10">
        <f>TI_NRG_FC_IND_NE!Q44+FC_TRA_NE!Q44+FC_OTH_NE!Q44</f>
        <v>1.958555460017197</v>
      </c>
      <c r="R44" s="10">
        <f>TI_NRG_FC_IND_NE!R44+FC_TRA_NE!R44+FC_OTH_NE!R44</f>
        <v>0</v>
      </c>
      <c r="S44" s="10">
        <f>TI_NRG_FC_IND_NE!S44+FC_TRA_NE!S44+FC_OTH_NE!S44</f>
        <v>0</v>
      </c>
      <c r="T44" s="10">
        <f>TI_NRG_FC_IND_NE!T44+FC_TRA_NE!T44+FC_OTH_NE!T44</f>
        <v>0</v>
      </c>
      <c r="U44" s="10">
        <f>TI_NRG_FC_IND_NE!U44+FC_TRA_NE!U44+FC_OTH_NE!U44</f>
        <v>0.3466895958727429</v>
      </c>
      <c r="V44" s="10">
        <f>TI_NRG_FC_IND_NE!V44+FC_TRA_NE!V44+FC_OTH_NE!V44</f>
        <v>0.28202923473774721</v>
      </c>
      <c r="W44" s="10">
        <f>TI_NRG_FC_IND_NE!W44+FC_TRA_NE!W44+FC_OTH_NE!W44</f>
        <v>11.248839208942391</v>
      </c>
      <c r="X44" s="10">
        <f>TI_NRG_FC_IND_NE!X44+FC_TRA_NE!X44+FC_OTH_NE!X44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TI_NRG_FC_IND_NE!C45+FC_TRA_NE!C45+FC_OTH_NE!C45</f>
        <v>161.41203783319</v>
      </c>
      <c r="D45" s="10">
        <f>TI_NRG_FC_IND_NE!D45+FC_TRA_NE!D45+FC_OTH_NE!D45</f>
        <v>172.86706792777301</v>
      </c>
      <c r="E45" s="10">
        <f>TI_NRG_FC_IND_NE!E45+FC_TRA_NE!E45+FC_OTH_NE!E45</f>
        <v>169.74299226139291</v>
      </c>
      <c r="F45" s="10">
        <f>TI_NRG_FC_IND_NE!F45+FC_TRA_NE!F45+FC_OTH_NE!F45</f>
        <v>196.8185726569217</v>
      </c>
      <c r="G45" s="10">
        <f>TI_NRG_FC_IND_NE!G45+FC_TRA_NE!G45+FC_OTH_NE!G45</f>
        <v>203.0668099742046</v>
      </c>
      <c r="H45" s="10">
        <f>TI_NRG_FC_IND_NE!H45+FC_TRA_NE!H45+FC_OTH_NE!H45</f>
        <v>234.30782459157351</v>
      </c>
      <c r="I45" s="10">
        <f>TI_NRG_FC_IND_NE!I45+FC_TRA_NE!I45+FC_OTH_NE!I45</f>
        <v>213.48048151332759</v>
      </c>
      <c r="J45" s="10">
        <f>TI_NRG_FC_IND_NE!J45+FC_TRA_NE!J45+FC_OTH_NE!J45</f>
        <v>205.1495270851247</v>
      </c>
      <c r="K45" s="10">
        <f>TI_NRG_FC_IND_NE!K45+FC_TRA_NE!K45+FC_OTH_NE!K45</f>
        <v>211.39776440240749</v>
      </c>
      <c r="L45" s="10">
        <f>TI_NRG_FC_IND_NE!L45+FC_TRA_NE!L45+FC_OTH_NE!L45</f>
        <v>175.99122957867581</v>
      </c>
      <c r="M45" s="10">
        <f>TI_NRG_FC_IND_NE!M45+FC_TRA_NE!M45+FC_OTH_NE!M45</f>
        <v>194.73585554600169</v>
      </c>
      <c r="N45" s="10">
        <f>TI_NRG_FC_IND_NE!N45+FC_TRA_NE!N45+FC_OTH_NE!N45</f>
        <v>41.654686156491827</v>
      </c>
      <c r="O45" s="10">
        <f>TI_NRG_FC_IND_NE!O45+FC_TRA_NE!O45+FC_OTH_NE!O45</f>
        <v>45.820206362854677</v>
      </c>
      <c r="P45" s="10">
        <f>TI_NRG_FC_IND_NE!P45+FC_TRA_NE!P45+FC_OTH_NE!P45</f>
        <v>33.323817712811689</v>
      </c>
      <c r="Q45" s="10">
        <f>TI_NRG_FC_IND_NE!Q45+FC_TRA_NE!Q45+FC_OTH_NE!Q45</f>
        <v>38.530610490111783</v>
      </c>
      <c r="R45" s="10">
        <f>TI_NRG_FC_IND_NE!R45+FC_TRA_NE!R45+FC_OTH_NE!R45</f>
        <v>38.561822871883059</v>
      </c>
      <c r="S45" s="10">
        <f>TI_NRG_FC_IND_NE!S45+FC_TRA_NE!S45+FC_OTH_NE!S45</f>
        <v>45.828546861564917</v>
      </c>
      <c r="T45" s="10">
        <f>TI_NRG_FC_IND_NE!T45+FC_TRA_NE!T45+FC_OTH_NE!T45</f>
        <v>32.344883920894233</v>
      </c>
      <c r="U45" s="10">
        <f>TI_NRG_FC_IND_NE!U45+FC_TRA_NE!U45+FC_OTH_NE!U45</f>
        <v>21.979105760963019</v>
      </c>
      <c r="V45" s="10">
        <f>TI_NRG_FC_IND_NE!V45+FC_TRA_NE!V45+FC_OTH_NE!V45</f>
        <v>31.120206362854681</v>
      </c>
      <c r="W45" s="10">
        <f>TI_NRG_FC_IND_NE!W45+FC_TRA_NE!W45+FC_OTH_NE!W45</f>
        <v>41.985812553740317</v>
      </c>
      <c r="X45" s="10">
        <f>TI_NRG_FC_IND_NE!X45+FC_TRA_NE!X45+FC_OTH_NE!X45</f>
        <v>74.152708512467754</v>
      </c>
    </row>
    <row r="46" spans="1:24" ht="11.25" customHeight="1" x14ac:dyDescent="0.2">
      <c r="A46" s="41" t="s">
        <v>79</v>
      </c>
      <c r="B46" s="9" t="s">
        <v>80</v>
      </c>
      <c r="C46" s="10">
        <f>TI_NRG_FC_IND_NE!C46+FC_TRA_NE!C46+FC_OTH_NE!C46</f>
        <v>154.25623387790196</v>
      </c>
      <c r="D46" s="10">
        <f>TI_NRG_FC_IND_NE!D46+FC_TRA_NE!D46+FC_OTH_NE!D46</f>
        <v>168.09974204643163</v>
      </c>
      <c r="E46" s="10">
        <f>TI_NRG_FC_IND_NE!E46+FC_TRA_NE!E46+FC_OTH_NE!E46</f>
        <v>178.97678417884779</v>
      </c>
      <c r="F46" s="10">
        <f>TI_NRG_FC_IND_NE!F46+FC_TRA_NE!F46+FC_OTH_NE!F46</f>
        <v>176.99914015477214</v>
      </c>
      <c r="G46" s="10">
        <f>TI_NRG_FC_IND_NE!G46+FC_TRA_NE!G46+FC_OTH_NE!G46</f>
        <v>175.02149613069648</v>
      </c>
      <c r="H46" s="10">
        <f>TI_NRG_FC_IND_NE!H46+FC_TRA_NE!H46+FC_OTH_NE!H46</f>
        <v>225.45141874462595</v>
      </c>
      <c r="I46" s="10">
        <f>TI_NRG_FC_IND_NE!I46+FC_TRA_NE!I46+FC_OTH_NE!I46</f>
        <v>206.66380051590716</v>
      </c>
      <c r="J46" s="10">
        <f>TI_NRG_FC_IND_NE!J46+FC_TRA_NE!J46+FC_OTH_NE!J46</f>
        <v>168.09974204643163</v>
      </c>
      <c r="K46" s="10">
        <f>TI_NRG_FC_IND_NE!K46+FC_TRA_NE!K46+FC_OTH_NE!K46</f>
        <v>188.86500429922614</v>
      </c>
      <c r="L46" s="10">
        <f>TI_NRG_FC_IND_NE!L46+FC_TRA_NE!L46+FC_OTH_NE!L46</f>
        <v>158.21152192605331</v>
      </c>
      <c r="M46" s="10">
        <f>TI_NRG_FC_IND_NE!M46+FC_TRA_NE!M46+FC_OTH_NE!M46</f>
        <v>160.18916595012897</v>
      </c>
      <c r="N46" s="10">
        <f>TI_NRG_FC_IND_NE!N46+FC_TRA_NE!N46+FC_OTH_NE!N46</f>
        <v>149.31212381771283</v>
      </c>
      <c r="O46" s="10">
        <f>TI_NRG_FC_IND_NE!O46+FC_TRA_NE!O46+FC_OTH_NE!O46</f>
        <v>128.54686156491832</v>
      </c>
      <c r="P46" s="10">
        <f>TI_NRG_FC_IND_NE!P46+FC_TRA_NE!P46+FC_OTH_NE!P46</f>
        <v>124.59157351676697</v>
      </c>
      <c r="Q46" s="10">
        <f>TI_NRG_FC_IND_NE!Q46+FC_TRA_NE!Q46+FC_OTH_NE!Q46</f>
        <v>129.53568357695613</v>
      </c>
      <c r="R46" s="10">
        <f>TI_NRG_FC_IND_NE!R46+FC_TRA_NE!R46+FC_OTH_NE!R46</f>
        <v>130.51556319862422</v>
      </c>
      <c r="S46" s="10">
        <f>TI_NRG_FC_IND_NE!S46+FC_TRA_NE!S46+FC_OTH_NE!S46</f>
        <v>146.37824591573514</v>
      </c>
      <c r="T46" s="10">
        <f>TI_NRG_FC_IND_NE!T46+FC_TRA_NE!T46+FC_OTH_NE!T46</f>
        <v>154.59346517626827</v>
      </c>
      <c r="U46" s="10">
        <f>TI_NRG_FC_IND_NE!U46+FC_TRA_NE!U46+FC_OTH_NE!U46</f>
        <v>153.31917454858123</v>
      </c>
      <c r="V46" s="10">
        <f>TI_NRG_FC_IND_NE!V46+FC_TRA_NE!V46+FC_OTH_NE!V46</f>
        <v>155.75133276010317</v>
      </c>
      <c r="W46" s="10">
        <f>TI_NRG_FC_IND_NE!W46+FC_TRA_NE!W46+FC_OTH_NE!W46</f>
        <v>151.90773860705073</v>
      </c>
      <c r="X46" s="10">
        <f>TI_NRG_FC_IND_NE!X46+FC_TRA_NE!X46+FC_OTH_NE!X46</f>
        <v>151.48460877042129</v>
      </c>
    </row>
    <row r="47" spans="1:24" ht="11.25" customHeight="1" x14ac:dyDescent="0.2">
      <c r="A47" s="41" t="s">
        <v>81</v>
      </c>
      <c r="B47" s="9" t="s">
        <v>82</v>
      </c>
      <c r="C47" s="10">
        <f>TI_NRG_FC_IND_NE!C47+FC_TRA_NE!C47+FC_OTH_NE!C47</f>
        <v>288.2201203783319</v>
      </c>
      <c r="D47" s="10">
        <f>TI_NRG_FC_IND_NE!D47+FC_TRA_NE!D47+FC_OTH_NE!D47</f>
        <v>380.29045571797081</v>
      </c>
      <c r="E47" s="10">
        <f>TI_NRG_FC_IND_NE!E47+FC_TRA_NE!E47+FC_OTH_NE!E47</f>
        <v>352.26904557179711</v>
      </c>
      <c r="F47" s="10">
        <f>TI_NRG_FC_IND_NE!F47+FC_TRA_NE!F47+FC_OTH_NE!F47</f>
        <v>296.22622527944969</v>
      </c>
      <c r="G47" s="10">
        <f>TI_NRG_FC_IND_NE!G47+FC_TRA_NE!G47+FC_OTH_NE!G47</f>
        <v>371.2835769561479</v>
      </c>
      <c r="H47" s="10">
        <f>TI_NRG_FC_IND_NE!H47+FC_TRA_NE!H47+FC_OTH_NE!H47</f>
        <v>374.28581255374041</v>
      </c>
      <c r="I47" s="10">
        <f>TI_NRG_FC_IND_NE!I47+FC_TRA_NE!I47+FC_OTH_NE!I47</f>
        <v>372.28435081685302</v>
      </c>
      <c r="J47" s="10">
        <f>TI_NRG_FC_IND_NE!J47+FC_TRA_NE!J47+FC_OTH_NE!J47</f>
        <v>345.26371453138432</v>
      </c>
      <c r="K47" s="10">
        <f>TI_NRG_FC_IND_NE!K47+FC_TRA_NE!K47+FC_OTH_NE!K47</f>
        <v>323.24686156491828</v>
      </c>
      <c r="L47" s="10">
        <f>TI_NRG_FC_IND_NE!L47+FC_TRA_NE!L47+FC_OTH_NE!L47</f>
        <v>257.19638865004299</v>
      </c>
      <c r="M47" s="10">
        <f>TI_NRG_FC_IND_NE!M47+FC_TRA_NE!M47+FC_OTH_NE!M47</f>
        <v>221.16887360275149</v>
      </c>
      <c r="N47" s="10">
        <f>TI_NRG_FC_IND_NE!N47+FC_TRA_NE!N47+FC_OTH_NE!N47</f>
        <v>201.1536543422184</v>
      </c>
      <c r="O47" s="10">
        <f>TI_NRG_FC_IND_NE!O47+FC_TRA_NE!O47+FC_OTH_NE!O47</f>
        <v>199.15210662080821</v>
      </c>
      <c r="P47" s="10">
        <f>TI_NRG_FC_IND_NE!P47+FC_TRA_NE!P47+FC_OTH_NE!P47</f>
        <v>210.16053310404129</v>
      </c>
      <c r="Q47" s="10">
        <f>TI_NRG_FC_IND_NE!Q47+FC_TRA_NE!Q47+FC_OTH_NE!Q47</f>
        <v>204.15588993981081</v>
      </c>
      <c r="R47" s="10">
        <f>TI_NRG_FC_IND_NE!R47+FC_TRA_NE!R47+FC_OTH_NE!R47</f>
        <v>175.23981083404979</v>
      </c>
      <c r="S47" s="10">
        <f>TI_NRG_FC_IND_NE!S47+FC_TRA_NE!S47+FC_OTH_NE!S47</f>
        <v>136.5012897678418</v>
      </c>
      <c r="T47" s="10">
        <f>TI_NRG_FC_IND_NE!T47+FC_TRA_NE!T47+FC_OTH_NE!T47</f>
        <v>120.26784178847809</v>
      </c>
      <c r="U47" s="10">
        <f>TI_NRG_FC_IND_NE!U47+FC_TRA_NE!U47+FC_OTH_NE!U47</f>
        <v>91.228632846087706</v>
      </c>
      <c r="V47" s="10">
        <f>TI_NRG_FC_IND_NE!V47+FC_TRA_NE!V47+FC_OTH_NE!V47</f>
        <v>91.8632846087704</v>
      </c>
      <c r="W47" s="10">
        <f>TI_NRG_FC_IND_NE!W47+FC_TRA_NE!W47+FC_OTH_NE!W47</f>
        <v>94.791401547721406</v>
      </c>
      <c r="X47" s="10">
        <f>TI_NRG_FC_IND_NE!X47+FC_TRA_NE!X47+FC_OTH_NE!X47</f>
        <v>91.909200343938082</v>
      </c>
    </row>
    <row r="48" spans="1:24" ht="11.25" customHeight="1" x14ac:dyDescent="0.2">
      <c r="A48" s="41" t="s">
        <v>83</v>
      </c>
      <c r="B48" s="9" t="s">
        <v>84</v>
      </c>
      <c r="C48" s="10">
        <f>TI_NRG_FC_IND_NE!C48+FC_TRA_NE!C48+FC_OTH_NE!C48</f>
        <v>409.43920894239028</v>
      </c>
      <c r="D48" s="10">
        <f>TI_NRG_FC_IND_NE!D48+FC_TRA_NE!D48+FC_OTH_NE!D48</f>
        <v>407.75769561478933</v>
      </c>
      <c r="E48" s="10">
        <f>TI_NRG_FC_IND_NE!E48+FC_TRA_NE!E48+FC_OTH_NE!E48</f>
        <v>444.7501289767842</v>
      </c>
      <c r="F48" s="10">
        <f>TI_NRG_FC_IND_NE!F48+FC_TRA_NE!F48+FC_OTH_NE!F48</f>
        <v>409.43920894239028</v>
      </c>
      <c r="G48" s="10">
        <f>TI_NRG_FC_IND_NE!G48+FC_TRA_NE!G48+FC_OTH_NE!G48</f>
        <v>482.58331900257951</v>
      </c>
      <c r="H48" s="10">
        <f>TI_NRG_FC_IND_NE!H48+FC_TRA_NE!H48+FC_OTH_NE!H48</f>
        <v>452.31676698194332</v>
      </c>
      <c r="I48" s="10">
        <f>TI_NRG_FC_IND_NE!I48+FC_TRA_NE!I48+FC_OTH_NE!I48</f>
        <v>451.4760963026655</v>
      </c>
      <c r="J48" s="10">
        <f>TI_NRG_FC_IND_NE!J48+FC_TRA_NE!J48+FC_OTH_NE!J48</f>
        <v>438.02424763542558</v>
      </c>
      <c r="K48" s="10">
        <f>TI_NRG_FC_IND_NE!K48+FC_TRA_NE!K48+FC_OTH_NE!K48</f>
        <v>422.89097162510751</v>
      </c>
      <c r="L48" s="10">
        <f>TI_NRG_FC_IND_NE!L48+FC_TRA_NE!L48+FC_OTH_NE!L48</f>
        <v>338.81719690455708</v>
      </c>
      <c r="M48" s="10">
        <f>TI_NRG_FC_IND_NE!M48+FC_TRA_NE!M48+FC_OTH_NE!M48</f>
        <v>410.27996560619079</v>
      </c>
      <c r="N48" s="10">
        <f>TI_NRG_FC_IND_NE!N48+FC_TRA_NE!N48+FC_OTH_NE!N48</f>
        <v>329.56913155631992</v>
      </c>
      <c r="O48" s="10">
        <f>TI_NRG_FC_IND_NE!O48+FC_TRA_NE!O48+FC_OTH_NE!O48</f>
        <v>264.83233018056751</v>
      </c>
      <c r="P48" s="10">
        <f>TI_NRG_FC_IND_NE!P48+FC_TRA_NE!P48+FC_OTH_NE!P48</f>
        <v>246.3361134995701</v>
      </c>
      <c r="Q48" s="10">
        <f>TI_NRG_FC_IND_NE!Q48+FC_TRA_NE!Q48+FC_OTH_NE!Q48</f>
        <v>28.585038693035251</v>
      </c>
      <c r="R48" s="10">
        <f>TI_NRG_FC_IND_NE!R48+FC_TRA_NE!R48+FC_OTH_NE!R48</f>
        <v>470.84488392089418</v>
      </c>
      <c r="S48" s="10">
        <f>TI_NRG_FC_IND_NE!S48+FC_TRA_NE!S48+FC_OTH_NE!S48</f>
        <v>476.51659501289771</v>
      </c>
      <c r="T48" s="10">
        <f>TI_NRG_FC_IND_NE!T48+FC_TRA_NE!T48+FC_OTH_NE!T48</f>
        <v>553.6408426483232</v>
      </c>
      <c r="U48" s="10">
        <f>TI_NRG_FC_IND_NE!U48+FC_TRA_NE!U48+FC_OTH_NE!U48</f>
        <v>538.35649183147029</v>
      </c>
      <c r="V48" s="10">
        <f>TI_NRG_FC_IND_NE!V48+FC_TRA_NE!V48+FC_OTH_NE!V48</f>
        <v>465.94591573516772</v>
      </c>
      <c r="W48" s="10">
        <f>TI_NRG_FC_IND_NE!W48+FC_TRA_NE!W48+FC_OTH_NE!W48</f>
        <v>469.27618228718819</v>
      </c>
      <c r="X48" s="10">
        <f>TI_NRG_FC_IND_NE!X48+FC_TRA_NE!X48+FC_OTH_NE!X48</f>
        <v>448.52932072226992</v>
      </c>
    </row>
    <row r="49" spans="1:24" ht="11.25" customHeight="1" x14ac:dyDescent="0.2">
      <c r="A49" s="41" t="s">
        <v>85</v>
      </c>
      <c r="B49" s="9" t="s">
        <v>86</v>
      </c>
      <c r="C49" s="10">
        <f>TI_NRG_FC_IND_NE!C49+FC_TRA_NE!C49+FC_OTH_NE!C49</f>
        <v>93.828202923473768</v>
      </c>
      <c r="D49" s="10">
        <f>TI_NRG_FC_IND_NE!D49+FC_TRA_NE!D49+FC_OTH_NE!D49</f>
        <v>42.834651762682711</v>
      </c>
      <c r="E49" s="10">
        <f>TI_NRG_FC_IND_NE!E49+FC_TRA_NE!E49+FC_OTH_NE!E49</f>
        <v>38.755116079105747</v>
      </c>
      <c r="F49" s="10">
        <f>TI_NRG_FC_IND_NE!F49+FC_TRA_NE!F49+FC_OTH_NE!F49</f>
        <v>40.794840928632837</v>
      </c>
      <c r="G49" s="10">
        <f>TI_NRG_FC_IND_NE!G49+FC_TRA_NE!G49+FC_OTH_NE!G49</f>
        <v>93.828202923473768</v>
      </c>
      <c r="H49" s="10">
        <f>TI_NRG_FC_IND_NE!H49+FC_TRA_NE!H49+FC_OTH_NE!H49</f>
        <v>87.709028374892512</v>
      </c>
      <c r="I49" s="10">
        <f>TI_NRG_FC_IND_NE!I49+FC_TRA_NE!I49+FC_OTH_NE!I49</f>
        <v>118.3051590713671</v>
      </c>
      <c r="J49" s="10">
        <f>TI_NRG_FC_IND_NE!J49+FC_TRA_NE!J49+FC_OTH_NE!J49</f>
        <v>78.530180567497851</v>
      </c>
      <c r="K49" s="10">
        <f>TI_NRG_FC_IND_NE!K49+FC_TRA_NE!K49+FC_OTH_NE!K49</f>
        <v>83.629492691315562</v>
      </c>
      <c r="L49" s="10">
        <f>TI_NRG_FC_IND_NE!L49+FC_TRA_NE!L49+FC_OTH_NE!L49</f>
        <v>152.9808254514187</v>
      </c>
      <c r="M49" s="10">
        <f>TI_NRG_FC_IND_NE!M49+FC_TRA_NE!M49+FC_OTH_NE!M49</f>
        <v>445.68409286328449</v>
      </c>
      <c r="N49" s="10">
        <f>TI_NRG_FC_IND_NE!N49+FC_TRA_NE!N49+FC_OTH_NE!N49</f>
        <v>306.98142734307822</v>
      </c>
      <c r="O49" s="10">
        <f>TI_NRG_FC_IND_NE!O49+FC_TRA_NE!O49+FC_OTH_NE!O49</f>
        <v>227.43147033533961</v>
      </c>
      <c r="P49" s="10">
        <f>TI_NRG_FC_IND_NE!P49+FC_TRA_NE!P49+FC_OTH_NE!P49</f>
        <v>281.48469475494409</v>
      </c>
      <c r="Q49" s="10">
        <f>TI_NRG_FC_IND_NE!Q49+FC_TRA_NE!Q49+FC_OTH_NE!Q49</f>
        <v>299.84239036973338</v>
      </c>
      <c r="R49" s="10">
        <f>TI_NRG_FC_IND_NE!R49+FC_TRA_NE!R49+FC_OTH_NE!R49</f>
        <v>87.703869303525352</v>
      </c>
      <c r="S49" s="10">
        <f>TI_NRG_FC_IND_NE!S49+FC_TRA_NE!S49+FC_OTH_NE!S49</f>
        <v>59.466723989681853</v>
      </c>
      <c r="T49" s="10">
        <f>TI_NRG_FC_IND_NE!T49+FC_TRA_NE!T49+FC_OTH_NE!T49</f>
        <v>105.0611349957008</v>
      </c>
      <c r="U49" s="10">
        <f>TI_NRG_FC_IND_NE!U49+FC_TRA_NE!U49+FC_OTH_NE!U49</f>
        <v>173.51779879621671</v>
      </c>
      <c r="V49" s="10">
        <f>TI_NRG_FC_IND_NE!V49+FC_TRA_NE!V49+FC_OTH_NE!V49</f>
        <v>73.21659501289767</v>
      </c>
      <c r="W49" s="10">
        <f>TI_NRG_FC_IND_NE!W49+FC_TRA_NE!W49+FC_OTH_NE!W49</f>
        <v>57.152020636285457</v>
      </c>
      <c r="X49" s="10">
        <f>TI_NRG_FC_IND_NE!X49+FC_TRA_NE!X49+FC_OTH_NE!X49</f>
        <v>194.71272570937231</v>
      </c>
    </row>
    <row r="50" spans="1:24" ht="11.25" customHeight="1" x14ac:dyDescent="0.2">
      <c r="A50" s="41" t="s">
        <v>87</v>
      </c>
      <c r="B50" s="9" t="s">
        <v>88</v>
      </c>
      <c r="C50" s="10">
        <f>TI_NRG_FC_IND_NE!C50+FC_TRA_NE!C50+FC_OTH_NE!C50</f>
        <v>330.56268271711087</v>
      </c>
      <c r="D50" s="10">
        <f>TI_NRG_FC_IND_NE!D50+FC_TRA_NE!D50+FC_OTH_NE!D50</f>
        <v>320.05348237317281</v>
      </c>
      <c r="E50" s="10">
        <f>TI_NRG_FC_IND_NE!E50+FC_TRA_NE!E50+FC_OTH_NE!E50</f>
        <v>310.49965606190881</v>
      </c>
      <c r="F50" s="10">
        <f>TI_NRG_FC_IND_NE!F50+FC_TRA_NE!F50+FC_OTH_NE!F50</f>
        <v>317.18736027515052</v>
      </c>
      <c r="G50" s="10">
        <f>TI_NRG_FC_IND_NE!G50+FC_TRA_NE!G50+FC_OTH_NE!G50</f>
        <v>248.39974204643161</v>
      </c>
      <c r="H50" s="10">
        <f>TI_NRG_FC_IND_NE!H50+FC_TRA_NE!H50+FC_OTH_NE!H50</f>
        <v>223.5597592433362</v>
      </c>
      <c r="I50" s="10">
        <f>TI_NRG_FC_IND_NE!I50+FC_TRA_NE!I50+FC_OTH_NE!I50</f>
        <v>245.5336199484093</v>
      </c>
      <c r="J50" s="10">
        <f>TI_NRG_FC_IND_NE!J50+FC_TRA_NE!J50+FC_OTH_NE!J50</f>
        <v>206.36285468615651</v>
      </c>
      <c r="K50" s="10">
        <f>TI_NRG_FC_IND_NE!K50+FC_TRA_NE!K50+FC_OTH_NE!K50</f>
        <v>203.49673258813411</v>
      </c>
      <c r="L50" s="10">
        <f>TI_NRG_FC_IND_NE!L50+FC_TRA_NE!L50+FC_OTH_NE!L50</f>
        <v>199.67515047291491</v>
      </c>
      <c r="M50" s="10">
        <f>TI_NRG_FC_IND_NE!M50+FC_TRA_NE!M50+FC_OTH_NE!M50</f>
        <v>278.97196904557183</v>
      </c>
      <c r="N50" s="10">
        <f>TI_NRG_FC_IND_NE!N50+FC_TRA_NE!N50+FC_OTH_NE!N50</f>
        <v>322.91969045571801</v>
      </c>
      <c r="O50" s="10">
        <f>TI_NRG_FC_IND_NE!O50+FC_TRA_NE!O50+FC_OTH_NE!O50</f>
        <v>271.32897678417879</v>
      </c>
      <c r="P50" s="10">
        <f>TI_NRG_FC_IND_NE!P50+FC_TRA_NE!P50+FC_OTH_NE!P50</f>
        <v>261.77506448839199</v>
      </c>
      <c r="Q50" s="10">
        <f>TI_NRG_FC_IND_NE!Q50+FC_TRA_NE!Q50+FC_OTH_NE!Q50</f>
        <v>245.5336199484093</v>
      </c>
      <c r="R50" s="10">
        <f>TI_NRG_FC_IND_NE!R50+FC_TRA_NE!R50+FC_OTH_NE!R50</f>
        <v>154.7164230438521</v>
      </c>
      <c r="S50" s="10">
        <f>TI_NRG_FC_IND_NE!S50+FC_TRA_NE!S50+FC_OTH_NE!S50</f>
        <v>234.5310404127257</v>
      </c>
      <c r="T50" s="10">
        <f>TI_NRG_FC_IND_NE!T50+FC_TRA_NE!T50+FC_OTH_NE!T50</f>
        <v>326.54763542562341</v>
      </c>
      <c r="U50" s="10">
        <f>TI_NRG_FC_IND_NE!U50+FC_TRA_NE!U50+FC_OTH_NE!U50</f>
        <v>294.51745485812552</v>
      </c>
      <c r="V50" s="10">
        <f>TI_NRG_FC_IND_NE!V50+FC_TRA_NE!V50+FC_OTH_NE!V50</f>
        <v>329.33224419604471</v>
      </c>
      <c r="W50" s="10">
        <f>TI_NRG_FC_IND_NE!W50+FC_TRA_NE!W50+FC_OTH_NE!W50</f>
        <v>196.87704213241611</v>
      </c>
      <c r="X50" s="10">
        <f>TI_NRG_FC_IND_NE!X50+FC_TRA_NE!X50+FC_OTH_NE!X50</f>
        <v>219.7242476354256</v>
      </c>
    </row>
    <row r="51" spans="1:24" ht="11.25" customHeight="1" x14ac:dyDescent="0.2">
      <c r="A51" s="35" t="s">
        <v>89</v>
      </c>
      <c r="B51" s="36" t="s">
        <v>90</v>
      </c>
      <c r="C51" s="37">
        <f>TI_NRG_FC_IND_NE!C51+FC_TRA_NE!C51+FC_OTH_NE!C51</f>
        <v>2436.8147893379191</v>
      </c>
      <c r="D51" s="37">
        <f>TI_NRG_FC_IND_NE!D51+FC_TRA_NE!D51+FC_OTH_NE!D51</f>
        <v>2172.843164230439</v>
      </c>
      <c r="E51" s="37">
        <f>TI_NRG_FC_IND_NE!E51+FC_TRA_NE!E51+FC_OTH_NE!E51</f>
        <v>2106.119346517627</v>
      </c>
      <c r="F51" s="37">
        <f>TI_NRG_FC_IND_NE!F51+FC_TRA_NE!F51+FC_OTH_NE!F51</f>
        <v>2096.0807394668959</v>
      </c>
      <c r="G51" s="37">
        <f>TI_NRG_FC_IND_NE!G51+FC_TRA_NE!G51+FC_OTH_NE!G51</f>
        <v>2155.9472055030101</v>
      </c>
      <c r="H51" s="37">
        <f>TI_NRG_FC_IND_NE!H51+FC_TRA_NE!H51+FC_OTH_NE!H51</f>
        <v>2253.5178847807392</v>
      </c>
      <c r="I51" s="37">
        <f>TI_NRG_FC_IND_NE!I51+FC_TRA_NE!I51+FC_OTH_NE!I51</f>
        <v>2052.400687876182</v>
      </c>
      <c r="J51" s="37">
        <f>TI_NRG_FC_IND_NE!J51+FC_TRA_NE!J51+FC_OTH_NE!J51</f>
        <v>2237.6967325881337</v>
      </c>
      <c r="K51" s="37">
        <f>TI_NRG_FC_IND_NE!K51+FC_TRA_NE!K51+FC_OTH_NE!K51</f>
        <v>1988.3424763542564</v>
      </c>
      <c r="L51" s="37">
        <f>TI_NRG_FC_IND_NE!L51+FC_TRA_NE!L51+FC_OTH_NE!L51</f>
        <v>2456.1827171109203</v>
      </c>
      <c r="M51" s="37">
        <f>TI_NRG_FC_IND_NE!M51+FC_TRA_NE!M51+FC_OTH_NE!M51</f>
        <v>3124.3877042132412</v>
      </c>
      <c r="N51" s="37">
        <f>TI_NRG_FC_IND_NE!N51+FC_TRA_NE!N51+FC_OTH_NE!N51</f>
        <v>3009.5987102321574</v>
      </c>
      <c r="O51" s="37">
        <f>TI_NRG_FC_IND_NE!O51+FC_TRA_NE!O51+FC_OTH_NE!O51</f>
        <v>3065.8324161650894</v>
      </c>
      <c r="P51" s="37">
        <f>TI_NRG_FC_IND_NE!P51+FC_TRA_NE!P51+FC_OTH_NE!P51</f>
        <v>2573.0662940670682</v>
      </c>
      <c r="Q51" s="37">
        <f>TI_NRG_FC_IND_NE!Q51+FC_TRA_NE!Q51+FC_OTH_NE!Q51</f>
        <v>2754.017798796217</v>
      </c>
      <c r="R51" s="37">
        <f>TI_NRG_FC_IND_NE!R51+FC_TRA_NE!R51+FC_OTH_NE!R51</f>
        <v>2376.252966466036</v>
      </c>
      <c r="S51" s="37">
        <f>TI_NRG_FC_IND_NE!S51+FC_TRA_NE!S51+FC_OTH_NE!S51</f>
        <v>2282.225279449699</v>
      </c>
      <c r="T51" s="37">
        <f>TI_NRG_FC_IND_NE!T51+FC_TRA_NE!T51+FC_OTH_NE!T51</f>
        <v>2690.0095442820293</v>
      </c>
      <c r="U51" s="37">
        <f>TI_NRG_FC_IND_NE!U51+FC_TRA_NE!U51+FC_OTH_NE!U51</f>
        <v>2389.8271711092002</v>
      </c>
      <c r="V51" s="37">
        <f>TI_NRG_FC_IND_NE!V51+FC_TRA_NE!V51+FC_OTH_NE!V51</f>
        <v>2642.7026655202062</v>
      </c>
      <c r="W51" s="37">
        <f>TI_NRG_FC_IND_NE!W51+FC_TRA_NE!W51+FC_OTH_NE!W51</f>
        <v>2482.8349097162509</v>
      </c>
      <c r="X51" s="37">
        <f>TI_NRG_FC_IND_NE!X51+FC_TRA_NE!X51+FC_OTH_NE!X51</f>
        <v>2656.2283748925192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TI_NRG_FC_IND_NE!C53+FC_TRA_NE!C53+FC_OTH_NE!C53</f>
        <v>0</v>
      </c>
      <c r="D53" s="10">
        <f>TI_NRG_FC_IND_NE!D53+FC_TRA_NE!D53+FC_OTH_NE!D53</f>
        <v>0</v>
      </c>
      <c r="E53" s="10">
        <f>TI_NRG_FC_IND_NE!E53+FC_TRA_NE!E53+FC_OTH_NE!E53</f>
        <v>0</v>
      </c>
      <c r="F53" s="10">
        <f>TI_NRG_FC_IND_NE!F53+FC_TRA_NE!F53+FC_OTH_NE!F53</f>
        <v>0</v>
      </c>
      <c r="G53" s="10">
        <f>TI_NRG_FC_IND_NE!G53+FC_TRA_NE!G53+FC_OTH_NE!G53</f>
        <v>0</v>
      </c>
      <c r="H53" s="10">
        <f>TI_NRG_FC_IND_NE!H53+FC_TRA_NE!H53+FC_OTH_NE!H53</f>
        <v>0</v>
      </c>
      <c r="I53" s="10">
        <f>TI_NRG_FC_IND_NE!I53+FC_TRA_NE!I53+FC_OTH_NE!I53</f>
        <v>0</v>
      </c>
      <c r="J53" s="10">
        <f>TI_NRG_FC_IND_NE!J53+FC_TRA_NE!J53+FC_OTH_NE!J53</f>
        <v>0</v>
      </c>
      <c r="K53" s="10">
        <f>TI_NRG_FC_IND_NE!K53+FC_TRA_NE!K53+FC_OTH_NE!K53</f>
        <v>0</v>
      </c>
      <c r="L53" s="10">
        <f>TI_NRG_FC_IND_NE!L53+FC_TRA_NE!L53+FC_OTH_NE!L53</f>
        <v>0</v>
      </c>
      <c r="M53" s="10">
        <f>TI_NRG_FC_IND_NE!M53+FC_TRA_NE!M53+FC_OTH_NE!M53</f>
        <v>0</v>
      </c>
      <c r="N53" s="10">
        <f>TI_NRG_FC_IND_NE!N53+FC_TRA_NE!N53+FC_OTH_NE!N53</f>
        <v>0</v>
      </c>
      <c r="O53" s="10">
        <f>TI_NRG_FC_IND_NE!O53+FC_TRA_NE!O53+FC_OTH_NE!O53</f>
        <v>0</v>
      </c>
      <c r="P53" s="10">
        <f>TI_NRG_FC_IND_NE!P53+FC_TRA_NE!P53+FC_OTH_NE!P53</f>
        <v>0</v>
      </c>
      <c r="Q53" s="10">
        <f>TI_NRG_FC_IND_NE!Q53+FC_TRA_NE!Q53+FC_OTH_NE!Q53</f>
        <v>0</v>
      </c>
      <c r="R53" s="10">
        <f>TI_NRG_FC_IND_NE!R53+FC_TRA_NE!R53+FC_OTH_NE!R53</f>
        <v>0</v>
      </c>
      <c r="S53" s="10">
        <f>TI_NRG_FC_IND_NE!S53+FC_TRA_NE!S53+FC_OTH_NE!S53</f>
        <v>0</v>
      </c>
      <c r="T53" s="10">
        <f>TI_NRG_FC_IND_NE!T53+FC_TRA_NE!T53+FC_OTH_NE!T53</f>
        <v>0</v>
      </c>
      <c r="U53" s="10">
        <f>TI_NRG_FC_IND_NE!U53+FC_TRA_NE!U53+FC_OTH_NE!U53</f>
        <v>0</v>
      </c>
      <c r="V53" s="10">
        <f>TI_NRG_FC_IND_NE!V53+FC_TRA_NE!V53+FC_OTH_NE!V53</f>
        <v>0</v>
      </c>
      <c r="W53" s="10">
        <f>TI_NRG_FC_IND_NE!W53+FC_TRA_NE!W53+FC_OTH_NE!W53</f>
        <v>0</v>
      </c>
      <c r="X53" s="10">
        <f>TI_NRG_FC_IND_NE!X53+FC_TRA_NE!X53+FC_OTH_NE!X53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TI_NRG_FC_IND_NE!C54+FC_TRA_NE!C54+FC_OTH_NE!C54</f>
        <v>0</v>
      </c>
      <c r="D54" s="10">
        <f>TI_NRG_FC_IND_NE!D54+FC_TRA_NE!D54+FC_OTH_NE!D54</f>
        <v>0</v>
      </c>
      <c r="E54" s="10">
        <f>TI_NRG_FC_IND_NE!E54+FC_TRA_NE!E54+FC_OTH_NE!E54</f>
        <v>0</v>
      </c>
      <c r="F54" s="10">
        <f>TI_NRG_FC_IND_NE!F54+FC_TRA_NE!F54+FC_OTH_NE!F54</f>
        <v>0</v>
      </c>
      <c r="G54" s="10">
        <f>TI_NRG_FC_IND_NE!G54+FC_TRA_NE!G54+FC_OTH_NE!G54</f>
        <v>0</v>
      </c>
      <c r="H54" s="10">
        <f>TI_NRG_FC_IND_NE!H54+FC_TRA_NE!H54+FC_OTH_NE!H54</f>
        <v>0</v>
      </c>
      <c r="I54" s="10">
        <f>TI_NRG_FC_IND_NE!I54+FC_TRA_NE!I54+FC_OTH_NE!I54</f>
        <v>0</v>
      </c>
      <c r="J54" s="10">
        <f>TI_NRG_FC_IND_NE!J54+FC_TRA_NE!J54+FC_OTH_NE!J54</f>
        <v>0</v>
      </c>
      <c r="K54" s="10">
        <f>TI_NRG_FC_IND_NE!K54+FC_TRA_NE!K54+FC_OTH_NE!K54</f>
        <v>0</v>
      </c>
      <c r="L54" s="10">
        <f>TI_NRG_FC_IND_NE!L54+FC_TRA_NE!L54+FC_OTH_NE!L54</f>
        <v>0</v>
      </c>
      <c r="M54" s="10">
        <f>TI_NRG_FC_IND_NE!M54+FC_TRA_NE!M54+FC_OTH_NE!M54</f>
        <v>0</v>
      </c>
      <c r="N54" s="10">
        <f>TI_NRG_FC_IND_NE!N54+FC_TRA_NE!N54+FC_OTH_NE!N54</f>
        <v>0</v>
      </c>
      <c r="O54" s="10">
        <f>TI_NRG_FC_IND_NE!O54+FC_TRA_NE!O54+FC_OTH_NE!O54</f>
        <v>0</v>
      </c>
      <c r="P54" s="10">
        <f>TI_NRG_FC_IND_NE!P54+FC_TRA_NE!P54+FC_OTH_NE!P54</f>
        <v>0</v>
      </c>
      <c r="Q54" s="10">
        <f>TI_NRG_FC_IND_NE!Q54+FC_TRA_NE!Q54+FC_OTH_NE!Q54</f>
        <v>0</v>
      </c>
      <c r="R54" s="10">
        <f>TI_NRG_FC_IND_NE!R54+FC_TRA_NE!R54+FC_OTH_NE!R54</f>
        <v>0</v>
      </c>
      <c r="S54" s="10">
        <f>TI_NRG_FC_IND_NE!S54+FC_TRA_NE!S54+FC_OTH_NE!S54</f>
        <v>0</v>
      </c>
      <c r="T54" s="10">
        <f>TI_NRG_FC_IND_NE!T54+FC_TRA_NE!T54+FC_OTH_NE!T54</f>
        <v>0</v>
      </c>
      <c r="U54" s="10">
        <f>TI_NRG_FC_IND_NE!U54+FC_TRA_NE!U54+FC_OTH_NE!U54</f>
        <v>0</v>
      </c>
      <c r="V54" s="10">
        <f>TI_NRG_FC_IND_NE!V54+FC_TRA_NE!V54+FC_OTH_NE!V54</f>
        <v>0</v>
      </c>
      <c r="W54" s="10">
        <f>TI_NRG_FC_IND_NE!W54+FC_TRA_NE!W54+FC_OTH_NE!W54</f>
        <v>0</v>
      </c>
      <c r="X54" s="10">
        <f>TI_NRG_FC_IND_NE!X54+FC_TRA_NE!X54+FC_OTH_NE!X54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TI_NRG_FC_IND_NE!C55+FC_TRA_NE!C55+FC_OTH_NE!C55</f>
        <v>0</v>
      </c>
      <c r="D55" s="10">
        <f>TI_NRG_FC_IND_NE!D55+FC_TRA_NE!D55+FC_OTH_NE!D55</f>
        <v>0</v>
      </c>
      <c r="E55" s="10">
        <f>TI_NRG_FC_IND_NE!E55+FC_TRA_NE!E55+FC_OTH_NE!E55</f>
        <v>0</v>
      </c>
      <c r="F55" s="10">
        <f>TI_NRG_FC_IND_NE!F55+FC_TRA_NE!F55+FC_OTH_NE!F55</f>
        <v>0</v>
      </c>
      <c r="G55" s="10">
        <f>TI_NRG_FC_IND_NE!G55+FC_TRA_NE!G55+FC_OTH_NE!G55</f>
        <v>0</v>
      </c>
      <c r="H55" s="10">
        <f>TI_NRG_FC_IND_NE!H55+FC_TRA_NE!H55+FC_OTH_NE!H55</f>
        <v>0</v>
      </c>
      <c r="I55" s="10">
        <f>TI_NRG_FC_IND_NE!I55+FC_TRA_NE!I55+FC_OTH_NE!I55</f>
        <v>0</v>
      </c>
      <c r="J55" s="10">
        <f>TI_NRG_FC_IND_NE!J55+FC_TRA_NE!J55+FC_OTH_NE!J55</f>
        <v>0</v>
      </c>
      <c r="K55" s="10">
        <f>TI_NRG_FC_IND_NE!K55+FC_TRA_NE!K55+FC_OTH_NE!K55</f>
        <v>0</v>
      </c>
      <c r="L55" s="10">
        <f>TI_NRG_FC_IND_NE!L55+FC_TRA_NE!L55+FC_OTH_NE!L55</f>
        <v>0</v>
      </c>
      <c r="M55" s="10">
        <f>TI_NRG_FC_IND_NE!M55+FC_TRA_NE!M55+FC_OTH_NE!M55</f>
        <v>0</v>
      </c>
      <c r="N55" s="10">
        <f>TI_NRG_FC_IND_NE!N55+FC_TRA_NE!N55+FC_OTH_NE!N55</f>
        <v>0</v>
      </c>
      <c r="O55" s="10">
        <f>TI_NRG_FC_IND_NE!O55+FC_TRA_NE!O55+FC_OTH_NE!O55</f>
        <v>0</v>
      </c>
      <c r="P55" s="10">
        <f>TI_NRG_FC_IND_NE!P55+FC_TRA_NE!P55+FC_OTH_NE!P55</f>
        <v>0</v>
      </c>
      <c r="Q55" s="10">
        <f>TI_NRG_FC_IND_NE!Q55+FC_TRA_NE!Q55+FC_OTH_NE!Q55</f>
        <v>0</v>
      </c>
      <c r="R55" s="10">
        <f>TI_NRG_FC_IND_NE!R55+FC_TRA_NE!R55+FC_OTH_NE!R55</f>
        <v>0</v>
      </c>
      <c r="S55" s="10">
        <f>TI_NRG_FC_IND_NE!S55+FC_TRA_NE!S55+FC_OTH_NE!S55</f>
        <v>0</v>
      </c>
      <c r="T55" s="10">
        <f>TI_NRG_FC_IND_NE!T55+FC_TRA_NE!T55+FC_OTH_NE!T55</f>
        <v>0</v>
      </c>
      <c r="U55" s="10">
        <f>TI_NRG_FC_IND_NE!U55+FC_TRA_NE!U55+FC_OTH_NE!U55</f>
        <v>0</v>
      </c>
      <c r="V55" s="10">
        <f>TI_NRG_FC_IND_NE!V55+FC_TRA_NE!V55+FC_OTH_NE!V55</f>
        <v>0</v>
      </c>
      <c r="W55" s="10">
        <f>TI_NRG_FC_IND_NE!W55+FC_TRA_NE!W55+FC_OTH_NE!W55</f>
        <v>0</v>
      </c>
      <c r="X55" s="10">
        <f>TI_NRG_FC_IND_NE!X55+FC_TRA_NE!X55+FC_OTH_NE!X55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TI_NRG_FC_IND_NE!C56+FC_TRA_NE!C56+FC_OTH_NE!C56</f>
        <v>0</v>
      </c>
      <c r="D56" s="10">
        <f>TI_NRG_FC_IND_NE!D56+FC_TRA_NE!D56+FC_OTH_NE!D56</f>
        <v>0</v>
      </c>
      <c r="E56" s="10">
        <f>TI_NRG_FC_IND_NE!E56+FC_TRA_NE!E56+FC_OTH_NE!E56</f>
        <v>0</v>
      </c>
      <c r="F56" s="10">
        <f>TI_NRG_FC_IND_NE!F56+FC_TRA_NE!F56+FC_OTH_NE!F56</f>
        <v>0</v>
      </c>
      <c r="G56" s="10">
        <f>TI_NRG_FC_IND_NE!G56+FC_TRA_NE!G56+FC_OTH_NE!G56</f>
        <v>0</v>
      </c>
      <c r="H56" s="10">
        <f>TI_NRG_FC_IND_NE!H56+FC_TRA_NE!H56+FC_OTH_NE!H56</f>
        <v>0</v>
      </c>
      <c r="I56" s="10">
        <f>TI_NRG_FC_IND_NE!I56+FC_TRA_NE!I56+FC_OTH_NE!I56</f>
        <v>0</v>
      </c>
      <c r="J56" s="10">
        <f>TI_NRG_FC_IND_NE!J56+FC_TRA_NE!J56+FC_OTH_NE!J56</f>
        <v>0</v>
      </c>
      <c r="K56" s="10">
        <f>TI_NRG_FC_IND_NE!K56+FC_TRA_NE!K56+FC_OTH_NE!K56</f>
        <v>0</v>
      </c>
      <c r="L56" s="10">
        <f>TI_NRG_FC_IND_NE!L56+FC_TRA_NE!L56+FC_OTH_NE!L56</f>
        <v>0</v>
      </c>
      <c r="M56" s="10">
        <f>TI_NRG_FC_IND_NE!M56+FC_TRA_NE!M56+FC_OTH_NE!M56</f>
        <v>0</v>
      </c>
      <c r="N56" s="10">
        <f>TI_NRG_FC_IND_NE!N56+FC_TRA_NE!N56+FC_OTH_NE!N56</f>
        <v>0</v>
      </c>
      <c r="O56" s="10">
        <f>TI_NRG_FC_IND_NE!O56+FC_TRA_NE!O56+FC_OTH_NE!O56</f>
        <v>0</v>
      </c>
      <c r="P56" s="10">
        <f>TI_NRG_FC_IND_NE!P56+FC_TRA_NE!P56+FC_OTH_NE!P56</f>
        <v>0</v>
      </c>
      <c r="Q56" s="10">
        <f>TI_NRG_FC_IND_NE!Q56+FC_TRA_NE!Q56+FC_OTH_NE!Q56</f>
        <v>0</v>
      </c>
      <c r="R56" s="10">
        <f>TI_NRG_FC_IND_NE!R56+FC_TRA_NE!R56+FC_OTH_NE!R56</f>
        <v>0</v>
      </c>
      <c r="S56" s="10">
        <f>TI_NRG_FC_IND_NE!S56+FC_TRA_NE!S56+FC_OTH_NE!S56</f>
        <v>0</v>
      </c>
      <c r="T56" s="10">
        <f>TI_NRG_FC_IND_NE!T56+FC_TRA_NE!T56+FC_OTH_NE!T56</f>
        <v>0</v>
      </c>
      <c r="U56" s="10">
        <f>TI_NRG_FC_IND_NE!U56+FC_TRA_NE!U56+FC_OTH_NE!U56</f>
        <v>0</v>
      </c>
      <c r="V56" s="10">
        <f>TI_NRG_FC_IND_NE!V56+FC_TRA_NE!V56+FC_OTH_NE!V56</f>
        <v>0</v>
      </c>
      <c r="W56" s="10">
        <f>TI_NRG_FC_IND_NE!W56+FC_TRA_NE!W56+FC_OTH_NE!W56</f>
        <v>0</v>
      </c>
      <c r="X56" s="10">
        <f>TI_NRG_FC_IND_NE!X56+FC_TRA_NE!X56+FC_OTH_NE!X56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TI_NRG_FC_IND_NE!C57+FC_TRA_NE!C57+FC_OTH_NE!C57</f>
        <v>0</v>
      </c>
      <c r="D57" s="10">
        <f>TI_NRG_FC_IND_NE!D57+FC_TRA_NE!D57+FC_OTH_NE!D57</f>
        <v>0</v>
      </c>
      <c r="E57" s="10">
        <f>TI_NRG_FC_IND_NE!E57+FC_TRA_NE!E57+FC_OTH_NE!E57</f>
        <v>0</v>
      </c>
      <c r="F57" s="10">
        <f>TI_NRG_FC_IND_NE!F57+FC_TRA_NE!F57+FC_OTH_NE!F57</f>
        <v>0</v>
      </c>
      <c r="G57" s="10">
        <f>TI_NRG_FC_IND_NE!G57+FC_TRA_NE!G57+FC_OTH_NE!G57</f>
        <v>0</v>
      </c>
      <c r="H57" s="10">
        <f>TI_NRG_FC_IND_NE!H57+FC_TRA_NE!H57+FC_OTH_NE!H57</f>
        <v>0</v>
      </c>
      <c r="I57" s="10">
        <f>TI_NRG_FC_IND_NE!I57+FC_TRA_NE!I57+FC_OTH_NE!I57</f>
        <v>0</v>
      </c>
      <c r="J57" s="10">
        <f>TI_NRG_FC_IND_NE!J57+FC_TRA_NE!J57+FC_OTH_NE!J57</f>
        <v>0</v>
      </c>
      <c r="K57" s="10">
        <f>TI_NRG_FC_IND_NE!K57+FC_TRA_NE!K57+FC_OTH_NE!K57</f>
        <v>0</v>
      </c>
      <c r="L57" s="10">
        <f>TI_NRG_FC_IND_NE!L57+FC_TRA_NE!L57+FC_OTH_NE!L57</f>
        <v>0</v>
      </c>
      <c r="M57" s="10">
        <f>TI_NRG_FC_IND_NE!M57+FC_TRA_NE!M57+FC_OTH_NE!M57</f>
        <v>0</v>
      </c>
      <c r="N57" s="10">
        <f>TI_NRG_FC_IND_NE!N57+FC_TRA_NE!N57+FC_OTH_NE!N57</f>
        <v>0</v>
      </c>
      <c r="O57" s="10">
        <f>TI_NRG_FC_IND_NE!O57+FC_TRA_NE!O57+FC_OTH_NE!O57</f>
        <v>0</v>
      </c>
      <c r="P57" s="10">
        <f>TI_NRG_FC_IND_NE!P57+FC_TRA_NE!P57+FC_OTH_NE!P57</f>
        <v>0</v>
      </c>
      <c r="Q57" s="10">
        <f>TI_NRG_FC_IND_NE!Q57+FC_TRA_NE!Q57+FC_OTH_NE!Q57</f>
        <v>0</v>
      </c>
      <c r="R57" s="10">
        <f>TI_NRG_FC_IND_NE!R57+FC_TRA_NE!R57+FC_OTH_NE!R57</f>
        <v>0</v>
      </c>
      <c r="S57" s="10">
        <f>TI_NRG_FC_IND_NE!S57+FC_TRA_NE!S57+FC_OTH_NE!S57</f>
        <v>0</v>
      </c>
      <c r="T57" s="10">
        <f>TI_NRG_FC_IND_NE!T57+FC_TRA_NE!T57+FC_OTH_NE!T57</f>
        <v>0</v>
      </c>
      <c r="U57" s="10">
        <f>TI_NRG_FC_IND_NE!U57+FC_TRA_NE!U57+FC_OTH_NE!U57</f>
        <v>0</v>
      </c>
      <c r="V57" s="10">
        <f>TI_NRG_FC_IND_NE!V57+FC_TRA_NE!V57+FC_OTH_NE!V57</f>
        <v>0</v>
      </c>
      <c r="W57" s="10">
        <f>TI_NRG_FC_IND_NE!W57+FC_TRA_NE!W57+FC_OTH_NE!W57</f>
        <v>0</v>
      </c>
      <c r="X57" s="10">
        <f>TI_NRG_FC_IND_NE!X57+FC_TRA_NE!X57+FC_OTH_NE!X57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TI_NRG_FC_IND_NE!C58+FC_TRA_NE!C58+FC_OTH_NE!C58</f>
        <v>0</v>
      </c>
      <c r="D58" s="10">
        <f>TI_NRG_FC_IND_NE!D58+FC_TRA_NE!D58+FC_OTH_NE!D58</f>
        <v>0</v>
      </c>
      <c r="E58" s="10">
        <f>TI_NRG_FC_IND_NE!E58+FC_TRA_NE!E58+FC_OTH_NE!E58</f>
        <v>0</v>
      </c>
      <c r="F58" s="10">
        <f>TI_NRG_FC_IND_NE!F58+FC_TRA_NE!F58+FC_OTH_NE!F58</f>
        <v>0</v>
      </c>
      <c r="G58" s="10">
        <f>TI_NRG_FC_IND_NE!G58+FC_TRA_NE!G58+FC_OTH_NE!G58</f>
        <v>0</v>
      </c>
      <c r="H58" s="10">
        <f>TI_NRG_FC_IND_NE!H58+FC_TRA_NE!H58+FC_OTH_NE!H58</f>
        <v>0</v>
      </c>
      <c r="I58" s="10">
        <f>TI_NRG_FC_IND_NE!I58+FC_TRA_NE!I58+FC_OTH_NE!I58</f>
        <v>0</v>
      </c>
      <c r="J58" s="10">
        <f>TI_NRG_FC_IND_NE!J58+FC_TRA_NE!J58+FC_OTH_NE!J58</f>
        <v>0</v>
      </c>
      <c r="K58" s="10">
        <f>TI_NRG_FC_IND_NE!K58+FC_TRA_NE!K58+FC_OTH_NE!K58</f>
        <v>0</v>
      </c>
      <c r="L58" s="10">
        <f>TI_NRG_FC_IND_NE!L58+FC_TRA_NE!L58+FC_OTH_NE!L58</f>
        <v>0</v>
      </c>
      <c r="M58" s="10">
        <f>TI_NRG_FC_IND_NE!M58+FC_TRA_NE!M58+FC_OTH_NE!M58</f>
        <v>0</v>
      </c>
      <c r="N58" s="10">
        <f>TI_NRG_FC_IND_NE!N58+FC_TRA_NE!N58+FC_OTH_NE!N58</f>
        <v>0</v>
      </c>
      <c r="O58" s="10">
        <f>TI_NRG_FC_IND_NE!O58+FC_TRA_NE!O58+FC_OTH_NE!O58</f>
        <v>0</v>
      </c>
      <c r="P58" s="10">
        <f>TI_NRG_FC_IND_NE!P58+FC_TRA_NE!P58+FC_OTH_NE!P58</f>
        <v>0</v>
      </c>
      <c r="Q58" s="10">
        <f>TI_NRG_FC_IND_NE!Q58+FC_TRA_NE!Q58+FC_OTH_NE!Q58</f>
        <v>0</v>
      </c>
      <c r="R58" s="10">
        <f>TI_NRG_FC_IND_NE!R58+FC_TRA_NE!R58+FC_OTH_NE!R58</f>
        <v>0</v>
      </c>
      <c r="S58" s="10">
        <f>TI_NRG_FC_IND_NE!S58+FC_TRA_NE!S58+FC_OTH_NE!S58</f>
        <v>0</v>
      </c>
      <c r="T58" s="10">
        <f>TI_NRG_FC_IND_NE!T58+FC_TRA_NE!T58+FC_OTH_NE!T58</f>
        <v>0</v>
      </c>
      <c r="U58" s="10">
        <f>TI_NRG_FC_IND_NE!U58+FC_TRA_NE!U58+FC_OTH_NE!U58</f>
        <v>0</v>
      </c>
      <c r="V58" s="10">
        <f>TI_NRG_FC_IND_NE!V58+FC_TRA_NE!V58+FC_OTH_NE!V58</f>
        <v>0</v>
      </c>
      <c r="W58" s="10">
        <f>TI_NRG_FC_IND_NE!W58+FC_TRA_NE!W58+FC_OTH_NE!W58</f>
        <v>0</v>
      </c>
      <c r="X58" s="10">
        <f>TI_NRG_FC_IND_NE!X58+FC_TRA_NE!X58+FC_OTH_NE!X58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TI_NRG_FC_IND_NE!C59+FC_TRA_NE!C59+FC_OTH_NE!C59</f>
        <v>0</v>
      </c>
      <c r="D59" s="10">
        <f>TI_NRG_FC_IND_NE!D59+FC_TRA_NE!D59+FC_OTH_NE!D59</f>
        <v>0</v>
      </c>
      <c r="E59" s="10">
        <f>TI_NRG_FC_IND_NE!E59+FC_TRA_NE!E59+FC_OTH_NE!E59</f>
        <v>0</v>
      </c>
      <c r="F59" s="10">
        <f>TI_NRG_FC_IND_NE!F59+FC_TRA_NE!F59+FC_OTH_NE!F59</f>
        <v>0</v>
      </c>
      <c r="G59" s="10">
        <f>TI_NRG_FC_IND_NE!G59+FC_TRA_NE!G59+FC_OTH_NE!G59</f>
        <v>0</v>
      </c>
      <c r="H59" s="10">
        <f>TI_NRG_FC_IND_NE!H59+FC_TRA_NE!H59+FC_OTH_NE!H59</f>
        <v>0</v>
      </c>
      <c r="I59" s="10">
        <f>TI_NRG_FC_IND_NE!I59+FC_TRA_NE!I59+FC_OTH_NE!I59</f>
        <v>0</v>
      </c>
      <c r="J59" s="10">
        <f>TI_NRG_FC_IND_NE!J59+FC_TRA_NE!J59+FC_OTH_NE!J59</f>
        <v>0</v>
      </c>
      <c r="K59" s="10">
        <f>TI_NRG_FC_IND_NE!K59+FC_TRA_NE!K59+FC_OTH_NE!K59</f>
        <v>0</v>
      </c>
      <c r="L59" s="10">
        <f>TI_NRG_FC_IND_NE!L59+FC_TRA_NE!L59+FC_OTH_NE!L59</f>
        <v>0</v>
      </c>
      <c r="M59" s="10">
        <f>TI_NRG_FC_IND_NE!M59+FC_TRA_NE!M59+FC_OTH_NE!M59</f>
        <v>0</v>
      </c>
      <c r="N59" s="10">
        <f>TI_NRG_FC_IND_NE!N59+FC_TRA_NE!N59+FC_OTH_NE!N59</f>
        <v>0</v>
      </c>
      <c r="O59" s="10">
        <f>TI_NRG_FC_IND_NE!O59+FC_TRA_NE!O59+FC_OTH_NE!O59</f>
        <v>0</v>
      </c>
      <c r="P59" s="10">
        <f>TI_NRG_FC_IND_NE!P59+FC_TRA_NE!P59+FC_OTH_NE!P59</f>
        <v>0</v>
      </c>
      <c r="Q59" s="10">
        <f>TI_NRG_FC_IND_NE!Q59+FC_TRA_NE!Q59+FC_OTH_NE!Q59</f>
        <v>0</v>
      </c>
      <c r="R59" s="10">
        <f>TI_NRG_FC_IND_NE!R59+FC_TRA_NE!R59+FC_OTH_NE!R59</f>
        <v>0</v>
      </c>
      <c r="S59" s="10">
        <f>TI_NRG_FC_IND_NE!S59+FC_TRA_NE!S59+FC_OTH_NE!S59</f>
        <v>0</v>
      </c>
      <c r="T59" s="10">
        <f>TI_NRG_FC_IND_NE!T59+FC_TRA_NE!T59+FC_OTH_NE!T59</f>
        <v>0</v>
      </c>
      <c r="U59" s="10">
        <f>TI_NRG_FC_IND_NE!U59+FC_TRA_NE!U59+FC_OTH_NE!U59</f>
        <v>0</v>
      </c>
      <c r="V59" s="10">
        <f>TI_NRG_FC_IND_NE!V59+FC_TRA_NE!V59+FC_OTH_NE!V59</f>
        <v>0</v>
      </c>
      <c r="W59" s="10">
        <f>TI_NRG_FC_IND_NE!W59+FC_TRA_NE!W59+FC_OTH_NE!W59</f>
        <v>0</v>
      </c>
      <c r="X59" s="10">
        <f>TI_NRG_FC_IND_NE!X59+FC_TRA_NE!X59+FC_OTH_NE!X59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TI_NRG_FC_IND_NE!C60+FC_TRA_NE!C60+FC_OTH_NE!C60</f>
        <v>0</v>
      </c>
      <c r="D60" s="10">
        <f>TI_NRG_FC_IND_NE!D60+FC_TRA_NE!D60+FC_OTH_NE!D60</f>
        <v>0</v>
      </c>
      <c r="E60" s="10">
        <f>TI_NRG_FC_IND_NE!E60+FC_TRA_NE!E60+FC_OTH_NE!E60</f>
        <v>0</v>
      </c>
      <c r="F60" s="10">
        <f>TI_NRG_FC_IND_NE!F60+FC_TRA_NE!F60+FC_OTH_NE!F60</f>
        <v>0</v>
      </c>
      <c r="G60" s="10">
        <f>TI_NRG_FC_IND_NE!G60+FC_TRA_NE!G60+FC_OTH_NE!G60</f>
        <v>0</v>
      </c>
      <c r="H60" s="10">
        <f>TI_NRG_FC_IND_NE!H60+FC_TRA_NE!H60+FC_OTH_NE!H60</f>
        <v>0</v>
      </c>
      <c r="I60" s="10">
        <f>TI_NRG_FC_IND_NE!I60+FC_TRA_NE!I60+FC_OTH_NE!I60</f>
        <v>0</v>
      </c>
      <c r="J60" s="10">
        <f>TI_NRG_FC_IND_NE!J60+FC_TRA_NE!J60+FC_OTH_NE!J60</f>
        <v>0</v>
      </c>
      <c r="K60" s="10">
        <f>TI_NRG_FC_IND_NE!K60+FC_TRA_NE!K60+FC_OTH_NE!K60</f>
        <v>0</v>
      </c>
      <c r="L60" s="10">
        <f>TI_NRG_FC_IND_NE!L60+FC_TRA_NE!L60+FC_OTH_NE!L60</f>
        <v>0</v>
      </c>
      <c r="M60" s="10">
        <f>TI_NRG_FC_IND_NE!M60+FC_TRA_NE!M60+FC_OTH_NE!M60</f>
        <v>0</v>
      </c>
      <c r="N60" s="10">
        <f>TI_NRG_FC_IND_NE!N60+FC_TRA_NE!N60+FC_OTH_NE!N60</f>
        <v>0</v>
      </c>
      <c r="O60" s="10">
        <f>TI_NRG_FC_IND_NE!O60+FC_TRA_NE!O60+FC_OTH_NE!O60</f>
        <v>0</v>
      </c>
      <c r="P60" s="10">
        <f>TI_NRG_FC_IND_NE!P60+FC_TRA_NE!P60+FC_OTH_NE!P60</f>
        <v>0</v>
      </c>
      <c r="Q60" s="10">
        <f>TI_NRG_FC_IND_NE!Q60+FC_TRA_NE!Q60+FC_OTH_NE!Q60</f>
        <v>0</v>
      </c>
      <c r="R60" s="10">
        <f>TI_NRG_FC_IND_NE!R60+FC_TRA_NE!R60+FC_OTH_NE!R60</f>
        <v>0</v>
      </c>
      <c r="S60" s="10">
        <f>TI_NRG_FC_IND_NE!S60+FC_TRA_NE!S60+FC_OTH_NE!S60</f>
        <v>0</v>
      </c>
      <c r="T60" s="10">
        <f>TI_NRG_FC_IND_NE!T60+FC_TRA_NE!T60+FC_OTH_NE!T60</f>
        <v>0</v>
      </c>
      <c r="U60" s="10">
        <f>TI_NRG_FC_IND_NE!U60+FC_TRA_NE!U60+FC_OTH_NE!U60</f>
        <v>0</v>
      </c>
      <c r="V60" s="10">
        <f>TI_NRG_FC_IND_NE!V60+FC_TRA_NE!V60+FC_OTH_NE!V60</f>
        <v>0</v>
      </c>
      <c r="W60" s="10">
        <f>TI_NRG_FC_IND_NE!W60+FC_TRA_NE!W60+FC_OTH_NE!W60</f>
        <v>0</v>
      </c>
      <c r="X60" s="10">
        <f>TI_NRG_FC_IND_NE!X60+FC_TRA_NE!X60+FC_OTH_NE!X60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TI_NRG_FC_IND_NE!C61+FC_TRA_NE!C61+FC_OTH_NE!C61</f>
        <v>0</v>
      </c>
      <c r="D61" s="10">
        <f>TI_NRG_FC_IND_NE!D61+FC_TRA_NE!D61+FC_OTH_NE!D61</f>
        <v>0</v>
      </c>
      <c r="E61" s="10">
        <f>TI_NRG_FC_IND_NE!E61+FC_TRA_NE!E61+FC_OTH_NE!E61</f>
        <v>0</v>
      </c>
      <c r="F61" s="10">
        <f>TI_NRG_FC_IND_NE!F61+FC_TRA_NE!F61+FC_OTH_NE!F61</f>
        <v>0</v>
      </c>
      <c r="G61" s="10">
        <f>TI_NRG_FC_IND_NE!G61+FC_TRA_NE!G61+FC_OTH_NE!G61</f>
        <v>0</v>
      </c>
      <c r="H61" s="10">
        <f>TI_NRG_FC_IND_NE!H61+FC_TRA_NE!H61+FC_OTH_NE!H61</f>
        <v>0</v>
      </c>
      <c r="I61" s="10">
        <f>TI_NRG_FC_IND_NE!I61+FC_TRA_NE!I61+FC_OTH_NE!I61</f>
        <v>0</v>
      </c>
      <c r="J61" s="10">
        <f>TI_NRG_FC_IND_NE!J61+FC_TRA_NE!J61+FC_OTH_NE!J61</f>
        <v>0</v>
      </c>
      <c r="K61" s="10">
        <f>TI_NRG_FC_IND_NE!K61+FC_TRA_NE!K61+FC_OTH_NE!K61</f>
        <v>0</v>
      </c>
      <c r="L61" s="10">
        <f>TI_NRG_FC_IND_NE!L61+FC_TRA_NE!L61+FC_OTH_NE!L61</f>
        <v>0</v>
      </c>
      <c r="M61" s="10">
        <f>TI_NRG_FC_IND_NE!M61+FC_TRA_NE!M61+FC_OTH_NE!M61</f>
        <v>0</v>
      </c>
      <c r="N61" s="10">
        <f>TI_NRG_FC_IND_NE!N61+FC_TRA_NE!N61+FC_OTH_NE!N61</f>
        <v>0</v>
      </c>
      <c r="O61" s="10">
        <f>TI_NRG_FC_IND_NE!O61+FC_TRA_NE!O61+FC_OTH_NE!O61</f>
        <v>0</v>
      </c>
      <c r="P61" s="10">
        <f>TI_NRG_FC_IND_NE!P61+FC_TRA_NE!P61+FC_OTH_NE!P61</f>
        <v>0</v>
      </c>
      <c r="Q61" s="10">
        <f>TI_NRG_FC_IND_NE!Q61+FC_TRA_NE!Q61+FC_OTH_NE!Q61</f>
        <v>0</v>
      </c>
      <c r="R61" s="10">
        <f>TI_NRG_FC_IND_NE!R61+FC_TRA_NE!R61+FC_OTH_NE!R61</f>
        <v>0</v>
      </c>
      <c r="S61" s="10">
        <f>TI_NRG_FC_IND_NE!S61+FC_TRA_NE!S61+FC_OTH_NE!S61</f>
        <v>0</v>
      </c>
      <c r="T61" s="10">
        <f>TI_NRG_FC_IND_NE!T61+FC_TRA_NE!T61+FC_OTH_NE!T61</f>
        <v>0</v>
      </c>
      <c r="U61" s="10">
        <f>TI_NRG_FC_IND_NE!U61+FC_TRA_NE!U61+FC_OTH_NE!U61</f>
        <v>0</v>
      </c>
      <c r="V61" s="10">
        <f>TI_NRG_FC_IND_NE!V61+FC_TRA_NE!V61+FC_OTH_NE!V61</f>
        <v>0</v>
      </c>
      <c r="W61" s="10">
        <f>TI_NRG_FC_IND_NE!W61+FC_TRA_NE!W61+FC_OTH_NE!W61</f>
        <v>0</v>
      </c>
      <c r="X61" s="10">
        <f>TI_NRG_FC_IND_NE!X61+FC_TRA_NE!X61+FC_OTH_NE!X61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TI_NRG_FC_IND_NE!C62+FC_TRA_NE!C62+FC_OTH_NE!C62</f>
        <v>0</v>
      </c>
      <c r="D62" s="10">
        <f>TI_NRG_FC_IND_NE!D62+FC_TRA_NE!D62+FC_OTH_NE!D62</f>
        <v>0</v>
      </c>
      <c r="E62" s="10">
        <f>TI_NRG_FC_IND_NE!E62+FC_TRA_NE!E62+FC_OTH_NE!E62</f>
        <v>0</v>
      </c>
      <c r="F62" s="10">
        <f>TI_NRG_FC_IND_NE!F62+FC_TRA_NE!F62+FC_OTH_NE!F62</f>
        <v>0</v>
      </c>
      <c r="G62" s="10">
        <f>TI_NRG_FC_IND_NE!G62+FC_TRA_NE!G62+FC_OTH_NE!G62</f>
        <v>0</v>
      </c>
      <c r="H62" s="10">
        <f>TI_NRG_FC_IND_NE!H62+FC_TRA_NE!H62+FC_OTH_NE!H62</f>
        <v>0</v>
      </c>
      <c r="I62" s="10">
        <f>TI_NRG_FC_IND_NE!I62+FC_TRA_NE!I62+FC_OTH_NE!I62</f>
        <v>0</v>
      </c>
      <c r="J62" s="10">
        <f>TI_NRG_FC_IND_NE!J62+FC_TRA_NE!J62+FC_OTH_NE!J62</f>
        <v>0</v>
      </c>
      <c r="K62" s="10">
        <f>TI_NRG_FC_IND_NE!K62+FC_TRA_NE!K62+FC_OTH_NE!K62</f>
        <v>0</v>
      </c>
      <c r="L62" s="10">
        <f>TI_NRG_FC_IND_NE!L62+FC_TRA_NE!L62+FC_OTH_NE!L62</f>
        <v>0</v>
      </c>
      <c r="M62" s="10">
        <f>TI_NRG_FC_IND_NE!M62+FC_TRA_NE!M62+FC_OTH_NE!M62</f>
        <v>0</v>
      </c>
      <c r="N62" s="10">
        <f>TI_NRG_FC_IND_NE!N62+FC_TRA_NE!N62+FC_OTH_NE!N62</f>
        <v>0</v>
      </c>
      <c r="O62" s="10">
        <f>TI_NRG_FC_IND_NE!O62+FC_TRA_NE!O62+FC_OTH_NE!O62</f>
        <v>0</v>
      </c>
      <c r="P62" s="10">
        <f>TI_NRG_FC_IND_NE!P62+FC_TRA_NE!P62+FC_OTH_NE!P62</f>
        <v>0</v>
      </c>
      <c r="Q62" s="10">
        <f>TI_NRG_FC_IND_NE!Q62+FC_TRA_NE!Q62+FC_OTH_NE!Q62</f>
        <v>0</v>
      </c>
      <c r="R62" s="10">
        <f>TI_NRG_FC_IND_NE!R62+FC_TRA_NE!R62+FC_OTH_NE!R62</f>
        <v>0</v>
      </c>
      <c r="S62" s="10">
        <f>TI_NRG_FC_IND_NE!S62+FC_TRA_NE!S62+FC_OTH_NE!S62</f>
        <v>0</v>
      </c>
      <c r="T62" s="10">
        <f>TI_NRG_FC_IND_NE!T62+FC_TRA_NE!T62+FC_OTH_NE!T62</f>
        <v>0</v>
      </c>
      <c r="U62" s="10">
        <f>TI_NRG_FC_IND_NE!U62+FC_TRA_NE!U62+FC_OTH_NE!U62</f>
        <v>0</v>
      </c>
      <c r="V62" s="10">
        <f>TI_NRG_FC_IND_NE!V62+FC_TRA_NE!V62+FC_OTH_NE!V62</f>
        <v>0</v>
      </c>
      <c r="W62" s="10">
        <f>TI_NRG_FC_IND_NE!W62+FC_TRA_NE!W62+FC_OTH_NE!W62</f>
        <v>0</v>
      </c>
      <c r="X62" s="10">
        <f>TI_NRG_FC_IND_NE!X62+FC_TRA_NE!X62+FC_OTH_NE!X62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TI_NRG_FC_IND_NE!C63+FC_TRA_NE!C63+FC_OTH_NE!C63</f>
        <v>0</v>
      </c>
      <c r="D63" s="10">
        <f>TI_NRG_FC_IND_NE!D63+FC_TRA_NE!D63+FC_OTH_NE!D63</f>
        <v>0</v>
      </c>
      <c r="E63" s="10">
        <f>TI_NRG_FC_IND_NE!E63+FC_TRA_NE!E63+FC_OTH_NE!E63</f>
        <v>0</v>
      </c>
      <c r="F63" s="10">
        <f>TI_NRG_FC_IND_NE!F63+FC_TRA_NE!F63+FC_OTH_NE!F63</f>
        <v>0</v>
      </c>
      <c r="G63" s="10">
        <f>TI_NRG_FC_IND_NE!G63+FC_TRA_NE!G63+FC_OTH_NE!G63</f>
        <v>0</v>
      </c>
      <c r="H63" s="10">
        <f>TI_NRG_FC_IND_NE!H63+FC_TRA_NE!H63+FC_OTH_NE!H63</f>
        <v>0</v>
      </c>
      <c r="I63" s="10">
        <f>TI_NRG_FC_IND_NE!I63+FC_TRA_NE!I63+FC_OTH_NE!I63</f>
        <v>0</v>
      </c>
      <c r="J63" s="10">
        <f>TI_NRG_FC_IND_NE!J63+FC_TRA_NE!J63+FC_OTH_NE!J63</f>
        <v>0</v>
      </c>
      <c r="K63" s="10">
        <f>TI_NRG_FC_IND_NE!K63+FC_TRA_NE!K63+FC_OTH_NE!K63</f>
        <v>0</v>
      </c>
      <c r="L63" s="10">
        <f>TI_NRG_FC_IND_NE!L63+FC_TRA_NE!L63+FC_OTH_NE!L63</f>
        <v>0</v>
      </c>
      <c r="M63" s="10">
        <f>TI_NRG_FC_IND_NE!M63+FC_TRA_NE!M63+FC_OTH_NE!M63</f>
        <v>0</v>
      </c>
      <c r="N63" s="10">
        <f>TI_NRG_FC_IND_NE!N63+FC_TRA_NE!N63+FC_OTH_NE!N63</f>
        <v>0</v>
      </c>
      <c r="O63" s="10">
        <f>TI_NRG_FC_IND_NE!O63+FC_TRA_NE!O63+FC_OTH_NE!O63</f>
        <v>0</v>
      </c>
      <c r="P63" s="10">
        <f>TI_NRG_FC_IND_NE!P63+FC_TRA_NE!P63+FC_OTH_NE!P63</f>
        <v>0</v>
      </c>
      <c r="Q63" s="10">
        <f>TI_NRG_FC_IND_NE!Q63+FC_TRA_NE!Q63+FC_OTH_NE!Q63</f>
        <v>0</v>
      </c>
      <c r="R63" s="10">
        <f>TI_NRG_FC_IND_NE!R63+FC_TRA_NE!R63+FC_OTH_NE!R63</f>
        <v>0</v>
      </c>
      <c r="S63" s="10">
        <f>TI_NRG_FC_IND_NE!S63+FC_TRA_NE!S63+FC_OTH_NE!S63</f>
        <v>0</v>
      </c>
      <c r="T63" s="10">
        <f>TI_NRG_FC_IND_NE!T63+FC_TRA_NE!T63+FC_OTH_NE!T63</f>
        <v>0</v>
      </c>
      <c r="U63" s="10">
        <f>TI_NRG_FC_IND_NE!U63+FC_TRA_NE!U63+FC_OTH_NE!U63</f>
        <v>0</v>
      </c>
      <c r="V63" s="10">
        <f>TI_NRG_FC_IND_NE!V63+FC_TRA_NE!V63+FC_OTH_NE!V63</f>
        <v>0</v>
      </c>
      <c r="W63" s="10">
        <f>TI_NRG_FC_IND_NE!W63+FC_TRA_NE!W63+FC_OTH_NE!W63</f>
        <v>0</v>
      </c>
      <c r="X63" s="10">
        <f>TI_NRG_FC_IND_NE!X63+FC_TRA_NE!X63+FC_OTH_NE!X63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TI_NRG_FC_IND_NE!C64+FC_TRA_NE!C64+FC_OTH_NE!C64</f>
        <v>0</v>
      </c>
      <c r="D64" s="10">
        <f>TI_NRG_FC_IND_NE!D64+FC_TRA_NE!D64+FC_OTH_NE!D64</f>
        <v>0</v>
      </c>
      <c r="E64" s="10">
        <f>TI_NRG_FC_IND_NE!E64+FC_TRA_NE!E64+FC_OTH_NE!E64</f>
        <v>0</v>
      </c>
      <c r="F64" s="10">
        <f>TI_NRG_FC_IND_NE!F64+FC_TRA_NE!F64+FC_OTH_NE!F64</f>
        <v>0</v>
      </c>
      <c r="G64" s="10">
        <f>TI_NRG_FC_IND_NE!G64+FC_TRA_NE!G64+FC_OTH_NE!G64</f>
        <v>0</v>
      </c>
      <c r="H64" s="10">
        <f>TI_NRG_FC_IND_NE!H64+FC_TRA_NE!H64+FC_OTH_NE!H64</f>
        <v>0</v>
      </c>
      <c r="I64" s="10">
        <f>TI_NRG_FC_IND_NE!I64+FC_TRA_NE!I64+FC_OTH_NE!I64</f>
        <v>0</v>
      </c>
      <c r="J64" s="10">
        <f>TI_NRG_FC_IND_NE!J64+FC_TRA_NE!J64+FC_OTH_NE!J64</f>
        <v>0</v>
      </c>
      <c r="K64" s="10">
        <f>TI_NRG_FC_IND_NE!K64+FC_TRA_NE!K64+FC_OTH_NE!K64</f>
        <v>0</v>
      </c>
      <c r="L64" s="10">
        <f>TI_NRG_FC_IND_NE!L64+FC_TRA_NE!L64+FC_OTH_NE!L64</f>
        <v>0</v>
      </c>
      <c r="M64" s="10">
        <f>TI_NRG_FC_IND_NE!M64+FC_TRA_NE!M64+FC_OTH_NE!M64</f>
        <v>0</v>
      </c>
      <c r="N64" s="10">
        <f>TI_NRG_FC_IND_NE!N64+FC_TRA_NE!N64+FC_OTH_NE!N64</f>
        <v>0</v>
      </c>
      <c r="O64" s="10">
        <f>TI_NRG_FC_IND_NE!O64+FC_TRA_NE!O64+FC_OTH_NE!O64</f>
        <v>0</v>
      </c>
      <c r="P64" s="10">
        <f>TI_NRG_FC_IND_NE!P64+FC_TRA_NE!P64+FC_OTH_NE!P64</f>
        <v>0</v>
      </c>
      <c r="Q64" s="10">
        <f>TI_NRG_FC_IND_NE!Q64+FC_TRA_NE!Q64+FC_OTH_NE!Q64</f>
        <v>0</v>
      </c>
      <c r="R64" s="10">
        <f>TI_NRG_FC_IND_NE!R64+FC_TRA_NE!R64+FC_OTH_NE!R64</f>
        <v>0</v>
      </c>
      <c r="S64" s="10">
        <f>TI_NRG_FC_IND_NE!S64+FC_TRA_NE!S64+FC_OTH_NE!S64</f>
        <v>0</v>
      </c>
      <c r="T64" s="10">
        <f>TI_NRG_FC_IND_NE!T64+FC_TRA_NE!T64+FC_OTH_NE!T64</f>
        <v>0</v>
      </c>
      <c r="U64" s="10">
        <f>TI_NRG_FC_IND_NE!U64+FC_TRA_NE!U64+FC_OTH_NE!U64</f>
        <v>0</v>
      </c>
      <c r="V64" s="10">
        <f>TI_NRG_FC_IND_NE!V64+FC_TRA_NE!V64+FC_OTH_NE!V64</f>
        <v>0</v>
      </c>
      <c r="W64" s="10">
        <f>TI_NRG_FC_IND_NE!W64+FC_TRA_NE!W64+FC_OTH_NE!W64</f>
        <v>0</v>
      </c>
      <c r="X64" s="10">
        <f>TI_NRG_FC_IND_NE!X64+FC_TRA_NE!X64+FC_OTH_NE!X64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TI_NRG_FC_IND_NE!C65+FC_TRA_NE!C65+FC_OTH_NE!C65</f>
        <v>0</v>
      </c>
      <c r="D65" s="10">
        <f>TI_NRG_FC_IND_NE!D65+FC_TRA_NE!D65+FC_OTH_NE!D65</f>
        <v>0</v>
      </c>
      <c r="E65" s="10">
        <f>TI_NRG_FC_IND_NE!E65+FC_TRA_NE!E65+FC_OTH_NE!E65</f>
        <v>0</v>
      </c>
      <c r="F65" s="10">
        <f>TI_NRG_FC_IND_NE!F65+FC_TRA_NE!F65+FC_OTH_NE!F65</f>
        <v>0</v>
      </c>
      <c r="G65" s="10">
        <f>TI_NRG_FC_IND_NE!G65+FC_TRA_NE!G65+FC_OTH_NE!G65</f>
        <v>0</v>
      </c>
      <c r="H65" s="10">
        <f>TI_NRG_FC_IND_NE!H65+FC_TRA_NE!H65+FC_OTH_NE!H65</f>
        <v>0</v>
      </c>
      <c r="I65" s="10">
        <f>TI_NRG_FC_IND_NE!I65+FC_TRA_NE!I65+FC_OTH_NE!I65</f>
        <v>0</v>
      </c>
      <c r="J65" s="10">
        <f>TI_NRG_FC_IND_NE!J65+FC_TRA_NE!J65+FC_OTH_NE!J65</f>
        <v>0</v>
      </c>
      <c r="K65" s="10">
        <f>TI_NRG_FC_IND_NE!K65+FC_TRA_NE!K65+FC_OTH_NE!K65</f>
        <v>0</v>
      </c>
      <c r="L65" s="10">
        <f>TI_NRG_FC_IND_NE!L65+FC_TRA_NE!L65+FC_OTH_NE!L65</f>
        <v>0</v>
      </c>
      <c r="M65" s="10">
        <f>TI_NRG_FC_IND_NE!M65+FC_TRA_NE!M65+FC_OTH_NE!M65</f>
        <v>0</v>
      </c>
      <c r="N65" s="10">
        <f>TI_NRG_FC_IND_NE!N65+FC_TRA_NE!N65+FC_OTH_NE!N65</f>
        <v>0</v>
      </c>
      <c r="O65" s="10">
        <f>TI_NRG_FC_IND_NE!O65+FC_TRA_NE!O65+FC_OTH_NE!O65</f>
        <v>0</v>
      </c>
      <c r="P65" s="10">
        <f>TI_NRG_FC_IND_NE!P65+FC_TRA_NE!P65+FC_OTH_NE!P65</f>
        <v>0</v>
      </c>
      <c r="Q65" s="10">
        <f>TI_NRG_FC_IND_NE!Q65+FC_TRA_NE!Q65+FC_OTH_NE!Q65</f>
        <v>0</v>
      </c>
      <c r="R65" s="10">
        <f>TI_NRG_FC_IND_NE!R65+FC_TRA_NE!R65+FC_OTH_NE!R65</f>
        <v>0</v>
      </c>
      <c r="S65" s="10">
        <f>TI_NRG_FC_IND_NE!S65+FC_TRA_NE!S65+FC_OTH_NE!S65</f>
        <v>0</v>
      </c>
      <c r="T65" s="10">
        <f>TI_NRG_FC_IND_NE!T65+FC_TRA_NE!T65+FC_OTH_NE!T65</f>
        <v>0</v>
      </c>
      <c r="U65" s="10">
        <f>TI_NRG_FC_IND_NE!U65+FC_TRA_NE!U65+FC_OTH_NE!U65</f>
        <v>0</v>
      </c>
      <c r="V65" s="10">
        <f>TI_NRG_FC_IND_NE!V65+FC_TRA_NE!V65+FC_OTH_NE!V65</f>
        <v>0</v>
      </c>
      <c r="W65" s="10">
        <f>TI_NRG_FC_IND_NE!W65+FC_TRA_NE!W65+FC_OTH_NE!W65</f>
        <v>0</v>
      </c>
      <c r="X65" s="10">
        <f>TI_NRG_FC_IND_NE!X65+FC_TRA_NE!X65+FC_OTH_NE!X65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TI_NRG_FC_IND_NE!C66+FC_TRA_NE!C66+FC_OTH_NE!C66</f>
        <v>0</v>
      </c>
      <c r="D66" s="10">
        <f>TI_NRG_FC_IND_NE!D66+FC_TRA_NE!D66+FC_OTH_NE!D66</f>
        <v>0</v>
      </c>
      <c r="E66" s="10">
        <f>TI_NRG_FC_IND_NE!E66+FC_TRA_NE!E66+FC_OTH_NE!E66</f>
        <v>0</v>
      </c>
      <c r="F66" s="10">
        <f>TI_NRG_FC_IND_NE!F66+FC_TRA_NE!F66+FC_OTH_NE!F66</f>
        <v>0</v>
      </c>
      <c r="G66" s="10">
        <f>TI_NRG_FC_IND_NE!G66+FC_TRA_NE!G66+FC_OTH_NE!G66</f>
        <v>0</v>
      </c>
      <c r="H66" s="10">
        <f>TI_NRG_FC_IND_NE!H66+FC_TRA_NE!H66+FC_OTH_NE!H66</f>
        <v>0</v>
      </c>
      <c r="I66" s="10">
        <f>TI_NRG_FC_IND_NE!I66+FC_TRA_NE!I66+FC_OTH_NE!I66</f>
        <v>0</v>
      </c>
      <c r="J66" s="10">
        <f>TI_NRG_FC_IND_NE!J66+FC_TRA_NE!J66+FC_OTH_NE!J66</f>
        <v>0</v>
      </c>
      <c r="K66" s="10">
        <f>TI_NRG_FC_IND_NE!K66+FC_TRA_NE!K66+FC_OTH_NE!K66</f>
        <v>0</v>
      </c>
      <c r="L66" s="10">
        <f>TI_NRG_FC_IND_NE!L66+FC_TRA_NE!L66+FC_OTH_NE!L66</f>
        <v>0</v>
      </c>
      <c r="M66" s="10">
        <f>TI_NRG_FC_IND_NE!M66+FC_TRA_NE!M66+FC_OTH_NE!M66</f>
        <v>0</v>
      </c>
      <c r="N66" s="10">
        <f>TI_NRG_FC_IND_NE!N66+FC_TRA_NE!N66+FC_OTH_NE!N66</f>
        <v>0</v>
      </c>
      <c r="O66" s="10">
        <f>TI_NRG_FC_IND_NE!O66+FC_TRA_NE!O66+FC_OTH_NE!O66</f>
        <v>0</v>
      </c>
      <c r="P66" s="10">
        <f>TI_NRG_FC_IND_NE!P66+FC_TRA_NE!P66+FC_OTH_NE!P66</f>
        <v>0</v>
      </c>
      <c r="Q66" s="10">
        <f>TI_NRG_FC_IND_NE!Q66+FC_TRA_NE!Q66+FC_OTH_NE!Q66</f>
        <v>0</v>
      </c>
      <c r="R66" s="10">
        <f>TI_NRG_FC_IND_NE!R66+FC_TRA_NE!R66+FC_OTH_NE!R66</f>
        <v>0</v>
      </c>
      <c r="S66" s="10">
        <f>TI_NRG_FC_IND_NE!S66+FC_TRA_NE!S66+FC_OTH_NE!S66</f>
        <v>0</v>
      </c>
      <c r="T66" s="10">
        <f>TI_NRG_FC_IND_NE!T66+FC_TRA_NE!T66+FC_OTH_NE!T66</f>
        <v>0</v>
      </c>
      <c r="U66" s="10">
        <f>TI_NRG_FC_IND_NE!U66+FC_TRA_NE!U66+FC_OTH_NE!U66</f>
        <v>0</v>
      </c>
      <c r="V66" s="10">
        <f>TI_NRG_FC_IND_NE!V66+FC_TRA_NE!V66+FC_OTH_NE!V66</f>
        <v>0</v>
      </c>
      <c r="W66" s="10">
        <f>TI_NRG_FC_IND_NE!W66+FC_TRA_NE!W66+FC_OTH_NE!W66</f>
        <v>0</v>
      </c>
      <c r="X66" s="10">
        <f>TI_NRG_FC_IND_NE!X66+FC_TRA_NE!X66+FC_OTH_NE!X66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TI_NRG_FC_IND_NE!C67+FC_TRA_NE!C67+FC_OTH_NE!C67</f>
        <v>0</v>
      </c>
      <c r="D67" s="10">
        <f>TI_NRG_FC_IND_NE!D67+FC_TRA_NE!D67+FC_OTH_NE!D67</f>
        <v>0</v>
      </c>
      <c r="E67" s="10">
        <f>TI_NRG_FC_IND_NE!E67+FC_TRA_NE!E67+FC_OTH_NE!E67</f>
        <v>0</v>
      </c>
      <c r="F67" s="10">
        <f>TI_NRG_FC_IND_NE!F67+FC_TRA_NE!F67+FC_OTH_NE!F67</f>
        <v>0</v>
      </c>
      <c r="G67" s="10">
        <f>TI_NRG_FC_IND_NE!G67+FC_TRA_NE!G67+FC_OTH_NE!G67</f>
        <v>0</v>
      </c>
      <c r="H67" s="10">
        <f>TI_NRG_FC_IND_NE!H67+FC_TRA_NE!H67+FC_OTH_NE!H67</f>
        <v>0</v>
      </c>
      <c r="I67" s="10">
        <f>TI_NRG_FC_IND_NE!I67+FC_TRA_NE!I67+FC_OTH_NE!I67</f>
        <v>0</v>
      </c>
      <c r="J67" s="10">
        <f>TI_NRG_FC_IND_NE!J67+FC_TRA_NE!J67+FC_OTH_NE!J67</f>
        <v>0</v>
      </c>
      <c r="K67" s="10">
        <f>TI_NRG_FC_IND_NE!K67+FC_TRA_NE!K67+FC_OTH_NE!K67</f>
        <v>0</v>
      </c>
      <c r="L67" s="10">
        <f>TI_NRG_FC_IND_NE!L67+FC_TRA_NE!L67+FC_OTH_NE!L67</f>
        <v>0</v>
      </c>
      <c r="M67" s="10">
        <f>TI_NRG_FC_IND_NE!M67+FC_TRA_NE!M67+FC_OTH_NE!M67</f>
        <v>0</v>
      </c>
      <c r="N67" s="10">
        <f>TI_NRG_FC_IND_NE!N67+FC_TRA_NE!N67+FC_OTH_NE!N67</f>
        <v>0</v>
      </c>
      <c r="O67" s="10">
        <f>TI_NRG_FC_IND_NE!O67+FC_TRA_NE!O67+FC_OTH_NE!O67</f>
        <v>0</v>
      </c>
      <c r="P67" s="10">
        <f>TI_NRG_FC_IND_NE!P67+FC_TRA_NE!P67+FC_OTH_NE!P67</f>
        <v>0</v>
      </c>
      <c r="Q67" s="10">
        <f>TI_NRG_FC_IND_NE!Q67+FC_TRA_NE!Q67+FC_OTH_NE!Q67</f>
        <v>0</v>
      </c>
      <c r="R67" s="10">
        <f>TI_NRG_FC_IND_NE!R67+FC_TRA_NE!R67+FC_OTH_NE!R67</f>
        <v>0</v>
      </c>
      <c r="S67" s="10">
        <f>TI_NRG_FC_IND_NE!S67+FC_TRA_NE!S67+FC_OTH_NE!S67</f>
        <v>0</v>
      </c>
      <c r="T67" s="10">
        <f>TI_NRG_FC_IND_NE!T67+FC_TRA_NE!T67+FC_OTH_NE!T67</f>
        <v>0</v>
      </c>
      <c r="U67" s="10">
        <f>TI_NRG_FC_IND_NE!U67+FC_TRA_NE!U67+FC_OTH_NE!U67</f>
        <v>0</v>
      </c>
      <c r="V67" s="10">
        <f>TI_NRG_FC_IND_NE!V67+FC_TRA_NE!V67+FC_OTH_NE!V67</f>
        <v>0</v>
      </c>
      <c r="W67" s="10">
        <f>TI_NRG_FC_IND_NE!W67+FC_TRA_NE!W67+FC_OTH_NE!W67</f>
        <v>0</v>
      </c>
      <c r="X67" s="10">
        <f>TI_NRG_FC_IND_NE!X67+FC_TRA_NE!X67+FC_OTH_NE!X67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TI_NRG_FC_IND_NE!C68+FC_TRA_NE!C68+FC_OTH_NE!C68</f>
        <v>0</v>
      </c>
      <c r="D68" s="10">
        <f>TI_NRG_FC_IND_NE!D68+FC_TRA_NE!D68+FC_OTH_NE!D68</f>
        <v>0</v>
      </c>
      <c r="E68" s="10">
        <f>TI_NRG_FC_IND_NE!E68+FC_TRA_NE!E68+FC_OTH_NE!E68</f>
        <v>0</v>
      </c>
      <c r="F68" s="10">
        <f>TI_NRG_FC_IND_NE!F68+FC_TRA_NE!F68+FC_OTH_NE!F68</f>
        <v>0</v>
      </c>
      <c r="G68" s="10">
        <f>TI_NRG_FC_IND_NE!G68+FC_TRA_NE!G68+FC_OTH_NE!G68</f>
        <v>0</v>
      </c>
      <c r="H68" s="10">
        <f>TI_NRG_FC_IND_NE!H68+FC_TRA_NE!H68+FC_OTH_NE!H68</f>
        <v>0</v>
      </c>
      <c r="I68" s="10">
        <f>TI_NRG_FC_IND_NE!I68+FC_TRA_NE!I68+FC_OTH_NE!I68</f>
        <v>0</v>
      </c>
      <c r="J68" s="10">
        <f>TI_NRG_FC_IND_NE!J68+FC_TRA_NE!J68+FC_OTH_NE!J68</f>
        <v>0</v>
      </c>
      <c r="K68" s="10">
        <f>TI_NRG_FC_IND_NE!K68+FC_TRA_NE!K68+FC_OTH_NE!K68</f>
        <v>0</v>
      </c>
      <c r="L68" s="10">
        <f>TI_NRG_FC_IND_NE!L68+FC_TRA_NE!L68+FC_OTH_NE!L68</f>
        <v>0</v>
      </c>
      <c r="M68" s="10">
        <f>TI_NRG_FC_IND_NE!M68+FC_TRA_NE!M68+FC_OTH_NE!M68</f>
        <v>0</v>
      </c>
      <c r="N68" s="10">
        <f>TI_NRG_FC_IND_NE!N68+FC_TRA_NE!N68+FC_OTH_NE!N68</f>
        <v>0</v>
      </c>
      <c r="O68" s="10">
        <f>TI_NRG_FC_IND_NE!O68+FC_TRA_NE!O68+FC_OTH_NE!O68</f>
        <v>0</v>
      </c>
      <c r="P68" s="10">
        <f>TI_NRG_FC_IND_NE!P68+FC_TRA_NE!P68+FC_OTH_NE!P68</f>
        <v>0</v>
      </c>
      <c r="Q68" s="10">
        <f>TI_NRG_FC_IND_NE!Q68+FC_TRA_NE!Q68+FC_OTH_NE!Q68</f>
        <v>0</v>
      </c>
      <c r="R68" s="10">
        <f>TI_NRG_FC_IND_NE!R68+FC_TRA_NE!R68+FC_OTH_NE!R68</f>
        <v>0</v>
      </c>
      <c r="S68" s="10">
        <f>TI_NRG_FC_IND_NE!S68+FC_TRA_NE!S68+FC_OTH_NE!S68</f>
        <v>0</v>
      </c>
      <c r="T68" s="10">
        <f>TI_NRG_FC_IND_NE!T68+FC_TRA_NE!T68+FC_OTH_NE!T68</f>
        <v>0</v>
      </c>
      <c r="U68" s="10">
        <f>TI_NRG_FC_IND_NE!U68+FC_TRA_NE!U68+FC_OTH_NE!U68</f>
        <v>0</v>
      </c>
      <c r="V68" s="10">
        <f>TI_NRG_FC_IND_NE!V68+FC_TRA_NE!V68+FC_OTH_NE!V68</f>
        <v>0</v>
      </c>
      <c r="W68" s="10">
        <f>TI_NRG_FC_IND_NE!W68+FC_TRA_NE!W68+FC_OTH_NE!W68</f>
        <v>0</v>
      </c>
      <c r="X68" s="10">
        <f>TI_NRG_FC_IND_NE!X68+FC_TRA_NE!X68+FC_OTH_NE!X68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TI_NRG_FC_IND_NE!C69+FC_TRA_NE!C69+FC_OTH_NE!C69</f>
        <v>0</v>
      </c>
      <c r="D69" s="10">
        <f>TI_NRG_FC_IND_NE!D69+FC_TRA_NE!D69+FC_OTH_NE!D69</f>
        <v>0</v>
      </c>
      <c r="E69" s="10">
        <f>TI_NRG_FC_IND_NE!E69+FC_TRA_NE!E69+FC_OTH_NE!E69</f>
        <v>0</v>
      </c>
      <c r="F69" s="10">
        <f>TI_NRG_FC_IND_NE!F69+FC_TRA_NE!F69+FC_OTH_NE!F69</f>
        <v>0</v>
      </c>
      <c r="G69" s="10">
        <f>TI_NRG_FC_IND_NE!G69+FC_TRA_NE!G69+FC_OTH_NE!G69</f>
        <v>0</v>
      </c>
      <c r="H69" s="10">
        <f>TI_NRG_FC_IND_NE!H69+FC_TRA_NE!H69+FC_OTH_NE!H69</f>
        <v>0</v>
      </c>
      <c r="I69" s="10">
        <f>TI_NRG_FC_IND_NE!I69+FC_TRA_NE!I69+FC_OTH_NE!I69</f>
        <v>0</v>
      </c>
      <c r="J69" s="10">
        <f>TI_NRG_FC_IND_NE!J69+FC_TRA_NE!J69+FC_OTH_NE!J69</f>
        <v>0</v>
      </c>
      <c r="K69" s="10">
        <f>TI_NRG_FC_IND_NE!K69+FC_TRA_NE!K69+FC_OTH_NE!K69</f>
        <v>0</v>
      </c>
      <c r="L69" s="10">
        <f>TI_NRG_FC_IND_NE!L69+FC_TRA_NE!L69+FC_OTH_NE!L69</f>
        <v>0</v>
      </c>
      <c r="M69" s="10">
        <f>TI_NRG_FC_IND_NE!M69+FC_TRA_NE!M69+FC_OTH_NE!M69</f>
        <v>0</v>
      </c>
      <c r="N69" s="10">
        <f>TI_NRG_FC_IND_NE!N69+FC_TRA_NE!N69+FC_OTH_NE!N69</f>
        <v>0</v>
      </c>
      <c r="O69" s="10">
        <f>TI_NRG_FC_IND_NE!O69+FC_TRA_NE!O69+FC_OTH_NE!O69</f>
        <v>0</v>
      </c>
      <c r="P69" s="10">
        <f>TI_NRG_FC_IND_NE!P69+FC_TRA_NE!P69+FC_OTH_NE!P69</f>
        <v>0</v>
      </c>
      <c r="Q69" s="10">
        <f>TI_NRG_FC_IND_NE!Q69+FC_TRA_NE!Q69+FC_OTH_NE!Q69</f>
        <v>0</v>
      </c>
      <c r="R69" s="10">
        <f>TI_NRG_FC_IND_NE!R69+FC_TRA_NE!R69+FC_OTH_NE!R69</f>
        <v>0</v>
      </c>
      <c r="S69" s="10">
        <f>TI_NRG_FC_IND_NE!S69+FC_TRA_NE!S69+FC_OTH_NE!S69</f>
        <v>0</v>
      </c>
      <c r="T69" s="10">
        <f>TI_NRG_FC_IND_NE!T69+FC_TRA_NE!T69+FC_OTH_NE!T69</f>
        <v>0</v>
      </c>
      <c r="U69" s="10">
        <f>TI_NRG_FC_IND_NE!U69+FC_TRA_NE!U69+FC_OTH_NE!U69</f>
        <v>0</v>
      </c>
      <c r="V69" s="10">
        <f>TI_NRG_FC_IND_NE!V69+FC_TRA_NE!V69+FC_OTH_NE!V69</f>
        <v>0</v>
      </c>
      <c r="W69" s="10">
        <f>TI_NRG_FC_IND_NE!W69+FC_TRA_NE!W69+FC_OTH_NE!W69</f>
        <v>0</v>
      </c>
      <c r="X69" s="10">
        <f>TI_NRG_FC_IND_NE!X69+FC_TRA_NE!X69+FC_OTH_NE!X69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TI_NRG_FC_IND_NE!C70+FC_TRA_NE!C70+FC_OTH_NE!C70</f>
        <v>0</v>
      </c>
      <c r="D70" s="10">
        <f>TI_NRG_FC_IND_NE!D70+FC_TRA_NE!D70+FC_OTH_NE!D70</f>
        <v>0</v>
      </c>
      <c r="E70" s="10">
        <f>TI_NRG_FC_IND_NE!E70+FC_TRA_NE!E70+FC_OTH_NE!E70</f>
        <v>0</v>
      </c>
      <c r="F70" s="10">
        <f>TI_NRG_FC_IND_NE!F70+FC_TRA_NE!F70+FC_OTH_NE!F70</f>
        <v>0</v>
      </c>
      <c r="G70" s="10">
        <f>TI_NRG_FC_IND_NE!G70+FC_TRA_NE!G70+FC_OTH_NE!G70</f>
        <v>0</v>
      </c>
      <c r="H70" s="10">
        <f>TI_NRG_FC_IND_NE!H70+FC_TRA_NE!H70+FC_OTH_NE!H70</f>
        <v>0</v>
      </c>
      <c r="I70" s="10">
        <f>TI_NRG_FC_IND_NE!I70+FC_TRA_NE!I70+FC_OTH_NE!I70</f>
        <v>0</v>
      </c>
      <c r="J70" s="10">
        <f>TI_NRG_FC_IND_NE!J70+FC_TRA_NE!J70+FC_OTH_NE!J70</f>
        <v>0</v>
      </c>
      <c r="K70" s="10">
        <f>TI_NRG_FC_IND_NE!K70+FC_TRA_NE!K70+FC_OTH_NE!K70</f>
        <v>0</v>
      </c>
      <c r="L70" s="10">
        <f>TI_NRG_FC_IND_NE!L70+FC_TRA_NE!L70+FC_OTH_NE!L70</f>
        <v>0</v>
      </c>
      <c r="M70" s="10">
        <f>TI_NRG_FC_IND_NE!M70+FC_TRA_NE!M70+FC_OTH_NE!M70</f>
        <v>0</v>
      </c>
      <c r="N70" s="10">
        <f>TI_NRG_FC_IND_NE!N70+FC_TRA_NE!N70+FC_OTH_NE!N70</f>
        <v>0</v>
      </c>
      <c r="O70" s="10">
        <f>TI_NRG_FC_IND_NE!O70+FC_TRA_NE!O70+FC_OTH_NE!O70</f>
        <v>0</v>
      </c>
      <c r="P70" s="10">
        <f>TI_NRG_FC_IND_NE!P70+FC_TRA_NE!P70+FC_OTH_NE!P70</f>
        <v>0</v>
      </c>
      <c r="Q70" s="10">
        <f>TI_NRG_FC_IND_NE!Q70+FC_TRA_NE!Q70+FC_OTH_NE!Q70</f>
        <v>0</v>
      </c>
      <c r="R70" s="10">
        <f>TI_NRG_FC_IND_NE!R70+FC_TRA_NE!R70+FC_OTH_NE!R70</f>
        <v>0</v>
      </c>
      <c r="S70" s="10">
        <f>TI_NRG_FC_IND_NE!S70+FC_TRA_NE!S70+FC_OTH_NE!S70</f>
        <v>0</v>
      </c>
      <c r="T70" s="10">
        <f>TI_NRG_FC_IND_NE!T70+FC_TRA_NE!T70+FC_OTH_NE!T70</f>
        <v>0</v>
      </c>
      <c r="U70" s="10">
        <f>TI_NRG_FC_IND_NE!U70+FC_TRA_NE!U70+FC_OTH_NE!U70</f>
        <v>0</v>
      </c>
      <c r="V70" s="10">
        <f>TI_NRG_FC_IND_NE!V70+FC_TRA_NE!V70+FC_OTH_NE!V70</f>
        <v>0</v>
      </c>
      <c r="W70" s="10">
        <f>TI_NRG_FC_IND_NE!W70+FC_TRA_NE!W70+FC_OTH_NE!W70</f>
        <v>0</v>
      </c>
      <c r="X70" s="10">
        <f>TI_NRG_FC_IND_NE!X70+FC_TRA_NE!X70+FC_OTH_NE!X70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TI_NRG_FC_IND_NE!C72+FC_TRA_NE!C72+FC_OTH_NE!C72</f>
        <v>0</v>
      </c>
      <c r="D72" s="10">
        <f>TI_NRG_FC_IND_NE!D72+FC_TRA_NE!D72+FC_OTH_NE!D72</f>
        <v>0</v>
      </c>
      <c r="E72" s="10">
        <f>TI_NRG_FC_IND_NE!E72+FC_TRA_NE!E72+FC_OTH_NE!E72</f>
        <v>0</v>
      </c>
      <c r="F72" s="10">
        <f>TI_NRG_FC_IND_NE!F72+FC_TRA_NE!F72+FC_OTH_NE!F72</f>
        <v>0</v>
      </c>
      <c r="G72" s="10">
        <f>TI_NRG_FC_IND_NE!G72+FC_TRA_NE!G72+FC_OTH_NE!G72</f>
        <v>0</v>
      </c>
      <c r="H72" s="10">
        <f>TI_NRG_FC_IND_NE!H72+FC_TRA_NE!H72+FC_OTH_NE!H72</f>
        <v>0</v>
      </c>
      <c r="I72" s="10">
        <f>TI_NRG_FC_IND_NE!I72+FC_TRA_NE!I72+FC_OTH_NE!I72</f>
        <v>0</v>
      </c>
      <c r="J72" s="10">
        <f>TI_NRG_FC_IND_NE!J72+FC_TRA_NE!J72+FC_OTH_NE!J72</f>
        <v>0</v>
      </c>
      <c r="K72" s="10">
        <f>TI_NRG_FC_IND_NE!K72+FC_TRA_NE!K72+FC_OTH_NE!K72</f>
        <v>0</v>
      </c>
      <c r="L72" s="10">
        <f>TI_NRG_FC_IND_NE!L72+FC_TRA_NE!L72+FC_OTH_NE!L72</f>
        <v>0</v>
      </c>
      <c r="M72" s="10">
        <f>TI_NRG_FC_IND_NE!M72+FC_TRA_NE!M72+FC_OTH_NE!M72</f>
        <v>0</v>
      </c>
      <c r="N72" s="10">
        <f>TI_NRG_FC_IND_NE!N72+FC_TRA_NE!N72+FC_OTH_NE!N72</f>
        <v>0</v>
      </c>
      <c r="O72" s="10">
        <f>TI_NRG_FC_IND_NE!O72+FC_TRA_NE!O72+FC_OTH_NE!O72</f>
        <v>0</v>
      </c>
      <c r="P72" s="10">
        <f>TI_NRG_FC_IND_NE!P72+FC_TRA_NE!P72+FC_OTH_NE!P72</f>
        <v>0</v>
      </c>
      <c r="Q72" s="10">
        <f>TI_NRG_FC_IND_NE!Q72+FC_TRA_NE!Q72+FC_OTH_NE!Q72</f>
        <v>0</v>
      </c>
      <c r="R72" s="10">
        <f>TI_NRG_FC_IND_NE!R72+FC_TRA_NE!R72+FC_OTH_NE!R72</f>
        <v>0</v>
      </c>
      <c r="S72" s="10">
        <f>TI_NRG_FC_IND_NE!S72+FC_TRA_NE!S72+FC_OTH_NE!S72</f>
        <v>0</v>
      </c>
      <c r="T72" s="10">
        <f>TI_NRG_FC_IND_NE!T72+FC_TRA_NE!T72+FC_OTH_NE!T72</f>
        <v>0</v>
      </c>
      <c r="U72" s="10">
        <f>TI_NRG_FC_IND_NE!U72+FC_TRA_NE!U72+FC_OTH_NE!U72</f>
        <v>0</v>
      </c>
      <c r="V72" s="10">
        <f>TI_NRG_FC_IND_NE!V72+FC_TRA_NE!V72+FC_OTH_NE!V72</f>
        <v>0</v>
      </c>
      <c r="W72" s="10">
        <f>TI_NRG_FC_IND_NE!W72+FC_TRA_NE!W72+FC_OTH_NE!W72</f>
        <v>0</v>
      </c>
      <c r="X72" s="10">
        <f>TI_NRG_FC_IND_NE!X72+FC_TRA_NE!X72+FC_OTH_NE!X72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TI_NRG_FC_IND_NE!C73+FC_TRA_NE!C73+FC_OTH_NE!C73</f>
        <v>0</v>
      </c>
      <c r="D73" s="10">
        <f>TI_NRG_FC_IND_NE!D73+FC_TRA_NE!D73+FC_OTH_NE!D73</f>
        <v>0</v>
      </c>
      <c r="E73" s="10">
        <f>TI_NRG_FC_IND_NE!E73+FC_TRA_NE!E73+FC_OTH_NE!E73</f>
        <v>0</v>
      </c>
      <c r="F73" s="10">
        <f>TI_NRG_FC_IND_NE!F73+FC_TRA_NE!F73+FC_OTH_NE!F73</f>
        <v>0</v>
      </c>
      <c r="G73" s="10">
        <f>TI_NRG_FC_IND_NE!G73+FC_TRA_NE!G73+FC_OTH_NE!G73</f>
        <v>0</v>
      </c>
      <c r="H73" s="10">
        <f>TI_NRG_FC_IND_NE!H73+FC_TRA_NE!H73+FC_OTH_NE!H73</f>
        <v>0</v>
      </c>
      <c r="I73" s="10">
        <f>TI_NRG_FC_IND_NE!I73+FC_TRA_NE!I73+FC_OTH_NE!I73</f>
        <v>0</v>
      </c>
      <c r="J73" s="10">
        <f>TI_NRG_FC_IND_NE!J73+FC_TRA_NE!J73+FC_OTH_NE!J73</f>
        <v>0</v>
      </c>
      <c r="K73" s="10">
        <f>TI_NRG_FC_IND_NE!K73+FC_TRA_NE!K73+FC_OTH_NE!K73</f>
        <v>0</v>
      </c>
      <c r="L73" s="10">
        <f>TI_NRG_FC_IND_NE!L73+FC_TRA_NE!L73+FC_OTH_NE!L73</f>
        <v>0</v>
      </c>
      <c r="M73" s="10">
        <f>TI_NRG_FC_IND_NE!M73+FC_TRA_NE!M73+FC_OTH_NE!M73</f>
        <v>0</v>
      </c>
      <c r="N73" s="10">
        <f>TI_NRG_FC_IND_NE!N73+FC_TRA_NE!N73+FC_OTH_NE!N73</f>
        <v>0</v>
      </c>
      <c r="O73" s="10">
        <f>TI_NRG_FC_IND_NE!O73+FC_TRA_NE!O73+FC_OTH_NE!O73</f>
        <v>0</v>
      </c>
      <c r="P73" s="10">
        <f>TI_NRG_FC_IND_NE!P73+FC_TRA_NE!P73+FC_OTH_NE!P73</f>
        <v>0</v>
      </c>
      <c r="Q73" s="10">
        <f>TI_NRG_FC_IND_NE!Q73+FC_TRA_NE!Q73+FC_OTH_NE!Q73</f>
        <v>0</v>
      </c>
      <c r="R73" s="10">
        <f>TI_NRG_FC_IND_NE!R73+FC_TRA_NE!R73+FC_OTH_NE!R73</f>
        <v>0</v>
      </c>
      <c r="S73" s="10">
        <f>TI_NRG_FC_IND_NE!S73+FC_TRA_NE!S73+FC_OTH_NE!S73</f>
        <v>0</v>
      </c>
      <c r="T73" s="10">
        <f>TI_NRG_FC_IND_NE!T73+FC_TRA_NE!T73+FC_OTH_NE!T73</f>
        <v>0</v>
      </c>
      <c r="U73" s="10">
        <f>TI_NRG_FC_IND_NE!U73+FC_TRA_NE!U73+FC_OTH_NE!U73</f>
        <v>0</v>
      </c>
      <c r="V73" s="10">
        <f>TI_NRG_FC_IND_NE!V73+FC_TRA_NE!V73+FC_OTH_NE!V73</f>
        <v>0</v>
      </c>
      <c r="W73" s="10">
        <f>TI_NRG_FC_IND_NE!W73+FC_TRA_NE!W73+FC_OTH_NE!W73</f>
        <v>0</v>
      </c>
      <c r="X73" s="10">
        <f>TI_NRG_FC_IND_NE!X73+FC_TRA_NE!X73+FC_OTH_NE!X73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TI_NRG_FC_IND_NE!C74+FC_TRA_NE!C74+FC_OTH_NE!C74</f>
        <v>0</v>
      </c>
      <c r="D74" s="37">
        <f>TI_NRG_FC_IND_NE!D74+FC_TRA_NE!D74+FC_OTH_NE!D74</f>
        <v>0</v>
      </c>
      <c r="E74" s="37">
        <f>TI_NRG_FC_IND_NE!E74+FC_TRA_NE!E74+FC_OTH_NE!E74</f>
        <v>0</v>
      </c>
      <c r="F74" s="37">
        <f>TI_NRG_FC_IND_NE!F74+FC_TRA_NE!F74+FC_OTH_NE!F74</f>
        <v>0</v>
      </c>
      <c r="G74" s="37">
        <f>TI_NRG_FC_IND_NE!G74+FC_TRA_NE!G74+FC_OTH_NE!G74</f>
        <v>0</v>
      </c>
      <c r="H74" s="37">
        <f>TI_NRG_FC_IND_NE!H74+FC_TRA_NE!H74+FC_OTH_NE!H74</f>
        <v>0</v>
      </c>
      <c r="I74" s="37">
        <f>TI_NRG_FC_IND_NE!I74+FC_TRA_NE!I74+FC_OTH_NE!I74</f>
        <v>0</v>
      </c>
      <c r="J74" s="37">
        <f>TI_NRG_FC_IND_NE!J74+FC_TRA_NE!J74+FC_OTH_NE!J74</f>
        <v>0</v>
      </c>
      <c r="K74" s="37">
        <f>TI_NRG_FC_IND_NE!K74+FC_TRA_NE!K74+FC_OTH_NE!K74</f>
        <v>0</v>
      </c>
      <c r="L74" s="37">
        <f>TI_NRG_FC_IND_NE!L74+FC_TRA_NE!L74+FC_OTH_NE!L74</f>
        <v>0</v>
      </c>
      <c r="M74" s="37">
        <f>TI_NRG_FC_IND_NE!M74+FC_TRA_NE!M74+FC_OTH_NE!M74</f>
        <v>0</v>
      </c>
      <c r="N74" s="37">
        <f>TI_NRG_FC_IND_NE!N74+FC_TRA_NE!N74+FC_OTH_NE!N74</f>
        <v>0</v>
      </c>
      <c r="O74" s="37">
        <f>TI_NRG_FC_IND_NE!O74+FC_TRA_NE!O74+FC_OTH_NE!O74</f>
        <v>0</v>
      </c>
      <c r="P74" s="37">
        <f>TI_NRG_FC_IND_NE!P74+FC_TRA_NE!P74+FC_OTH_NE!P74</f>
        <v>0</v>
      </c>
      <c r="Q74" s="37">
        <f>TI_NRG_FC_IND_NE!Q74+FC_TRA_NE!Q74+FC_OTH_NE!Q74</f>
        <v>0</v>
      </c>
      <c r="R74" s="37">
        <f>TI_NRG_FC_IND_NE!R74+FC_TRA_NE!R74+FC_OTH_NE!R74</f>
        <v>0</v>
      </c>
      <c r="S74" s="37">
        <f>TI_NRG_FC_IND_NE!S74+FC_TRA_NE!S74+FC_OTH_NE!S74</f>
        <v>0</v>
      </c>
      <c r="T74" s="37">
        <f>TI_NRG_FC_IND_NE!T74+FC_TRA_NE!T74+FC_OTH_NE!T74</f>
        <v>0</v>
      </c>
      <c r="U74" s="37">
        <f>TI_NRG_FC_IND_NE!U74+FC_TRA_NE!U74+FC_OTH_NE!U74</f>
        <v>0</v>
      </c>
      <c r="V74" s="37">
        <f>TI_NRG_FC_IND_NE!V74+FC_TRA_NE!V74+FC_OTH_NE!V74</f>
        <v>0</v>
      </c>
      <c r="W74" s="37">
        <f>TI_NRG_FC_IND_NE!W74+FC_TRA_NE!W74+FC_OTH_NE!W74</f>
        <v>0</v>
      </c>
      <c r="X74" s="37">
        <f>TI_NRG_FC_IND_NE!X74+FC_TRA_NE!X74+FC_OTH_NE!X74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TI_NRG_FC_IND_NE!C75+FC_TRA_NE!C75+FC_OTH_NE!C75</f>
        <v>0</v>
      </c>
      <c r="D75" s="37">
        <f>TI_NRG_FC_IND_NE!D75+FC_TRA_NE!D75+FC_OTH_NE!D75</f>
        <v>0</v>
      </c>
      <c r="E75" s="37">
        <f>TI_NRG_FC_IND_NE!E75+FC_TRA_NE!E75+FC_OTH_NE!E75</f>
        <v>0</v>
      </c>
      <c r="F75" s="37">
        <f>TI_NRG_FC_IND_NE!F75+FC_TRA_NE!F75+FC_OTH_NE!F75</f>
        <v>0</v>
      </c>
      <c r="G75" s="37">
        <f>TI_NRG_FC_IND_NE!G75+FC_TRA_NE!G75+FC_OTH_NE!G75</f>
        <v>0</v>
      </c>
      <c r="H75" s="37">
        <f>TI_NRG_FC_IND_NE!H75+FC_TRA_NE!H75+FC_OTH_NE!H75</f>
        <v>0</v>
      </c>
      <c r="I75" s="37">
        <f>TI_NRG_FC_IND_NE!I75+FC_TRA_NE!I75+FC_OTH_NE!I75</f>
        <v>0</v>
      </c>
      <c r="J75" s="37">
        <f>TI_NRG_FC_IND_NE!J75+FC_TRA_NE!J75+FC_OTH_NE!J75</f>
        <v>0</v>
      </c>
      <c r="K75" s="37">
        <f>TI_NRG_FC_IND_NE!K75+FC_TRA_NE!K75+FC_OTH_NE!K75</f>
        <v>0</v>
      </c>
      <c r="L75" s="37">
        <f>TI_NRG_FC_IND_NE!L75+FC_TRA_NE!L75+FC_OTH_NE!L75</f>
        <v>0</v>
      </c>
      <c r="M75" s="37">
        <f>TI_NRG_FC_IND_NE!M75+FC_TRA_NE!M75+FC_OTH_NE!M75</f>
        <v>0</v>
      </c>
      <c r="N75" s="37">
        <f>TI_NRG_FC_IND_NE!N75+FC_TRA_NE!N75+FC_OTH_NE!N75</f>
        <v>0</v>
      </c>
      <c r="O75" s="37">
        <f>TI_NRG_FC_IND_NE!O75+FC_TRA_NE!O75+FC_OTH_NE!O75</f>
        <v>0</v>
      </c>
      <c r="P75" s="37">
        <f>TI_NRG_FC_IND_NE!P75+FC_TRA_NE!P75+FC_OTH_NE!P75</f>
        <v>0</v>
      </c>
      <c r="Q75" s="37">
        <f>TI_NRG_FC_IND_NE!Q75+FC_TRA_NE!Q75+FC_OTH_NE!Q75</f>
        <v>0</v>
      </c>
      <c r="R75" s="37">
        <f>TI_NRG_FC_IND_NE!R75+FC_TRA_NE!R75+FC_OTH_NE!R75</f>
        <v>0</v>
      </c>
      <c r="S75" s="37">
        <f>TI_NRG_FC_IND_NE!S75+FC_TRA_NE!S75+FC_OTH_NE!S75</f>
        <v>0</v>
      </c>
      <c r="T75" s="37">
        <f>TI_NRG_FC_IND_NE!T75+FC_TRA_NE!T75+FC_OTH_NE!T75</f>
        <v>0</v>
      </c>
      <c r="U75" s="37">
        <f>TI_NRG_FC_IND_NE!U75+FC_TRA_NE!U75+FC_OTH_NE!U75</f>
        <v>0</v>
      </c>
      <c r="V75" s="37">
        <f>TI_NRG_FC_IND_NE!V75+FC_TRA_NE!V75+FC_OTH_NE!V75</f>
        <v>0</v>
      </c>
      <c r="W75" s="37">
        <f>TI_NRG_FC_IND_NE!W75+FC_TRA_NE!W75+FC_OTH_NE!W75</f>
        <v>0</v>
      </c>
      <c r="X75" s="37">
        <f>TI_NRG_FC_IND_NE!X75+FC_TRA_NE!X75+FC_OTH_NE!X75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TI_NRG_FC_IND_NE!C76+FC_TRA_NE!C76+FC_OTH_NE!C76</f>
        <v>0</v>
      </c>
      <c r="D76" s="40">
        <f>TI_NRG_FC_IND_NE!D76+FC_TRA_NE!D76+FC_OTH_NE!D76</f>
        <v>0</v>
      </c>
      <c r="E76" s="40">
        <f>TI_NRG_FC_IND_NE!E76+FC_TRA_NE!E76+FC_OTH_NE!E76</f>
        <v>0</v>
      </c>
      <c r="F76" s="40">
        <f>TI_NRG_FC_IND_NE!F76+FC_TRA_NE!F76+FC_OTH_NE!F76</f>
        <v>0</v>
      </c>
      <c r="G76" s="40">
        <f>TI_NRG_FC_IND_NE!G76+FC_TRA_NE!G76+FC_OTH_NE!G76</f>
        <v>0</v>
      </c>
      <c r="H76" s="40">
        <f>TI_NRG_FC_IND_NE!H76+FC_TRA_NE!H76+FC_OTH_NE!H76</f>
        <v>0</v>
      </c>
      <c r="I76" s="40">
        <f>TI_NRG_FC_IND_NE!I76+FC_TRA_NE!I76+FC_OTH_NE!I76</f>
        <v>0</v>
      </c>
      <c r="J76" s="40">
        <f>TI_NRG_FC_IND_NE!J76+FC_TRA_NE!J76+FC_OTH_NE!J76</f>
        <v>0</v>
      </c>
      <c r="K76" s="40">
        <f>TI_NRG_FC_IND_NE!K76+FC_TRA_NE!K76+FC_OTH_NE!K76</f>
        <v>0</v>
      </c>
      <c r="L76" s="40">
        <f>TI_NRG_FC_IND_NE!L76+FC_TRA_NE!L76+FC_OTH_NE!L76</f>
        <v>0</v>
      </c>
      <c r="M76" s="40">
        <f>TI_NRG_FC_IND_NE!M76+FC_TRA_NE!M76+FC_OTH_NE!M76</f>
        <v>0</v>
      </c>
      <c r="N76" s="40">
        <f>TI_NRG_FC_IND_NE!N76+FC_TRA_NE!N76+FC_OTH_NE!N76</f>
        <v>0</v>
      </c>
      <c r="O76" s="40">
        <f>TI_NRG_FC_IND_NE!O76+FC_TRA_NE!O76+FC_OTH_NE!O76</f>
        <v>0</v>
      </c>
      <c r="P76" s="40">
        <f>TI_NRG_FC_IND_NE!P76+FC_TRA_NE!P76+FC_OTH_NE!P76</f>
        <v>0</v>
      </c>
      <c r="Q76" s="40">
        <f>TI_NRG_FC_IND_NE!Q76+FC_TRA_NE!Q76+FC_OTH_NE!Q76</f>
        <v>0</v>
      </c>
      <c r="R76" s="40">
        <f>TI_NRG_FC_IND_NE!R76+FC_TRA_NE!R76+FC_OTH_NE!R76</f>
        <v>0</v>
      </c>
      <c r="S76" s="40">
        <f>TI_NRG_FC_IND_NE!S76+FC_TRA_NE!S76+FC_OTH_NE!S76</f>
        <v>0</v>
      </c>
      <c r="T76" s="40">
        <f>TI_NRG_FC_IND_NE!T76+FC_TRA_NE!T76+FC_OTH_NE!T76</f>
        <v>0</v>
      </c>
      <c r="U76" s="40">
        <f>TI_NRG_FC_IND_NE!U76+FC_TRA_NE!U76+FC_OTH_NE!U76</f>
        <v>0</v>
      </c>
      <c r="V76" s="40">
        <f>TI_NRG_FC_IND_NE!V76+FC_TRA_NE!V76+FC_OTH_NE!V76</f>
        <v>0</v>
      </c>
      <c r="W76" s="40">
        <f>TI_NRG_FC_IND_NE!W76+FC_TRA_NE!W76+FC_OTH_NE!W76</f>
        <v>0</v>
      </c>
      <c r="X76" s="40">
        <f>TI_NRG_FC_IND_NE!X76+FC_TRA_NE!X76+FC_OTH_NE!X76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175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11224.375838349095</v>
      </c>
      <c r="D2" s="31">
        <f t="shared" si="0"/>
        <v>11080.024075666379</v>
      </c>
      <c r="E2" s="31">
        <f t="shared" si="0"/>
        <v>11843.695872742906</v>
      </c>
      <c r="F2" s="31">
        <f t="shared" si="0"/>
        <v>13337.402837489253</v>
      </c>
      <c r="G2" s="31">
        <f t="shared" si="0"/>
        <v>13305.946001719691</v>
      </c>
      <c r="H2" s="31">
        <f t="shared" si="0"/>
        <v>13429.150902837486</v>
      </c>
      <c r="I2" s="31">
        <f t="shared" si="0"/>
        <v>13372.636027515047</v>
      </c>
      <c r="J2" s="31">
        <f t="shared" si="0"/>
        <v>13146.347721410146</v>
      </c>
      <c r="K2" s="31">
        <f t="shared" si="0"/>
        <v>12077.424247635423</v>
      </c>
      <c r="L2" s="31">
        <f t="shared" si="0"/>
        <v>12235.931986242475</v>
      </c>
      <c r="M2" s="31">
        <f t="shared" si="0"/>
        <v>13374.493121238176</v>
      </c>
      <c r="N2" s="31">
        <f t="shared" si="0"/>
        <v>12456.110232158209</v>
      </c>
      <c r="O2" s="31">
        <f t="shared" si="0"/>
        <v>12911.406878761822</v>
      </c>
      <c r="P2" s="31">
        <f t="shared" si="0"/>
        <v>12443.848065348237</v>
      </c>
      <c r="Q2" s="31">
        <f t="shared" si="0"/>
        <v>12110.999398108339</v>
      </c>
      <c r="R2" s="31">
        <f t="shared" si="0"/>
        <v>12052.554772141013</v>
      </c>
      <c r="S2" s="31">
        <f t="shared" si="0"/>
        <v>12679.71917454858</v>
      </c>
      <c r="T2" s="31">
        <f t="shared" si="0"/>
        <v>13503.512381771281</v>
      </c>
      <c r="U2" s="31">
        <f t="shared" si="0"/>
        <v>12718.043164230439</v>
      </c>
      <c r="V2" s="31">
        <f t="shared" si="0"/>
        <v>11923.472656921751</v>
      </c>
      <c r="W2" s="31">
        <f t="shared" si="0"/>
        <v>12772.482459157352</v>
      </c>
      <c r="X2" s="31">
        <f t="shared" ref="X2" si="1">SUM(X3,X17,X22,X25,X26,X51,X52,X71,X74,X75,X76)</f>
        <v>12401.296130696475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153.60576096302665</v>
      </c>
      <c r="D3" s="34">
        <f t="shared" si="2"/>
        <v>144.55012897678415</v>
      </c>
      <c r="E3" s="34">
        <f t="shared" si="2"/>
        <v>136.58460877042131</v>
      </c>
      <c r="F3" s="34">
        <f t="shared" si="2"/>
        <v>145.46560619088564</v>
      </c>
      <c r="G3" s="34">
        <f t="shared" si="2"/>
        <v>151.86337059329321</v>
      </c>
      <c r="H3" s="34">
        <f t="shared" si="2"/>
        <v>147.54024075666379</v>
      </c>
      <c r="I3" s="34">
        <f t="shared" si="2"/>
        <v>143.13181427343079</v>
      </c>
      <c r="J3" s="34">
        <f t="shared" si="2"/>
        <v>155.54634565778156</v>
      </c>
      <c r="K3" s="34">
        <f t="shared" si="2"/>
        <v>163.23241616509031</v>
      </c>
      <c r="L3" s="34">
        <f t="shared" si="2"/>
        <v>135.99578675838353</v>
      </c>
      <c r="M3" s="34">
        <f t="shared" si="2"/>
        <v>132.60042992261396</v>
      </c>
      <c r="N3" s="34">
        <f t="shared" si="2"/>
        <v>136.68056749785043</v>
      </c>
      <c r="O3" s="34">
        <f t="shared" si="2"/>
        <v>130.55417024935517</v>
      </c>
      <c r="P3" s="34">
        <f t="shared" si="2"/>
        <v>119.63043852106618</v>
      </c>
      <c r="Q3" s="34">
        <f t="shared" si="2"/>
        <v>58.551246775580388</v>
      </c>
      <c r="R3" s="34">
        <f t="shared" si="2"/>
        <v>84.820206362854677</v>
      </c>
      <c r="S3" s="34">
        <f t="shared" si="2"/>
        <v>76.852794496990541</v>
      </c>
      <c r="T3" s="34">
        <f t="shared" si="2"/>
        <v>74.499398108340486</v>
      </c>
      <c r="U3" s="34">
        <f t="shared" si="2"/>
        <v>77.712381771281173</v>
      </c>
      <c r="V3" s="34">
        <f t="shared" si="2"/>
        <v>71.630782459157345</v>
      </c>
      <c r="W3" s="34">
        <f t="shared" si="2"/>
        <v>65.756749785038693</v>
      </c>
      <c r="X3" s="34">
        <f t="shared" ref="X3" si="3">SUM(X4,X8,X11)</f>
        <v>48.122184006878761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5.4783319002579534</v>
      </c>
      <c r="D4" s="29">
        <f t="shared" si="4"/>
        <v>4.1087704213241611</v>
      </c>
      <c r="E4" s="29">
        <f t="shared" si="4"/>
        <v>4.1087704213241611</v>
      </c>
      <c r="F4" s="29">
        <f t="shared" si="4"/>
        <v>3.423989681857265</v>
      </c>
      <c r="G4" s="29">
        <f t="shared" si="4"/>
        <v>2.0544282029234742</v>
      </c>
      <c r="H4" s="29">
        <f t="shared" si="4"/>
        <v>2.0544282029234742</v>
      </c>
      <c r="I4" s="29">
        <f t="shared" si="4"/>
        <v>1.369561478933792</v>
      </c>
      <c r="J4" s="29">
        <f t="shared" si="4"/>
        <v>2.0544282029234742</v>
      </c>
      <c r="K4" s="29">
        <f t="shared" si="4"/>
        <v>2.0544282029234742</v>
      </c>
      <c r="L4" s="29">
        <f t="shared" si="4"/>
        <v>0.68478073946689599</v>
      </c>
      <c r="M4" s="29">
        <f t="shared" si="4"/>
        <v>2.0544282029234742</v>
      </c>
      <c r="N4" s="29">
        <f t="shared" si="4"/>
        <v>1.369561478933792</v>
      </c>
      <c r="O4" s="29">
        <f t="shared" si="4"/>
        <v>1.369561478933792</v>
      </c>
      <c r="P4" s="29">
        <f t="shared" si="4"/>
        <v>2.7392089423903689</v>
      </c>
      <c r="Q4" s="29">
        <f t="shared" si="4"/>
        <v>4.1087704213241611</v>
      </c>
      <c r="R4" s="29">
        <f t="shared" si="4"/>
        <v>4.5340498710232158</v>
      </c>
      <c r="S4" s="29">
        <f t="shared" si="4"/>
        <v>4.7523645743766121</v>
      </c>
      <c r="T4" s="29">
        <f t="shared" si="4"/>
        <v>3.3500429922613928</v>
      </c>
      <c r="U4" s="29">
        <f t="shared" si="4"/>
        <v>4.1401547721410141</v>
      </c>
      <c r="V4" s="29">
        <f t="shared" si="4"/>
        <v>3.6236457437661218</v>
      </c>
      <c r="W4" s="29">
        <f t="shared" si="4"/>
        <v>3.1688736027515043</v>
      </c>
      <c r="X4" s="29">
        <f t="shared" ref="X4" si="5">SUM(X5:X7)</f>
        <v>4.1975924333619954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3.126053310404127</v>
      </c>
      <c r="S5" s="10">
        <v>3.3703353396388649</v>
      </c>
      <c r="T5" s="10">
        <v>3.3500429922613928</v>
      </c>
      <c r="U5" s="10">
        <v>4.1401547721410141</v>
      </c>
      <c r="V5" s="10">
        <v>3.6236457437661218</v>
      </c>
      <c r="W5" s="10">
        <v>2.963026655202063</v>
      </c>
      <c r="X5" s="10">
        <v>3.9883061049011181</v>
      </c>
    </row>
    <row r="6" spans="1:24" ht="11.25" customHeight="1" x14ac:dyDescent="0.2">
      <c r="A6" s="41" t="s">
        <v>7</v>
      </c>
      <c r="B6" s="9" t="s">
        <v>8</v>
      </c>
      <c r="C6" s="10">
        <v>5.4783319002579534</v>
      </c>
      <c r="D6" s="10">
        <v>4.1087704213241611</v>
      </c>
      <c r="E6" s="10">
        <v>4.1087704213241611</v>
      </c>
      <c r="F6" s="10">
        <v>3.423989681857265</v>
      </c>
      <c r="G6" s="10">
        <v>2.0544282029234742</v>
      </c>
      <c r="H6" s="10">
        <v>2.0544282029234742</v>
      </c>
      <c r="I6" s="10">
        <v>1.369561478933792</v>
      </c>
      <c r="J6" s="10">
        <v>2.0544282029234742</v>
      </c>
      <c r="K6" s="10">
        <v>2.0544282029234742</v>
      </c>
      <c r="L6" s="10">
        <v>0.68478073946689599</v>
      </c>
      <c r="M6" s="10">
        <v>2.0544282029234742</v>
      </c>
      <c r="N6" s="10">
        <v>1.369561478933792</v>
      </c>
      <c r="O6" s="10">
        <v>1.369561478933792</v>
      </c>
      <c r="P6" s="10">
        <v>2.7392089423903689</v>
      </c>
      <c r="Q6" s="10">
        <v>4.1087704213241611</v>
      </c>
      <c r="R6" s="10">
        <v>1.407996560619089</v>
      </c>
      <c r="S6" s="10">
        <v>1.382029234737747</v>
      </c>
      <c r="T6" s="10">
        <v>0</v>
      </c>
      <c r="U6" s="10">
        <v>0</v>
      </c>
      <c r="V6" s="10">
        <v>0</v>
      </c>
      <c r="W6" s="10">
        <v>0.20584694754944111</v>
      </c>
      <c r="X6" s="10">
        <v>0.20928632846087711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148.1274290627687</v>
      </c>
      <c r="D11" s="29">
        <f t="shared" si="8"/>
        <v>140.44135855546</v>
      </c>
      <c r="E11" s="29">
        <f t="shared" si="8"/>
        <v>132.47583834909716</v>
      </c>
      <c r="F11" s="29">
        <f t="shared" si="8"/>
        <v>142.04161650902836</v>
      </c>
      <c r="G11" s="29">
        <f t="shared" si="8"/>
        <v>149.80894239036974</v>
      </c>
      <c r="H11" s="29">
        <f t="shared" si="8"/>
        <v>145.48581255374032</v>
      </c>
      <c r="I11" s="29">
        <f t="shared" si="8"/>
        <v>141.76225279449699</v>
      </c>
      <c r="J11" s="29">
        <f t="shared" si="8"/>
        <v>153.49191745485808</v>
      </c>
      <c r="K11" s="29">
        <f t="shared" si="8"/>
        <v>161.17798796216684</v>
      </c>
      <c r="L11" s="29">
        <f t="shared" si="8"/>
        <v>135.31100601891663</v>
      </c>
      <c r="M11" s="29">
        <f t="shared" si="8"/>
        <v>130.54600171969048</v>
      </c>
      <c r="N11" s="29">
        <f t="shared" si="8"/>
        <v>135.31100601891663</v>
      </c>
      <c r="O11" s="29">
        <f t="shared" si="8"/>
        <v>129.18460877042136</v>
      </c>
      <c r="P11" s="29">
        <f t="shared" si="8"/>
        <v>116.89122957867582</v>
      </c>
      <c r="Q11" s="29">
        <f t="shared" si="8"/>
        <v>54.442476354256229</v>
      </c>
      <c r="R11" s="29">
        <f t="shared" si="8"/>
        <v>80.286156491831463</v>
      </c>
      <c r="S11" s="29">
        <f t="shared" si="8"/>
        <v>72.100429922613927</v>
      </c>
      <c r="T11" s="29">
        <f t="shared" si="8"/>
        <v>71.149355116079093</v>
      </c>
      <c r="U11" s="29">
        <f t="shared" si="8"/>
        <v>73.572226999140156</v>
      </c>
      <c r="V11" s="29">
        <f t="shared" si="8"/>
        <v>68.007136715391226</v>
      </c>
      <c r="W11" s="29">
        <f t="shared" si="8"/>
        <v>62.587876182287182</v>
      </c>
      <c r="X11" s="29">
        <f t="shared" ref="X11" si="9">SUM(X12:X16)</f>
        <v>43.924591573516764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51.053310404127252</v>
      </c>
      <c r="D13" s="10">
        <v>50.372570937231288</v>
      </c>
      <c r="E13" s="10">
        <v>52.414703353396384</v>
      </c>
      <c r="F13" s="10">
        <v>46.969045571797068</v>
      </c>
      <c r="G13" s="10">
        <v>51.734049871023217</v>
      </c>
      <c r="H13" s="10">
        <v>52.414703353396384</v>
      </c>
      <c r="I13" s="10">
        <v>49.691917454858128</v>
      </c>
      <c r="J13" s="10">
        <v>52.414703353396384</v>
      </c>
      <c r="K13" s="10">
        <v>53.095442820292341</v>
      </c>
      <c r="L13" s="10">
        <v>27.228460877042131</v>
      </c>
      <c r="M13" s="10">
        <v>22.46345657781599</v>
      </c>
      <c r="N13" s="10">
        <v>27.228460877042131</v>
      </c>
      <c r="O13" s="10">
        <v>21.102063628546858</v>
      </c>
      <c r="P13" s="10">
        <v>6.8071367153912297</v>
      </c>
      <c r="Q13" s="10">
        <v>3.4035253654342221</v>
      </c>
      <c r="R13" s="10">
        <v>3.029148753224419</v>
      </c>
      <c r="S13" s="10">
        <v>2.1</v>
      </c>
      <c r="T13" s="10">
        <v>2.3497850386930348</v>
      </c>
      <c r="U13" s="10">
        <v>3.9950988822012041</v>
      </c>
      <c r="V13" s="10">
        <v>3.6669819432502151</v>
      </c>
      <c r="W13" s="10">
        <v>3.828976784178848</v>
      </c>
      <c r="X13" s="10">
        <v>3.3395528804815129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97.074118658641439</v>
      </c>
      <c r="D15" s="10">
        <v>90.068787618228711</v>
      </c>
      <c r="E15" s="10">
        <v>80.061134995700769</v>
      </c>
      <c r="F15" s="10">
        <v>95.072570937231291</v>
      </c>
      <c r="G15" s="10">
        <v>98.07489251934652</v>
      </c>
      <c r="H15" s="10">
        <v>93.071109200343926</v>
      </c>
      <c r="I15" s="10">
        <v>92.070335339638859</v>
      </c>
      <c r="J15" s="10">
        <v>101.07721410146171</v>
      </c>
      <c r="K15" s="10">
        <v>108.0825451418745</v>
      </c>
      <c r="L15" s="10">
        <v>108.0825451418745</v>
      </c>
      <c r="M15" s="10">
        <v>108.0825451418745</v>
      </c>
      <c r="N15" s="10">
        <v>108.0825451418745</v>
      </c>
      <c r="O15" s="10">
        <v>108.0825451418745</v>
      </c>
      <c r="P15" s="10">
        <v>110.0840928632846</v>
      </c>
      <c r="Q15" s="10">
        <v>51.038950988822009</v>
      </c>
      <c r="R15" s="10">
        <v>77.257007738607044</v>
      </c>
      <c r="S15" s="10">
        <v>70.000429922613932</v>
      </c>
      <c r="T15" s="10">
        <v>68.799570077386065</v>
      </c>
      <c r="U15" s="10">
        <v>69.577128116938951</v>
      </c>
      <c r="V15" s="10">
        <v>64.340154772141005</v>
      </c>
      <c r="W15" s="10">
        <v>58.758899398108333</v>
      </c>
      <c r="X15" s="10">
        <v>40.585038693035251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8633.9552880481497</v>
      </c>
      <c r="D26" s="37">
        <f t="shared" si="14"/>
        <v>8762.6307824591568</v>
      </c>
      <c r="E26" s="37">
        <f t="shared" si="14"/>
        <v>9600.9919174548577</v>
      </c>
      <c r="F26" s="37">
        <f t="shared" si="14"/>
        <v>11095.856491831471</v>
      </c>
      <c r="G26" s="37">
        <f t="shared" si="14"/>
        <v>10998.135425623388</v>
      </c>
      <c r="H26" s="37">
        <f t="shared" si="14"/>
        <v>11028.092777300084</v>
      </c>
      <c r="I26" s="37">
        <f t="shared" si="14"/>
        <v>11177.103525365434</v>
      </c>
      <c r="J26" s="37">
        <f t="shared" si="14"/>
        <v>10843.860963026655</v>
      </c>
      <c r="K26" s="37">
        <f t="shared" si="14"/>
        <v>9952.1175408426461</v>
      </c>
      <c r="L26" s="37">
        <f t="shared" si="14"/>
        <v>10169.203181427341</v>
      </c>
      <c r="M26" s="37">
        <f t="shared" si="14"/>
        <v>11006.001633705933</v>
      </c>
      <c r="N26" s="37">
        <f t="shared" si="14"/>
        <v>10181.625107480653</v>
      </c>
      <c r="O26" s="37">
        <f t="shared" si="14"/>
        <v>10486.492347377471</v>
      </c>
      <c r="P26" s="37">
        <f t="shared" si="14"/>
        <v>10013.876182287187</v>
      </c>
      <c r="Q26" s="37">
        <f t="shared" si="14"/>
        <v>9661.4773000859841</v>
      </c>
      <c r="R26" s="37">
        <f t="shared" si="14"/>
        <v>9591.4815993121229</v>
      </c>
      <c r="S26" s="37">
        <f t="shared" si="14"/>
        <v>10320.64110060189</v>
      </c>
      <c r="T26" s="37">
        <f t="shared" si="14"/>
        <v>10868.693723129836</v>
      </c>
      <c r="U26" s="37">
        <f t="shared" si="14"/>
        <v>10250.503611349957</v>
      </c>
      <c r="V26" s="37">
        <f t="shared" si="14"/>
        <v>9209.139208942388</v>
      </c>
      <c r="W26" s="37">
        <f t="shared" si="14"/>
        <v>10223.890799656061</v>
      </c>
      <c r="X26" s="37">
        <f t="shared" ref="X26" si="15">SUM(X27,X33)</f>
        <v>10027.943078245917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2787.2362854686162</v>
      </c>
      <c r="D27" s="29">
        <f t="shared" si="16"/>
        <v>2798.126999140155</v>
      </c>
      <c r="E27" s="29">
        <f t="shared" si="16"/>
        <v>3442.151934651763</v>
      </c>
      <c r="F27" s="29">
        <f t="shared" si="16"/>
        <v>3074.1379191745491</v>
      </c>
      <c r="G27" s="29">
        <f t="shared" si="16"/>
        <v>3018.056577815993</v>
      </c>
      <c r="H27" s="29">
        <f t="shared" si="16"/>
        <v>3345.1802235597588</v>
      </c>
      <c r="I27" s="29">
        <f t="shared" si="16"/>
        <v>3649.8519346517619</v>
      </c>
      <c r="J27" s="29">
        <f t="shared" si="16"/>
        <v>3005.063972484953</v>
      </c>
      <c r="K27" s="29">
        <f t="shared" si="16"/>
        <v>2927.8685296646599</v>
      </c>
      <c r="L27" s="29">
        <f t="shared" si="16"/>
        <v>2831.6619088564062</v>
      </c>
      <c r="M27" s="29">
        <f t="shared" si="16"/>
        <v>2793.7331040412719</v>
      </c>
      <c r="N27" s="29">
        <f t="shared" si="16"/>
        <v>2882.487618228718</v>
      </c>
      <c r="O27" s="29">
        <f t="shared" si="16"/>
        <v>2576.7650042992259</v>
      </c>
      <c r="P27" s="29">
        <f t="shared" si="16"/>
        <v>2666.6671539122958</v>
      </c>
      <c r="Q27" s="29">
        <f t="shared" si="16"/>
        <v>2715.39105760963</v>
      </c>
      <c r="R27" s="29">
        <f t="shared" si="16"/>
        <v>2202.855975924334</v>
      </c>
      <c r="S27" s="29">
        <f t="shared" si="16"/>
        <v>2303.317196904557</v>
      </c>
      <c r="T27" s="29">
        <f t="shared" si="16"/>
        <v>2165.577042132416</v>
      </c>
      <c r="U27" s="29">
        <f t="shared" si="16"/>
        <v>1747.5969045571801</v>
      </c>
      <c r="V27" s="29">
        <f t="shared" si="16"/>
        <v>1468.4280309544281</v>
      </c>
      <c r="W27" s="29">
        <f t="shared" si="16"/>
        <v>1626.267067927773</v>
      </c>
      <c r="X27" s="29">
        <f t="shared" ref="X27" si="17">SUM(X28:X32)</f>
        <v>1433.622269991401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2787.2362854686162</v>
      </c>
      <c r="D29" s="10">
        <v>2798.126999140155</v>
      </c>
      <c r="E29" s="10">
        <v>3442.151934651763</v>
      </c>
      <c r="F29" s="10">
        <v>3074.1379191745491</v>
      </c>
      <c r="G29" s="10">
        <v>3018.056577815993</v>
      </c>
      <c r="H29" s="10">
        <v>3345.1802235597588</v>
      </c>
      <c r="I29" s="10">
        <v>3649.8519346517619</v>
      </c>
      <c r="J29" s="10">
        <v>3005.063972484953</v>
      </c>
      <c r="K29" s="10">
        <v>2927.8685296646599</v>
      </c>
      <c r="L29" s="10">
        <v>2831.6619088564062</v>
      </c>
      <c r="M29" s="10">
        <v>2793.7331040412719</v>
      </c>
      <c r="N29" s="10">
        <v>2882.487618228718</v>
      </c>
      <c r="O29" s="10">
        <v>2576.7650042992259</v>
      </c>
      <c r="P29" s="10">
        <v>2666.6671539122958</v>
      </c>
      <c r="Q29" s="10">
        <v>2715.39105760963</v>
      </c>
      <c r="R29" s="10">
        <v>2202.855975924334</v>
      </c>
      <c r="S29" s="10">
        <v>2303.317196904557</v>
      </c>
      <c r="T29" s="10">
        <v>2165.577042132416</v>
      </c>
      <c r="U29" s="10">
        <v>1747.5969045571801</v>
      </c>
      <c r="V29" s="10">
        <v>1468.4280309544281</v>
      </c>
      <c r="W29" s="10">
        <v>1626.267067927773</v>
      </c>
      <c r="X29" s="10">
        <v>1433.622269991401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5846.7190025795344</v>
      </c>
      <c r="D33" s="29">
        <f t="shared" si="18"/>
        <v>5964.5037833190027</v>
      </c>
      <c r="E33" s="29">
        <f t="shared" si="18"/>
        <v>6158.8399828030942</v>
      </c>
      <c r="F33" s="29">
        <f t="shared" si="18"/>
        <v>8021.7185726569223</v>
      </c>
      <c r="G33" s="29">
        <f t="shared" si="18"/>
        <v>7980.0788478073946</v>
      </c>
      <c r="H33" s="29">
        <f t="shared" si="18"/>
        <v>7682.9125537403261</v>
      </c>
      <c r="I33" s="29">
        <f t="shared" si="18"/>
        <v>7527.2515907136712</v>
      </c>
      <c r="J33" s="29">
        <f t="shared" si="18"/>
        <v>7838.7969905417021</v>
      </c>
      <c r="K33" s="29">
        <f t="shared" si="18"/>
        <v>7024.2490111779862</v>
      </c>
      <c r="L33" s="29">
        <f t="shared" si="18"/>
        <v>7337.5412725709357</v>
      </c>
      <c r="M33" s="29">
        <f t="shared" si="18"/>
        <v>8212.2685296646614</v>
      </c>
      <c r="N33" s="29">
        <f t="shared" si="18"/>
        <v>7299.1374892519361</v>
      </c>
      <c r="O33" s="29">
        <f t="shared" si="18"/>
        <v>7909.7273430782452</v>
      </c>
      <c r="P33" s="29">
        <f t="shared" si="18"/>
        <v>7347.2090283748912</v>
      </c>
      <c r="Q33" s="29">
        <f t="shared" si="18"/>
        <v>6946.0862424763536</v>
      </c>
      <c r="R33" s="29">
        <f t="shared" si="18"/>
        <v>7388.6256233877893</v>
      </c>
      <c r="S33" s="29">
        <f t="shared" si="18"/>
        <v>8017.3239036973337</v>
      </c>
      <c r="T33" s="29">
        <f t="shared" si="18"/>
        <v>8703.1166809974202</v>
      </c>
      <c r="U33" s="29">
        <f t="shared" si="18"/>
        <v>8502.9067067927772</v>
      </c>
      <c r="V33" s="29">
        <f t="shared" si="18"/>
        <v>7740.7111779879606</v>
      </c>
      <c r="W33" s="29">
        <f t="shared" si="18"/>
        <v>8597.6237317282885</v>
      </c>
      <c r="X33" s="29">
        <f t="shared" ref="X33" si="19">SUM(X34:X50)</f>
        <v>8594.3208082545152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637.5693035253654</v>
      </c>
      <c r="D36" s="10">
        <v>645.96018916595006</v>
      </c>
      <c r="E36" s="10">
        <v>599.60911435941523</v>
      </c>
      <c r="F36" s="10">
        <v>570.41220980223557</v>
      </c>
      <c r="G36" s="10">
        <v>885.40249355116066</v>
      </c>
      <c r="H36" s="10">
        <v>1049.9520206362849</v>
      </c>
      <c r="I36" s="10">
        <v>1207.7710232158211</v>
      </c>
      <c r="J36" s="10">
        <v>1069.3407566638</v>
      </c>
      <c r="K36" s="10">
        <v>1069.825451418744</v>
      </c>
      <c r="L36" s="10">
        <v>989.56870163370581</v>
      </c>
      <c r="M36" s="10">
        <v>972.16199484092863</v>
      </c>
      <c r="N36" s="10">
        <v>1195.6408426483231</v>
      </c>
      <c r="O36" s="10">
        <v>809.60834049871028</v>
      </c>
      <c r="P36" s="10">
        <v>1604.60154772141</v>
      </c>
      <c r="Q36" s="10">
        <v>2275.9610490111781</v>
      </c>
      <c r="R36" s="10">
        <v>2448.451074806535</v>
      </c>
      <c r="S36" s="10">
        <v>1984.4911435941531</v>
      </c>
      <c r="T36" s="10">
        <v>1757.027687016337</v>
      </c>
      <c r="U36" s="10">
        <v>2050.774462596733</v>
      </c>
      <c r="V36" s="10">
        <v>1666.9947549441099</v>
      </c>
      <c r="W36" s="10">
        <v>1865.1829750644879</v>
      </c>
      <c r="X36" s="10">
        <v>1505.3756663800521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90.589509888220121</v>
      </c>
      <c r="D41" s="10">
        <v>115.2957007738607</v>
      </c>
      <c r="E41" s="10">
        <v>102.942562338779</v>
      </c>
      <c r="F41" s="10">
        <v>111.1779879621668</v>
      </c>
      <c r="G41" s="10">
        <v>98.824849527085121</v>
      </c>
      <c r="H41" s="10">
        <v>123.5311263972485</v>
      </c>
      <c r="I41" s="10">
        <v>98.824849527085121</v>
      </c>
      <c r="J41" s="10">
        <v>82.354084264832323</v>
      </c>
      <c r="K41" s="10">
        <v>87.501203783318999</v>
      </c>
      <c r="L41" s="10">
        <v>127.64883920894241</v>
      </c>
      <c r="M41" s="10">
        <v>88.530610490111783</v>
      </c>
      <c r="N41" s="10">
        <v>53.530180567497851</v>
      </c>
      <c r="O41" s="10">
        <v>80.295184866723986</v>
      </c>
      <c r="P41" s="10">
        <v>79.265778159931202</v>
      </c>
      <c r="Q41" s="10">
        <v>80.295184866723986</v>
      </c>
      <c r="R41" s="10">
        <v>69.571625107480656</v>
      </c>
      <c r="S41" s="10">
        <v>46.732932072227001</v>
      </c>
      <c r="T41" s="10">
        <v>52.345227858985368</v>
      </c>
      <c r="U41" s="10">
        <v>47.363886500429921</v>
      </c>
      <c r="V41" s="10">
        <v>50.668013757523653</v>
      </c>
      <c r="W41" s="10">
        <v>43.304127257093718</v>
      </c>
      <c r="X41" s="10">
        <v>29.837919174548581</v>
      </c>
    </row>
    <row r="42" spans="1:24" ht="11.25" customHeight="1" x14ac:dyDescent="0.2">
      <c r="A42" s="41" t="s">
        <v>71</v>
      </c>
      <c r="B42" s="9" t="s">
        <v>72</v>
      </c>
      <c r="C42" s="10">
        <v>3632.6546001719689</v>
      </c>
      <c r="D42" s="10">
        <v>3732.4921754084262</v>
      </c>
      <c r="E42" s="10">
        <v>3958.4404127257089</v>
      </c>
      <c r="F42" s="10">
        <v>5955.4790197764414</v>
      </c>
      <c r="G42" s="10">
        <v>5478.7429922613928</v>
      </c>
      <c r="H42" s="10">
        <v>5062.0997420464319</v>
      </c>
      <c r="I42" s="10">
        <v>4750.3584694754954</v>
      </c>
      <c r="J42" s="10">
        <v>5357.4087704213234</v>
      </c>
      <c r="K42" s="10">
        <v>4557.9441100601889</v>
      </c>
      <c r="L42" s="10">
        <v>5036.4005159071367</v>
      </c>
      <c r="M42" s="10">
        <v>5547.3387790197767</v>
      </c>
      <c r="N42" s="10">
        <v>4792.1084264832334</v>
      </c>
      <c r="O42" s="10">
        <v>5967.7075666380042</v>
      </c>
      <c r="P42" s="10">
        <v>4583.8346517626824</v>
      </c>
      <c r="Q42" s="10">
        <v>3727.7157351676701</v>
      </c>
      <c r="R42" s="10">
        <v>3899.9439380911431</v>
      </c>
      <c r="S42" s="10">
        <v>4984.2546001719684</v>
      </c>
      <c r="T42" s="10">
        <v>5703.6360275150464</v>
      </c>
      <c r="U42" s="10">
        <v>5227.1575236457429</v>
      </c>
      <c r="V42" s="10">
        <v>4974.4062768701633</v>
      </c>
      <c r="W42" s="10">
        <v>5751.3905417024926</v>
      </c>
      <c r="X42" s="10">
        <v>5959.6540842648319</v>
      </c>
    </row>
    <row r="43" spans="1:24" ht="11.25" customHeight="1" x14ac:dyDescent="0.2">
      <c r="A43" s="41" t="s">
        <v>73</v>
      </c>
      <c r="B43" s="9" t="s">
        <v>74</v>
      </c>
      <c r="C43" s="10">
        <v>145.149011177988</v>
      </c>
      <c r="D43" s="10">
        <v>90.589509888220121</v>
      </c>
      <c r="E43" s="10">
        <v>122.5016337059329</v>
      </c>
      <c r="F43" s="10">
        <v>64.853826311263973</v>
      </c>
      <c r="G43" s="10">
        <v>57.647807394668952</v>
      </c>
      <c r="H43" s="10">
        <v>0</v>
      </c>
      <c r="I43" s="10">
        <v>0</v>
      </c>
      <c r="J43" s="10">
        <v>0</v>
      </c>
      <c r="K43" s="10">
        <v>1.031814273430782</v>
      </c>
      <c r="L43" s="10">
        <v>0</v>
      </c>
      <c r="M43" s="10">
        <v>0</v>
      </c>
      <c r="N43" s="10">
        <v>5.1590713671539117</v>
      </c>
      <c r="O43" s="10">
        <v>1.031814273430782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5.8535683576956146</v>
      </c>
      <c r="V43" s="10">
        <v>4.0431642304385207</v>
      </c>
      <c r="W43" s="10">
        <v>14.59062768701633</v>
      </c>
      <c r="X43" s="10">
        <v>18.81040412725709</v>
      </c>
    </row>
    <row r="44" spans="1:24" ht="11.25" customHeight="1" x14ac:dyDescent="0.2">
      <c r="A44" s="41" t="s">
        <v>75</v>
      </c>
      <c r="B44" s="9" t="s">
        <v>76</v>
      </c>
      <c r="C44" s="10">
        <v>5.8755803955288046</v>
      </c>
      <c r="D44" s="10">
        <v>0</v>
      </c>
      <c r="E44" s="10">
        <v>0</v>
      </c>
      <c r="F44" s="10">
        <v>0</v>
      </c>
      <c r="G44" s="10">
        <v>1.958555460017197</v>
      </c>
      <c r="H44" s="10">
        <v>0</v>
      </c>
      <c r="I44" s="10">
        <v>0</v>
      </c>
      <c r="J44" s="10">
        <v>0</v>
      </c>
      <c r="K44" s="10">
        <v>0</v>
      </c>
      <c r="L44" s="10">
        <v>6.8548581255374019</v>
      </c>
      <c r="M44" s="10">
        <v>0</v>
      </c>
      <c r="N44" s="10">
        <v>0.9792777300085983</v>
      </c>
      <c r="O44" s="10">
        <v>0</v>
      </c>
      <c r="P44" s="10">
        <v>4.8963026655202064</v>
      </c>
      <c r="Q44" s="10">
        <v>1.958555460017197</v>
      </c>
      <c r="R44" s="10">
        <v>0</v>
      </c>
      <c r="S44" s="10">
        <v>0</v>
      </c>
      <c r="T44" s="10">
        <v>0</v>
      </c>
      <c r="U44" s="10">
        <v>0.3466895958727429</v>
      </c>
      <c r="V44" s="10">
        <v>0.28202923473774721</v>
      </c>
      <c r="W44" s="10">
        <v>11.248839208942391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161.41203783319</v>
      </c>
      <c r="D45" s="10">
        <v>172.86706792777301</v>
      </c>
      <c r="E45" s="10">
        <v>169.74299226139291</v>
      </c>
      <c r="F45" s="10">
        <v>196.8185726569217</v>
      </c>
      <c r="G45" s="10">
        <v>203.0668099742046</v>
      </c>
      <c r="H45" s="10">
        <v>234.30782459157351</v>
      </c>
      <c r="I45" s="10">
        <v>213.48048151332759</v>
      </c>
      <c r="J45" s="10">
        <v>205.1495270851247</v>
      </c>
      <c r="K45" s="10">
        <v>211.39776440240749</v>
      </c>
      <c r="L45" s="10">
        <v>175.99122957867581</v>
      </c>
      <c r="M45" s="10">
        <v>194.73585554600169</v>
      </c>
      <c r="N45" s="10">
        <v>41.654686156491827</v>
      </c>
      <c r="O45" s="10">
        <v>45.820206362854677</v>
      </c>
      <c r="P45" s="10">
        <v>33.323817712811689</v>
      </c>
      <c r="Q45" s="10">
        <v>38.530610490111783</v>
      </c>
      <c r="R45" s="10">
        <v>38.561822871883059</v>
      </c>
      <c r="S45" s="10">
        <v>45.828546861564917</v>
      </c>
      <c r="T45" s="10">
        <v>32.344883920894233</v>
      </c>
      <c r="U45" s="10">
        <v>21.979105760963019</v>
      </c>
      <c r="V45" s="10">
        <v>31.120206362854681</v>
      </c>
      <c r="W45" s="10">
        <v>41.985812553740317</v>
      </c>
      <c r="X45" s="10">
        <v>74.152708512467754</v>
      </c>
    </row>
    <row r="46" spans="1:24" ht="11.25" customHeight="1" x14ac:dyDescent="0.2">
      <c r="A46" s="41" t="s">
        <v>79</v>
      </c>
      <c r="B46" s="9" t="s">
        <v>80</v>
      </c>
      <c r="C46" s="10">
        <v>51.418744625967321</v>
      </c>
      <c r="D46" s="10">
        <v>56.362854686156489</v>
      </c>
      <c r="E46" s="10">
        <v>59.329320722269991</v>
      </c>
      <c r="F46" s="10">
        <v>59.329320722269991</v>
      </c>
      <c r="G46" s="10">
        <v>58.340498710232147</v>
      </c>
      <c r="H46" s="10">
        <v>75.150472914875323</v>
      </c>
      <c r="I46" s="10">
        <v>69.217540842648319</v>
      </c>
      <c r="J46" s="10">
        <v>56.362854686156489</v>
      </c>
      <c r="K46" s="10">
        <v>63.284608770421322</v>
      </c>
      <c r="L46" s="10">
        <v>52.407566638005157</v>
      </c>
      <c r="M46" s="10">
        <v>53.396388650042987</v>
      </c>
      <c r="N46" s="10">
        <v>49.441100601891662</v>
      </c>
      <c r="O46" s="10">
        <v>42.519346517626822</v>
      </c>
      <c r="P46" s="10">
        <v>41.530524505588993</v>
      </c>
      <c r="Q46" s="10">
        <v>43.508168529664658</v>
      </c>
      <c r="R46" s="10">
        <v>43.592175408426478</v>
      </c>
      <c r="S46" s="10">
        <v>49.001031814273418</v>
      </c>
      <c r="T46" s="10">
        <v>52.245399828030948</v>
      </c>
      <c r="U46" s="10">
        <v>51.811092003439377</v>
      </c>
      <c r="V46" s="10">
        <v>52.838693035253648</v>
      </c>
      <c r="W46" s="10">
        <v>51.824161650902838</v>
      </c>
      <c r="X46" s="10">
        <v>51.614531384350819</v>
      </c>
    </row>
    <row r="47" spans="1:24" ht="11.25" customHeight="1" x14ac:dyDescent="0.2">
      <c r="A47" s="41" t="s">
        <v>81</v>
      </c>
      <c r="B47" s="9" t="s">
        <v>82</v>
      </c>
      <c r="C47" s="10">
        <v>288.2201203783319</v>
      </c>
      <c r="D47" s="10">
        <v>380.29045571797081</v>
      </c>
      <c r="E47" s="10">
        <v>352.26904557179711</v>
      </c>
      <c r="F47" s="10">
        <v>296.22622527944969</v>
      </c>
      <c r="G47" s="10">
        <v>371.2835769561479</v>
      </c>
      <c r="H47" s="10">
        <v>374.28581255374041</v>
      </c>
      <c r="I47" s="10">
        <v>372.28435081685302</v>
      </c>
      <c r="J47" s="10">
        <v>345.26371453138432</v>
      </c>
      <c r="K47" s="10">
        <v>323.24686156491828</v>
      </c>
      <c r="L47" s="10">
        <v>257.19638865004299</v>
      </c>
      <c r="M47" s="10">
        <v>221.16887360275149</v>
      </c>
      <c r="N47" s="10">
        <v>201.1536543422184</v>
      </c>
      <c r="O47" s="10">
        <v>199.15210662080821</v>
      </c>
      <c r="P47" s="10">
        <v>210.16053310404129</v>
      </c>
      <c r="Q47" s="10">
        <v>204.15588993981081</v>
      </c>
      <c r="R47" s="10">
        <v>175.23981083404979</v>
      </c>
      <c r="S47" s="10">
        <v>136.5012897678418</v>
      </c>
      <c r="T47" s="10">
        <v>120.26784178847809</v>
      </c>
      <c r="U47" s="10">
        <v>91.228632846087706</v>
      </c>
      <c r="V47" s="10">
        <v>91.8632846087704</v>
      </c>
      <c r="W47" s="10">
        <v>94.791401547721406</v>
      </c>
      <c r="X47" s="10">
        <v>91.909200343938082</v>
      </c>
    </row>
    <row r="48" spans="1:24" ht="11.25" customHeight="1" x14ac:dyDescent="0.2">
      <c r="A48" s="41" t="s">
        <v>83</v>
      </c>
      <c r="B48" s="9" t="s">
        <v>84</v>
      </c>
      <c r="C48" s="10">
        <v>409.43920894239028</v>
      </c>
      <c r="D48" s="10">
        <v>407.75769561478933</v>
      </c>
      <c r="E48" s="10">
        <v>444.7501289767842</v>
      </c>
      <c r="F48" s="10">
        <v>409.43920894239028</v>
      </c>
      <c r="G48" s="10">
        <v>482.58331900257951</v>
      </c>
      <c r="H48" s="10">
        <v>452.31676698194332</v>
      </c>
      <c r="I48" s="10">
        <v>451.4760963026655</v>
      </c>
      <c r="J48" s="10">
        <v>438.02424763542558</v>
      </c>
      <c r="K48" s="10">
        <v>422.89097162510751</v>
      </c>
      <c r="L48" s="10">
        <v>338.81719690455708</v>
      </c>
      <c r="M48" s="10">
        <v>410.27996560619079</v>
      </c>
      <c r="N48" s="10">
        <v>329.56913155631992</v>
      </c>
      <c r="O48" s="10">
        <v>264.83233018056751</v>
      </c>
      <c r="P48" s="10">
        <v>246.3361134995701</v>
      </c>
      <c r="Q48" s="10">
        <v>28.585038693035251</v>
      </c>
      <c r="R48" s="10">
        <v>470.84488392089418</v>
      </c>
      <c r="S48" s="10">
        <v>476.51659501289771</v>
      </c>
      <c r="T48" s="10">
        <v>553.6408426483232</v>
      </c>
      <c r="U48" s="10">
        <v>538.35649183147029</v>
      </c>
      <c r="V48" s="10">
        <v>465.94591573516772</v>
      </c>
      <c r="W48" s="10">
        <v>469.27618228718819</v>
      </c>
      <c r="X48" s="10">
        <v>448.52932072226992</v>
      </c>
    </row>
    <row r="49" spans="1:24" ht="11.25" customHeight="1" x14ac:dyDescent="0.2">
      <c r="A49" s="41" t="s">
        <v>85</v>
      </c>
      <c r="B49" s="9" t="s">
        <v>86</v>
      </c>
      <c r="C49" s="10">
        <v>93.828202923473768</v>
      </c>
      <c r="D49" s="10">
        <v>42.834651762682711</v>
      </c>
      <c r="E49" s="10">
        <v>38.755116079105747</v>
      </c>
      <c r="F49" s="10">
        <v>40.794840928632837</v>
      </c>
      <c r="G49" s="10">
        <v>93.828202923473768</v>
      </c>
      <c r="H49" s="10">
        <v>87.709028374892512</v>
      </c>
      <c r="I49" s="10">
        <v>118.3051590713671</v>
      </c>
      <c r="J49" s="10">
        <v>78.530180567497851</v>
      </c>
      <c r="K49" s="10">
        <v>83.629492691315562</v>
      </c>
      <c r="L49" s="10">
        <v>152.9808254514187</v>
      </c>
      <c r="M49" s="10">
        <v>445.68409286328449</v>
      </c>
      <c r="N49" s="10">
        <v>306.98142734307822</v>
      </c>
      <c r="O49" s="10">
        <v>227.43147033533961</v>
      </c>
      <c r="P49" s="10">
        <v>281.48469475494409</v>
      </c>
      <c r="Q49" s="10">
        <v>299.84239036973338</v>
      </c>
      <c r="R49" s="10">
        <v>87.703869303525352</v>
      </c>
      <c r="S49" s="10">
        <v>59.466723989681853</v>
      </c>
      <c r="T49" s="10">
        <v>105.0611349957008</v>
      </c>
      <c r="U49" s="10">
        <v>173.51779879621671</v>
      </c>
      <c r="V49" s="10">
        <v>73.21659501289767</v>
      </c>
      <c r="W49" s="10">
        <v>57.152020636285457</v>
      </c>
      <c r="X49" s="10">
        <v>194.71272570937231</v>
      </c>
    </row>
    <row r="50" spans="1:24" ht="11.25" customHeight="1" x14ac:dyDescent="0.2">
      <c r="A50" s="41" t="s">
        <v>87</v>
      </c>
      <c r="B50" s="9" t="s">
        <v>88</v>
      </c>
      <c r="C50" s="10">
        <v>330.56268271711087</v>
      </c>
      <c r="D50" s="10">
        <v>320.05348237317281</v>
      </c>
      <c r="E50" s="10">
        <v>310.49965606190881</v>
      </c>
      <c r="F50" s="10">
        <v>317.18736027515052</v>
      </c>
      <c r="G50" s="10">
        <v>248.39974204643161</v>
      </c>
      <c r="H50" s="10">
        <v>223.5597592433362</v>
      </c>
      <c r="I50" s="10">
        <v>245.5336199484093</v>
      </c>
      <c r="J50" s="10">
        <v>206.36285468615651</v>
      </c>
      <c r="K50" s="10">
        <v>203.49673258813411</v>
      </c>
      <c r="L50" s="10">
        <v>199.67515047291491</v>
      </c>
      <c r="M50" s="10">
        <v>278.97196904557183</v>
      </c>
      <c r="N50" s="10">
        <v>322.91969045571801</v>
      </c>
      <c r="O50" s="10">
        <v>271.32897678417879</v>
      </c>
      <c r="P50" s="10">
        <v>261.77506448839199</v>
      </c>
      <c r="Q50" s="10">
        <v>245.5336199484093</v>
      </c>
      <c r="R50" s="10">
        <v>154.7164230438521</v>
      </c>
      <c r="S50" s="10">
        <v>234.5310404127257</v>
      </c>
      <c r="T50" s="10">
        <v>326.54763542562341</v>
      </c>
      <c r="U50" s="10">
        <v>294.51745485812552</v>
      </c>
      <c r="V50" s="10">
        <v>329.33224419604471</v>
      </c>
      <c r="W50" s="10">
        <v>196.87704213241611</v>
      </c>
      <c r="X50" s="10">
        <v>219.7242476354256</v>
      </c>
    </row>
    <row r="51" spans="1:24" ht="11.25" customHeight="1" x14ac:dyDescent="0.2">
      <c r="A51" s="35" t="s">
        <v>89</v>
      </c>
      <c r="B51" s="36" t="s">
        <v>90</v>
      </c>
      <c r="C51" s="37">
        <v>2436.8147893379191</v>
      </c>
      <c r="D51" s="37">
        <v>2172.843164230439</v>
      </c>
      <c r="E51" s="37">
        <v>2106.119346517627</v>
      </c>
      <c r="F51" s="37">
        <v>2096.0807394668959</v>
      </c>
      <c r="G51" s="37">
        <v>2155.9472055030101</v>
      </c>
      <c r="H51" s="37">
        <v>2253.5178847807392</v>
      </c>
      <c r="I51" s="37">
        <v>2052.400687876182</v>
      </c>
      <c r="J51" s="37">
        <v>2146.9404127257089</v>
      </c>
      <c r="K51" s="37">
        <v>1962.0742906276871</v>
      </c>
      <c r="L51" s="37">
        <v>1930.7330180567501</v>
      </c>
      <c r="M51" s="37">
        <v>2235.89105760963</v>
      </c>
      <c r="N51" s="37">
        <v>2137.804557179707</v>
      </c>
      <c r="O51" s="37">
        <v>2294.3603611349949</v>
      </c>
      <c r="P51" s="37">
        <v>2310.3414445399831</v>
      </c>
      <c r="Q51" s="37">
        <v>2390.970851246776</v>
      </c>
      <c r="R51" s="37">
        <v>2376.252966466036</v>
      </c>
      <c r="S51" s="37">
        <v>2282.225279449699</v>
      </c>
      <c r="T51" s="37">
        <v>2560.3192605331042</v>
      </c>
      <c r="U51" s="37">
        <v>2389.8271711092002</v>
      </c>
      <c r="V51" s="37">
        <v>2642.7026655202062</v>
      </c>
      <c r="W51" s="37">
        <v>2482.8349097162509</v>
      </c>
      <c r="X51" s="37">
        <v>2325.2308684436798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176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177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178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11070.770077386069</v>
      </c>
      <c r="D2" s="31">
        <f t="shared" si="0"/>
        <v>10935.473946689595</v>
      </c>
      <c r="E2" s="31">
        <f t="shared" si="0"/>
        <v>11707.111263972485</v>
      </c>
      <c r="F2" s="31">
        <f t="shared" si="0"/>
        <v>13191.937231298367</v>
      </c>
      <c r="G2" s="31">
        <f t="shared" si="0"/>
        <v>13154.082631126399</v>
      </c>
      <c r="H2" s="31">
        <f t="shared" si="0"/>
        <v>13281.610662080824</v>
      </c>
      <c r="I2" s="31">
        <f t="shared" si="0"/>
        <v>13229.504213241617</v>
      </c>
      <c r="J2" s="31">
        <f t="shared" si="0"/>
        <v>12990.801375752364</v>
      </c>
      <c r="K2" s="31">
        <f t="shared" si="0"/>
        <v>11914.191831470333</v>
      </c>
      <c r="L2" s="31">
        <f t="shared" si="0"/>
        <v>12099.936199484091</v>
      </c>
      <c r="M2" s="31">
        <f t="shared" si="0"/>
        <v>13241.892691315563</v>
      </c>
      <c r="N2" s="31">
        <f t="shared" si="0"/>
        <v>12319.42966466036</v>
      </c>
      <c r="O2" s="31">
        <f t="shared" si="0"/>
        <v>12780.852708512466</v>
      </c>
      <c r="P2" s="31">
        <f t="shared" si="0"/>
        <v>12324.217626827171</v>
      </c>
      <c r="Q2" s="31">
        <f t="shared" si="0"/>
        <v>12052.448151332759</v>
      </c>
      <c r="R2" s="31">
        <f t="shared" si="0"/>
        <v>11967.734565778159</v>
      </c>
      <c r="S2" s="31">
        <f t="shared" si="0"/>
        <v>12602.86638005159</v>
      </c>
      <c r="T2" s="31">
        <f t="shared" si="0"/>
        <v>13429.01298366294</v>
      </c>
      <c r="U2" s="31">
        <f t="shared" si="0"/>
        <v>12640.330782459157</v>
      </c>
      <c r="V2" s="31">
        <f t="shared" si="0"/>
        <v>11851.841874462594</v>
      </c>
      <c r="W2" s="31">
        <f t="shared" si="0"/>
        <v>12706.725709372313</v>
      </c>
      <c r="X2" s="31">
        <f t="shared" ref="X2" si="1">SUM(X3,X17,X22,X25,X26,X51,X52,X71,X74,X75,X76)</f>
        <v>12353.173946689596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8633.9552880481497</v>
      </c>
      <c r="D26" s="37">
        <f t="shared" si="14"/>
        <v>8762.6307824591568</v>
      </c>
      <c r="E26" s="37">
        <f t="shared" si="14"/>
        <v>9600.9919174548577</v>
      </c>
      <c r="F26" s="37">
        <f t="shared" si="14"/>
        <v>11095.856491831471</v>
      </c>
      <c r="G26" s="37">
        <f t="shared" si="14"/>
        <v>10998.135425623388</v>
      </c>
      <c r="H26" s="37">
        <f t="shared" si="14"/>
        <v>11028.092777300084</v>
      </c>
      <c r="I26" s="37">
        <f t="shared" si="14"/>
        <v>11177.103525365434</v>
      </c>
      <c r="J26" s="37">
        <f t="shared" si="14"/>
        <v>10843.860963026655</v>
      </c>
      <c r="K26" s="37">
        <f t="shared" si="14"/>
        <v>9952.1175408426461</v>
      </c>
      <c r="L26" s="37">
        <f t="shared" si="14"/>
        <v>10169.203181427341</v>
      </c>
      <c r="M26" s="37">
        <f t="shared" si="14"/>
        <v>11006.001633705933</v>
      </c>
      <c r="N26" s="37">
        <f t="shared" si="14"/>
        <v>10181.625107480653</v>
      </c>
      <c r="O26" s="37">
        <f t="shared" si="14"/>
        <v>10486.492347377471</v>
      </c>
      <c r="P26" s="37">
        <f t="shared" si="14"/>
        <v>10013.876182287187</v>
      </c>
      <c r="Q26" s="37">
        <f t="shared" si="14"/>
        <v>9661.4773000859841</v>
      </c>
      <c r="R26" s="37">
        <f t="shared" si="14"/>
        <v>9591.4815993121229</v>
      </c>
      <c r="S26" s="37">
        <f t="shared" si="14"/>
        <v>10320.64110060189</v>
      </c>
      <c r="T26" s="37">
        <f t="shared" si="14"/>
        <v>10868.693723129836</v>
      </c>
      <c r="U26" s="37">
        <f t="shared" si="14"/>
        <v>10250.503611349957</v>
      </c>
      <c r="V26" s="37">
        <f t="shared" si="14"/>
        <v>9209.139208942388</v>
      </c>
      <c r="W26" s="37">
        <f t="shared" si="14"/>
        <v>10223.890799656061</v>
      </c>
      <c r="X26" s="37">
        <f t="shared" ref="X26" si="15">SUM(X27,X33)</f>
        <v>10027.943078245917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2787.2362854686162</v>
      </c>
      <c r="D27" s="29">
        <f t="shared" si="16"/>
        <v>2798.126999140155</v>
      </c>
      <c r="E27" s="29">
        <f t="shared" si="16"/>
        <v>3442.151934651763</v>
      </c>
      <c r="F27" s="29">
        <f t="shared" si="16"/>
        <v>3074.1379191745491</v>
      </c>
      <c r="G27" s="29">
        <f t="shared" si="16"/>
        <v>3018.056577815993</v>
      </c>
      <c r="H27" s="29">
        <f t="shared" si="16"/>
        <v>3345.1802235597588</v>
      </c>
      <c r="I27" s="29">
        <f t="shared" si="16"/>
        <v>3649.8519346517619</v>
      </c>
      <c r="J27" s="29">
        <f t="shared" si="16"/>
        <v>3005.063972484953</v>
      </c>
      <c r="K27" s="29">
        <f t="shared" si="16"/>
        <v>2927.8685296646599</v>
      </c>
      <c r="L27" s="29">
        <f t="shared" si="16"/>
        <v>2831.6619088564062</v>
      </c>
      <c r="M27" s="29">
        <f t="shared" si="16"/>
        <v>2793.7331040412719</v>
      </c>
      <c r="N27" s="29">
        <f t="shared" si="16"/>
        <v>2882.487618228718</v>
      </c>
      <c r="O27" s="29">
        <f t="shared" si="16"/>
        <v>2576.7650042992259</v>
      </c>
      <c r="P27" s="29">
        <f t="shared" si="16"/>
        <v>2666.6671539122958</v>
      </c>
      <c r="Q27" s="29">
        <f t="shared" si="16"/>
        <v>2715.39105760963</v>
      </c>
      <c r="R27" s="29">
        <f t="shared" si="16"/>
        <v>2202.855975924334</v>
      </c>
      <c r="S27" s="29">
        <f t="shared" si="16"/>
        <v>2303.317196904557</v>
      </c>
      <c r="T27" s="29">
        <f t="shared" si="16"/>
        <v>2165.577042132416</v>
      </c>
      <c r="U27" s="29">
        <f t="shared" si="16"/>
        <v>1747.5969045571801</v>
      </c>
      <c r="V27" s="29">
        <f t="shared" si="16"/>
        <v>1468.4280309544281</v>
      </c>
      <c r="W27" s="29">
        <f t="shared" si="16"/>
        <v>1626.267067927773</v>
      </c>
      <c r="X27" s="29">
        <f t="shared" ref="X27" si="17">SUM(X28:X32)</f>
        <v>1433.622269991401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2787.2362854686162</v>
      </c>
      <c r="D29" s="10">
        <v>2798.126999140155</v>
      </c>
      <c r="E29" s="10">
        <v>3442.151934651763</v>
      </c>
      <c r="F29" s="10">
        <v>3074.1379191745491</v>
      </c>
      <c r="G29" s="10">
        <v>3018.056577815993</v>
      </c>
      <c r="H29" s="10">
        <v>3345.1802235597588</v>
      </c>
      <c r="I29" s="10">
        <v>3649.8519346517619</v>
      </c>
      <c r="J29" s="10">
        <v>3005.063972484953</v>
      </c>
      <c r="K29" s="10">
        <v>2927.8685296646599</v>
      </c>
      <c r="L29" s="10">
        <v>2831.6619088564062</v>
      </c>
      <c r="M29" s="10">
        <v>2793.7331040412719</v>
      </c>
      <c r="N29" s="10">
        <v>2882.487618228718</v>
      </c>
      <c r="O29" s="10">
        <v>2576.7650042992259</v>
      </c>
      <c r="P29" s="10">
        <v>2666.6671539122958</v>
      </c>
      <c r="Q29" s="10">
        <v>2715.39105760963</v>
      </c>
      <c r="R29" s="10">
        <v>2202.855975924334</v>
      </c>
      <c r="S29" s="10">
        <v>2303.317196904557</v>
      </c>
      <c r="T29" s="10">
        <v>2165.577042132416</v>
      </c>
      <c r="U29" s="10">
        <v>1747.5969045571801</v>
      </c>
      <c r="V29" s="10">
        <v>1468.4280309544281</v>
      </c>
      <c r="W29" s="10">
        <v>1626.267067927773</v>
      </c>
      <c r="X29" s="10">
        <v>1433.622269991401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5846.7190025795344</v>
      </c>
      <c r="D33" s="29">
        <f t="shared" si="18"/>
        <v>5964.5037833190027</v>
      </c>
      <c r="E33" s="29">
        <f t="shared" si="18"/>
        <v>6158.8399828030942</v>
      </c>
      <c r="F33" s="29">
        <f t="shared" si="18"/>
        <v>8021.7185726569223</v>
      </c>
      <c r="G33" s="29">
        <f t="shared" si="18"/>
        <v>7980.0788478073946</v>
      </c>
      <c r="H33" s="29">
        <f t="shared" si="18"/>
        <v>7682.9125537403261</v>
      </c>
      <c r="I33" s="29">
        <f t="shared" si="18"/>
        <v>7527.2515907136712</v>
      </c>
      <c r="J33" s="29">
        <f t="shared" si="18"/>
        <v>7838.7969905417021</v>
      </c>
      <c r="K33" s="29">
        <f t="shared" si="18"/>
        <v>7024.2490111779862</v>
      </c>
      <c r="L33" s="29">
        <f t="shared" si="18"/>
        <v>7337.5412725709357</v>
      </c>
      <c r="M33" s="29">
        <f t="shared" si="18"/>
        <v>8212.2685296646614</v>
      </c>
      <c r="N33" s="29">
        <f t="shared" si="18"/>
        <v>7299.1374892519361</v>
      </c>
      <c r="O33" s="29">
        <f t="shared" si="18"/>
        <v>7909.7273430782452</v>
      </c>
      <c r="P33" s="29">
        <f t="shared" si="18"/>
        <v>7347.2090283748912</v>
      </c>
      <c r="Q33" s="29">
        <f t="shared" si="18"/>
        <v>6946.0862424763536</v>
      </c>
      <c r="R33" s="29">
        <f t="shared" si="18"/>
        <v>7388.6256233877893</v>
      </c>
      <c r="S33" s="29">
        <f t="shared" si="18"/>
        <v>8017.3239036973337</v>
      </c>
      <c r="T33" s="29">
        <f t="shared" si="18"/>
        <v>8703.1166809974202</v>
      </c>
      <c r="U33" s="29">
        <f t="shared" si="18"/>
        <v>8502.9067067927772</v>
      </c>
      <c r="V33" s="29">
        <f t="shared" si="18"/>
        <v>7740.7111779879606</v>
      </c>
      <c r="W33" s="29">
        <f t="shared" si="18"/>
        <v>8597.6237317282885</v>
      </c>
      <c r="X33" s="29">
        <f t="shared" ref="X33" si="19">SUM(X34:X50)</f>
        <v>8594.3208082545152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637.5693035253654</v>
      </c>
      <c r="D36" s="10">
        <v>645.96018916595006</v>
      </c>
      <c r="E36" s="10">
        <v>599.60911435941523</v>
      </c>
      <c r="F36" s="10">
        <v>570.41220980223557</v>
      </c>
      <c r="G36" s="10">
        <v>885.40249355116066</v>
      </c>
      <c r="H36" s="10">
        <v>1049.9520206362849</v>
      </c>
      <c r="I36" s="10">
        <v>1207.7710232158211</v>
      </c>
      <c r="J36" s="10">
        <v>1069.3407566638</v>
      </c>
      <c r="K36" s="10">
        <v>1069.825451418744</v>
      </c>
      <c r="L36" s="10">
        <v>989.56870163370581</v>
      </c>
      <c r="M36" s="10">
        <v>972.16199484092863</v>
      </c>
      <c r="N36" s="10">
        <v>1195.6408426483231</v>
      </c>
      <c r="O36" s="10">
        <v>809.60834049871028</v>
      </c>
      <c r="P36" s="10">
        <v>1604.60154772141</v>
      </c>
      <c r="Q36" s="10">
        <v>2275.9610490111781</v>
      </c>
      <c r="R36" s="10">
        <v>2448.451074806535</v>
      </c>
      <c r="S36" s="10">
        <v>1984.4911435941531</v>
      </c>
      <c r="T36" s="10">
        <v>1757.027687016337</v>
      </c>
      <c r="U36" s="10">
        <v>2050.774462596733</v>
      </c>
      <c r="V36" s="10">
        <v>1666.9947549441099</v>
      </c>
      <c r="W36" s="10">
        <v>1865.1829750644879</v>
      </c>
      <c r="X36" s="10">
        <v>1505.3756663800521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90.589509888220121</v>
      </c>
      <c r="D41" s="10">
        <v>115.2957007738607</v>
      </c>
      <c r="E41" s="10">
        <v>102.942562338779</v>
      </c>
      <c r="F41" s="10">
        <v>111.1779879621668</v>
      </c>
      <c r="G41" s="10">
        <v>98.824849527085121</v>
      </c>
      <c r="H41" s="10">
        <v>123.5311263972485</v>
      </c>
      <c r="I41" s="10">
        <v>98.824849527085121</v>
      </c>
      <c r="J41" s="10">
        <v>82.354084264832323</v>
      </c>
      <c r="K41" s="10">
        <v>87.501203783318999</v>
      </c>
      <c r="L41" s="10">
        <v>127.64883920894241</v>
      </c>
      <c r="M41" s="10">
        <v>88.530610490111783</v>
      </c>
      <c r="N41" s="10">
        <v>53.530180567497851</v>
      </c>
      <c r="O41" s="10">
        <v>80.295184866723986</v>
      </c>
      <c r="P41" s="10">
        <v>79.265778159931202</v>
      </c>
      <c r="Q41" s="10">
        <v>80.295184866723986</v>
      </c>
      <c r="R41" s="10">
        <v>69.571625107480656</v>
      </c>
      <c r="S41" s="10">
        <v>46.732932072227001</v>
      </c>
      <c r="T41" s="10">
        <v>52.345227858985368</v>
      </c>
      <c r="U41" s="10">
        <v>47.363886500429921</v>
      </c>
      <c r="V41" s="10">
        <v>50.668013757523653</v>
      </c>
      <c r="W41" s="10">
        <v>43.304127257093718</v>
      </c>
      <c r="X41" s="10">
        <v>29.837919174548581</v>
      </c>
    </row>
    <row r="42" spans="1:24" ht="11.25" customHeight="1" x14ac:dyDescent="0.2">
      <c r="A42" s="41" t="s">
        <v>71</v>
      </c>
      <c r="B42" s="9" t="s">
        <v>72</v>
      </c>
      <c r="C42" s="10">
        <v>3632.6546001719689</v>
      </c>
      <c r="D42" s="10">
        <v>3732.4921754084262</v>
      </c>
      <c r="E42" s="10">
        <v>3958.4404127257089</v>
      </c>
      <c r="F42" s="10">
        <v>5955.4790197764414</v>
      </c>
      <c r="G42" s="10">
        <v>5478.7429922613928</v>
      </c>
      <c r="H42" s="10">
        <v>5062.0997420464319</v>
      </c>
      <c r="I42" s="10">
        <v>4750.3584694754954</v>
      </c>
      <c r="J42" s="10">
        <v>5357.4087704213234</v>
      </c>
      <c r="K42" s="10">
        <v>4557.9441100601889</v>
      </c>
      <c r="L42" s="10">
        <v>5036.4005159071367</v>
      </c>
      <c r="M42" s="10">
        <v>5547.3387790197767</v>
      </c>
      <c r="N42" s="10">
        <v>4792.1084264832334</v>
      </c>
      <c r="O42" s="10">
        <v>5967.7075666380042</v>
      </c>
      <c r="P42" s="10">
        <v>4583.8346517626824</v>
      </c>
      <c r="Q42" s="10">
        <v>3727.7157351676701</v>
      </c>
      <c r="R42" s="10">
        <v>3899.9439380911431</v>
      </c>
      <c r="S42" s="10">
        <v>4984.2546001719684</v>
      </c>
      <c r="T42" s="10">
        <v>5703.6360275150464</v>
      </c>
      <c r="U42" s="10">
        <v>5227.1575236457429</v>
      </c>
      <c r="V42" s="10">
        <v>4974.4062768701633</v>
      </c>
      <c r="W42" s="10">
        <v>5751.3905417024926</v>
      </c>
      <c r="X42" s="10">
        <v>5959.6540842648319</v>
      </c>
    </row>
    <row r="43" spans="1:24" ht="11.25" customHeight="1" x14ac:dyDescent="0.2">
      <c r="A43" s="41" t="s">
        <v>73</v>
      </c>
      <c r="B43" s="9" t="s">
        <v>74</v>
      </c>
      <c r="C43" s="10">
        <v>145.149011177988</v>
      </c>
      <c r="D43" s="10">
        <v>90.589509888220121</v>
      </c>
      <c r="E43" s="10">
        <v>122.5016337059329</v>
      </c>
      <c r="F43" s="10">
        <v>64.853826311263973</v>
      </c>
      <c r="G43" s="10">
        <v>57.647807394668952</v>
      </c>
      <c r="H43" s="10">
        <v>0</v>
      </c>
      <c r="I43" s="10">
        <v>0</v>
      </c>
      <c r="J43" s="10">
        <v>0</v>
      </c>
      <c r="K43" s="10">
        <v>1.031814273430782</v>
      </c>
      <c r="L43" s="10">
        <v>0</v>
      </c>
      <c r="M43" s="10">
        <v>0</v>
      </c>
      <c r="N43" s="10">
        <v>5.1590713671539117</v>
      </c>
      <c r="O43" s="10">
        <v>1.031814273430782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5.8535683576956146</v>
      </c>
      <c r="V43" s="10">
        <v>4.0431642304385207</v>
      </c>
      <c r="W43" s="10">
        <v>14.59062768701633</v>
      </c>
      <c r="X43" s="10">
        <v>18.81040412725709</v>
      </c>
    </row>
    <row r="44" spans="1:24" ht="11.25" customHeight="1" x14ac:dyDescent="0.2">
      <c r="A44" s="41" t="s">
        <v>75</v>
      </c>
      <c r="B44" s="9" t="s">
        <v>76</v>
      </c>
      <c r="C44" s="10">
        <v>5.8755803955288046</v>
      </c>
      <c r="D44" s="10">
        <v>0</v>
      </c>
      <c r="E44" s="10">
        <v>0</v>
      </c>
      <c r="F44" s="10">
        <v>0</v>
      </c>
      <c r="G44" s="10">
        <v>1.958555460017197</v>
      </c>
      <c r="H44" s="10">
        <v>0</v>
      </c>
      <c r="I44" s="10">
        <v>0</v>
      </c>
      <c r="J44" s="10">
        <v>0</v>
      </c>
      <c r="K44" s="10">
        <v>0</v>
      </c>
      <c r="L44" s="10">
        <v>6.8548581255374019</v>
      </c>
      <c r="M44" s="10">
        <v>0</v>
      </c>
      <c r="N44" s="10">
        <v>0.9792777300085983</v>
      </c>
      <c r="O44" s="10">
        <v>0</v>
      </c>
      <c r="P44" s="10">
        <v>4.8963026655202064</v>
      </c>
      <c r="Q44" s="10">
        <v>1.958555460017197</v>
      </c>
      <c r="R44" s="10">
        <v>0</v>
      </c>
      <c r="S44" s="10">
        <v>0</v>
      </c>
      <c r="T44" s="10">
        <v>0</v>
      </c>
      <c r="U44" s="10">
        <v>0.3466895958727429</v>
      </c>
      <c r="V44" s="10">
        <v>0.28202923473774721</v>
      </c>
      <c r="W44" s="10">
        <v>11.248839208942391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161.41203783319</v>
      </c>
      <c r="D45" s="10">
        <v>172.86706792777301</v>
      </c>
      <c r="E45" s="10">
        <v>169.74299226139291</v>
      </c>
      <c r="F45" s="10">
        <v>196.8185726569217</v>
      </c>
      <c r="G45" s="10">
        <v>203.0668099742046</v>
      </c>
      <c r="H45" s="10">
        <v>234.30782459157351</v>
      </c>
      <c r="I45" s="10">
        <v>213.48048151332759</v>
      </c>
      <c r="J45" s="10">
        <v>205.1495270851247</v>
      </c>
      <c r="K45" s="10">
        <v>211.39776440240749</v>
      </c>
      <c r="L45" s="10">
        <v>175.99122957867581</v>
      </c>
      <c r="M45" s="10">
        <v>194.73585554600169</v>
      </c>
      <c r="N45" s="10">
        <v>41.654686156491827</v>
      </c>
      <c r="O45" s="10">
        <v>45.820206362854677</v>
      </c>
      <c r="P45" s="10">
        <v>33.323817712811689</v>
      </c>
      <c r="Q45" s="10">
        <v>38.530610490111783</v>
      </c>
      <c r="R45" s="10">
        <v>38.561822871883059</v>
      </c>
      <c r="S45" s="10">
        <v>45.828546861564917</v>
      </c>
      <c r="T45" s="10">
        <v>32.344883920894233</v>
      </c>
      <c r="U45" s="10">
        <v>21.979105760963019</v>
      </c>
      <c r="V45" s="10">
        <v>31.120206362854681</v>
      </c>
      <c r="W45" s="10">
        <v>41.985812553740317</v>
      </c>
      <c r="X45" s="10">
        <v>74.152708512467754</v>
      </c>
    </row>
    <row r="46" spans="1:24" ht="11.25" customHeight="1" x14ac:dyDescent="0.2">
      <c r="A46" s="41" t="s">
        <v>79</v>
      </c>
      <c r="B46" s="9" t="s">
        <v>80</v>
      </c>
      <c r="C46" s="10">
        <v>51.418744625967321</v>
      </c>
      <c r="D46" s="10">
        <v>56.362854686156489</v>
      </c>
      <c r="E46" s="10">
        <v>59.329320722269991</v>
      </c>
      <c r="F46" s="10">
        <v>59.329320722269991</v>
      </c>
      <c r="G46" s="10">
        <v>58.340498710232147</v>
      </c>
      <c r="H46" s="10">
        <v>75.150472914875323</v>
      </c>
      <c r="I46" s="10">
        <v>69.217540842648319</v>
      </c>
      <c r="J46" s="10">
        <v>56.362854686156489</v>
      </c>
      <c r="K46" s="10">
        <v>63.284608770421322</v>
      </c>
      <c r="L46" s="10">
        <v>52.407566638005157</v>
      </c>
      <c r="M46" s="10">
        <v>53.396388650042987</v>
      </c>
      <c r="N46" s="10">
        <v>49.441100601891662</v>
      </c>
      <c r="O46" s="10">
        <v>42.519346517626822</v>
      </c>
      <c r="P46" s="10">
        <v>41.530524505588993</v>
      </c>
      <c r="Q46" s="10">
        <v>43.508168529664658</v>
      </c>
      <c r="R46" s="10">
        <v>43.592175408426478</v>
      </c>
      <c r="S46" s="10">
        <v>49.001031814273418</v>
      </c>
      <c r="T46" s="10">
        <v>52.245399828030948</v>
      </c>
      <c r="U46" s="10">
        <v>51.811092003439377</v>
      </c>
      <c r="V46" s="10">
        <v>52.838693035253648</v>
      </c>
      <c r="W46" s="10">
        <v>51.824161650902838</v>
      </c>
      <c r="X46" s="10">
        <v>51.614531384350819</v>
      </c>
    </row>
    <row r="47" spans="1:24" ht="11.25" customHeight="1" x14ac:dyDescent="0.2">
      <c r="A47" s="41" t="s">
        <v>81</v>
      </c>
      <c r="B47" s="9" t="s">
        <v>82</v>
      </c>
      <c r="C47" s="10">
        <v>288.2201203783319</v>
      </c>
      <c r="D47" s="10">
        <v>380.29045571797081</v>
      </c>
      <c r="E47" s="10">
        <v>352.26904557179711</v>
      </c>
      <c r="F47" s="10">
        <v>296.22622527944969</v>
      </c>
      <c r="G47" s="10">
        <v>371.2835769561479</v>
      </c>
      <c r="H47" s="10">
        <v>374.28581255374041</v>
      </c>
      <c r="I47" s="10">
        <v>372.28435081685302</v>
      </c>
      <c r="J47" s="10">
        <v>345.26371453138432</v>
      </c>
      <c r="K47" s="10">
        <v>323.24686156491828</v>
      </c>
      <c r="L47" s="10">
        <v>257.19638865004299</v>
      </c>
      <c r="M47" s="10">
        <v>221.16887360275149</v>
      </c>
      <c r="N47" s="10">
        <v>201.1536543422184</v>
      </c>
      <c r="O47" s="10">
        <v>199.15210662080821</v>
      </c>
      <c r="P47" s="10">
        <v>210.16053310404129</v>
      </c>
      <c r="Q47" s="10">
        <v>204.15588993981081</v>
      </c>
      <c r="R47" s="10">
        <v>175.23981083404979</v>
      </c>
      <c r="S47" s="10">
        <v>136.5012897678418</v>
      </c>
      <c r="T47" s="10">
        <v>120.26784178847809</v>
      </c>
      <c r="U47" s="10">
        <v>91.228632846087706</v>
      </c>
      <c r="V47" s="10">
        <v>91.8632846087704</v>
      </c>
      <c r="W47" s="10">
        <v>94.791401547721406</v>
      </c>
      <c r="X47" s="10">
        <v>91.909200343938082</v>
      </c>
    </row>
    <row r="48" spans="1:24" ht="11.25" customHeight="1" x14ac:dyDescent="0.2">
      <c r="A48" s="41" t="s">
        <v>83</v>
      </c>
      <c r="B48" s="9" t="s">
        <v>84</v>
      </c>
      <c r="C48" s="10">
        <v>409.43920894239028</v>
      </c>
      <c r="D48" s="10">
        <v>407.75769561478933</v>
      </c>
      <c r="E48" s="10">
        <v>444.7501289767842</v>
      </c>
      <c r="F48" s="10">
        <v>409.43920894239028</v>
      </c>
      <c r="G48" s="10">
        <v>482.58331900257951</v>
      </c>
      <c r="H48" s="10">
        <v>452.31676698194332</v>
      </c>
      <c r="I48" s="10">
        <v>451.4760963026655</v>
      </c>
      <c r="J48" s="10">
        <v>438.02424763542558</v>
      </c>
      <c r="K48" s="10">
        <v>422.89097162510751</v>
      </c>
      <c r="L48" s="10">
        <v>338.81719690455708</v>
      </c>
      <c r="M48" s="10">
        <v>410.27996560619079</v>
      </c>
      <c r="N48" s="10">
        <v>329.56913155631992</v>
      </c>
      <c r="O48" s="10">
        <v>264.83233018056751</v>
      </c>
      <c r="P48" s="10">
        <v>246.3361134995701</v>
      </c>
      <c r="Q48" s="10">
        <v>28.585038693035251</v>
      </c>
      <c r="R48" s="10">
        <v>470.84488392089418</v>
      </c>
      <c r="S48" s="10">
        <v>476.51659501289771</v>
      </c>
      <c r="T48" s="10">
        <v>553.6408426483232</v>
      </c>
      <c r="U48" s="10">
        <v>538.35649183147029</v>
      </c>
      <c r="V48" s="10">
        <v>465.94591573516772</v>
      </c>
      <c r="W48" s="10">
        <v>469.27618228718819</v>
      </c>
      <c r="X48" s="10">
        <v>448.52932072226992</v>
      </c>
    </row>
    <row r="49" spans="1:24" ht="11.25" customHeight="1" x14ac:dyDescent="0.2">
      <c r="A49" s="41" t="s">
        <v>85</v>
      </c>
      <c r="B49" s="9" t="s">
        <v>86</v>
      </c>
      <c r="C49" s="10">
        <v>93.828202923473768</v>
      </c>
      <c r="D49" s="10">
        <v>42.834651762682711</v>
      </c>
      <c r="E49" s="10">
        <v>38.755116079105747</v>
      </c>
      <c r="F49" s="10">
        <v>40.794840928632837</v>
      </c>
      <c r="G49" s="10">
        <v>93.828202923473768</v>
      </c>
      <c r="H49" s="10">
        <v>87.709028374892512</v>
      </c>
      <c r="I49" s="10">
        <v>118.3051590713671</v>
      </c>
      <c r="J49" s="10">
        <v>78.530180567497851</v>
      </c>
      <c r="K49" s="10">
        <v>83.629492691315562</v>
      </c>
      <c r="L49" s="10">
        <v>152.9808254514187</v>
      </c>
      <c r="M49" s="10">
        <v>445.68409286328449</v>
      </c>
      <c r="N49" s="10">
        <v>306.98142734307822</v>
      </c>
      <c r="O49" s="10">
        <v>227.43147033533961</v>
      </c>
      <c r="P49" s="10">
        <v>281.48469475494409</v>
      </c>
      <c r="Q49" s="10">
        <v>299.84239036973338</v>
      </c>
      <c r="R49" s="10">
        <v>87.703869303525352</v>
      </c>
      <c r="S49" s="10">
        <v>59.466723989681853</v>
      </c>
      <c r="T49" s="10">
        <v>105.0611349957008</v>
      </c>
      <c r="U49" s="10">
        <v>173.51779879621671</v>
      </c>
      <c r="V49" s="10">
        <v>73.21659501289767</v>
      </c>
      <c r="W49" s="10">
        <v>57.152020636285457</v>
      </c>
      <c r="X49" s="10">
        <v>194.71272570937231</v>
      </c>
    </row>
    <row r="50" spans="1:24" ht="11.25" customHeight="1" x14ac:dyDescent="0.2">
      <c r="A50" s="41" t="s">
        <v>87</v>
      </c>
      <c r="B50" s="9" t="s">
        <v>88</v>
      </c>
      <c r="C50" s="10">
        <v>330.56268271711087</v>
      </c>
      <c r="D50" s="10">
        <v>320.05348237317281</v>
      </c>
      <c r="E50" s="10">
        <v>310.49965606190881</v>
      </c>
      <c r="F50" s="10">
        <v>317.18736027515052</v>
      </c>
      <c r="G50" s="10">
        <v>248.39974204643161</v>
      </c>
      <c r="H50" s="10">
        <v>223.5597592433362</v>
      </c>
      <c r="I50" s="10">
        <v>245.5336199484093</v>
      </c>
      <c r="J50" s="10">
        <v>206.36285468615651</v>
      </c>
      <c r="K50" s="10">
        <v>203.49673258813411</v>
      </c>
      <c r="L50" s="10">
        <v>199.67515047291491</v>
      </c>
      <c r="M50" s="10">
        <v>278.97196904557183</v>
      </c>
      <c r="N50" s="10">
        <v>322.91969045571801</v>
      </c>
      <c r="O50" s="10">
        <v>271.32897678417879</v>
      </c>
      <c r="P50" s="10">
        <v>261.77506448839199</v>
      </c>
      <c r="Q50" s="10">
        <v>245.5336199484093</v>
      </c>
      <c r="R50" s="10">
        <v>154.7164230438521</v>
      </c>
      <c r="S50" s="10">
        <v>234.5310404127257</v>
      </c>
      <c r="T50" s="10">
        <v>326.54763542562341</v>
      </c>
      <c r="U50" s="10">
        <v>294.51745485812552</v>
      </c>
      <c r="V50" s="10">
        <v>329.33224419604471</v>
      </c>
      <c r="W50" s="10">
        <v>196.87704213241611</v>
      </c>
      <c r="X50" s="10">
        <v>219.7242476354256</v>
      </c>
    </row>
    <row r="51" spans="1:24" ht="11.25" customHeight="1" x14ac:dyDescent="0.2">
      <c r="A51" s="35" t="s">
        <v>89</v>
      </c>
      <c r="B51" s="36" t="s">
        <v>90</v>
      </c>
      <c r="C51" s="37">
        <v>2436.8147893379191</v>
      </c>
      <c r="D51" s="37">
        <v>2172.843164230439</v>
      </c>
      <c r="E51" s="37">
        <v>2106.119346517627</v>
      </c>
      <c r="F51" s="37">
        <v>2096.0807394668959</v>
      </c>
      <c r="G51" s="37">
        <v>2155.9472055030101</v>
      </c>
      <c r="H51" s="37">
        <v>2253.5178847807392</v>
      </c>
      <c r="I51" s="37">
        <v>2052.400687876182</v>
      </c>
      <c r="J51" s="37">
        <v>2146.9404127257089</v>
      </c>
      <c r="K51" s="37">
        <v>1962.0742906276871</v>
      </c>
      <c r="L51" s="37">
        <v>1930.7330180567501</v>
      </c>
      <c r="M51" s="37">
        <v>2235.89105760963</v>
      </c>
      <c r="N51" s="37">
        <v>2137.804557179707</v>
      </c>
      <c r="O51" s="37">
        <v>2294.3603611349949</v>
      </c>
      <c r="P51" s="37">
        <v>2310.3414445399831</v>
      </c>
      <c r="Q51" s="37">
        <v>2390.970851246776</v>
      </c>
      <c r="R51" s="37">
        <v>2376.252966466036</v>
      </c>
      <c r="S51" s="37">
        <v>2282.225279449699</v>
      </c>
      <c r="T51" s="37">
        <v>2560.3192605331042</v>
      </c>
      <c r="U51" s="37">
        <v>2389.8271711092002</v>
      </c>
      <c r="V51" s="37">
        <v>2642.7026655202062</v>
      </c>
      <c r="W51" s="37">
        <v>2482.8349097162509</v>
      </c>
      <c r="X51" s="37">
        <v>2325.2308684436798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413</v>
      </c>
      <c r="B1" s="4" t="s">
        <v>414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10376.513611907301</v>
      </c>
      <c r="D2" s="31">
        <f t="shared" si="0"/>
        <v>10174.198105982261</v>
      </c>
      <c r="E2" s="31">
        <f t="shared" si="0"/>
        <v>10948.766104299961</v>
      </c>
      <c r="F2" s="31">
        <f t="shared" si="0"/>
        <v>12515.55205382094</v>
      </c>
      <c r="G2" s="31">
        <f t="shared" si="0"/>
        <v>12332.032473415431</v>
      </c>
      <c r="H2" s="31">
        <f t="shared" si="0"/>
        <v>12435.436935573311</v>
      </c>
      <c r="I2" s="31">
        <f t="shared" si="0"/>
        <v>12397.520164690213</v>
      </c>
      <c r="J2" s="31">
        <f t="shared" si="0"/>
        <v>12247.766133927615</v>
      </c>
      <c r="K2" s="31">
        <f t="shared" si="0"/>
        <v>11204.499633585878</v>
      </c>
      <c r="L2" s="31">
        <f t="shared" si="0"/>
        <v>11520.749486635827</v>
      </c>
      <c r="M2" s="31">
        <f t="shared" si="0"/>
        <v>12628.734682831946</v>
      </c>
      <c r="N2" s="31">
        <f t="shared" si="0"/>
        <v>11822.465433030002</v>
      </c>
      <c r="O2" s="31">
        <f t="shared" si="0"/>
        <v>12331.922746844168</v>
      </c>
      <c r="P2" s="31">
        <f t="shared" si="0"/>
        <v>11852.461182623061</v>
      </c>
      <c r="Q2" s="31">
        <f t="shared" si="0"/>
        <v>11783.319019912311</v>
      </c>
      <c r="R2" s="31">
        <f t="shared" si="0"/>
        <v>11689.222365003345</v>
      </c>
      <c r="S2" s="31">
        <f t="shared" si="0"/>
        <v>12377.019890580821</v>
      </c>
      <c r="T2" s="31">
        <f t="shared" si="0"/>
        <v>13224.775744527227</v>
      </c>
      <c r="U2" s="31">
        <f t="shared" si="0"/>
        <v>12257.68269689382</v>
      </c>
      <c r="V2" s="31">
        <f t="shared" si="0"/>
        <v>11449.579674600393</v>
      </c>
      <c r="W2" s="31">
        <f t="shared" si="0"/>
        <v>12299.327885678806</v>
      </c>
      <c r="X2" s="31">
        <f t="shared" ref="X2" si="1">SUM(X3,X17,X22,X25,X26,X51,X52,X71,X74,X75,X76)</f>
        <v>11909.884956381191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100.57251115990201</v>
      </c>
      <c r="D3" s="34">
        <f t="shared" si="2"/>
        <v>92.562369026490543</v>
      </c>
      <c r="E3" s="34">
        <f t="shared" si="2"/>
        <v>93.644323915328556</v>
      </c>
      <c r="F3" s="34">
        <f t="shared" si="2"/>
        <v>97.805017003583686</v>
      </c>
      <c r="G3" s="34">
        <f t="shared" si="2"/>
        <v>99.928436989493918</v>
      </c>
      <c r="H3" s="34">
        <f t="shared" si="2"/>
        <v>103.65190865573535</v>
      </c>
      <c r="I3" s="34">
        <f t="shared" si="2"/>
        <v>104.65273868367052</v>
      </c>
      <c r="J3" s="34">
        <f t="shared" si="2"/>
        <v>112.33871217625045</v>
      </c>
      <c r="K3" s="34">
        <f t="shared" si="2"/>
        <v>117.66266687612652</v>
      </c>
      <c r="L3" s="34">
        <f t="shared" si="2"/>
        <v>93.157077274268318</v>
      </c>
      <c r="M3" s="34">
        <f t="shared" si="2"/>
        <v>88.392098514795251</v>
      </c>
      <c r="N3" s="34">
        <f t="shared" si="2"/>
        <v>92.476375752364618</v>
      </c>
      <c r="O3" s="34">
        <f t="shared" si="2"/>
        <v>87.030675250287047</v>
      </c>
      <c r="P3" s="34">
        <f t="shared" si="2"/>
        <v>76.05809506917879</v>
      </c>
      <c r="Q3" s="34">
        <f t="shared" si="2"/>
        <v>34.025967325881346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0.68479148753224417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0.68479148753224417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99.887719672369769</v>
      </c>
      <c r="D11" s="29">
        <f t="shared" si="8"/>
        <v>92.562369026490543</v>
      </c>
      <c r="E11" s="29">
        <f t="shared" si="8"/>
        <v>93.644323915328556</v>
      </c>
      <c r="F11" s="29">
        <f t="shared" si="8"/>
        <v>97.805017003583686</v>
      </c>
      <c r="G11" s="29">
        <f t="shared" si="8"/>
        <v>99.928436989493918</v>
      </c>
      <c r="H11" s="29">
        <f t="shared" si="8"/>
        <v>103.65190865573535</v>
      </c>
      <c r="I11" s="29">
        <f t="shared" si="8"/>
        <v>104.65273868367052</v>
      </c>
      <c r="J11" s="29">
        <f t="shared" si="8"/>
        <v>112.33871217625045</v>
      </c>
      <c r="K11" s="29">
        <f t="shared" si="8"/>
        <v>117.66266687612652</v>
      </c>
      <c r="L11" s="29">
        <f t="shared" si="8"/>
        <v>93.157077274268318</v>
      </c>
      <c r="M11" s="29">
        <f t="shared" si="8"/>
        <v>88.392098514795251</v>
      </c>
      <c r="N11" s="29">
        <f t="shared" si="8"/>
        <v>92.476375752364618</v>
      </c>
      <c r="O11" s="29">
        <f t="shared" si="8"/>
        <v>87.030675250287047</v>
      </c>
      <c r="P11" s="29">
        <f t="shared" si="8"/>
        <v>76.05809506917879</v>
      </c>
      <c r="Q11" s="29">
        <f t="shared" si="8"/>
        <v>34.025967325881346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40.842608323293646</v>
      </c>
      <c r="D13" s="10">
        <v>41.523376042829433</v>
      </c>
      <c r="E13" s="10">
        <v>45.607602917890603</v>
      </c>
      <c r="F13" s="10">
        <v>36.758435664935284</v>
      </c>
      <c r="G13" s="10">
        <v>42.884841340488968</v>
      </c>
      <c r="H13" s="10">
        <v>45.607602917890603</v>
      </c>
      <c r="I13" s="10">
        <v>45.607616020200226</v>
      </c>
      <c r="J13" s="10">
        <v>46.288302961440543</v>
      </c>
      <c r="K13" s="10">
        <v>45.607636781543505</v>
      </c>
      <c r="L13" s="10">
        <v>21.102047179685293</v>
      </c>
      <c r="M13" s="10">
        <v>16.337068420212237</v>
      </c>
      <c r="N13" s="10">
        <v>20.421345657781597</v>
      </c>
      <c r="O13" s="10">
        <v>14.975645155704024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59.045111349076116</v>
      </c>
      <c r="D15" s="10">
        <v>51.03899298366111</v>
      </c>
      <c r="E15" s="10">
        <v>48.036720997437953</v>
      </c>
      <c r="F15" s="10">
        <v>61.046581338648394</v>
      </c>
      <c r="G15" s="10">
        <v>57.043595649004949</v>
      </c>
      <c r="H15" s="10">
        <v>58.044305737844759</v>
      </c>
      <c r="I15" s="10">
        <v>59.045122663470302</v>
      </c>
      <c r="J15" s="10">
        <v>66.050409214809918</v>
      </c>
      <c r="K15" s="10">
        <v>72.055030094583017</v>
      </c>
      <c r="L15" s="10">
        <v>72.055030094583017</v>
      </c>
      <c r="M15" s="10">
        <v>72.055030094583017</v>
      </c>
      <c r="N15" s="10">
        <v>72.055030094583017</v>
      </c>
      <c r="O15" s="10">
        <v>72.055030094583017</v>
      </c>
      <c r="P15" s="10">
        <v>76.05809506917879</v>
      </c>
      <c r="Q15" s="10">
        <v>34.025967325881346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7839.12631140948</v>
      </c>
      <c r="D26" s="37">
        <f t="shared" si="14"/>
        <v>7908.7925727253323</v>
      </c>
      <c r="E26" s="37">
        <f t="shared" si="14"/>
        <v>8749.0024338670046</v>
      </c>
      <c r="F26" s="37">
        <f t="shared" si="14"/>
        <v>10321.666297350461</v>
      </c>
      <c r="G26" s="37">
        <f t="shared" si="14"/>
        <v>10076.156830922926</v>
      </c>
      <c r="H26" s="37">
        <f t="shared" si="14"/>
        <v>10078.267142136836</v>
      </c>
      <c r="I26" s="37">
        <f t="shared" si="14"/>
        <v>10240.466738130363</v>
      </c>
      <c r="J26" s="37">
        <f t="shared" si="14"/>
        <v>9988.4870090256554</v>
      </c>
      <c r="K26" s="37">
        <f t="shared" si="14"/>
        <v>9124.762676082064</v>
      </c>
      <c r="L26" s="37">
        <f t="shared" si="14"/>
        <v>9496.859391304808</v>
      </c>
      <c r="M26" s="37">
        <f t="shared" si="14"/>
        <v>10304.45152670752</v>
      </c>
      <c r="N26" s="37">
        <f t="shared" si="14"/>
        <v>9592.1845000979301</v>
      </c>
      <c r="O26" s="37">
        <f t="shared" si="14"/>
        <v>9950.5317104588848</v>
      </c>
      <c r="P26" s="37">
        <f t="shared" si="14"/>
        <v>9466.0616430138998</v>
      </c>
      <c r="Q26" s="37">
        <f t="shared" si="14"/>
        <v>9359.4614975520781</v>
      </c>
      <c r="R26" s="37">
        <f t="shared" si="14"/>
        <v>9313.0450374753254</v>
      </c>
      <c r="S26" s="37">
        <f t="shared" si="14"/>
        <v>10094.794611131123</v>
      </c>
      <c r="T26" s="37">
        <f t="shared" si="14"/>
        <v>10664.456483994123</v>
      </c>
      <c r="U26" s="37">
        <f t="shared" si="14"/>
        <v>9867.8555257846201</v>
      </c>
      <c r="V26" s="37">
        <f t="shared" si="14"/>
        <v>8806.8770090801863</v>
      </c>
      <c r="W26" s="37">
        <f t="shared" si="14"/>
        <v>9816.4929759625538</v>
      </c>
      <c r="X26" s="37">
        <f t="shared" ref="X26" si="15">SUM(X27,X33)</f>
        <v>9584.6540879375116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2787.2362854686162</v>
      </c>
      <c r="D27" s="29">
        <f t="shared" si="16"/>
        <v>2798.126999140155</v>
      </c>
      <c r="E27" s="29">
        <f t="shared" si="16"/>
        <v>3442.151934651763</v>
      </c>
      <c r="F27" s="29">
        <f t="shared" si="16"/>
        <v>3074.1379191745491</v>
      </c>
      <c r="G27" s="29">
        <f t="shared" si="16"/>
        <v>3018.056577815993</v>
      </c>
      <c r="H27" s="29">
        <f t="shared" si="16"/>
        <v>3345.1802235597588</v>
      </c>
      <c r="I27" s="29">
        <f t="shared" si="16"/>
        <v>3649.8519346517619</v>
      </c>
      <c r="J27" s="29">
        <f t="shared" si="16"/>
        <v>3005.063972484953</v>
      </c>
      <c r="K27" s="29">
        <f t="shared" si="16"/>
        <v>2927.8685296646599</v>
      </c>
      <c r="L27" s="29">
        <f t="shared" si="16"/>
        <v>2831.6619088564062</v>
      </c>
      <c r="M27" s="29">
        <f t="shared" si="16"/>
        <v>2793.7331040412719</v>
      </c>
      <c r="N27" s="29">
        <f t="shared" si="16"/>
        <v>2882.487618228718</v>
      </c>
      <c r="O27" s="29">
        <f t="shared" si="16"/>
        <v>2576.7650042992259</v>
      </c>
      <c r="P27" s="29">
        <f t="shared" si="16"/>
        <v>2666.6671539122958</v>
      </c>
      <c r="Q27" s="29">
        <f t="shared" si="16"/>
        <v>2715.39105760963</v>
      </c>
      <c r="R27" s="29">
        <f t="shared" si="16"/>
        <v>2202.855975924334</v>
      </c>
      <c r="S27" s="29">
        <f t="shared" si="16"/>
        <v>2303.317196904557</v>
      </c>
      <c r="T27" s="29">
        <f t="shared" si="16"/>
        <v>2165.577042132416</v>
      </c>
      <c r="U27" s="29">
        <f t="shared" si="16"/>
        <v>1747.5969045571801</v>
      </c>
      <c r="V27" s="29">
        <f t="shared" si="16"/>
        <v>1468.4280309544281</v>
      </c>
      <c r="W27" s="29">
        <f t="shared" si="16"/>
        <v>1626.267067927773</v>
      </c>
      <c r="X27" s="29">
        <f t="shared" ref="X27" si="17">SUM(X28:X32)</f>
        <v>1433.622269991401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2787.2362854686162</v>
      </c>
      <c r="D29" s="10">
        <v>2798.126999140155</v>
      </c>
      <c r="E29" s="10">
        <v>3442.151934651763</v>
      </c>
      <c r="F29" s="10">
        <v>3074.1379191745491</v>
      </c>
      <c r="G29" s="10">
        <v>3018.056577815993</v>
      </c>
      <c r="H29" s="10">
        <v>3345.1802235597588</v>
      </c>
      <c r="I29" s="10">
        <v>3649.8519346517619</v>
      </c>
      <c r="J29" s="10">
        <v>3005.063972484953</v>
      </c>
      <c r="K29" s="10">
        <v>2927.8685296646599</v>
      </c>
      <c r="L29" s="10">
        <v>2831.6619088564062</v>
      </c>
      <c r="M29" s="10">
        <v>2793.7331040412719</v>
      </c>
      <c r="N29" s="10">
        <v>2882.487618228718</v>
      </c>
      <c r="O29" s="10">
        <v>2576.7650042992259</v>
      </c>
      <c r="P29" s="10">
        <v>2666.6671539122958</v>
      </c>
      <c r="Q29" s="10">
        <v>2715.39105760963</v>
      </c>
      <c r="R29" s="10">
        <v>2202.855975924334</v>
      </c>
      <c r="S29" s="10">
        <v>2303.317196904557</v>
      </c>
      <c r="T29" s="10">
        <v>2165.577042132416</v>
      </c>
      <c r="U29" s="10">
        <v>1747.5969045571801</v>
      </c>
      <c r="V29" s="10">
        <v>1468.4280309544281</v>
      </c>
      <c r="W29" s="10">
        <v>1626.267067927773</v>
      </c>
      <c r="X29" s="10">
        <v>1433.622269991401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5051.8900259408638</v>
      </c>
      <c r="D33" s="29">
        <f t="shared" si="18"/>
        <v>5110.6655735851773</v>
      </c>
      <c r="E33" s="29">
        <f t="shared" si="18"/>
        <v>5306.8504992152411</v>
      </c>
      <c r="F33" s="29">
        <f t="shared" si="18"/>
        <v>7247.5283781759126</v>
      </c>
      <c r="G33" s="29">
        <f t="shared" si="18"/>
        <v>7058.1002531069325</v>
      </c>
      <c r="H33" s="29">
        <f t="shared" si="18"/>
        <v>6733.0869185770762</v>
      </c>
      <c r="I33" s="29">
        <f t="shared" si="18"/>
        <v>6590.6148034786011</v>
      </c>
      <c r="J33" s="29">
        <f t="shared" si="18"/>
        <v>6983.423036540702</v>
      </c>
      <c r="K33" s="29">
        <f t="shared" si="18"/>
        <v>6196.8941464174031</v>
      </c>
      <c r="L33" s="29">
        <f t="shared" si="18"/>
        <v>6665.1974824484014</v>
      </c>
      <c r="M33" s="29">
        <f t="shared" si="18"/>
        <v>7510.7184226662484</v>
      </c>
      <c r="N33" s="29">
        <f t="shared" si="18"/>
        <v>6709.6968818692121</v>
      </c>
      <c r="O33" s="29">
        <f t="shared" si="18"/>
        <v>7373.7667061596594</v>
      </c>
      <c r="P33" s="29">
        <f t="shared" si="18"/>
        <v>6799.3944891016044</v>
      </c>
      <c r="Q33" s="29">
        <f t="shared" si="18"/>
        <v>6644.0704399424476</v>
      </c>
      <c r="R33" s="29">
        <f t="shared" si="18"/>
        <v>7110.189061550991</v>
      </c>
      <c r="S33" s="29">
        <f t="shared" si="18"/>
        <v>7791.477414226566</v>
      </c>
      <c r="T33" s="29">
        <f t="shared" si="18"/>
        <v>8498.8794418617072</v>
      </c>
      <c r="U33" s="29">
        <f t="shared" si="18"/>
        <v>8120.25862122744</v>
      </c>
      <c r="V33" s="29">
        <f t="shared" si="18"/>
        <v>7338.448978125758</v>
      </c>
      <c r="W33" s="29">
        <f t="shared" si="18"/>
        <v>8190.2259080347812</v>
      </c>
      <c r="X33" s="29">
        <f t="shared" ref="X33" si="19">SUM(X34:X50)</f>
        <v>8151.0318179461101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637.5693035253654</v>
      </c>
      <c r="D36" s="10">
        <v>645.96018916595006</v>
      </c>
      <c r="E36" s="10">
        <v>599.60911435941523</v>
      </c>
      <c r="F36" s="10">
        <v>570.41220980223557</v>
      </c>
      <c r="G36" s="10">
        <v>885.40249355116066</v>
      </c>
      <c r="H36" s="10">
        <v>1049.9520206362849</v>
      </c>
      <c r="I36" s="10">
        <v>1207.7710232158211</v>
      </c>
      <c r="J36" s="10">
        <v>1069.3407566638</v>
      </c>
      <c r="K36" s="10">
        <v>1069.825451418744</v>
      </c>
      <c r="L36" s="10">
        <v>989.56870163370581</v>
      </c>
      <c r="M36" s="10">
        <v>972.16199484092863</v>
      </c>
      <c r="N36" s="10">
        <v>1195.6408426483231</v>
      </c>
      <c r="O36" s="10">
        <v>809.60834049871028</v>
      </c>
      <c r="P36" s="10">
        <v>1604.60154772141</v>
      </c>
      <c r="Q36" s="10">
        <v>2275.9610490111781</v>
      </c>
      <c r="R36" s="10">
        <v>2448.451074806535</v>
      </c>
      <c r="S36" s="10">
        <v>1984.4911435941531</v>
      </c>
      <c r="T36" s="10">
        <v>1757.027687016337</v>
      </c>
      <c r="U36" s="10">
        <v>2050.774462596733</v>
      </c>
      <c r="V36" s="10">
        <v>1666.9947549441099</v>
      </c>
      <c r="W36" s="10">
        <v>1865.1829750644879</v>
      </c>
      <c r="X36" s="10">
        <v>1505.3756663800521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81.32471123687202</v>
      </c>
      <c r="D41" s="10">
        <v>98.824886377594893</v>
      </c>
      <c r="E41" s="10">
        <v>88.530621653213302</v>
      </c>
      <c r="F41" s="10">
        <v>96.76604512125428</v>
      </c>
      <c r="G41" s="10">
        <v>85.442305291227981</v>
      </c>
      <c r="H41" s="10">
        <v>110.14857517514233</v>
      </c>
      <c r="I41" s="10">
        <v>89.559957238599026</v>
      </c>
      <c r="J41" s="10">
        <v>78.236329935307069</v>
      </c>
      <c r="K41" s="10">
        <v>84.41293897400125</v>
      </c>
      <c r="L41" s="10">
        <v>116.32515994303731</v>
      </c>
      <c r="M41" s="10">
        <v>83.383467987305991</v>
      </c>
      <c r="N41" s="10">
        <v>50.441910557133497</v>
      </c>
      <c r="O41" s="10">
        <v>77.206920090989158</v>
      </c>
      <c r="P41" s="10">
        <v>76.177514105974922</v>
      </c>
      <c r="Q41" s="10">
        <v>76.177531909924056</v>
      </c>
      <c r="R41" s="10">
        <v>69.571625107480656</v>
      </c>
      <c r="S41" s="10">
        <v>46.732932072227001</v>
      </c>
      <c r="T41" s="10">
        <v>52.345227858985368</v>
      </c>
      <c r="U41" s="10">
        <v>47.363886500429921</v>
      </c>
      <c r="V41" s="10">
        <v>50.668013757523653</v>
      </c>
      <c r="W41" s="10">
        <v>43.304127257093718</v>
      </c>
      <c r="X41" s="10">
        <v>29.837919174548581</v>
      </c>
    </row>
    <row r="42" spans="1:24" ht="11.25" customHeight="1" x14ac:dyDescent="0.2">
      <c r="A42" s="41" t="s">
        <v>71</v>
      </c>
      <c r="B42" s="9" t="s">
        <v>72</v>
      </c>
      <c r="C42" s="10">
        <v>3632.6546001719689</v>
      </c>
      <c r="D42" s="10">
        <v>3732.4921754084262</v>
      </c>
      <c r="E42" s="10">
        <v>3958.4404127257089</v>
      </c>
      <c r="F42" s="10">
        <v>5955.4790197764414</v>
      </c>
      <c r="G42" s="10">
        <v>5478.7429922613928</v>
      </c>
      <c r="H42" s="10">
        <v>5062.0997420464319</v>
      </c>
      <c r="I42" s="10">
        <v>4750.3584694754954</v>
      </c>
      <c r="J42" s="10">
        <v>5357.4087704213234</v>
      </c>
      <c r="K42" s="10">
        <v>4557.9441100601889</v>
      </c>
      <c r="L42" s="10">
        <v>5036.4005159071367</v>
      </c>
      <c r="M42" s="10">
        <v>5547.3387790197767</v>
      </c>
      <c r="N42" s="10">
        <v>4792.1084264832334</v>
      </c>
      <c r="O42" s="10">
        <v>5967.7075666380042</v>
      </c>
      <c r="P42" s="10">
        <v>4583.8346517626824</v>
      </c>
      <c r="Q42" s="10">
        <v>3727.7157351676701</v>
      </c>
      <c r="R42" s="10">
        <v>3899.9439380911431</v>
      </c>
      <c r="S42" s="10">
        <v>4984.2546001719684</v>
      </c>
      <c r="T42" s="10">
        <v>5703.6360275150464</v>
      </c>
      <c r="U42" s="10">
        <v>5227.1575236457429</v>
      </c>
      <c r="V42" s="10">
        <v>4974.4062768701633</v>
      </c>
      <c r="W42" s="10">
        <v>5751.3905417024926</v>
      </c>
      <c r="X42" s="10">
        <v>5959.6540842648319</v>
      </c>
    </row>
    <row r="43" spans="1:24" ht="11.25" customHeight="1" x14ac:dyDescent="0.2">
      <c r="A43" s="41" t="s">
        <v>73</v>
      </c>
      <c r="B43" s="9" t="s">
        <v>74</v>
      </c>
      <c r="C43" s="10">
        <v>145.149011177988</v>
      </c>
      <c r="D43" s="10">
        <v>90.589509888220121</v>
      </c>
      <c r="E43" s="10">
        <v>122.5016337059329</v>
      </c>
      <c r="F43" s="10">
        <v>64.853826311263973</v>
      </c>
      <c r="G43" s="10">
        <v>57.647807394668952</v>
      </c>
      <c r="H43" s="10">
        <v>0</v>
      </c>
      <c r="I43" s="10">
        <v>0</v>
      </c>
      <c r="J43" s="10">
        <v>0</v>
      </c>
      <c r="K43" s="10">
        <v>1.031814273430782</v>
      </c>
      <c r="L43" s="10">
        <v>0</v>
      </c>
      <c r="M43" s="10">
        <v>0</v>
      </c>
      <c r="N43" s="10">
        <v>5.1590713671539117</v>
      </c>
      <c r="O43" s="10">
        <v>1.031814273430782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5.8535683576956146</v>
      </c>
      <c r="V43" s="10">
        <v>4.0431642304385207</v>
      </c>
      <c r="W43" s="10">
        <v>14.59062768701633</v>
      </c>
      <c r="X43" s="10">
        <v>18.81040412725709</v>
      </c>
    </row>
    <row r="44" spans="1:24" ht="11.25" customHeight="1" x14ac:dyDescent="0.2">
      <c r="A44" s="41" t="s">
        <v>75</v>
      </c>
      <c r="B44" s="9" t="s">
        <v>76</v>
      </c>
      <c r="C44" s="10">
        <v>2.9378414475279833</v>
      </c>
      <c r="D44" s="10">
        <v>0</v>
      </c>
      <c r="E44" s="10">
        <v>0</v>
      </c>
      <c r="F44" s="10">
        <v>0</v>
      </c>
      <c r="G44" s="10">
        <v>0.97927773000859852</v>
      </c>
      <c r="H44" s="10">
        <v>0</v>
      </c>
      <c r="I44" s="10">
        <v>0</v>
      </c>
      <c r="J44" s="10">
        <v>0</v>
      </c>
      <c r="K44" s="10">
        <v>0</v>
      </c>
      <c r="L44" s="10">
        <v>2.9378402678671742</v>
      </c>
      <c r="M44" s="10">
        <v>0</v>
      </c>
      <c r="N44" s="10">
        <v>0.9792777300085983</v>
      </c>
      <c r="O44" s="10">
        <v>0</v>
      </c>
      <c r="P44" s="10">
        <v>2.9378430990629938</v>
      </c>
      <c r="Q44" s="10">
        <v>0.97927773000859852</v>
      </c>
      <c r="R44" s="10">
        <v>0</v>
      </c>
      <c r="S44" s="10">
        <v>0</v>
      </c>
      <c r="T44" s="10">
        <v>0</v>
      </c>
      <c r="U44" s="10">
        <v>0.3466895958727429</v>
      </c>
      <c r="V44" s="10">
        <v>0.28202923473774721</v>
      </c>
      <c r="W44" s="10">
        <v>11.248839208942391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147.87424304718473</v>
      </c>
      <c r="D45" s="10">
        <v>163.49476966662635</v>
      </c>
      <c r="E45" s="10">
        <v>158.28799278362797</v>
      </c>
      <c r="F45" s="10">
        <v>177.0325754056972</v>
      </c>
      <c r="G45" s="10">
        <v>184.32220905351016</v>
      </c>
      <c r="H45" s="10">
        <v>187.44631967326512</v>
      </c>
      <c r="I45" s="10">
        <v>174.94978484995283</v>
      </c>
      <c r="J45" s="10">
        <v>184.32222433537385</v>
      </c>
      <c r="K45" s="10">
        <v>190.5704580573609</v>
      </c>
      <c r="L45" s="10">
        <v>157.24662642828849</v>
      </c>
      <c r="M45" s="10">
        <v>172.86714930822285</v>
      </c>
      <c r="N45" s="10">
        <v>20.827393078229299</v>
      </c>
      <c r="O45" s="10">
        <v>30.199704193702832</v>
      </c>
      <c r="P45" s="10">
        <v>17.703309409947817</v>
      </c>
      <c r="Q45" s="10">
        <v>23.951506520892806</v>
      </c>
      <c r="R45" s="10">
        <v>19.28091143594153</v>
      </c>
      <c r="S45" s="10">
        <v>22.914273430782458</v>
      </c>
      <c r="T45" s="10">
        <v>16.172441960447117</v>
      </c>
      <c r="U45" s="10">
        <v>10.98955288048151</v>
      </c>
      <c r="V45" s="10">
        <v>15.560153057869153</v>
      </c>
      <c r="W45" s="10">
        <v>20.992973567649415</v>
      </c>
      <c r="X45" s="10">
        <v>37.076473100987293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0.91352018550665204</v>
      </c>
      <c r="U46" s="10">
        <v>0.9018948151562779</v>
      </c>
      <c r="V46" s="10">
        <v>1.2201083789497689</v>
      </c>
      <c r="W46" s="10">
        <v>1.1966816404812748</v>
      </c>
      <c r="X46" s="10">
        <v>1.1918410278542564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26.903584530092338</v>
      </c>
      <c r="D48" s="10">
        <v>37.833181448794619</v>
      </c>
      <c r="E48" s="10">
        <v>49.603509885879525</v>
      </c>
      <c r="F48" s="10">
        <v>45.399867644542397</v>
      </c>
      <c r="G48" s="10">
        <v>58.010921082192255</v>
      </c>
      <c r="H48" s="10">
        <v>52.966424962573051</v>
      </c>
      <c r="I48" s="10">
        <v>57.170192064398371</v>
      </c>
      <c r="J48" s="10">
        <v>42.877665852982858</v>
      </c>
      <c r="K48" s="10">
        <v>43.718392931415856</v>
      </c>
      <c r="L48" s="10">
        <v>43.718390568320757</v>
      </c>
      <c r="M48" s="10">
        <v>52.125698171279566</v>
      </c>
      <c r="N48" s="10">
        <v>60.533110285854704</v>
      </c>
      <c r="O48" s="10">
        <v>50.444232415349347</v>
      </c>
      <c r="P48" s="10">
        <v>36.151723448743049</v>
      </c>
      <c r="Q48" s="10">
        <v>28.585038693035251</v>
      </c>
      <c r="R48" s="10">
        <v>470.84488392089418</v>
      </c>
      <c r="S48" s="10">
        <v>476.51659501289771</v>
      </c>
      <c r="T48" s="10">
        <v>553.6408426483232</v>
      </c>
      <c r="U48" s="10">
        <v>324.46703987459148</v>
      </c>
      <c r="V48" s="10">
        <v>240.25991726360178</v>
      </c>
      <c r="W48" s="10">
        <v>241.97713280135736</v>
      </c>
      <c r="X48" s="10">
        <v>231.27924046077976</v>
      </c>
    </row>
    <row r="49" spans="1:24" ht="11.25" customHeight="1" x14ac:dyDescent="0.2">
      <c r="A49" s="41" t="s">
        <v>85</v>
      </c>
      <c r="B49" s="9" t="s">
        <v>86</v>
      </c>
      <c r="C49" s="10">
        <v>46.914048086753844</v>
      </c>
      <c r="D49" s="10">
        <v>21.417379256391214</v>
      </c>
      <c r="E49" s="10">
        <v>19.377558039552873</v>
      </c>
      <c r="F49" s="10">
        <v>20.397473839327123</v>
      </c>
      <c r="G49" s="10">
        <v>59.152504696338859</v>
      </c>
      <c r="H49" s="10">
        <v>46.914076840042675</v>
      </c>
      <c r="I49" s="10">
        <v>65.271756685924188</v>
      </c>
      <c r="J49" s="10">
        <v>44.874434645757809</v>
      </c>
      <c r="K49" s="10">
        <v>45.894248114126562</v>
      </c>
      <c r="L49" s="10">
        <v>119.32509722713071</v>
      </c>
      <c r="M49" s="10">
        <v>403.86936429316341</v>
      </c>
      <c r="N49" s="10">
        <v>261.08715926355751</v>
      </c>
      <c r="O49" s="10">
        <v>166.23915126529437</v>
      </c>
      <c r="P49" s="10">
        <v>216.21283506539243</v>
      </c>
      <c r="Q49" s="10">
        <v>265.16668096132861</v>
      </c>
      <c r="R49" s="10">
        <v>47.380205145144743</v>
      </c>
      <c r="S49" s="10">
        <v>42.036829531811243</v>
      </c>
      <c r="T49" s="10">
        <v>88.596059251438817</v>
      </c>
      <c r="U49" s="10">
        <v>157.88654810261133</v>
      </c>
      <c r="V49" s="10">
        <v>55.682316192320236</v>
      </c>
      <c r="W49" s="10">
        <v>43.464966972843541</v>
      </c>
      <c r="X49" s="10">
        <v>148.0819417743734</v>
      </c>
    </row>
    <row r="50" spans="1:24" ht="11.25" customHeight="1" x14ac:dyDescent="0.2">
      <c r="A50" s="41" t="s">
        <v>87</v>
      </c>
      <c r="B50" s="9" t="s">
        <v>88</v>
      </c>
      <c r="C50" s="10">
        <v>330.56268271711087</v>
      </c>
      <c r="D50" s="10">
        <v>320.05348237317281</v>
      </c>
      <c r="E50" s="10">
        <v>310.49965606190881</v>
      </c>
      <c r="F50" s="10">
        <v>317.18736027515052</v>
      </c>
      <c r="G50" s="10">
        <v>248.39974204643161</v>
      </c>
      <c r="H50" s="10">
        <v>223.5597592433362</v>
      </c>
      <c r="I50" s="10">
        <v>245.5336199484093</v>
      </c>
      <c r="J50" s="10">
        <v>206.36285468615651</v>
      </c>
      <c r="K50" s="10">
        <v>203.49673258813411</v>
      </c>
      <c r="L50" s="10">
        <v>199.67515047291491</v>
      </c>
      <c r="M50" s="10">
        <v>278.97196904557183</v>
      </c>
      <c r="N50" s="10">
        <v>322.91969045571801</v>
      </c>
      <c r="O50" s="10">
        <v>271.32897678417879</v>
      </c>
      <c r="P50" s="10">
        <v>261.77506448839199</v>
      </c>
      <c r="Q50" s="10">
        <v>245.5336199484093</v>
      </c>
      <c r="R50" s="10">
        <v>154.7164230438521</v>
      </c>
      <c r="S50" s="10">
        <v>234.5310404127257</v>
      </c>
      <c r="T50" s="10">
        <v>326.54763542562341</v>
      </c>
      <c r="U50" s="10">
        <v>294.51745485812552</v>
      </c>
      <c r="V50" s="10">
        <v>329.33224419604471</v>
      </c>
      <c r="W50" s="10">
        <v>196.87704213241611</v>
      </c>
      <c r="X50" s="10">
        <v>219.7242476354256</v>
      </c>
    </row>
    <row r="51" spans="1:24" ht="11.25" customHeight="1" x14ac:dyDescent="0.2">
      <c r="A51" s="35" t="s">
        <v>89</v>
      </c>
      <c r="B51" s="36" t="s">
        <v>90</v>
      </c>
      <c r="C51" s="37">
        <v>2436.8147893379191</v>
      </c>
      <c r="D51" s="37">
        <v>2172.843164230439</v>
      </c>
      <c r="E51" s="37">
        <v>2106.119346517627</v>
      </c>
      <c r="F51" s="37">
        <v>2096.0807394668959</v>
      </c>
      <c r="G51" s="37">
        <v>2155.9472055030101</v>
      </c>
      <c r="H51" s="37">
        <v>2253.5178847807392</v>
      </c>
      <c r="I51" s="37">
        <v>2052.400687876182</v>
      </c>
      <c r="J51" s="37">
        <v>2146.9404127257089</v>
      </c>
      <c r="K51" s="37">
        <v>1962.0742906276871</v>
      </c>
      <c r="L51" s="37">
        <v>1930.7330180567501</v>
      </c>
      <c r="M51" s="37">
        <v>2235.89105760963</v>
      </c>
      <c r="N51" s="37">
        <v>2137.804557179707</v>
      </c>
      <c r="O51" s="37">
        <v>2294.3603611349949</v>
      </c>
      <c r="P51" s="37">
        <v>2310.3414445399831</v>
      </c>
      <c r="Q51" s="37">
        <v>2389.8315550343523</v>
      </c>
      <c r="R51" s="37">
        <v>2376.1773275280198</v>
      </c>
      <c r="S51" s="37">
        <v>2282.225279449699</v>
      </c>
      <c r="T51" s="37">
        <v>2560.3192605331042</v>
      </c>
      <c r="U51" s="37">
        <v>2389.8271711092002</v>
      </c>
      <c r="V51" s="37">
        <v>2642.7026655202062</v>
      </c>
      <c r="W51" s="37">
        <v>2482.8349097162509</v>
      </c>
      <c r="X51" s="37">
        <v>2325.2308684436798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179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66.251074806534817</v>
      </c>
      <c r="D2" s="31">
        <f t="shared" si="0"/>
        <v>72.184006878761821</v>
      </c>
      <c r="E2" s="31">
        <f t="shared" si="0"/>
        <v>77.128116938950981</v>
      </c>
      <c r="F2" s="31">
        <f t="shared" si="0"/>
        <v>76.139294926913152</v>
      </c>
      <c r="G2" s="31">
        <f t="shared" si="0"/>
        <v>75.150472914875323</v>
      </c>
      <c r="H2" s="31">
        <f t="shared" si="0"/>
        <v>96.904557179707652</v>
      </c>
      <c r="I2" s="31">
        <f t="shared" si="0"/>
        <v>88.993981083404975</v>
      </c>
      <c r="J2" s="31">
        <f t="shared" si="0"/>
        <v>72.184006878761821</v>
      </c>
      <c r="K2" s="31">
        <f t="shared" si="0"/>
        <v>81.083404987102313</v>
      </c>
      <c r="L2" s="31">
        <f t="shared" si="0"/>
        <v>68.228718830610489</v>
      </c>
      <c r="M2" s="31">
        <f t="shared" si="0"/>
        <v>69.217540842648319</v>
      </c>
      <c r="N2" s="31">
        <f t="shared" si="0"/>
        <v>64.273430782459158</v>
      </c>
      <c r="O2" s="31">
        <f t="shared" si="0"/>
        <v>55.374032674118652</v>
      </c>
      <c r="P2" s="31">
        <f t="shared" si="0"/>
        <v>53.396388650042987</v>
      </c>
      <c r="Q2" s="31">
        <f t="shared" si="0"/>
        <v>55.374032674118652</v>
      </c>
      <c r="R2" s="31">
        <f t="shared" si="0"/>
        <v>56.121582115219248</v>
      </c>
      <c r="S2" s="31">
        <f t="shared" si="0"/>
        <v>62.871281169389498</v>
      </c>
      <c r="T2" s="31">
        <f t="shared" si="0"/>
        <v>66.080051590713666</v>
      </c>
      <c r="U2" s="31">
        <f t="shared" si="0"/>
        <v>65.537833190025793</v>
      </c>
      <c r="V2" s="31">
        <f t="shared" si="0"/>
        <v>66.444883920894242</v>
      </c>
      <c r="W2" s="31">
        <f t="shared" si="0"/>
        <v>64.618486672398973</v>
      </c>
      <c r="X2" s="31">
        <f t="shared" ref="X2" si="1">SUM(X3,X17,X22,X25,X26,X51,X52,X71,X74,X75,X76)</f>
        <v>64.481083404987089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66.251074806534817</v>
      </c>
      <c r="D26" s="37">
        <f t="shared" si="14"/>
        <v>72.184006878761821</v>
      </c>
      <c r="E26" s="37">
        <f t="shared" si="14"/>
        <v>77.128116938950981</v>
      </c>
      <c r="F26" s="37">
        <f t="shared" si="14"/>
        <v>76.139294926913152</v>
      </c>
      <c r="G26" s="37">
        <f t="shared" si="14"/>
        <v>75.150472914875323</v>
      </c>
      <c r="H26" s="37">
        <f t="shared" si="14"/>
        <v>96.904557179707652</v>
      </c>
      <c r="I26" s="37">
        <f t="shared" si="14"/>
        <v>88.993981083404975</v>
      </c>
      <c r="J26" s="37">
        <f t="shared" si="14"/>
        <v>72.184006878761821</v>
      </c>
      <c r="K26" s="37">
        <f t="shared" si="14"/>
        <v>81.083404987102313</v>
      </c>
      <c r="L26" s="37">
        <f t="shared" si="14"/>
        <v>68.228718830610489</v>
      </c>
      <c r="M26" s="37">
        <f t="shared" si="14"/>
        <v>69.217540842648319</v>
      </c>
      <c r="N26" s="37">
        <f t="shared" si="14"/>
        <v>64.273430782459158</v>
      </c>
      <c r="O26" s="37">
        <f t="shared" si="14"/>
        <v>55.374032674118652</v>
      </c>
      <c r="P26" s="37">
        <f t="shared" si="14"/>
        <v>53.396388650042987</v>
      </c>
      <c r="Q26" s="37">
        <f t="shared" si="14"/>
        <v>55.374032674118652</v>
      </c>
      <c r="R26" s="37">
        <f t="shared" si="14"/>
        <v>56.121582115219248</v>
      </c>
      <c r="S26" s="37">
        <f t="shared" si="14"/>
        <v>62.871281169389498</v>
      </c>
      <c r="T26" s="37">
        <f t="shared" si="14"/>
        <v>66.080051590713666</v>
      </c>
      <c r="U26" s="37">
        <f t="shared" si="14"/>
        <v>65.537833190025793</v>
      </c>
      <c r="V26" s="37">
        <f t="shared" si="14"/>
        <v>66.444883920894242</v>
      </c>
      <c r="W26" s="37">
        <f t="shared" si="14"/>
        <v>64.618486672398973</v>
      </c>
      <c r="X26" s="37">
        <f t="shared" ref="X26" si="15">SUM(X27,X33)</f>
        <v>64.481083404987089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66.251074806534817</v>
      </c>
      <c r="D33" s="29">
        <f t="shared" si="18"/>
        <v>72.184006878761821</v>
      </c>
      <c r="E33" s="29">
        <f t="shared" si="18"/>
        <v>77.128116938950981</v>
      </c>
      <c r="F33" s="29">
        <f t="shared" si="18"/>
        <v>76.139294926913152</v>
      </c>
      <c r="G33" s="29">
        <f t="shared" si="18"/>
        <v>75.150472914875323</v>
      </c>
      <c r="H33" s="29">
        <f t="shared" si="18"/>
        <v>96.904557179707652</v>
      </c>
      <c r="I33" s="29">
        <f t="shared" si="18"/>
        <v>88.993981083404975</v>
      </c>
      <c r="J33" s="29">
        <f t="shared" si="18"/>
        <v>72.184006878761821</v>
      </c>
      <c r="K33" s="29">
        <f t="shared" si="18"/>
        <v>81.083404987102313</v>
      </c>
      <c r="L33" s="29">
        <f t="shared" si="18"/>
        <v>68.228718830610489</v>
      </c>
      <c r="M33" s="29">
        <f t="shared" si="18"/>
        <v>69.217540842648319</v>
      </c>
      <c r="N33" s="29">
        <f t="shared" si="18"/>
        <v>64.273430782459158</v>
      </c>
      <c r="O33" s="29">
        <f t="shared" si="18"/>
        <v>55.374032674118652</v>
      </c>
      <c r="P33" s="29">
        <f t="shared" si="18"/>
        <v>53.396388650042987</v>
      </c>
      <c r="Q33" s="29">
        <f t="shared" si="18"/>
        <v>55.374032674118652</v>
      </c>
      <c r="R33" s="29">
        <f t="shared" si="18"/>
        <v>56.121582115219248</v>
      </c>
      <c r="S33" s="29">
        <f t="shared" si="18"/>
        <v>62.871281169389498</v>
      </c>
      <c r="T33" s="29">
        <f t="shared" si="18"/>
        <v>66.080051590713666</v>
      </c>
      <c r="U33" s="29">
        <f t="shared" si="18"/>
        <v>65.537833190025793</v>
      </c>
      <c r="V33" s="29">
        <f t="shared" si="18"/>
        <v>66.444883920894242</v>
      </c>
      <c r="W33" s="29">
        <f t="shared" si="18"/>
        <v>64.618486672398973</v>
      </c>
      <c r="X33" s="29">
        <f t="shared" ref="X33" si="19">SUM(X34:X50)</f>
        <v>64.481083404987089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66.251074806534817</v>
      </c>
      <c r="D46" s="10">
        <v>72.184006878761821</v>
      </c>
      <c r="E46" s="10">
        <v>77.128116938950981</v>
      </c>
      <c r="F46" s="10">
        <v>76.139294926913152</v>
      </c>
      <c r="G46" s="10">
        <v>75.150472914875323</v>
      </c>
      <c r="H46" s="10">
        <v>96.904557179707652</v>
      </c>
      <c r="I46" s="10">
        <v>88.993981083404975</v>
      </c>
      <c r="J46" s="10">
        <v>72.184006878761821</v>
      </c>
      <c r="K46" s="10">
        <v>81.083404987102313</v>
      </c>
      <c r="L46" s="10">
        <v>68.228718830610489</v>
      </c>
      <c r="M46" s="10">
        <v>69.217540842648319</v>
      </c>
      <c r="N46" s="10">
        <v>64.273430782459158</v>
      </c>
      <c r="O46" s="10">
        <v>55.374032674118652</v>
      </c>
      <c r="P46" s="10">
        <v>53.396388650042987</v>
      </c>
      <c r="Q46" s="10">
        <v>55.374032674118652</v>
      </c>
      <c r="R46" s="10">
        <v>56.121582115219248</v>
      </c>
      <c r="S46" s="10">
        <v>62.871281169389498</v>
      </c>
      <c r="T46" s="10">
        <v>66.080051590713666</v>
      </c>
      <c r="U46" s="10">
        <v>65.537833190025793</v>
      </c>
      <c r="V46" s="10">
        <v>66.444883920894242</v>
      </c>
      <c r="W46" s="10">
        <v>64.618486672398973</v>
      </c>
      <c r="X46" s="10">
        <v>64.481083404987089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180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36.586414445399832</v>
      </c>
      <c r="D2" s="31">
        <f t="shared" si="0"/>
        <v>39.552880481513327</v>
      </c>
      <c r="E2" s="31">
        <f t="shared" si="0"/>
        <v>42.519346517626822</v>
      </c>
      <c r="F2" s="31">
        <f t="shared" si="0"/>
        <v>41.530524505588993</v>
      </c>
      <c r="G2" s="31">
        <f t="shared" si="0"/>
        <v>41.530524505588993</v>
      </c>
      <c r="H2" s="31">
        <f t="shared" si="0"/>
        <v>53.396388650042987</v>
      </c>
      <c r="I2" s="31">
        <f t="shared" si="0"/>
        <v>48.452278589853833</v>
      </c>
      <c r="J2" s="31">
        <f t="shared" si="0"/>
        <v>130.30920034393807</v>
      </c>
      <c r="K2" s="31">
        <f t="shared" si="0"/>
        <v>70.765176268271716</v>
      </c>
      <c r="L2" s="31">
        <f t="shared" si="0"/>
        <v>563.02493551160785</v>
      </c>
      <c r="M2" s="31">
        <f t="shared" si="0"/>
        <v>926.07188306104899</v>
      </c>
      <c r="N2" s="31">
        <f t="shared" si="0"/>
        <v>907.39174548581252</v>
      </c>
      <c r="O2" s="31">
        <f t="shared" si="0"/>
        <v>802.12553740326723</v>
      </c>
      <c r="P2" s="31">
        <f t="shared" si="0"/>
        <v>292.38950988822012</v>
      </c>
      <c r="Q2" s="31">
        <f t="shared" si="0"/>
        <v>393.70042992261392</v>
      </c>
      <c r="R2" s="31">
        <f t="shared" si="0"/>
        <v>34.598366294067063</v>
      </c>
      <c r="S2" s="31">
        <f t="shared" si="0"/>
        <v>36.522613929492685</v>
      </c>
      <c r="T2" s="31">
        <f t="shared" si="0"/>
        <v>168.07893379191745</v>
      </c>
      <c r="U2" s="31">
        <f t="shared" si="0"/>
        <v>37.59466895958726</v>
      </c>
      <c r="V2" s="31">
        <f t="shared" si="0"/>
        <v>38.256921754084253</v>
      </c>
      <c r="W2" s="31">
        <f t="shared" si="0"/>
        <v>37.078245915735167</v>
      </c>
      <c r="X2" s="31">
        <f t="shared" ref="X2" si="1">SUM(X3,X17,X22,X25,X26,X51,X52,X71,X74,X75,X76)</f>
        <v>367.2223559759243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36.586414445399832</v>
      </c>
      <c r="D26" s="37">
        <f t="shared" si="14"/>
        <v>39.552880481513327</v>
      </c>
      <c r="E26" s="37">
        <f t="shared" si="14"/>
        <v>42.519346517626822</v>
      </c>
      <c r="F26" s="37">
        <f t="shared" si="14"/>
        <v>41.530524505588993</v>
      </c>
      <c r="G26" s="37">
        <f t="shared" si="14"/>
        <v>41.530524505588993</v>
      </c>
      <c r="H26" s="37">
        <f t="shared" si="14"/>
        <v>53.396388650042987</v>
      </c>
      <c r="I26" s="37">
        <f t="shared" si="14"/>
        <v>48.452278589853833</v>
      </c>
      <c r="J26" s="37">
        <f t="shared" si="14"/>
        <v>39.552880481513327</v>
      </c>
      <c r="K26" s="37">
        <f t="shared" si="14"/>
        <v>44.496990541702488</v>
      </c>
      <c r="L26" s="37">
        <f t="shared" si="14"/>
        <v>37.575236457437661</v>
      </c>
      <c r="M26" s="37">
        <f t="shared" si="14"/>
        <v>37.575236457437661</v>
      </c>
      <c r="N26" s="37">
        <f t="shared" si="14"/>
        <v>35.597592433362003</v>
      </c>
      <c r="O26" s="37">
        <f t="shared" si="14"/>
        <v>30.653482373172832</v>
      </c>
      <c r="P26" s="37">
        <f t="shared" si="14"/>
        <v>29.664660361134999</v>
      </c>
      <c r="Q26" s="37">
        <f t="shared" si="14"/>
        <v>30.653482373172832</v>
      </c>
      <c r="R26" s="37">
        <f t="shared" si="14"/>
        <v>34.598366294067063</v>
      </c>
      <c r="S26" s="37">
        <f t="shared" si="14"/>
        <v>36.522613929492685</v>
      </c>
      <c r="T26" s="37">
        <f t="shared" si="14"/>
        <v>38.388650042992261</v>
      </c>
      <c r="U26" s="37">
        <f t="shared" si="14"/>
        <v>37.59466895958726</v>
      </c>
      <c r="V26" s="37">
        <f t="shared" si="14"/>
        <v>38.256921754084253</v>
      </c>
      <c r="W26" s="37">
        <f t="shared" si="14"/>
        <v>37.078245915735167</v>
      </c>
      <c r="X26" s="37">
        <f t="shared" ref="X26" si="15">SUM(X27,X33)</f>
        <v>36.224849527085119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36.586414445399832</v>
      </c>
      <c r="D33" s="29">
        <f t="shared" si="18"/>
        <v>39.552880481513327</v>
      </c>
      <c r="E33" s="29">
        <f t="shared" si="18"/>
        <v>42.519346517626822</v>
      </c>
      <c r="F33" s="29">
        <f t="shared" si="18"/>
        <v>41.530524505588993</v>
      </c>
      <c r="G33" s="29">
        <f t="shared" si="18"/>
        <v>41.530524505588993</v>
      </c>
      <c r="H33" s="29">
        <f t="shared" si="18"/>
        <v>53.396388650042987</v>
      </c>
      <c r="I33" s="29">
        <f t="shared" si="18"/>
        <v>48.452278589853833</v>
      </c>
      <c r="J33" s="29">
        <f t="shared" si="18"/>
        <v>39.552880481513327</v>
      </c>
      <c r="K33" s="29">
        <f t="shared" si="18"/>
        <v>44.496990541702488</v>
      </c>
      <c r="L33" s="29">
        <f t="shared" si="18"/>
        <v>37.575236457437661</v>
      </c>
      <c r="M33" s="29">
        <f t="shared" si="18"/>
        <v>37.575236457437661</v>
      </c>
      <c r="N33" s="29">
        <f t="shared" si="18"/>
        <v>35.597592433362003</v>
      </c>
      <c r="O33" s="29">
        <f t="shared" si="18"/>
        <v>30.653482373172832</v>
      </c>
      <c r="P33" s="29">
        <f t="shared" si="18"/>
        <v>29.664660361134999</v>
      </c>
      <c r="Q33" s="29">
        <f t="shared" si="18"/>
        <v>30.653482373172832</v>
      </c>
      <c r="R33" s="29">
        <f t="shared" si="18"/>
        <v>34.598366294067063</v>
      </c>
      <c r="S33" s="29">
        <f t="shared" si="18"/>
        <v>36.522613929492685</v>
      </c>
      <c r="T33" s="29">
        <f t="shared" si="18"/>
        <v>38.388650042992261</v>
      </c>
      <c r="U33" s="29">
        <f t="shared" si="18"/>
        <v>37.59466895958726</v>
      </c>
      <c r="V33" s="29">
        <f t="shared" si="18"/>
        <v>38.256921754084253</v>
      </c>
      <c r="W33" s="29">
        <f t="shared" si="18"/>
        <v>37.078245915735167</v>
      </c>
      <c r="X33" s="29">
        <f t="shared" ref="X33" si="19">SUM(X34:X50)</f>
        <v>36.224849527085119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3.7965606190885639</v>
      </c>
      <c r="S41" s="10">
        <v>2.016680997420464</v>
      </c>
      <c r="T41" s="10">
        <v>2.120636285468616</v>
      </c>
      <c r="U41" s="10">
        <v>1.6244196044711949</v>
      </c>
      <c r="V41" s="10">
        <v>1.7891659501289769</v>
      </c>
      <c r="W41" s="10">
        <v>1.6131556319862419</v>
      </c>
      <c r="X41" s="10">
        <v>0.83585554600171963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36.586414445399832</v>
      </c>
      <c r="D46" s="10">
        <v>39.552880481513327</v>
      </c>
      <c r="E46" s="10">
        <v>42.519346517626822</v>
      </c>
      <c r="F46" s="10">
        <v>41.530524505588993</v>
      </c>
      <c r="G46" s="10">
        <v>41.530524505588993</v>
      </c>
      <c r="H46" s="10">
        <v>53.396388650042987</v>
      </c>
      <c r="I46" s="10">
        <v>48.452278589853833</v>
      </c>
      <c r="J46" s="10">
        <v>39.552880481513327</v>
      </c>
      <c r="K46" s="10">
        <v>44.496990541702488</v>
      </c>
      <c r="L46" s="10">
        <v>37.575236457437661</v>
      </c>
      <c r="M46" s="10">
        <v>37.575236457437661</v>
      </c>
      <c r="N46" s="10">
        <v>35.597592433362003</v>
      </c>
      <c r="O46" s="10">
        <v>30.653482373172832</v>
      </c>
      <c r="P46" s="10">
        <v>29.664660361134999</v>
      </c>
      <c r="Q46" s="10">
        <v>30.653482373172832</v>
      </c>
      <c r="R46" s="10">
        <v>30.8018056749785</v>
      </c>
      <c r="S46" s="10">
        <v>34.50593293207222</v>
      </c>
      <c r="T46" s="10">
        <v>36.268013757523647</v>
      </c>
      <c r="U46" s="10">
        <v>35.970249355116067</v>
      </c>
      <c r="V46" s="10">
        <v>36.467755803955278</v>
      </c>
      <c r="W46" s="10">
        <v>35.465090283748921</v>
      </c>
      <c r="X46" s="10">
        <v>35.388993981083402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90.75631986242476</v>
      </c>
      <c r="K51" s="37">
        <v>26.268185726569222</v>
      </c>
      <c r="L51" s="37">
        <v>525.4496990541702</v>
      </c>
      <c r="M51" s="37">
        <v>888.49664660361134</v>
      </c>
      <c r="N51" s="37">
        <v>871.7941530524505</v>
      </c>
      <c r="O51" s="37">
        <v>771.47205503009445</v>
      </c>
      <c r="P51" s="37">
        <v>262.7248495270851</v>
      </c>
      <c r="Q51" s="37">
        <v>363.04694754944109</v>
      </c>
      <c r="R51" s="37">
        <v>0</v>
      </c>
      <c r="S51" s="37">
        <v>0</v>
      </c>
      <c r="T51" s="37">
        <v>129.6902837489252</v>
      </c>
      <c r="U51" s="37">
        <v>0</v>
      </c>
      <c r="V51" s="37">
        <v>0</v>
      </c>
      <c r="W51" s="37">
        <v>0</v>
      </c>
      <c r="X51" s="37">
        <v>330.9975064488392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181</v>
      </c>
      <c r="B1" s="4" t="s">
        <v>254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47601.989251934647</v>
      </c>
      <c r="D2" s="31">
        <f t="shared" si="0"/>
        <v>48450.859931212377</v>
      </c>
      <c r="E2" s="31">
        <f t="shared" si="0"/>
        <v>48333.630696474618</v>
      </c>
      <c r="F2" s="31">
        <f t="shared" si="0"/>
        <v>49083.087962166814</v>
      </c>
      <c r="G2" s="31">
        <f t="shared" si="0"/>
        <v>49587.594668959595</v>
      </c>
      <c r="H2" s="31">
        <f t="shared" si="0"/>
        <v>48997.73482373172</v>
      </c>
      <c r="I2" s="31">
        <f t="shared" si="0"/>
        <v>48807.342562338774</v>
      </c>
      <c r="J2" s="31">
        <f t="shared" si="0"/>
        <v>47856.217282889076</v>
      </c>
      <c r="K2" s="31">
        <f t="shared" si="0"/>
        <v>48773.883147033543</v>
      </c>
      <c r="L2" s="31">
        <f t="shared" si="0"/>
        <v>47181.202149613069</v>
      </c>
      <c r="M2" s="31">
        <f t="shared" si="0"/>
        <v>50767.733447979364</v>
      </c>
      <c r="N2" s="31">
        <f t="shared" si="0"/>
        <v>46828.588220120364</v>
      </c>
      <c r="O2" s="31">
        <f t="shared" si="0"/>
        <v>47027.155546001726</v>
      </c>
      <c r="P2" s="31">
        <f t="shared" si="0"/>
        <v>46898.822699914017</v>
      </c>
      <c r="Q2" s="31">
        <f t="shared" si="0"/>
        <v>42352.358211521932</v>
      </c>
      <c r="R2" s="31">
        <f t="shared" si="0"/>
        <v>43376.385382631132</v>
      </c>
      <c r="S2" s="31">
        <f t="shared" si="0"/>
        <v>44357.792089423907</v>
      </c>
      <c r="T2" s="31">
        <f t="shared" si="0"/>
        <v>44555.074548581251</v>
      </c>
      <c r="U2" s="31">
        <f t="shared" si="0"/>
        <v>44904.181255374024</v>
      </c>
      <c r="V2" s="31">
        <f t="shared" si="0"/>
        <v>44133.7788478074</v>
      </c>
      <c r="W2" s="31">
        <f t="shared" si="0"/>
        <v>41872.517110920038</v>
      </c>
      <c r="X2" s="31">
        <f t="shared" ref="X2" si="1">SUM(X3,X17,X22,X25,X26,X51,X52,X71,X74,X75,X76)</f>
        <v>43214.956061908859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101.70550300945828</v>
      </c>
      <c r="D3" s="34">
        <f t="shared" si="2"/>
        <v>97.403869303525369</v>
      </c>
      <c r="E3" s="34">
        <f t="shared" si="2"/>
        <v>94.934135855545989</v>
      </c>
      <c r="F3" s="34">
        <f t="shared" si="2"/>
        <v>79.089079965606203</v>
      </c>
      <c r="G3" s="34">
        <f t="shared" si="2"/>
        <v>67.366552020636291</v>
      </c>
      <c r="H3" s="34">
        <f t="shared" si="2"/>
        <v>67.048753224419599</v>
      </c>
      <c r="I3" s="34">
        <f t="shared" si="2"/>
        <v>79.96087704213241</v>
      </c>
      <c r="J3" s="34">
        <f t="shared" si="2"/>
        <v>124.39810834049869</v>
      </c>
      <c r="K3" s="34">
        <f t="shared" si="2"/>
        <v>113.37059329320722</v>
      </c>
      <c r="L3" s="34">
        <f t="shared" si="2"/>
        <v>104.95597592433359</v>
      </c>
      <c r="M3" s="34">
        <f t="shared" si="2"/>
        <v>114.7200343938091</v>
      </c>
      <c r="N3" s="34">
        <f t="shared" si="2"/>
        <v>105.90644883920896</v>
      </c>
      <c r="O3" s="34">
        <f t="shared" si="2"/>
        <v>109.88331900257953</v>
      </c>
      <c r="P3" s="34">
        <f t="shared" si="2"/>
        <v>81.826225279449687</v>
      </c>
      <c r="Q3" s="34">
        <f t="shared" si="2"/>
        <v>81.71195184866724</v>
      </c>
      <c r="R3" s="34">
        <f t="shared" si="2"/>
        <v>191.26001719690458</v>
      </c>
      <c r="S3" s="34">
        <f t="shared" si="2"/>
        <v>237.44987102321585</v>
      </c>
      <c r="T3" s="34">
        <f t="shared" si="2"/>
        <v>253.15081685296641</v>
      </c>
      <c r="U3" s="34">
        <f t="shared" si="2"/>
        <v>235.15356835769563</v>
      </c>
      <c r="V3" s="34">
        <f t="shared" si="2"/>
        <v>213.04858125537396</v>
      </c>
      <c r="W3" s="34">
        <f t="shared" si="2"/>
        <v>171.45709372312984</v>
      </c>
      <c r="X3" s="34">
        <f t="shared" ref="X3" si="3">SUM(X4,X8,X11)</f>
        <v>142.1896818572657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46.997936371453136</v>
      </c>
      <c r="D4" s="29">
        <f t="shared" si="4"/>
        <v>39.889681857265693</v>
      </c>
      <c r="E4" s="29">
        <f t="shared" si="4"/>
        <v>34.291143594153048</v>
      </c>
      <c r="F4" s="29">
        <f t="shared" si="4"/>
        <v>24.493723129836628</v>
      </c>
      <c r="G4" s="29">
        <f t="shared" si="4"/>
        <v>17.49544282029234</v>
      </c>
      <c r="H4" s="29">
        <f t="shared" si="4"/>
        <v>20.294754944110061</v>
      </c>
      <c r="I4" s="29">
        <f t="shared" si="4"/>
        <v>25.193465176268276</v>
      </c>
      <c r="J4" s="29">
        <f t="shared" si="4"/>
        <v>42.688907996560616</v>
      </c>
      <c r="K4" s="29">
        <f t="shared" si="4"/>
        <v>27.992777300085979</v>
      </c>
      <c r="L4" s="29">
        <f t="shared" si="4"/>
        <v>25.193465176268269</v>
      </c>
      <c r="M4" s="29">
        <f t="shared" si="4"/>
        <v>25.893293207222698</v>
      </c>
      <c r="N4" s="29">
        <f t="shared" si="4"/>
        <v>22.394153052450559</v>
      </c>
      <c r="O4" s="29">
        <f t="shared" si="4"/>
        <v>25.893293207222701</v>
      </c>
      <c r="P4" s="29">
        <f t="shared" si="4"/>
        <v>19.594926913155629</v>
      </c>
      <c r="Q4" s="29">
        <f t="shared" si="4"/>
        <v>24.329234737747203</v>
      </c>
      <c r="R4" s="29">
        <f t="shared" si="4"/>
        <v>18.262510748065342</v>
      </c>
      <c r="S4" s="29">
        <f t="shared" si="4"/>
        <v>26.31883061049011</v>
      </c>
      <c r="T4" s="29">
        <f t="shared" si="4"/>
        <v>39.453568357695609</v>
      </c>
      <c r="U4" s="29">
        <f t="shared" si="4"/>
        <v>39.313327601031816</v>
      </c>
      <c r="V4" s="29">
        <f t="shared" si="4"/>
        <v>27.951418744625965</v>
      </c>
      <c r="W4" s="29">
        <f t="shared" si="4"/>
        <v>22.325451418744628</v>
      </c>
      <c r="X4" s="29">
        <f t="shared" ref="X4" si="5">SUM(X5:X7)</f>
        <v>25.964058469475496</v>
      </c>
    </row>
    <row r="5" spans="1:24" ht="11.25" customHeight="1" x14ac:dyDescent="0.2">
      <c r="A5" s="41" t="s">
        <v>5</v>
      </c>
      <c r="B5" s="9" t="s">
        <v>6</v>
      </c>
      <c r="C5" s="10">
        <f>FC_IND_E!C5+FC_TRA_E!C5+FC_OTH_E!C5</f>
        <v>44.088564058469473</v>
      </c>
      <c r="D5" s="10">
        <f>FC_IND_E!D5+FC_TRA_E!D5+FC_OTH_E!D5</f>
        <v>39.889681857265693</v>
      </c>
      <c r="E5" s="10">
        <f>FC_IND_E!E5+FC_TRA_E!E5+FC_OTH_E!E5</f>
        <v>34.291143594153048</v>
      </c>
      <c r="F5" s="10">
        <f>FC_IND_E!F5+FC_TRA_E!F5+FC_OTH_E!F5</f>
        <v>24.493723129836628</v>
      </c>
      <c r="G5" s="10">
        <f>FC_IND_E!G5+FC_TRA_E!G5+FC_OTH_E!G5</f>
        <v>17.49544282029234</v>
      </c>
      <c r="H5" s="10">
        <f>FC_IND_E!H5+FC_TRA_E!H5+FC_OTH_E!H5</f>
        <v>20.294754944110061</v>
      </c>
      <c r="I5" s="10">
        <f>FC_IND_E!I5+FC_TRA_E!I5+FC_OTH_E!I5</f>
        <v>25.193465176268276</v>
      </c>
      <c r="J5" s="10">
        <f>FC_IND_E!J5+FC_TRA_E!J5+FC_OTH_E!J5</f>
        <v>42.688907996560616</v>
      </c>
      <c r="K5" s="10">
        <f>FC_IND_E!K5+FC_TRA_E!K5+FC_OTH_E!K5</f>
        <v>27.992777300085979</v>
      </c>
      <c r="L5" s="10">
        <f>FC_IND_E!L5+FC_TRA_E!L5+FC_OTH_E!L5</f>
        <v>25.193465176268269</v>
      </c>
      <c r="M5" s="10">
        <f>FC_IND_E!M5+FC_TRA_E!M5+FC_OTH_E!M5</f>
        <v>25.893293207222698</v>
      </c>
      <c r="N5" s="10">
        <f>FC_IND_E!N5+FC_TRA_E!N5+FC_OTH_E!N5</f>
        <v>22.394153052450559</v>
      </c>
      <c r="O5" s="10">
        <f>FC_IND_E!O5+FC_TRA_E!O5+FC_OTH_E!O5</f>
        <v>25.893293207222701</v>
      </c>
      <c r="P5" s="10">
        <f>FC_IND_E!P5+FC_TRA_E!P5+FC_OTH_E!P5</f>
        <v>19.594926913155629</v>
      </c>
      <c r="Q5" s="10">
        <f>FC_IND_E!Q5+FC_TRA_E!Q5+FC_OTH_E!Q5</f>
        <v>24.329234737747203</v>
      </c>
      <c r="R5" s="10">
        <f>FC_IND_E!R5+FC_TRA_E!R5+FC_OTH_E!R5</f>
        <v>0.1371453138435082</v>
      </c>
      <c r="S5" s="10">
        <f>FC_IND_E!S5+FC_TRA_E!S5+FC_OTH_E!S5</f>
        <v>0.12390369733447983</v>
      </c>
      <c r="T5" s="10">
        <f>FC_IND_E!T5+FC_TRA_E!T5+FC_OTH_E!T5</f>
        <v>0.11126397248495276</v>
      </c>
      <c r="U5" s="10">
        <f>FC_IND_E!U5+FC_TRA_E!U5+FC_OTH_E!U5</f>
        <v>0.10008598452278594</v>
      </c>
      <c r="V5" s="10">
        <f>FC_IND_E!V5+FC_TRA_E!V5+FC_OTH_E!V5</f>
        <v>9.0283748925193447E-2</v>
      </c>
      <c r="W5" s="10">
        <f>FC_IND_E!W5+FC_TRA_E!W5+FC_OTH_E!W5</f>
        <v>8.116938950988821E-2</v>
      </c>
      <c r="X5" s="10">
        <f>FC_IND_E!X5+FC_TRA_E!X5+FC_OTH_E!X5</f>
        <v>8.1857265692175385E-2</v>
      </c>
    </row>
    <row r="6" spans="1:24" ht="11.25" customHeight="1" x14ac:dyDescent="0.2">
      <c r="A6" s="41" t="s">
        <v>7</v>
      </c>
      <c r="B6" s="9" t="s">
        <v>8</v>
      </c>
      <c r="C6" s="10">
        <f>FC_IND_E!C6+FC_TRA_E!C6+FC_OTH_E!C6</f>
        <v>0</v>
      </c>
      <c r="D6" s="10">
        <f>FC_IND_E!D6+FC_TRA_E!D6+FC_OTH_E!D6</f>
        <v>0</v>
      </c>
      <c r="E6" s="10">
        <f>FC_IND_E!E6+FC_TRA_E!E6+FC_OTH_E!E6</f>
        <v>0</v>
      </c>
      <c r="F6" s="10">
        <f>FC_IND_E!F6+FC_TRA_E!F6+FC_OTH_E!F6</f>
        <v>0</v>
      </c>
      <c r="G6" s="10">
        <f>FC_IND_E!G6+FC_TRA_E!G6+FC_OTH_E!G6</f>
        <v>0</v>
      </c>
      <c r="H6" s="10">
        <f>FC_IND_E!H6+FC_TRA_E!H6+FC_OTH_E!H6</f>
        <v>0</v>
      </c>
      <c r="I6" s="10">
        <f>FC_IND_E!I6+FC_TRA_E!I6+FC_OTH_E!I6</f>
        <v>0</v>
      </c>
      <c r="J6" s="10">
        <f>FC_IND_E!J6+FC_TRA_E!J6+FC_OTH_E!J6</f>
        <v>0</v>
      </c>
      <c r="K6" s="10">
        <f>FC_IND_E!K6+FC_TRA_E!K6+FC_OTH_E!K6</f>
        <v>0</v>
      </c>
      <c r="L6" s="10">
        <f>FC_IND_E!L6+FC_TRA_E!L6+FC_OTH_E!L6</f>
        <v>0</v>
      </c>
      <c r="M6" s="10">
        <f>FC_IND_E!M6+FC_TRA_E!M6+FC_OTH_E!M6</f>
        <v>0</v>
      </c>
      <c r="N6" s="10">
        <f>FC_IND_E!N6+FC_TRA_E!N6+FC_OTH_E!N6</f>
        <v>0</v>
      </c>
      <c r="O6" s="10">
        <f>FC_IND_E!O6+FC_TRA_E!O6+FC_OTH_E!O6</f>
        <v>0</v>
      </c>
      <c r="P6" s="10">
        <f>FC_IND_E!P6+FC_TRA_E!P6+FC_OTH_E!P6</f>
        <v>0</v>
      </c>
      <c r="Q6" s="10">
        <f>FC_IND_E!Q6+FC_TRA_E!Q6+FC_OTH_E!Q6</f>
        <v>0</v>
      </c>
      <c r="R6" s="10">
        <f>FC_IND_E!R6+FC_TRA_E!R6+FC_OTH_E!R6</f>
        <v>0.20240756663800522</v>
      </c>
      <c r="S6" s="10">
        <f>FC_IND_E!S6+FC_TRA_E!S6+FC_OTH_E!S6</f>
        <v>6.5737747205502997</v>
      </c>
      <c r="T6" s="10">
        <f>FC_IND_E!T6+FC_TRA_E!T6+FC_OTH_E!T6</f>
        <v>14.361994840928627</v>
      </c>
      <c r="U6" s="10">
        <f>FC_IND_E!U6+FC_TRA_E!U6+FC_OTH_E!U6</f>
        <v>18.599054170249357</v>
      </c>
      <c r="V6" s="10">
        <f>FC_IND_E!V6+FC_TRA_E!V6+FC_OTH_E!V6</f>
        <v>7.2911435941530511</v>
      </c>
      <c r="W6" s="10">
        <f>FC_IND_E!W6+FC_TRA_E!W6+FC_OTH_E!W6</f>
        <v>7.3259673258813409</v>
      </c>
      <c r="X6" s="10">
        <f>FC_IND_E!X6+FC_TRA_E!X6+FC_OTH_E!X6</f>
        <v>9.9553740326741185</v>
      </c>
    </row>
    <row r="7" spans="1:24" ht="11.25" customHeight="1" x14ac:dyDescent="0.2">
      <c r="A7" s="41" t="s">
        <v>9</v>
      </c>
      <c r="B7" s="9" t="s">
        <v>10</v>
      </c>
      <c r="C7" s="10">
        <f>FC_IND_E!C7+FC_TRA_E!C7+FC_OTH_E!C7</f>
        <v>2.9093723129836628</v>
      </c>
      <c r="D7" s="10">
        <f>FC_IND_E!D7+FC_TRA_E!D7+FC_OTH_E!D7</f>
        <v>0</v>
      </c>
      <c r="E7" s="10">
        <f>FC_IND_E!E7+FC_TRA_E!E7+FC_OTH_E!E7</f>
        <v>0</v>
      </c>
      <c r="F7" s="10">
        <f>FC_IND_E!F7+FC_TRA_E!F7+FC_OTH_E!F7</f>
        <v>0</v>
      </c>
      <c r="G7" s="10">
        <f>FC_IND_E!G7+FC_TRA_E!G7+FC_OTH_E!G7</f>
        <v>0</v>
      </c>
      <c r="H7" s="10">
        <f>FC_IND_E!H7+FC_TRA_E!H7+FC_OTH_E!H7</f>
        <v>0</v>
      </c>
      <c r="I7" s="10">
        <f>FC_IND_E!I7+FC_TRA_E!I7+FC_OTH_E!I7</f>
        <v>0</v>
      </c>
      <c r="J7" s="10">
        <f>FC_IND_E!J7+FC_TRA_E!J7+FC_OTH_E!J7</f>
        <v>0</v>
      </c>
      <c r="K7" s="10">
        <f>FC_IND_E!K7+FC_TRA_E!K7+FC_OTH_E!K7</f>
        <v>0</v>
      </c>
      <c r="L7" s="10">
        <f>FC_IND_E!L7+FC_TRA_E!L7+FC_OTH_E!L7</f>
        <v>0</v>
      </c>
      <c r="M7" s="10">
        <f>FC_IND_E!M7+FC_TRA_E!M7+FC_OTH_E!M7</f>
        <v>0</v>
      </c>
      <c r="N7" s="10">
        <f>FC_IND_E!N7+FC_TRA_E!N7+FC_OTH_E!N7</f>
        <v>0</v>
      </c>
      <c r="O7" s="10">
        <f>FC_IND_E!O7+FC_TRA_E!O7+FC_OTH_E!O7</f>
        <v>0</v>
      </c>
      <c r="P7" s="10">
        <f>FC_IND_E!P7+FC_TRA_E!P7+FC_OTH_E!P7</f>
        <v>0</v>
      </c>
      <c r="Q7" s="10">
        <f>FC_IND_E!Q7+FC_TRA_E!Q7+FC_OTH_E!Q7</f>
        <v>0</v>
      </c>
      <c r="R7" s="10">
        <f>FC_IND_E!R7+FC_TRA_E!R7+FC_OTH_E!R7</f>
        <v>17.922957867583829</v>
      </c>
      <c r="S7" s="10">
        <f>FC_IND_E!S7+FC_TRA_E!S7+FC_OTH_E!S7</f>
        <v>19.621152192605329</v>
      </c>
      <c r="T7" s="10">
        <f>FC_IND_E!T7+FC_TRA_E!T7+FC_OTH_E!T7</f>
        <v>24.980309544282029</v>
      </c>
      <c r="U7" s="10">
        <f>FC_IND_E!U7+FC_TRA_E!U7+FC_OTH_E!U7</f>
        <v>20.61418744625967</v>
      </c>
      <c r="V7" s="10">
        <f>FC_IND_E!V7+FC_TRA_E!V7+FC_OTH_E!V7</f>
        <v>20.569991401547721</v>
      </c>
      <c r="W7" s="10">
        <f>FC_IND_E!W7+FC_TRA_E!W7+FC_OTH_E!W7</f>
        <v>14.918314703353399</v>
      </c>
      <c r="X7" s="10">
        <f>FC_IND_E!X7+FC_TRA_E!X7+FC_OTH_E!X7</f>
        <v>15.926827171109201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14.330696474634568</v>
      </c>
      <c r="D8" s="29">
        <f t="shared" si="6"/>
        <v>19.10765262252794</v>
      </c>
      <c r="E8" s="29">
        <f t="shared" si="6"/>
        <v>17.674548581255376</v>
      </c>
      <c r="F8" s="29">
        <f t="shared" si="6"/>
        <v>12.419948409286329</v>
      </c>
      <c r="G8" s="29">
        <f t="shared" si="6"/>
        <v>10.986930352536543</v>
      </c>
      <c r="H8" s="29">
        <f t="shared" si="6"/>
        <v>13.375322441960446</v>
      </c>
      <c r="I8" s="29">
        <f t="shared" si="6"/>
        <v>6.6877042132416156</v>
      </c>
      <c r="J8" s="29">
        <f t="shared" si="6"/>
        <v>11.942304385210662</v>
      </c>
      <c r="K8" s="29">
        <f t="shared" si="6"/>
        <v>3.3438521066208078</v>
      </c>
      <c r="L8" s="29">
        <f t="shared" si="6"/>
        <v>10.509200343938089</v>
      </c>
      <c r="M8" s="29">
        <f t="shared" si="6"/>
        <v>12.897678417884778</v>
      </c>
      <c r="N8" s="29">
        <f t="shared" si="6"/>
        <v>11.942218400687876</v>
      </c>
      <c r="O8" s="29">
        <f t="shared" si="6"/>
        <v>13.375322441960448</v>
      </c>
      <c r="P8" s="29">
        <f t="shared" si="6"/>
        <v>11.464574376612209</v>
      </c>
      <c r="Q8" s="29">
        <f t="shared" si="6"/>
        <v>15.286070507308686</v>
      </c>
      <c r="R8" s="29">
        <f t="shared" si="6"/>
        <v>20.45898538263112</v>
      </c>
      <c r="S8" s="29">
        <f t="shared" si="6"/>
        <v>20.495872742906268</v>
      </c>
      <c r="T8" s="29">
        <f t="shared" si="6"/>
        <v>25.259931212381773</v>
      </c>
      <c r="U8" s="29">
        <f t="shared" si="6"/>
        <v>23.956233877901969</v>
      </c>
      <c r="V8" s="29">
        <f t="shared" si="6"/>
        <v>4.4932072226999136</v>
      </c>
      <c r="W8" s="29">
        <f t="shared" si="6"/>
        <v>6.5085124677558088</v>
      </c>
      <c r="X8" s="29">
        <f t="shared" ref="X8" si="7">SUM(X9:X10)</f>
        <v>3.4427343078245896</v>
      </c>
    </row>
    <row r="9" spans="1:24" ht="11.25" customHeight="1" x14ac:dyDescent="0.2">
      <c r="A9" s="41" t="s">
        <v>11</v>
      </c>
      <c r="B9" s="9" t="s">
        <v>12</v>
      </c>
      <c r="C9" s="10">
        <f>FC_IND_E!C9+FC_TRA_E!C9+FC_OTH_E!C9</f>
        <v>0</v>
      </c>
      <c r="D9" s="10">
        <f>FC_IND_E!D9+FC_TRA_E!D9+FC_OTH_E!D9</f>
        <v>0</v>
      </c>
      <c r="E9" s="10">
        <f>FC_IND_E!E9+FC_TRA_E!E9+FC_OTH_E!E9</f>
        <v>0</v>
      </c>
      <c r="F9" s="10">
        <f>FC_IND_E!F9+FC_TRA_E!F9+FC_OTH_E!F9</f>
        <v>0</v>
      </c>
      <c r="G9" s="10">
        <f>FC_IND_E!G9+FC_TRA_E!G9+FC_OTH_E!G9</f>
        <v>0</v>
      </c>
      <c r="H9" s="10">
        <f>FC_IND_E!H9+FC_TRA_E!H9+FC_OTH_E!H9</f>
        <v>0</v>
      </c>
      <c r="I9" s="10">
        <f>FC_IND_E!I9+FC_TRA_E!I9+FC_OTH_E!I9</f>
        <v>0</v>
      </c>
      <c r="J9" s="10">
        <f>FC_IND_E!J9+FC_TRA_E!J9+FC_OTH_E!J9</f>
        <v>0</v>
      </c>
      <c r="K9" s="10">
        <f>FC_IND_E!K9+FC_TRA_E!K9+FC_OTH_E!K9</f>
        <v>0</v>
      </c>
      <c r="L9" s="10">
        <f>FC_IND_E!L9+FC_TRA_E!L9+FC_OTH_E!L9</f>
        <v>0</v>
      </c>
      <c r="M9" s="10">
        <f>FC_IND_E!M9+FC_TRA_E!M9+FC_OTH_E!M9</f>
        <v>0</v>
      </c>
      <c r="N9" s="10">
        <f>FC_IND_E!N9+FC_TRA_E!N9+FC_OTH_E!N9</f>
        <v>0</v>
      </c>
      <c r="O9" s="10">
        <f>FC_IND_E!O9+FC_TRA_E!O9+FC_OTH_E!O9</f>
        <v>0</v>
      </c>
      <c r="P9" s="10">
        <f>FC_IND_E!P9+FC_TRA_E!P9+FC_OTH_E!P9</f>
        <v>0</v>
      </c>
      <c r="Q9" s="10">
        <f>FC_IND_E!Q9+FC_TRA_E!Q9+FC_OTH_E!Q9</f>
        <v>0</v>
      </c>
      <c r="R9" s="10">
        <f>FC_IND_E!R9+FC_TRA_E!R9+FC_OTH_E!R9</f>
        <v>0</v>
      </c>
      <c r="S9" s="10">
        <f>FC_IND_E!S9+FC_TRA_E!S9+FC_OTH_E!S9</f>
        <v>0</v>
      </c>
      <c r="T9" s="10">
        <f>FC_IND_E!T9+FC_TRA_E!T9+FC_OTH_E!T9</f>
        <v>0</v>
      </c>
      <c r="U9" s="10">
        <f>FC_IND_E!U9+FC_TRA_E!U9+FC_OTH_E!U9</f>
        <v>0</v>
      </c>
      <c r="V9" s="10">
        <f>FC_IND_E!V9+FC_TRA_E!V9+FC_OTH_E!V9</f>
        <v>0</v>
      </c>
      <c r="W9" s="10">
        <f>FC_IND_E!W9+FC_TRA_E!W9+FC_OTH_E!W9</f>
        <v>0</v>
      </c>
      <c r="X9" s="10">
        <f>FC_IND_E!X9+FC_TRA_E!X9+FC_OTH_E!X9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FC_IND_E!C10+FC_TRA_E!C10+FC_OTH_E!C10</f>
        <v>14.330696474634568</v>
      </c>
      <c r="D10" s="10">
        <f>FC_IND_E!D10+FC_TRA_E!D10+FC_OTH_E!D10</f>
        <v>19.10765262252794</v>
      </c>
      <c r="E10" s="10">
        <f>FC_IND_E!E10+FC_TRA_E!E10+FC_OTH_E!E10</f>
        <v>17.674548581255376</v>
      </c>
      <c r="F10" s="10">
        <f>FC_IND_E!F10+FC_TRA_E!F10+FC_OTH_E!F10</f>
        <v>12.419948409286329</v>
      </c>
      <c r="G10" s="10">
        <f>FC_IND_E!G10+FC_TRA_E!G10+FC_OTH_E!G10</f>
        <v>10.986930352536543</v>
      </c>
      <c r="H10" s="10">
        <f>FC_IND_E!H10+FC_TRA_E!H10+FC_OTH_E!H10</f>
        <v>13.375322441960446</v>
      </c>
      <c r="I10" s="10">
        <f>FC_IND_E!I10+FC_TRA_E!I10+FC_OTH_E!I10</f>
        <v>6.6877042132416156</v>
      </c>
      <c r="J10" s="10">
        <f>FC_IND_E!J10+FC_TRA_E!J10+FC_OTH_E!J10</f>
        <v>11.942304385210662</v>
      </c>
      <c r="K10" s="10">
        <f>FC_IND_E!K10+FC_TRA_E!K10+FC_OTH_E!K10</f>
        <v>3.3438521066208078</v>
      </c>
      <c r="L10" s="10">
        <f>FC_IND_E!L10+FC_TRA_E!L10+FC_OTH_E!L10</f>
        <v>10.509200343938089</v>
      </c>
      <c r="M10" s="10">
        <f>FC_IND_E!M10+FC_TRA_E!M10+FC_OTH_E!M10</f>
        <v>12.897678417884778</v>
      </c>
      <c r="N10" s="10">
        <f>FC_IND_E!N10+FC_TRA_E!N10+FC_OTH_E!N10</f>
        <v>11.942218400687876</v>
      </c>
      <c r="O10" s="10">
        <f>FC_IND_E!O10+FC_TRA_E!O10+FC_OTH_E!O10</f>
        <v>13.375322441960448</v>
      </c>
      <c r="P10" s="10">
        <f>FC_IND_E!P10+FC_TRA_E!P10+FC_OTH_E!P10</f>
        <v>11.464574376612209</v>
      </c>
      <c r="Q10" s="10">
        <f>FC_IND_E!Q10+FC_TRA_E!Q10+FC_OTH_E!Q10</f>
        <v>15.286070507308686</v>
      </c>
      <c r="R10" s="10">
        <f>FC_IND_E!R10+FC_TRA_E!R10+FC_OTH_E!R10</f>
        <v>20.45898538263112</v>
      </c>
      <c r="S10" s="10">
        <f>FC_IND_E!S10+FC_TRA_E!S10+FC_OTH_E!S10</f>
        <v>20.495872742906268</v>
      </c>
      <c r="T10" s="10">
        <f>FC_IND_E!T10+FC_TRA_E!T10+FC_OTH_E!T10</f>
        <v>25.259931212381773</v>
      </c>
      <c r="U10" s="10">
        <f>FC_IND_E!U10+FC_TRA_E!U10+FC_OTH_E!U10</f>
        <v>23.956233877901969</v>
      </c>
      <c r="V10" s="10">
        <f>FC_IND_E!V10+FC_TRA_E!V10+FC_OTH_E!V10</f>
        <v>4.4932072226999136</v>
      </c>
      <c r="W10" s="10">
        <f>FC_IND_E!W10+FC_TRA_E!W10+FC_OTH_E!W10</f>
        <v>6.5085124677558088</v>
      </c>
      <c r="X10" s="10">
        <f>FC_IND_E!X10+FC_TRA_E!X10+FC_OTH_E!X10</f>
        <v>3.4427343078245896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40.37687016337059</v>
      </c>
      <c r="D11" s="29">
        <f t="shared" si="8"/>
        <v>38.406534823731732</v>
      </c>
      <c r="E11" s="29">
        <f t="shared" si="8"/>
        <v>42.968443680137568</v>
      </c>
      <c r="F11" s="29">
        <f t="shared" si="8"/>
        <v>42.175408426483237</v>
      </c>
      <c r="G11" s="29">
        <f t="shared" si="8"/>
        <v>38.884178847807405</v>
      </c>
      <c r="H11" s="29">
        <f t="shared" si="8"/>
        <v>33.378675838349096</v>
      </c>
      <c r="I11" s="29">
        <f t="shared" si="8"/>
        <v>48.079707652622524</v>
      </c>
      <c r="J11" s="29">
        <f t="shared" si="8"/>
        <v>69.766895958727417</v>
      </c>
      <c r="K11" s="29">
        <f t="shared" si="8"/>
        <v>82.03396388650043</v>
      </c>
      <c r="L11" s="29">
        <f t="shared" si="8"/>
        <v>69.253310404127234</v>
      </c>
      <c r="M11" s="29">
        <f t="shared" si="8"/>
        <v>75.929062768701627</v>
      </c>
      <c r="N11" s="29">
        <f t="shared" si="8"/>
        <v>71.570077386070523</v>
      </c>
      <c r="O11" s="29">
        <f t="shared" si="8"/>
        <v>70.614703353396379</v>
      </c>
      <c r="P11" s="29">
        <f t="shared" si="8"/>
        <v>50.766723989681857</v>
      </c>
      <c r="Q11" s="29">
        <f t="shared" si="8"/>
        <v>42.09664660361134</v>
      </c>
      <c r="R11" s="29">
        <f t="shared" si="8"/>
        <v>152.53852106620812</v>
      </c>
      <c r="S11" s="29">
        <f t="shared" si="8"/>
        <v>190.63516766981945</v>
      </c>
      <c r="T11" s="29">
        <f t="shared" si="8"/>
        <v>188.43731728288904</v>
      </c>
      <c r="U11" s="29">
        <f t="shared" si="8"/>
        <v>171.88400687876185</v>
      </c>
      <c r="V11" s="29">
        <f t="shared" si="8"/>
        <v>180.6039552880481</v>
      </c>
      <c r="W11" s="29">
        <f t="shared" si="8"/>
        <v>142.6231298366294</v>
      </c>
      <c r="X11" s="29">
        <f t="shared" ref="X11" si="9">SUM(X12:X16)</f>
        <v>112.7828890799656</v>
      </c>
    </row>
    <row r="12" spans="1:24" ht="11.25" customHeight="1" x14ac:dyDescent="0.2">
      <c r="A12" s="41" t="s">
        <v>15</v>
      </c>
      <c r="B12" s="9" t="s">
        <v>16</v>
      </c>
      <c r="C12" s="10">
        <f>FC_IND_E!C12+FC_TRA_E!C12+FC_OTH_E!C12</f>
        <v>0</v>
      </c>
      <c r="D12" s="10">
        <f>FC_IND_E!D12+FC_TRA_E!D12+FC_OTH_E!D12</f>
        <v>0</v>
      </c>
      <c r="E12" s="10">
        <f>FC_IND_E!E12+FC_TRA_E!E12+FC_OTH_E!E12</f>
        <v>0</v>
      </c>
      <c r="F12" s="10">
        <f>FC_IND_E!F12+FC_TRA_E!F12+FC_OTH_E!F12</f>
        <v>0.69982803095442814</v>
      </c>
      <c r="G12" s="10">
        <f>FC_IND_E!G12+FC_TRA_E!G12+FC_OTH_E!G12</f>
        <v>0</v>
      </c>
      <c r="H12" s="10">
        <f>FC_IND_E!H12+FC_TRA_E!H12+FC_OTH_E!H12</f>
        <v>0</v>
      </c>
      <c r="I12" s="10">
        <f>FC_IND_E!I12+FC_TRA_E!I12+FC_OTH_E!I12</f>
        <v>0</v>
      </c>
      <c r="J12" s="10">
        <f>FC_IND_E!J12+FC_TRA_E!J12+FC_OTH_E!J12</f>
        <v>0</v>
      </c>
      <c r="K12" s="10">
        <f>FC_IND_E!K12+FC_TRA_E!K12+FC_OTH_E!K12</f>
        <v>4.8987102321582094</v>
      </c>
      <c r="L12" s="10">
        <f>FC_IND_E!L12+FC_TRA_E!L12+FC_OTH_E!L12</f>
        <v>0</v>
      </c>
      <c r="M12" s="10">
        <f>FC_IND_E!M12+FC_TRA_E!M12+FC_OTH_E!M12</f>
        <v>0</v>
      </c>
      <c r="N12" s="10">
        <f>FC_IND_E!N12+FC_TRA_E!N12+FC_OTH_E!N12</f>
        <v>0</v>
      </c>
      <c r="O12" s="10">
        <f>FC_IND_E!O12+FC_TRA_E!O12+FC_OTH_E!O12</f>
        <v>0</v>
      </c>
      <c r="P12" s="10">
        <f>FC_IND_E!P12+FC_TRA_E!P12+FC_OTH_E!P12</f>
        <v>0</v>
      </c>
      <c r="Q12" s="10">
        <f>FC_IND_E!Q12+FC_TRA_E!Q12+FC_OTH_E!Q12</f>
        <v>0</v>
      </c>
      <c r="R12" s="10">
        <f>FC_IND_E!R12+FC_TRA_E!R12+FC_OTH_E!R12</f>
        <v>0</v>
      </c>
      <c r="S12" s="10">
        <f>FC_IND_E!S12+FC_TRA_E!S12+FC_OTH_E!S12</f>
        <v>0</v>
      </c>
      <c r="T12" s="10">
        <f>FC_IND_E!T12+FC_TRA_E!T12+FC_OTH_E!T12</f>
        <v>0</v>
      </c>
      <c r="U12" s="10">
        <f>FC_IND_E!U12+FC_TRA_E!U12+FC_OTH_E!U12</f>
        <v>0</v>
      </c>
      <c r="V12" s="10">
        <f>FC_IND_E!V12+FC_TRA_E!V12+FC_OTH_E!V12</f>
        <v>0</v>
      </c>
      <c r="W12" s="10">
        <f>FC_IND_E!W12+FC_TRA_E!W12+FC_OTH_E!W12</f>
        <v>0</v>
      </c>
      <c r="X12" s="10">
        <f>FC_IND_E!X12+FC_TRA_E!X12+FC_OTH_E!X12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FC_IND_E!C13+FC_TRA_E!C13+FC_OTH_E!C13</f>
        <v>36.07764402407566</v>
      </c>
      <c r="D13" s="10">
        <f>FC_IND_E!D13+FC_TRA_E!D13+FC_OTH_E!D13</f>
        <v>32.674118658641447</v>
      </c>
      <c r="E13" s="10">
        <f>FC_IND_E!E13+FC_TRA_E!E13+FC_OTH_E!E13</f>
        <v>36.758383490971617</v>
      </c>
      <c r="F13" s="10">
        <f>FC_IND_E!F13+FC_TRA_E!F13+FC_OTH_E!F13</f>
        <v>33.354772141014621</v>
      </c>
      <c r="G13" s="10">
        <f>FC_IND_E!G13+FC_TRA_E!G13+FC_OTH_E!G13</f>
        <v>32.674118658641454</v>
      </c>
      <c r="H13" s="10">
        <f>FC_IND_E!H13+FC_TRA_E!H13+FC_OTH_E!H13</f>
        <v>23.824849527085121</v>
      </c>
      <c r="I13" s="10">
        <f>FC_IND_E!I13+FC_TRA_E!I13+FC_OTH_E!I13</f>
        <v>39.481255374032671</v>
      </c>
      <c r="J13" s="10">
        <f>FC_IND_E!J13+FC_TRA_E!J13+FC_OTH_E!J13</f>
        <v>44.926913155631986</v>
      </c>
      <c r="K13" s="10">
        <f>FC_IND_E!K13+FC_TRA_E!K13+FC_OTH_E!K13</f>
        <v>45.607566638005167</v>
      </c>
      <c r="L13" s="10">
        <f>FC_IND_E!L13+FC_TRA_E!L13+FC_OTH_E!L13</f>
        <v>31.993379191745479</v>
      </c>
      <c r="M13" s="10">
        <f>FC_IND_E!M13+FC_TRA_E!M13+FC_OTH_E!M13</f>
        <v>36.758383490971617</v>
      </c>
      <c r="N13" s="10">
        <f>FC_IND_E!N13+FC_TRA_E!N13+FC_OTH_E!N13</f>
        <v>33.354772141014628</v>
      </c>
      <c r="O13" s="10">
        <f>FC_IND_E!O13+FC_TRA_E!O13+FC_OTH_E!O13</f>
        <v>33.354772141014614</v>
      </c>
      <c r="P13" s="10">
        <f>FC_IND_E!P13+FC_TRA_E!P13+FC_OTH_E!P13</f>
        <v>29.27059329320722</v>
      </c>
      <c r="Q13" s="10">
        <f>FC_IND_E!Q13+FC_TRA_E!Q13+FC_OTH_E!Q13</f>
        <v>30.631986242476351</v>
      </c>
      <c r="R13" s="10">
        <f>FC_IND_E!R13+FC_TRA_E!R13+FC_OTH_E!R13</f>
        <v>144.44075666380056</v>
      </c>
      <c r="S13" s="10">
        <f>FC_IND_E!S13+FC_TRA_E!S13+FC_OTH_E!S13</f>
        <v>171.55958727429064</v>
      </c>
      <c r="T13" s="10">
        <f>FC_IND_E!T13+FC_TRA_E!T13+FC_OTH_E!T13</f>
        <v>168.13963886500426</v>
      </c>
      <c r="U13" s="10">
        <f>FC_IND_E!U13+FC_TRA_E!U13+FC_OTH_E!U13</f>
        <v>153.63233018056752</v>
      </c>
      <c r="V13" s="10">
        <f>FC_IND_E!V13+FC_TRA_E!V13+FC_OTH_E!V13</f>
        <v>160.00111779879617</v>
      </c>
      <c r="W13" s="10">
        <f>FC_IND_E!W13+FC_TRA_E!W13+FC_OTH_E!W13</f>
        <v>137.3450558899398</v>
      </c>
      <c r="X13" s="10">
        <f>FC_IND_E!X13+FC_TRA_E!X13+FC_OTH_E!X13</f>
        <v>106.66741186586414</v>
      </c>
    </row>
    <row r="14" spans="1:24" ht="11.25" customHeight="1" x14ac:dyDescent="0.2">
      <c r="A14" s="41" t="s">
        <v>19</v>
      </c>
      <c r="B14" s="9" t="s">
        <v>20</v>
      </c>
      <c r="C14" s="10">
        <f>FC_IND_E!C14+FC_TRA_E!C14+FC_OTH_E!C14</f>
        <v>0</v>
      </c>
      <c r="D14" s="10">
        <f>FC_IND_E!D14+FC_TRA_E!D14+FC_OTH_E!D14</f>
        <v>0</v>
      </c>
      <c r="E14" s="10">
        <f>FC_IND_E!E14+FC_TRA_E!E14+FC_OTH_E!E14</f>
        <v>0</v>
      </c>
      <c r="F14" s="10">
        <f>FC_IND_E!F14+FC_TRA_E!F14+FC_OTH_E!F14</f>
        <v>0</v>
      </c>
      <c r="G14" s="10">
        <f>FC_IND_E!G14+FC_TRA_E!G14+FC_OTH_E!G14</f>
        <v>0</v>
      </c>
      <c r="H14" s="10">
        <f>FC_IND_E!H14+FC_TRA_E!H14+FC_OTH_E!H14</f>
        <v>0</v>
      </c>
      <c r="I14" s="10">
        <f>FC_IND_E!I14+FC_TRA_E!I14+FC_OTH_E!I14</f>
        <v>0</v>
      </c>
      <c r="J14" s="10">
        <f>FC_IND_E!J14+FC_TRA_E!J14+FC_OTH_E!J14</f>
        <v>0</v>
      </c>
      <c r="K14" s="10">
        <f>FC_IND_E!K14+FC_TRA_E!K14+FC_OTH_E!K14</f>
        <v>0</v>
      </c>
      <c r="L14" s="10">
        <f>FC_IND_E!L14+FC_TRA_E!L14+FC_OTH_E!L14</f>
        <v>0</v>
      </c>
      <c r="M14" s="10">
        <f>FC_IND_E!M14+FC_TRA_E!M14+FC_OTH_E!M14</f>
        <v>0</v>
      </c>
      <c r="N14" s="10">
        <f>FC_IND_E!N14+FC_TRA_E!N14+FC_OTH_E!N14</f>
        <v>0</v>
      </c>
      <c r="O14" s="10">
        <f>FC_IND_E!O14+FC_TRA_E!O14+FC_OTH_E!O14</f>
        <v>0</v>
      </c>
      <c r="P14" s="10">
        <f>FC_IND_E!P14+FC_TRA_E!P14+FC_OTH_E!P14</f>
        <v>0</v>
      </c>
      <c r="Q14" s="10">
        <f>FC_IND_E!Q14+FC_TRA_E!Q14+FC_OTH_E!Q14</f>
        <v>0</v>
      </c>
      <c r="R14" s="10">
        <f>FC_IND_E!R14+FC_TRA_E!R14+FC_OTH_E!R14</f>
        <v>0</v>
      </c>
      <c r="S14" s="10">
        <f>FC_IND_E!S14+FC_TRA_E!S14+FC_OTH_E!S14</f>
        <v>0</v>
      </c>
      <c r="T14" s="10">
        <f>FC_IND_E!T14+FC_TRA_E!T14+FC_OTH_E!T14</f>
        <v>0</v>
      </c>
      <c r="U14" s="10">
        <f>FC_IND_E!U14+FC_TRA_E!U14+FC_OTH_E!U14</f>
        <v>0</v>
      </c>
      <c r="V14" s="10">
        <f>FC_IND_E!V14+FC_TRA_E!V14+FC_OTH_E!V14</f>
        <v>0</v>
      </c>
      <c r="W14" s="10">
        <f>FC_IND_E!W14+FC_TRA_E!W14+FC_OTH_E!W14</f>
        <v>0</v>
      </c>
      <c r="X14" s="10">
        <f>FC_IND_E!X14+FC_TRA_E!X14+FC_OTH_E!X14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FC_IND_E!C15+FC_TRA_E!C15+FC_OTH_E!C15</f>
        <v>0</v>
      </c>
      <c r="D15" s="10">
        <f>FC_IND_E!D15+FC_TRA_E!D15+FC_OTH_E!D15</f>
        <v>0</v>
      </c>
      <c r="E15" s="10">
        <f>FC_IND_E!E15+FC_TRA_E!E15+FC_OTH_E!E15</f>
        <v>0</v>
      </c>
      <c r="F15" s="10">
        <f>FC_IND_E!F15+FC_TRA_E!F15+FC_OTH_E!F15</f>
        <v>0</v>
      </c>
      <c r="G15" s="10">
        <f>FC_IND_E!G15+FC_TRA_E!G15+FC_OTH_E!G15</f>
        <v>0</v>
      </c>
      <c r="H15" s="10">
        <f>FC_IND_E!H15+FC_TRA_E!H15+FC_OTH_E!H15</f>
        <v>0</v>
      </c>
      <c r="I15" s="10">
        <f>FC_IND_E!I15+FC_TRA_E!I15+FC_OTH_E!I15</f>
        <v>0</v>
      </c>
      <c r="J15" s="10">
        <f>FC_IND_E!J15+FC_TRA_E!J15+FC_OTH_E!J15</f>
        <v>0</v>
      </c>
      <c r="K15" s="10">
        <f>FC_IND_E!K15+FC_TRA_E!K15+FC_OTH_E!K15</f>
        <v>0</v>
      </c>
      <c r="L15" s="10">
        <f>FC_IND_E!L15+FC_TRA_E!L15+FC_OTH_E!L15</f>
        <v>0</v>
      </c>
      <c r="M15" s="10">
        <f>FC_IND_E!M15+FC_TRA_E!M15+FC_OTH_E!M15</f>
        <v>0</v>
      </c>
      <c r="N15" s="10">
        <f>FC_IND_E!N15+FC_TRA_E!N15+FC_OTH_E!N15</f>
        <v>0</v>
      </c>
      <c r="O15" s="10">
        <f>FC_IND_E!O15+FC_TRA_E!O15+FC_OTH_E!O15</f>
        <v>0</v>
      </c>
      <c r="P15" s="10">
        <f>FC_IND_E!P15+FC_TRA_E!P15+FC_OTH_E!P15</f>
        <v>0</v>
      </c>
      <c r="Q15" s="10">
        <f>FC_IND_E!Q15+FC_TRA_E!Q15+FC_OTH_E!Q15</f>
        <v>0</v>
      </c>
      <c r="R15" s="10">
        <f>FC_IND_E!R15+FC_TRA_E!R15+FC_OTH_E!R15</f>
        <v>0</v>
      </c>
      <c r="S15" s="10">
        <f>FC_IND_E!S15+FC_TRA_E!S15+FC_OTH_E!S15</f>
        <v>0</v>
      </c>
      <c r="T15" s="10">
        <f>FC_IND_E!T15+FC_TRA_E!T15+FC_OTH_E!T15</f>
        <v>0</v>
      </c>
      <c r="U15" s="10">
        <f>FC_IND_E!U15+FC_TRA_E!U15+FC_OTH_E!U15</f>
        <v>0</v>
      </c>
      <c r="V15" s="10">
        <f>FC_IND_E!V15+FC_TRA_E!V15+FC_OTH_E!V15</f>
        <v>0</v>
      </c>
      <c r="W15" s="10">
        <f>FC_IND_E!W15+FC_TRA_E!W15+FC_OTH_E!W15</f>
        <v>0</v>
      </c>
      <c r="X15" s="10">
        <f>FC_IND_E!X15+FC_TRA_E!X15+FC_OTH_E!X15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FC_IND_E!C16+FC_TRA_E!C16+FC_OTH_E!C16</f>
        <v>4.2992261392949276</v>
      </c>
      <c r="D16" s="10">
        <f>FC_IND_E!D16+FC_TRA_E!D16+FC_OTH_E!D16</f>
        <v>5.7324161650902834</v>
      </c>
      <c r="E16" s="10">
        <f>FC_IND_E!E16+FC_TRA_E!E16+FC_OTH_E!E16</f>
        <v>6.2100601891659499</v>
      </c>
      <c r="F16" s="10">
        <f>FC_IND_E!F16+FC_TRA_E!F16+FC_OTH_E!F16</f>
        <v>8.120808254514186</v>
      </c>
      <c r="G16" s="10">
        <f>FC_IND_E!G16+FC_TRA_E!G16+FC_OTH_E!G16</f>
        <v>6.2100601891659499</v>
      </c>
      <c r="H16" s="10">
        <f>FC_IND_E!H16+FC_TRA_E!H16+FC_OTH_E!H16</f>
        <v>9.5538263112639719</v>
      </c>
      <c r="I16" s="10">
        <f>FC_IND_E!I16+FC_TRA_E!I16+FC_OTH_E!I16</f>
        <v>8.5984522785898534</v>
      </c>
      <c r="J16" s="10">
        <f>FC_IND_E!J16+FC_TRA_E!J16+FC_OTH_E!J16</f>
        <v>24.839982803095438</v>
      </c>
      <c r="K16" s="10">
        <f>FC_IND_E!K16+FC_TRA_E!K16+FC_OTH_E!K16</f>
        <v>31.527687016337058</v>
      </c>
      <c r="L16" s="10">
        <f>FC_IND_E!L16+FC_TRA_E!L16+FC_OTH_E!L16</f>
        <v>37.259931212381758</v>
      </c>
      <c r="M16" s="10">
        <f>FC_IND_E!M16+FC_TRA_E!M16+FC_OTH_E!M16</f>
        <v>39.170679277730009</v>
      </c>
      <c r="N16" s="10">
        <f>FC_IND_E!N16+FC_TRA_E!N16+FC_OTH_E!N16</f>
        <v>38.215305245055887</v>
      </c>
      <c r="O16" s="10">
        <f>FC_IND_E!O16+FC_TRA_E!O16+FC_OTH_E!O16</f>
        <v>37.259931212381765</v>
      </c>
      <c r="P16" s="10">
        <f>FC_IND_E!P16+FC_TRA_E!P16+FC_OTH_E!P16</f>
        <v>21.496130696474637</v>
      </c>
      <c r="Q16" s="10">
        <f>FC_IND_E!Q16+FC_TRA_E!Q16+FC_OTH_E!Q16</f>
        <v>11.464660361134991</v>
      </c>
      <c r="R16" s="10">
        <f>FC_IND_E!R16+FC_TRA_E!R16+FC_OTH_E!R16</f>
        <v>8.0977644024075648</v>
      </c>
      <c r="S16" s="10">
        <f>FC_IND_E!S16+FC_TRA_E!S16+FC_OTH_E!S16</f>
        <v>19.075580395528803</v>
      </c>
      <c r="T16" s="10">
        <f>FC_IND_E!T16+FC_TRA_E!T16+FC_OTH_E!T16</f>
        <v>20.297678417884782</v>
      </c>
      <c r="U16" s="10">
        <f>FC_IND_E!U16+FC_TRA_E!U16+FC_OTH_E!U16</f>
        <v>18.251676698194323</v>
      </c>
      <c r="V16" s="10">
        <f>FC_IND_E!V16+FC_TRA_E!V16+FC_OTH_E!V16</f>
        <v>20.602837489251936</v>
      </c>
      <c r="W16" s="10">
        <f>FC_IND_E!W16+FC_TRA_E!W16+FC_OTH_E!W16</f>
        <v>5.2780739466895961</v>
      </c>
      <c r="X16" s="10">
        <f>FC_IND_E!X16+FC_TRA_E!X16+FC_OTH_E!X16</f>
        <v>6.1154772141014613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155.55167669819429</v>
      </c>
      <c r="D17" s="37">
        <f t="shared" si="10"/>
        <v>166.34213241616507</v>
      </c>
      <c r="E17" s="37">
        <f t="shared" si="10"/>
        <v>164.17463456577812</v>
      </c>
      <c r="F17" s="37">
        <f t="shared" si="10"/>
        <v>184.45382631126398</v>
      </c>
      <c r="G17" s="37">
        <f t="shared" si="10"/>
        <v>221.29750644883919</v>
      </c>
      <c r="H17" s="37">
        <f t="shared" si="10"/>
        <v>214.70997420464312</v>
      </c>
      <c r="I17" s="37">
        <f t="shared" si="10"/>
        <v>231.38331900257955</v>
      </c>
      <c r="J17" s="37">
        <f t="shared" si="10"/>
        <v>226.5969905417025</v>
      </c>
      <c r="K17" s="37">
        <f t="shared" si="10"/>
        <v>220.47652622527943</v>
      </c>
      <c r="L17" s="37">
        <f t="shared" si="10"/>
        <v>180.77429062768701</v>
      </c>
      <c r="M17" s="37">
        <f t="shared" si="10"/>
        <v>198.58280309544278</v>
      </c>
      <c r="N17" s="37">
        <f t="shared" si="10"/>
        <v>190.80954428202918</v>
      </c>
      <c r="O17" s="37">
        <f t="shared" si="10"/>
        <v>192.91066208082543</v>
      </c>
      <c r="P17" s="37">
        <f t="shared" si="10"/>
        <v>197.87601031814273</v>
      </c>
      <c r="Q17" s="37">
        <f t="shared" si="10"/>
        <v>203.9508168529664</v>
      </c>
      <c r="R17" s="37">
        <f t="shared" si="10"/>
        <v>215.97291487532249</v>
      </c>
      <c r="S17" s="37">
        <f t="shared" si="10"/>
        <v>220.66431642304383</v>
      </c>
      <c r="T17" s="37">
        <f t="shared" si="10"/>
        <v>238.10601891659502</v>
      </c>
      <c r="U17" s="37">
        <f t="shared" si="10"/>
        <v>212.98546861564913</v>
      </c>
      <c r="V17" s="37">
        <f t="shared" si="10"/>
        <v>177.08486672398968</v>
      </c>
      <c r="W17" s="37">
        <f t="shared" si="10"/>
        <v>191.51951848667241</v>
      </c>
      <c r="X17" s="37">
        <f t="shared" ref="X17" si="11">SUM(X18:X21)</f>
        <v>219.0674118658641</v>
      </c>
    </row>
    <row r="18" spans="1:24" ht="11.25" customHeight="1" x14ac:dyDescent="0.2">
      <c r="A18" s="42" t="s">
        <v>27</v>
      </c>
      <c r="B18" s="9" t="s">
        <v>28</v>
      </c>
      <c r="C18" s="10">
        <f>FC_IND_E!C18+FC_TRA_E!C18+FC_OTH_E!C18</f>
        <v>0</v>
      </c>
      <c r="D18" s="10">
        <f>FC_IND_E!D18+FC_TRA_E!D18+FC_OTH_E!D18</f>
        <v>0</v>
      </c>
      <c r="E18" s="10">
        <f>FC_IND_E!E18+FC_TRA_E!E18+FC_OTH_E!E18</f>
        <v>0</v>
      </c>
      <c r="F18" s="10">
        <f>FC_IND_E!F18+FC_TRA_E!F18+FC_OTH_E!F18</f>
        <v>0</v>
      </c>
      <c r="G18" s="10">
        <f>FC_IND_E!G18+FC_TRA_E!G18+FC_OTH_E!G18</f>
        <v>0</v>
      </c>
      <c r="H18" s="10">
        <f>FC_IND_E!H18+FC_TRA_E!H18+FC_OTH_E!H18</f>
        <v>0</v>
      </c>
      <c r="I18" s="10">
        <f>FC_IND_E!I18+FC_TRA_E!I18+FC_OTH_E!I18</f>
        <v>0</v>
      </c>
      <c r="J18" s="10">
        <f>FC_IND_E!J18+FC_TRA_E!J18+FC_OTH_E!J18</f>
        <v>0</v>
      </c>
      <c r="K18" s="10">
        <f>FC_IND_E!K18+FC_TRA_E!K18+FC_OTH_E!K18</f>
        <v>0</v>
      </c>
      <c r="L18" s="10">
        <f>FC_IND_E!L18+FC_TRA_E!L18+FC_OTH_E!L18</f>
        <v>0</v>
      </c>
      <c r="M18" s="10">
        <f>FC_IND_E!M18+FC_TRA_E!M18+FC_OTH_E!M18</f>
        <v>0</v>
      </c>
      <c r="N18" s="10">
        <f>FC_IND_E!N18+FC_TRA_E!N18+FC_OTH_E!N18</f>
        <v>0</v>
      </c>
      <c r="O18" s="10">
        <f>FC_IND_E!O18+FC_TRA_E!O18+FC_OTH_E!O18</f>
        <v>0</v>
      </c>
      <c r="P18" s="10">
        <f>FC_IND_E!P18+FC_TRA_E!P18+FC_OTH_E!P18</f>
        <v>0</v>
      </c>
      <c r="Q18" s="10">
        <f>FC_IND_E!Q18+FC_TRA_E!Q18+FC_OTH_E!Q18</f>
        <v>0</v>
      </c>
      <c r="R18" s="10">
        <f>FC_IND_E!R18+FC_TRA_E!R18+FC_OTH_E!R18</f>
        <v>0</v>
      </c>
      <c r="S18" s="10">
        <f>FC_IND_E!S18+FC_TRA_E!S18+FC_OTH_E!S18</f>
        <v>0</v>
      </c>
      <c r="T18" s="10">
        <f>FC_IND_E!T18+FC_TRA_E!T18+FC_OTH_E!T18</f>
        <v>0</v>
      </c>
      <c r="U18" s="10">
        <f>FC_IND_E!U18+FC_TRA_E!U18+FC_OTH_E!U18</f>
        <v>0</v>
      </c>
      <c r="V18" s="10">
        <f>FC_IND_E!V18+FC_TRA_E!V18+FC_OTH_E!V18</f>
        <v>0</v>
      </c>
      <c r="W18" s="10">
        <f>FC_IND_E!W18+FC_TRA_E!W18+FC_OTH_E!W18</f>
        <v>0</v>
      </c>
      <c r="X18" s="10">
        <f>FC_IND_E!X18+FC_TRA_E!X18+FC_OTH_E!X18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FC_IND_E!C19+FC_TRA_E!C19+FC_OTH_E!C19</f>
        <v>99.818744625967312</v>
      </c>
      <c r="D19" s="10">
        <f>FC_IND_E!D19+FC_TRA_E!D19+FC_OTH_E!D19</f>
        <v>99.704299226139284</v>
      </c>
      <c r="E19" s="10">
        <f>FC_IND_E!E19+FC_TRA_E!E19+FC_OTH_E!E19</f>
        <v>94.610060189165935</v>
      </c>
      <c r="F19" s="10">
        <f>FC_IND_E!F19+FC_TRA_E!F19+FC_OTH_E!F19</f>
        <v>112.0579535683577</v>
      </c>
      <c r="G19" s="10">
        <f>FC_IND_E!G19+FC_TRA_E!G19+FC_OTH_E!G19</f>
        <v>145.27609630266551</v>
      </c>
      <c r="H19" s="10">
        <f>FC_IND_E!H19+FC_TRA_E!H19+FC_OTH_E!H19</f>
        <v>140.1972484952708</v>
      </c>
      <c r="I19" s="10">
        <f>FC_IND_E!I19+FC_TRA_E!I19+FC_OTH_E!I19</f>
        <v>154.98357695614791</v>
      </c>
      <c r="J19" s="10">
        <f>FC_IND_E!J19+FC_TRA_E!J19+FC_OTH_E!J19</f>
        <v>152.86448839208941</v>
      </c>
      <c r="K19" s="10">
        <f>FC_IND_E!K19+FC_TRA_E!K19+FC_OTH_E!K19</f>
        <v>148.45597592433359</v>
      </c>
      <c r="L19" s="10">
        <f>FC_IND_E!L19+FC_TRA_E!L19+FC_OTH_E!L19</f>
        <v>109.07196904557179</v>
      </c>
      <c r="M19" s="10">
        <f>FC_IND_E!M19+FC_TRA_E!M19+FC_OTH_E!M19</f>
        <v>125.6602751504729</v>
      </c>
      <c r="N19" s="10">
        <f>FC_IND_E!N19+FC_TRA_E!N19+FC_OTH_E!N19</f>
        <v>120.2454858125537</v>
      </c>
      <c r="O19" s="10">
        <f>FC_IND_E!O19+FC_TRA_E!O19+FC_OTH_E!O19</f>
        <v>121.49613069647461</v>
      </c>
      <c r="P19" s="10">
        <f>FC_IND_E!P19+FC_TRA_E!P19+FC_OTH_E!P19</f>
        <v>127.7300085984523</v>
      </c>
      <c r="Q19" s="10">
        <f>FC_IND_E!Q19+FC_TRA_E!Q19+FC_OTH_E!Q19</f>
        <v>137.10945829750639</v>
      </c>
      <c r="R19" s="10">
        <f>FC_IND_E!R19+FC_TRA_E!R19+FC_OTH_E!R19</f>
        <v>158.4013757523646</v>
      </c>
      <c r="S19" s="10">
        <f>FC_IND_E!S19+FC_TRA_E!S19+FC_OTH_E!S19</f>
        <v>150.13955288048149</v>
      </c>
      <c r="T19" s="10">
        <f>FC_IND_E!T19+FC_TRA_E!T19+FC_OTH_E!T19</f>
        <v>151.11220980223561</v>
      </c>
      <c r="U19" s="10">
        <f>FC_IND_E!U19+FC_TRA_E!U19+FC_OTH_E!U19</f>
        <v>141.8484092863284</v>
      </c>
      <c r="V19" s="10">
        <f>FC_IND_E!V19+FC_TRA_E!V19+FC_OTH_E!V19</f>
        <v>122.8116079105761</v>
      </c>
      <c r="W19" s="10">
        <f>FC_IND_E!W19+FC_TRA_E!W19+FC_OTH_E!W19</f>
        <v>128.56672398968189</v>
      </c>
      <c r="X19" s="10">
        <f>FC_IND_E!X19+FC_TRA_E!X19+FC_OTH_E!X19</f>
        <v>136.26259673258809</v>
      </c>
    </row>
    <row r="20" spans="1:24" ht="11.25" customHeight="1" x14ac:dyDescent="0.2">
      <c r="A20" s="42" t="s">
        <v>31</v>
      </c>
      <c r="B20" s="9" t="s">
        <v>32</v>
      </c>
      <c r="C20" s="10">
        <f>FC_IND_E!C20+FC_TRA_E!C20+FC_OTH_E!C20</f>
        <v>55.732932072226987</v>
      </c>
      <c r="D20" s="10">
        <f>FC_IND_E!D20+FC_TRA_E!D20+FC_OTH_E!D20</f>
        <v>66.637833190025788</v>
      </c>
      <c r="E20" s="10">
        <f>FC_IND_E!E20+FC_TRA_E!E20+FC_OTH_E!E20</f>
        <v>69.564574376612185</v>
      </c>
      <c r="F20" s="10">
        <f>FC_IND_E!F20+FC_TRA_E!F20+FC_OTH_E!F20</f>
        <v>72.395872742906263</v>
      </c>
      <c r="G20" s="10">
        <f>FC_IND_E!G20+FC_TRA_E!G20+FC_OTH_E!G20</f>
        <v>76.021410146173679</v>
      </c>
      <c r="H20" s="10">
        <f>FC_IND_E!H20+FC_TRA_E!H20+FC_OTH_E!H20</f>
        <v>74.512725709372305</v>
      </c>
      <c r="I20" s="10">
        <f>FC_IND_E!I20+FC_TRA_E!I20+FC_OTH_E!I20</f>
        <v>76.399742046431641</v>
      </c>
      <c r="J20" s="10">
        <f>FC_IND_E!J20+FC_TRA_E!J20+FC_OTH_E!J20</f>
        <v>73.732502149613069</v>
      </c>
      <c r="K20" s="10">
        <f>FC_IND_E!K20+FC_TRA_E!K20+FC_OTH_E!K20</f>
        <v>72.020550300945828</v>
      </c>
      <c r="L20" s="10">
        <f>FC_IND_E!L20+FC_TRA_E!L20+FC_OTH_E!L20</f>
        <v>71.702321582115218</v>
      </c>
      <c r="M20" s="10">
        <f>FC_IND_E!M20+FC_TRA_E!M20+FC_OTH_E!M20</f>
        <v>72.9225279449699</v>
      </c>
      <c r="N20" s="10">
        <f>FC_IND_E!N20+FC_TRA_E!N20+FC_OTH_E!N20</f>
        <v>70.564058469475484</v>
      </c>
      <c r="O20" s="10">
        <f>FC_IND_E!O20+FC_TRA_E!O20+FC_OTH_E!O20</f>
        <v>71.414531384350809</v>
      </c>
      <c r="P20" s="10">
        <f>FC_IND_E!P20+FC_TRA_E!P20+FC_OTH_E!P20</f>
        <v>70.146001719690446</v>
      </c>
      <c r="Q20" s="10">
        <f>FC_IND_E!Q20+FC_TRA_E!Q20+FC_OTH_E!Q20</f>
        <v>66.841358555460019</v>
      </c>
      <c r="R20" s="10">
        <f>FC_IND_E!R20+FC_TRA_E!R20+FC_OTH_E!R20</f>
        <v>57.57153912295788</v>
      </c>
      <c r="S20" s="10">
        <f>FC_IND_E!S20+FC_TRA_E!S20+FC_OTH_E!S20</f>
        <v>70.52476354256234</v>
      </c>
      <c r="T20" s="10">
        <f>FC_IND_E!T20+FC_TRA_E!T20+FC_OTH_E!T20</f>
        <v>86.993809114359408</v>
      </c>
      <c r="U20" s="10">
        <f>FC_IND_E!U20+FC_TRA_E!U20+FC_OTH_E!U20</f>
        <v>71.137059329320721</v>
      </c>
      <c r="V20" s="10">
        <f>FC_IND_E!V20+FC_TRA_E!V20+FC_OTH_E!V20</f>
        <v>54.273258813413577</v>
      </c>
      <c r="W20" s="10">
        <f>FC_IND_E!W20+FC_TRA_E!W20+FC_OTH_E!W20</f>
        <v>62.952794496990528</v>
      </c>
      <c r="X20" s="10">
        <f>FC_IND_E!X20+FC_TRA_E!X20+FC_OTH_E!X20</f>
        <v>82.804815133276009</v>
      </c>
    </row>
    <row r="21" spans="1:24" ht="11.25" customHeight="1" x14ac:dyDescent="0.2">
      <c r="A21" s="42" t="s">
        <v>33</v>
      </c>
      <c r="B21" s="9" t="s">
        <v>34</v>
      </c>
      <c r="C21" s="10">
        <f>FC_IND_E!C21+FC_TRA_E!C21+FC_OTH_E!C21</f>
        <v>0</v>
      </c>
      <c r="D21" s="10">
        <f>FC_IND_E!D21+FC_TRA_E!D21+FC_OTH_E!D21</f>
        <v>0</v>
      </c>
      <c r="E21" s="10">
        <f>FC_IND_E!E21+FC_TRA_E!E21+FC_OTH_E!E21</f>
        <v>0</v>
      </c>
      <c r="F21" s="10">
        <f>FC_IND_E!F21+FC_TRA_E!F21+FC_OTH_E!F21</f>
        <v>0</v>
      </c>
      <c r="G21" s="10">
        <f>FC_IND_E!G21+FC_TRA_E!G21+FC_OTH_E!G21</f>
        <v>0</v>
      </c>
      <c r="H21" s="10">
        <f>FC_IND_E!H21+FC_TRA_E!H21+FC_OTH_E!H21</f>
        <v>0</v>
      </c>
      <c r="I21" s="10">
        <f>FC_IND_E!I21+FC_TRA_E!I21+FC_OTH_E!I21</f>
        <v>0</v>
      </c>
      <c r="J21" s="10">
        <f>FC_IND_E!J21+FC_TRA_E!J21+FC_OTH_E!J21</f>
        <v>0</v>
      </c>
      <c r="K21" s="10">
        <f>FC_IND_E!K21+FC_TRA_E!K21+FC_OTH_E!K21</f>
        <v>0</v>
      </c>
      <c r="L21" s="10">
        <f>FC_IND_E!L21+FC_TRA_E!L21+FC_OTH_E!L21</f>
        <v>0</v>
      </c>
      <c r="M21" s="10">
        <f>FC_IND_E!M21+FC_TRA_E!M21+FC_OTH_E!M21</f>
        <v>0</v>
      </c>
      <c r="N21" s="10">
        <f>FC_IND_E!N21+FC_TRA_E!N21+FC_OTH_E!N21</f>
        <v>0</v>
      </c>
      <c r="O21" s="10">
        <f>FC_IND_E!O21+FC_TRA_E!O21+FC_OTH_E!O21</f>
        <v>0</v>
      </c>
      <c r="P21" s="10">
        <f>FC_IND_E!P21+FC_TRA_E!P21+FC_OTH_E!P21</f>
        <v>0</v>
      </c>
      <c r="Q21" s="10">
        <f>FC_IND_E!Q21+FC_TRA_E!Q21+FC_OTH_E!Q21</f>
        <v>0</v>
      </c>
      <c r="R21" s="10">
        <f>FC_IND_E!R21+FC_TRA_E!R21+FC_OTH_E!R21</f>
        <v>0</v>
      </c>
      <c r="S21" s="10">
        <f>FC_IND_E!S21+FC_TRA_E!S21+FC_OTH_E!S21</f>
        <v>0</v>
      </c>
      <c r="T21" s="10">
        <f>FC_IND_E!T21+FC_TRA_E!T21+FC_OTH_E!T21</f>
        <v>0</v>
      </c>
      <c r="U21" s="10">
        <f>FC_IND_E!U21+FC_TRA_E!U21+FC_OTH_E!U21</f>
        <v>0</v>
      </c>
      <c r="V21" s="10">
        <f>FC_IND_E!V21+FC_TRA_E!V21+FC_OTH_E!V21</f>
        <v>0</v>
      </c>
      <c r="W21" s="10">
        <f>FC_IND_E!W21+FC_TRA_E!W21+FC_OTH_E!W21</f>
        <v>0</v>
      </c>
      <c r="X21" s="10">
        <f>FC_IND_E!X21+FC_TRA_E!X21+FC_OTH_E!X21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FC_IND_E!C23+FC_TRA_E!C23+FC_OTH_E!C23</f>
        <v>0</v>
      </c>
      <c r="D23" s="10">
        <f>FC_IND_E!D23+FC_TRA_E!D23+FC_OTH_E!D23</f>
        <v>0</v>
      </c>
      <c r="E23" s="10">
        <f>FC_IND_E!E23+FC_TRA_E!E23+FC_OTH_E!E23</f>
        <v>0</v>
      </c>
      <c r="F23" s="10">
        <f>FC_IND_E!F23+FC_TRA_E!F23+FC_OTH_E!F23</f>
        <v>0</v>
      </c>
      <c r="G23" s="10">
        <f>FC_IND_E!G23+FC_TRA_E!G23+FC_OTH_E!G23</f>
        <v>0</v>
      </c>
      <c r="H23" s="10">
        <f>FC_IND_E!H23+FC_TRA_E!H23+FC_OTH_E!H23</f>
        <v>0</v>
      </c>
      <c r="I23" s="10">
        <f>FC_IND_E!I23+FC_TRA_E!I23+FC_OTH_E!I23</f>
        <v>0</v>
      </c>
      <c r="J23" s="10">
        <f>FC_IND_E!J23+FC_TRA_E!J23+FC_OTH_E!J23</f>
        <v>0</v>
      </c>
      <c r="K23" s="10">
        <f>FC_IND_E!K23+FC_TRA_E!K23+FC_OTH_E!K23</f>
        <v>0</v>
      </c>
      <c r="L23" s="10">
        <f>FC_IND_E!L23+FC_TRA_E!L23+FC_OTH_E!L23</f>
        <v>0</v>
      </c>
      <c r="M23" s="10">
        <f>FC_IND_E!M23+FC_TRA_E!M23+FC_OTH_E!M23</f>
        <v>0</v>
      </c>
      <c r="N23" s="10">
        <f>FC_IND_E!N23+FC_TRA_E!N23+FC_OTH_E!N23</f>
        <v>0</v>
      </c>
      <c r="O23" s="10">
        <f>FC_IND_E!O23+FC_TRA_E!O23+FC_OTH_E!O23</f>
        <v>0</v>
      </c>
      <c r="P23" s="10">
        <f>FC_IND_E!P23+FC_TRA_E!P23+FC_OTH_E!P23</f>
        <v>0</v>
      </c>
      <c r="Q23" s="10">
        <f>FC_IND_E!Q23+FC_TRA_E!Q23+FC_OTH_E!Q23</f>
        <v>0</v>
      </c>
      <c r="R23" s="10">
        <f>FC_IND_E!R23+FC_TRA_E!R23+FC_OTH_E!R23</f>
        <v>0</v>
      </c>
      <c r="S23" s="10">
        <f>FC_IND_E!S23+FC_TRA_E!S23+FC_OTH_E!S23</f>
        <v>0</v>
      </c>
      <c r="T23" s="10">
        <f>FC_IND_E!T23+FC_TRA_E!T23+FC_OTH_E!T23</f>
        <v>0</v>
      </c>
      <c r="U23" s="10">
        <f>FC_IND_E!U23+FC_TRA_E!U23+FC_OTH_E!U23</f>
        <v>0</v>
      </c>
      <c r="V23" s="10">
        <f>FC_IND_E!V23+FC_TRA_E!V23+FC_OTH_E!V23</f>
        <v>0</v>
      </c>
      <c r="W23" s="10">
        <f>FC_IND_E!W23+FC_TRA_E!W23+FC_OTH_E!W23</f>
        <v>0</v>
      </c>
      <c r="X23" s="10">
        <f>FC_IND_E!X23+FC_TRA_E!X23+FC_OTH_E!X23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FC_IND_E!C24+FC_TRA_E!C24+FC_OTH_E!C24</f>
        <v>0</v>
      </c>
      <c r="D24" s="10">
        <f>FC_IND_E!D24+FC_TRA_E!D24+FC_OTH_E!D24</f>
        <v>0</v>
      </c>
      <c r="E24" s="10">
        <f>FC_IND_E!E24+FC_TRA_E!E24+FC_OTH_E!E24</f>
        <v>0</v>
      </c>
      <c r="F24" s="10">
        <f>FC_IND_E!F24+FC_TRA_E!F24+FC_OTH_E!F24</f>
        <v>0</v>
      </c>
      <c r="G24" s="10">
        <f>FC_IND_E!G24+FC_TRA_E!G24+FC_OTH_E!G24</f>
        <v>0</v>
      </c>
      <c r="H24" s="10">
        <f>FC_IND_E!H24+FC_TRA_E!H24+FC_OTH_E!H24</f>
        <v>0</v>
      </c>
      <c r="I24" s="10">
        <f>FC_IND_E!I24+FC_TRA_E!I24+FC_OTH_E!I24</f>
        <v>0</v>
      </c>
      <c r="J24" s="10">
        <f>FC_IND_E!J24+FC_TRA_E!J24+FC_OTH_E!J24</f>
        <v>0</v>
      </c>
      <c r="K24" s="10">
        <f>FC_IND_E!K24+FC_TRA_E!K24+FC_OTH_E!K24</f>
        <v>0</v>
      </c>
      <c r="L24" s="10">
        <f>FC_IND_E!L24+FC_TRA_E!L24+FC_OTH_E!L24</f>
        <v>0</v>
      </c>
      <c r="M24" s="10">
        <f>FC_IND_E!M24+FC_TRA_E!M24+FC_OTH_E!M24</f>
        <v>0</v>
      </c>
      <c r="N24" s="10">
        <f>FC_IND_E!N24+FC_TRA_E!N24+FC_OTH_E!N24</f>
        <v>0</v>
      </c>
      <c r="O24" s="10">
        <f>FC_IND_E!O24+FC_TRA_E!O24+FC_OTH_E!O24</f>
        <v>0</v>
      </c>
      <c r="P24" s="10">
        <f>FC_IND_E!P24+FC_TRA_E!P24+FC_OTH_E!P24</f>
        <v>0</v>
      </c>
      <c r="Q24" s="10">
        <f>FC_IND_E!Q24+FC_TRA_E!Q24+FC_OTH_E!Q24</f>
        <v>0</v>
      </c>
      <c r="R24" s="10">
        <f>FC_IND_E!R24+FC_TRA_E!R24+FC_OTH_E!R24</f>
        <v>0</v>
      </c>
      <c r="S24" s="10">
        <f>FC_IND_E!S24+FC_TRA_E!S24+FC_OTH_E!S24</f>
        <v>0</v>
      </c>
      <c r="T24" s="10">
        <f>FC_IND_E!T24+FC_TRA_E!T24+FC_OTH_E!T24</f>
        <v>0</v>
      </c>
      <c r="U24" s="10">
        <f>FC_IND_E!U24+FC_TRA_E!U24+FC_OTH_E!U24</f>
        <v>0</v>
      </c>
      <c r="V24" s="10">
        <f>FC_IND_E!V24+FC_TRA_E!V24+FC_OTH_E!V24</f>
        <v>0</v>
      </c>
      <c r="W24" s="10">
        <f>FC_IND_E!W24+FC_TRA_E!W24+FC_OTH_E!W24</f>
        <v>0</v>
      </c>
      <c r="X24" s="10">
        <f>FC_IND_E!X24+FC_TRA_E!X24+FC_OTH_E!X24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FC_IND_E!C25+FC_TRA_E!C25+FC_OTH_E!C25</f>
        <v>0</v>
      </c>
      <c r="D25" s="37">
        <f>FC_IND_E!D25+FC_TRA_E!D25+FC_OTH_E!D25</f>
        <v>0</v>
      </c>
      <c r="E25" s="37">
        <f>FC_IND_E!E25+FC_TRA_E!E25+FC_OTH_E!E25</f>
        <v>0</v>
      </c>
      <c r="F25" s="37">
        <f>FC_IND_E!F25+FC_TRA_E!F25+FC_OTH_E!F25</f>
        <v>0</v>
      </c>
      <c r="G25" s="37">
        <f>FC_IND_E!G25+FC_TRA_E!G25+FC_OTH_E!G25</f>
        <v>0</v>
      </c>
      <c r="H25" s="37">
        <f>FC_IND_E!H25+FC_TRA_E!H25+FC_OTH_E!H25</f>
        <v>0</v>
      </c>
      <c r="I25" s="37">
        <f>FC_IND_E!I25+FC_TRA_E!I25+FC_OTH_E!I25</f>
        <v>0</v>
      </c>
      <c r="J25" s="37">
        <f>FC_IND_E!J25+FC_TRA_E!J25+FC_OTH_E!J25</f>
        <v>0</v>
      </c>
      <c r="K25" s="37">
        <f>FC_IND_E!K25+FC_TRA_E!K25+FC_OTH_E!K25</f>
        <v>0</v>
      </c>
      <c r="L25" s="37">
        <f>FC_IND_E!L25+FC_TRA_E!L25+FC_OTH_E!L25</f>
        <v>0</v>
      </c>
      <c r="M25" s="37">
        <f>FC_IND_E!M25+FC_TRA_E!M25+FC_OTH_E!M25</f>
        <v>0</v>
      </c>
      <c r="N25" s="37">
        <f>FC_IND_E!N25+FC_TRA_E!N25+FC_OTH_E!N25</f>
        <v>0</v>
      </c>
      <c r="O25" s="37">
        <f>FC_IND_E!O25+FC_TRA_E!O25+FC_OTH_E!O25</f>
        <v>0</v>
      </c>
      <c r="P25" s="37">
        <f>FC_IND_E!P25+FC_TRA_E!P25+FC_OTH_E!P25</f>
        <v>0</v>
      </c>
      <c r="Q25" s="37">
        <f>FC_IND_E!Q25+FC_TRA_E!Q25+FC_OTH_E!Q25</f>
        <v>0</v>
      </c>
      <c r="R25" s="37">
        <f>FC_IND_E!R25+FC_TRA_E!R25+FC_OTH_E!R25</f>
        <v>0</v>
      </c>
      <c r="S25" s="37">
        <f>FC_IND_E!S25+FC_TRA_E!S25+FC_OTH_E!S25</f>
        <v>0</v>
      </c>
      <c r="T25" s="37">
        <f>FC_IND_E!T25+FC_TRA_E!T25+FC_OTH_E!T25</f>
        <v>0</v>
      </c>
      <c r="U25" s="37">
        <f>FC_IND_E!U25+FC_TRA_E!U25+FC_OTH_E!U25</f>
        <v>0</v>
      </c>
      <c r="V25" s="37">
        <f>FC_IND_E!V25+FC_TRA_E!V25+FC_OTH_E!V25</f>
        <v>0</v>
      </c>
      <c r="W25" s="37">
        <f>FC_IND_E!W25+FC_TRA_E!W25+FC_OTH_E!W25</f>
        <v>0</v>
      </c>
      <c r="X25" s="37">
        <f>FC_IND_E!X25+FC_TRA_E!X25+FC_OTH_E!X25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14314.65778159931</v>
      </c>
      <c r="D26" s="37">
        <f t="shared" si="14"/>
        <v>14572.74290627687</v>
      </c>
      <c r="E26" s="37">
        <f t="shared" si="14"/>
        <v>14961.211779879621</v>
      </c>
      <c r="F26" s="37">
        <f t="shared" si="14"/>
        <v>15212.677901977646</v>
      </c>
      <c r="G26" s="37">
        <f t="shared" si="14"/>
        <v>15238.725365434224</v>
      </c>
      <c r="H26" s="37">
        <f t="shared" si="14"/>
        <v>15255.580825451418</v>
      </c>
      <c r="I26" s="37">
        <f t="shared" si="14"/>
        <v>16043.160017196902</v>
      </c>
      <c r="J26" s="37">
        <f t="shared" si="14"/>
        <v>15970.735769561477</v>
      </c>
      <c r="K26" s="37">
        <f t="shared" si="14"/>
        <v>15681.688993981083</v>
      </c>
      <c r="L26" s="37">
        <f t="shared" si="14"/>
        <v>15104.515219260533</v>
      </c>
      <c r="M26" s="37">
        <f t="shared" si="14"/>
        <v>15578.880997420463</v>
      </c>
      <c r="N26" s="37">
        <f t="shared" si="14"/>
        <v>15185.500773860702</v>
      </c>
      <c r="O26" s="37">
        <f t="shared" si="14"/>
        <v>14916.19174548581</v>
      </c>
      <c r="P26" s="37">
        <f t="shared" si="14"/>
        <v>14228.683662940668</v>
      </c>
      <c r="Q26" s="37">
        <f t="shared" si="14"/>
        <v>13383.317798796217</v>
      </c>
      <c r="R26" s="37">
        <f t="shared" si="14"/>
        <v>13494.198624247638</v>
      </c>
      <c r="S26" s="37">
        <f t="shared" si="14"/>
        <v>13864.871023215823</v>
      </c>
      <c r="T26" s="37">
        <f t="shared" si="14"/>
        <v>14039.571883061049</v>
      </c>
      <c r="U26" s="37">
        <f t="shared" si="14"/>
        <v>14146.176268271709</v>
      </c>
      <c r="V26" s="37">
        <f t="shared" si="14"/>
        <v>13738.301633705931</v>
      </c>
      <c r="W26" s="37">
        <f t="shared" si="14"/>
        <v>12541.235167669818</v>
      </c>
      <c r="X26" s="37">
        <f t="shared" ref="X26" si="15">SUM(X27,X33)</f>
        <v>12367.448495270852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FC_IND_E!C28+FC_TRA_E!C28+FC_OTH_E!C28</f>
        <v>0</v>
      </c>
      <c r="D28" s="10">
        <f>FC_IND_E!D28+FC_TRA_E!D28+FC_OTH_E!D28</f>
        <v>0</v>
      </c>
      <c r="E28" s="10">
        <f>FC_IND_E!E28+FC_TRA_E!E28+FC_OTH_E!E28</f>
        <v>0</v>
      </c>
      <c r="F28" s="10">
        <f>FC_IND_E!F28+FC_TRA_E!F28+FC_OTH_E!F28</f>
        <v>0</v>
      </c>
      <c r="G28" s="10">
        <f>FC_IND_E!G28+FC_TRA_E!G28+FC_OTH_E!G28</f>
        <v>0</v>
      </c>
      <c r="H28" s="10">
        <f>FC_IND_E!H28+FC_TRA_E!H28+FC_OTH_E!H28</f>
        <v>0</v>
      </c>
      <c r="I28" s="10">
        <f>FC_IND_E!I28+FC_TRA_E!I28+FC_OTH_E!I28</f>
        <v>0</v>
      </c>
      <c r="J28" s="10">
        <f>FC_IND_E!J28+FC_TRA_E!J28+FC_OTH_E!J28</f>
        <v>0</v>
      </c>
      <c r="K28" s="10">
        <f>FC_IND_E!K28+FC_TRA_E!K28+FC_OTH_E!K28</f>
        <v>0</v>
      </c>
      <c r="L28" s="10">
        <f>FC_IND_E!L28+FC_TRA_E!L28+FC_OTH_E!L28</f>
        <v>0</v>
      </c>
      <c r="M28" s="10">
        <f>FC_IND_E!M28+FC_TRA_E!M28+FC_OTH_E!M28</f>
        <v>0</v>
      </c>
      <c r="N28" s="10">
        <f>FC_IND_E!N28+FC_TRA_E!N28+FC_OTH_E!N28</f>
        <v>0</v>
      </c>
      <c r="O28" s="10">
        <f>FC_IND_E!O28+FC_TRA_E!O28+FC_OTH_E!O28</f>
        <v>0</v>
      </c>
      <c r="P28" s="10">
        <f>FC_IND_E!P28+FC_TRA_E!P28+FC_OTH_E!P28</f>
        <v>0</v>
      </c>
      <c r="Q28" s="10">
        <f>FC_IND_E!Q28+FC_TRA_E!Q28+FC_OTH_E!Q28</f>
        <v>0</v>
      </c>
      <c r="R28" s="10">
        <f>FC_IND_E!R28+FC_TRA_E!R28+FC_OTH_E!R28</f>
        <v>0</v>
      </c>
      <c r="S28" s="10">
        <f>FC_IND_E!S28+FC_TRA_E!S28+FC_OTH_E!S28</f>
        <v>0</v>
      </c>
      <c r="T28" s="10">
        <f>FC_IND_E!T28+FC_TRA_E!T28+FC_OTH_E!T28</f>
        <v>0</v>
      </c>
      <c r="U28" s="10">
        <f>FC_IND_E!U28+FC_TRA_E!U28+FC_OTH_E!U28</f>
        <v>0</v>
      </c>
      <c r="V28" s="10">
        <f>FC_IND_E!V28+FC_TRA_E!V28+FC_OTH_E!V28</f>
        <v>0</v>
      </c>
      <c r="W28" s="10">
        <f>FC_IND_E!W28+FC_TRA_E!W28+FC_OTH_E!W28</f>
        <v>0</v>
      </c>
      <c r="X28" s="10">
        <f>FC_IND_E!X28+FC_TRA_E!X28+FC_OTH_E!X28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FC_IND_E!C29+FC_TRA_E!C29+FC_OTH_E!C29</f>
        <v>0</v>
      </c>
      <c r="D29" s="10">
        <f>FC_IND_E!D29+FC_TRA_E!D29+FC_OTH_E!D29</f>
        <v>0</v>
      </c>
      <c r="E29" s="10">
        <f>FC_IND_E!E29+FC_TRA_E!E29+FC_OTH_E!E29</f>
        <v>0</v>
      </c>
      <c r="F29" s="10">
        <f>FC_IND_E!F29+FC_TRA_E!F29+FC_OTH_E!F29</f>
        <v>0</v>
      </c>
      <c r="G29" s="10">
        <f>FC_IND_E!G29+FC_TRA_E!G29+FC_OTH_E!G29</f>
        <v>0</v>
      </c>
      <c r="H29" s="10">
        <f>FC_IND_E!H29+FC_TRA_E!H29+FC_OTH_E!H29</f>
        <v>0</v>
      </c>
      <c r="I29" s="10">
        <f>FC_IND_E!I29+FC_TRA_E!I29+FC_OTH_E!I29</f>
        <v>0</v>
      </c>
      <c r="J29" s="10">
        <f>FC_IND_E!J29+FC_TRA_E!J29+FC_OTH_E!J29</f>
        <v>0</v>
      </c>
      <c r="K29" s="10">
        <f>FC_IND_E!K29+FC_TRA_E!K29+FC_OTH_E!K29</f>
        <v>0</v>
      </c>
      <c r="L29" s="10">
        <f>FC_IND_E!L29+FC_TRA_E!L29+FC_OTH_E!L29</f>
        <v>0</v>
      </c>
      <c r="M29" s="10">
        <f>FC_IND_E!M29+FC_TRA_E!M29+FC_OTH_E!M29</f>
        <v>0</v>
      </c>
      <c r="N29" s="10">
        <f>FC_IND_E!N29+FC_TRA_E!N29+FC_OTH_E!N29</f>
        <v>0</v>
      </c>
      <c r="O29" s="10">
        <f>FC_IND_E!O29+FC_TRA_E!O29+FC_OTH_E!O29</f>
        <v>0</v>
      </c>
      <c r="P29" s="10">
        <f>FC_IND_E!P29+FC_TRA_E!P29+FC_OTH_E!P29</f>
        <v>0</v>
      </c>
      <c r="Q29" s="10">
        <f>FC_IND_E!Q29+FC_TRA_E!Q29+FC_OTH_E!Q29</f>
        <v>0</v>
      </c>
      <c r="R29" s="10">
        <f>FC_IND_E!R29+FC_TRA_E!R29+FC_OTH_E!R29</f>
        <v>0</v>
      </c>
      <c r="S29" s="10">
        <f>FC_IND_E!S29+FC_TRA_E!S29+FC_OTH_E!S29</f>
        <v>0</v>
      </c>
      <c r="T29" s="10">
        <f>FC_IND_E!T29+FC_TRA_E!T29+FC_OTH_E!T29</f>
        <v>0</v>
      </c>
      <c r="U29" s="10">
        <f>FC_IND_E!U29+FC_TRA_E!U29+FC_OTH_E!U29</f>
        <v>0</v>
      </c>
      <c r="V29" s="10">
        <f>FC_IND_E!V29+FC_TRA_E!V29+FC_OTH_E!V29</f>
        <v>0</v>
      </c>
      <c r="W29" s="10">
        <f>FC_IND_E!W29+FC_TRA_E!W29+FC_OTH_E!W29</f>
        <v>0</v>
      </c>
      <c r="X29" s="10">
        <f>FC_IND_E!X29+FC_TRA_E!X29+FC_OTH_E!X29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FC_IND_E!C30+FC_TRA_E!C30+FC_OTH_E!C30</f>
        <v>0</v>
      </c>
      <c r="D30" s="10">
        <f>FC_IND_E!D30+FC_TRA_E!D30+FC_OTH_E!D30</f>
        <v>0</v>
      </c>
      <c r="E30" s="10">
        <f>FC_IND_E!E30+FC_TRA_E!E30+FC_OTH_E!E30</f>
        <v>0</v>
      </c>
      <c r="F30" s="10">
        <f>FC_IND_E!F30+FC_TRA_E!F30+FC_OTH_E!F30</f>
        <v>0</v>
      </c>
      <c r="G30" s="10">
        <f>FC_IND_E!G30+FC_TRA_E!G30+FC_OTH_E!G30</f>
        <v>0</v>
      </c>
      <c r="H30" s="10">
        <f>FC_IND_E!H30+FC_TRA_E!H30+FC_OTH_E!H30</f>
        <v>0</v>
      </c>
      <c r="I30" s="10">
        <f>FC_IND_E!I30+FC_TRA_E!I30+FC_OTH_E!I30</f>
        <v>0</v>
      </c>
      <c r="J30" s="10">
        <f>FC_IND_E!J30+FC_TRA_E!J30+FC_OTH_E!J30</f>
        <v>0</v>
      </c>
      <c r="K30" s="10">
        <f>FC_IND_E!K30+FC_TRA_E!K30+FC_OTH_E!K30</f>
        <v>0</v>
      </c>
      <c r="L30" s="10">
        <f>FC_IND_E!L30+FC_TRA_E!L30+FC_OTH_E!L30</f>
        <v>0</v>
      </c>
      <c r="M30" s="10">
        <f>FC_IND_E!M30+FC_TRA_E!M30+FC_OTH_E!M30</f>
        <v>0</v>
      </c>
      <c r="N30" s="10">
        <f>FC_IND_E!N30+FC_TRA_E!N30+FC_OTH_E!N30</f>
        <v>0</v>
      </c>
      <c r="O30" s="10">
        <f>FC_IND_E!O30+FC_TRA_E!O30+FC_OTH_E!O30</f>
        <v>0</v>
      </c>
      <c r="P30" s="10">
        <f>FC_IND_E!P30+FC_TRA_E!P30+FC_OTH_E!P30</f>
        <v>0</v>
      </c>
      <c r="Q30" s="10">
        <f>FC_IND_E!Q30+FC_TRA_E!Q30+FC_OTH_E!Q30</f>
        <v>0</v>
      </c>
      <c r="R30" s="10">
        <f>FC_IND_E!R30+FC_TRA_E!R30+FC_OTH_E!R30</f>
        <v>0</v>
      </c>
      <c r="S30" s="10">
        <f>FC_IND_E!S30+FC_TRA_E!S30+FC_OTH_E!S30</f>
        <v>0</v>
      </c>
      <c r="T30" s="10">
        <f>FC_IND_E!T30+FC_TRA_E!T30+FC_OTH_E!T30</f>
        <v>0</v>
      </c>
      <c r="U30" s="10">
        <f>FC_IND_E!U30+FC_TRA_E!U30+FC_OTH_E!U30</f>
        <v>0</v>
      </c>
      <c r="V30" s="10">
        <f>FC_IND_E!V30+FC_TRA_E!V30+FC_OTH_E!V30</f>
        <v>0</v>
      </c>
      <c r="W30" s="10">
        <f>FC_IND_E!W30+FC_TRA_E!W30+FC_OTH_E!W30</f>
        <v>0</v>
      </c>
      <c r="X30" s="10">
        <f>FC_IND_E!X30+FC_TRA_E!X30+FC_OTH_E!X30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FC_IND_E!C31+FC_TRA_E!C31+FC_OTH_E!C31</f>
        <v>0</v>
      </c>
      <c r="D31" s="10">
        <f>FC_IND_E!D31+FC_TRA_E!D31+FC_OTH_E!D31</f>
        <v>0</v>
      </c>
      <c r="E31" s="10">
        <f>FC_IND_E!E31+FC_TRA_E!E31+FC_OTH_E!E31</f>
        <v>0</v>
      </c>
      <c r="F31" s="10">
        <f>FC_IND_E!F31+FC_TRA_E!F31+FC_OTH_E!F31</f>
        <v>0</v>
      </c>
      <c r="G31" s="10">
        <f>FC_IND_E!G31+FC_TRA_E!G31+FC_OTH_E!G31</f>
        <v>0</v>
      </c>
      <c r="H31" s="10">
        <f>FC_IND_E!H31+FC_TRA_E!H31+FC_OTH_E!H31</f>
        <v>0</v>
      </c>
      <c r="I31" s="10">
        <f>FC_IND_E!I31+FC_TRA_E!I31+FC_OTH_E!I31</f>
        <v>0</v>
      </c>
      <c r="J31" s="10">
        <f>FC_IND_E!J31+FC_TRA_E!J31+FC_OTH_E!J31</f>
        <v>0</v>
      </c>
      <c r="K31" s="10">
        <f>FC_IND_E!K31+FC_TRA_E!K31+FC_OTH_E!K31</f>
        <v>0</v>
      </c>
      <c r="L31" s="10">
        <f>FC_IND_E!L31+FC_TRA_E!L31+FC_OTH_E!L31</f>
        <v>0</v>
      </c>
      <c r="M31" s="10">
        <f>FC_IND_E!M31+FC_TRA_E!M31+FC_OTH_E!M31</f>
        <v>0</v>
      </c>
      <c r="N31" s="10">
        <f>FC_IND_E!N31+FC_TRA_E!N31+FC_OTH_E!N31</f>
        <v>0</v>
      </c>
      <c r="O31" s="10">
        <f>FC_IND_E!O31+FC_TRA_E!O31+FC_OTH_E!O31</f>
        <v>0</v>
      </c>
      <c r="P31" s="10">
        <f>FC_IND_E!P31+FC_TRA_E!P31+FC_OTH_E!P31</f>
        <v>0</v>
      </c>
      <c r="Q31" s="10">
        <f>FC_IND_E!Q31+FC_TRA_E!Q31+FC_OTH_E!Q31</f>
        <v>0</v>
      </c>
      <c r="R31" s="10">
        <f>FC_IND_E!R31+FC_TRA_E!R31+FC_OTH_E!R31</f>
        <v>0</v>
      </c>
      <c r="S31" s="10">
        <f>FC_IND_E!S31+FC_TRA_E!S31+FC_OTH_E!S31</f>
        <v>0</v>
      </c>
      <c r="T31" s="10">
        <f>FC_IND_E!T31+FC_TRA_E!T31+FC_OTH_E!T31</f>
        <v>0</v>
      </c>
      <c r="U31" s="10">
        <f>FC_IND_E!U31+FC_TRA_E!U31+FC_OTH_E!U31</f>
        <v>0</v>
      </c>
      <c r="V31" s="10">
        <f>FC_IND_E!V31+FC_TRA_E!V31+FC_OTH_E!V31</f>
        <v>0</v>
      </c>
      <c r="W31" s="10">
        <f>FC_IND_E!W31+FC_TRA_E!W31+FC_OTH_E!W31</f>
        <v>0</v>
      </c>
      <c r="X31" s="10">
        <f>FC_IND_E!X31+FC_TRA_E!X31+FC_OTH_E!X31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FC_IND_E!C32+FC_TRA_E!C32+FC_OTH_E!C32</f>
        <v>0</v>
      </c>
      <c r="D32" s="10">
        <f>FC_IND_E!D32+FC_TRA_E!D32+FC_OTH_E!D32</f>
        <v>0</v>
      </c>
      <c r="E32" s="10">
        <f>FC_IND_E!E32+FC_TRA_E!E32+FC_OTH_E!E32</f>
        <v>0</v>
      </c>
      <c r="F32" s="10">
        <f>FC_IND_E!F32+FC_TRA_E!F32+FC_OTH_E!F32</f>
        <v>0</v>
      </c>
      <c r="G32" s="10">
        <f>FC_IND_E!G32+FC_TRA_E!G32+FC_OTH_E!G32</f>
        <v>0</v>
      </c>
      <c r="H32" s="10">
        <f>FC_IND_E!H32+FC_TRA_E!H32+FC_OTH_E!H32</f>
        <v>0</v>
      </c>
      <c r="I32" s="10">
        <f>FC_IND_E!I32+FC_TRA_E!I32+FC_OTH_E!I32</f>
        <v>0</v>
      </c>
      <c r="J32" s="10">
        <f>FC_IND_E!J32+FC_TRA_E!J32+FC_OTH_E!J32</f>
        <v>0</v>
      </c>
      <c r="K32" s="10">
        <f>FC_IND_E!K32+FC_TRA_E!K32+FC_OTH_E!K32</f>
        <v>0</v>
      </c>
      <c r="L32" s="10">
        <f>FC_IND_E!L32+FC_TRA_E!L32+FC_OTH_E!L32</f>
        <v>0</v>
      </c>
      <c r="M32" s="10">
        <f>FC_IND_E!M32+FC_TRA_E!M32+FC_OTH_E!M32</f>
        <v>0</v>
      </c>
      <c r="N32" s="10">
        <f>FC_IND_E!N32+FC_TRA_E!N32+FC_OTH_E!N32</f>
        <v>0</v>
      </c>
      <c r="O32" s="10">
        <f>FC_IND_E!O32+FC_TRA_E!O32+FC_OTH_E!O32</f>
        <v>0</v>
      </c>
      <c r="P32" s="10">
        <f>FC_IND_E!P32+FC_TRA_E!P32+FC_OTH_E!P32</f>
        <v>0</v>
      </c>
      <c r="Q32" s="10">
        <f>FC_IND_E!Q32+FC_TRA_E!Q32+FC_OTH_E!Q32</f>
        <v>0</v>
      </c>
      <c r="R32" s="10">
        <f>FC_IND_E!R32+FC_TRA_E!R32+FC_OTH_E!R32</f>
        <v>0</v>
      </c>
      <c r="S32" s="10">
        <f>FC_IND_E!S32+FC_TRA_E!S32+FC_OTH_E!S32</f>
        <v>0</v>
      </c>
      <c r="T32" s="10">
        <f>FC_IND_E!T32+FC_TRA_E!T32+FC_OTH_E!T32</f>
        <v>0</v>
      </c>
      <c r="U32" s="10">
        <f>FC_IND_E!U32+FC_TRA_E!U32+FC_OTH_E!U32</f>
        <v>0</v>
      </c>
      <c r="V32" s="10">
        <f>FC_IND_E!V32+FC_TRA_E!V32+FC_OTH_E!V32</f>
        <v>0</v>
      </c>
      <c r="W32" s="10">
        <f>FC_IND_E!W32+FC_TRA_E!W32+FC_OTH_E!W32</f>
        <v>0</v>
      </c>
      <c r="X32" s="10">
        <f>FC_IND_E!X32+FC_TRA_E!X32+FC_OTH_E!X32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14314.65778159931</v>
      </c>
      <c r="D33" s="29">
        <f t="shared" si="18"/>
        <v>14572.74290627687</v>
      </c>
      <c r="E33" s="29">
        <f t="shared" si="18"/>
        <v>14961.211779879621</v>
      </c>
      <c r="F33" s="29">
        <f t="shared" si="18"/>
        <v>15212.677901977646</v>
      </c>
      <c r="G33" s="29">
        <f t="shared" si="18"/>
        <v>15238.725365434224</v>
      </c>
      <c r="H33" s="29">
        <f t="shared" si="18"/>
        <v>15255.580825451418</v>
      </c>
      <c r="I33" s="29">
        <f t="shared" si="18"/>
        <v>16043.160017196902</v>
      </c>
      <c r="J33" s="29">
        <f t="shared" si="18"/>
        <v>15970.735769561477</v>
      </c>
      <c r="K33" s="29">
        <f t="shared" si="18"/>
        <v>15681.688993981083</v>
      </c>
      <c r="L33" s="29">
        <f t="shared" si="18"/>
        <v>15104.515219260533</v>
      </c>
      <c r="M33" s="29">
        <f t="shared" si="18"/>
        <v>15578.880997420463</v>
      </c>
      <c r="N33" s="29">
        <f t="shared" si="18"/>
        <v>15185.500773860702</v>
      </c>
      <c r="O33" s="29">
        <f t="shared" si="18"/>
        <v>14916.19174548581</v>
      </c>
      <c r="P33" s="29">
        <f t="shared" si="18"/>
        <v>14228.683662940668</v>
      </c>
      <c r="Q33" s="29">
        <f t="shared" si="18"/>
        <v>13383.317798796217</v>
      </c>
      <c r="R33" s="29">
        <f t="shared" si="18"/>
        <v>13494.198624247638</v>
      </c>
      <c r="S33" s="29">
        <f t="shared" si="18"/>
        <v>13864.871023215823</v>
      </c>
      <c r="T33" s="29">
        <f t="shared" si="18"/>
        <v>14039.571883061049</v>
      </c>
      <c r="U33" s="29">
        <f t="shared" si="18"/>
        <v>14146.176268271709</v>
      </c>
      <c r="V33" s="29">
        <f t="shared" si="18"/>
        <v>13738.301633705931</v>
      </c>
      <c r="W33" s="29">
        <f t="shared" si="18"/>
        <v>12541.235167669818</v>
      </c>
      <c r="X33" s="29">
        <f t="shared" ref="X33" si="19">SUM(X34:X50)</f>
        <v>12367.448495270852</v>
      </c>
    </row>
    <row r="34" spans="1:24" ht="11.25" customHeight="1" x14ac:dyDescent="0.2">
      <c r="A34" s="41" t="s">
        <v>55</v>
      </c>
      <c r="B34" s="9" t="s">
        <v>56</v>
      </c>
      <c r="C34" s="10">
        <f>FC_IND_E!C34+FC_TRA_E!C34+FC_OTH_E!C34</f>
        <v>1651.6165090283753</v>
      </c>
      <c r="D34" s="10">
        <f>FC_IND_E!D34+FC_TRA_E!D34+FC_OTH_E!D34</f>
        <v>1872.9115219260532</v>
      </c>
      <c r="E34" s="10">
        <f>FC_IND_E!E34+FC_TRA_E!E34+FC_OTH_E!E34</f>
        <v>2181.6450558899396</v>
      </c>
      <c r="F34" s="10">
        <f>FC_IND_E!F34+FC_TRA_E!F34+FC_OTH_E!F34</f>
        <v>2345.727257093723</v>
      </c>
      <c r="G34" s="10">
        <f>FC_IND_E!G34+FC_TRA_E!G34+FC_OTH_E!G34</f>
        <v>2273.4015477214102</v>
      </c>
      <c r="H34" s="10">
        <f>FC_IND_E!H34+FC_TRA_E!H34+FC_OTH_E!H34</f>
        <v>2200.905331040412</v>
      </c>
      <c r="I34" s="10">
        <f>FC_IND_E!I34+FC_TRA_E!I34+FC_OTH_E!I34</f>
        <v>2671.077300085984</v>
      </c>
      <c r="J34" s="10">
        <f>FC_IND_E!J34+FC_TRA_E!J34+FC_OTH_E!J34</f>
        <v>2859.2730868443682</v>
      </c>
      <c r="K34" s="10">
        <f>FC_IND_E!K34+FC_TRA_E!K34+FC_OTH_E!K34</f>
        <v>2452.95279449699</v>
      </c>
      <c r="L34" s="10">
        <f>FC_IND_E!L34+FC_TRA_E!L34+FC_OTH_E!L34</f>
        <v>2402.28486672399</v>
      </c>
      <c r="M34" s="10">
        <f>FC_IND_E!M34+FC_TRA_E!M34+FC_OTH_E!M34</f>
        <v>2674.629922613929</v>
      </c>
      <c r="N34" s="10">
        <f>FC_IND_E!N34+FC_TRA_E!N34+FC_OTH_E!N34</f>
        <v>2298.7047291487529</v>
      </c>
      <c r="O34" s="10">
        <f>FC_IND_E!O34+FC_TRA_E!O34+FC_OTH_E!O34</f>
        <v>2656.158813413585</v>
      </c>
      <c r="P34" s="10">
        <f>FC_IND_E!P34+FC_TRA_E!P34+FC_OTH_E!P34</f>
        <v>2436.954772141014</v>
      </c>
      <c r="Q34" s="10">
        <f>FC_IND_E!Q34+FC_TRA_E!Q34+FC_OTH_E!Q34</f>
        <v>2461.188220120378</v>
      </c>
      <c r="R34" s="10">
        <f>FC_IND_E!R34+FC_TRA_E!R34+FC_OTH_E!R34</f>
        <v>2460.0148753224421</v>
      </c>
      <c r="S34" s="10">
        <f>FC_IND_E!S34+FC_TRA_E!S34+FC_OTH_E!S34</f>
        <v>2798.3417884780738</v>
      </c>
      <c r="T34" s="10">
        <f>FC_IND_E!T34+FC_TRA_E!T34+FC_OTH_E!T34</f>
        <v>2776.3191745485806</v>
      </c>
      <c r="U34" s="10">
        <f>FC_IND_E!U34+FC_TRA_E!U34+FC_OTH_E!U34</f>
        <v>2797.8830610490104</v>
      </c>
      <c r="V34" s="10">
        <f>FC_IND_E!V34+FC_TRA_E!V34+FC_OTH_E!V34</f>
        <v>2504.7955288048151</v>
      </c>
      <c r="W34" s="10">
        <f>FC_IND_E!W34+FC_TRA_E!W34+FC_OTH_E!W34</f>
        <v>2764.4435081685288</v>
      </c>
      <c r="X34" s="10">
        <f>FC_IND_E!X34+FC_TRA_E!X34+FC_OTH_E!X34</f>
        <v>2621.98271711092</v>
      </c>
    </row>
    <row r="35" spans="1:24" ht="11.25" customHeight="1" x14ac:dyDescent="0.2">
      <c r="A35" s="41" t="s">
        <v>57</v>
      </c>
      <c r="B35" s="9" t="s">
        <v>58</v>
      </c>
      <c r="C35" s="10">
        <f>FC_IND_E!C35+FC_TRA_E!C35+FC_OTH_E!C35</f>
        <v>0</v>
      </c>
      <c r="D35" s="10">
        <f>FC_IND_E!D35+FC_TRA_E!D35+FC_OTH_E!D35</f>
        <v>0</v>
      </c>
      <c r="E35" s="10">
        <f>FC_IND_E!E35+FC_TRA_E!E35+FC_OTH_E!E35</f>
        <v>0</v>
      </c>
      <c r="F35" s="10">
        <f>FC_IND_E!F35+FC_TRA_E!F35+FC_OTH_E!F35</f>
        <v>0</v>
      </c>
      <c r="G35" s="10">
        <f>FC_IND_E!G35+FC_TRA_E!G35+FC_OTH_E!G35</f>
        <v>0</v>
      </c>
      <c r="H35" s="10">
        <f>FC_IND_E!H35+FC_TRA_E!H35+FC_OTH_E!H35</f>
        <v>0</v>
      </c>
      <c r="I35" s="10">
        <f>FC_IND_E!I35+FC_TRA_E!I35+FC_OTH_E!I35</f>
        <v>0</v>
      </c>
      <c r="J35" s="10">
        <f>FC_IND_E!J35+FC_TRA_E!J35+FC_OTH_E!J35</f>
        <v>0</v>
      </c>
      <c r="K35" s="10">
        <f>FC_IND_E!K35+FC_TRA_E!K35+FC_OTH_E!K35</f>
        <v>0</v>
      </c>
      <c r="L35" s="10">
        <f>FC_IND_E!L35+FC_TRA_E!L35+FC_OTH_E!L35</f>
        <v>0</v>
      </c>
      <c r="M35" s="10">
        <f>FC_IND_E!M35+FC_TRA_E!M35+FC_OTH_E!M35</f>
        <v>0</v>
      </c>
      <c r="N35" s="10">
        <f>FC_IND_E!N35+FC_TRA_E!N35+FC_OTH_E!N35</f>
        <v>0</v>
      </c>
      <c r="O35" s="10">
        <f>FC_IND_E!O35+FC_TRA_E!O35+FC_OTH_E!O35</f>
        <v>0</v>
      </c>
      <c r="P35" s="10">
        <f>FC_IND_E!P35+FC_TRA_E!P35+FC_OTH_E!P35</f>
        <v>0</v>
      </c>
      <c r="Q35" s="10">
        <f>FC_IND_E!Q35+FC_TRA_E!Q35+FC_OTH_E!Q35</f>
        <v>0</v>
      </c>
      <c r="R35" s="10">
        <f>FC_IND_E!R35+FC_TRA_E!R35+FC_OTH_E!R35</f>
        <v>0</v>
      </c>
      <c r="S35" s="10">
        <f>FC_IND_E!S35+FC_TRA_E!S35+FC_OTH_E!S35</f>
        <v>0</v>
      </c>
      <c r="T35" s="10">
        <f>FC_IND_E!T35+FC_TRA_E!T35+FC_OTH_E!T35</f>
        <v>0</v>
      </c>
      <c r="U35" s="10">
        <f>FC_IND_E!U35+FC_TRA_E!U35+FC_OTH_E!U35</f>
        <v>0</v>
      </c>
      <c r="V35" s="10">
        <f>FC_IND_E!V35+FC_TRA_E!V35+FC_OTH_E!V35</f>
        <v>0</v>
      </c>
      <c r="W35" s="10">
        <f>FC_IND_E!W35+FC_TRA_E!W35+FC_OTH_E!W35</f>
        <v>0</v>
      </c>
      <c r="X35" s="10">
        <f>FC_IND_E!X35+FC_TRA_E!X35+FC_OTH_E!X35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FC_IND_E!C36+FC_TRA_E!C36+FC_OTH_E!C36</f>
        <v>723.25674978503866</v>
      </c>
      <c r="D36" s="10">
        <f>FC_IND_E!D36+FC_TRA_E!D36+FC_OTH_E!D36</f>
        <v>688.71306964746339</v>
      </c>
      <c r="E36" s="10">
        <f>FC_IND_E!E36+FC_TRA_E!E36+FC_OTH_E!E36</f>
        <v>671.44127257093714</v>
      </c>
      <c r="F36" s="10">
        <f>FC_IND_E!F36+FC_TRA_E!F36+FC_OTH_E!F36</f>
        <v>593.71814273430766</v>
      </c>
      <c r="G36" s="10">
        <f>FC_IND_E!G36+FC_TRA_E!G36+FC_OTH_E!G36</f>
        <v>599.11564918314707</v>
      </c>
      <c r="H36" s="10">
        <f>FC_IND_E!H36+FC_TRA_E!H36+FC_OTH_E!H36</f>
        <v>575.36680997420467</v>
      </c>
      <c r="I36" s="10">
        <f>FC_IND_E!I36+FC_TRA_E!I36+FC_OTH_E!I36</f>
        <v>575.36680997420456</v>
      </c>
      <c r="J36" s="10">
        <f>FC_IND_E!J36+FC_TRA_E!J36+FC_OTH_E!J36</f>
        <v>478.2129836629407</v>
      </c>
      <c r="K36" s="10">
        <f>FC_IND_E!K36+FC_TRA_E!K36+FC_OTH_E!K36</f>
        <v>478.21306964746344</v>
      </c>
      <c r="L36" s="10">
        <f>FC_IND_E!L36+FC_TRA_E!L36+FC_OTH_E!L36</f>
        <v>490.08753224419604</v>
      </c>
      <c r="M36" s="10">
        <f>FC_IND_E!M36+FC_TRA_E!M36+FC_OTH_E!M36</f>
        <v>486.84883920894237</v>
      </c>
      <c r="N36" s="10">
        <f>FC_IND_E!N36+FC_TRA_E!N36+FC_OTH_E!N36</f>
        <v>408.04625967325887</v>
      </c>
      <c r="O36" s="10">
        <f>FC_IND_E!O36+FC_TRA_E!O36+FC_OTH_E!O36</f>
        <v>412.36423043852102</v>
      </c>
      <c r="P36" s="10">
        <f>FC_IND_E!P36+FC_TRA_E!P36+FC_OTH_E!P36</f>
        <v>400.48985382631122</v>
      </c>
      <c r="Q36" s="10">
        <f>FC_IND_E!Q36+FC_TRA_E!Q36+FC_OTH_E!Q36</f>
        <v>288.22321582115217</v>
      </c>
      <c r="R36" s="10">
        <f>FC_IND_E!R36+FC_TRA_E!R36+FC_OTH_E!R36</f>
        <v>303.00249355116068</v>
      </c>
      <c r="S36" s="10">
        <f>FC_IND_E!S36+FC_TRA_E!S36+FC_OTH_E!S36</f>
        <v>289.24668959587268</v>
      </c>
      <c r="T36" s="10">
        <f>FC_IND_E!T36+FC_TRA_E!T36+FC_OTH_E!T36</f>
        <v>278.63516766981945</v>
      </c>
      <c r="U36" s="10">
        <f>FC_IND_E!U36+FC_TRA_E!U36+FC_OTH_E!U36</f>
        <v>295.42149613069626</v>
      </c>
      <c r="V36" s="10">
        <f>FC_IND_E!V36+FC_TRA_E!V36+FC_OTH_E!V36</f>
        <v>315.89088564058466</v>
      </c>
      <c r="W36" s="10">
        <f>FC_IND_E!W36+FC_TRA_E!W36+FC_OTH_E!W36</f>
        <v>266.51169389509897</v>
      </c>
      <c r="X36" s="10">
        <f>FC_IND_E!X36+FC_TRA_E!X36+FC_OTH_E!X36</f>
        <v>269.63430782459159</v>
      </c>
    </row>
    <row r="37" spans="1:24" ht="11.25" customHeight="1" x14ac:dyDescent="0.2">
      <c r="A37" s="41" t="s">
        <v>61</v>
      </c>
      <c r="B37" s="9" t="s">
        <v>62</v>
      </c>
      <c r="C37" s="10">
        <f>FC_IND_E!C37+FC_TRA_E!C37+FC_OTH_E!C37</f>
        <v>3963.7336199484089</v>
      </c>
      <c r="D37" s="10">
        <f>FC_IND_E!D37+FC_TRA_E!D37+FC_OTH_E!D37</f>
        <v>4056.2338779019765</v>
      </c>
      <c r="E37" s="10">
        <f>FC_IND_E!E37+FC_TRA_E!E37+FC_OTH_E!E37</f>
        <v>4100.5159071367152</v>
      </c>
      <c r="F37" s="10">
        <f>FC_IND_E!F37+FC_TRA_E!F37+FC_OTH_E!F37</f>
        <v>4118.22871883061</v>
      </c>
      <c r="G37" s="10">
        <f>FC_IND_E!G37+FC_TRA_E!G37+FC_OTH_E!G37</f>
        <v>4074.9306964746352</v>
      </c>
      <c r="H37" s="10">
        <f>FC_IND_E!H37+FC_TRA_E!H37+FC_OTH_E!H37</f>
        <v>4038.5210662080822</v>
      </c>
      <c r="I37" s="10">
        <f>FC_IND_E!I37+FC_TRA_E!I37+FC_OTH_E!I37</f>
        <v>4096.6895958727428</v>
      </c>
      <c r="J37" s="10">
        <f>FC_IND_E!J37+FC_TRA_E!J37+FC_OTH_E!J37</f>
        <v>4084.1310404127262</v>
      </c>
      <c r="K37" s="10">
        <f>FC_IND_E!K37+FC_TRA_E!K37+FC_OTH_E!K37</f>
        <v>4061.9662080825451</v>
      </c>
      <c r="L37" s="10">
        <f>FC_IND_E!L37+FC_TRA_E!L37+FC_OTH_E!L37</f>
        <v>4046.1067927773001</v>
      </c>
      <c r="M37" s="10">
        <f>FC_IND_E!M37+FC_TRA_E!M37+FC_OTH_E!M37</f>
        <v>4048.1513327601028</v>
      </c>
      <c r="N37" s="10">
        <f>FC_IND_E!N37+FC_TRA_E!N37+FC_OTH_E!N37</f>
        <v>4102.6941530524491</v>
      </c>
      <c r="O37" s="10">
        <f>FC_IND_E!O37+FC_TRA_E!O37+FC_OTH_E!O37</f>
        <v>3922.4276010318144</v>
      </c>
      <c r="P37" s="10">
        <f>FC_IND_E!P37+FC_TRA_E!P37+FC_OTH_E!P37</f>
        <v>3823.25399828031</v>
      </c>
      <c r="Q37" s="10">
        <f>FC_IND_E!Q37+FC_TRA_E!Q37+FC_OTH_E!Q37</f>
        <v>3706.1550300945828</v>
      </c>
      <c r="R37" s="10">
        <f>FC_IND_E!R37+FC_TRA_E!R37+FC_OTH_E!R37</f>
        <v>3785.6932932072214</v>
      </c>
      <c r="S37" s="10">
        <f>FC_IND_E!S37+FC_TRA_E!S37+FC_OTH_E!S37</f>
        <v>3908.4081685296642</v>
      </c>
      <c r="T37" s="10">
        <f>FC_IND_E!T37+FC_TRA_E!T37+FC_OTH_E!T37</f>
        <v>4035.8295786758381</v>
      </c>
      <c r="U37" s="10">
        <f>FC_IND_E!U37+FC_TRA_E!U37+FC_OTH_E!U37</f>
        <v>4097.4459157351675</v>
      </c>
      <c r="V37" s="10">
        <f>FC_IND_E!V37+FC_TRA_E!V37+FC_OTH_E!V37</f>
        <v>4178.5006018916592</v>
      </c>
      <c r="W37" s="10">
        <f>FC_IND_E!W37+FC_TRA_E!W37+FC_OTH_E!W37</f>
        <v>3484.661306964746</v>
      </c>
      <c r="X37" s="10">
        <f>FC_IND_E!X37+FC_TRA_E!X37+FC_OTH_E!X37</f>
        <v>3588.9791917454854</v>
      </c>
    </row>
    <row r="38" spans="1:24" ht="11.25" customHeight="1" x14ac:dyDescent="0.2">
      <c r="A38" s="41" t="s">
        <v>63</v>
      </c>
      <c r="B38" s="9" t="s">
        <v>64</v>
      </c>
      <c r="C38" s="10">
        <f>FC_IND_E!C38+FC_TRA_E!C38+FC_OTH_E!C38</f>
        <v>3.1527944969905422</v>
      </c>
      <c r="D38" s="10">
        <f>FC_IND_E!D38+FC_TRA_E!D38+FC_OTH_E!D38</f>
        <v>3.1527944969905417</v>
      </c>
      <c r="E38" s="10">
        <f>FC_IND_E!E38+FC_TRA_E!E38+FC_OTH_E!E38</f>
        <v>3.1527944969905413</v>
      </c>
      <c r="F38" s="10">
        <f>FC_IND_E!F38+FC_TRA_E!F38+FC_OTH_E!F38</f>
        <v>3.1527944969905404</v>
      </c>
      <c r="G38" s="10">
        <f>FC_IND_E!G38+FC_TRA_E!G38+FC_OTH_E!G38</f>
        <v>3.1527944969905417</v>
      </c>
      <c r="H38" s="10">
        <f>FC_IND_E!H38+FC_TRA_E!H38+FC_OTH_E!H38</f>
        <v>2.101805674978503</v>
      </c>
      <c r="I38" s="10">
        <f>FC_IND_E!I38+FC_TRA_E!I38+FC_OTH_E!I38</f>
        <v>2.101805674978503</v>
      </c>
      <c r="J38" s="10">
        <f>FC_IND_E!J38+FC_TRA_E!J38+FC_OTH_E!J38</f>
        <v>2.1018056749785026</v>
      </c>
      <c r="K38" s="10">
        <f>FC_IND_E!K38+FC_TRA_E!K38+FC_OTH_E!K38</f>
        <v>2.1018056749785021</v>
      </c>
      <c r="L38" s="10">
        <f>FC_IND_E!L38+FC_TRA_E!L38+FC_OTH_E!L38</f>
        <v>2.1018056749785039</v>
      </c>
      <c r="M38" s="10">
        <f>FC_IND_E!M38+FC_TRA_E!M38+FC_OTH_E!M38</f>
        <v>2.1018056749785043</v>
      </c>
      <c r="N38" s="10">
        <f>FC_IND_E!N38+FC_TRA_E!N38+FC_OTH_E!N38</f>
        <v>2.1018056749785017</v>
      </c>
      <c r="O38" s="10">
        <f>FC_IND_E!O38+FC_TRA_E!O38+FC_OTH_E!O38</f>
        <v>2.101805674978503</v>
      </c>
      <c r="P38" s="10">
        <f>FC_IND_E!P38+FC_TRA_E!P38+FC_OTH_E!P38</f>
        <v>1.0509028374892522</v>
      </c>
      <c r="Q38" s="10">
        <f>FC_IND_E!Q38+FC_TRA_E!Q38+FC_OTH_E!Q38</f>
        <v>1.050902837489252</v>
      </c>
      <c r="R38" s="10">
        <f>FC_IND_E!R38+FC_TRA_E!R38+FC_OTH_E!R38</f>
        <v>1.1108340498710236</v>
      </c>
      <c r="S38" s="10">
        <f>FC_IND_E!S38+FC_TRA_E!S38+FC_OTH_E!S38</f>
        <v>1.0120378331900262</v>
      </c>
      <c r="T38" s="10">
        <f>FC_IND_E!T38+FC_TRA_E!T38+FC_OTH_E!T38</f>
        <v>0.97626827171109154</v>
      </c>
      <c r="U38" s="10">
        <f>FC_IND_E!U38+FC_TRA_E!U38+FC_OTH_E!U38</f>
        <v>0.8397248495270857</v>
      </c>
      <c r="V38" s="10">
        <f>FC_IND_E!V38+FC_TRA_E!V38+FC_OTH_E!V38</f>
        <v>0.70730868443680095</v>
      </c>
      <c r="W38" s="10">
        <f>FC_IND_E!W38+FC_TRA_E!W38+FC_OTH_E!W38</f>
        <v>0.87540842648323292</v>
      </c>
      <c r="X38" s="10">
        <f>FC_IND_E!X38+FC_TRA_E!X38+FC_OTH_E!X38</f>
        <v>1.2390369733447981</v>
      </c>
    </row>
    <row r="39" spans="1:24" ht="11.25" customHeight="1" x14ac:dyDescent="0.2">
      <c r="A39" s="41" t="s">
        <v>65</v>
      </c>
      <c r="B39" s="9" t="s">
        <v>66</v>
      </c>
      <c r="C39" s="10">
        <f>FC_IND_E!C39+FC_TRA_E!C39+FC_OTH_E!C39</f>
        <v>0</v>
      </c>
      <c r="D39" s="10">
        <f>FC_IND_E!D39+FC_TRA_E!D39+FC_OTH_E!D39</f>
        <v>0</v>
      </c>
      <c r="E39" s="10">
        <f>FC_IND_E!E39+FC_TRA_E!E39+FC_OTH_E!E39</f>
        <v>0</v>
      </c>
      <c r="F39" s="10">
        <f>FC_IND_E!F39+FC_TRA_E!F39+FC_OTH_E!F39</f>
        <v>0</v>
      </c>
      <c r="G39" s="10">
        <f>FC_IND_E!G39+FC_TRA_E!G39+FC_OTH_E!G39</f>
        <v>0</v>
      </c>
      <c r="H39" s="10">
        <f>FC_IND_E!H39+FC_TRA_E!H39+FC_OTH_E!H39</f>
        <v>0</v>
      </c>
      <c r="I39" s="10">
        <f>FC_IND_E!I39+FC_TRA_E!I39+FC_OTH_E!I39</f>
        <v>0</v>
      </c>
      <c r="J39" s="10">
        <f>FC_IND_E!J39+FC_TRA_E!J39+FC_OTH_E!J39</f>
        <v>0</v>
      </c>
      <c r="K39" s="10">
        <f>FC_IND_E!K39+FC_TRA_E!K39+FC_OTH_E!K39</f>
        <v>0</v>
      </c>
      <c r="L39" s="10">
        <f>FC_IND_E!L39+FC_TRA_E!L39+FC_OTH_E!L39</f>
        <v>0</v>
      </c>
      <c r="M39" s="10">
        <f>FC_IND_E!M39+FC_TRA_E!M39+FC_OTH_E!M39</f>
        <v>0</v>
      </c>
      <c r="N39" s="10">
        <f>FC_IND_E!N39+FC_TRA_E!N39+FC_OTH_E!N39</f>
        <v>0</v>
      </c>
      <c r="O39" s="10">
        <f>FC_IND_E!O39+FC_TRA_E!O39+FC_OTH_E!O39</f>
        <v>0</v>
      </c>
      <c r="P39" s="10">
        <f>FC_IND_E!P39+FC_TRA_E!P39+FC_OTH_E!P39</f>
        <v>0</v>
      </c>
      <c r="Q39" s="10">
        <f>FC_IND_E!Q39+FC_TRA_E!Q39+FC_OTH_E!Q39</f>
        <v>0</v>
      </c>
      <c r="R39" s="10">
        <f>FC_IND_E!R39+FC_TRA_E!R39+FC_OTH_E!R39</f>
        <v>0</v>
      </c>
      <c r="S39" s="10">
        <f>FC_IND_E!S39+FC_TRA_E!S39+FC_OTH_E!S39</f>
        <v>0</v>
      </c>
      <c r="T39" s="10">
        <f>FC_IND_E!T39+FC_TRA_E!T39+FC_OTH_E!T39</f>
        <v>0</v>
      </c>
      <c r="U39" s="10">
        <f>FC_IND_E!U39+FC_TRA_E!U39+FC_OTH_E!U39</f>
        <v>0</v>
      </c>
      <c r="V39" s="10">
        <f>FC_IND_E!V39+FC_TRA_E!V39+FC_OTH_E!V39</f>
        <v>0</v>
      </c>
      <c r="W39" s="10">
        <f>FC_IND_E!W39+FC_TRA_E!W39+FC_OTH_E!W39</f>
        <v>0</v>
      </c>
      <c r="X39" s="10">
        <f>FC_IND_E!X39+FC_TRA_E!X39+FC_OTH_E!X39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FC_IND_E!C40+FC_TRA_E!C40+FC_OTH_E!C40</f>
        <v>84.157351676698184</v>
      </c>
      <c r="D40" s="10">
        <f>FC_IND_E!D40+FC_TRA_E!D40+FC_OTH_E!D40</f>
        <v>63.377815993121231</v>
      </c>
      <c r="E40" s="10">
        <f>FC_IND_E!E40+FC_TRA_E!E40+FC_OTH_E!E40</f>
        <v>71.689595872742871</v>
      </c>
      <c r="F40" s="10">
        <f>FC_IND_E!F40+FC_TRA_E!F40+FC_OTH_E!F40</f>
        <v>67.533705932932037</v>
      </c>
      <c r="G40" s="10">
        <f>FC_IND_E!G40+FC_TRA_E!G40+FC_OTH_E!G40</f>
        <v>61.299828030954423</v>
      </c>
      <c r="H40" s="10">
        <f>FC_IND_E!H40+FC_TRA_E!H40+FC_OTH_E!H40</f>
        <v>68.572656921754074</v>
      </c>
      <c r="I40" s="10">
        <f>FC_IND_E!I40+FC_TRA_E!I40+FC_OTH_E!I40</f>
        <v>49.871023215821154</v>
      </c>
      <c r="J40" s="10">
        <f>FC_IND_E!J40+FC_TRA_E!J40+FC_OTH_E!J40</f>
        <v>52.987962166809972</v>
      </c>
      <c r="K40" s="10">
        <f>FC_IND_E!K40+FC_TRA_E!K40+FC_OTH_E!K40</f>
        <v>52.98796216680995</v>
      </c>
      <c r="L40" s="10">
        <f>FC_IND_E!L40+FC_TRA_E!L40+FC_OTH_E!L40</f>
        <v>49.871023215821175</v>
      </c>
      <c r="M40" s="10">
        <f>FC_IND_E!M40+FC_TRA_E!M40+FC_OTH_E!M40</f>
        <v>52.987962166810014</v>
      </c>
      <c r="N40" s="10">
        <f>FC_IND_E!N40+FC_TRA_E!N40+FC_OTH_E!N40</f>
        <v>44.676096302665499</v>
      </c>
      <c r="O40" s="10">
        <f>FC_IND_E!O40+FC_TRA_E!O40+FC_OTH_E!O40</f>
        <v>41.559157351676696</v>
      </c>
      <c r="P40" s="10">
        <f>FC_IND_E!P40+FC_TRA_E!P40+FC_OTH_E!P40</f>
        <v>43.637145313843526</v>
      </c>
      <c r="Q40" s="10">
        <f>FC_IND_E!Q40+FC_TRA_E!Q40+FC_OTH_E!Q40</f>
        <v>44.676096302665528</v>
      </c>
      <c r="R40" s="10">
        <f>FC_IND_E!R40+FC_TRA_E!R40+FC_OTH_E!R40</f>
        <v>36.721754084264852</v>
      </c>
      <c r="S40" s="10">
        <f>FC_IND_E!S40+FC_TRA_E!S40+FC_OTH_E!S40</f>
        <v>36.678073946689608</v>
      </c>
      <c r="T40" s="10">
        <f>FC_IND_E!T40+FC_TRA_E!T40+FC_OTH_E!T40</f>
        <v>32.844196044711943</v>
      </c>
      <c r="U40" s="10">
        <f>FC_IND_E!U40+FC_TRA_E!U40+FC_OTH_E!U40</f>
        <v>34.028718830610515</v>
      </c>
      <c r="V40" s="10">
        <f>FC_IND_E!V40+FC_TRA_E!V40+FC_OTH_E!V40</f>
        <v>36.478589853826286</v>
      </c>
      <c r="W40" s="10">
        <f>FC_IND_E!W40+FC_TRA_E!W40+FC_OTH_E!W40</f>
        <v>34.573086844368014</v>
      </c>
      <c r="X40" s="10">
        <f>FC_IND_E!X40+FC_TRA_E!X40+FC_OTH_E!X40</f>
        <v>37.184006878761828</v>
      </c>
    </row>
    <row r="41" spans="1:24" ht="11.25" customHeight="1" x14ac:dyDescent="0.2">
      <c r="A41" s="41" t="s">
        <v>69</v>
      </c>
      <c r="B41" s="9" t="s">
        <v>70</v>
      </c>
      <c r="C41" s="10">
        <f>FC_IND_E!C41+FC_TRA_E!C41+FC_OTH_E!C41</f>
        <v>14.411951848667234</v>
      </c>
      <c r="D41" s="10">
        <f>FC_IND_E!D41+FC_TRA_E!D41+FC_OTH_E!D41</f>
        <v>12.353052450558897</v>
      </c>
      <c r="E41" s="10">
        <f>FC_IND_E!E41+FC_TRA_E!E41+FC_OTH_E!E41</f>
        <v>11.323645743766116</v>
      </c>
      <c r="F41" s="10">
        <f>FC_IND_E!F41+FC_TRA_E!F41+FC_OTH_E!F41</f>
        <v>11.323645743766122</v>
      </c>
      <c r="G41" s="10">
        <f>FC_IND_E!G41+FC_TRA_E!G41+FC_OTH_E!G41</f>
        <v>9.2648323301805675</v>
      </c>
      <c r="H41" s="10">
        <f>FC_IND_E!H41+FC_TRA_E!H41+FC_OTH_E!H41</f>
        <v>8.2354256233877905</v>
      </c>
      <c r="I41" s="10">
        <f>FC_IND_E!I41+FC_TRA_E!I41+FC_OTH_E!I41</f>
        <v>7.2060189165950126</v>
      </c>
      <c r="J41" s="10">
        <f>FC_IND_E!J41+FC_TRA_E!J41+FC_OTH_E!J41</f>
        <v>7.2060189165950126</v>
      </c>
      <c r="K41" s="10">
        <f>FC_IND_E!K41+FC_TRA_E!K41+FC_OTH_E!K41</f>
        <v>7.2060189165950126</v>
      </c>
      <c r="L41" s="10">
        <f>FC_IND_E!L41+FC_TRA_E!L41+FC_OTH_E!L41</f>
        <v>10.294239036973345</v>
      </c>
      <c r="M41" s="10">
        <f>FC_IND_E!M41+FC_TRA_E!M41+FC_OTH_E!M41</f>
        <v>7.2060189165950108</v>
      </c>
      <c r="N41" s="10">
        <f>FC_IND_E!N41+FC_TRA_E!N41+FC_OTH_E!N41</f>
        <v>6.1765262252794511</v>
      </c>
      <c r="O41" s="10">
        <f>FC_IND_E!O41+FC_TRA_E!O41+FC_OTH_E!O41</f>
        <v>6.1765262252794457</v>
      </c>
      <c r="P41" s="10">
        <f>FC_IND_E!P41+FC_TRA_E!P41+FC_OTH_E!P41</f>
        <v>6.1765262252794457</v>
      </c>
      <c r="Q41" s="10">
        <f>FC_IND_E!Q41+FC_TRA_E!Q41+FC_OTH_E!Q41</f>
        <v>6.1765262252794519</v>
      </c>
      <c r="R41" s="10">
        <f>FC_IND_E!R41+FC_TRA_E!R41+FC_OTH_E!R41</f>
        <v>6.2384350816853011</v>
      </c>
      <c r="S41" s="10">
        <f>FC_IND_E!S41+FC_TRA_E!S41+FC_OTH_E!S41</f>
        <v>6.0849527085124695</v>
      </c>
      <c r="T41" s="10">
        <f>FC_IND_E!T41+FC_TRA_E!T41+FC_OTH_E!T41</f>
        <v>6.0592433361994846</v>
      </c>
      <c r="U41" s="10">
        <f>FC_IND_E!U41+FC_TRA_E!U41+FC_OTH_E!U41</f>
        <v>6.0901117798796243</v>
      </c>
      <c r="V41" s="10">
        <f>FC_IND_E!V41+FC_TRA_E!V41+FC_OTH_E!V41</f>
        <v>6.4462596732588127</v>
      </c>
      <c r="W41" s="10">
        <f>FC_IND_E!W41+FC_TRA_E!W41+FC_OTH_E!W41</f>
        <v>5.870851246775584</v>
      </c>
      <c r="X41" s="10">
        <f>FC_IND_E!X41+FC_TRA_E!X41+FC_OTH_E!X41</f>
        <v>5.8348237317282878</v>
      </c>
    </row>
    <row r="42" spans="1:24" ht="11.25" customHeight="1" x14ac:dyDescent="0.2">
      <c r="A42" s="41" t="s">
        <v>71</v>
      </c>
      <c r="B42" s="9" t="s">
        <v>72</v>
      </c>
      <c r="C42" s="10">
        <f>FC_IND_E!C42+FC_TRA_E!C42+FC_OTH_E!C42</f>
        <v>0</v>
      </c>
      <c r="D42" s="10">
        <f>FC_IND_E!D42+FC_TRA_E!D42+FC_OTH_E!D42</f>
        <v>0</v>
      </c>
      <c r="E42" s="10">
        <f>FC_IND_E!E42+FC_TRA_E!E42+FC_OTH_E!E42</f>
        <v>0</v>
      </c>
      <c r="F42" s="10">
        <f>FC_IND_E!F42+FC_TRA_E!F42+FC_OTH_E!F42</f>
        <v>0</v>
      </c>
      <c r="G42" s="10">
        <f>FC_IND_E!G42+FC_TRA_E!G42+FC_OTH_E!G42</f>
        <v>0</v>
      </c>
      <c r="H42" s="10">
        <f>FC_IND_E!H42+FC_TRA_E!H42+FC_OTH_E!H42</f>
        <v>0</v>
      </c>
      <c r="I42" s="10">
        <f>FC_IND_E!I42+FC_TRA_E!I42+FC_OTH_E!I42</f>
        <v>0</v>
      </c>
      <c r="J42" s="10">
        <f>FC_IND_E!J42+FC_TRA_E!J42+FC_OTH_E!J42</f>
        <v>0</v>
      </c>
      <c r="K42" s="10">
        <f>FC_IND_E!K42+FC_TRA_E!K42+FC_OTH_E!K42</f>
        <v>0</v>
      </c>
      <c r="L42" s="10">
        <f>FC_IND_E!L42+FC_TRA_E!L42+FC_OTH_E!L42</f>
        <v>0</v>
      </c>
      <c r="M42" s="10">
        <f>FC_IND_E!M42+FC_TRA_E!M42+FC_OTH_E!M42</f>
        <v>0</v>
      </c>
      <c r="N42" s="10">
        <f>FC_IND_E!N42+FC_TRA_E!N42+FC_OTH_E!N42</f>
        <v>0</v>
      </c>
      <c r="O42" s="10">
        <f>FC_IND_E!O42+FC_TRA_E!O42+FC_OTH_E!O42</f>
        <v>0</v>
      </c>
      <c r="P42" s="10">
        <f>FC_IND_E!P42+FC_TRA_E!P42+FC_OTH_E!P42</f>
        <v>0</v>
      </c>
      <c r="Q42" s="10">
        <f>FC_IND_E!Q42+FC_TRA_E!Q42+FC_OTH_E!Q42</f>
        <v>0</v>
      </c>
      <c r="R42" s="10">
        <f>FC_IND_E!R42+FC_TRA_E!R42+FC_OTH_E!R42</f>
        <v>0</v>
      </c>
      <c r="S42" s="10">
        <f>FC_IND_E!S42+FC_TRA_E!S42+FC_OTH_E!S42</f>
        <v>0</v>
      </c>
      <c r="T42" s="10">
        <f>FC_IND_E!T42+FC_TRA_E!T42+FC_OTH_E!T42</f>
        <v>0</v>
      </c>
      <c r="U42" s="10">
        <f>FC_IND_E!U42+FC_TRA_E!U42+FC_OTH_E!U42</f>
        <v>0</v>
      </c>
      <c r="V42" s="10">
        <f>FC_IND_E!V42+FC_TRA_E!V42+FC_OTH_E!V42</f>
        <v>0</v>
      </c>
      <c r="W42" s="10">
        <f>FC_IND_E!W42+FC_TRA_E!W42+FC_OTH_E!W42</f>
        <v>0</v>
      </c>
      <c r="X42" s="10">
        <f>FC_IND_E!X42+FC_TRA_E!X42+FC_OTH_E!X42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FC_IND_E!C43+FC_TRA_E!C43+FC_OTH_E!C43</f>
        <v>7652.7515047291472</v>
      </c>
      <c r="D43" s="10">
        <f>FC_IND_E!D43+FC_TRA_E!D43+FC_OTH_E!D43</f>
        <v>7663.0457437661216</v>
      </c>
      <c r="E43" s="10">
        <f>FC_IND_E!E43+FC_TRA_E!E43+FC_OTH_E!E43</f>
        <v>7751.5762682717095</v>
      </c>
      <c r="F43" s="10">
        <f>FC_IND_E!F43+FC_TRA_E!F43+FC_OTH_E!F43</f>
        <v>7917.3138435081701</v>
      </c>
      <c r="G43" s="10">
        <f>FC_IND_E!G43+FC_TRA_E!G43+FC_OTH_E!G43</f>
        <v>8109.8166809974209</v>
      </c>
      <c r="H43" s="10">
        <f>FC_IND_E!H43+FC_TRA_E!H43+FC_OTH_E!H43</f>
        <v>8257.0244196044714</v>
      </c>
      <c r="I43" s="10">
        <f>FC_IND_E!I43+FC_TRA_E!I43+FC_OTH_E!I43</f>
        <v>8494.8218400687874</v>
      </c>
      <c r="J43" s="10">
        <f>FC_IND_E!J43+FC_TRA_E!J43+FC_OTH_E!J43</f>
        <v>8372.3202063628542</v>
      </c>
      <c r="K43" s="10">
        <f>FC_IND_E!K43+FC_TRA_E!K43+FC_OTH_E!K43</f>
        <v>8505.24505588994</v>
      </c>
      <c r="L43" s="10">
        <f>FC_IND_E!L43+FC_TRA_E!L43+FC_OTH_E!L43</f>
        <v>8015.1332760103169</v>
      </c>
      <c r="M43" s="10">
        <f>FC_IND_E!M43+FC_TRA_E!M43+FC_OTH_E!M43</f>
        <v>8221.4961306964742</v>
      </c>
      <c r="N43" s="10">
        <f>FC_IND_E!N43+FC_TRA_E!N43+FC_OTH_E!N43</f>
        <v>8252.4505588993961</v>
      </c>
      <c r="O43" s="10">
        <f>FC_IND_E!O43+FC_TRA_E!O43+FC_OTH_E!O43</f>
        <v>7819.0885640584684</v>
      </c>
      <c r="P43" s="10">
        <f>FC_IND_E!P43+FC_TRA_E!P43+FC_OTH_E!P43</f>
        <v>7474.4625967325865</v>
      </c>
      <c r="Q43" s="10">
        <f>FC_IND_E!Q43+FC_TRA_E!Q43+FC_OTH_E!Q43</f>
        <v>6784.1788478073968</v>
      </c>
      <c r="R43" s="10">
        <f>FC_IND_E!R43+FC_TRA_E!R43+FC_OTH_E!R43</f>
        <v>6864.6870163370622</v>
      </c>
      <c r="S43" s="10">
        <f>FC_IND_E!S43+FC_TRA_E!S43+FC_OTH_E!S43</f>
        <v>6801.0371453138441</v>
      </c>
      <c r="T43" s="10">
        <f>FC_IND_E!T43+FC_TRA_E!T43+FC_OTH_E!T43</f>
        <v>6882.731212381771</v>
      </c>
      <c r="U43" s="10">
        <f>FC_IND_E!U43+FC_TRA_E!U43+FC_OTH_E!U43</f>
        <v>6894.8056749785046</v>
      </c>
      <c r="V43" s="10">
        <f>FC_IND_E!V43+FC_TRA_E!V43+FC_OTH_E!V43</f>
        <v>6639.4152192605334</v>
      </c>
      <c r="W43" s="10">
        <f>FC_IND_E!W43+FC_TRA_E!W43+FC_OTH_E!W43</f>
        <v>5957.7034393809108</v>
      </c>
      <c r="X43" s="10">
        <f>FC_IND_E!X43+FC_TRA_E!X43+FC_OTH_E!X43</f>
        <v>5806.1730868443683</v>
      </c>
    </row>
    <row r="44" spans="1:24" ht="11.25" customHeight="1" x14ac:dyDescent="0.2">
      <c r="A44" s="41" t="s">
        <v>75</v>
      </c>
      <c r="B44" s="9" t="s">
        <v>76</v>
      </c>
      <c r="C44" s="10">
        <f>FC_IND_E!C44+FC_TRA_E!C44+FC_OTH_E!C44</f>
        <v>114.57437661220979</v>
      </c>
      <c r="D44" s="10">
        <f>FC_IND_E!D44+FC_TRA_E!D44+FC_OTH_E!D44</f>
        <v>113.5950988822012</v>
      </c>
      <c r="E44" s="10">
        <f>FC_IND_E!E44+FC_TRA_E!E44+FC_OTH_E!E44</f>
        <v>70.507308684436794</v>
      </c>
      <c r="F44" s="10">
        <f>FC_IND_E!F44+FC_TRA_E!F44+FC_OTH_E!F44</f>
        <v>76.382975064488363</v>
      </c>
      <c r="G44" s="10">
        <f>FC_IND_E!G44+FC_TRA_E!G44+FC_OTH_E!G44</f>
        <v>69.528030954428189</v>
      </c>
      <c r="H44" s="10">
        <f>FC_IND_E!H44+FC_TRA_E!H44+FC_OTH_E!H44</f>
        <v>68.548753224419613</v>
      </c>
      <c r="I44" s="10">
        <f>FC_IND_E!I44+FC_TRA_E!I44+FC_OTH_E!I44</f>
        <v>73.445141874462593</v>
      </c>
      <c r="J44" s="10">
        <f>FC_IND_E!J44+FC_TRA_E!J44+FC_OTH_E!J44</f>
        <v>72.465778159931205</v>
      </c>
      <c r="K44" s="10">
        <f>FC_IND_E!K44+FC_TRA_E!K44+FC_OTH_E!K44</f>
        <v>75.403697334479787</v>
      </c>
      <c r="L44" s="10">
        <f>FC_IND_E!L44+FC_TRA_E!L44+FC_OTH_E!L44</f>
        <v>69.528030954428203</v>
      </c>
      <c r="M44" s="10">
        <f>FC_IND_E!M44+FC_TRA_E!M44+FC_OTH_E!M44</f>
        <v>56.797506448839208</v>
      </c>
      <c r="N44" s="10">
        <f>FC_IND_E!N44+FC_TRA_E!N44+FC_OTH_E!N44</f>
        <v>37.212209802235598</v>
      </c>
      <c r="O44" s="10">
        <f>FC_IND_E!O44+FC_TRA_E!O44+FC_OTH_E!O44</f>
        <v>26.69819432502149</v>
      </c>
      <c r="P44" s="10">
        <f>FC_IND_E!P44+FC_TRA_E!P44+FC_OTH_E!P44</f>
        <v>25.460963026655197</v>
      </c>
      <c r="Q44" s="10">
        <f>FC_IND_E!Q44+FC_TRA_E!Q44+FC_OTH_E!Q44</f>
        <v>37.212123817712808</v>
      </c>
      <c r="R44" s="10">
        <f>FC_IND_E!R44+FC_TRA_E!R44+FC_OTH_E!R44</f>
        <v>28.223473774720553</v>
      </c>
      <c r="S44" s="10">
        <f>FC_IND_E!S44+FC_TRA_E!S44+FC_OTH_E!S44</f>
        <v>23.525967325881336</v>
      </c>
      <c r="T44" s="10">
        <f>FC_IND_E!T44+FC_TRA_E!T44+FC_OTH_E!T44</f>
        <v>24.143852106620802</v>
      </c>
      <c r="U44" s="10">
        <f>FC_IND_E!U44+FC_TRA_E!U44+FC_OTH_E!U44</f>
        <v>17.627773000859843</v>
      </c>
      <c r="V44" s="10">
        <f>FC_IND_E!V44+FC_TRA_E!V44+FC_OTH_E!V44</f>
        <v>7.0507308684436794</v>
      </c>
      <c r="W44" s="10">
        <f>FC_IND_E!W44+FC_TRA_E!W44+FC_OTH_E!W44</f>
        <v>0</v>
      </c>
      <c r="X44" s="10">
        <f>FC_IND_E!X44+FC_TRA_E!X44+FC_OTH_E!X44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FC_IND_E!C45+FC_TRA_E!C45+FC_OTH_E!C45</f>
        <v>0</v>
      </c>
      <c r="D45" s="10">
        <f>FC_IND_E!D45+FC_TRA_E!D45+FC_OTH_E!D45</f>
        <v>0</v>
      </c>
      <c r="E45" s="10">
        <f>FC_IND_E!E45+FC_TRA_E!E45+FC_OTH_E!E45</f>
        <v>0</v>
      </c>
      <c r="F45" s="10">
        <f>FC_IND_E!F45+FC_TRA_E!F45+FC_OTH_E!F45</f>
        <v>0</v>
      </c>
      <c r="G45" s="10">
        <f>FC_IND_E!G45+FC_TRA_E!G45+FC_OTH_E!G45</f>
        <v>0</v>
      </c>
      <c r="H45" s="10">
        <f>FC_IND_E!H45+FC_TRA_E!H45+FC_OTH_E!H45</f>
        <v>0</v>
      </c>
      <c r="I45" s="10">
        <f>FC_IND_E!I45+FC_TRA_E!I45+FC_OTH_E!I45</f>
        <v>0</v>
      </c>
      <c r="J45" s="10">
        <f>FC_IND_E!J45+FC_TRA_E!J45+FC_OTH_E!J45</f>
        <v>0</v>
      </c>
      <c r="K45" s="10">
        <f>FC_IND_E!K45+FC_TRA_E!K45+FC_OTH_E!K45</f>
        <v>0</v>
      </c>
      <c r="L45" s="10">
        <f>FC_IND_E!L45+FC_TRA_E!L45+FC_OTH_E!L45</f>
        <v>0</v>
      </c>
      <c r="M45" s="10">
        <f>FC_IND_E!M45+FC_TRA_E!M45+FC_OTH_E!M45</f>
        <v>0</v>
      </c>
      <c r="N45" s="10">
        <f>FC_IND_E!N45+FC_TRA_E!N45+FC_OTH_E!N45</f>
        <v>0</v>
      </c>
      <c r="O45" s="10">
        <f>FC_IND_E!O45+FC_TRA_E!O45+FC_OTH_E!O45</f>
        <v>0</v>
      </c>
      <c r="P45" s="10">
        <f>FC_IND_E!P45+FC_TRA_E!P45+FC_OTH_E!P45</f>
        <v>0</v>
      </c>
      <c r="Q45" s="10">
        <f>FC_IND_E!Q45+FC_TRA_E!Q45+FC_OTH_E!Q45</f>
        <v>0</v>
      </c>
      <c r="R45" s="10">
        <f>FC_IND_E!R45+FC_TRA_E!R45+FC_OTH_E!R45</f>
        <v>0</v>
      </c>
      <c r="S45" s="10">
        <f>FC_IND_E!S45+FC_TRA_E!S45+FC_OTH_E!S45</f>
        <v>0</v>
      </c>
      <c r="T45" s="10">
        <f>FC_IND_E!T45+FC_TRA_E!T45+FC_OTH_E!T45</f>
        <v>0</v>
      </c>
      <c r="U45" s="10">
        <f>FC_IND_E!U45+FC_TRA_E!U45+FC_OTH_E!U45</f>
        <v>0</v>
      </c>
      <c r="V45" s="10">
        <f>FC_IND_E!V45+FC_TRA_E!V45+FC_OTH_E!V45</f>
        <v>0</v>
      </c>
      <c r="W45" s="10">
        <f>FC_IND_E!W45+FC_TRA_E!W45+FC_OTH_E!W45</f>
        <v>0</v>
      </c>
      <c r="X45" s="10">
        <f>FC_IND_E!X45+FC_TRA_E!X45+FC_OTH_E!X45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FC_IND_E!C46+FC_TRA_E!C46+FC_OTH_E!C46</f>
        <v>0</v>
      </c>
      <c r="D46" s="10">
        <f>FC_IND_E!D46+FC_TRA_E!D46+FC_OTH_E!D46</f>
        <v>0</v>
      </c>
      <c r="E46" s="10">
        <f>FC_IND_E!E46+FC_TRA_E!E46+FC_OTH_E!E46</f>
        <v>0</v>
      </c>
      <c r="F46" s="10">
        <f>FC_IND_E!F46+FC_TRA_E!F46+FC_OTH_E!F46</f>
        <v>0</v>
      </c>
      <c r="G46" s="10">
        <f>FC_IND_E!G46+FC_TRA_E!G46+FC_OTH_E!G46</f>
        <v>0</v>
      </c>
      <c r="H46" s="10">
        <f>FC_IND_E!H46+FC_TRA_E!H46+FC_OTH_E!H46</f>
        <v>0</v>
      </c>
      <c r="I46" s="10">
        <f>FC_IND_E!I46+FC_TRA_E!I46+FC_OTH_E!I46</f>
        <v>0</v>
      </c>
      <c r="J46" s="10">
        <f>FC_IND_E!J46+FC_TRA_E!J46+FC_OTH_E!J46</f>
        <v>0</v>
      </c>
      <c r="K46" s="10">
        <f>FC_IND_E!K46+FC_TRA_E!K46+FC_OTH_E!K46</f>
        <v>0</v>
      </c>
      <c r="L46" s="10">
        <f>FC_IND_E!L46+FC_TRA_E!L46+FC_OTH_E!L46</f>
        <v>0</v>
      </c>
      <c r="M46" s="10">
        <f>FC_IND_E!M46+FC_TRA_E!M46+FC_OTH_E!M46</f>
        <v>0</v>
      </c>
      <c r="N46" s="10">
        <f>FC_IND_E!N46+FC_TRA_E!N46+FC_OTH_E!N46</f>
        <v>0</v>
      </c>
      <c r="O46" s="10">
        <f>FC_IND_E!O46+FC_TRA_E!O46+FC_OTH_E!O46</f>
        <v>0</v>
      </c>
      <c r="P46" s="10">
        <f>FC_IND_E!P46+FC_TRA_E!P46+FC_OTH_E!P46</f>
        <v>0</v>
      </c>
      <c r="Q46" s="10">
        <f>FC_IND_E!Q46+FC_TRA_E!Q46+FC_OTH_E!Q46</f>
        <v>0</v>
      </c>
      <c r="R46" s="10">
        <f>FC_IND_E!R46+FC_TRA_E!R46+FC_OTH_E!R46</f>
        <v>0</v>
      </c>
      <c r="S46" s="10">
        <f>FC_IND_E!S46+FC_TRA_E!S46+FC_OTH_E!S46</f>
        <v>0</v>
      </c>
      <c r="T46" s="10">
        <f>FC_IND_E!T46+FC_TRA_E!T46+FC_OTH_E!T46</f>
        <v>0</v>
      </c>
      <c r="U46" s="10">
        <f>FC_IND_E!U46+FC_TRA_E!U46+FC_OTH_E!U46</f>
        <v>0</v>
      </c>
      <c r="V46" s="10">
        <f>FC_IND_E!V46+FC_TRA_E!V46+FC_OTH_E!V46</f>
        <v>0</v>
      </c>
      <c r="W46" s="10">
        <f>FC_IND_E!W46+FC_TRA_E!W46+FC_OTH_E!W46</f>
        <v>0</v>
      </c>
      <c r="X46" s="10">
        <f>FC_IND_E!X46+FC_TRA_E!X46+FC_OTH_E!X46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FC_IND_E!C47+FC_TRA_E!C47+FC_OTH_E!C47</f>
        <v>0</v>
      </c>
      <c r="D47" s="10">
        <f>FC_IND_E!D47+FC_TRA_E!D47+FC_OTH_E!D47</f>
        <v>0</v>
      </c>
      <c r="E47" s="10">
        <f>FC_IND_E!E47+FC_TRA_E!E47+FC_OTH_E!E47</f>
        <v>0</v>
      </c>
      <c r="F47" s="10">
        <f>FC_IND_E!F47+FC_TRA_E!F47+FC_OTH_E!F47</f>
        <v>0</v>
      </c>
      <c r="G47" s="10">
        <f>FC_IND_E!G47+FC_TRA_E!G47+FC_OTH_E!G47</f>
        <v>0</v>
      </c>
      <c r="H47" s="10">
        <f>FC_IND_E!H47+FC_TRA_E!H47+FC_OTH_E!H47</f>
        <v>0</v>
      </c>
      <c r="I47" s="10">
        <f>FC_IND_E!I47+FC_TRA_E!I47+FC_OTH_E!I47</f>
        <v>0</v>
      </c>
      <c r="J47" s="10">
        <f>FC_IND_E!J47+FC_TRA_E!J47+FC_OTH_E!J47</f>
        <v>0</v>
      </c>
      <c r="K47" s="10">
        <f>FC_IND_E!K47+FC_TRA_E!K47+FC_OTH_E!K47</f>
        <v>0</v>
      </c>
      <c r="L47" s="10">
        <f>FC_IND_E!L47+FC_TRA_E!L47+FC_OTH_E!L47</f>
        <v>0</v>
      </c>
      <c r="M47" s="10">
        <f>FC_IND_E!M47+FC_TRA_E!M47+FC_OTH_E!M47</f>
        <v>0</v>
      </c>
      <c r="N47" s="10">
        <f>FC_IND_E!N47+FC_TRA_E!N47+FC_OTH_E!N47</f>
        <v>0</v>
      </c>
      <c r="O47" s="10">
        <f>FC_IND_E!O47+FC_TRA_E!O47+FC_OTH_E!O47</f>
        <v>0</v>
      </c>
      <c r="P47" s="10">
        <f>FC_IND_E!P47+FC_TRA_E!P47+FC_OTH_E!P47</f>
        <v>0</v>
      </c>
      <c r="Q47" s="10">
        <f>FC_IND_E!Q47+FC_TRA_E!Q47+FC_OTH_E!Q47</f>
        <v>0</v>
      </c>
      <c r="R47" s="10">
        <f>FC_IND_E!R47+FC_TRA_E!R47+FC_OTH_E!R47</f>
        <v>0</v>
      </c>
      <c r="S47" s="10">
        <f>FC_IND_E!S47+FC_TRA_E!S47+FC_OTH_E!S47</f>
        <v>0</v>
      </c>
      <c r="T47" s="10">
        <f>FC_IND_E!T47+FC_TRA_E!T47+FC_OTH_E!T47</f>
        <v>0</v>
      </c>
      <c r="U47" s="10">
        <f>FC_IND_E!U47+FC_TRA_E!U47+FC_OTH_E!U47</f>
        <v>0</v>
      </c>
      <c r="V47" s="10">
        <f>FC_IND_E!V47+FC_TRA_E!V47+FC_OTH_E!V47</f>
        <v>0.1000859845227859</v>
      </c>
      <c r="W47" s="10">
        <f>FC_IND_E!W47+FC_TRA_E!W47+FC_OTH_E!W47</f>
        <v>6.4058469475494401E-2</v>
      </c>
      <c r="X47" s="10">
        <f>FC_IND_E!X47+FC_TRA_E!X47+FC_OTH_E!X47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FC_IND_E!C48+FC_TRA_E!C48+FC_OTH_E!C48</f>
        <v>0</v>
      </c>
      <c r="D48" s="10">
        <f>FC_IND_E!D48+FC_TRA_E!D48+FC_OTH_E!D48</f>
        <v>0</v>
      </c>
      <c r="E48" s="10">
        <f>FC_IND_E!E48+FC_TRA_E!E48+FC_OTH_E!E48</f>
        <v>0</v>
      </c>
      <c r="F48" s="10">
        <f>FC_IND_E!F48+FC_TRA_E!F48+FC_OTH_E!F48</f>
        <v>0</v>
      </c>
      <c r="G48" s="10">
        <f>FC_IND_E!G48+FC_TRA_E!G48+FC_OTH_E!G48</f>
        <v>0</v>
      </c>
      <c r="H48" s="10">
        <f>FC_IND_E!H48+FC_TRA_E!H48+FC_OTH_E!H48</f>
        <v>0</v>
      </c>
      <c r="I48" s="10">
        <f>FC_IND_E!I48+FC_TRA_E!I48+FC_OTH_E!I48</f>
        <v>0</v>
      </c>
      <c r="J48" s="10">
        <f>FC_IND_E!J48+FC_TRA_E!J48+FC_OTH_E!J48</f>
        <v>0</v>
      </c>
      <c r="K48" s="10">
        <f>FC_IND_E!K48+FC_TRA_E!K48+FC_OTH_E!K48</f>
        <v>0</v>
      </c>
      <c r="L48" s="10">
        <f>FC_IND_E!L48+FC_TRA_E!L48+FC_OTH_E!L48</f>
        <v>0</v>
      </c>
      <c r="M48" s="10">
        <f>FC_IND_E!M48+FC_TRA_E!M48+FC_OTH_E!M48</f>
        <v>0</v>
      </c>
      <c r="N48" s="10">
        <f>FC_IND_E!N48+FC_TRA_E!N48+FC_OTH_E!N48</f>
        <v>0</v>
      </c>
      <c r="O48" s="10">
        <f>FC_IND_E!O48+FC_TRA_E!O48+FC_OTH_E!O48</f>
        <v>0</v>
      </c>
      <c r="P48" s="10">
        <f>FC_IND_E!P48+FC_TRA_E!P48+FC_OTH_E!P48</f>
        <v>0</v>
      </c>
      <c r="Q48" s="10">
        <f>FC_IND_E!Q48+FC_TRA_E!Q48+FC_OTH_E!Q48</f>
        <v>0</v>
      </c>
      <c r="R48" s="10">
        <f>FC_IND_E!R48+FC_TRA_E!R48+FC_OTH_E!R48</f>
        <v>0</v>
      </c>
      <c r="S48" s="10">
        <f>FC_IND_E!S48+FC_TRA_E!S48+FC_OTH_E!S48</f>
        <v>0</v>
      </c>
      <c r="T48" s="10">
        <f>FC_IND_E!T48+FC_TRA_E!T48+FC_OTH_E!T48</f>
        <v>1.398968185726569</v>
      </c>
      <c r="U48" s="10">
        <f>FC_IND_E!U48+FC_TRA_E!U48+FC_OTH_E!U48</f>
        <v>1.255202063628547</v>
      </c>
      <c r="V48" s="10">
        <f>FC_IND_E!V48+FC_TRA_E!V48+FC_OTH_E!V48</f>
        <v>1.6386070507308681</v>
      </c>
      <c r="W48" s="10">
        <f>FC_IND_E!W48+FC_TRA_E!W48+FC_OTH_E!W48</f>
        <v>1.7941530524505589</v>
      </c>
      <c r="X48" s="10">
        <f>FC_IND_E!X48+FC_TRA_E!X48+FC_OTH_E!X48</f>
        <v>1.8958727429062769</v>
      </c>
    </row>
    <row r="49" spans="1:24" ht="11.25" customHeight="1" x14ac:dyDescent="0.2">
      <c r="A49" s="41" t="s">
        <v>85</v>
      </c>
      <c r="B49" s="9" t="s">
        <v>86</v>
      </c>
      <c r="C49" s="10">
        <f>FC_IND_E!C49+FC_TRA_E!C49+FC_OTH_E!C49</f>
        <v>0</v>
      </c>
      <c r="D49" s="10">
        <f>FC_IND_E!D49+FC_TRA_E!D49+FC_OTH_E!D49</f>
        <v>0</v>
      </c>
      <c r="E49" s="10">
        <f>FC_IND_E!E49+FC_TRA_E!E49+FC_OTH_E!E49</f>
        <v>0</v>
      </c>
      <c r="F49" s="10">
        <f>FC_IND_E!F49+FC_TRA_E!F49+FC_OTH_E!F49</f>
        <v>0</v>
      </c>
      <c r="G49" s="10">
        <f>FC_IND_E!G49+FC_TRA_E!G49+FC_OTH_E!G49</f>
        <v>0</v>
      </c>
      <c r="H49" s="10">
        <f>FC_IND_E!H49+FC_TRA_E!H49+FC_OTH_E!H49</f>
        <v>0</v>
      </c>
      <c r="I49" s="10">
        <f>FC_IND_E!I49+FC_TRA_E!I49+FC_OTH_E!I49</f>
        <v>44.874376612209801</v>
      </c>
      <c r="J49" s="10">
        <f>FC_IND_E!J49+FC_TRA_E!J49+FC_OTH_E!J49</f>
        <v>0</v>
      </c>
      <c r="K49" s="10">
        <f>FC_IND_E!K49+FC_TRA_E!K49+FC_OTH_E!K49</f>
        <v>11.218572656921751</v>
      </c>
      <c r="L49" s="10">
        <f>FC_IND_E!L49+FC_TRA_E!L49+FC_OTH_E!L49</f>
        <v>0</v>
      </c>
      <c r="M49" s="10">
        <f>FC_IND_E!M49+FC_TRA_E!M49+FC_OTH_E!M49</f>
        <v>0</v>
      </c>
      <c r="N49" s="10">
        <f>FC_IND_E!N49+FC_TRA_E!N49+FC_OTH_E!N49</f>
        <v>0</v>
      </c>
      <c r="O49" s="10">
        <f>FC_IND_E!O49+FC_TRA_E!O49+FC_OTH_E!O49</f>
        <v>0</v>
      </c>
      <c r="P49" s="10">
        <f>FC_IND_E!P49+FC_TRA_E!P49+FC_OTH_E!P49</f>
        <v>0</v>
      </c>
      <c r="Q49" s="10">
        <f>FC_IND_E!Q49+FC_TRA_E!Q49+FC_OTH_E!Q49</f>
        <v>0</v>
      </c>
      <c r="R49" s="10">
        <f>FC_IND_E!R49+FC_TRA_E!R49+FC_OTH_E!R49</f>
        <v>0</v>
      </c>
      <c r="S49" s="10">
        <f>FC_IND_E!S49+FC_TRA_E!S49+FC_OTH_E!S49</f>
        <v>0</v>
      </c>
      <c r="T49" s="10">
        <f>FC_IND_E!T49+FC_TRA_E!T49+FC_OTH_E!T49</f>
        <v>0</v>
      </c>
      <c r="U49" s="10">
        <f>FC_IND_E!U49+FC_TRA_E!U49+FC_OTH_E!U49</f>
        <v>0</v>
      </c>
      <c r="V49" s="10">
        <f>FC_IND_E!V49+FC_TRA_E!V49+FC_OTH_E!V49</f>
        <v>0</v>
      </c>
      <c r="W49" s="10">
        <f>FC_IND_E!W49+FC_TRA_E!W49+FC_OTH_E!W49</f>
        <v>0</v>
      </c>
      <c r="X49" s="10">
        <f>FC_IND_E!X49+FC_TRA_E!X49+FC_OTH_E!X49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FC_IND_E!C50+FC_TRA_E!C50+FC_OTH_E!C50</f>
        <v>107.0029234737747</v>
      </c>
      <c r="D50" s="10">
        <f>FC_IND_E!D50+FC_TRA_E!D50+FC_OTH_E!D50</f>
        <v>99.359931212381767</v>
      </c>
      <c r="E50" s="10">
        <f>FC_IND_E!E50+FC_TRA_E!E50+FC_OTH_E!E50</f>
        <v>99.359931212381753</v>
      </c>
      <c r="F50" s="10">
        <f>FC_IND_E!F50+FC_TRA_E!F50+FC_OTH_E!F50</f>
        <v>79.296818572656917</v>
      </c>
      <c r="G50" s="10">
        <f>FC_IND_E!G50+FC_TRA_E!G50+FC_OTH_E!G50</f>
        <v>38.215305245055887</v>
      </c>
      <c r="H50" s="10">
        <f>FC_IND_E!H50+FC_TRA_E!H50+FC_OTH_E!H50</f>
        <v>36.304557179707651</v>
      </c>
      <c r="I50" s="10">
        <f>FC_IND_E!I50+FC_TRA_E!I50+FC_OTH_E!I50</f>
        <v>27.706104901117794</v>
      </c>
      <c r="J50" s="10">
        <f>FC_IND_E!J50+FC_TRA_E!J50+FC_OTH_E!J50</f>
        <v>42.036887360275145</v>
      </c>
      <c r="K50" s="10">
        <f>FC_IND_E!K50+FC_TRA_E!K50+FC_OTH_E!K50</f>
        <v>34.393809114359399</v>
      </c>
      <c r="L50" s="10">
        <f>FC_IND_E!L50+FC_TRA_E!L50+FC_OTH_E!L50</f>
        <v>19.10765262252794</v>
      </c>
      <c r="M50" s="10">
        <f>FC_IND_E!M50+FC_TRA_E!M50+FC_OTH_E!M50</f>
        <v>28.661478933791916</v>
      </c>
      <c r="N50" s="10">
        <f>FC_IND_E!N50+FC_TRA_E!N50+FC_OTH_E!N50</f>
        <v>33.438435081685299</v>
      </c>
      <c r="O50" s="10">
        <f>FC_IND_E!O50+FC_TRA_E!O50+FC_OTH_E!O50</f>
        <v>29.616852966466034</v>
      </c>
      <c r="P50" s="10">
        <f>FC_IND_E!P50+FC_TRA_E!P50+FC_OTH_E!P50</f>
        <v>17.196904557179707</v>
      </c>
      <c r="Q50" s="10">
        <f>FC_IND_E!Q50+FC_TRA_E!Q50+FC_OTH_E!Q50</f>
        <v>54.456835769561472</v>
      </c>
      <c r="R50" s="10">
        <f>FC_IND_E!R50+FC_TRA_E!R50+FC_OTH_E!R50</f>
        <v>8.5064488392089412</v>
      </c>
      <c r="S50" s="10">
        <f>FC_IND_E!S50+FC_TRA_E!S50+FC_OTH_E!S50</f>
        <v>0.53619948409286322</v>
      </c>
      <c r="T50" s="10">
        <f>FC_IND_E!T50+FC_TRA_E!T50+FC_OTH_E!T50</f>
        <v>0.63422184006878757</v>
      </c>
      <c r="U50" s="10">
        <f>FC_IND_E!U50+FC_TRA_E!U50+FC_OTH_E!U50</f>
        <v>0.77858985382631107</v>
      </c>
      <c r="V50" s="10">
        <f>FC_IND_E!V50+FC_TRA_E!V50+FC_OTH_E!V50</f>
        <v>47.277815993121237</v>
      </c>
      <c r="W50" s="10">
        <f>FC_IND_E!W50+FC_TRA_E!W50+FC_OTH_E!W50</f>
        <v>24.737661220980222</v>
      </c>
      <c r="X50" s="10">
        <f>FC_IND_E!X50+FC_TRA_E!X50+FC_OTH_E!X50</f>
        <v>34.52545141874463</v>
      </c>
    </row>
    <row r="51" spans="1:24" ht="11.25" customHeight="1" x14ac:dyDescent="0.2">
      <c r="A51" s="35" t="s">
        <v>89</v>
      </c>
      <c r="B51" s="36" t="s">
        <v>90</v>
      </c>
      <c r="C51" s="37">
        <f>FC_IND_E!C51+FC_TRA_E!C51+FC_OTH_E!C51</f>
        <v>20641.177472055027</v>
      </c>
      <c r="D51" s="37">
        <f>FC_IND_E!D51+FC_TRA_E!D51+FC_OTH_E!D51</f>
        <v>21033.031728288908</v>
      </c>
      <c r="E51" s="37">
        <f>FC_IND_E!E51+FC_TRA_E!E51+FC_OTH_E!E51</f>
        <v>20241.208770421319</v>
      </c>
      <c r="F51" s="37">
        <f>FC_IND_E!F51+FC_TRA_E!F51+FC_OTH_E!F51</f>
        <v>20583.551246775576</v>
      </c>
      <c r="G51" s="37">
        <f>FC_IND_E!G51+FC_TRA_E!G51+FC_OTH_E!G51</f>
        <v>20620.744969905412</v>
      </c>
      <c r="H51" s="37">
        <f>FC_IND_E!H51+FC_TRA_E!H51+FC_OTH_E!H51</f>
        <v>19995.303095442821</v>
      </c>
      <c r="I51" s="37">
        <f>FC_IND_E!I51+FC_TRA_E!I51+FC_OTH_E!I51</f>
        <v>19399.852278589849</v>
      </c>
      <c r="J51" s="37">
        <f>FC_IND_E!J51+FC_TRA_E!J51+FC_OTH_E!J51</f>
        <v>17985.763542562338</v>
      </c>
      <c r="K51" s="37">
        <f>FC_IND_E!K51+FC_TRA_E!K51+FC_OTH_E!K51</f>
        <v>19166.60911435942</v>
      </c>
      <c r="L51" s="37">
        <f>FC_IND_E!L51+FC_TRA_E!L51+FC_OTH_E!L51</f>
        <v>18733.025193465175</v>
      </c>
      <c r="M51" s="37">
        <f>FC_IND_E!M51+FC_TRA_E!M51+FC_OTH_E!M51</f>
        <v>21542.871023215819</v>
      </c>
      <c r="N51" s="37">
        <f>FC_IND_E!N51+FC_TRA_E!N51+FC_OTH_E!N51</f>
        <v>18060.356319862418</v>
      </c>
      <c r="O51" s="37">
        <f>FC_IND_E!O51+FC_TRA_E!O51+FC_OTH_E!O51</f>
        <v>18959.183404987107</v>
      </c>
      <c r="P51" s="37">
        <f>FC_IND_E!P51+FC_TRA_E!P51+FC_OTH_E!P51</f>
        <v>19482.028202923477</v>
      </c>
      <c r="Q51" s="37">
        <f>FC_IND_E!Q51+FC_TRA_E!Q51+FC_OTH_E!Q51</f>
        <v>15987.855803955292</v>
      </c>
      <c r="R51" s="37">
        <f>FC_IND_E!R51+FC_TRA_E!R51+FC_OTH_E!R51</f>
        <v>16949.158555460017</v>
      </c>
      <c r="S51" s="37">
        <f>FC_IND_E!S51+FC_TRA_E!S51+FC_OTH_E!S51</f>
        <v>17501.473860705071</v>
      </c>
      <c r="T51" s="37">
        <f>FC_IND_E!T51+FC_TRA_E!T51+FC_OTH_E!T51</f>
        <v>17355.557609630265</v>
      </c>
      <c r="U51" s="37">
        <f>FC_IND_E!U51+FC_TRA_E!U51+FC_OTH_E!U51</f>
        <v>17206.230438521066</v>
      </c>
      <c r="V51" s="37">
        <f>FC_IND_E!V51+FC_TRA_E!V51+FC_OTH_E!V51</f>
        <v>16627.041186586415</v>
      </c>
      <c r="W51" s="37">
        <f>FC_IND_E!W51+FC_TRA_E!W51+FC_OTH_E!W51</f>
        <v>15884.356491831473</v>
      </c>
      <c r="X51" s="37">
        <f>FC_IND_E!X51+FC_TRA_E!X51+FC_OTH_E!X51</f>
        <v>17121.425967325886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492.42269991401542</v>
      </c>
      <c r="D52" s="37">
        <f t="shared" si="20"/>
        <v>505.2893379191745</v>
      </c>
      <c r="E52" s="37">
        <f t="shared" si="20"/>
        <v>509.0763542562338</v>
      </c>
      <c r="F52" s="37">
        <f t="shared" si="20"/>
        <v>524.62312983662935</v>
      </c>
      <c r="G52" s="37">
        <f t="shared" si="20"/>
        <v>573.9020636285469</v>
      </c>
      <c r="H52" s="37">
        <f t="shared" si="20"/>
        <v>601.779449699054</v>
      </c>
      <c r="I52" s="37">
        <f t="shared" si="20"/>
        <v>711.15038693035228</v>
      </c>
      <c r="J52" s="37">
        <f t="shared" si="20"/>
        <v>1025.9231298366294</v>
      </c>
      <c r="K52" s="37">
        <f t="shared" si="20"/>
        <v>1026.7274290627686</v>
      </c>
      <c r="L52" s="37">
        <f t="shared" si="20"/>
        <v>1143.2500429922613</v>
      </c>
      <c r="M52" s="37">
        <f t="shared" si="20"/>
        <v>1019.5427343078243</v>
      </c>
      <c r="N52" s="37">
        <f t="shared" si="20"/>
        <v>1119.9349097162508</v>
      </c>
      <c r="O52" s="37">
        <f t="shared" si="20"/>
        <v>1158.8811693895095</v>
      </c>
      <c r="P52" s="37">
        <f t="shared" si="20"/>
        <v>1184.425795356836</v>
      </c>
      <c r="Q52" s="37">
        <f t="shared" si="20"/>
        <v>1314.7717970765261</v>
      </c>
      <c r="R52" s="37">
        <f t="shared" si="20"/>
        <v>1300.2239896818571</v>
      </c>
      <c r="S52" s="37">
        <f t="shared" si="20"/>
        <v>1269.8343078245916</v>
      </c>
      <c r="T52" s="37">
        <f t="shared" si="20"/>
        <v>1414.0764402407558</v>
      </c>
      <c r="U52" s="37">
        <f t="shared" si="20"/>
        <v>1766.0883061049008</v>
      </c>
      <c r="V52" s="37">
        <f t="shared" si="20"/>
        <v>1991.3824591573511</v>
      </c>
      <c r="W52" s="37">
        <f t="shared" si="20"/>
        <v>1989.7922613929495</v>
      </c>
      <c r="X52" s="37">
        <f t="shared" ref="X52" si="21">SUM(X53:X70)</f>
        <v>2143.1418744625971</v>
      </c>
    </row>
    <row r="53" spans="1:24" ht="11.25" customHeight="1" x14ac:dyDescent="0.2">
      <c r="A53" s="42" t="s">
        <v>93</v>
      </c>
      <c r="B53" s="9" t="s">
        <v>94</v>
      </c>
      <c r="C53" s="10">
        <f>FC_IND_E!C53+FC_TRA_E!C53+FC_OTH_E!C53</f>
        <v>0</v>
      </c>
      <c r="D53" s="10">
        <f>FC_IND_E!D53+FC_TRA_E!D53+FC_OTH_E!D53</f>
        <v>0</v>
      </c>
      <c r="E53" s="10">
        <f>FC_IND_E!E53+FC_TRA_E!E53+FC_OTH_E!E53</f>
        <v>0</v>
      </c>
      <c r="F53" s="10">
        <f>FC_IND_E!F53+FC_TRA_E!F53+FC_OTH_E!F53</f>
        <v>0</v>
      </c>
      <c r="G53" s="10">
        <f>FC_IND_E!G53+FC_TRA_E!G53+FC_OTH_E!G53</f>
        <v>0</v>
      </c>
      <c r="H53" s="10">
        <f>FC_IND_E!H53+FC_TRA_E!H53+FC_OTH_E!H53</f>
        <v>0</v>
      </c>
      <c r="I53" s="10">
        <f>FC_IND_E!I53+FC_TRA_E!I53+FC_OTH_E!I53</f>
        <v>0</v>
      </c>
      <c r="J53" s="10">
        <f>FC_IND_E!J53+FC_TRA_E!J53+FC_OTH_E!J53</f>
        <v>0</v>
      </c>
      <c r="K53" s="10">
        <f>FC_IND_E!K53+FC_TRA_E!K53+FC_OTH_E!K53</f>
        <v>0</v>
      </c>
      <c r="L53" s="10">
        <f>FC_IND_E!L53+FC_TRA_E!L53+FC_OTH_E!L53</f>
        <v>0</v>
      </c>
      <c r="M53" s="10">
        <f>FC_IND_E!M53+FC_TRA_E!M53+FC_OTH_E!M53</f>
        <v>0</v>
      </c>
      <c r="N53" s="10">
        <f>FC_IND_E!N53+FC_TRA_E!N53+FC_OTH_E!N53</f>
        <v>0</v>
      </c>
      <c r="O53" s="10">
        <f>FC_IND_E!O53+FC_TRA_E!O53+FC_OTH_E!O53</f>
        <v>0</v>
      </c>
      <c r="P53" s="10">
        <f>FC_IND_E!P53+FC_TRA_E!P53+FC_OTH_E!P53</f>
        <v>0</v>
      </c>
      <c r="Q53" s="10">
        <f>FC_IND_E!Q53+FC_TRA_E!Q53+FC_OTH_E!Q53</f>
        <v>0</v>
      </c>
      <c r="R53" s="10">
        <f>FC_IND_E!R53+FC_TRA_E!R53+FC_OTH_E!R53</f>
        <v>0</v>
      </c>
      <c r="S53" s="10">
        <f>FC_IND_E!S53+FC_TRA_E!S53+FC_OTH_E!S53</f>
        <v>0</v>
      </c>
      <c r="T53" s="10">
        <f>FC_IND_E!T53+FC_TRA_E!T53+FC_OTH_E!T53</f>
        <v>0</v>
      </c>
      <c r="U53" s="10">
        <f>FC_IND_E!U53+FC_TRA_E!U53+FC_OTH_E!U53</f>
        <v>0</v>
      </c>
      <c r="V53" s="10">
        <f>FC_IND_E!V53+FC_TRA_E!V53+FC_OTH_E!V53</f>
        <v>0</v>
      </c>
      <c r="W53" s="10">
        <f>FC_IND_E!W53+FC_TRA_E!W53+FC_OTH_E!W53</f>
        <v>0</v>
      </c>
      <c r="X53" s="10">
        <f>FC_IND_E!X53+FC_TRA_E!X53+FC_OTH_E!X53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FC_IND_E!C54+FC_TRA_E!C54+FC_OTH_E!C54</f>
        <v>0</v>
      </c>
      <c r="D54" s="10">
        <f>FC_IND_E!D54+FC_TRA_E!D54+FC_OTH_E!D54</f>
        <v>0</v>
      </c>
      <c r="E54" s="10">
        <f>FC_IND_E!E54+FC_TRA_E!E54+FC_OTH_E!E54</f>
        <v>0</v>
      </c>
      <c r="F54" s="10">
        <f>FC_IND_E!F54+FC_TRA_E!F54+FC_OTH_E!F54</f>
        <v>0</v>
      </c>
      <c r="G54" s="10">
        <f>FC_IND_E!G54+FC_TRA_E!G54+FC_OTH_E!G54</f>
        <v>0</v>
      </c>
      <c r="H54" s="10">
        <f>FC_IND_E!H54+FC_TRA_E!H54+FC_OTH_E!H54</f>
        <v>0</v>
      </c>
      <c r="I54" s="10">
        <f>FC_IND_E!I54+FC_TRA_E!I54+FC_OTH_E!I54</f>
        <v>0</v>
      </c>
      <c r="J54" s="10">
        <f>FC_IND_E!J54+FC_TRA_E!J54+FC_OTH_E!J54</f>
        <v>0</v>
      </c>
      <c r="K54" s="10">
        <f>FC_IND_E!K54+FC_TRA_E!K54+FC_OTH_E!K54</f>
        <v>0</v>
      </c>
      <c r="L54" s="10">
        <f>FC_IND_E!L54+FC_TRA_E!L54+FC_OTH_E!L54</f>
        <v>0</v>
      </c>
      <c r="M54" s="10">
        <f>FC_IND_E!M54+FC_TRA_E!M54+FC_OTH_E!M54</f>
        <v>0</v>
      </c>
      <c r="N54" s="10">
        <f>FC_IND_E!N54+FC_TRA_E!N54+FC_OTH_E!N54</f>
        <v>0</v>
      </c>
      <c r="O54" s="10">
        <f>FC_IND_E!O54+FC_TRA_E!O54+FC_OTH_E!O54</f>
        <v>0</v>
      </c>
      <c r="P54" s="10">
        <f>FC_IND_E!P54+FC_TRA_E!P54+FC_OTH_E!P54</f>
        <v>0</v>
      </c>
      <c r="Q54" s="10">
        <f>FC_IND_E!Q54+FC_TRA_E!Q54+FC_OTH_E!Q54</f>
        <v>0</v>
      </c>
      <c r="R54" s="10">
        <f>FC_IND_E!R54+FC_TRA_E!R54+FC_OTH_E!R54</f>
        <v>0</v>
      </c>
      <c r="S54" s="10">
        <f>FC_IND_E!S54+FC_TRA_E!S54+FC_OTH_E!S54</f>
        <v>0</v>
      </c>
      <c r="T54" s="10">
        <f>FC_IND_E!T54+FC_TRA_E!T54+FC_OTH_E!T54</f>
        <v>0</v>
      </c>
      <c r="U54" s="10">
        <f>FC_IND_E!U54+FC_TRA_E!U54+FC_OTH_E!U54</f>
        <v>0</v>
      </c>
      <c r="V54" s="10">
        <f>FC_IND_E!V54+FC_TRA_E!V54+FC_OTH_E!V54</f>
        <v>0</v>
      </c>
      <c r="W54" s="10">
        <f>FC_IND_E!W54+FC_TRA_E!W54+FC_OTH_E!W54</f>
        <v>0</v>
      </c>
      <c r="X54" s="10">
        <f>FC_IND_E!X54+FC_TRA_E!X54+FC_OTH_E!X54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FC_IND_E!C55+FC_TRA_E!C55+FC_OTH_E!C55</f>
        <v>0</v>
      </c>
      <c r="D55" s="10">
        <f>FC_IND_E!D55+FC_TRA_E!D55+FC_OTH_E!D55</f>
        <v>0</v>
      </c>
      <c r="E55" s="10">
        <f>FC_IND_E!E55+FC_TRA_E!E55+FC_OTH_E!E55</f>
        <v>0</v>
      </c>
      <c r="F55" s="10">
        <f>FC_IND_E!F55+FC_TRA_E!F55+FC_OTH_E!F55</f>
        <v>0</v>
      </c>
      <c r="G55" s="10">
        <f>FC_IND_E!G55+FC_TRA_E!G55+FC_OTH_E!G55</f>
        <v>0</v>
      </c>
      <c r="H55" s="10">
        <f>FC_IND_E!H55+FC_TRA_E!H55+FC_OTH_E!H55</f>
        <v>0</v>
      </c>
      <c r="I55" s="10">
        <f>FC_IND_E!I55+FC_TRA_E!I55+FC_OTH_E!I55</f>
        <v>0</v>
      </c>
      <c r="J55" s="10">
        <f>FC_IND_E!J55+FC_TRA_E!J55+FC_OTH_E!J55</f>
        <v>0</v>
      </c>
      <c r="K55" s="10">
        <f>FC_IND_E!K55+FC_TRA_E!K55+FC_OTH_E!K55</f>
        <v>0</v>
      </c>
      <c r="L55" s="10">
        <f>FC_IND_E!L55+FC_TRA_E!L55+FC_OTH_E!L55</f>
        <v>0</v>
      </c>
      <c r="M55" s="10">
        <f>FC_IND_E!M55+FC_TRA_E!M55+FC_OTH_E!M55</f>
        <v>0</v>
      </c>
      <c r="N55" s="10">
        <f>FC_IND_E!N55+FC_TRA_E!N55+FC_OTH_E!N55</f>
        <v>0</v>
      </c>
      <c r="O55" s="10">
        <f>FC_IND_E!O55+FC_TRA_E!O55+FC_OTH_E!O55</f>
        <v>0</v>
      </c>
      <c r="P55" s="10">
        <f>FC_IND_E!P55+FC_TRA_E!P55+FC_OTH_E!P55</f>
        <v>0</v>
      </c>
      <c r="Q55" s="10">
        <f>FC_IND_E!Q55+FC_TRA_E!Q55+FC_OTH_E!Q55</f>
        <v>0</v>
      </c>
      <c r="R55" s="10">
        <f>FC_IND_E!R55+FC_TRA_E!R55+FC_OTH_E!R55</f>
        <v>0</v>
      </c>
      <c r="S55" s="10">
        <f>FC_IND_E!S55+FC_TRA_E!S55+FC_OTH_E!S55</f>
        <v>0</v>
      </c>
      <c r="T55" s="10">
        <f>FC_IND_E!T55+FC_TRA_E!T55+FC_OTH_E!T55</f>
        <v>0</v>
      </c>
      <c r="U55" s="10">
        <f>FC_IND_E!U55+FC_TRA_E!U55+FC_OTH_E!U55</f>
        <v>0</v>
      </c>
      <c r="V55" s="10">
        <f>FC_IND_E!V55+FC_TRA_E!V55+FC_OTH_E!V55</f>
        <v>0</v>
      </c>
      <c r="W55" s="10">
        <f>FC_IND_E!W55+FC_TRA_E!W55+FC_OTH_E!W55</f>
        <v>0</v>
      </c>
      <c r="X55" s="10">
        <f>FC_IND_E!X55+FC_TRA_E!X55+FC_OTH_E!X55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FC_IND_E!C56+FC_TRA_E!C56+FC_OTH_E!C56</f>
        <v>0</v>
      </c>
      <c r="D56" s="10">
        <f>FC_IND_E!D56+FC_TRA_E!D56+FC_OTH_E!D56</f>
        <v>0</v>
      </c>
      <c r="E56" s="10">
        <f>FC_IND_E!E56+FC_TRA_E!E56+FC_OTH_E!E56</f>
        <v>0</v>
      </c>
      <c r="F56" s="10">
        <f>FC_IND_E!F56+FC_TRA_E!F56+FC_OTH_E!F56</f>
        <v>0</v>
      </c>
      <c r="G56" s="10">
        <f>FC_IND_E!G56+FC_TRA_E!G56+FC_OTH_E!G56</f>
        <v>0</v>
      </c>
      <c r="H56" s="10">
        <f>FC_IND_E!H56+FC_TRA_E!H56+FC_OTH_E!H56</f>
        <v>0</v>
      </c>
      <c r="I56" s="10">
        <f>FC_IND_E!I56+FC_TRA_E!I56+FC_OTH_E!I56</f>
        <v>0</v>
      </c>
      <c r="J56" s="10">
        <f>FC_IND_E!J56+FC_TRA_E!J56+FC_OTH_E!J56</f>
        <v>0</v>
      </c>
      <c r="K56" s="10">
        <f>FC_IND_E!K56+FC_TRA_E!K56+FC_OTH_E!K56</f>
        <v>0</v>
      </c>
      <c r="L56" s="10">
        <f>FC_IND_E!L56+FC_TRA_E!L56+FC_OTH_E!L56</f>
        <v>0</v>
      </c>
      <c r="M56" s="10">
        <f>FC_IND_E!M56+FC_TRA_E!M56+FC_OTH_E!M56</f>
        <v>0</v>
      </c>
      <c r="N56" s="10">
        <f>FC_IND_E!N56+FC_TRA_E!N56+FC_OTH_E!N56</f>
        <v>0</v>
      </c>
      <c r="O56" s="10">
        <f>FC_IND_E!O56+FC_TRA_E!O56+FC_OTH_E!O56</f>
        <v>0</v>
      </c>
      <c r="P56" s="10">
        <f>FC_IND_E!P56+FC_TRA_E!P56+FC_OTH_E!P56</f>
        <v>0</v>
      </c>
      <c r="Q56" s="10">
        <f>FC_IND_E!Q56+FC_TRA_E!Q56+FC_OTH_E!Q56</f>
        <v>0</v>
      </c>
      <c r="R56" s="10">
        <f>FC_IND_E!R56+FC_TRA_E!R56+FC_OTH_E!R56</f>
        <v>0</v>
      </c>
      <c r="S56" s="10">
        <f>FC_IND_E!S56+FC_TRA_E!S56+FC_OTH_E!S56</f>
        <v>0</v>
      </c>
      <c r="T56" s="10">
        <f>FC_IND_E!T56+FC_TRA_E!T56+FC_OTH_E!T56</f>
        <v>0</v>
      </c>
      <c r="U56" s="10">
        <f>FC_IND_E!U56+FC_TRA_E!U56+FC_OTH_E!U56</f>
        <v>0</v>
      </c>
      <c r="V56" s="10">
        <f>FC_IND_E!V56+FC_TRA_E!V56+FC_OTH_E!V56</f>
        <v>0</v>
      </c>
      <c r="W56" s="10">
        <f>FC_IND_E!W56+FC_TRA_E!W56+FC_OTH_E!W56</f>
        <v>0</v>
      </c>
      <c r="X56" s="10">
        <f>FC_IND_E!X56+FC_TRA_E!X56+FC_OTH_E!X56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FC_IND_E!C57+FC_TRA_E!C57+FC_OTH_E!C57</f>
        <v>10.84359415305245</v>
      </c>
      <c r="D57" s="10">
        <f>FC_IND_E!D57+FC_TRA_E!D57+FC_OTH_E!D57</f>
        <v>12.204987102321581</v>
      </c>
      <c r="E57" s="10">
        <f>FC_IND_E!E57+FC_TRA_E!E57+FC_OTH_E!E57</f>
        <v>13.733619948409283</v>
      </c>
      <c r="F57" s="10">
        <f>FC_IND_E!F57+FC_TRA_E!F57+FC_OTH_E!F57</f>
        <v>14.903955288048149</v>
      </c>
      <c r="G57" s="10">
        <f>FC_IND_E!G57+FC_TRA_E!G57+FC_OTH_E!G57</f>
        <v>16.098194325021495</v>
      </c>
      <c r="H57" s="10">
        <f>FC_IND_E!H57+FC_TRA_E!H57+FC_OTH_E!H57</f>
        <v>17.173000859845232</v>
      </c>
      <c r="I57" s="10">
        <f>FC_IND_E!I57+FC_TRA_E!I57+FC_OTH_E!I57</f>
        <v>18.032846087704208</v>
      </c>
      <c r="J57" s="10">
        <f>FC_IND_E!J57+FC_TRA_E!J57+FC_OTH_E!J57</f>
        <v>19.059845227858986</v>
      </c>
      <c r="K57" s="10">
        <f>FC_IND_E!K57+FC_TRA_E!K57+FC_OTH_E!K57</f>
        <v>20.206362854686159</v>
      </c>
      <c r="L57" s="10">
        <f>FC_IND_E!L57+FC_TRA_E!L57+FC_OTH_E!L57</f>
        <v>22.117110920034392</v>
      </c>
      <c r="M57" s="10">
        <f>FC_IND_E!M57+FC_TRA_E!M57+FC_OTH_E!M57</f>
        <v>23.741272570937227</v>
      </c>
      <c r="N57" s="10">
        <f>FC_IND_E!N57+FC_TRA_E!N57+FC_OTH_E!N57</f>
        <v>24.839982803095445</v>
      </c>
      <c r="O57" s="10">
        <f>FC_IND_E!O57+FC_TRA_E!O57+FC_OTH_E!O57</f>
        <v>25.556491831470332</v>
      </c>
      <c r="P57" s="10">
        <f>FC_IND_E!P57+FC_TRA_E!P57+FC_OTH_E!P57</f>
        <v>26.416337059329315</v>
      </c>
      <c r="Q57" s="10">
        <f>FC_IND_E!Q57+FC_TRA_E!Q57+FC_OTH_E!Q57</f>
        <v>26.941874462596729</v>
      </c>
      <c r="R57" s="10">
        <f>FC_IND_E!R57+FC_TRA_E!R57+FC_OTH_E!R57</f>
        <v>27.156835769561479</v>
      </c>
      <c r="S57" s="10">
        <f>FC_IND_E!S57+FC_TRA_E!S57+FC_OTH_E!S57</f>
        <v>27.39561478933792</v>
      </c>
      <c r="T57" s="10">
        <f>FC_IND_E!T57+FC_TRA_E!T57+FC_OTH_E!T57</f>
        <v>27.204557179707653</v>
      </c>
      <c r="U57" s="10">
        <f>FC_IND_E!U57+FC_TRA_E!U57+FC_OTH_E!U57</f>
        <v>27.610576096302662</v>
      </c>
      <c r="V57" s="10">
        <f>FC_IND_E!V57+FC_TRA_E!V57+FC_OTH_E!V57</f>
        <v>28.183834909716243</v>
      </c>
      <c r="W57" s="10">
        <f>FC_IND_E!W57+FC_TRA_E!W57+FC_OTH_E!W57</f>
        <v>28.088306104901115</v>
      </c>
      <c r="X57" s="10">
        <f>FC_IND_E!X57+FC_TRA_E!X57+FC_OTH_E!X57</f>
        <v>27.801633705932932</v>
      </c>
    </row>
    <row r="58" spans="1:24" ht="11.25" customHeight="1" x14ac:dyDescent="0.2">
      <c r="A58" s="42" t="s">
        <v>103</v>
      </c>
      <c r="B58" s="9" t="s">
        <v>104</v>
      </c>
      <c r="C58" s="10">
        <f>FC_IND_E!C58+FC_TRA_E!C58+FC_OTH_E!C58</f>
        <v>0</v>
      </c>
      <c r="D58" s="10">
        <f>FC_IND_E!D58+FC_TRA_E!D58+FC_OTH_E!D58</f>
        <v>0</v>
      </c>
      <c r="E58" s="10">
        <f>FC_IND_E!E58+FC_TRA_E!E58+FC_OTH_E!E58</f>
        <v>0</v>
      </c>
      <c r="F58" s="10">
        <f>FC_IND_E!F58+FC_TRA_E!F58+FC_OTH_E!F58</f>
        <v>0</v>
      </c>
      <c r="G58" s="10">
        <f>FC_IND_E!G58+FC_TRA_E!G58+FC_OTH_E!G58</f>
        <v>0</v>
      </c>
      <c r="H58" s="10">
        <f>FC_IND_E!H58+FC_TRA_E!H58+FC_OTH_E!H58</f>
        <v>0</v>
      </c>
      <c r="I58" s="10">
        <f>FC_IND_E!I58+FC_TRA_E!I58+FC_OTH_E!I58</f>
        <v>0</v>
      </c>
      <c r="J58" s="10">
        <f>FC_IND_E!J58+FC_TRA_E!J58+FC_OTH_E!J58</f>
        <v>0</v>
      </c>
      <c r="K58" s="10">
        <f>FC_IND_E!K58+FC_TRA_E!K58+FC_OTH_E!K58</f>
        <v>2.2929492691315558</v>
      </c>
      <c r="L58" s="10">
        <f>FC_IND_E!L58+FC_TRA_E!L58+FC_OTH_E!L58</f>
        <v>3.3915735167669818</v>
      </c>
      <c r="M58" s="10">
        <f>FC_IND_E!M58+FC_TRA_E!M58+FC_OTH_E!M58</f>
        <v>7.5952708512467746</v>
      </c>
      <c r="N58" s="10">
        <f>FC_IND_E!N58+FC_TRA_E!N58+FC_OTH_E!N58</f>
        <v>7.5475494411006014</v>
      </c>
      <c r="O58" s="10">
        <f>FC_IND_E!O58+FC_TRA_E!O58+FC_OTH_E!O58</f>
        <v>11.822871883061049</v>
      </c>
      <c r="P58" s="10">
        <f>FC_IND_E!P58+FC_TRA_E!P58+FC_OTH_E!P58</f>
        <v>23.717368873602751</v>
      </c>
      <c r="Q58" s="10">
        <f>FC_IND_E!Q58+FC_TRA_E!Q58+FC_OTH_E!Q58</f>
        <v>35.874634565778159</v>
      </c>
      <c r="R58" s="10">
        <f>FC_IND_E!R58+FC_TRA_E!R58+FC_OTH_E!R58</f>
        <v>58.477558039552882</v>
      </c>
      <c r="S58" s="10">
        <f>FC_IND_E!S58+FC_TRA_E!S58+FC_OTH_E!S58</f>
        <v>67.916423043852106</v>
      </c>
      <c r="T58" s="10">
        <f>FC_IND_E!T58+FC_TRA_E!T58+FC_OTH_E!T58</f>
        <v>72.765520206362851</v>
      </c>
      <c r="U58" s="10">
        <f>FC_IND_E!U58+FC_TRA_E!U58+FC_OTH_E!U58</f>
        <v>89.102837489251939</v>
      </c>
      <c r="V58" s="10">
        <f>FC_IND_E!V58+FC_TRA_E!V58+FC_OTH_E!V58</f>
        <v>132.89183147033529</v>
      </c>
      <c r="W58" s="10">
        <f>FC_IND_E!W58+FC_TRA_E!W58+FC_OTH_E!W58</f>
        <v>147.73284608770419</v>
      </c>
      <c r="X58" s="10">
        <f>FC_IND_E!X58+FC_TRA_E!X58+FC_OTH_E!X58</f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f>FC_IND_E!C59+FC_TRA_E!C59+FC_OTH_E!C59</f>
        <v>381.40249355116077</v>
      </c>
      <c r="D59" s="10">
        <f>FC_IND_E!D59+FC_TRA_E!D59+FC_OTH_E!D59</f>
        <v>380.65717970765257</v>
      </c>
      <c r="E59" s="10">
        <f>FC_IND_E!E59+FC_TRA_E!E59+FC_OTH_E!E59</f>
        <v>384.90257953568346</v>
      </c>
      <c r="F59" s="10">
        <f>FC_IND_E!F59+FC_TRA_E!F59+FC_OTH_E!F59</f>
        <v>400.14565778159925</v>
      </c>
      <c r="G59" s="10">
        <f>FC_IND_E!G59+FC_TRA_E!G59+FC_OTH_E!G59</f>
        <v>427.85760963026655</v>
      </c>
      <c r="H59" s="10">
        <f>FC_IND_E!H59+FC_TRA_E!H59+FC_OTH_E!H59</f>
        <v>455.45528804815126</v>
      </c>
      <c r="I59" s="10">
        <f>FC_IND_E!I59+FC_TRA_E!I59+FC_OTH_E!I59</f>
        <v>491.18288907996549</v>
      </c>
      <c r="J59" s="10">
        <f>FC_IND_E!J59+FC_TRA_E!J59+FC_OTH_E!J59</f>
        <v>499.62949269131548</v>
      </c>
      <c r="K59" s="10">
        <f>FC_IND_E!K59+FC_TRA_E!K59+FC_OTH_E!K59</f>
        <v>508.96981943250194</v>
      </c>
      <c r="L59" s="10">
        <f>FC_IND_E!L59+FC_TRA_E!L59+FC_OTH_E!L59</f>
        <v>518.24995700773843</v>
      </c>
      <c r="M59" s="10">
        <f>FC_IND_E!M59+FC_TRA_E!M59+FC_OTH_E!M59</f>
        <v>518.67738607050705</v>
      </c>
      <c r="N59" s="10">
        <f>FC_IND_E!N59+FC_TRA_E!N59+FC_OTH_E!N59</f>
        <v>533.35829750644859</v>
      </c>
      <c r="O59" s="10">
        <f>FC_IND_E!O59+FC_TRA_E!O59+FC_OTH_E!O59</f>
        <v>537.43594153052436</v>
      </c>
      <c r="P59" s="10">
        <f>FC_IND_E!P59+FC_TRA_E!P59+FC_OTH_E!P59</f>
        <v>542.9453138435083</v>
      </c>
      <c r="Q59" s="10">
        <f>FC_IND_E!Q59+FC_TRA_E!Q59+FC_OTH_E!Q59</f>
        <v>584.49638865004295</v>
      </c>
      <c r="R59" s="10">
        <f>FC_IND_E!R59+FC_TRA_E!R59+FC_OTH_E!R59</f>
        <v>596.79570077386063</v>
      </c>
      <c r="S59" s="10">
        <f>FC_IND_E!S59+FC_TRA_E!S59+FC_OTH_E!S59</f>
        <v>603.50395528804825</v>
      </c>
      <c r="T59" s="10">
        <f>FC_IND_E!T59+FC_TRA_E!T59+FC_OTH_E!T59</f>
        <v>647.75124677557983</v>
      </c>
      <c r="U59" s="10">
        <f>FC_IND_E!U59+FC_TRA_E!U59+FC_OTH_E!U59</f>
        <v>657.88469475494389</v>
      </c>
      <c r="V59" s="10">
        <f>FC_IND_E!V59+FC_TRA_E!V59+FC_OTH_E!V59</f>
        <v>671.66165090283721</v>
      </c>
      <c r="W59" s="10">
        <f>FC_IND_E!W59+FC_TRA_E!W59+FC_OTH_E!W59</f>
        <v>695.94892519346524</v>
      </c>
      <c r="X59" s="10">
        <f>FC_IND_E!X59+FC_TRA_E!X59+FC_OTH_E!X59</f>
        <v>709.89398108340492</v>
      </c>
    </row>
    <row r="60" spans="1:24" ht="11.25" customHeight="1" x14ac:dyDescent="0.2">
      <c r="A60" s="42" t="s">
        <v>107</v>
      </c>
      <c r="B60" s="9" t="s">
        <v>108</v>
      </c>
      <c r="C60" s="10">
        <f>FC_IND_E!C60+FC_TRA_E!C60+FC_OTH_E!C60</f>
        <v>6.44883920894239</v>
      </c>
      <c r="D60" s="10">
        <f>FC_IND_E!D60+FC_TRA_E!D60+FC_OTH_E!D60</f>
        <v>6.44883920894239</v>
      </c>
      <c r="E60" s="10">
        <f>FC_IND_E!E60+FC_TRA_E!E60+FC_OTH_E!E60</f>
        <v>6.4488392089423883</v>
      </c>
      <c r="F60" s="10">
        <f>FC_IND_E!F60+FC_TRA_E!F60+FC_OTH_E!F60</f>
        <v>6.44883920894239</v>
      </c>
      <c r="G60" s="10">
        <f>FC_IND_E!G60+FC_TRA_E!G60+FC_OTH_E!G60</f>
        <v>6.44883920894239</v>
      </c>
      <c r="H60" s="10">
        <f>FC_IND_E!H60+FC_TRA_E!H60+FC_OTH_E!H60</f>
        <v>6.44883920894239</v>
      </c>
      <c r="I60" s="10">
        <f>FC_IND_E!I60+FC_TRA_E!I60+FC_OTH_E!I60</f>
        <v>6.4488392089423892</v>
      </c>
      <c r="J60" s="10">
        <f>FC_IND_E!J60+FC_TRA_E!J60+FC_OTH_E!J60</f>
        <v>6.4488392089423883</v>
      </c>
      <c r="K60" s="10">
        <f>FC_IND_E!K60+FC_TRA_E!K60+FC_OTH_E!K60</f>
        <v>6.4488392089423883</v>
      </c>
      <c r="L60" s="10">
        <f>FC_IND_E!L60+FC_TRA_E!L60+FC_OTH_E!L60</f>
        <v>6.4488392089423883</v>
      </c>
      <c r="M60" s="10">
        <f>FC_IND_E!M60+FC_TRA_E!M60+FC_OTH_E!M60</f>
        <v>6.4488392089423874</v>
      </c>
      <c r="N60" s="10">
        <f>FC_IND_E!N60+FC_TRA_E!N60+FC_OTH_E!N60</f>
        <v>6.4488392089423892</v>
      </c>
      <c r="O60" s="10">
        <f>FC_IND_E!O60+FC_TRA_E!O60+FC_OTH_E!O60</f>
        <v>6.4488392089423883</v>
      </c>
      <c r="P60" s="10">
        <f>FC_IND_E!P60+FC_TRA_E!P60+FC_OTH_E!P60</f>
        <v>6.4488392089423945</v>
      </c>
      <c r="Q60" s="10">
        <f>FC_IND_E!Q60+FC_TRA_E!Q60+FC_OTH_E!Q60</f>
        <v>6.44883920894239</v>
      </c>
      <c r="R60" s="10">
        <f>FC_IND_E!R60+FC_TRA_E!R60+FC_OTH_E!R60</f>
        <v>6.44883920894239</v>
      </c>
      <c r="S60" s="10">
        <f>FC_IND_E!S60+FC_TRA_E!S60+FC_OTH_E!S60</f>
        <v>6.4488392089423927</v>
      </c>
      <c r="T60" s="10">
        <f>FC_IND_E!T60+FC_TRA_E!T60+FC_OTH_E!T60</f>
        <v>6.4488392089423829</v>
      </c>
      <c r="U60" s="10">
        <f>FC_IND_E!U60+FC_TRA_E!U60+FC_OTH_E!U60</f>
        <v>6.4488392089423892</v>
      </c>
      <c r="V60" s="10">
        <f>FC_IND_E!V60+FC_TRA_E!V60+FC_OTH_E!V60</f>
        <v>6.4488392089423865</v>
      </c>
      <c r="W60" s="10">
        <f>FC_IND_E!W60+FC_TRA_E!W60+FC_OTH_E!W60</f>
        <v>6.4488392089423927</v>
      </c>
      <c r="X60" s="10">
        <f>FC_IND_E!X60+FC_TRA_E!X60+FC_OTH_E!X60</f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f>FC_IND_E!C61+FC_TRA_E!C61+FC_OTH_E!C61</f>
        <v>55.507738607050712</v>
      </c>
      <c r="D61" s="10">
        <f>FC_IND_E!D61+FC_TRA_E!D61+FC_OTH_E!D61</f>
        <v>56.893035253654347</v>
      </c>
      <c r="E61" s="10">
        <f>FC_IND_E!E61+FC_TRA_E!E61+FC_OTH_E!E61</f>
        <v>55.149441100601884</v>
      </c>
      <c r="F61" s="10">
        <f>FC_IND_E!F61+FC_TRA_E!F61+FC_OTH_E!F61</f>
        <v>56.224419604471194</v>
      </c>
      <c r="G61" s="10">
        <f>FC_IND_E!G61+FC_TRA_E!G61+FC_OTH_E!G61</f>
        <v>59.186070507308685</v>
      </c>
      <c r="H61" s="10">
        <f>FC_IND_E!H61+FC_TRA_E!H61+FC_OTH_E!H61</f>
        <v>54.433018056749773</v>
      </c>
      <c r="I61" s="10">
        <f>FC_IND_E!I61+FC_TRA_E!I61+FC_OTH_E!I61</f>
        <v>58.06345657781597</v>
      </c>
      <c r="J61" s="10">
        <f>FC_IND_E!J61+FC_TRA_E!J61+FC_OTH_E!J61</f>
        <v>57.896216680997412</v>
      </c>
      <c r="K61" s="10">
        <f>FC_IND_E!K61+FC_TRA_E!K61+FC_OTH_E!K61</f>
        <v>66.996302665520204</v>
      </c>
      <c r="L61" s="10">
        <f>FC_IND_E!L61+FC_TRA_E!L61+FC_OTH_E!L61</f>
        <v>77.075580395528789</v>
      </c>
      <c r="M61" s="10">
        <f>FC_IND_E!M61+FC_TRA_E!M61+FC_OTH_E!M61</f>
        <v>90.474892519346525</v>
      </c>
      <c r="N61" s="10">
        <f>FC_IND_E!N61+FC_TRA_E!N61+FC_OTH_E!N61</f>
        <v>88.635769561478909</v>
      </c>
      <c r="O61" s="10">
        <f>FC_IND_E!O61+FC_TRA_E!O61+FC_OTH_E!O61</f>
        <v>99.885210662080823</v>
      </c>
      <c r="P61" s="10">
        <f>FC_IND_E!P61+FC_TRA_E!P61+FC_OTH_E!P61</f>
        <v>110.94385210662081</v>
      </c>
      <c r="Q61" s="10">
        <f>FC_IND_E!Q61+FC_TRA_E!Q61+FC_OTH_E!Q61</f>
        <v>118.77798796216679</v>
      </c>
      <c r="R61" s="10">
        <f>FC_IND_E!R61+FC_TRA_E!R61+FC_OTH_E!R61</f>
        <v>111.53336199484087</v>
      </c>
      <c r="S61" s="10">
        <f>FC_IND_E!S61+FC_TRA_E!S61+FC_OTH_E!S61</f>
        <v>112.69226139294921</v>
      </c>
      <c r="T61" s="10">
        <f>FC_IND_E!T61+FC_TRA_E!T61+FC_OTH_E!T61</f>
        <v>112.21177987962166</v>
      </c>
      <c r="U61" s="10">
        <f>FC_IND_E!U61+FC_TRA_E!U61+FC_OTH_E!U61</f>
        <v>123.40378331900261</v>
      </c>
      <c r="V61" s="10">
        <f>FC_IND_E!V61+FC_TRA_E!V61+FC_OTH_E!V61</f>
        <v>128.00679277730009</v>
      </c>
      <c r="W61" s="10">
        <f>FC_IND_E!W61+FC_TRA_E!W61+FC_OTH_E!W61</f>
        <v>137.74617368873609</v>
      </c>
      <c r="X61" s="10">
        <f>FC_IND_E!X61+FC_TRA_E!X61+FC_OTH_E!X61</f>
        <v>135.92175408426482</v>
      </c>
    </row>
    <row r="62" spans="1:24" ht="11.25" customHeight="1" x14ac:dyDescent="0.2">
      <c r="A62" s="42" t="s">
        <v>111</v>
      </c>
      <c r="B62" s="9" t="s">
        <v>112</v>
      </c>
      <c r="C62" s="10">
        <f>FC_IND_E!C62+FC_TRA_E!C62+FC_OTH_E!C62</f>
        <v>33.963886500429922</v>
      </c>
      <c r="D62" s="10">
        <f>FC_IND_E!D62+FC_TRA_E!D62+FC_OTH_E!D62</f>
        <v>43.947635425623389</v>
      </c>
      <c r="E62" s="10">
        <f>FC_IND_E!E62+FC_TRA_E!E62+FC_OTH_E!E62</f>
        <v>41.965262252794503</v>
      </c>
      <c r="F62" s="10">
        <f>FC_IND_E!F62+FC_TRA_E!F62+FC_OTH_E!F62</f>
        <v>38.048151332760099</v>
      </c>
      <c r="G62" s="10">
        <f>FC_IND_E!G62+FC_TRA_E!G62+FC_OTH_E!G62</f>
        <v>42.180223559759227</v>
      </c>
      <c r="H62" s="10">
        <f>FC_IND_E!H62+FC_TRA_E!H62+FC_OTH_E!H62</f>
        <v>41.08151332760103</v>
      </c>
      <c r="I62" s="10">
        <f>FC_IND_E!I62+FC_TRA_E!I62+FC_OTH_E!I62</f>
        <v>49.082803095442813</v>
      </c>
      <c r="J62" s="10">
        <f>FC_IND_E!J62+FC_TRA_E!J62+FC_OTH_E!J62</f>
        <v>50.802493551160801</v>
      </c>
      <c r="K62" s="10">
        <f>FC_IND_E!K62+FC_TRA_E!K62+FC_OTH_E!K62</f>
        <v>61.478933791917463</v>
      </c>
      <c r="L62" s="10">
        <f>FC_IND_E!L62+FC_TRA_E!L62+FC_OTH_E!L62</f>
        <v>58.971023215821177</v>
      </c>
      <c r="M62" s="10">
        <f>FC_IND_E!M62+FC_TRA_E!M62+FC_OTH_E!M62</f>
        <v>64.870507308684438</v>
      </c>
      <c r="N62" s="10">
        <f>FC_IND_E!N62+FC_TRA_E!N62+FC_OTH_E!N62</f>
        <v>58.732244196044711</v>
      </c>
      <c r="O62" s="10">
        <f>FC_IND_E!O62+FC_TRA_E!O62+FC_OTH_E!O62</f>
        <v>51.87730008598448</v>
      </c>
      <c r="P62" s="10">
        <f>FC_IND_E!P62+FC_TRA_E!P62+FC_OTH_E!P62</f>
        <v>49.894926913155643</v>
      </c>
      <c r="Q62" s="10">
        <f>FC_IND_E!Q62+FC_TRA_E!Q62+FC_OTH_E!Q62</f>
        <v>48.007996560619048</v>
      </c>
      <c r="R62" s="10">
        <f>FC_IND_E!R62+FC_TRA_E!R62+FC_OTH_E!R62</f>
        <v>43.803353396388637</v>
      </c>
      <c r="S62" s="10">
        <f>FC_IND_E!S62+FC_TRA_E!S62+FC_OTH_E!S62</f>
        <v>40.136027515047296</v>
      </c>
      <c r="T62" s="10">
        <f>FC_IND_E!T62+FC_TRA_E!T62+FC_OTH_E!T62</f>
        <v>34.148753224419579</v>
      </c>
      <c r="U62" s="10">
        <f>FC_IND_E!U62+FC_TRA_E!U62+FC_OTH_E!U62</f>
        <v>42.541530524505539</v>
      </c>
      <c r="V62" s="10">
        <f>FC_IND_E!V62+FC_TRA_E!V62+FC_OTH_E!V62</f>
        <v>43.864488392089427</v>
      </c>
      <c r="W62" s="10">
        <f>FC_IND_E!W62+FC_TRA_E!W62+FC_OTH_E!W62</f>
        <v>42.71427343078247</v>
      </c>
      <c r="X62" s="10">
        <f>FC_IND_E!X62+FC_TRA_E!X62+FC_OTH_E!X62</f>
        <v>41.554256233877936</v>
      </c>
    </row>
    <row r="63" spans="1:24" ht="11.25" customHeight="1" x14ac:dyDescent="0.2">
      <c r="A63" s="42" t="s">
        <v>113</v>
      </c>
      <c r="B63" s="9" t="s">
        <v>114</v>
      </c>
      <c r="C63" s="10">
        <f>FC_IND_E!C63+FC_TRA_E!C63+FC_OTH_E!C63</f>
        <v>0</v>
      </c>
      <c r="D63" s="10">
        <f>FC_IND_E!D63+FC_TRA_E!D63+FC_OTH_E!D63</f>
        <v>0</v>
      </c>
      <c r="E63" s="10">
        <f>FC_IND_E!E63+FC_TRA_E!E63+FC_OTH_E!E63</f>
        <v>0</v>
      </c>
      <c r="F63" s="10">
        <f>FC_IND_E!F63+FC_TRA_E!F63+FC_OTH_E!F63</f>
        <v>0</v>
      </c>
      <c r="G63" s="10">
        <f>FC_IND_E!G63+FC_TRA_E!G63+FC_OTH_E!G63</f>
        <v>0</v>
      </c>
      <c r="H63" s="10">
        <f>FC_IND_E!H63+FC_TRA_E!H63+FC_OTH_E!H63</f>
        <v>0</v>
      </c>
      <c r="I63" s="10">
        <f>FC_IND_E!I63+FC_TRA_E!I63+FC_OTH_E!I63</f>
        <v>0</v>
      </c>
      <c r="J63" s="10">
        <f>FC_IND_E!J63+FC_TRA_E!J63+FC_OTH_E!J63</f>
        <v>0</v>
      </c>
      <c r="K63" s="10">
        <f>FC_IND_E!K63+FC_TRA_E!K63+FC_OTH_E!K63</f>
        <v>0</v>
      </c>
      <c r="L63" s="10">
        <f>FC_IND_E!L63+FC_TRA_E!L63+FC_OTH_E!L63</f>
        <v>0</v>
      </c>
      <c r="M63" s="10">
        <f>FC_IND_E!M63+FC_TRA_E!M63+FC_OTH_E!M63</f>
        <v>0</v>
      </c>
      <c r="N63" s="10">
        <f>FC_IND_E!N63+FC_TRA_E!N63+FC_OTH_E!N63</f>
        <v>0</v>
      </c>
      <c r="O63" s="10">
        <f>FC_IND_E!O63+FC_TRA_E!O63+FC_OTH_E!O63</f>
        <v>0</v>
      </c>
      <c r="P63" s="10">
        <f>FC_IND_E!P63+FC_TRA_E!P63+FC_OTH_E!P63</f>
        <v>0</v>
      </c>
      <c r="Q63" s="10">
        <f>FC_IND_E!Q63+FC_TRA_E!Q63+FC_OTH_E!Q63</f>
        <v>0</v>
      </c>
      <c r="R63" s="10">
        <f>FC_IND_E!R63+FC_TRA_E!R63+FC_OTH_E!R63</f>
        <v>0</v>
      </c>
      <c r="S63" s="10">
        <f>FC_IND_E!S63+FC_TRA_E!S63+FC_OTH_E!S63</f>
        <v>0</v>
      </c>
      <c r="T63" s="10">
        <f>FC_IND_E!T63+FC_TRA_E!T63+FC_OTH_E!T63</f>
        <v>0</v>
      </c>
      <c r="U63" s="10">
        <f>FC_IND_E!U63+FC_TRA_E!U63+FC_OTH_E!U63</f>
        <v>0</v>
      </c>
      <c r="V63" s="10">
        <f>FC_IND_E!V63+FC_TRA_E!V63+FC_OTH_E!V63</f>
        <v>0</v>
      </c>
      <c r="W63" s="10">
        <f>FC_IND_E!W63+FC_TRA_E!W63+FC_OTH_E!W63</f>
        <v>0</v>
      </c>
      <c r="X63" s="10">
        <f>FC_IND_E!X63+FC_TRA_E!X63+FC_OTH_E!X63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FC_IND_E!C64+FC_TRA_E!C64+FC_OTH_E!C64</f>
        <v>0</v>
      </c>
      <c r="D64" s="10">
        <f>FC_IND_E!D64+FC_TRA_E!D64+FC_OTH_E!D64</f>
        <v>0</v>
      </c>
      <c r="E64" s="10">
        <f>FC_IND_E!E64+FC_TRA_E!E64+FC_OTH_E!E64</f>
        <v>0</v>
      </c>
      <c r="F64" s="10">
        <f>FC_IND_E!F64+FC_TRA_E!F64+FC_OTH_E!F64</f>
        <v>0</v>
      </c>
      <c r="G64" s="10">
        <f>FC_IND_E!G64+FC_TRA_E!G64+FC_OTH_E!G64</f>
        <v>0</v>
      </c>
      <c r="H64" s="10">
        <f>FC_IND_E!H64+FC_TRA_E!H64+FC_OTH_E!H64</f>
        <v>0</v>
      </c>
      <c r="I64" s="10">
        <f>FC_IND_E!I64+FC_TRA_E!I64+FC_OTH_E!I64</f>
        <v>18.72553740326741</v>
      </c>
      <c r="J64" s="10">
        <f>FC_IND_E!J64+FC_TRA_E!J64+FC_OTH_E!J64</f>
        <v>88.277472055030088</v>
      </c>
      <c r="K64" s="10">
        <f>FC_IND_E!K64+FC_TRA_E!K64+FC_OTH_E!K64</f>
        <v>107.84127257093721</v>
      </c>
      <c r="L64" s="10">
        <f>FC_IND_E!L64+FC_TRA_E!L64+FC_OTH_E!L64</f>
        <v>138.37773000859849</v>
      </c>
      <c r="M64" s="10">
        <f>FC_IND_E!M64+FC_TRA_E!M64+FC_OTH_E!M64</f>
        <v>134.13585554600169</v>
      </c>
      <c r="N64" s="10">
        <f>FC_IND_E!N64+FC_TRA_E!N64+FC_OTH_E!N64</f>
        <v>148.9681857265692</v>
      </c>
      <c r="O64" s="10">
        <f>FC_IND_E!O64+FC_TRA_E!O64+FC_OTH_E!O64</f>
        <v>124.4625967325881</v>
      </c>
      <c r="P64" s="10">
        <f>FC_IND_E!P64+FC_TRA_E!P64+FC_OTH_E!P64</f>
        <v>125.1074806534824</v>
      </c>
      <c r="Q64" s="10">
        <f>FC_IND_E!Q64+FC_TRA_E!Q64+FC_OTH_E!Q64</f>
        <v>128.33190025795349</v>
      </c>
      <c r="R64" s="10">
        <f>FC_IND_E!R64+FC_TRA_E!R64+FC_OTH_E!R64</f>
        <v>142.12467755803951</v>
      </c>
      <c r="S64" s="10">
        <f>FC_IND_E!S64+FC_TRA_E!S64+FC_OTH_E!S64</f>
        <v>120.5881341358555</v>
      </c>
      <c r="T64" s="10">
        <f>FC_IND_E!T64+FC_TRA_E!T64+FC_OTH_E!T64</f>
        <v>128.9419604471195</v>
      </c>
      <c r="U64" s="10">
        <f>FC_IND_E!U64+FC_TRA_E!U64+FC_OTH_E!U64</f>
        <v>170.66964746345661</v>
      </c>
      <c r="V64" s="10">
        <f>FC_IND_E!V64+FC_TRA_E!V64+FC_OTH_E!V64</f>
        <v>198.74118658641439</v>
      </c>
      <c r="W64" s="10">
        <f>FC_IND_E!W64+FC_TRA_E!W64+FC_OTH_E!W64</f>
        <v>226.44995700773859</v>
      </c>
      <c r="X64" s="10">
        <f>FC_IND_E!X64+FC_TRA_E!X64+FC_OTH_E!X64</f>
        <v>233.2489251934652</v>
      </c>
    </row>
    <row r="65" spans="1:24" ht="11.25" customHeight="1" x14ac:dyDescent="0.2">
      <c r="A65" s="42" t="s">
        <v>117</v>
      </c>
      <c r="B65" s="9" t="s">
        <v>118</v>
      </c>
      <c r="C65" s="10">
        <f>FC_IND_E!C65+FC_TRA_E!C65+FC_OTH_E!C65</f>
        <v>0</v>
      </c>
      <c r="D65" s="10">
        <f>FC_IND_E!D65+FC_TRA_E!D65+FC_OTH_E!D65</f>
        <v>0</v>
      </c>
      <c r="E65" s="10">
        <f>FC_IND_E!E65+FC_TRA_E!E65+FC_OTH_E!E65</f>
        <v>0</v>
      </c>
      <c r="F65" s="10">
        <f>FC_IND_E!F65+FC_TRA_E!F65+FC_OTH_E!F65</f>
        <v>0</v>
      </c>
      <c r="G65" s="10">
        <f>FC_IND_E!G65+FC_TRA_E!G65+FC_OTH_E!G65</f>
        <v>0</v>
      </c>
      <c r="H65" s="10">
        <f>FC_IND_E!H65+FC_TRA_E!H65+FC_OTH_E!H65</f>
        <v>0</v>
      </c>
      <c r="I65" s="10">
        <f>FC_IND_E!I65+FC_TRA_E!I65+FC_OTH_E!I65</f>
        <v>0</v>
      </c>
      <c r="J65" s="10">
        <f>FC_IND_E!J65+FC_TRA_E!J65+FC_OTH_E!J65</f>
        <v>0</v>
      </c>
      <c r="K65" s="10">
        <f>FC_IND_E!K65+FC_TRA_E!K65+FC_OTH_E!K65</f>
        <v>0</v>
      </c>
      <c r="L65" s="10">
        <f>FC_IND_E!L65+FC_TRA_E!L65+FC_OTH_E!L65</f>
        <v>0</v>
      </c>
      <c r="M65" s="10">
        <f>FC_IND_E!M65+FC_TRA_E!M65+FC_OTH_E!M65</f>
        <v>0</v>
      </c>
      <c r="N65" s="10">
        <f>FC_IND_E!N65+FC_TRA_E!N65+FC_OTH_E!N65</f>
        <v>0</v>
      </c>
      <c r="O65" s="10">
        <f>FC_IND_E!O65+FC_TRA_E!O65+FC_OTH_E!O65</f>
        <v>0</v>
      </c>
      <c r="P65" s="10">
        <f>FC_IND_E!P65+FC_TRA_E!P65+FC_OTH_E!P65</f>
        <v>0</v>
      </c>
      <c r="Q65" s="10">
        <f>FC_IND_E!Q65+FC_TRA_E!Q65+FC_OTH_E!Q65</f>
        <v>0</v>
      </c>
      <c r="R65" s="10">
        <f>FC_IND_E!R65+FC_TRA_E!R65+FC_OTH_E!R65</f>
        <v>0</v>
      </c>
      <c r="S65" s="10">
        <f>FC_IND_E!S65+FC_TRA_E!S65+FC_OTH_E!S65</f>
        <v>0</v>
      </c>
      <c r="T65" s="10">
        <f>FC_IND_E!T65+FC_TRA_E!T65+FC_OTH_E!T65</f>
        <v>0</v>
      </c>
      <c r="U65" s="10">
        <f>FC_IND_E!U65+FC_TRA_E!U65+FC_OTH_E!U65</f>
        <v>0</v>
      </c>
      <c r="V65" s="10">
        <f>FC_IND_E!V65+FC_TRA_E!V65+FC_OTH_E!V65</f>
        <v>0</v>
      </c>
      <c r="W65" s="10">
        <f>FC_IND_E!W65+FC_TRA_E!W65+FC_OTH_E!W65</f>
        <v>0</v>
      </c>
      <c r="X65" s="10">
        <f>FC_IND_E!X65+FC_TRA_E!X65+FC_OTH_E!X65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FC_IND_E!C66+FC_TRA_E!C66+FC_OTH_E!C66</f>
        <v>0</v>
      </c>
      <c r="D66" s="10">
        <f>FC_IND_E!D66+FC_TRA_E!D66+FC_OTH_E!D66</f>
        <v>0</v>
      </c>
      <c r="E66" s="10">
        <f>FC_IND_E!E66+FC_TRA_E!E66+FC_OTH_E!E66</f>
        <v>0</v>
      </c>
      <c r="F66" s="10">
        <f>FC_IND_E!F66+FC_TRA_E!F66+FC_OTH_E!F66</f>
        <v>0</v>
      </c>
      <c r="G66" s="10">
        <f>FC_IND_E!G66+FC_TRA_E!G66+FC_OTH_E!G66</f>
        <v>0</v>
      </c>
      <c r="H66" s="10">
        <f>FC_IND_E!H66+FC_TRA_E!H66+FC_OTH_E!H66</f>
        <v>0</v>
      </c>
      <c r="I66" s="10">
        <f>FC_IND_E!I66+FC_TRA_E!I66+FC_OTH_E!I66</f>
        <v>22.09320722269991</v>
      </c>
      <c r="J66" s="10">
        <f>FC_IND_E!J66+FC_TRA_E!J66+FC_OTH_E!J66</f>
        <v>242.14196044711949</v>
      </c>
      <c r="K66" s="10">
        <f>FC_IND_E!K66+FC_TRA_E!K66+FC_OTH_E!K66</f>
        <v>179.3971625107481</v>
      </c>
      <c r="L66" s="10">
        <f>FC_IND_E!L66+FC_TRA_E!L66+FC_OTH_E!L66</f>
        <v>235.07214101461742</v>
      </c>
      <c r="M66" s="10">
        <f>FC_IND_E!M66+FC_TRA_E!M66+FC_OTH_E!M66</f>
        <v>94.559071367153891</v>
      </c>
      <c r="N66" s="10">
        <f>FC_IND_E!N66+FC_TRA_E!N66+FC_OTH_E!N66</f>
        <v>172.32734307824586</v>
      </c>
      <c r="O66" s="10">
        <f>FC_IND_E!O66+FC_TRA_E!O66+FC_OTH_E!O66</f>
        <v>210.32768701633705</v>
      </c>
      <c r="P66" s="10">
        <f>FC_IND_E!P66+FC_TRA_E!P66+FC_OTH_E!P66</f>
        <v>194.42055030094582</v>
      </c>
      <c r="Q66" s="10">
        <f>FC_IND_E!Q66+FC_TRA_E!Q66+FC_OTH_E!Q66</f>
        <v>246.56070507308687</v>
      </c>
      <c r="R66" s="10">
        <f>FC_IND_E!R66+FC_TRA_E!R66+FC_OTH_E!R66</f>
        <v>178.85726569217539</v>
      </c>
      <c r="S66" s="10">
        <f>FC_IND_E!S66+FC_TRA_E!S66+FC_OTH_E!S66</f>
        <v>136.09432502149616</v>
      </c>
      <c r="T66" s="10">
        <f>FC_IND_E!T66+FC_TRA_E!T66+FC_OTH_E!T66</f>
        <v>202.8487532244196</v>
      </c>
      <c r="U66" s="10">
        <f>FC_IND_E!U66+FC_TRA_E!U66+FC_OTH_E!U66</f>
        <v>378.48555460017189</v>
      </c>
      <c r="V66" s="10">
        <f>FC_IND_E!V66+FC_TRA_E!V66+FC_OTH_E!V66</f>
        <v>480.46603611349957</v>
      </c>
      <c r="W66" s="10">
        <f>FC_IND_E!W66+FC_TRA_E!W66+FC_OTH_E!W66</f>
        <v>354.64909716251077</v>
      </c>
      <c r="X66" s="10">
        <f>FC_IND_E!X66+FC_TRA_E!X66+FC_OTH_E!X66</f>
        <v>429.2823731728289</v>
      </c>
    </row>
    <row r="67" spans="1:24" ht="11.25" customHeight="1" x14ac:dyDescent="0.2">
      <c r="A67" s="42" t="s">
        <v>121</v>
      </c>
      <c r="B67" s="9" t="s">
        <v>122</v>
      </c>
      <c r="C67" s="10">
        <f>FC_IND_E!C67+FC_TRA_E!C67+FC_OTH_E!C67</f>
        <v>0</v>
      </c>
      <c r="D67" s="10">
        <f>FC_IND_E!D67+FC_TRA_E!D67+FC_OTH_E!D67</f>
        <v>0</v>
      </c>
      <c r="E67" s="10">
        <f>FC_IND_E!E67+FC_TRA_E!E67+FC_OTH_E!E67</f>
        <v>0</v>
      </c>
      <c r="F67" s="10">
        <f>FC_IND_E!F67+FC_TRA_E!F67+FC_OTH_E!F67</f>
        <v>0</v>
      </c>
      <c r="G67" s="10">
        <f>FC_IND_E!G67+FC_TRA_E!G67+FC_OTH_E!G67</f>
        <v>0</v>
      </c>
      <c r="H67" s="10">
        <f>FC_IND_E!H67+FC_TRA_E!H67+FC_OTH_E!H67</f>
        <v>0</v>
      </c>
      <c r="I67" s="10">
        <f>FC_IND_E!I67+FC_TRA_E!I67+FC_OTH_E!I67</f>
        <v>0</v>
      </c>
      <c r="J67" s="10">
        <f>FC_IND_E!J67+FC_TRA_E!J67+FC_OTH_E!J67</f>
        <v>0</v>
      </c>
      <c r="K67" s="10">
        <f>FC_IND_E!K67+FC_TRA_E!K67+FC_OTH_E!K67</f>
        <v>0</v>
      </c>
      <c r="L67" s="10">
        <f>FC_IND_E!L67+FC_TRA_E!L67+FC_OTH_E!L67</f>
        <v>0</v>
      </c>
      <c r="M67" s="10">
        <f>FC_IND_E!M67+FC_TRA_E!M67+FC_OTH_E!M67</f>
        <v>0</v>
      </c>
      <c r="N67" s="10">
        <f>FC_IND_E!N67+FC_TRA_E!N67+FC_OTH_E!N67</f>
        <v>0</v>
      </c>
      <c r="O67" s="10">
        <f>FC_IND_E!O67+FC_TRA_E!O67+FC_OTH_E!O67</f>
        <v>0</v>
      </c>
      <c r="P67" s="10">
        <f>FC_IND_E!P67+FC_TRA_E!P67+FC_OTH_E!P67</f>
        <v>0</v>
      </c>
      <c r="Q67" s="10">
        <f>FC_IND_E!Q67+FC_TRA_E!Q67+FC_OTH_E!Q67</f>
        <v>0</v>
      </c>
      <c r="R67" s="10">
        <f>FC_IND_E!R67+FC_TRA_E!R67+FC_OTH_E!R67</f>
        <v>0</v>
      </c>
      <c r="S67" s="10">
        <f>FC_IND_E!S67+FC_TRA_E!S67+FC_OTH_E!S67</f>
        <v>0</v>
      </c>
      <c r="T67" s="10">
        <f>FC_IND_E!T67+FC_TRA_E!T67+FC_OTH_E!T67</f>
        <v>0</v>
      </c>
      <c r="U67" s="10">
        <f>FC_IND_E!U67+FC_TRA_E!U67+FC_OTH_E!U67</f>
        <v>0</v>
      </c>
      <c r="V67" s="10">
        <f>FC_IND_E!V67+FC_TRA_E!V67+FC_OTH_E!V67</f>
        <v>0</v>
      </c>
      <c r="W67" s="10">
        <f>FC_IND_E!W67+FC_TRA_E!W67+FC_OTH_E!W67</f>
        <v>0</v>
      </c>
      <c r="X67" s="10">
        <f>FC_IND_E!X67+FC_TRA_E!X67+FC_OTH_E!X67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FC_IND_E!C68+FC_TRA_E!C68+FC_OTH_E!C68</f>
        <v>0</v>
      </c>
      <c r="D68" s="10">
        <f>FC_IND_E!D68+FC_TRA_E!D68+FC_OTH_E!D68</f>
        <v>0</v>
      </c>
      <c r="E68" s="10">
        <f>FC_IND_E!E68+FC_TRA_E!E68+FC_OTH_E!E68</f>
        <v>0</v>
      </c>
      <c r="F68" s="10">
        <f>FC_IND_E!F68+FC_TRA_E!F68+FC_OTH_E!F68</f>
        <v>0</v>
      </c>
      <c r="G68" s="10">
        <f>FC_IND_E!G68+FC_TRA_E!G68+FC_OTH_E!G68</f>
        <v>0</v>
      </c>
      <c r="H68" s="10">
        <f>FC_IND_E!H68+FC_TRA_E!H68+FC_OTH_E!H68</f>
        <v>0</v>
      </c>
      <c r="I68" s="10">
        <f>FC_IND_E!I68+FC_TRA_E!I68+FC_OTH_E!I68</f>
        <v>0</v>
      </c>
      <c r="J68" s="10">
        <f>FC_IND_E!J68+FC_TRA_E!J68+FC_OTH_E!J68</f>
        <v>0</v>
      </c>
      <c r="K68" s="10">
        <f>FC_IND_E!K68+FC_TRA_E!K68+FC_OTH_E!K68</f>
        <v>0</v>
      </c>
      <c r="L68" s="10">
        <f>FC_IND_E!L68+FC_TRA_E!L68+FC_OTH_E!L68</f>
        <v>0</v>
      </c>
      <c r="M68" s="10">
        <f>FC_IND_E!M68+FC_TRA_E!M68+FC_OTH_E!M68</f>
        <v>0</v>
      </c>
      <c r="N68" s="10">
        <f>FC_IND_E!N68+FC_TRA_E!N68+FC_OTH_E!N68</f>
        <v>0</v>
      </c>
      <c r="O68" s="10">
        <f>FC_IND_E!O68+FC_TRA_E!O68+FC_OTH_E!O68</f>
        <v>0</v>
      </c>
      <c r="P68" s="10">
        <f>FC_IND_E!P68+FC_TRA_E!P68+FC_OTH_E!P68</f>
        <v>0</v>
      </c>
      <c r="Q68" s="10">
        <f>FC_IND_E!Q68+FC_TRA_E!Q68+FC_OTH_E!Q68</f>
        <v>0</v>
      </c>
      <c r="R68" s="10">
        <f>FC_IND_E!R68+FC_TRA_E!R68+FC_OTH_E!R68</f>
        <v>0</v>
      </c>
      <c r="S68" s="10">
        <f>FC_IND_E!S68+FC_TRA_E!S68+FC_OTH_E!S68</f>
        <v>0</v>
      </c>
      <c r="T68" s="10">
        <f>FC_IND_E!T68+FC_TRA_E!T68+FC_OTH_E!T68</f>
        <v>0</v>
      </c>
      <c r="U68" s="10">
        <f>FC_IND_E!U68+FC_TRA_E!U68+FC_OTH_E!U68</f>
        <v>0</v>
      </c>
      <c r="V68" s="10">
        <f>FC_IND_E!V68+FC_TRA_E!V68+FC_OTH_E!V68</f>
        <v>0</v>
      </c>
      <c r="W68" s="10">
        <f>FC_IND_E!W68+FC_TRA_E!W68+FC_OTH_E!W68</f>
        <v>0</v>
      </c>
      <c r="X68" s="10">
        <f>FC_IND_E!X68+FC_TRA_E!X68+FC_OTH_E!X68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FC_IND_E!C69+FC_TRA_E!C69+FC_OTH_E!C69</f>
        <v>0</v>
      </c>
      <c r="D69" s="10">
        <f>FC_IND_E!D69+FC_TRA_E!D69+FC_OTH_E!D69</f>
        <v>0</v>
      </c>
      <c r="E69" s="10">
        <f>FC_IND_E!E69+FC_TRA_E!E69+FC_OTH_E!E69</f>
        <v>0</v>
      </c>
      <c r="F69" s="10">
        <f>FC_IND_E!F69+FC_TRA_E!F69+FC_OTH_E!F69</f>
        <v>0</v>
      </c>
      <c r="G69" s="10">
        <f>FC_IND_E!G69+FC_TRA_E!G69+FC_OTH_E!G69</f>
        <v>9.6018056749785021</v>
      </c>
      <c r="H69" s="10">
        <f>FC_IND_E!H69+FC_TRA_E!H69+FC_OTH_E!H69</f>
        <v>10.26990541702494</v>
      </c>
      <c r="I69" s="10">
        <f>FC_IND_E!I69+FC_TRA_E!I69+FC_OTH_E!I69</f>
        <v>25.317282889079959</v>
      </c>
      <c r="J69" s="10">
        <f>FC_IND_E!J69+FC_TRA_E!J69+FC_OTH_E!J69</f>
        <v>31.885726569217539</v>
      </c>
      <c r="K69" s="10">
        <f>FC_IND_E!K69+FC_TRA_E!K69+FC_OTH_E!K69</f>
        <v>32.889079965606193</v>
      </c>
      <c r="L69" s="10">
        <f>FC_IND_E!L69+FC_TRA_E!L69+FC_OTH_E!L69</f>
        <v>31.19294926913155</v>
      </c>
      <c r="M69" s="10">
        <f>FC_IND_E!M69+FC_TRA_E!M69+FC_OTH_E!M69</f>
        <v>14.10292347377472</v>
      </c>
      <c r="N69" s="10">
        <f>FC_IND_E!N69+FC_TRA_E!N69+FC_OTH_E!N69</f>
        <v>0.8596732588134135</v>
      </c>
      <c r="O69" s="10">
        <f>FC_IND_E!O69+FC_TRA_E!O69+FC_OTH_E!O69</f>
        <v>0</v>
      </c>
      <c r="P69" s="10">
        <f>FC_IND_E!P69+FC_TRA_E!P69+FC_OTH_E!P69</f>
        <v>0</v>
      </c>
      <c r="Q69" s="10">
        <f>FC_IND_E!Q69+FC_TRA_E!Q69+FC_OTH_E!Q69</f>
        <v>0</v>
      </c>
      <c r="R69" s="10">
        <f>FC_IND_E!R69+FC_TRA_E!R69+FC_OTH_E!R69</f>
        <v>0</v>
      </c>
      <c r="S69" s="10">
        <f>FC_IND_E!S69+FC_TRA_E!S69+FC_OTH_E!S69</f>
        <v>0</v>
      </c>
      <c r="T69" s="10">
        <f>FC_IND_E!T69+FC_TRA_E!T69+FC_OTH_E!T69</f>
        <v>0</v>
      </c>
      <c r="U69" s="10">
        <f>FC_IND_E!U69+FC_TRA_E!U69+FC_OTH_E!U69</f>
        <v>53.756663800515909</v>
      </c>
      <c r="V69" s="10">
        <f>FC_IND_E!V69+FC_TRA_E!V69+FC_OTH_E!V69</f>
        <v>41.184006878761814</v>
      </c>
      <c r="W69" s="10">
        <f>FC_IND_E!W69+FC_TRA_E!W69+FC_OTH_E!W69</f>
        <v>28.645743766122095</v>
      </c>
      <c r="X69" s="10">
        <f>FC_IND_E!X69+FC_TRA_E!X69+FC_OTH_E!X69</f>
        <v>20.920034393809111</v>
      </c>
    </row>
    <row r="70" spans="1:24" ht="11.25" customHeight="1" x14ac:dyDescent="0.2">
      <c r="A70" s="42" t="s">
        <v>127</v>
      </c>
      <c r="B70" s="9" t="s">
        <v>128</v>
      </c>
      <c r="C70" s="10">
        <f>FC_IND_E!C70+FC_TRA_E!C70+FC_OTH_E!C70</f>
        <v>4.2561478933791914</v>
      </c>
      <c r="D70" s="10">
        <f>FC_IND_E!D70+FC_TRA_E!D70+FC_OTH_E!D70</f>
        <v>5.137661220980223</v>
      </c>
      <c r="E70" s="10">
        <f>FC_IND_E!E70+FC_TRA_E!E70+FC_OTH_E!E70</f>
        <v>6.8766122098022358</v>
      </c>
      <c r="F70" s="10">
        <f>FC_IND_E!F70+FC_TRA_E!F70+FC_OTH_E!F70</f>
        <v>8.8521066208082537</v>
      </c>
      <c r="G70" s="10">
        <f>FC_IND_E!G70+FC_TRA_E!G70+FC_OTH_E!G70</f>
        <v>12.52932072226999</v>
      </c>
      <c r="H70" s="10">
        <f>FC_IND_E!H70+FC_TRA_E!H70+FC_OTH_E!H70</f>
        <v>16.917884780739463</v>
      </c>
      <c r="I70" s="10">
        <f>FC_IND_E!I70+FC_TRA_E!I70+FC_OTH_E!I70</f>
        <v>22.203525365434228</v>
      </c>
      <c r="J70" s="10">
        <f>FC_IND_E!J70+FC_TRA_E!J70+FC_OTH_E!J70</f>
        <v>29.7810834049871</v>
      </c>
      <c r="K70" s="10">
        <f>FC_IND_E!K70+FC_TRA_E!K70+FC_OTH_E!K70</f>
        <v>40.206706792777304</v>
      </c>
      <c r="L70" s="10">
        <f>FC_IND_E!L70+FC_TRA_E!L70+FC_OTH_E!L70</f>
        <v>52.353138435081689</v>
      </c>
      <c r="M70" s="10">
        <f>FC_IND_E!M70+FC_TRA_E!M70+FC_OTH_E!M70</f>
        <v>64.936715391229569</v>
      </c>
      <c r="N70" s="10">
        <f>FC_IND_E!N70+FC_TRA_E!N70+FC_OTH_E!N70</f>
        <v>78.217024935511617</v>
      </c>
      <c r="O70" s="10">
        <f>FC_IND_E!O70+FC_TRA_E!O70+FC_OTH_E!O70</f>
        <v>91.064230438521065</v>
      </c>
      <c r="P70" s="10">
        <f>FC_IND_E!P70+FC_TRA_E!P70+FC_OTH_E!P70</f>
        <v>104.5311263972485</v>
      </c>
      <c r="Q70" s="10">
        <f>FC_IND_E!Q70+FC_TRA_E!Q70+FC_OTH_E!Q70</f>
        <v>119.33147033533965</v>
      </c>
      <c r="R70" s="10">
        <f>FC_IND_E!R70+FC_TRA_E!R70+FC_OTH_E!R70</f>
        <v>135.02639724849524</v>
      </c>
      <c r="S70" s="10">
        <f>FC_IND_E!S70+FC_TRA_E!S70+FC_OTH_E!S70</f>
        <v>155.05872742906274</v>
      </c>
      <c r="T70" s="10">
        <f>FC_IND_E!T70+FC_TRA_E!T70+FC_OTH_E!T70</f>
        <v>181.75503009458293</v>
      </c>
      <c r="U70" s="10">
        <f>FC_IND_E!U70+FC_TRA_E!U70+FC_OTH_E!U70</f>
        <v>216.1841788478074</v>
      </c>
      <c r="V70" s="10">
        <f>FC_IND_E!V70+FC_TRA_E!V70+FC_OTH_E!V70</f>
        <v>259.93379191745487</v>
      </c>
      <c r="W70" s="10">
        <f>FC_IND_E!W70+FC_TRA_E!W70+FC_OTH_E!W70</f>
        <v>321.36809974204641</v>
      </c>
      <c r="X70" s="10">
        <f>FC_IND_E!X70+FC_TRA_E!X70+FC_OTH_E!X70</f>
        <v>386.94763542562333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32.315821152192598</v>
      </c>
      <c r="D71" s="37">
        <f t="shared" si="22"/>
        <v>43.637145313843504</v>
      </c>
      <c r="E71" s="37">
        <f t="shared" si="22"/>
        <v>42.896732588134142</v>
      </c>
      <c r="F71" s="37">
        <f t="shared" si="22"/>
        <v>42.920636285468611</v>
      </c>
      <c r="G71" s="37">
        <f t="shared" si="22"/>
        <v>47.554256233877886</v>
      </c>
      <c r="H71" s="37">
        <f t="shared" si="22"/>
        <v>46.360017196904558</v>
      </c>
      <c r="I71" s="37">
        <f t="shared" si="22"/>
        <v>53.190971625107473</v>
      </c>
      <c r="J71" s="37">
        <f t="shared" si="22"/>
        <v>55.053998280309557</v>
      </c>
      <c r="K71" s="37">
        <f t="shared" si="22"/>
        <v>63.986844368013777</v>
      </c>
      <c r="L71" s="37">
        <f t="shared" si="22"/>
        <v>56.654256233877931</v>
      </c>
      <c r="M71" s="37">
        <f t="shared" si="22"/>
        <v>57.514101461736907</v>
      </c>
      <c r="N71" s="37">
        <f t="shared" si="22"/>
        <v>50.06208082545141</v>
      </c>
      <c r="O71" s="37">
        <f t="shared" si="22"/>
        <v>40.747119518486642</v>
      </c>
      <c r="P71" s="37">
        <f t="shared" si="22"/>
        <v>40.818744625967327</v>
      </c>
      <c r="Q71" s="37">
        <f t="shared" si="22"/>
        <v>40.914273430782437</v>
      </c>
      <c r="R71" s="37">
        <f t="shared" si="22"/>
        <v>45.73284608770421</v>
      </c>
      <c r="S71" s="37">
        <f t="shared" si="22"/>
        <v>47.812811693895114</v>
      </c>
      <c r="T71" s="37">
        <f t="shared" si="22"/>
        <v>48.333963886500399</v>
      </c>
      <c r="U71" s="37">
        <f t="shared" si="22"/>
        <v>59.435081685296595</v>
      </c>
      <c r="V71" s="37">
        <f t="shared" si="22"/>
        <v>55.784608770421322</v>
      </c>
      <c r="W71" s="37">
        <f t="shared" si="22"/>
        <v>51.038950988822009</v>
      </c>
      <c r="X71" s="37">
        <f t="shared" ref="X71" si="23">SUM(X72:X73)</f>
        <v>38.479621668099767</v>
      </c>
    </row>
    <row r="72" spans="1:24" ht="11.25" customHeight="1" x14ac:dyDescent="0.2">
      <c r="A72" s="42" t="s">
        <v>131</v>
      </c>
      <c r="B72" s="9" t="s">
        <v>132</v>
      </c>
      <c r="C72" s="10">
        <f>FC_IND_E!C72+FC_TRA_E!C72+FC_OTH_E!C72</f>
        <v>0</v>
      </c>
      <c r="D72" s="10">
        <f>FC_IND_E!D72+FC_TRA_E!D72+FC_OTH_E!D72</f>
        <v>0</v>
      </c>
      <c r="E72" s="10">
        <f>FC_IND_E!E72+FC_TRA_E!E72+FC_OTH_E!E72</f>
        <v>0</v>
      </c>
      <c r="F72" s="10">
        <f>FC_IND_E!F72+FC_TRA_E!F72+FC_OTH_E!F72</f>
        <v>0</v>
      </c>
      <c r="G72" s="10">
        <f>FC_IND_E!G72+FC_TRA_E!G72+FC_OTH_E!G72</f>
        <v>0</v>
      </c>
      <c r="H72" s="10">
        <f>FC_IND_E!H72+FC_TRA_E!H72+FC_OTH_E!H72</f>
        <v>0</v>
      </c>
      <c r="I72" s="10">
        <f>FC_IND_E!I72+FC_TRA_E!I72+FC_OTH_E!I72</f>
        <v>0</v>
      </c>
      <c r="J72" s="10">
        <f>FC_IND_E!J72+FC_TRA_E!J72+FC_OTH_E!J72</f>
        <v>0</v>
      </c>
      <c r="K72" s="10">
        <f>FC_IND_E!K72+FC_TRA_E!K72+FC_OTH_E!K72</f>
        <v>0</v>
      </c>
      <c r="L72" s="10">
        <f>FC_IND_E!L72+FC_TRA_E!L72+FC_OTH_E!L72</f>
        <v>0</v>
      </c>
      <c r="M72" s="10">
        <f>FC_IND_E!M72+FC_TRA_E!M72+FC_OTH_E!M72</f>
        <v>0</v>
      </c>
      <c r="N72" s="10">
        <f>FC_IND_E!N72+FC_TRA_E!N72+FC_OTH_E!N72</f>
        <v>0</v>
      </c>
      <c r="O72" s="10">
        <f>FC_IND_E!O72+FC_TRA_E!O72+FC_OTH_E!O72</f>
        <v>0</v>
      </c>
      <c r="P72" s="10">
        <f>FC_IND_E!P72+FC_TRA_E!P72+FC_OTH_E!P72</f>
        <v>0</v>
      </c>
      <c r="Q72" s="10">
        <f>FC_IND_E!Q72+FC_TRA_E!Q72+FC_OTH_E!Q72</f>
        <v>0</v>
      </c>
      <c r="R72" s="10">
        <f>FC_IND_E!R72+FC_TRA_E!R72+FC_OTH_E!R72</f>
        <v>9.8937231298366282</v>
      </c>
      <c r="S72" s="10">
        <f>FC_IND_E!S72+FC_TRA_E!S72+FC_OTH_E!S72</f>
        <v>13.622871883061057</v>
      </c>
      <c r="T72" s="10">
        <f>FC_IND_E!T72+FC_TRA_E!T72+FC_OTH_E!T72</f>
        <v>18.051074806534817</v>
      </c>
      <c r="U72" s="10">
        <f>FC_IND_E!U72+FC_TRA_E!U72+FC_OTH_E!U72</f>
        <v>20.166036113499565</v>
      </c>
      <c r="V72" s="10">
        <f>FC_IND_E!V72+FC_TRA_E!V72+FC_OTH_E!V72</f>
        <v>16.885898538263106</v>
      </c>
      <c r="W72" s="10">
        <f>FC_IND_E!W72+FC_TRA_E!W72+FC_OTH_E!W72</f>
        <v>14.652708512467754</v>
      </c>
      <c r="X72" s="10">
        <f>FC_IND_E!X72+FC_TRA_E!X72+FC_OTH_E!X72</f>
        <v>3.0815133276010318</v>
      </c>
    </row>
    <row r="73" spans="1:24" ht="11.25" customHeight="1" x14ac:dyDescent="0.2">
      <c r="A73" s="42" t="s">
        <v>133</v>
      </c>
      <c r="B73" s="9" t="s">
        <v>134</v>
      </c>
      <c r="C73" s="10">
        <f>FC_IND_E!C73+FC_TRA_E!C73+FC_OTH_E!C73</f>
        <v>32.315821152192598</v>
      </c>
      <c r="D73" s="10">
        <f>FC_IND_E!D73+FC_TRA_E!D73+FC_OTH_E!D73</f>
        <v>43.637145313843504</v>
      </c>
      <c r="E73" s="10">
        <f>FC_IND_E!E73+FC_TRA_E!E73+FC_OTH_E!E73</f>
        <v>42.896732588134142</v>
      </c>
      <c r="F73" s="10">
        <f>FC_IND_E!F73+FC_TRA_E!F73+FC_OTH_E!F73</f>
        <v>42.920636285468611</v>
      </c>
      <c r="G73" s="10">
        <f>FC_IND_E!G73+FC_TRA_E!G73+FC_OTH_E!G73</f>
        <v>47.554256233877886</v>
      </c>
      <c r="H73" s="10">
        <f>FC_IND_E!H73+FC_TRA_E!H73+FC_OTH_E!H73</f>
        <v>46.360017196904558</v>
      </c>
      <c r="I73" s="10">
        <f>FC_IND_E!I73+FC_TRA_E!I73+FC_OTH_E!I73</f>
        <v>53.190971625107473</v>
      </c>
      <c r="J73" s="10">
        <f>FC_IND_E!J73+FC_TRA_E!J73+FC_OTH_E!J73</f>
        <v>55.053998280309557</v>
      </c>
      <c r="K73" s="10">
        <f>FC_IND_E!K73+FC_TRA_E!K73+FC_OTH_E!K73</f>
        <v>63.986844368013777</v>
      </c>
      <c r="L73" s="10">
        <f>FC_IND_E!L73+FC_TRA_E!L73+FC_OTH_E!L73</f>
        <v>56.654256233877931</v>
      </c>
      <c r="M73" s="10">
        <f>FC_IND_E!M73+FC_TRA_E!M73+FC_OTH_E!M73</f>
        <v>57.514101461736907</v>
      </c>
      <c r="N73" s="10">
        <f>FC_IND_E!N73+FC_TRA_E!N73+FC_OTH_E!N73</f>
        <v>50.06208082545141</v>
      </c>
      <c r="O73" s="10">
        <f>FC_IND_E!O73+FC_TRA_E!O73+FC_OTH_E!O73</f>
        <v>40.747119518486642</v>
      </c>
      <c r="P73" s="10">
        <f>FC_IND_E!P73+FC_TRA_E!P73+FC_OTH_E!P73</f>
        <v>40.818744625967327</v>
      </c>
      <c r="Q73" s="10">
        <f>FC_IND_E!Q73+FC_TRA_E!Q73+FC_OTH_E!Q73</f>
        <v>40.914273430782437</v>
      </c>
      <c r="R73" s="10">
        <f>FC_IND_E!R73+FC_TRA_E!R73+FC_OTH_E!R73</f>
        <v>35.839122957867581</v>
      </c>
      <c r="S73" s="10">
        <f>FC_IND_E!S73+FC_TRA_E!S73+FC_OTH_E!S73</f>
        <v>34.189939810834055</v>
      </c>
      <c r="T73" s="10">
        <f>FC_IND_E!T73+FC_TRA_E!T73+FC_OTH_E!T73</f>
        <v>30.282889079965578</v>
      </c>
      <c r="U73" s="10">
        <f>FC_IND_E!U73+FC_TRA_E!U73+FC_OTH_E!U73</f>
        <v>39.269045571797029</v>
      </c>
      <c r="V73" s="10">
        <f>FC_IND_E!V73+FC_TRA_E!V73+FC_OTH_E!V73</f>
        <v>38.898710232158216</v>
      </c>
      <c r="W73" s="10">
        <f>FC_IND_E!W73+FC_TRA_E!W73+FC_OTH_E!W73</f>
        <v>36.386242476354255</v>
      </c>
      <c r="X73" s="10">
        <f>FC_IND_E!X73+FC_TRA_E!X73+FC_OTH_E!X73</f>
        <v>35.398108340498737</v>
      </c>
    </row>
    <row r="74" spans="1:24" ht="11.25" customHeight="1" x14ac:dyDescent="0.2">
      <c r="A74" s="35" t="s">
        <v>135</v>
      </c>
      <c r="B74" s="36" t="s">
        <v>136</v>
      </c>
      <c r="C74" s="37">
        <f>FC_IND_E!C74+FC_TRA_E!C74+FC_OTH_E!C74</f>
        <v>0</v>
      </c>
      <c r="D74" s="37">
        <f>FC_IND_E!D74+FC_TRA_E!D74+FC_OTH_E!D74</f>
        <v>0</v>
      </c>
      <c r="E74" s="37">
        <f>FC_IND_E!E74+FC_TRA_E!E74+FC_OTH_E!E74</f>
        <v>0</v>
      </c>
      <c r="F74" s="37">
        <f>FC_IND_E!F74+FC_TRA_E!F74+FC_OTH_E!F74</f>
        <v>0</v>
      </c>
      <c r="G74" s="37">
        <f>FC_IND_E!G74+FC_TRA_E!G74+FC_OTH_E!G74</f>
        <v>0</v>
      </c>
      <c r="H74" s="37">
        <f>FC_IND_E!H74+FC_TRA_E!H74+FC_OTH_E!H74</f>
        <v>0</v>
      </c>
      <c r="I74" s="37">
        <f>FC_IND_E!I74+FC_TRA_E!I74+FC_OTH_E!I74</f>
        <v>0</v>
      </c>
      <c r="J74" s="37">
        <f>FC_IND_E!J74+FC_TRA_E!J74+FC_OTH_E!J74</f>
        <v>0</v>
      </c>
      <c r="K74" s="37">
        <f>FC_IND_E!K74+FC_TRA_E!K74+FC_OTH_E!K74</f>
        <v>0</v>
      </c>
      <c r="L74" s="37">
        <f>FC_IND_E!L74+FC_TRA_E!L74+FC_OTH_E!L74</f>
        <v>0</v>
      </c>
      <c r="M74" s="37">
        <f>FC_IND_E!M74+FC_TRA_E!M74+FC_OTH_E!M74</f>
        <v>0</v>
      </c>
      <c r="N74" s="37">
        <f>FC_IND_E!N74+FC_TRA_E!N74+FC_OTH_E!N74</f>
        <v>0</v>
      </c>
      <c r="O74" s="37">
        <f>FC_IND_E!O74+FC_TRA_E!O74+FC_OTH_E!O74</f>
        <v>0</v>
      </c>
      <c r="P74" s="37">
        <f>FC_IND_E!P74+FC_TRA_E!P74+FC_OTH_E!P74</f>
        <v>0</v>
      </c>
      <c r="Q74" s="37">
        <f>FC_IND_E!Q74+FC_TRA_E!Q74+FC_OTH_E!Q74</f>
        <v>0</v>
      </c>
      <c r="R74" s="37">
        <f>FC_IND_E!R74+FC_TRA_E!R74+FC_OTH_E!R74</f>
        <v>0</v>
      </c>
      <c r="S74" s="37">
        <f>FC_IND_E!S74+FC_TRA_E!S74+FC_OTH_E!S74</f>
        <v>0</v>
      </c>
      <c r="T74" s="37">
        <f>FC_IND_E!T74+FC_TRA_E!T74+FC_OTH_E!T74</f>
        <v>0</v>
      </c>
      <c r="U74" s="37">
        <f>FC_IND_E!U74+FC_TRA_E!U74+FC_OTH_E!U74</f>
        <v>0</v>
      </c>
      <c r="V74" s="37">
        <f>FC_IND_E!V74+FC_TRA_E!V74+FC_OTH_E!V74</f>
        <v>0</v>
      </c>
      <c r="W74" s="37">
        <f>FC_IND_E!W74+FC_TRA_E!W74+FC_OTH_E!W74</f>
        <v>0</v>
      </c>
      <c r="X74" s="37">
        <f>FC_IND_E!X74+FC_TRA_E!X74+FC_OTH_E!X74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FC_IND_E!C75+FC_TRA_E!C75+FC_OTH_E!C75</f>
        <v>3698.2660361134995</v>
      </c>
      <c r="D75" s="37">
        <f>FC_IND_E!D75+FC_TRA_E!D75+FC_OTH_E!D75</f>
        <v>3707.5571797076532</v>
      </c>
      <c r="E75" s="37">
        <f>FC_IND_E!E75+FC_TRA_E!E75+FC_OTH_E!E75</f>
        <v>3856.4536543422178</v>
      </c>
      <c r="F75" s="37">
        <f>FC_IND_E!F75+FC_TRA_E!F75+FC_OTH_E!F75</f>
        <v>3859.8928632846091</v>
      </c>
      <c r="G75" s="37">
        <f>FC_IND_E!G75+FC_TRA_E!G75+FC_OTH_E!G75</f>
        <v>4010.5570077386064</v>
      </c>
      <c r="H75" s="37">
        <f>FC_IND_E!H75+FC_TRA_E!H75+FC_OTH_E!H75</f>
        <v>3849.2643164230435</v>
      </c>
      <c r="I75" s="37">
        <f>FC_IND_E!I75+FC_TRA_E!I75+FC_OTH_E!I75</f>
        <v>3210.7338779019783</v>
      </c>
      <c r="J75" s="37">
        <f>FC_IND_E!J75+FC_TRA_E!J75+FC_OTH_E!J75</f>
        <v>3202.8280309544298</v>
      </c>
      <c r="K75" s="37">
        <f>FC_IND_E!K75+FC_TRA_E!K75+FC_OTH_E!K75</f>
        <v>3178.2746345657779</v>
      </c>
      <c r="L75" s="37">
        <f>FC_IND_E!L75+FC_TRA_E!L75+FC_OTH_E!L75</f>
        <v>2859.2481513327593</v>
      </c>
      <c r="M75" s="37">
        <f>FC_IND_E!M75+FC_TRA_E!M75+FC_OTH_E!M75</f>
        <v>3000.0716251074809</v>
      </c>
      <c r="N75" s="37">
        <f>FC_IND_E!N75+FC_TRA_E!N75+FC_OTH_E!N75</f>
        <v>2849.8375752364573</v>
      </c>
      <c r="O75" s="37">
        <f>FC_IND_E!O75+FC_TRA_E!O75+FC_OTH_E!O75</f>
        <v>2688.4253654342224</v>
      </c>
      <c r="P75" s="37">
        <f>FC_IND_E!P75+FC_TRA_E!P75+FC_OTH_E!P75</f>
        <v>2693.3219260533097</v>
      </c>
      <c r="Q75" s="37">
        <f>FC_IND_E!Q75+FC_TRA_E!Q75+FC_OTH_E!Q75</f>
        <v>2605.6892519346511</v>
      </c>
      <c r="R75" s="37">
        <f>FC_IND_E!R75+FC_TRA_E!R75+FC_OTH_E!R75</f>
        <v>2265.2428202923475</v>
      </c>
      <c r="S75" s="37">
        <f>FC_IND_E!S75+FC_TRA_E!S75+FC_OTH_E!S75</f>
        <v>2217.5419604471208</v>
      </c>
      <c r="T75" s="37">
        <f>FC_IND_E!T75+FC_TRA_E!T75+FC_OTH_E!T75</f>
        <v>2107.5633705932933</v>
      </c>
      <c r="U75" s="37">
        <f>FC_IND_E!U75+FC_TRA_E!U75+FC_OTH_E!U75</f>
        <v>2003.5033533963879</v>
      </c>
      <c r="V75" s="37">
        <f>FC_IND_E!V75+FC_TRA_E!V75+FC_OTH_E!V75</f>
        <v>2075.7484952708519</v>
      </c>
      <c r="W75" s="37">
        <f>FC_IND_E!W75+FC_TRA_E!W75+FC_OTH_E!W75</f>
        <v>1898.585554600171</v>
      </c>
      <c r="X75" s="37">
        <f>FC_IND_E!X75+FC_TRA_E!X75+FC_OTH_E!X75</f>
        <v>2003.8580395528802</v>
      </c>
    </row>
    <row r="76" spans="1:24" ht="11.25" customHeight="1" x14ac:dyDescent="0.2">
      <c r="A76" s="38" t="s">
        <v>139</v>
      </c>
      <c r="B76" s="39" t="s">
        <v>140</v>
      </c>
      <c r="C76" s="40">
        <f>FC_IND_E!C76+FC_TRA_E!C76+FC_OTH_E!C76</f>
        <v>8165.892261392949</v>
      </c>
      <c r="D76" s="40">
        <f>FC_IND_E!D76+FC_TRA_E!D76+FC_OTH_E!D76</f>
        <v>8324.8556319862419</v>
      </c>
      <c r="E76" s="40">
        <f>FC_IND_E!E76+FC_TRA_E!E76+FC_OTH_E!E76</f>
        <v>8463.6746345657757</v>
      </c>
      <c r="F76" s="40">
        <f>FC_IND_E!F76+FC_TRA_E!F76+FC_OTH_E!F76</f>
        <v>8595.8792777300077</v>
      </c>
      <c r="G76" s="40">
        <f>FC_IND_E!G76+FC_TRA_E!G76+FC_OTH_E!G76</f>
        <v>8807.4469475494388</v>
      </c>
      <c r="H76" s="40">
        <f>FC_IND_E!H76+FC_TRA_E!H76+FC_OTH_E!H76</f>
        <v>8967.6883920894215</v>
      </c>
      <c r="I76" s="40">
        <f>FC_IND_E!I76+FC_TRA_E!I76+FC_OTH_E!I76</f>
        <v>9077.9108340498697</v>
      </c>
      <c r="J76" s="40">
        <f>FC_IND_E!J76+FC_TRA_E!J76+FC_OTH_E!J76</f>
        <v>9264.9177128116935</v>
      </c>
      <c r="K76" s="40">
        <f>FC_IND_E!K76+FC_TRA_E!K76+FC_OTH_E!K76</f>
        <v>9322.749011177988</v>
      </c>
      <c r="L76" s="40">
        <f>FC_IND_E!L76+FC_TRA_E!L76+FC_OTH_E!L76</f>
        <v>8998.7790197764407</v>
      </c>
      <c r="M76" s="40">
        <f>FC_IND_E!M76+FC_TRA_E!M76+FC_OTH_E!M76</f>
        <v>9255.5501289767853</v>
      </c>
      <c r="N76" s="40">
        <f>FC_IND_E!N76+FC_TRA_E!N76+FC_OTH_E!N76</f>
        <v>9266.1805674978496</v>
      </c>
      <c r="O76" s="40">
        <f>FC_IND_E!O76+FC_TRA_E!O76+FC_OTH_E!O76</f>
        <v>8960.9327601031819</v>
      </c>
      <c r="P76" s="40">
        <f>FC_IND_E!P76+FC_TRA_E!P76+FC_OTH_E!P76</f>
        <v>8989.8421324161645</v>
      </c>
      <c r="Q76" s="40">
        <f>FC_IND_E!Q76+FC_TRA_E!Q76+FC_OTH_E!Q76</f>
        <v>8734.1465176268284</v>
      </c>
      <c r="R76" s="40">
        <f>FC_IND_E!R76+FC_TRA_E!R76+FC_OTH_E!R76</f>
        <v>8914.5956147893357</v>
      </c>
      <c r="S76" s="40">
        <f>FC_IND_E!S76+FC_TRA_E!S76+FC_OTH_E!S76</f>
        <v>8998.1439380911434</v>
      </c>
      <c r="T76" s="40">
        <f>FC_IND_E!T76+FC_TRA_E!T76+FC_OTH_E!T76</f>
        <v>9098.7144453998299</v>
      </c>
      <c r="U76" s="40">
        <f>FC_IND_E!U76+FC_TRA_E!U76+FC_OTH_E!U76</f>
        <v>9274.6087704213205</v>
      </c>
      <c r="V76" s="40">
        <f>FC_IND_E!V76+FC_TRA_E!V76+FC_OTH_E!V76</f>
        <v>9255.3870163370593</v>
      </c>
      <c r="W76" s="40">
        <f>FC_IND_E!W76+FC_TRA_E!W76+FC_OTH_E!W76</f>
        <v>9144.5320722270008</v>
      </c>
      <c r="X76" s="40">
        <f>FC_IND_E!X76+FC_TRA_E!X76+FC_OTH_E!X76</f>
        <v>9179.3449699054145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182</v>
      </c>
      <c r="B1" s="4" t="s">
        <v>253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15235.471539122958</v>
      </c>
      <c r="D2" s="31">
        <f t="shared" si="0"/>
        <v>15158.887790197763</v>
      </c>
      <c r="E2" s="31">
        <f t="shared" si="0"/>
        <v>15448.997850386928</v>
      </c>
      <c r="F2" s="31">
        <f t="shared" si="0"/>
        <v>15505.464660361133</v>
      </c>
      <c r="G2" s="31">
        <f t="shared" si="0"/>
        <v>15706.677987962166</v>
      </c>
      <c r="H2" s="31">
        <f t="shared" si="0"/>
        <v>15602.055717970763</v>
      </c>
      <c r="I2" s="31">
        <f t="shared" si="0"/>
        <v>15275.199312123816</v>
      </c>
      <c r="J2" s="31">
        <f t="shared" si="0"/>
        <v>15356.204213241617</v>
      </c>
      <c r="K2" s="31">
        <f t="shared" si="0"/>
        <v>14766.635769561479</v>
      </c>
      <c r="L2" s="31">
        <f t="shared" si="0"/>
        <v>13311.773344797934</v>
      </c>
      <c r="M2" s="31">
        <f t="shared" si="0"/>
        <v>14322.873860705071</v>
      </c>
      <c r="N2" s="31">
        <f t="shared" si="0"/>
        <v>13779.767927772999</v>
      </c>
      <c r="O2" s="31">
        <f t="shared" si="0"/>
        <v>13558.768099742047</v>
      </c>
      <c r="P2" s="31">
        <f t="shared" si="0"/>
        <v>13350.827773000858</v>
      </c>
      <c r="Q2" s="31">
        <f t="shared" si="0"/>
        <v>13080.792347377472</v>
      </c>
      <c r="R2" s="31">
        <f t="shared" si="0"/>
        <v>13102.771023215821</v>
      </c>
      <c r="S2" s="31">
        <f t="shared" si="0"/>
        <v>13757.587188306103</v>
      </c>
      <c r="T2" s="31">
        <f t="shared" si="0"/>
        <v>13725.511263972485</v>
      </c>
      <c r="U2" s="31">
        <f t="shared" si="0"/>
        <v>13606.538521066204</v>
      </c>
      <c r="V2" s="31">
        <f t="shared" si="0"/>
        <v>13225.131642304383</v>
      </c>
      <c r="W2" s="31">
        <f t="shared" si="0"/>
        <v>13208.424935511604</v>
      </c>
      <c r="X2" s="31">
        <f t="shared" ref="X2" si="1">SUM(X3,X17,X22,X25,X26,X51,X52,X71,X74,X75,X76)</f>
        <v>13221.25494411006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99.128288907996563</v>
      </c>
      <c r="D3" s="34">
        <f t="shared" si="2"/>
        <v>95.048753224419613</v>
      </c>
      <c r="E3" s="34">
        <f t="shared" si="2"/>
        <v>92.579019776440219</v>
      </c>
      <c r="F3" s="34">
        <f t="shared" si="2"/>
        <v>76.25631986242476</v>
      </c>
      <c r="G3" s="34">
        <f t="shared" si="2"/>
        <v>65.711263972484957</v>
      </c>
      <c r="H3" s="34">
        <f t="shared" si="2"/>
        <v>64.915821152192606</v>
      </c>
      <c r="I3" s="34">
        <f t="shared" si="2"/>
        <v>77.827944969905417</v>
      </c>
      <c r="J3" s="34">
        <f t="shared" si="2"/>
        <v>120.57652622527944</v>
      </c>
      <c r="K3" s="34">
        <f t="shared" si="2"/>
        <v>103.69492691315564</v>
      </c>
      <c r="L3" s="34">
        <f t="shared" si="2"/>
        <v>99.223731728288897</v>
      </c>
      <c r="M3" s="34">
        <f t="shared" si="2"/>
        <v>108.9877901977644</v>
      </c>
      <c r="N3" s="34">
        <f t="shared" si="2"/>
        <v>100.17420464316424</v>
      </c>
      <c r="O3" s="34">
        <f t="shared" si="2"/>
        <v>104.15107480653481</v>
      </c>
      <c r="P3" s="34">
        <f t="shared" si="2"/>
        <v>78.482373172828886</v>
      </c>
      <c r="Q3" s="34">
        <f t="shared" si="2"/>
        <v>80.124849527085104</v>
      </c>
      <c r="R3" s="34">
        <f t="shared" si="2"/>
        <v>185.95004299226144</v>
      </c>
      <c r="S3" s="34">
        <f t="shared" si="2"/>
        <v>230.76397248495272</v>
      </c>
      <c r="T3" s="34">
        <f t="shared" si="2"/>
        <v>246.40859845227851</v>
      </c>
      <c r="U3" s="34">
        <f t="shared" si="2"/>
        <v>228.80954428202924</v>
      </c>
      <c r="V3" s="34">
        <f t="shared" si="2"/>
        <v>208.18426483233011</v>
      </c>
      <c r="W3" s="34">
        <f t="shared" si="2"/>
        <v>166.76474634565778</v>
      </c>
      <c r="X3" s="34">
        <f t="shared" ref="X3" si="3">SUM(X4,X8,X11)</f>
        <v>139.00042992261393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44.898452278589851</v>
      </c>
      <c r="D4" s="29">
        <f t="shared" si="4"/>
        <v>38.490025795356836</v>
      </c>
      <c r="E4" s="29">
        <f t="shared" si="4"/>
        <v>32.891487532244192</v>
      </c>
      <c r="F4" s="29">
        <f t="shared" si="4"/>
        <v>23.793895098882199</v>
      </c>
      <c r="G4" s="29">
        <f t="shared" si="4"/>
        <v>16.795614789337911</v>
      </c>
      <c r="H4" s="29">
        <f t="shared" si="4"/>
        <v>19.594926913155632</v>
      </c>
      <c r="I4" s="29">
        <f t="shared" si="4"/>
        <v>24.493637145313848</v>
      </c>
      <c r="J4" s="29">
        <f t="shared" si="4"/>
        <v>42.688907996560616</v>
      </c>
      <c r="K4" s="29">
        <f t="shared" si="4"/>
        <v>27.992777300085979</v>
      </c>
      <c r="L4" s="29">
        <f t="shared" si="4"/>
        <v>25.193465176268269</v>
      </c>
      <c r="M4" s="29">
        <f t="shared" si="4"/>
        <v>25.893293207222698</v>
      </c>
      <c r="N4" s="29">
        <f t="shared" si="4"/>
        <v>22.394153052450559</v>
      </c>
      <c r="O4" s="29">
        <f t="shared" si="4"/>
        <v>25.893293207222701</v>
      </c>
      <c r="P4" s="29">
        <f t="shared" si="4"/>
        <v>19.594926913155629</v>
      </c>
      <c r="Q4" s="29">
        <f t="shared" si="4"/>
        <v>24.175236457437659</v>
      </c>
      <c r="R4" s="29">
        <f t="shared" si="4"/>
        <v>18.125365434221834</v>
      </c>
      <c r="S4" s="29">
        <f t="shared" si="4"/>
        <v>26.19492691315563</v>
      </c>
      <c r="T4" s="29">
        <f t="shared" si="4"/>
        <v>39.342304385210653</v>
      </c>
      <c r="U4" s="29">
        <f t="shared" si="4"/>
        <v>39.213241616509023</v>
      </c>
      <c r="V4" s="29">
        <f t="shared" si="4"/>
        <v>27.861134995700773</v>
      </c>
      <c r="W4" s="29">
        <f t="shared" si="4"/>
        <v>22.244282029234739</v>
      </c>
      <c r="X4" s="29">
        <f t="shared" ref="X4" si="5">SUM(X5:X7)</f>
        <v>25.891315563198624</v>
      </c>
    </row>
    <row r="5" spans="1:24" ht="11.25" customHeight="1" x14ac:dyDescent="0.2">
      <c r="A5" s="41" t="s">
        <v>5</v>
      </c>
      <c r="B5" s="9" t="s">
        <v>6</v>
      </c>
      <c r="C5" s="10">
        <f>FC_IND_IS_E!C5+FC_IND_NFM_E!C5+FC_IND_CPC_E!C5+FC_IND_NMM_E!C5+FC_IND_PPP_E!C5+FC_IND_FBT_E!C5+FC_IND_TE_E!C5+FC_IND_MAC_E!C5+FC_IND_TL_E!C5+FC_IND_WP_E!C5+FC_IND_MQ_E!C5+FC_IND_CON_E!C5+FC_IND_NSP_E!C5</f>
        <v>41.989079965606187</v>
      </c>
      <c r="D5" s="10">
        <f>FC_IND_IS_E!D5+FC_IND_NFM_E!D5+FC_IND_CPC_E!D5+FC_IND_NMM_E!D5+FC_IND_PPP_E!D5+FC_IND_FBT_E!D5+FC_IND_TE_E!D5+FC_IND_MAC_E!D5+FC_IND_TL_E!D5+FC_IND_WP_E!D5+FC_IND_MQ_E!D5+FC_IND_CON_E!D5+FC_IND_NSP_E!D5</f>
        <v>38.490025795356836</v>
      </c>
      <c r="E5" s="10">
        <f>FC_IND_IS_E!E5+FC_IND_NFM_E!E5+FC_IND_CPC_E!E5+FC_IND_NMM_E!E5+FC_IND_PPP_E!E5+FC_IND_FBT_E!E5+FC_IND_TE_E!E5+FC_IND_MAC_E!E5+FC_IND_TL_E!E5+FC_IND_WP_E!E5+FC_IND_MQ_E!E5+FC_IND_CON_E!E5+FC_IND_NSP_E!E5</f>
        <v>32.891487532244192</v>
      </c>
      <c r="F5" s="10">
        <f>FC_IND_IS_E!F5+FC_IND_NFM_E!F5+FC_IND_CPC_E!F5+FC_IND_NMM_E!F5+FC_IND_PPP_E!F5+FC_IND_FBT_E!F5+FC_IND_TE_E!F5+FC_IND_MAC_E!F5+FC_IND_TL_E!F5+FC_IND_WP_E!F5+FC_IND_MQ_E!F5+FC_IND_CON_E!F5+FC_IND_NSP_E!F5</f>
        <v>23.793895098882199</v>
      </c>
      <c r="G5" s="10">
        <f>FC_IND_IS_E!G5+FC_IND_NFM_E!G5+FC_IND_CPC_E!G5+FC_IND_NMM_E!G5+FC_IND_PPP_E!G5+FC_IND_FBT_E!G5+FC_IND_TE_E!G5+FC_IND_MAC_E!G5+FC_IND_TL_E!G5+FC_IND_WP_E!G5+FC_IND_MQ_E!G5+FC_IND_CON_E!G5+FC_IND_NSP_E!G5</f>
        <v>16.795614789337911</v>
      </c>
      <c r="H5" s="10">
        <f>FC_IND_IS_E!H5+FC_IND_NFM_E!H5+FC_IND_CPC_E!H5+FC_IND_NMM_E!H5+FC_IND_PPP_E!H5+FC_IND_FBT_E!H5+FC_IND_TE_E!H5+FC_IND_MAC_E!H5+FC_IND_TL_E!H5+FC_IND_WP_E!H5+FC_IND_MQ_E!H5+FC_IND_CON_E!H5+FC_IND_NSP_E!H5</f>
        <v>19.594926913155632</v>
      </c>
      <c r="I5" s="10">
        <f>FC_IND_IS_E!I5+FC_IND_NFM_E!I5+FC_IND_CPC_E!I5+FC_IND_NMM_E!I5+FC_IND_PPP_E!I5+FC_IND_FBT_E!I5+FC_IND_TE_E!I5+FC_IND_MAC_E!I5+FC_IND_TL_E!I5+FC_IND_WP_E!I5+FC_IND_MQ_E!I5+FC_IND_CON_E!I5+FC_IND_NSP_E!I5</f>
        <v>24.493637145313848</v>
      </c>
      <c r="J5" s="10">
        <f>FC_IND_IS_E!J5+FC_IND_NFM_E!J5+FC_IND_CPC_E!J5+FC_IND_NMM_E!J5+FC_IND_PPP_E!J5+FC_IND_FBT_E!J5+FC_IND_TE_E!J5+FC_IND_MAC_E!J5+FC_IND_TL_E!J5+FC_IND_WP_E!J5+FC_IND_MQ_E!J5+FC_IND_CON_E!J5+FC_IND_NSP_E!J5</f>
        <v>42.688907996560616</v>
      </c>
      <c r="K5" s="10">
        <f>FC_IND_IS_E!K5+FC_IND_NFM_E!K5+FC_IND_CPC_E!K5+FC_IND_NMM_E!K5+FC_IND_PPP_E!K5+FC_IND_FBT_E!K5+FC_IND_TE_E!K5+FC_IND_MAC_E!K5+FC_IND_TL_E!K5+FC_IND_WP_E!K5+FC_IND_MQ_E!K5+FC_IND_CON_E!K5+FC_IND_NSP_E!K5</f>
        <v>27.992777300085979</v>
      </c>
      <c r="L5" s="10">
        <f>FC_IND_IS_E!L5+FC_IND_NFM_E!L5+FC_IND_CPC_E!L5+FC_IND_NMM_E!L5+FC_IND_PPP_E!L5+FC_IND_FBT_E!L5+FC_IND_TE_E!L5+FC_IND_MAC_E!L5+FC_IND_TL_E!L5+FC_IND_WP_E!L5+FC_IND_MQ_E!L5+FC_IND_CON_E!L5+FC_IND_NSP_E!L5</f>
        <v>25.193465176268269</v>
      </c>
      <c r="M5" s="10">
        <f>FC_IND_IS_E!M5+FC_IND_NFM_E!M5+FC_IND_CPC_E!M5+FC_IND_NMM_E!M5+FC_IND_PPP_E!M5+FC_IND_FBT_E!M5+FC_IND_TE_E!M5+FC_IND_MAC_E!M5+FC_IND_TL_E!M5+FC_IND_WP_E!M5+FC_IND_MQ_E!M5+FC_IND_CON_E!M5+FC_IND_NSP_E!M5</f>
        <v>25.893293207222698</v>
      </c>
      <c r="N5" s="10">
        <f>FC_IND_IS_E!N5+FC_IND_NFM_E!N5+FC_IND_CPC_E!N5+FC_IND_NMM_E!N5+FC_IND_PPP_E!N5+FC_IND_FBT_E!N5+FC_IND_TE_E!N5+FC_IND_MAC_E!N5+FC_IND_TL_E!N5+FC_IND_WP_E!N5+FC_IND_MQ_E!N5+FC_IND_CON_E!N5+FC_IND_NSP_E!N5</f>
        <v>22.394153052450559</v>
      </c>
      <c r="O5" s="10">
        <f>FC_IND_IS_E!O5+FC_IND_NFM_E!O5+FC_IND_CPC_E!O5+FC_IND_NMM_E!O5+FC_IND_PPP_E!O5+FC_IND_FBT_E!O5+FC_IND_TE_E!O5+FC_IND_MAC_E!O5+FC_IND_TL_E!O5+FC_IND_WP_E!O5+FC_IND_MQ_E!O5+FC_IND_CON_E!O5+FC_IND_NSP_E!O5</f>
        <v>25.893293207222701</v>
      </c>
      <c r="P5" s="10">
        <f>FC_IND_IS_E!P5+FC_IND_NFM_E!P5+FC_IND_CPC_E!P5+FC_IND_NMM_E!P5+FC_IND_PPP_E!P5+FC_IND_FBT_E!P5+FC_IND_TE_E!P5+FC_IND_MAC_E!P5+FC_IND_TL_E!P5+FC_IND_WP_E!P5+FC_IND_MQ_E!P5+FC_IND_CON_E!P5+FC_IND_NSP_E!P5</f>
        <v>19.594926913155629</v>
      </c>
      <c r="Q5" s="10">
        <f>FC_IND_IS_E!Q5+FC_IND_NFM_E!Q5+FC_IND_CPC_E!Q5+FC_IND_NMM_E!Q5+FC_IND_PPP_E!Q5+FC_IND_FBT_E!Q5+FC_IND_TE_E!Q5+FC_IND_MAC_E!Q5+FC_IND_TL_E!Q5+FC_IND_WP_E!Q5+FC_IND_MQ_E!Q5+FC_IND_CON_E!Q5+FC_IND_NSP_E!Q5</f>
        <v>24.175236457437659</v>
      </c>
      <c r="R5" s="10">
        <f>FC_IND_IS_E!R5+FC_IND_NFM_E!R5+FC_IND_CPC_E!R5+FC_IND_NMM_E!R5+FC_IND_PPP_E!R5+FC_IND_FBT_E!R5+FC_IND_TE_E!R5+FC_IND_MAC_E!R5+FC_IND_TL_E!R5+FC_IND_WP_E!R5+FC_IND_MQ_E!R5+FC_IND_CON_E!R5+FC_IND_NSP_E!R5</f>
        <v>0</v>
      </c>
      <c r="S5" s="10">
        <f>FC_IND_IS_E!S5+FC_IND_NFM_E!S5+FC_IND_CPC_E!S5+FC_IND_NMM_E!S5+FC_IND_PPP_E!S5+FC_IND_FBT_E!S5+FC_IND_TE_E!S5+FC_IND_MAC_E!S5+FC_IND_TL_E!S5+FC_IND_WP_E!S5+FC_IND_MQ_E!S5+FC_IND_CON_E!S5+FC_IND_NSP_E!S5</f>
        <v>0</v>
      </c>
      <c r="T5" s="10">
        <f>FC_IND_IS_E!T5+FC_IND_NFM_E!T5+FC_IND_CPC_E!T5+FC_IND_NMM_E!T5+FC_IND_PPP_E!T5+FC_IND_FBT_E!T5+FC_IND_TE_E!T5+FC_IND_MAC_E!T5+FC_IND_TL_E!T5+FC_IND_WP_E!T5+FC_IND_MQ_E!T5+FC_IND_CON_E!T5+FC_IND_NSP_E!T5</f>
        <v>0</v>
      </c>
      <c r="U5" s="10">
        <f>FC_IND_IS_E!U5+FC_IND_NFM_E!U5+FC_IND_CPC_E!U5+FC_IND_NMM_E!U5+FC_IND_PPP_E!U5+FC_IND_FBT_E!U5+FC_IND_TE_E!U5+FC_IND_MAC_E!U5+FC_IND_TL_E!U5+FC_IND_WP_E!U5+FC_IND_MQ_E!U5+FC_IND_CON_E!U5+FC_IND_NSP_E!U5</f>
        <v>0</v>
      </c>
      <c r="V5" s="10">
        <f>FC_IND_IS_E!V5+FC_IND_NFM_E!V5+FC_IND_CPC_E!V5+FC_IND_NMM_E!V5+FC_IND_PPP_E!V5+FC_IND_FBT_E!V5+FC_IND_TE_E!V5+FC_IND_MAC_E!V5+FC_IND_TL_E!V5+FC_IND_WP_E!V5+FC_IND_MQ_E!V5+FC_IND_CON_E!V5+FC_IND_NSP_E!V5</f>
        <v>0</v>
      </c>
      <c r="W5" s="10">
        <f>FC_IND_IS_E!W5+FC_IND_NFM_E!W5+FC_IND_CPC_E!W5+FC_IND_NMM_E!W5+FC_IND_PPP_E!W5+FC_IND_FBT_E!W5+FC_IND_TE_E!W5+FC_IND_MAC_E!W5+FC_IND_TL_E!W5+FC_IND_WP_E!W5+FC_IND_MQ_E!W5+FC_IND_CON_E!W5+FC_IND_NSP_E!W5</f>
        <v>0</v>
      </c>
      <c r="X5" s="10">
        <f>FC_IND_IS_E!X5+FC_IND_NFM_E!X5+FC_IND_CPC_E!X5+FC_IND_NMM_E!X5+FC_IND_PPP_E!X5+FC_IND_FBT_E!X5+FC_IND_TE_E!X5+FC_IND_MAC_E!X5+FC_IND_TL_E!X5+FC_IND_WP_E!X5+FC_IND_MQ_E!X5+FC_IND_CON_E!X5+FC_IND_NSP_E!X5</f>
        <v>9.114359415305244E-3</v>
      </c>
    </row>
    <row r="6" spans="1:24" ht="11.25" customHeight="1" x14ac:dyDescent="0.2">
      <c r="A6" s="41" t="s">
        <v>7</v>
      </c>
      <c r="B6" s="9" t="s">
        <v>8</v>
      </c>
      <c r="C6" s="10">
        <f>FC_IND_IS_E!C6+FC_IND_NFM_E!C6+FC_IND_CPC_E!C6+FC_IND_NMM_E!C6+FC_IND_PPP_E!C6+FC_IND_FBT_E!C6+FC_IND_TE_E!C6+FC_IND_MAC_E!C6+FC_IND_TL_E!C6+FC_IND_WP_E!C6+FC_IND_MQ_E!C6+FC_IND_CON_E!C6+FC_IND_NSP_E!C6</f>
        <v>0</v>
      </c>
      <c r="D6" s="10">
        <f>FC_IND_IS_E!D6+FC_IND_NFM_E!D6+FC_IND_CPC_E!D6+FC_IND_NMM_E!D6+FC_IND_PPP_E!D6+FC_IND_FBT_E!D6+FC_IND_TE_E!D6+FC_IND_MAC_E!D6+FC_IND_TL_E!D6+FC_IND_WP_E!D6+FC_IND_MQ_E!D6+FC_IND_CON_E!D6+FC_IND_NSP_E!D6</f>
        <v>0</v>
      </c>
      <c r="E6" s="10">
        <f>FC_IND_IS_E!E6+FC_IND_NFM_E!E6+FC_IND_CPC_E!E6+FC_IND_NMM_E!E6+FC_IND_PPP_E!E6+FC_IND_FBT_E!E6+FC_IND_TE_E!E6+FC_IND_MAC_E!E6+FC_IND_TL_E!E6+FC_IND_WP_E!E6+FC_IND_MQ_E!E6+FC_IND_CON_E!E6+FC_IND_NSP_E!E6</f>
        <v>0</v>
      </c>
      <c r="F6" s="10">
        <f>FC_IND_IS_E!F6+FC_IND_NFM_E!F6+FC_IND_CPC_E!F6+FC_IND_NMM_E!F6+FC_IND_PPP_E!F6+FC_IND_FBT_E!F6+FC_IND_TE_E!F6+FC_IND_MAC_E!F6+FC_IND_TL_E!F6+FC_IND_WP_E!F6+FC_IND_MQ_E!F6+FC_IND_CON_E!F6+FC_IND_NSP_E!F6</f>
        <v>0</v>
      </c>
      <c r="G6" s="10">
        <f>FC_IND_IS_E!G6+FC_IND_NFM_E!G6+FC_IND_CPC_E!G6+FC_IND_NMM_E!G6+FC_IND_PPP_E!G6+FC_IND_FBT_E!G6+FC_IND_TE_E!G6+FC_IND_MAC_E!G6+FC_IND_TL_E!G6+FC_IND_WP_E!G6+FC_IND_MQ_E!G6+FC_IND_CON_E!G6+FC_IND_NSP_E!G6</f>
        <v>0</v>
      </c>
      <c r="H6" s="10">
        <f>FC_IND_IS_E!H6+FC_IND_NFM_E!H6+FC_IND_CPC_E!H6+FC_IND_NMM_E!H6+FC_IND_PPP_E!H6+FC_IND_FBT_E!H6+FC_IND_TE_E!H6+FC_IND_MAC_E!H6+FC_IND_TL_E!H6+FC_IND_WP_E!H6+FC_IND_MQ_E!H6+FC_IND_CON_E!H6+FC_IND_NSP_E!H6</f>
        <v>0</v>
      </c>
      <c r="I6" s="10">
        <f>FC_IND_IS_E!I6+FC_IND_NFM_E!I6+FC_IND_CPC_E!I6+FC_IND_NMM_E!I6+FC_IND_PPP_E!I6+FC_IND_FBT_E!I6+FC_IND_TE_E!I6+FC_IND_MAC_E!I6+FC_IND_TL_E!I6+FC_IND_WP_E!I6+FC_IND_MQ_E!I6+FC_IND_CON_E!I6+FC_IND_NSP_E!I6</f>
        <v>0</v>
      </c>
      <c r="J6" s="10">
        <f>FC_IND_IS_E!J6+FC_IND_NFM_E!J6+FC_IND_CPC_E!J6+FC_IND_NMM_E!J6+FC_IND_PPP_E!J6+FC_IND_FBT_E!J6+FC_IND_TE_E!J6+FC_IND_MAC_E!J6+FC_IND_TL_E!J6+FC_IND_WP_E!J6+FC_IND_MQ_E!J6+FC_IND_CON_E!J6+FC_IND_NSP_E!J6</f>
        <v>0</v>
      </c>
      <c r="K6" s="10">
        <f>FC_IND_IS_E!K6+FC_IND_NFM_E!K6+FC_IND_CPC_E!K6+FC_IND_NMM_E!K6+FC_IND_PPP_E!K6+FC_IND_FBT_E!K6+FC_IND_TE_E!K6+FC_IND_MAC_E!K6+FC_IND_TL_E!K6+FC_IND_WP_E!K6+FC_IND_MQ_E!K6+FC_IND_CON_E!K6+FC_IND_NSP_E!K6</f>
        <v>0</v>
      </c>
      <c r="L6" s="10">
        <f>FC_IND_IS_E!L6+FC_IND_NFM_E!L6+FC_IND_CPC_E!L6+FC_IND_NMM_E!L6+FC_IND_PPP_E!L6+FC_IND_FBT_E!L6+FC_IND_TE_E!L6+FC_IND_MAC_E!L6+FC_IND_TL_E!L6+FC_IND_WP_E!L6+FC_IND_MQ_E!L6+FC_IND_CON_E!L6+FC_IND_NSP_E!L6</f>
        <v>0</v>
      </c>
      <c r="M6" s="10">
        <f>FC_IND_IS_E!M6+FC_IND_NFM_E!M6+FC_IND_CPC_E!M6+FC_IND_NMM_E!M6+FC_IND_PPP_E!M6+FC_IND_FBT_E!M6+FC_IND_TE_E!M6+FC_IND_MAC_E!M6+FC_IND_TL_E!M6+FC_IND_WP_E!M6+FC_IND_MQ_E!M6+FC_IND_CON_E!M6+FC_IND_NSP_E!M6</f>
        <v>0</v>
      </c>
      <c r="N6" s="10">
        <f>FC_IND_IS_E!N6+FC_IND_NFM_E!N6+FC_IND_CPC_E!N6+FC_IND_NMM_E!N6+FC_IND_PPP_E!N6+FC_IND_FBT_E!N6+FC_IND_TE_E!N6+FC_IND_MAC_E!N6+FC_IND_TL_E!N6+FC_IND_WP_E!N6+FC_IND_MQ_E!N6+FC_IND_CON_E!N6+FC_IND_NSP_E!N6</f>
        <v>0</v>
      </c>
      <c r="O6" s="10">
        <f>FC_IND_IS_E!O6+FC_IND_NFM_E!O6+FC_IND_CPC_E!O6+FC_IND_NMM_E!O6+FC_IND_PPP_E!O6+FC_IND_FBT_E!O6+FC_IND_TE_E!O6+FC_IND_MAC_E!O6+FC_IND_TL_E!O6+FC_IND_WP_E!O6+FC_IND_MQ_E!O6+FC_IND_CON_E!O6+FC_IND_NSP_E!O6</f>
        <v>0</v>
      </c>
      <c r="P6" s="10">
        <f>FC_IND_IS_E!P6+FC_IND_NFM_E!P6+FC_IND_CPC_E!P6+FC_IND_NMM_E!P6+FC_IND_PPP_E!P6+FC_IND_FBT_E!P6+FC_IND_TE_E!P6+FC_IND_MAC_E!P6+FC_IND_TL_E!P6+FC_IND_WP_E!P6+FC_IND_MQ_E!P6+FC_IND_CON_E!P6+FC_IND_NSP_E!P6</f>
        <v>0</v>
      </c>
      <c r="Q6" s="10">
        <f>FC_IND_IS_E!Q6+FC_IND_NFM_E!Q6+FC_IND_CPC_E!Q6+FC_IND_NMM_E!Q6+FC_IND_PPP_E!Q6+FC_IND_FBT_E!Q6+FC_IND_TE_E!Q6+FC_IND_MAC_E!Q6+FC_IND_TL_E!Q6+FC_IND_WP_E!Q6+FC_IND_MQ_E!Q6+FC_IND_CON_E!Q6+FC_IND_NSP_E!Q6</f>
        <v>0</v>
      </c>
      <c r="R6" s="10">
        <f>FC_IND_IS_E!R6+FC_IND_NFM_E!R6+FC_IND_CPC_E!R6+FC_IND_NMM_E!R6+FC_IND_PPP_E!R6+FC_IND_FBT_E!R6+FC_IND_TE_E!R6+FC_IND_MAC_E!R6+FC_IND_TL_E!R6+FC_IND_WP_E!R6+FC_IND_MQ_E!R6+FC_IND_CON_E!R6+FC_IND_NSP_E!R6</f>
        <v>0.20240756663800522</v>
      </c>
      <c r="S6" s="10">
        <f>FC_IND_IS_E!S6+FC_IND_NFM_E!S6+FC_IND_CPC_E!S6+FC_IND_NMM_E!S6+FC_IND_PPP_E!S6+FC_IND_FBT_E!S6+FC_IND_TE_E!S6+FC_IND_MAC_E!S6+FC_IND_TL_E!S6+FC_IND_WP_E!S6+FC_IND_MQ_E!S6+FC_IND_CON_E!S6+FC_IND_NSP_E!S6</f>
        <v>6.5737747205502997</v>
      </c>
      <c r="T6" s="10">
        <f>FC_IND_IS_E!T6+FC_IND_NFM_E!T6+FC_IND_CPC_E!T6+FC_IND_NMM_E!T6+FC_IND_PPP_E!T6+FC_IND_FBT_E!T6+FC_IND_TE_E!T6+FC_IND_MAC_E!T6+FC_IND_TL_E!T6+FC_IND_WP_E!T6+FC_IND_MQ_E!T6+FC_IND_CON_E!T6+FC_IND_NSP_E!T6</f>
        <v>14.361994840928627</v>
      </c>
      <c r="U6" s="10">
        <f>FC_IND_IS_E!U6+FC_IND_NFM_E!U6+FC_IND_CPC_E!U6+FC_IND_NMM_E!U6+FC_IND_PPP_E!U6+FC_IND_FBT_E!U6+FC_IND_TE_E!U6+FC_IND_MAC_E!U6+FC_IND_TL_E!U6+FC_IND_WP_E!U6+FC_IND_MQ_E!U6+FC_IND_CON_E!U6+FC_IND_NSP_E!U6</f>
        <v>18.599054170249357</v>
      </c>
      <c r="V6" s="10">
        <f>FC_IND_IS_E!V6+FC_IND_NFM_E!V6+FC_IND_CPC_E!V6+FC_IND_NMM_E!V6+FC_IND_PPP_E!V6+FC_IND_FBT_E!V6+FC_IND_TE_E!V6+FC_IND_MAC_E!V6+FC_IND_TL_E!V6+FC_IND_WP_E!V6+FC_IND_MQ_E!V6+FC_IND_CON_E!V6+FC_IND_NSP_E!V6</f>
        <v>7.2911435941530511</v>
      </c>
      <c r="W6" s="10">
        <f>FC_IND_IS_E!W6+FC_IND_NFM_E!W6+FC_IND_CPC_E!W6+FC_IND_NMM_E!W6+FC_IND_PPP_E!W6+FC_IND_FBT_E!W6+FC_IND_TE_E!W6+FC_IND_MAC_E!W6+FC_IND_TL_E!W6+FC_IND_WP_E!W6+FC_IND_MQ_E!W6+FC_IND_CON_E!W6+FC_IND_NSP_E!W6</f>
        <v>7.3259673258813409</v>
      </c>
      <c r="X6" s="10">
        <f>FC_IND_IS_E!X6+FC_IND_NFM_E!X6+FC_IND_CPC_E!X6+FC_IND_NMM_E!X6+FC_IND_PPP_E!X6+FC_IND_FBT_E!X6+FC_IND_TE_E!X6+FC_IND_MAC_E!X6+FC_IND_TL_E!X6+FC_IND_WP_E!X6+FC_IND_MQ_E!X6+FC_IND_CON_E!X6+FC_IND_NSP_E!X6</f>
        <v>9.9553740326741185</v>
      </c>
    </row>
    <row r="7" spans="1:24" ht="11.25" customHeight="1" x14ac:dyDescent="0.2">
      <c r="A7" s="41" t="s">
        <v>9</v>
      </c>
      <c r="B7" s="9" t="s">
        <v>10</v>
      </c>
      <c r="C7" s="10">
        <f>FC_IND_IS_E!C7+FC_IND_NFM_E!C7+FC_IND_CPC_E!C7+FC_IND_NMM_E!C7+FC_IND_PPP_E!C7+FC_IND_FBT_E!C7+FC_IND_TE_E!C7+FC_IND_MAC_E!C7+FC_IND_TL_E!C7+FC_IND_WP_E!C7+FC_IND_MQ_E!C7+FC_IND_CON_E!C7+FC_IND_NSP_E!C7</f>
        <v>2.9093723129836628</v>
      </c>
      <c r="D7" s="10">
        <f>FC_IND_IS_E!D7+FC_IND_NFM_E!D7+FC_IND_CPC_E!D7+FC_IND_NMM_E!D7+FC_IND_PPP_E!D7+FC_IND_FBT_E!D7+FC_IND_TE_E!D7+FC_IND_MAC_E!D7+FC_IND_TL_E!D7+FC_IND_WP_E!D7+FC_IND_MQ_E!D7+FC_IND_CON_E!D7+FC_IND_NSP_E!D7</f>
        <v>0</v>
      </c>
      <c r="E7" s="10">
        <f>FC_IND_IS_E!E7+FC_IND_NFM_E!E7+FC_IND_CPC_E!E7+FC_IND_NMM_E!E7+FC_IND_PPP_E!E7+FC_IND_FBT_E!E7+FC_IND_TE_E!E7+FC_IND_MAC_E!E7+FC_IND_TL_E!E7+FC_IND_WP_E!E7+FC_IND_MQ_E!E7+FC_IND_CON_E!E7+FC_IND_NSP_E!E7</f>
        <v>0</v>
      </c>
      <c r="F7" s="10">
        <f>FC_IND_IS_E!F7+FC_IND_NFM_E!F7+FC_IND_CPC_E!F7+FC_IND_NMM_E!F7+FC_IND_PPP_E!F7+FC_IND_FBT_E!F7+FC_IND_TE_E!F7+FC_IND_MAC_E!F7+FC_IND_TL_E!F7+FC_IND_WP_E!F7+FC_IND_MQ_E!F7+FC_IND_CON_E!F7+FC_IND_NSP_E!F7</f>
        <v>0</v>
      </c>
      <c r="G7" s="10">
        <f>FC_IND_IS_E!G7+FC_IND_NFM_E!G7+FC_IND_CPC_E!G7+FC_IND_NMM_E!G7+FC_IND_PPP_E!G7+FC_IND_FBT_E!G7+FC_IND_TE_E!G7+FC_IND_MAC_E!G7+FC_IND_TL_E!G7+FC_IND_WP_E!G7+FC_IND_MQ_E!G7+FC_IND_CON_E!G7+FC_IND_NSP_E!G7</f>
        <v>0</v>
      </c>
      <c r="H7" s="10">
        <f>FC_IND_IS_E!H7+FC_IND_NFM_E!H7+FC_IND_CPC_E!H7+FC_IND_NMM_E!H7+FC_IND_PPP_E!H7+FC_IND_FBT_E!H7+FC_IND_TE_E!H7+FC_IND_MAC_E!H7+FC_IND_TL_E!H7+FC_IND_WP_E!H7+FC_IND_MQ_E!H7+FC_IND_CON_E!H7+FC_IND_NSP_E!H7</f>
        <v>0</v>
      </c>
      <c r="I7" s="10">
        <f>FC_IND_IS_E!I7+FC_IND_NFM_E!I7+FC_IND_CPC_E!I7+FC_IND_NMM_E!I7+FC_IND_PPP_E!I7+FC_IND_FBT_E!I7+FC_IND_TE_E!I7+FC_IND_MAC_E!I7+FC_IND_TL_E!I7+FC_IND_WP_E!I7+FC_IND_MQ_E!I7+FC_IND_CON_E!I7+FC_IND_NSP_E!I7</f>
        <v>0</v>
      </c>
      <c r="J7" s="10">
        <f>FC_IND_IS_E!J7+FC_IND_NFM_E!J7+FC_IND_CPC_E!J7+FC_IND_NMM_E!J7+FC_IND_PPP_E!J7+FC_IND_FBT_E!J7+FC_IND_TE_E!J7+FC_IND_MAC_E!J7+FC_IND_TL_E!J7+FC_IND_WP_E!J7+FC_IND_MQ_E!J7+FC_IND_CON_E!J7+FC_IND_NSP_E!J7</f>
        <v>0</v>
      </c>
      <c r="K7" s="10">
        <f>FC_IND_IS_E!K7+FC_IND_NFM_E!K7+FC_IND_CPC_E!K7+FC_IND_NMM_E!K7+FC_IND_PPP_E!K7+FC_IND_FBT_E!K7+FC_IND_TE_E!K7+FC_IND_MAC_E!K7+FC_IND_TL_E!K7+FC_IND_WP_E!K7+FC_IND_MQ_E!K7+FC_IND_CON_E!K7+FC_IND_NSP_E!K7</f>
        <v>0</v>
      </c>
      <c r="L7" s="10">
        <f>FC_IND_IS_E!L7+FC_IND_NFM_E!L7+FC_IND_CPC_E!L7+FC_IND_NMM_E!L7+FC_IND_PPP_E!L7+FC_IND_FBT_E!L7+FC_IND_TE_E!L7+FC_IND_MAC_E!L7+FC_IND_TL_E!L7+FC_IND_WP_E!L7+FC_IND_MQ_E!L7+FC_IND_CON_E!L7+FC_IND_NSP_E!L7</f>
        <v>0</v>
      </c>
      <c r="M7" s="10">
        <f>FC_IND_IS_E!M7+FC_IND_NFM_E!M7+FC_IND_CPC_E!M7+FC_IND_NMM_E!M7+FC_IND_PPP_E!M7+FC_IND_FBT_E!M7+FC_IND_TE_E!M7+FC_IND_MAC_E!M7+FC_IND_TL_E!M7+FC_IND_WP_E!M7+FC_IND_MQ_E!M7+FC_IND_CON_E!M7+FC_IND_NSP_E!M7</f>
        <v>0</v>
      </c>
      <c r="N7" s="10">
        <f>FC_IND_IS_E!N7+FC_IND_NFM_E!N7+FC_IND_CPC_E!N7+FC_IND_NMM_E!N7+FC_IND_PPP_E!N7+FC_IND_FBT_E!N7+FC_IND_TE_E!N7+FC_IND_MAC_E!N7+FC_IND_TL_E!N7+FC_IND_WP_E!N7+FC_IND_MQ_E!N7+FC_IND_CON_E!N7+FC_IND_NSP_E!N7</f>
        <v>0</v>
      </c>
      <c r="O7" s="10">
        <f>FC_IND_IS_E!O7+FC_IND_NFM_E!O7+FC_IND_CPC_E!O7+FC_IND_NMM_E!O7+FC_IND_PPP_E!O7+FC_IND_FBT_E!O7+FC_IND_TE_E!O7+FC_IND_MAC_E!O7+FC_IND_TL_E!O7+FC_IND_WP_E!O7+FC_IND_MQ_E!O7+FC_IND_CON_E!O7+FC_IND_NSP_E!O7</f>
        <v>0</v>
      </c>
      <c r="P7" s="10">
        <f>FC_IND_IS_E!P7+FC_IND_NFM_E!P7+FC_IND_CPC_E!P7+FC_IND_NMM_E!P7+FC_IND_PPP_E!P7+FC_IND_FBT_E!P7+FC_IND_TE_E!P7+FC_IND_MAC_E!P7+FC_IND_TL_E!P7+FC_IND_WP_E!P7+FC_IND_MQ_E!P7+FC_IND_CON_E!P7+FC_IND_NSP_E!P7</f>
        <v>0</v>
      </c>
      <c r="Q7" s="10">
        <f>FC_IND_IS_E!Q7+FC_IND_NFM_E!Q7+FC_IND_CPC_E!Q7+FC_IND_NMM_E!Q7+FC_IND_PPP_E!Q7+FC_IND_FBT_E!Q7+FC_IND_TE_E!Q7+FC_IND_MAC_E!Q7+FC_IND_TL_E!Q7+FC_IND_WP_E!Q7+FC_IND_MQ_E!Q7+FC_IND_CON_E!Q7+FC_IND_NSP_E!Q7</f>
        <v>0</v>
      </c>
      <c r="R7" s="10">
        <f>FC_IND_IS_E!R7+FC_IND_NFM_E!R7+FC_IND_CPC_E!R7+FC_IND_NMM_E!R7+FC_IND_PPP_E!R7+FC_IND_FBT_E!R7+FC_IND_TE_E!R7+FC_IND_MAC_E!R7+FC_IND_TL_E!R7+FC_IND_WP_E!R7+FC_IND_MQ_E!R7+FC_IND_CON_E!R7+FC_IND_NSP_E!R7</f>
        <v>17.922957867583829</v>
      </c>
      <c r="S7" s="10">
        <f>FC_IND_IS_E!S7+FC_IND_NFM_E!S7+FC_IND_CPC_E!S7+FC_IND_NMM_E!S7+FC_IND_PPP_E!S7+FC_IND_FBT_E!S7+FC_IND_TE_E!S7+FC_IND_MAC_E!S7+FC_IND_TL_E!S7+FC_IND_WP_E!S7+FC_IND_MQ_E!S7+FC_IND_CON_E!S7+FC_IND_NSP_E!S7</f>
        <v>19.621152192605329</v>
      </c>
      <c r="T7" s="10">
        <f>FC_IND_IS_E!T7+FC_IND_NFM_E!T7+FC_IND_CPC_E!T7+FC_IND_NMM_E!T7+FC_IND_PPP_E!T7+FC_IND_FBT_E!T7+FC_IND_TE_E!T7+FC_IND_MAC_E!T7+FC_IND_TL_E!T7+FC_IND_WP_E!T7+FC_IND_MQ_E!T7+FC_IND_CON_E!T7+FC_IND_NSP_E!T7</f>
        <v>24.980309544282029</v>
      </c>
      <c r="U7" s="10">
        <f>FC_IND_IS_E!U7+FC_IND_NFM_E!U7+FC_IND_CPC_E!U7+FC_IND_NMM_E!U7+FC_IND_PPP_E!U7+FC_IND_FBT_E!U7+FC_IND_TE_E!U7+FC_IND_MAC_E!U7+FC_IND_TL_E!U7+FC_IND_WP_E!U7+FC_IND_MQ_E!U7+FC_IND_CON_E!U7+FC_IND_NSP_E!U7</f>
        <v>20.61418744625967</v>
      </c>
      <c r="V7" s="10">
        <f>FC_IND_IS_E!V7+FC_IND_NFM_E!V7+FC_IND_CPC_E!V7+FC_IND_NMM_E!V7+FC_IND_PPP_E!V7+FC_IND_FBT_E!V7+FC_IND_TE_E!V7+FC_IND_MAC_E!V7+FC_IND_TL_E!V7+FC_IND_WP_E!V7+FC_IND_MQ_E!V7+FC_IND_CON_E!V7+FC_IND_NSP_E!V7</f>
        <v>20.569991401547721</v>
      </c>
      <c r="W7" s="10">
        <f>FC_IND_IS_E!W7+FC_IND_NFM_E!W7+FC_IND_CPC_E!W7+FC_IND_NMM_E!W7+FC_IND_PPP_E!W7+FC_IND_FBT_E!W7+FC_IND_TE_E!W7+FC_IND_MAC_E!W7+FC_IND_TL_E!W7+FC_IND_WP_E!W7+FC_IND_MQ_E!W7+FC_IND_CON_E!W7+FC_IND_NSP_E!W7</f>
        <v>14.918314703353399</v>
      </c>
      <c r="X7" s="10">
        <f>FC_IND_IS_E!X7+FC_IND_NFM_E!X7+FC_IND_CPC_E!X7+FC_IND_NMM_E!X7+FC_IND_PPP_E!X7+FC_IND_FBT_E!X7+FC_IND_TE_E!X7+FC_IND_MAC_E!X7+FC_IND_TL_E!X7+FC_IND_WP_E!X7+FC_IND_MQ_E!X7+FC_IND_CON_E!X7+FC_IND_NSP_E!X7</f>
        <v>15.926827171109201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14.330696474634568</v>
      </c>
      <c r="D8" s="29">
        <f t="shared" si="6"/>
        <v>19.10765262252794</v>
      </c>
      <c r="E8" s="29">
        <f t="shared" si="6"/>
        <v>17.674548581255376</v>
      </c>
      <c r="F8" s="29">
        <f t="shared" si="6"/>
        <v>12.419948409286329</v>
      </c>
      <c r="G8" s="29">
        <f t="shared" si="6"/>
        <v>10.986930352536543</v>
      </c>
      <c r="H8" s="29">
        <f t="shared" si="6"/>
        <v>13.375322441960446</v>
      </c>
      <c r="I8" s="29">
        <f t="shared" si="6"/>
        <v>6.6877042132416156</v>
      </c>
      <c r="J8" s="29">
        <f t="shared" si="6"/>
        <v>11.942304385210662</v>
      </c>
      <c r="K8" s="29">
        <f t="shared" si="6"/>
        <v>3.3438521066208078</v>
      </c>
      <c r="L8" s="29">
        <f t="shared" si="6"/>
        <v>10.509200343938089</v>
      </c>
      <c r="M8" s="29">
        <f t="shared" si="6"/>
        <v>12.897678417884778</v>
      </c>
      <c r="N8" s="29">
        <f t="shared" si="6"/>
        <v>11.942218400687876</v>
      </c>
      <c r="O8" s="29">
        <f t="shared" si="6"/>
        <v>13.375322441960448</v>
      </c>
      <c r="P8" s="29">
        <f t="shared" si="6"/>
        <v>11.464574376612209</v>
      </c>
      <c r="Q8" s="29">
        <f t="shared" si="6"/>
        <v>15.286070507308686</v>
      </c>
      <c r="R8" s="29">
        <f t="shared" si="6"/>
        <v>16.500859845227854</v>
      </c>
      <c r="S8" s="29">
        <f t="shared" si="6"/>
        <v>16.795184866723982</v>
      </c>
      <c r="T8" s="29">
        <f t="shared" si="6"/>
        <v>21.673860705073086</v>
      </c>
      <c r="U8" s="29">
        <f t="shared" si="6"/>
        <v>20.4499570077386</v>
      </c>
      <c r="V8" s="29">
        <f t="shared" si="6"/>
        <v>2.809802235597592</v>
      </c>
      <c r="W8" s="29">
        <f t="shared" si="6"/>
        <v>2.6889079965606184</v>
      </c>
      <c r="X8" s="29">
        <f t="shared" ref="X8" si="7">SUM(X9:X10)</f>
        <v>1.2434221840068791</v>
      </c>
    </row>
    <row r="9" spans="1:24" ht="11.25" customHeight="1" x14ac:dyDescent="0.2">
      <c r="A9" s="41" t="s">
        <v>11</v>
      </c>
      <c r="B9" s="9" t="s">
        <v>12</v>
      </c>
      <c r="C9" s="10">
        <f>FC_IND_IS_E!C9+FC_IND_NFM_E!C9+FC_IND_CPC_E!C9+FC_IND_NMM_E!C9+FC_IND_PPP_E!C9+FC_IND_FBT_E!C9+FC_IND_TE_E!C9+FC_IND_MAC_E!C9+FC_IND_TL_E!C9+FC_IND_WP_E!C9+FC_IND_MQ_E!C9+FC_IND_CON_E!C9+FC_IND_NSP_E!C9</f>
        <v>0</v>
      </c>
      <c r="D9" s="10">
        <f>FC_IND_IS_E!D9+FC_IND_NFM_E!D9+FC_IND_CPC_E!D9+FC_IND_NMM_E!D9+FC_IND_PPP_E!D9+FC_IND_FBT_E!D9+FC_IND_TE_E!D9+FC_IND_MAC_E!D9+FC_IND_TL_E!D9+FC_IND_WP_E!D9+FC_IND_MQ_E!D9+FC_IND_CON_E!D9+FC_IND_NSP_E!D9</f>
        <v>0</v>
      </c>
      <c r="E9" s="10">
        <f>FC_IND_IS_E!E9+FC_IND_NFM_E!E9+FC_IND_CPC_E!E9+FC_IND_NMM_E!E9+FC_IND_PPP_E!E9+FC_IND_FBT_E!E9+FC_IND_TE_E!E9+FC_IND_MAC_E!E9+FC_IND_TL_E!E9+FC_IND_WP_E!E9+FC_IND_MQ_E!E9+FC_IND_CON_E!E9+FC_IND_NSP_E!E9</f>
        <v>0</v>
      </c>
      <c r="F9" s="10">
        <f>FC_IND_IS_E!F9+FC_IND_NFM_E!F9+FC_IND_CPC_E!F9+FC_IND_NMM_E!F9+FC_IND_PPP_E!F9+FC_IND_FBT_E!F9+FC_IND_TE_E!F9+FC_IND_MAC_E!F9+FC_IND_TL_E!F9+FC_IND_WP_E!F9+FC_IND_MQ_E!F9+FC_IND_CON_E!F9+FC_IND_NSP_E!F9</f>
        <v>0</v>
      </c>
      <c r="G9" s="10">
        <f>FC_IND_IS_E!G9+FC_IND_NFM_E!G9+FC_IND_CPC_E!G9+FC_IND_NMM_E!G9+FC_IND_PPP_E!G9+FC_IND_FBT_E!G9+FC_IND_TE_E!G9+FC_IND_MAC_E!G9+FC_IND_TL_E!G9+FC_IND_WP_E!G9+FC_IND_MQ_E!G9+FC_IND_CON_E!G9+FC_IND_NSP_E!G9</f>
        <v>0</v>
      </c>
      <c r="H9" s="10">
        <f>FC_IND_IS_E!H9+FC_IND_NFM_E!H9+FC_IND_CPC_E!H9+FC_IND_NMM_E!H9+FC_IND_PPP_E!H9+FC_IND_FBT_E!H9+FC_IND_TE_E!H9+FC_IND_MAC_E!H9+FC_IND_TL_E!H9+FC_IND_WP_E!H9+FC_IND_MQ_E!H9+FC_IND_CON_E!H9+FC_IND_NSP_E!H9</f>
        <v>0</v>
      </c>
      <c r="I9" s="10">
        <f>FC_IND_IS_E!I9+FC_IND_NFM_E!I9+FC_IND_CPC_E!I9+FC_IND_NMM_E!I9+FC_IND_PPP_E!I9+FC_IND_FBT_E!I9+FC_IND_TE_E!I9+FC_IND_MAC_E!I9+FC_IND_TL_E!I9+FC_IND_WP_E!I9+FC_IND_MQ_E!I9+FC_IND_CON_E!I9+FC_IND_NSP_E!I9</f>
        <v>0</v>
      </c>
      <c r="J9" s="10">
        <f>FC_IND_IS_E!J9+FC_IND_NFM_E!J9+FC_IND_CPC_E!J9+FC_IND_NMM_E!J9+FC_IND_PPP_E!J9+FC_IND_FBT_E!J9+FC_IND_TE_E!J9+FC_IND_MAC_E!J9+FC_IND_TL_E!J9+FC_IND_WP_E!J9+FC_IND_MQ_E!J9+FC_IND_CON_E!J9+FC_IND_NSP_E!J9</f>
        <v>0</v>
      </c>
      <c r="K9" s="10">
        <f>FC_IND_IS_E!K9+FC_IND_NFM_E!K9+FC_IND_CPC_E!K9+FC_IND_NMM_E!K9+FC_IND_PPP_E!K9+FC_IND_FBT_E!K9+FC_IND_TE_E!K9+FC_IND_MAC_E!K9+FC_IND_TL_E!K9+FC_IND_WP_E!K9+FC_IND_MQ_E!K9+FC_IND_CON_E!K9+FC_IND_NSP_E!K9</f>
        <v>0</v>
      </c>
      <c r="L9" s="10">
        <f>FC_IND_IS_E!L9+FC_IND_NFM_E!L9+FC_IND_CPC_E!L9+FC_IND_NMM_E!L9+FC_IND_PPP_E!L9+FC_IND_FBT_E!L9+FC_IND_TE_E!L9+FC_IND_MAC_E!L9+FC_IND_TL_E!L9+FC_IND_WP_E!L9+FC_IND_MQ_E!L9+FC_IND_CON_E!L9+FC_IND_NSP_E!L9</f>
        <v>0</v>
      </c>
      <c r="M9" s="10">
        <f>FC_IND_IS_E!M9+FC_IND_NFM_E!M9+FC_IND_CPC_E!M9+FC_IND_NMM_E!M9+FC_IND_PPP_E!M9+FC_IND_FBT_E!M9+FC_IND_TE_E!M9+FC_IND_MAC_E!M9+FC_IND_TL_E!M9+FC_IND_WP_E!M9+FC_IND_MQ_E!M9+FC_IND_CON_E!M9+FC_IND_NSP_E!M9</f>
        <v>0</v>
      </c>
      <c r="N9" s="10">
        <f>FC_IND_IS_E!N9+FC_IND_NFM_E!N9+FC_IND_CPC_E!N9+FC_IND_NMM_E!N9+FC_IND_PPP_E!N9+FC_IND_FBT_E!N9+FC_IND_TE_E!N9+FC_IND_MAC_E!N9+FC_IND_TL_E!N9+FC_IND_WP_E!N9+FC_IND_MQ_E!N9+FC_IND_CON_E!N9+FC_IND_NSP_E!N9</f>
        <v>0</v>
      </c>
      <c r="O9" s="10">
        <f>FC_IND_IS_E!O9+FC_IND_NFM_E!O9+FC_IND_CPC_E!O9+FC_IND_NMM_E!O9+FC_IND_PPP_E!O9+FC_IND_FBT_E!O9+FC_IND_TE_E!O9+FC_IND_MAC_E!O9+FC_IND_TL_E!O9+FC_IND_WP_E!O9+FC_IND_MQ_E!O9+FC_IND_CON_E!O9+FC_IND_NSP_E!O9</f>
        <v>0</v>
      </c>
      <c r="P9" s="10">
        <f>FC_IND_IS_E!P9+FC_IND_NFM_E!P9+FC_IND_CPC_E!P9+FC_IND_NMM_E!P9+FC_IND_PPP_E!P9+FC_IND_FBT_E!P9+FC_IND_TE_E!P9+FC_IND_MAC_E!P9+FC_IND_TL_E!P9+FC_IND_WP_E!P9+FC_IND_MQ_E!P9+FC_IND_CON_E!P9+FC_IND_NSP_E!P9</f>
        <v>0</v>
      </c>
      <c r="Q9" s="10">
        <f>FC_IND_IS_E!Q9+FC_IND_NFM_E!Q9+FC_IND_CPC_E!Q9+FC_IND_NMM_E!Q9+FC_IND_PPP_E!Q9+FC_IND_FBT_E!Q9+FC_IND_TE_E!Q9+FC_IND_MAC_E!Q9+FC_IND_TL_E!Q9+FC_IND_WP_E!Q9+FC_IND_MQ_E!Q9+FC_IND_CON_E!Q9+FC_IND_NSP_E!Q9</f>
        <v>0</v>
      </c>
      <c r="R9" s="10">
        <f>FC_IND_IS_E!R9+FC_IND_NFM_E!R9+FC_IND_CPC_E!R9+FC_IND_NMM_E!R9+FC_IND_PPP_E!R9+FC_IND_FBT_E!R9+FC_IND_TE_E!R9+FC_IND_MAC_E!R9+FC_IND_TL_E!R9+FC_IND_WP_E!R9+FC_IND_MQ_E!R9+FC_IND_CON_E!R9+FC_IND_NSP_E!R9</f>
        <v>0</v>
      </c>
      <c r="S9" s="10">
        <f>FC_IND_IS_E!S9+FC_IND_NFM_E!S9+FC_IND_CPC_E!S9+FC_IND_NMM_E!S9+FC_IND_PPP_E!S9+FC_IND_FBT_E!S9+FC_IND_TE_E!S9+FC_IND_MAC_E!S9+FC_IND_TL_E!S9+FC_IND_WP_E!S9+FC_IND_MQ_E!S9+FC_IND_CON_E!S9+FC_IND_NSP_E!S9</f>
        <v>0</v>
      </c>
      <c r="T9" s="10">
        <f>FC_IND_IS_E!T9+FC_IND_NFM_E!T9+FC_IND_CPC_E!T9+FC_IND_NMM_E!T9+FC_IND_PPP_E!T9+FC_IND_FBT_E!T9+FC_IND_TE_E!T9+FC_IND_MAC_E!T9+FC_IND_TL_E!T9+FC_IND_WP_E!T9+FC_IND_MQ_E!T9+FC_IND_CON_E!T9+FC_IND_NSP_E!T9</f>
        <v>0</v>
      </c>
      <c r="U9" s="10">
        <f>FC_IND_IS_E!U9+FC_IND_NFM_E!U9+FC_IND_CPC_E!U9+FC_IND_NMM_E!U9+FC_IND_PPP_E!U9+FC_IND_FBT_E!U9+FC_IND_TE_E!U9+FC_IND_MAC_E!U9+FC_IND_TL_E!U9+FC_IND_WP_E!U9+FC_IND_MQ_E!U9+FC_IND_CON_E!U9+FC_IND_NSP_E!U9</f>
        <v>0</v>
      </c>
      <c r="V9" s="10">
        <f>FC_IND_IS_E!V9+FC_IND_NFM_E!V9+FC_IND_CPC_E!V9+FC_IND_NMM_E!V9+FC_IND_PPP_E!V9+FC_IND_FBT_E!V9+FC_IND_TE_E!V9+FC_IND_MAC_E!V9+FC_IND_TL_E!V9+FC_IND_WP_E!V9+FC_IND_MQ_E!V9+FC_IND_CON_E!V9+FC_IND_NSP_E!V9</f>
        <v>0</v>
      </c>
      <c r="W9" s="10">
        <f>FC_IND_IS_E!W9+FC_IND_NFM_E!W9+FC_IND_CPC_E!W9+FC_IND_NMM_E!W9+FC_IND_PPP_E!W9+FC_IND_FBT_E!W9+FC_IND_TE_E!W9+FC_IND_MAC_E!W9+FC_IND_TL_E!W9+FC_IND_WP_E!W9+FC_IND_MQ_E!W9+FC_IND_CON_E!W9+FC_IND_NSP_E!W9</f>
        <v>0</v>
      </c>
      <c r="X9" s="10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FC_IND_IS_E!C10+FC_IND_NFM_E!C10+FC_IND_CPC_E!C10+FC_IND_NMM_E!C10+FC_IND_PPP_E!C10+FC_IND_FBT_E!C10+FC_IND_TE_E!C10+FC_IND_MAC_E!C10+FC_IND_TL_E!C10+FC_IND_WP_E!C10+FC_IND_MQ_E!C10+FC_IND_CON_E!C10+FC_IND_NSP_E!C10</f>
        <v>14.330696474634568</v>
      </c>
      <c r="D10" s="10">
        <f>FC_IND_IS_E!D10+FC_IND_NFM_E!D10+FC_IND_CPC_E!D10+FC_IND_NMM_E!D10+FC_IND_PPP_E!D10+FC_IND_FBT_E!D10+FC_IND_TE_E!D10+FC_IND_MAC_E!D10+FC_IND_TL_E!D10+FC_IND_WP_E!D10+FC_IND_MQ_E!D10+FC_IND_CON_E!D10+FC_IND_NSP_E!D10</f>
        <v>19.10765262252794</v>
      </c>
      <c r="E10" s="10">
        <f>FC_IND_IS_E!E10+FC_IND_NFM_E!E10+FC_IND_CPC_E!E10+FC_IND_NMM_E!E10+FC_IND_PPP_E!E10+FC_IND_FBT_E!E10+FC_IND_TE_E!E10+FC_IND_MAC_E!E10+FC_IND_TL_E!E10+FC_IND_WP_E!E10+FC_IND_MQ_E!E10+FC_IND_CON_E!E10+FC_IND_NSP_E!E10</f>
        <v>17.674548581255376</v>
      </c>
      <c r="F10" s="10">
        <f>FC_IND_IS_E!F10+FC_IND_NFM_E!F10+FC_IND_CPC_E!F10+FC_IND_NMM_E!F10+FC_IND_PPP_E!F10+FC_IND_FBT_E!F10+FC_IND_TE_E!F10+FC_IND_MAC_E!F10+FC_IND_TL_E!F10+FC_IND_WP_E!F10+FC_IND_MQ_E!F10+FC_IND_CON_E!F10+FC_IND_NSP_E!F10</f>
        <v>12.419948409286329</v>
      </c>
      <c r="G10" s="10">
        <f>FC_IND_IS_E!G10+FC_IND_NFM_E!G10+FC_IND_CPC_E!G10+FC_IND_NMM_E!G10+FC_IND_PPP_E!G10+FC_IND_FBT_E!G10+FC_IND_TE_E!G10+FC_IND_MAC_E!G10+FC_IND_TL_E!G10+FC_IND_WP_E!G10+FC_IND_MQ_E!G10+FC_IND_CON_E!G10+FC_IND_NSP_E!G10</f>
        <v>10.986930352536543</v>
      </c>
      <c r="H10" s="10">
        <f>FC_IND_IS_E!H10+FC_IND_NFM_E!H10+FC_IND_CPC_E!H10+FC_IND_NMM_E!H10+FC_IND_PPP_E!H10+FC_IND_FBT_E!H10+FC_IND_TE_E!H10+FC_IND_MAC_E!H10+FC_IND_TL_E!H10+FC_IND_WP_E!H10+FC_IND_MQ_E!H10+FC_IND_CON_E!H10+FC_IND_NSP_E!H10</f>
        <v>13.375322441960446</v>
      </c>
      <c r="I10" s="10">
        <f>FC_IND_IS_E!I10+FC_IND_NFM_E!I10+FC_IND_CPC_E!I10+FC_IND_NMM_E!I10+FC_IND_PPP_E!I10+FC_IND_FBT_E!I10+FC_IND_TE_E!I10+FC_IND_MAC_E!I10+FC_IND_TL_E!I10+FC_IND_WP_E!I10+FC_IND_MQ_E!I10+FC_IND_CON_E!I10+FC_IND_NSP_E!I10</f>
        <v>6.6877042132416156</v>
      </c>
      <c r="J10" s="10">
        <f>FC_IND_IS_E!J10+FC_IND_NFM_E!J10+FC_IND_CPC_E!J10+FC_IND_NMM_E!J10+FC_IND_PPP_E!J10+FC_IND_FBT_E!J10+FC_IND_TE_E!J10+FC_IND_MAC_E!J10+FC_IND_TL_E!J10+FC_IND_WP_E!J10+FC_IND_MQ_E!J10+FC_IND_CON_E!J10+FC_IND_NSP_E!J10</f>
        <v>11.942304385210662</v>
      </c>
      <c r="K10" s="10">
        <f>FC_IND_IS_E!K10+FC_IND_NFM_E!K10+FC_IND_CPC_E!K10+FC_IND_NMM_E!K10+FC_IND_PPP_E!K10+FC_IND_FBT_E!K10+FC_IND_TE_E!K10+FC_IND_MAC_E!K10+FC_IND_TL_E!K10+FC_IND_WP_E!K10+FC_IND_MQ_E!K10+FC_IND_CON_E!K10+FC_IND_NSP_E!K10</f>
        <v>3.3438521066208078</v>
      </c>
      <c r="L10" s="10">
        <f>FC_IND_IS_E!L10+FC_IND_NFM_E!L10+FC_IND_CPC_E!L10+FC_IND_NMM_E!L10+FC_IND_PPP_E!L10+FC_IND_FBT_E!L10+FC_IND_TE_E!L10+FC_IND_MAC_E!L10+FC_IND_TL_E!L10+FC_IND_WP_E!L10+FC_IND_MQ_E!L10+FC_IND_CON_E!L10+FC_IND_NSP_E!L10</f>
        <v>10.509200343938089</v>
      </c>
      <c r="M10" s="10">
        <f>FC_IND_IS_E!M10+FC_IND_NFM_E!M10+FC_IND_CPC_E!M10+FC_IND_NMM_E!M10+FC_IND_PPP_E!M10+FC_IND_FBT_E!M10+FC_IND_TE_E!M10+FC_IND_MAC_E!M10+FC_IND_TL_E!M10+FC_IND_WP_E!M10+FC_IND_MQ_E!M10+FC_IND_CON_E!M10+FC_IND_NSP_E!M10</f>
        <v>12.897678417884778</v>
      </c>
      <c r="N10" s="10">
        <f>FC_IND_IS_E!N10+FC_IND_NFM_E!N10+FC_IND_CPC_E!N10+FC_IND_NMM_E!N10+FC_IND_PPP_E!N10+FC_IND_FBT_E!N10+FC_IND_TE_E!N10+FC_IND_MAC_E!N10+FC_IND_TL_E!N10+FC_IND_WP_E!N10+FC_IND_MQ_E!N10+FC_IND_CON_E!N10+FC_IND_NSP_E!N10</f>
        <v>11.942218400687876</v>
      </c>
      <c r="O10" s="10">
        <f>FC_IND_IS_E!O10+FC_IND_NFM_E!O10+FC_IND_CPC_E!O10+FC_IND_NMM_E!O10+FC_IND_PPP_E!O10+FC_IND_FBT_E!O10+FC_IND_TE_E!O10+FC_IND_MAC_E!O10+FC_IND_TL_E!O10+FC_IND_WP_E!O10+FC_IND_MQ_E!O10+FC_IND_CON_E!O10+FC_IND_NSP_E!O10</f>
        <v>13.375322441960448</v>
      </c>
      <c r="P10" s="10">
        <f>FC_IND_IS_E!P10+FC_IND_NFM_E!P10+FC_IND_CPC_E!P10+FC_IND_NMM_E!P10+FC_IND_PPP_E!P10+FC_IND_FBT_E!P10+FC_IND_TE_E!P10+FC_IND_MAC_E!P10+FC_IND_TL_E!P10+FC_IND_WP_E!P10+FC_IND_MQ_E!P10+FC_IND_CON_E!P10+FC_IND_NSP_E!P10</f>
        <v>11.464574376612209</v>
      </c>
      <c r="Q10" s="10">
        <f>FC_IND_IS_E!Q10+FC_IND_NFM_E!Q10+FC_IND_CPC_E!Q10+FC_IND_NMM_E!Q10+FC_IND_PPP_E!Q10+FC_IND_FBT_E!Q10+FC_IND_TE_E!Q10+FC_IND_MAC_E!Q10+FC_IND_TL_E!Q10+FC_IND_WP_E!Q10+FC_IND_MQ_E!Q10+FC_IND_CON_E!Q10+FC_IND_NSP_E!Q10</f>
        <v>15.286070507308686</v>
      </c>
      <c r="R10" s="10">
        <f>FC_IND_IS_E!R10+FC_IND_NFM_E!R10+FC_IND_CPC_E!R10+FC_IND_NMM_E!R10+FC_IND_PPP_E!R10+FC_IND_FBT_E!R10+FC_IND_TE_E!R10+FC_IND_MAC_E!R10+FC_IND_TL_E!R10+FC_IND_WP_E!R10+FC_IND_MQ_E!R10+FC_IND_CON_E!R10+FC_IND_NSP_E!R10</f>
        <v>16.500859845227854</v>
      </c>
      <c r="S10" s="10">
        <f>FC_IND_IS_E!S10+FC_IND_NFM_E!S10+FC_IND_CPC_E!S10+FC_IND_NMM_E!S10+FC_IND_PPP_E!S10+FC_IND_FBT_E!S10+FC_IND_TE_E!S10+FC_IND_MAC_E!S10+FC_IND_TL_E!S10+FC_IND_WP_E!S10+FC_IND_MQ_E!S10+FC_IND_CON_E!S10+FC_IND_NSP_E!S10</f>
        <v>16.795184866723982</v>
      </c>
      <c r="T10" s="10">
        <f>FC_IND_IS_E!T10+FC_IND_NFM_E!T10+FC_IND_CPC_E!T10+FC_IND_NMM_E!T10+FC_IND_PPP_E!T10+FC_IND_FBT_E!T10+FC_IND_TE_E!T10+FC_IND_MAC_E!T10+FC_IND_TL_E!T10+FC_IND_WP_E!T10+FC_IND_MQ_E!T10+FC_IND_CON_E!T10+FC_IND_NSP_E!T10</f>
        <v>21.673860705073086</v>
      </c>
      <c r="U10" s="10">
        <f>FC_IND_IS_E!U10+FC_IND_NFM_E!U10+FC_IND_CPC_E!U10+FC_IND_NMM_E!U10+FC_IND_PPP_E!U10+FC_IND_FBT_E!U10+FC_IND_TE_E!U10+FC_IND_MAC_E!U10+FC_IND_TL_E!U10+FC_IND_WP_E!U10+FC_IND_MQ_E!U10+FC_IND_CON_E!U10+FC_IND_NSP_E!U10</f>
        <v>20.4499570077386</v>
      </c>
      <c r="V10" s="10">
        <f>FC_IND_IS_E!V10+FC_IND_NFM_E!V10+FC_IND_CPC_E!V10+FC_IND_NMM_E!V10+FC_IND_PPP_E!V10+FC_IND_FBT_E!V10+FC_IND_TE_E!V10+FC_IND_MAC_E!V10+FC_IND_TL_E!V10+FC_IND_WP_E!V10+FC_IND_MQ_E!V10+FC_IND_CON_E!V10+FC_IND_NSP_E!V10</f>
        <v>2.809802235597592</v>
      </c>
      <c r="W10" s="10">
        <f>FC_IND_IS_E!W10+FC_IND_NFM_E!W10+FC_IND_CPC_E!W10+FC_IND_NMM_E!W10+FC_IND_PPP_E!W10+FC_IND_FBT_E!W10+FC_IND_TE_E!W10+FC_IND_MAC_E!W10+FC_IND_TL_E!W10+FC_IND_WP_E!W10+FC_IND_MQ_E!W10+FC_IND_CON_E!W10+FC_IND_NSP_E!W10</f>
        <v>2.6889079965606184</v>
      </c>
      <c r="X10" s="10">
        <f>FC_IND_IS_E!X10+FC_IND_NFM_E!X10+FC_IND_CPC_E!X10+FC_IND_NMM_E!X10+FC_IND_PPP_E!X10+FC_IND_FBT_E!X10+FC_IND_TE_E!X10+FC_IND_MAC_E!X10+FC_IND_TL_E!X10+FC_IND_WP_E!X10+FC_IND_MQ_E!X10+FC_IND_CON_E!X10+FC_IND_NSP_E!X10</f>
        <v>1.2434221840068791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39.899140154772134</v>
      </c>
      <c r="D11" s="29">
        <f t="shared" si="8"/>
        <v>37.451074806534827</v>
      </c>
      <c r="E11" s="29">
        <f t="shared" si="8"/>
        <v>42.012983662940663</v>
      </c>
      <c r="F11" s="29">
        <f t="shared" si="8"/>
        <v>40.042476354256237</v>
      </c>
      <c r="G11" s="29">
        <f t="shared" si="8"/>
        <v>37.928718830610499</v>
      </c>
      <c r="H11" s="29">
        <f t="shared" si="8"/>
        <v>31.945571797076521</v>
      </c>
      <c r="I11" s="29">
        <f t="shared" si="8"/>
        <v>46.646603611349953</v>
      </c>
      <c r="J11" s="29">
        <f t="shared" si="8"/>
        <v>65.94531384350816</v>
      </c>
      <c r="K11" s="29">
        <f t="shared" si="8"/>
        <v>72.358297506448849</v>
      </c>
      <c r="L11" s="29">
        <f t="shared" si="8"/>
        <v>63.52106620808253</v>
      </c>
      <c r="M11" s="29">
        <f t="shared" si="8"/>
        <v>70.196818572656923</v>
      </c>
      <c r="N11" s="29">
        <f t="shared" si="8"/>
        <v>65.837833190025805</v>
      </c>
      <c r="O11" s="29">
        <f t="shared" si="8"/>
        <v>64.882459157351661</v>
      </c>
      <c r="P11" s="29">
        <f t="shared" si="8"/>
        <v>47.422871883061049</v>
      </c>
      <c r="Q11" s="29">
        <f t="shared" si="8"/>
        <v>40.663542562338769</v>
      </c>
      <c r="R11" s="29">
        <f t="shared" si="8"/>
        <v>151.32381771281175</v>
      </c>
      <c r="S11" s="29">
        <f t="shared" si="8"/>
        <v>187.7738607050731</v>
      </c>
      <c r="T11" s="29">
        <f t="shared" si="8"/>
        <v>185.39243336199479</v>
      </c>
      <c r="U11" s="29">
        <f t="shared" si="8"/>
        <v>169.14634565778161</v>
      </c>
      <c r="V11" s="29">
        <f t="shared" si="8"/>
        <v>177.51332760103176</v>
      </c>
      <c r="W11" s="29">
        <f t="shared" si="8"/>
        <v>141.83155631986241</v>
      </c>
      <c r="X11" s="29">
        <f t="shared" ref="X11" si="9">SUM(X12:X16)</f>
        <v>111.86569217540843</v>
      </c>
    </row>
    <row r="12" spans="1:24" ht="11.25" customHeight="1" x14ac:dyDescent="0.2">
      <c r="A12" s="41" t="s">
        <v>15</v>
      </c>
      <c r="B12" s="9" t="s">
        <v>16</v>
      </c>
      <c r="C12" s="10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10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10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10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10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10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10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10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10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10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10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10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10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10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10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10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10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10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10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10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10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10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FC_IND_IS_E!C13+FC_IND_NFM_E!C13+FC_IND_CPC_E!C13+FC_IND_NMM_E!C13+FC_IND_PPP_E!C13+FC_IND_FBT_E!C13+FC_IND_TE_E!C13+FC_IND_MAC_E!C13+FC_IND_TL_E!C13+FC_IND_WP_E!C13+FC_IND_MQ_E!C13+FC_IND_CON_E!C13+FC_IND_NSP_E!C13</f>
        <v>36.07764402407566</v>
      </c>
      <c r="D13" s="10">
        <f>FC_IND_IS_E!D13+FC_IND_NFM_E!D13+FC_IND_CPC_E!D13+FC_IND_NMM_E!D13+FC_IND_PPP_E!D13+FC_IND_FBT_E!D13+FC_IND_TE_E!D13+FC_IND_MAC_E!D13+FC_IND_TL_E!D13+FC_IND_WP_E!D13+FC_IND_MQ_E!D13+FC_IND_CON_E!D13+FC_IND_NSP_E!D13</f>
        <v>32.674118658641447</v>
      </c>
      <c r="E13" s="10">
        <f>FC_IND_IS_E!E13+FC_IND_NFM_E!E13+FC_IND_CPC_E!E13+FC_IND_NMM_E!E13+FC_IND_PPP_E!E13+FC_IND_FBT_E!E13+FC_IND_TE_E!E13+FC_IND_MAC_E!E13+FC_IND_TL_E!E13+FC_IND_WP_E!E13+FC_IND_MQ_E!E13+FC_IND_CON_E!E13+FC_IND_NSP_E!E13</f>
        <v>36.758383490971617</v>
      </c>
      <c r="F13" s="10">
        <f>FC_IND_IS_E!F13+FC_IND_NFM_E!F13+FC_IND_CPC_E!F13+FC_IND_NMM_E!F13+FC_IND_PPP_E!F13+FC_IND_FBT_E!F13+FC_IND_TE_E!F13+FC_IND_MAC_E!F13+FC_IND_TL_E!F13+FC_IND_WP_E!F13+FC_IND_MQ_E!F13+FC_IND_CON_E!F13+FC_IND_NSP_E!F13</f>
        <v>33.354772141014621</v>
      </c>
      <c r="G13" s="10">
        <f>FC_IND_IS_E!G13+FC_IND_NFM_E!G13+FC_IND_CPC_E!G13+FC_IND_NMM_E!G13+FC_IND_PPP_E!G13+FC_IND_FBT_E!G13+FC_IND_TE_E!G13+FC_IND_MAC_E!G13+FC_IND_TL_E!G13+FC_IND_WP_E!G13+FC_IND_MQ_E!G13+FC_IND_CON_E!G13+FC_IND_NSP_E!G13</f>
        <v>32.674118658641454</v>
      </c>
      <c r="H13" s="10">
        <f>FC_IND_IS_E!H13+FC_IND_NFM_E!H13+FC_IND_CPC_E!H13+FC_IND_NMM_E!H13+FC_IND_PPP_E!H13+FC_IND_FBT_E!H13+FC_IND_TE_E!H13+FC_IND_MAC_E!H13+FC_IND_TL_E!H13+FC_IND_WP_E!H13+FC_IND_MQ_E!H13+FC_IND_CON_E!H13+FC_IND_NSP_E!H13</f>
        <v>23.824849527085121</v>
      </c>
      <c r="I13" s="10">
        <f>FC_IND_IS_E!I13+FC_IND_NFM_E!I13+FC_IND_CPC_E!I13+FC_IND_NMM_E!I13+FC_IND_PPP_E!I13+FC_IND_FBT_E!I13+FC_IND_TE_E!I13+FC_IND_MAC_E!I13+FC_IND_TL_E!I13+FC_IND_WP_E!I13+FC_IND_MQ_E!I13+FC_IND_CON_E!I13+FC_IND_NSP_E!I13</f>
        <v>39.481255374032671</v>
      </c>
      <c r="J13" s="10">
        <f>FC_IND_IS_E!J13+FC_IND_NFM_E!J13+FC_IND_CPC_E!J13+FC_IND_NMM_E!J13+FC_IND_PPP_E!J13+FC_IND_FBT_E!J13+FC_IND_TE_E!J13+FC_IND_MAC_E!J13+FC_IND_TL_E!J13+FC_IND_WP_E!J13+FC_IND_MQ_E!J13+FC_IND_CON_E!J13+FC_IND_NSP_E!J13</f>
        <v>44.926913155631986</v>
      </c>
      <c r="K13" s="10">
        <f>FC_IND_IS_E!K13+FC_IND_NFM_E!K13+FC_IND_CPC_E!K13+FC_IND_NMM_E!K13+FC_IND_PPP_E!K13+FC_IND_FBT_E!K13+FC_IND_TE_E!K13+FC_IND_MAC_E!K13+FC_IND_TL_E!K13+FC_IND_WP_E!K13+FC_IND_MQ_E!K13+FC_IND_CON_E!K13+FC_IND_NSP_E!K13</f>
        <v>45.607566638005167</v>
      </c>
      <c r="L13" s="10">
        <f>FC_IND_IS_E!L13+FC_IND_NFM_E!L13+FC_IND_CPC_E!L13+FC_IND_NMM_E!L13+FC_IND_PPP_E!L13+FC_IND_FBT_E!L13+FC_IND_TE_E!L13+FC_IND_MAC_E!L13+FC_IND_TL_E!L13+FC_IND_WP_E!L13+FC_IND_MQ_E!L13+FC_IND_CON_E!L13+FC_IND_NSP_E!L13</f>
        <v>31.993379191745479</v>
      </c>
      <c r="M13" s="10">
        <f>FC_IND_IS_E!M13+FC_IND_NFM_E!M13+FC_IND_CPC_E!M13+FC_IND_NMM_E!M13+FC_IND_PPP_E!M13+FC_IND_FBT_E!M13+FC_IND_TE_E!M13+FC_IND_MAC_E!M13+FC_IND_TL_E!M13+FC_IND_WP_E!M13+FC_IND_MQ_E!M13+FC_IND_CON_E!M13+FC_IND_NSP_E!M13</f>
        <v>36.758383490971617</v>
      </c>
      <c r="N13" s="10">
        <f>FC_IND_IS_E!N13+FC_IND_NFM_E!N13+FC_IND_CPC_E!N13+FC_IND_NMM_E!N13+FC_IND_PPP_E!N13+FC_IND_FBT_E!N13+FC_IND_TE_E!N13+FC_IND_MAC_E!N13+FC_IND_TL_E!N13+FC_IND_WP_E!N13+FC_IND_MQ_E!N13+FC_IND_CON_E!N13+FC_IND_NSP_E!N13</f>
        <v>33.354772141014628</v>
      </c>
      <c r="O13" s="10">
        <f>FC_IND_IS_E!O13+FC_IND_NFM_E!O13+FC_IND_CPC_E!O13+FC_IND_NMM_E!O13+FC_IND_PPP_E!O13+FC_IND_FBT_E!O13+FC_IND_TE_E!O13+FC_IND_MAC_E!O13+FC_IND_TL_E!O13+FC_IND_WP_E!O13+FC_IND_MQ_E!O13+FC_IND_CON_E!O13+FC_IND_NSP_E!O13</f>
        <v>33.354772141014614</v>
      </c>
      <c r="P13" s="10">
        <f>FC_IND_IS_E!P13+FC_IND_NFM_E!P13+FC_IND_CPC_E!P13+FC_IND_NMM_E!P13+FC_IND_PPP_E!P13+FC_IND_FBT_E!P13+FC_IND_TE_E!P13+FC_IND_MAC_E!P13+FC_IND_TL_E!P13+FC_IND_WP_E!P13+FC_IND_MQ_E!P13+FC_IND_CON_E!P13+FC_IND_NSP_E!P13</f>
        <v>29.27059329320722</v>
      </c>
      <c r="Q13" s="10">
        <f>FC_IND_IS_E!Q13+FC_IND_NFM_E!Q13+FC_IND_CPC_E!Q13+FC_IND_NMM_E!Q13+FC_IND_PPP_E!Q13+FC_IND_FBT_E!Q13+FC_IND_TE_E!Q13+FC_IND_MAC_E!Q13+FC_IND_TL_E!Q13+FC_IND_WP_E!Q13+FC_IND_MQ_E!Q13+FC_IND_CON_E!Q13+FC_IND_NSP_E!Q13</f>
        <v>30.631986242476351</v>
      </c>
      <c r="R13" s="10">
        <f>FC_IND_IS_E!R13+FC_IND_NFM_E!R13+FC_IND_CPC_E!R13+FC_IND_NMM_E!R13+FC_IND_PPP_E!R13+FC_IND_FBT_E!R13+FC_IND_TE_E!R13+FC_IND_MAC_E!R13+FC_IND_TL_E!R13+FC_IND_WP_E!R13+FC_IND_MQ_E!R13+FC_IND_CON_E!R13+FC_IND_NSP_E!R13</f>
        <v>144.44075666380056</v>
      </c>
      <c r="S13" s="10">
        <f>FC_IND_IS_E!S13+FC_IND_NFM_E!S13+FC_IND_CPC_E!S13+FC_IND_NMM_E!S13+FC_IND_PPP_E!S13+FC_IND_FBT_E!S13+FC_IND_TE_E!S13+FC_IND_MAC_E!S13+FC_IND_TL_E!S13+FC_IND_WP_E!S13+FC_IND_MQ_E!S13+FC_IND_CON_E!S13+FC_IND_NSP_E!S13</f>
        <v>171.55958727429064</v>
      </c>
      <c r="T13" s="10">
        <f>FC_IND_IS_E!T13+FC_IND_NFM_E!T13+FC_IND_CPC_E!T13+FC_IND_NMM_E!T13+FC_IND_PPP_E!T13+FC_IND_FBT_E!T13+FC_IND_TE_E!T13+FC_IND_MAC_E!T13+FC_IND_TL_E!T13+FC_IND_WP_E!T13+FC_IND_MQ_E!T13+FC_IND_CON_E!T13+FC_IND_NSP_E!T13</f>
        <v>168.13963886500426</v>
      </c>
      <c r="U13" s="10">
        <f>FC_IND_IS_E!U13+FC_IND_NFM_E!U13+FC_IND_CPC_E!U13+FC_IND_NMM_E!U13+FC_IND_PPP_E!U13+FC_IND_FBT_E!U13+FC_IND_TE_E!U13+FC_IND_MAC_E!U13+FC_IND_TL_E!U13+FC_IND_WP_E!U13+FC_IND_MQ_E!U13+FC_IND_CON_E!U13+FC_IND_NSP_E!U13</f>
        <v>153.63233018056752</v>
      </c>
      <c r="V13" s="10">
        <f>FC_IND_IS_E!V13+FC_IND_NFM_E!V13+FC_IND_CPC_E!V13+FC_IND_NMM_E!V13+FC_IND_PPP_E!V13+FC_IND_FBT_E!V13+FC_IND_TE_E!V13+FC_IND_MAC_E!V13+FC_IND_TL_E!V13+FC_IND_WP_E!V13+FC_IND_MQ_E!V13+FC_IND_CON_E!V13+FC_IND_NSP_E!V13</f>
        <v>160.00111779879617</v>
      </c>
      <c r="W13" s="10">
        <f>FC_IND_IS_E!W13+FC_IND_NFM_E!W13+FC_IND_CPC_E!W13+FC_IND_NMM_E!W13+FC_IND_PPP_E!W13+FC_IND_FBT_E!W13+FC_IND_TE_E!W13+FC_IND_MAC_E!W13+FC_IND_TL_E!W13+FC_IND_WP_E!W13+FC_IND_MQ_E!W13+FC_IND_CON_E!W13+FC_IND_NSP_E!W13</f>
        <v>137.3450558899398</v>
      </c>
      <c r="X13" s="10">
        <f>FC_IND_IS_E!X13+FC_IND_NFM_E!X13+FC_IND_CPC_E!X13+FC_IND_NMM_E!X13+FC_IND_PPP_E!X13+FC_IND_FBT_E!X13+FC_IND_TE_E!X13+FC_IND_MAC_E!X13+FC_IND_TL_E!X13+FC_IND_WP_E!X13+FC_IND_MQ_E!X13+FC_IND_CON_E!X13+FC_IND_NSP_E!X13</f>
        <v>106.66741186586414</v>
      </c>
    </row>
    <row r="14" spans="1:24" ht="11.25" customHeight="1" x14ac:dyDescent="0.2">
      <c r="A14" s="41" t="s">
        <v>19</v>
      </c>
      <c r="B14" s="9" t="s">
        <v>20</v>
      </c>
      <c r="C14" s="10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10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10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10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10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10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10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10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10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10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10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10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10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10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10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10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10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10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10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10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10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10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10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10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10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10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10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10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10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10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10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10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10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10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10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10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10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10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10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10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10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10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10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FC_IND_IS_E!C16+FC_IND_NFM_E!C16+FC_IND_CPC_E!C16+FC_IND_NMM_E!C16+FC_IND_PPP_E!C16+FC_IND_FBT_E!C16+FC_IND_TE_E!C16+FC_IND_MAC_E!C16+FC_IND_TL_E!C16+FC_IND_WP_E!C16+FC_IND_MQ_E!C16+FC_IND_CON_E!C16+FC_IND_NSP_E!C16</f>
        <v>3.8214961306964752</v>
      </c>
      <c r="D16" s="10">
        <f>FC_IND_IS_E!D16+FC_IND_NFM_E!D16+FC_IND_CPC_E!D16+FC_IND_NMM_E!D16+FC_IND_PPP_E!D16+FC_IND_FBT_E!D16+FC_IND_TE_E!D16+FC_IND_MAC_E!D16+FC_IND_TL_E!D16+FC_IND_WP_E!D16+FC_IND_MQ_E!D16+FC_IND_CON_E!D16+FC_IND_NSP_E!D16</f>
        <v>4.7769561478933786</v>
      </c>
      <c r="E16" s="10">
        <f>FC_IND_IS_E!E16+FC_IND_NFM_E!E16+FC_IND_CPC_E!E16+FC_IND_NMM_E!E16+FC_IND_PPP_E!E16+FC_IND_FBT_E!E16+FC_IND_TE_E!E16+FC_IND_MAC_E!E16+FC_IND_TL_E!E16+FC_IND_WP_E!E16+FC_IND_MQ_E!E16+FC_IND_CON_E!E16+FC_IND_NSP_E!E16</f>
        <v>5.2546001719690452</v>
      </c>
      <c r="F16" s="10">
        <f>FC_IND_IS_E!F16+FC_IND_NFM_E!F16+FC_IND_CPC_E!F16+FC_IND_NMM_E!F16+FC_IND_PPP_E!F16+FC_IND_FBT_E!F16+FC_IND_TE_E!F16+FC_IND_MAC_E!F16+FC_IND_TL_E!F16+FC_IND_WP_E!F16+FC_IND_MQ_E!F16+FC_IND_CON_E!F16+FC_IND_NSP_E!F16</f>
        <v>6.6877042132416156</v>
      </c>
      <c r="G16" s="10">
        <f>FC_IND_IS_E!G16+FC_IND_NFM_E!G16+FC_IND_CPC_E!G16+FC_IND_NMM_E!G16+FC_IND_PPP_E!G16+FC_IND_FBT_E!G16+FC_IND_TE_E!G16+FC_IND_MAC_E!G16+FC_IND_TL_E!G16+FC_IND_WP_E!G16+FC_IND_MQ_E!G16+FC_IND_CON_E!G16+FC_IND_NSP_E!G16</f>
        <v>5.2546001719690452</v>
      </c>
      <c r="H16" s="10">
        <f>FC_IND_IS_E!H16+FC_IND_NFM_E!H16+FC_IND_CPC_E!H16+FC_IND_NMM_E!H16+FC_IND_PPP_E!H16+FC_IND_FBT_E!H16+FC_IND_TE_E!H16+FC_IND_MAC_E!H16+FC_IND_TL_E!H16+FC_IND_WP_E!H16+FC_IND_MQ_E!H16+FC_IND_CON_E!H16+FC_IND_NSP_E!H16</f>
        <v>8.1207222699914006</v>
      </c>
      <c r="I16" s="10">
        <f>FC_IND_IS_E!I16+FC_IND_NFM_E!I16+FC_IND_CPC_E!I16+FC_IND_NMM_E!I16+FC_IND_PPP_E!I16+FC_IND_FBT_E!I16+FC_IND_TE_E!I16+FC_IND_MAC_E!I16+FC_IND_TL_E!I16+FC_IND_WP_E!I16+FC_IND_MQ_E!I16+FC_IND_CON_E!I16+FC_IND_NSP_E!I16</f>
        <v>7.1653482373172821</v>
      </c>
      <c r="J16" s="10">
        <f>FC_IND_IS_E!J16+FC_IND_NFM_E!J16+FC_IND_CPC_E!J16+FC_IND_NMM_E!J16+FC_IND_PPP_E!J16+FC_IND_FBT_E!J16+FC_IND_TE_E!J16+FC_IND_MAC_E!J16+FC_IND_TL_E!J16+FC_IND_WP_E!J16+FC_IND_MQ_E!J16+FC_IND_CON_E!J16+FC_IND_NSP_E!J16</f>
        <v>21.018400687876181</v>
      </c>
      <c r="K16" s="10">
        <f>FC_IND_IS_E!K16+FC_IND_NFM_E!K16+FC_IND_CPC_E!K16+FC_IND_NMM_E!K16+FC_IND_PPP_E!K16+FC_IND_FBT_E!K16+FC_IND_TE_E!K16+FC_IND_MAC_E!K16+FC_IND_TL_E!K16+FC_IND_WP_E!K16+FC_IND_MQ_E!K16+FC_IND_CON_E!K16+FC_IND_NSP_E!K16</f>
        <v>26.750730868443679</v>
      </c>
      <c r="L16" s="10">
        <f>FC_IND_IS_E!L16+FC_IND_NFM_E!L16+FC_IND_CPC_E!L16+FC_IND_NMM_E!L16+FC_IND_PPP_E!L16+FC_IND_FBT_E!L16+FC_IND_TE_E!L16+FC_IND_MAC_E!L16+FC_IND_TL_E!L16+FC_IND_WP_E!L16+FC_IND_MQ_E!L16+FC_IND_CON_E!L16+FC_IND_NSP_E!L16</f>
        <v>31.527687016337051</v>
      </c>
      <c r="M16" s="10">
        <f>FC_IND_IS_E!M16+FC_IND_NFM_E!M16+FC_IND_CPC_E!M16+FC_IND_NMM_E!M16+FC_IND_PPP_E!M16+FC_IND_FBT_E!M16+FC_IND_TE_E!M16+FC_IND_MAC_E!M16+FC_IND_TL_E!M16+FC_IND_WP_E!M16+FC_IND_MQ_E!M16+FC_IND_CON_E!M16+FC_IND_NSP_E!M16</f>
        <v>33.438435081685299</v>
      </c>
      <c r="N16" s="10">
        <f>FC_IND_IS_E!N16+FC_IND_NFM_E!N16+FC_IND_CPC_E!N16+FC_IND_NMM_E!N16+FC_IND_PPP_E!N16+FC_IND_FBT_E!N16+FC_IND_TE_E!N16+FC_IND_MAC_E!N16+FC_IND_TL_E!N16+FC_IND_WP_E!N16+FC_IND_MQ_E!N16+FC_IND_CON_E!N16+FC_IND_NSP_E!N16</f>
        <v>32.483061049011177</v>
      </c>
      <c r="O16" s="10">
        <f>FC_IND_IS_E!O16+FC_IND_NFM_E!O16+FC_IND_CPC_E!O16+FC_IND_NMM_E!O16+FC_IND_PPP_E!O16+FC_IND_FBT_E!O16+FC_IND_TE_E!O16+FC_IND_MAC_E!O16+FC_IND_TL_E!O16+FC_IND_WP_E!O16+FC_IND_MQ_E!O16+FC_IND_CON_E!O16+FC_IND_NSP_E!O16</f>
        <v>31.527687016337051</v>
      </c>
      <c r="P16" s="10">
        <f>FC_IND_IS_E!P16+FC_IND_NFM_E!P16+FC_IND_CPC_E!P16+FC_IND_NMM_E!P16+FC_IND_PPP_E!P16+FC_IND_FBT_E!P16+FC_IND_TE_E!P16+FC_IND_MAC_E!P16+FC_IND_TL_E!P16+FC_IND_WP_E!P16+FC_IND_MQ_E!P16+FC_IND_CON_E!P16+FC_IND_NSP_E!P16</f>
        <v>18.152278589853829</v>
      </c>
      <c r="Q16" s="10">
        <f>FC_IND_IS_E!Q16+FC_IND_NFM_E!Q16+FC_IND_CPC_E!Q16+FC_IND_NMM_E!Q16+FC_IND_PPP_E!Q16+FC_IND_FBT_E!Q16+FC_IND_TE_E!Q16+FC_IND_MAC_E!Q16+FC_IND_TL_E!Q16+FC_IND_WP_E!Q16+FC_IND_MQ_E!Q16+FC_IND_CON_E!Q16+FC_IND_NSP_E!Q16</f>
        <v>10.031556319862419</v>
      </c>
      <c r="R16" s="10">
        <f>FC_IND_IS_E!R16+FC_IND_NFM_E!R16+FC_IND_CPC_E!R16+FC_IND_NMM_E!R16+FC_IND_PPP_E!R16+FC_IND_FBT_E!R16+FC_IND_TE_E!R16+FC_IND_MAC_E!R16+FC_IND_TL_E!R16+FC_IND_WP_E!R16+FC_IND_MQ_E!R16+FC_IND_CON_E!R16+FC_IND_NSP_E!R16</f>
        <v>6.883061049011177</v>
      </c>
      <c r="S16" s="10">
        <f>FC_IND_IS_E!S16+FC_IND_NFM_E!S16+FC_IND_CPC_E!S16+FC_IND_NMM_E!S16+FC_IND_PPP_E!S16+FC_IND_FBT_E!S16+FC_IND_TE_E!S16+FC_IND_MAC_E!S16+FC_IND_TL_E!S16+FC_IND_WP_E!S16+FC_IND_MQ_E!S16+FC_IND_CON_E!S16+FC_IND_NSP_E!S16</f>
        <v>16.214273430782459</v>
      </c>
      <c r="T16" s="10">
        <f>FC_IND_IS_E!T16+FC_IND_NFM_E!T16+FC_IND_CPC_E!T16+FC_IND_NMM_E!T16+FC_IND_PPP_E!T16+FC_IND_FBT_E!T16+FC_IND_TE_E!T16+FC_IND_MAC_E!T16+FC_IND_TL_E!T16+FC_IND_WP_E!T16+FC_IND_MQ_E!T16+FC_IND_CON_E!T16+FC_IND_NSP_E!T16</f>
        <v>17.252794496990539</v>
      </c>
      <c r="U16" s="10">
        <f>FC_IND_IS_E!U16+FC_IND_NFM_E!U16+FC_IND_CPC_E!U16+FC_IND_NMM_E!U16+FC_IND_PPP_E!U16+FC_IND_FBT_E!U16+FC_IND_TE_E!U16+FC_IND_MAC_E!U16+FC_IND_TL_E!U16+FC_IND_WP_E!U16+FC_IND_MQ_E!U16+FC_IND_CON_E!U16+FC_IND_NSP_E!U16</f>
        <v>15.5140154772141</v>
      </c>
      <c r="V16" s="10">
        <f>FC_IND_IS_E!V16+FC_IND_NFM_E!V16+FC_IND_CPC_E!V16+FC_IND_NMM_E!V16+FC_IND_PPP_E!V16+FC_IND_FBT_E!V16+FC_IND_TE_E!V16+FC_IND_MAC_E!V16+FC_IND_TL_E!V16+FC_IND_WP_E!V16+FC_IND_MQ_E!V16+FC_IND_CON_E!V16+FC_IND_NSP_E!V16</f>
        <v>17.512209802235599</v>
      </c>
      <c r="W16" s="10">
        <f>FC_IND_IS_E!W16+FC_IND_NFM_E!W16+FC_IND_CPC_E!W16+FC_IND_NMM_E!W16+FC_IND_PPP_E!W16+FC_IND_FBT_E!W16+FC_IND_TE_E!W16+FC_IND_MAC_E!W16+FC_IND_TL_E!W16+FC_IND_WP_E!W16+FC_IND_MQ_E!W16+FC_IND_CON_E!W16+FC_IND_NSP_E!W16</f>
        <v>4.4865004299226134</v>
      </c>
      <c r="X16" s="10">
        <f>FC_IND_IS_E!X16+FC_IND_NFM_E!X16+FC_IND_CPC_E!X16+FC_IND_NMM_E!X16+FC_IND_PPP_E!X16+FC_IND_FBT_E!X16+FC_IND_TE_E!X16+FC_IND_MAC_E!X16+FC_IND_TL_E!X16+FC_IND_WP_E!X16+FC_IND_MQ_E!X16+FC_IND_CON_E!X16+FC_IND_NSP_E!X16</f>
        <v>5.1982803095442822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155.55167669819429</v>
      </c>
      <c r="D17" s="37">
        <f t="shared" si="10"/>
        <v>166.34213241616507</v>
      </c>
      <c r="E17" s="37">
        <f t="shared" si="10"/>
        <v>164.17463456577812</v>
      </c>
      <c r="F17" s="37">
        <f t="shared" si="10"/>
        <v>184.45382631126398</v>
      </c>
      <c r="G17" s="37">
        <f t="shared" si="10"/>
        <v>221.29750644883919</v>
      </c>
      <c r="H17" s="37">
        <f t="shared" si="10"/>
        <v>214.70997420464312</v>
      </c>
      <c r="I17" s="37">
        <f t="shared" si="10"/>
        <v>231.38331900257955</v>
      </c>
      <c r="J17" s="37">
        <f t="shared" si="10"/>
        <v>226.5969905417025</v>
      </c>
      <c r="K17" s="37">
        <f t="shared" si="10"/>
        <v>220.47652622527943</v>
      </c>
      <c r="L17" s="37">
        <f t="shared" si="10"/>
        <v>180.77429062768701</v>
      </c>
      <c r="M17" s="37">
        <f t="shared" si="10"/>
        <v>198.58280309544278</v>
      </c>
      <c r="N17" s="37">
        <f t="shared" si="10"/>
        <v>190.80954428202918</v>
      </c>
      <c r="O17" s="37">
        <f t="shared" si="10"/>
        <v>192.91066208082543</v>
      </c>
      <c r="P17" s="37">
        <f t="shared" si="10"/>
        <v>197.87601031814273</v>
      </c>
      <c r="Q17" s="37">
        <f t="shared" si="10"/>
        <v>203.9508168529664</v>
      </c>
      <c r="R17" s="37">
        <f t="shared" si="10"/>
        <v>215.97291487532249</v>
      </c>
      <c r="S17" s="37">
        <f t="shared" si="10"/>
        <v>220.66431642304383</v>
      </c>
      <c r="T17" s="37">
        <f t="shared" si="10"/>
        <v>238.10601891659502</v>
      </c>
      <c r="U17" s="37">
        <f t="shared" si="10"/>
        <v>212.98546861564913</v>
      </c>
      <c r="V17" s="37">
        <f t="shared" si="10"/>
        <v>177.08486672398968</v>
      </c>
      <c r="W17" s="37">
        <f t="shared" si="10"/>
        <v>191.51951848667241</v>
      </c>
      <c r="X17" s="37">
        <f t="shared" ref="X17" si="11">SUM(X18:X21)</f>
        <v>219.0674118658641</v>
      </c>
    </row>
    <row r="18" spans="1:24" ht="11.25" customHeight="1" x14ac:dyDescent="0.2">
      <c r="A18" s="42" t="s">
        <v>27</v>
      </c>
      <c r="B18" s="9" t="s">
        <v>28</v>
      </c>
      <c r="C18" s="10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10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10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10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10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10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10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10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10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10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10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10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10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10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10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10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10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10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10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10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10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10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FC_IND_IS_E!C19+FC_IND_NFM_E!C19+FC_IND_CPC_E!C19+FC_IND_NMM_E!C19+FC_IND_PPP_E!C19+FC_IND_FBT_E!C19+FC_IND_TE_E!C19+FC_IND_MAC_E!C19+FC_IND_TL_E!C19+FC_IND_WP_E!C19+FC_IND_MQ_E!C19+FC_IND_CON_E!C19+FC_IND_NSP_E!C19</f>
        <v>99.818744625967312</v>
      </c>
      <c r="D19" s="10">
        <f>FC_IND_IS_E!D19+FC_IND_NFM_E!D19+FC_IND_CPC_E!D19+FC_IND_NMM_E!D19+FC_IND_PPP_E!D19+FC_IND_FBT_E!D19+FC_IND_TE_E!D19+FC_IND_MAC_E!D19+FC_IND_TL_E!D19+FC_IND_WP_E!D19+FC_IND_MQ_E!D19+FC_IND_CON_E!D19+FC_IND_NSP_E!D19</f>
        <v>99.704299226139284</v>
      </c>
      <c r="E19" s="10">
        <f>FC_IND_IS_E!E19+FC_IND_NFM_E!E19+FC_IND_CPC_E!E19+FC_IND_NMM_E!E19+FC_IND_PPP_E!E19+FC_IND_FBT_E!E19+FC_IND_TE_E!E19+FC_IND_MAC_E!E19+FC_IND_TL_E!E19+FC_IND_WP_E!E19+FC_IND_MQ_E!E19+FC_IND_CON_E!E19+FC_IND_NSP_E!E19</f>
        <v>94.610060189165935</v>
      </c>
      <c r="F19" s="10">
        <f>FC_IND_IS_E!F19+FC_IND_NFM_E!F19+FC_IND_CPC_E!F19+FC_IND_NMM_E!F19+FC_IND_PPP_E!F19+FC_IND_FBT_E!F19+FC_IND_TE_E!F19+FC_IND_MAC_E!F19+FC_IND_TL_E!F19+FC_IND_WP_E!F19+FC_IND_MQ_E!F19+FC_IND_CON_E!F19+FC_IND_NSP_E!F19</f>
        <v>112.0579535683577</v>
      </c>
      <c r="G19" s="10">
        <f>FC_IND_IS_E!G19+FC_IND_NFM_E!G19+FC_IND_CPC_E!G19+FC_IND_NMM_E!G19+FC_IND_PPP_E!G19+FC_IND_FBT_E!G19+FC_IND_TE_E!G19+FC_IND_MAC_E!G19+FC_IND_TL_E!G19+FC_IND_WP_E!G19+FC_IND_MQ_E!G19+FC_IND_CON_E!G19+FC_IND_NSP_E!G19</f>
        <v>145.27609630266551</v>
      </c>
      <c r="H19" s="10">
        <f>FC_IND_IS_E!H19+FC_IND_NFM_E!H19+FC_IND_CPC_E!H19+FC_IND_NMM_E!H19+FC_IND_PPP_E!H19+FC_IND_FBT_E!H19+FC_IND_TE_E!H19+FC_IND_MAC_E!H19+FC_IND_TL_E!H19+FC_IND_WP_E!H19+FC_IND_MQ_E!H19+FC_IND_CON_E!H19+FC_IND_NSP_E!H19</f>
        <v>140.1972484952708</v>
      </c>
      <c r="I19" s="10">
        <f>FC_IND_IS_E!I19+FC_IND_NFM_E!I19+FC_IND_CPC_E!I19+FC_IND_NMM_E!I19+FC_IND_PPP_E!I19+FC_IND_FBT_E!I19+FC_IND_TE_E!I19+FC_IND_MAC_E!I19+FC_IND_TL_E!I19+FC_IND_WP_E!I19+FC_IND_MQ_E!I19+FC_IND_CON_E!I19+FC_IND_NSP_E!I19</f>
        <v>154.98357695614791</v>
      </c>
      <c r="J19" s="10">
        <f>FC_IND_IS_E!J19+FC_IND_NFM_E!J19+FC_IND_CPC_E!J19+FC_IND_NMM_E!J19+FC_IND_PPP_E!J19+FC_IND_FBT_E!J19+FC_IND_TE_E!J19+FC_IND_MAC_E!J19+FC_IND_TL_E!J19+FC_IND_WP_E!J19+FC_IND_MQ_E!J19+FC_IND_CON_E!J19+FC_IND_NSP_E!J19</f>
        <v>152.86448839208941</v>
      </c>
      <c r="K19" s="10">
        <f>FC_IND_IS_E!K19+FC_IND_NFM_E!K19+FC_IND_CPC_E!K19+FC_IND_NMM_E!K19+FC_IND_PPP_E!K19+FC_IND_FBT_E!K19+FC_IND_TE_E!K19+FC_IND_MAC_E!K19+FC_IND_TL_E!K19+FC_IND_WP_E!K19+FC_IND_MQ_E!K19+FC_IND_CON_E!K19+FC_IND_NSP_E!K19</f>
        <v>148.45597592433359</v>
      </c>
      <c r="L19" s="10">
        <f>FC_IND_IS_E!L19+FC_IND_NFM_E!L19+FC_IND_CPC_E!L19+FC_IND_NMM_E!L19+FC_IND_PPP_E!L19+FC_IND_FBT_E!L19+FC_IND_TE_E!L19+FC_IND_MAC_E!L19+FC_IND_TL_E!L19+FC_IND_WP_E!L19+FC_IND_MQ_E!L19+FC_IND_CON_E!L19+FC_IND_NSP_E!L19</f>
        <v>109.07196904557179</v>
      </c>
      <c r="M19" s="10">
        <f>FC_IND_IS_E!M19+FC_IND_NFM_E!M19+FC_IND_CPC_E!M19+FC_IND_NMM_E!M19+FC_IND_PPP_E!M19+FC_IND_FBT_E!M19+FC_IND_TE_E!M19+FC_IND_MAC_E!M19+FC_IND_TL_E!M19+FC_IND_WP_E!M19+FC_IND_MQ_E!M19+FC_IND_CON_E!M19+FC_IND_NSP_E!M19</f>
        <v>125.6602751504729</v>
      </c>
      <c r="N19" s="10">
        <f>FC_IND_IS_E!N19+FC_IND_NFM_E!N19+FC_IND_CPC_E!N19+FC_IND_NMM_E!N19+FC_IND_PPP_E!N19+FC_IND_FBT_E!N19+FC_IND_TE_E!N19+FC_IND_MAC_E!N19+FC_IND_TL_E!N19+FC_IND_WP_E!N19+FC_IND_MQ_E!N19+FC_IND_CON_E!N19+FC_IND_NSP_E!N19</f>
        <v>120.2454858125537</v>
      </c>
      <c r="O19" s="10">
        <f>FC_IND_IS_E!O19+FC_IND_NFM_E!O19+FC_IND_CPC_E!O19+FC_IND_NMM_E!O19+FC_IND_PPP_E!O19+FC_IND_FBT_E!O19+FC_IND_TE_E!O19+FC_IND_MAC_E!O19+FC_IND_TL_E!O19+FC_IND_WP_E!O19+FC_IND_MQ_E!O19+FC_IND_CON_E!O19+FC_IND_NSP_E!O19</f>
        <v>121.49613069647461</v>
      </c>
      <c r="P19" s="10">
        <f>FC_IND_IS_E!P19+FC_IND_NFM_E!P19+FC_IND_CPC_E!P19+FC_IND_NMM_E!P19+FC_IND_PPP_E!P19+FC_IND_FBT_E!P19+FC_IND_TE_E!P19+FC_IND_MAC_E!P19+FC_IND_TL_E!P19+FC_IND_WP_E!P19+FC_IND_MQ_E!P19+FC_IND_CON_E!P19+FC_IND_NSP_E!P19</f>
        <v>127.7300085984523</v>
      </c>
      <c r="Q19" s="10">
        <f>FC_IND_IS_E!Q19+FC_IND_NFM_E!Q19+FC_IND_CPC_E!Q19+FC_IND_NMM_E!Q19+FC_IND_PPP_E!Q19+FC_IND_FBT_E!Q19+FC_IND_TE_E!Q19+FC_IND_MAC_E!Q19+FC_IND_TL_E!Q19+FC_IND_WP_E!Q19+FC_IND_MQ_E!Q19+FC_IND_CON_E!Q19+FC_IND_NSP_E!Q19</f>
        <v>137.10945829750639</v>
      </c>
      <c r="R19" s="10">
        <f>FC_IND_IS_E!R19+FC_IND_NFM_E!R19+FC_IND_CPC_E!R19+FC_IND_NMM_E!R19+FC_IND_PPP_E!R19+FC_IND_FBT_E!R19+FC_IND_TE_E!R19+FC_IND_MAC_E!R19+FC_IND_TL_E!R19+FC_IND_WP_E!R19+FC_IND_MQ_E!R19+FC_IND_CON_E!R19+FC_IND_NSP_E!R19</f>
        <v>158.4013757523646</v>
      </c>
      <c r="S19" s="10">
        <f>FC_IND_IS_E!S19+FC_IND_NFM_E!S19+FC_IND_CPC_E!S19+FC_IND_NMM_E!S19+FC_IND_PPP_E!S19+FC_IND_FBT_E!S19+FC_IND_TE_E!S19+FC_IND_MAC_E!S19+FC_IND_TL_E!S19+FC_IND_WP_E!S19+FC_IND_MQ_E!S19+FC_IND_CON_E!S19+FC_IND_NSP_E!S19</f>
        <v>150.13955288048149</v>
      </c>
      <c r="T19" s="10">
        <f>FC_IND_IS_E!T19+FC_IND_NFM_E!T19+FC_IND_CPC_E!T19+FC_IND_NMM_E!T19+FC_IND_PPP_E!T19+FC_IND_FBT_E!T19+FC_IND_TE_E!T19+FC_IND_MAC_E!T19+FC_IND_TL_E!T19+FC_IND_WP_E!T19+FC_IND_MQ_E!T19+FC_IND_CON_E!T19+FC_IND_NSP_E!T19</f>
        <v>151.11220980223561</v>
      </c>
      <c r="U19" s="10">
        <f>FC_IND_IS_E!U19+FC_IND_NFM_E!U19+FC_IND_CPC_E!U19+FC_IND_NMM_E!U19+FC_IND_PPP_E!U19+FC_IND_FBT_E!U19+FC_IND_TE_E!U19+FC_IND_MAC_E!U19+FC_IND_TL_E!U19+FC_IND_WP_E!U19+FC_IND_MQ_E!U19+FC_IND_CON_E!U19+FC_IND_NSP_E!U19</f>
        <v>141.8484092863284</v>
      </c>
      <c r="V19" s="10">
        <f>FC_IND_IS_E!V19+FC_IND_NFM_E!V19+FC_IND_CPC_E!V19+FC_IND_NMM_E!V19+FC_IND_PPP_E!V19+FC_IND_FBT_E!V19+FC_IND_TE_E!V19+FC_IND_MAC_E!V19+FC_IND_TL_E!V19+FC_IND_WP_E!V19+FC_IND_MQ_E!V19+FC_IND_CON_E!V19+FC_IND_NSP_E!V19</f>
        <v>122.8116079105761</v>
      </c>
      <c r="W19" s="10">
        <f>FC_IND_IS_E!W19+FC_IND_NFM_E!W19+FC_IND_CPC_E!W19+FC_IND_NMM_E!W19+FC_IND_PPP_E!W19+FC_IND_FBT_E!W19+FC_IND_TE_E!W19+FC_IND_MAC_E!W19+FC_IND_TL_E!W19+FC_IND_WP_E!W19+FC_IND_MQ_E!W19+FC_IND_CON_E!W19+FC_IND_NSP_E!W19</f>
        <v>128.56672398968189</v>
      </c>
      <c r="X19" s="10">
        <f>FC_IND_IS_E!X19+FC_IND_NFM_E!X19+FC_IND_CPC_E!X19+FC_IND_NMM_E!X19+FC_IND_PPP_E!X19+FC_IND_FBT_E!X19+FC_IND_TE_E!X19+FC_IND_MAC_E!X19+FC_IND_TL_E!X19+FC_IND_WP_E!X19+FC_IND_MQ_E!X19+FC_IND_CON_E!X19+FC_IND_NSP_E!X19</f>
        <v>136.26259673258809</v>
      </c>
    </row>
    <row r="20" spans="1:24" ht="11.25" customHeight="1" x14ac:dyDescent="0.2">
      <c r="A20" s="42" t="s">
        <v>31</v>
      </c>
      <c r="B20" s="9" t="s">
        <v>32</v>
      </c>
      <c r="C20" s="10">
        <f>FC_IND_IS_E!C20+FC_IND_NFM_E!C20+FC_IND_CPC_E!C20+FC_IND_NMM_E!C20+FC_IND_PPP_E!C20+FC_IND_FBT_E!C20+FC_IND_TE_E!C20+FC_IND_MAC_E!C20+FC_IND_TL_E!C20+FC_IND_WP_E!C20+FC_IND_MQ_E!C20+FC_IND_CON_E!C20+FC_IND_NSP_E!C20</f>
        <v>55.732932072226987</v>
      </c>
      <c r="D20" s="10">
        <f>FC_IND_IS_E!D20+FC_IND_NFM_E!D20+FC_IND_CPC_E!D20+FC_IND_NMM_E!D20+FC_IND_PPP_E!D20+FC_IND_FBT_E!D20+FC_IND_TE_E!D20+FC_IND_MAC_E!D20+FC_IND_TL_E!D20+FC_IND_WP_E!D20+FC_IND_MQ_E!D20+FC_IND_CON_E!D20+FC_IND_NSP_E!D20</f>
        <v>66.637833190025788</v>
      </c>
      <c r="E20" s="10">
        <f>FC_IND_IS_E!E20+FC_IND_NFM_E!E20+FC_IND_CPC_E!E20+FC_IND_NMM_E!E20+FC_IND_PPP_E!E20+FC_IND_FBT_E!E20+FC_IND_TE_E!E20+FC_IND_MAC_E!E20+FC_IND_TL_E!E20+FC_IND_WP_E!E20+FC_IND_MQ_E!E20+FC_IND_CON_E!E20+FC_IND_NSP_E!E20</f>
        <v>69.564574376612185</v>
      </c>
      <c r="F20" s="10">
        <f>FC_IND_IS_E!F20+FC_IND_NFM_E!F20+FC_IND_CPC_E!F20+FC_IND_NMM_E!F20+FC_IND_PPP_E!F20+FC_IND_FBT_E!F20+FC_IND_TE_E!F20+FC_IND_MAC_E!F20+FC_IND_TL_E!F20+FC_IND_WP_E!F20+FC_IND_MQ_E!F20+FC_IND_CON_E!F20+FC_IND_NSP_E!F20</f>
        <v>72.395872742906263</v>
      </c>
      <c r="G20" s="10">
        <f>FC_IND_IS_E!G20+FC_IND_NFM_E!G20+FC_IND_CPC_E!G20+FC_IND_NMM_E!G20+FC_IND_PPP_E!G20+FC_IND_FBT_E!G20+FC_IND_TE_E!G20+FC_IND_MAC_E!G20+FC_IND_TL_E!G20+FC_IND_WP_E!G20+FC_IND_MQ_E!G20+FC_IND_CON_E!G20+FC_IND_NSP_E!G20</f>
        <v>76.021410146173679</v>
      </c>
      <c r="H20" s="10">
        <f>FC_IND_IS_E!H20+FC_IND_NFM_E!H20+FC_IND_CPC_E!H20+FC_IND_NMM_E!H20+FC_IND_PPP_E!H20+FC_IND_FBT_E!H20+FC_IND_TE_E!H20+FC_IND_MAC_E!H20+FC_IND_TL_E!H20+FC_IND_WP_E!H20+FC_IND_MQ_E!H20+FC_IND_CON_E!H20+FC_IND_NSP_E!H20</f>
        <v>74.512725709372305</v>
      </c>
      <c r="I20" s="10">
        <f>FC_IND_IS_E!I20+FC_IND_NFM_E!I20+FC_IND_CPC_E!I20+FC_IND_NMM_E!I20+FC_IND_PPP_E!I20+FC_IND_FBT_E!I20+FC_IND_TE_E!I20+FC_IND_MAC_E!I20+FC_IND_TL_E!I20+FC_IND_WP_E!I20+FC_IND_MQ_E!I20+FC_IND_CON_E!I20+FC_IND_NSP_E!I20</f>
        <v>76.399742046431641</v>
      </c>
      <c r="J20" s="10">
        <f>FC_IND_IS_E!J20+FC_IND_NFM_E!J20+FC_IND_CPC_E!J20+FC_IND_NMM_E!J20+FC_IND_PPP_E!J20+FC_IND_FBT_E!J20+FC_IND_TE_E!J20+FC_IND_MAC_E!J20+FC_IND_TL_E!J20+FC_IND_WP_E!J20+FC_IND_MQ_E!J20+FC_IND_CON_E!J20+FC_IND_NSP_E!J20</f>
        <v>73.732502149613069</v>
      </c>
      <c r="K20" s="10">
        <f>FC_IND_IS_E!K20+FC_IND_NFM_E!K20+FC_IND_CPC_E!K20+FC_IND_NMM_E!K20+FC_IND_PPP_E!K20+FC_IND_FBT_E!K20+FC_IND_TE_E!K20+FC_IND_MAC_E!K20+FC_IND_TL_E!K20+FC_IND_WP_E!K20+FC_IND_MQ_E!K20+FC_IND_CON_E!K20+FC_IND_NSP_E!K20</f>
        <v>72.020550300945828</v>
      </c>
      <c r="L20" s="10">
        <f>FC_IND_IS_E!L20+FC_IND_NFM_E!L20+FC_IND_CPC_E!L20+FC_IND_NMM_E!L20+FC_IND_PPP_E!L20+FC_IND_FBT_E!L20+FC_IND_TE_E!L20+FC_IND_MAC_E!L20+FC_IND_TL_E!L20+FC_IND_WP_E!L20+FC_IND_MQ_E!L20+FC_IND_CON_E!L20+FC_IND_NSP_E!L20</f>
        <v>71.702321582115218</v>
      </c>
      <c r="M20" s="10">
        <f>FC_IND_IS_E!M20+FC_IND_NFM_E!M20+FC_IND_CPC_E!M20+FC_IND_NMM_E!M20+FC_IND_PPP_E!M20+FC_IND_FBT_E!M20+FC_IND_TE_E!M20+FC_IND_MAC_E!M20+FC_IND_TL_E!M20+FC_IND_WP_E!M20+FC_IND_MQ_E!M20+FC_IND_CON_E!M20+FC_IND_NSP_E!M20</f>
        <v>72.9225279449699</v>
      </c>
      <c r="N20" s="10">
        <f>FC_IND_IS_E!N20+FC_IND_NFM_E!N20+FC_IND_CPC_E!N20+FC_IND_NMM_E!N20+FC_IND_PPP_E!N20+FC_IND_FBT_E!N20+FC_IND_TE_E!N20+FC_IND_MAC_E!N20+FC_IND_TL_E!N20+FC_IND_WP_E!N20+FC_IND_MQ_E!N20+FC_IND_CON_E!N20+FC_IND_NSP_E!N20</f>
        <v>70.564058469475484</v>
      </c>
      <c r="O20" s="10">
        <f>FC_IND_IS_E!O20+FC_IND_NFM_E!O20+FC_IND_CPC_E!O20+FC_IND_NMM_E!O20+FC_IND_PPP_E!O20+FC_IND_FBT_E!O20+FC_IND_TE_E!O20+FC_IND_MAC_E!O20+FC_IND_TL_E!O20+FC_IND_WP_E!O20+FC_IND_MQ_E!O20+FC_IND_CON_E!O20+FC_IND_NSP_E!O20</f>
        <v>71.414531384350809</v>
      </c>
      <c r="P20" s="10">
        <f>FC_IND_IS_E!P20+FC_IND_NFM_E!P20+FC_IND_CPC_E!P20+FC_IND_NMM_E!P20+FC_IND_PPP_E!P20+FC_IND_FBT_E!P20+FC_IND_TE_E!P20+FC_IND_MAC_E!P20+FC_IND_TL_E!P20+FC_IND_WP_E!P20+FC_IND_MQ_E!P20+FC_IND_CON_E!P20+FC_IND_NSP_E!P20</f>
        <v>70.146001719690446</v>
      </c>
      <c r="Q20" s="10">
        <f>FC_IND_IS_E!Q20+FC_IND_NFM_E!Q20+FC_IND_CPC_E!Q20+FC_IND_NMM_E!Q20+FC_IND_PPP_E!Q20+FC_IND_FBT_E!Q20+FC_IND_TE_E!Q20+FC_IND_MAC_E!Q20+FC_IND_TL_E!Q20+FC_IND_WP_E!Q20+FC_IND_MQ_E!Q20+FC_IND_CON_E!Q20+FC_IND_NSP_E!Q20</f>
        <v>66.841358555460019</v>
      </c>
      <c r="R20" s="10">
        <f>FC_IND_IS_E!R20+FC_IND_NFM_E!R20+FC_IND_CPC_E!R20+FC_IND_NMM_E!R20+FC_IND_PPP_E!R20+FC_IND_FBT_E!R20+FC_IND_TE_E!R20+FC_IND_MAC_E!R20+FC_IND_TL_E!R20+FC_IND_WP_E!R20+FC_IND_MQ_E!R20+FC_IND_CON_E!R20+FC_IND_NSP_E!R20</f>
        <v>57.57153912295788</v>
      </c>
      <c r="S20" s="10">
        <f>FC_IND_IS_E!S20+FC_IND_NFM_E!S20+FC_IND_CPC_E!S20+FC_IND_NMM_E!S20+FC_IND_PPP_E!S20+FC_IND_FBT_E!S20+FC_IND_TE_E!S20+FC_IND_MAC_E!S20+FC_IND_TL_E!S20+FC_IND_WP_E!S20+FC_IND_MQ_E!S20+FC_IND_CON_E!S20+FC_IND_NSP_E!S20</f>
        <v>70.52476354256234</v>
      </c>
      <c r="T20" s="10">
        <f>FC_IND_IS_E!T20+FC_IND_NFM_E!T20+FC_IND_CPC_E!T20+FC_IND_NMM_E!T20+FC_IND_PPP_E!T20+FC_IND_FBT_E!T20+FC_IND_TE_E!T20+FC_IND_MAC_E!T20+FC_IND_TL_E!T20+FC_IND_WP_E!T20+FC_IND_MQ_E!T20+FC_IND_CON_E!T20+FC_IND_NSP_E!T20</f>
        <v>86.993809114359408</v>
      </c>
      <c r="U20" s="10">
        <f>FC_IND_IS_E!U20+FC_IND_NFM_E!U20+FC_IND_CPC_E!U20+FC_IND_NMM_E!U20+FC_IND_PPP_E!U20+FC_IND_FBT_E!U20+FC_IND_TE_E!U20+FC_IND_MAC_E!U20+FC_IND_TL_E!U20+FC_IND_WP_E!U20+FC_IND_MQ_E!U20+FC_IND_CON_E!U20+FC_IND_NSP_E!U20</f>
        <v>71.137059329320721</v>
      </c>
      <c r="V20" s="10">
        <f>FC_IND_IS_E!V20+FC_IND_NFM_E!V20+FC_IND_CPC_E!V20+FC_IND_NMM_E!V20+FC_IND_PPP_E!V20+FC_IND_FBT_E!V20+FC_IND_TE_E!V20+FC_IND_MAC_E!V20+FC_IND_TL_E!V20+FC_IND_WP_E!V20+FC_IND_MQ_E!V20+FC_IND_CON_E!V20+FC_IND_NSP_E!V20</f>
        <v>54.273258813413577</v>
      </c>
      <c r="W20" s="10">
        <f>FC_IND_IS_E!W20+FC_IND_NFM_E!W20+FC_IND_CPC_E!W20+FC_IND_NMM_E!W20+FC_IND_PPP_E!W20+FC_IND_FBT_E!W20+FC_IND_TE_E!W20+FC_IND_MAC_E!W20+FC_IND_TL_E!W20+FC_IND_WP_E!W20+FC_IND_MQ_E!W20+FC_IND_CON_E!W20+FC_IND_NSP_E!W20</f>
        <v>62.952794496990528</v>
      </c>
      <c r="X20" s="10">
        <f>FC_IND_IS_E!X20+FC_IND_NFM_E!X20+FC_IND_CPC_E!X20+FC_IND_NMM_E!X20+FC_IND_PPP_E!X20+FC_IND_FBT_E!X20+FC_IND_TE_E!X20+FC_IND_MAC_E!X20+FC_IND_TL_E!X20+FC_IND_WP_E!X20+FC_IND_MQ_E!X20+FC_IND_CON_E!X20+FC_IND_NSP_E!X20</f>
        <v>82.804815133276009</v>
      </c>
    </row>
    <row r="21" spans="1:24" ht="11.25" customHeight="1" x14ac:dyDescent="0.2">
      <c r="A21" s="42" t="s">
        <v>33</v>
      </c>
      <c r="B21" s="9" t="s">
        <v>34</v>
      </c>
      <c r="C21" s="10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10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10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10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10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10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10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10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10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10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10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10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10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10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10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10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10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10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10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10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10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10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10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10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10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10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10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10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10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10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10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10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10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10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10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10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10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10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10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10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10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10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10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10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10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10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10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10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10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10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10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10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10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10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10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10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10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10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10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10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10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10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10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10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3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3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3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3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3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3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3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3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3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3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3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3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3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3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3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3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3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3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3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3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3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2613.5959587274292</v>
      </c>
      <c r="D26" s="37">
        <f t="shared" si="14"/>
        <v>2802.1453138435081</v>
      </c>
      <c r="E26" s="37">
        <f t="shared" si="14"/>
        <v>3028.9953568357696</v>
      </c>
      <c r="F26" s="37">
        <f t="shared" si="14"/>
        <v>3159.1805674978496</v>
      </c>
      <c r="G26" s="37">
        <f t="shared" si="14"/>
        <v>3048.0330180567498</v>
      </c>
      <c r="H26" s="37">
        <f t="shared" si="14"/>
        <v>2986.0792777300076</v>
      </c>
      <c r="I26" s="37">
        <f t="shared" si="14"/>
        <v>3481.8820292347368</v>
      </c>
      <c r="J26" s="37">
        <f t="shared" si="14"/>
        <v>3634.6872742906276</v>
      </c>
      <c r="K26" s="37">
        <f t="shared" si="14"/>
        <v>3222.0471195184864</v>
      </c>
      <c r="L26" s="37">
        <f t="shared" si="14"/>
        <v>3115.3748925193468</v>
      </c>
      <c r="M26" s="37">
        <f t="shared" si="14"/>
        <v>3319.01083404987</v>
      </c>
      <c r="N26" s="37">
        <f t="shared" si="14"/>
        <v>2977.4942390369729</v>
      </c>
      <c r="O26" s="37">
        <f t="shared" si="14"/>
        <v>3259.2391229578675</v>
      </c>
      <c r="P26" s="37">
        <f t="shared" si="14"/>
        <v>3027.0701633705926</v>
      </c>
      <c r="Q26" s="37">
        <f t="shared" si="14"/>
        <v>3100.0564918314699</v>
      </c>
      <c r="R26" s="37">
        <f t="shared" si="14"/>
        <v>2998.9554600171969</v>
      </c>
      <c r="S26" s="37">
        <f t="shared" si="14"/>
        <v>3370.4507308684433</v>
      </c>
      <c r="T26" s="37">
        <f t="shared" si="14"/>
        <v>3306.0138435081676</v>
      </c>
      <c r="U26" s="37">
        <f t="shared" si="14"/>
        <v>3315.3404127257086</v>
      </c>
      <c r="V26" s="37">
        <f t="shared" si="14"/>
        <v>3036.0370593293205</v>
      </c>
      <c r="W26" s="37">
        <f t="shared" si="14"/>
        <v>3309.0072226999127</v>
      </c>
      <c r="X26" s="37">
        <f t="shared" ref="X26" si="15">SUM(X27,X33)</f>
        <v>3138.560275150473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10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10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10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10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10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10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10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10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10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10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10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10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10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10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10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10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10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10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10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10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10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10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10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10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10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10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10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10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10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10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10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10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10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10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10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10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10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10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10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10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10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10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10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10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10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10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10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10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10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10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10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10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10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10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10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10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10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10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10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10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10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10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10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10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10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10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10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10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10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10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10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10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10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10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10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10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10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10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10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10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10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10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10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10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10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10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10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10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10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10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10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10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10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10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10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10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10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10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10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10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10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10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10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10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10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2613.5959587274292</v>
      </c>
      <c r="D33" s="29">
        <f t="shared" si="18"/>
        <v>2802.1453138435081</v>
      </c>
      <c r="E33" s="29">
        <f t="shared" si="18"/>
        <v>3028.9953568357696</v>
      </c>
      <c r="F33" s="29">
        <f t="shared" si="18"/>
        <v>3159.1805674978496</v>
      </c>
      <c r="G33" s="29">
        <f t="shared" si="18"/>
        <v>3048.0330180567498</v>
      </c>
      <c r="H33" s="29">
        <f t="shared" si="18"/>
        <v>2986.0792777300076</v>
      </c>
      <c r="I33" s="29">
        <f t="shared" si="18"/>
        <v>3481.8820292347368</v>
      </c>
      <c r="J33" s="29">
        <f t="shared" si="18"/>
        <v>3634.6872742906276</v>
      </c>
      <c r="K33" s="29">
        <f t="shared" si="18"/>
        <v>3222.0471195184864</v>
      </c>
      <c r="L33" s="29">
        <f t="shared" si="18"/>
        <v>3115.3748925193468</v>
      </c>
      <c r="M33" s="29">
        <f t="shared" si="18"/>
        <v>3319.01083404987</v>
      </c>
      <c r="N33" s="29">
        <f t="shared" si="18"/>
        <v>2977.4942390369729</v>
      </c>
      <c r="O33" s="29">
        <f t="shared" si="18"/>
        <v>3259.2391229578675</v>
      </c>
      <c r="P33" s="29">
        <f t="shared" si="18"/>
        <v>3027.0701633705926</v>
      </c>
      <c r="Q33" s="29">
        <f t="shared" si="18"/>
        <v>3100.0564918314699</v>
      </c>
      <c r="R33" s="29">
        <f t="shared" si="18"/>
        <v>2998.9554600171969</v>
      </c>
      <c r="S33" s="29">
        <f t="shared" si="18"/>
        <v>3370.4507308684433</v>
      </c>
      <c r="T33" s="29">
        <f t="shared" si="18"/>
        <v>3306.0138435081676</v>
      </c>
      <c r="U33" s="29">
        <f t="shared" si="18"/>
        <v>3315.3404127257086</v>
      </c>
      <c r="V33" s="29">
        <f t="shared" si="18"/>
        <v>3036.0370593293205</v>
      </c>
      <c r="W33" s="29">
        <f t="shared" si="18"/>
        <v>3309.0072226999127</v>
      </c>
      <c r="X33" s="29">
        <f t="shared" ref="X33" si="19">SUM(X34:X50)</f>
        <v>3138.560275150473</v>
      </c>
    </row>
    <row r="34" spans="1:24" ht="11.25" customHeight="1" x14ac:dyDescent="0.2">
      <c r="A34" s="41" t="s">
        <v>55</v>
      </c>
      <c r="B34" s="9" t="s">
        <v>56</v>
      </c>
      <c r="C34" s="10">
        <f>FC_IND_IS_E!C34+FC_IND_NFM_E!C34+FC_IND_CPC_E!C34+FC_IND_NMM_E!C34+FC_IND_PPP_E!C34+FC_IND_FBT_E!C34+FC_IND_TE_E!C34+FC_IND_MAC_E!C34+FC_IND_TL_E!C34+FC_IND_WP_E!C34+FC_IND_MQ_E!C34+FC_IND_CON_E!C34+FC_IND_NSP_E!C34</f>
        <v>1651.6165090283753</v>
      </c>
      <c r="D34" s="10">
        <f>FC_IND_IS_E!D34+FC_IND_NFM_E!D34+FC_IND_CPC_E!D34+FC_IND_NMM_E!D34+FC_IND_PPP_E!D34+FC_IND_FBT_E!D34+FC_IND_TE_E!D34+FC_IND_MAC_E!D34+FC_IND_TL_E!D34+FC_IND_WP_E!D34+FC_IND_MQ_E!D34+FC_IND_CON_E!D34+FC_IND_NSP_E!D34</f>
        <v>1872.9115219260532</v>
      </c>
      <c r="E34" s="10">
        <f>FC_IND_IS_E!E34+FC_IND_NFM_E!E34+FC_IND_CPC_E!E34+FC_IND_NMM_E!E34+FC_IND_PPP_E!E34+FC_IND_FBT_E!E34+FC_IND_TE_E!E34+FC_IND_MAC_E!E34+FC_IND_TL_E!E34+FC_IND_WP_E!E34+FC_IND_MQ_E!E34+FC_IND_CON_E!E34+FC_IND_NSP_E!E34</f>
        <v>2181.6450558899396</v>
      </c>
      <c r="F34" s="10">
        <f>FC_IND_IS_E!F34+FC_IND_NFM_E!F34+FC_IND_CPC_E!F34+FC_IND_NMM_E!F34+FC_IND_PPP_E!F34+FC_IND_FBT_E!F34+FC_IND_TE_E!F34+FC_IND_MAC_E!F34+FC_IND_TL_E!F34+FC_IND_WP_E!F34+FC_IND_MQ_E!F34+FC_IND_CON_E!F34+FC_IND_NSP_E!F34</f>
        <v>2345.727257093723</v>
      </c>
      <c r="G34" s="10">
        <f>FC_IND_IS_E!G34+FC_IND_NFM_E!G34+FC_IND_CPC_E!G34+FC_IND_NMM_E!G34+FC_IND_PPP_E!G34+FC_IND_FBT_E!G34+FC_IND_TE_E!G34+FC_IND_MAC_E!G34+FC_IND_TL_E!G34+FC_IND_WP_E!G34+FC_IND_MQ_E!G34+FC_IND_CON_E!G34+FC_IND_NSP_E!G34</f>
        <v>2273.4015477214102</v>
      </c>
      <c r="H34" s="10">
        <f>FC_IND_IS_E!H34+FC_IND_NFM_E!H34+FC_IND_CPC_E!H34+FC_IND_NMM_E!H34+FC_IND_PPP_E!H34+FC_IND_FBT_E!H34+FC_IND_TE_E!H34+FC_IND_MAC_E!H34+FC_IND_TL_E!H34+FC_IND_WP_E!H34+FC_IND_MQ_E!H34+FC_IND_CON_E!H34+FC_IND_NSP_E!H34</f>
        <v>2200.905331040412</v>
      </c>
      <c r="I34" s="10">
        <f>FC_IND_IS_E!I34+FC_IND_NFM_E!I34+FC_IND_CPC_E!I34+FC_IND_NMM_E!I34+FC_IND_PPP_E!I34+FC_IND_FBT_E!I34+FC_IND_TE_E!I34+FC_IND_MAC_E!I34+FC_IND_TL_E!I34+FC_IND_WP_E!I34+FC_IND_MQ_E!I34+FC_IND_CON_E!I34+FC_IND_NSP_E!I34</f>
        <v>2671.077300085984</v>
      </c>
      <c r="J34" s="10">
        <f>FC_IND_IS_E!J34+FC_IND_NFM_E!J34+FC_IND_CPC_E!J34+FC_IND_NMM_E!J34+FC_IND_PPP_E!J34+FC_IND_FBT_E!J34+FC_IND_TE_E!J34+FC_IND_MAC_E!J34+FC_IND_TL_E!J34+FC_IND_WP_E!J34+FC_IND_MQ_E!J34+FC_IND_CON_E!J34+FC_IND_NSP_E!J34</f>
        <v>2859.2730868443682</v>
      </c>
      <c r="K34" s="10">
        <f>FC_IND_IS_E!K34+FC_IND_NFM_E!K34+FC_IND_CPC_E!K34+FC_IND_NMM_E!K34+FC_IND_PPP_E!K34+FC_IND_FBT_E!K34+FC_IND_TE_E!K34+FC_IND_MAC_E!K34+FC_IND_TL_E!K34+FC_IND_WP_E!K34+FC_IND_MQ_E!K34+FC_IND_CON_E!K34+FC_IND_NSP_E!K34</f>
        <v>2452.95279449699</v>
      </c>
      <c r="L34" s="10">
        <f>FC_IND_IS_E!L34+FC_IND_NFM_E!L34+FC_IND_CPC_E!L34+FC_IND_NMM_E!L34+FC_IND_PPP_E!L34+FC_IND_FBT_E!L34+FC_IND_TE_E!L34+FC_IND_MAC_E!L34+FC_IND_TL_E!L34+FC_IND_WP_E!L34+FC_IND_MQ_E!L34+FC_IND_CON_E!L34+FC_IND_NSP_E!L34</f>
        <v>2402.28486672399</v>
      </c>
      <c r="M34" s="10">
        <f>FC_IND_IS_E!M34+FC_IND_NFM_E!M34+FC_IND_CPC_E!M34+FC_IND_NMM_E!M34+FC_IND_PPP_E!M34+FC_IND_FBT_E!M34+FC_IND_TE_E!M34+FC_IND_MAC_E!M34+FC_IND_TL_E!M34+FC_IND_WP_E!M34+FC_IND_MQ_E!M34+FC_IND_CON_E!M34+FC_IND_NSP_E!M34</f>
        <v>2674.629922613929</v>
      </c>
      <c r="N34" s="10">
        <f>FC_IND_IS_E!N34+FC_IND_NFM_E!N34+FC_IND_CPC_E!N34+FC_IND_NMM_E!N34+FC_IND_PPP_E!N34+FC_IND_FBT_E!N34+FC_IND_TE_E!N34+FC_IND_MAC_E!N34+FC_IND_TL_E!N34+FC_IND_WP_E!N34+FC_IND_MQ_E!N34+FC_IND_CON_E!N34+FC_IND_NSP_E!N34</f>
        <v>2298.7047291487529</v>
      </c>
      <c r="O34" s="10">
        <f>FC_IND_IS_E!O34+FC_IND_NFM_E!O34+FC_IND_CPC_E!O34+FC_IND_NMM_E!O34+FC_IND_PPP_E!O34+FC_IND_FBT_E!O34+FC_IND_TE_E!O34+FC_IND_MAC_E!O34+FC_IND_TL_E!O34+FC_IND_WP_E!O34+FC_IND_MQ_E!O34+FC_IND_CON_E!O34+FC_IND_NSP_E!O34</f>
        <v>2656.158813413585</v>
      </c>
      <c r="P34" s="10">
        <f>FC_IND_IS_E!P34+FC_IND_NFM_E!P34+FC_IND_CPC_E!P34+FC_IND_NMM_E!P34+FC_IND_PPP_E!P34+FC_IND_FBT_E!P34+FC_IND_TE_E!P34+FC_IND_MAC_E!P34+FC_IND_TL_E!P34+FC_IND_WP_E!P34+FC_IND_MQ_E!P34+FC_IND_CON_E!P34+FC_IND_NSP_E!P34</f>
        <v>2436.954772141014</v>
      </c>
      <c r="Q34" s="10">
        <f>FC_IND_IS_E!Q34+FC_IND_NFM_E!Q34+FC_IND_CPC_E!Q34+FC_IND_NMM_E!Q34+FC_IND_PPP_E!Q34+FC_IND_FBT_E!Q34+FC_IND_TE_E!Q34+FC_IND_MAC_E!Q34+FC_IND_TL_E!Q34+FC_IND_WP_E!Q34+FC_IND_MQ_E!Q34+FC_IND_CON_E!Q34+FC_IND_NSP_E!Q34</f>
        <v>2461.188220120378</v>
      </c>
      <c r="R34" s="10">
        <f>FC_IND_IS_E!R34+FC_IND_NFM_E!R34+FC_IND_CPC_E!R34+FC_IND_NMM_E!R34+FC_IND_PPP_E!R34+FC_IND_FBT_E!R34+FC_IND_TE_E!R34+FC_IND_MAC_E!R34+FC_IND_TL_E!R34+FC_IND_WP_E!R34+FC_IND_MQ_E!R34+FC_IND_CON_E!R34+FC_IND_NSP_E!R34</f>
        <v>2460.0148753224421</v>
      </c>
      <c r="S34" s="10">
        <f>FC_IND_IS_E!S34+FC_IND_NFM_E!S34+FC_IND_CPC_E!S34+FC_IND_NMM_E!S34+FC_IND_PPP_E!S34+FC_IND_FBT_E!S34+FC_IND_TE_E!S34+FC_IND_MAC_E!S34+FC_IND_TL_E!S34+FC_IND_WP_E!S34+FC_IND_MQ_E!S34+FC_IND_CON_E!S34+FC_IND_NSP_E!S34</f>
        <v>2798.3417884780738</v>
      </c>
      <c r="T34" s="10">
        <f>FC_IND_IS_E!T34+FC_IND_NFM_E!T34+FC_IND_CPC_E!T34+FC_IND_NMM_E!T34+FC_IND_PPP_E!T34+FC_IND_FBT_E!T34+FC_IND_TE_E!T34+FC_IND_MAC_E!T34+FC_IND_TL_E!T34+FC_IND_WP_E!T34+FC_IND_MQ_E!T34+FC_IND_CON_E!T34+FC_IND_NSP_E!T34</f>
        <v>2776.3191745485806</v>
      </c>
      <c r="U34" s="10">
        <f>FC_IND_IS_E!U34+FC_IND_NFM_E!U34+FC_IND_CPC_E!U34+FC_IND_NMM_E!U34+FC_IND_PPP_E!U34+FC_IND_FBT_E!U34+FC_IND_TE_E!U34+FC_IND_MAC_E!U34+FC_IND_TL_E!U34+FC_IND_WP_E!U34+FC_IND_MQ_E!U34+FC_IND_CON_E!U34+FC_IND_NSP_E!U34</f>
        <v>2797.8830610490104</v>
      </c>
      <c r="V34" s="10">
        <f>FC_IND_IS_E!V34+FC_IND_NFM_E!V34+FC_IND_CPC_E!V34+FC_IND_NMM_E!V34+FC_IND_PPP_E!V34+FC_IND_FBT_E!V34+FC_IND_TE_E!V34+FC_IND_MAC_E!V34+FC_IND_TL_E!V34+FC_IND_WP_E!V34+FC_IND_MQ_E!V34+FC_IND_CON_E!V34+FC_IND_NSP_E!V34</f>
        <v>2504.7955288048151</v>
      </c>
      <c r="W34" s="10">
        <f>FC_IND_IS_E!W34+FC_IND_NFM_E!W34+FC_IND_CPC_E!W34+FC_IND_NMM_E!W34+FC_IND_PPP_E!W34+FC_IND_FBT_E!W34+FC_IND_TE_E!W34+FC_IND_MAC_E!W34+FC_IND_TL_E!W34+FC_IND_WP_E!W34+FC_IND_MQ_E!W34+FC_IND_CON_E!W34+FC_IND_NSP_E!W34</f>
        <v>2764.4435081685288</v>
      </c>
      <c r="X34" s="10">
        <f>FC_IND_IS_E!X34+FC_IND_NFM_E!X34+FC_IND_CPC_E!X34+FC_IND_NMM_E!X34+FC_IND_PPP_E!X34+FC_IND_FBT_E!X34+FC_IND_TE_E!X34+FC_IND_MAC_E!X34+FC_IND_TL_E!X34+FC_IND_WP_E!X34+FC_IND_MQ_E!X34+FC_IND_CON_E!X34+FC_IND_NSP_E!X34</f>
        <v>2621.98271711092</v>
      </c>
    </row>
    <row r="35" spans="1:24" ht="11.25" customHeight="1" x14ac:dyDescent="0.2">
      <c r="A35" s="41" t="s">
        <v>57</v>
      </c>
      <c r="B35" s="9" t="s">
        <v>58</v>
      </c>
      <c r="C35" s="10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10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10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10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10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10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10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10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10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10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10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10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10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10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10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10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10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10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10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10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10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10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FC_IND_IS_E!C36+FC_IND_NFM_E!C36+FC_IND_CPC_E!C36+FC_IND_NMM_E!C36+FC_IND_PPP_E!C36+FC_IND_FBT_E!C36+FC_IND_TE_E!C36+FC_IND_MAC_E!C36+FC_IND_TL_E!C36+FC_IND_WP_E!C36+FC_IND_MQ_E!C36+FC_IND_CON_E!C36+FC_IND_NSP_E!C36</f>
        <v>9.7152192605331003</v>
      </c>
      <c r="D36" s="10">
        <f>FC_IND_IS_E!D36+FC_IND_NFM_E!D36+FC_IND_CPC_E!D36+FC_IND_NMM_E!D36+FC_IND_PPP_E!D36+FC_IND_FBT_E!D36+FC_IND_TE_E!D36+FC_IND_MAC_E!D36+FC_IND_TL_E!D36+FC_IND_WP_E!D36+FC_IND_MQ_E!D36+FC_IND_CON_E!D36+FC_IND_NSP_E!D36</f>
        <v>7.5562338779019758</v>
      </c>
      <c r="E36" s="10">
        <f>FC_IND_IS_E!E36+FC_IND_NFM_E!E36+FC_IND_CPC_E!E36+FC_IND_NMM_E!E36+FC_IND_PPP_E!E36+FC_IND_FBT_E!E36+FC_IND_TE_E!E36+FC_IND_MAC_E!E36+FC_IND_TL_E!E36+FC_IND_WP_E!E36+FC_IND_MQ_E!E36+FC_IND_CON_E!E36+FC_IND_NSP_E!E36</f>
        <v>7.5561478933791886</v>
      </c>
      <c r="F36" s="10">
        <f>FC_IND_IS_E!F36+FC_IND_NFM_E!F36+FC_IND_CPC_E!F36+FC_IND_NMM_E!F36+FC_IND_PPP_E!F36+FC_IND_FBT_E!F36+FC_IND_TE_E!F36+FC_IND_MAC_E!F36+FC_IND_TL_E!F36+FC_IND_WP_E!F36+FC_IND_MQ_E!F36+FC_IND_CON_E!F36+FC_IND_NSP_E!F36</f>
        <v>6.476698194325019</v>
      </c>
      <c r="G36" s="10">
        <f>FC_IND_IS_E!G36+FC_IND_NFM_E!G36+FC_IND_CPC_E!G36+FC_IND_NMM_E!G36+FC_IND_PPP_E!G36+FC_IND_FBT_E!G36+FC_IND_TE_E!G36+FC_IND_MAC_E!G36+FC_IND_TL_E!G36+FC_IND_WP_E!G36+FC_IND_MQ_E!G36+FC_IND_CON_E!G36+FC_IND_NSP_E!G36</f>
        <v>6.4767841788478062</v>
      </c>
      <c r="H36" s="10">
        <f>FC_IND_IS_E!H36+FC_IND_NFM_E!H36+FC_IND_CPC_E!H36+FC_IND_NMM_E!H36+FC_IND_PPP_E!H36+FC_IND_FBT_E!H36+FC_IND_TE_E!H36+FC_IND_MAC_E!H36+FC_IND_TL_E!H36+FC_IND_WP_E!H36+FC_IND_MQ_E!H36+FC_IND_CON_E!H36+FC_IND_NSP_E!H36</f>
        <v>7.5562338779019758</v>
      </c>
      <c r="I36" s="10">
        <f>FC_IND_IS_E!I36+FC_IND_NFM_E!I36+FC_IND_CPC_E!I36+FC_IND_NMM_E!I36+FC_IND_PPP_E!I36+FC_IND_FBT_E!I36+FC_IND_TE_E!I36+FC_IND_MAC_E!I36+FC_IND_TL_E!I36+FC_IND_WP_E!I36+FC_IND_MQ_E!I36+FC_IND_CON_E!I36+FC_IND_NSP_E!I36</f>
        <v>6.4767841788478062</v>
      </c>
      <c r="J36" s="10">
        <f>FC_IND_IS_E!J36+FC_IND_NFM_E!J36+FC_IND_CPC_E!J36+FC_IND_NMM_E!J36+FC_IND_PPP_E!J36+FC_IND_FBT_E!J36+FC_IND_TE_E!J36+FC_IND_MAC_E!J36+FC_IND_TL_E!J36+FC_IND_WP_E!J36+FC_IND_MQ_E!J36+FC_IND_CON_E!J36+FC_IND_NSP_E!J36</f>
        <v>14.033190025795353</v>
      </c>
      <c r="K36" s="10">
        <f>FC_IND_IS_E!K36+FC_IND_NFM_E!K36+FC_IND_CPC_E!K36+FC_IND_NMM_E!K36+FC_IND_PPP_E!K36+FC_IND_FBT_E!K36+FC_IND_TE_E!K36+FC_IND_MAC_E!K36+FC_IND_TL_E!K36+FC_IND_WP_E!K36+FC_IND_MQ_E!K36+FC_IND_CON_E!K36+FC_IND_NSP_E!K36</f>
        <v>14.033190025795356</v>
      </c>
      <c r="L36" s="10">
        <f>FC_IND_IS_E!L36+FC_IND_NFM_E!L36+FC_IND_CPC_E!L36+FC_IND_NMM_E!L36+FC_IND_PPP_E!L36+FC_IND_FBT_E!L36+FC_IND_TE_E!L36+FC_IND_MAC_E!L36+FC_IND_TL_E!L36+FC_IND_WP_E!L36+FC_IND_MQ_E!L36+FC_IND_CON_E!L36+FC_IND_NSP_E!L36</f>
        <v>11.874376612209801</v>
      </c>
      <c r="M36" s="10">
        <f>FC_IND_IS_E!M36+FC_IND_NFM_E!M36+FC_IND_CPC_E!M36+FC_IND_NMM_E!M36+FC_IND_PPP_E!M36+FC_IND_FBT_E!M36+FC_IND_TE_E!M36+FC_IND_MAC_E!M36+FC_IND_TL_E!M36+FC_IND_WP_E!M36+FC_IND_MQ_E!M36+FC_IND_CON_E!M36+FC_IND_NSP_E!M36</f>
        <v>14.033190025795353</v>
      </c>
      <c r="N36" s="10">
        <f>FC_IND_IS_E!N36+FC_IND_NFM_E!N36+FC_IND_CPC_E!N36+FC_IND_NMM_E!N36+FC_IND_PPP_E!N36+FC_IND_FBT_E!N36+FC_IND_TE_E!N36+FC_IND_MAC_E!N36+FC_IND_TL_E!N36+FC_IND_WP_E!N36+FC_IND_MQ_E!N36+FC_IND_CON_E!N36+FC_IND_NSP_E!N36</f>
        <v>8.6356835769561435</v>
      </c>
      <c r="O36" s="10">
        <f>FC_IND_IS_E!O36+FC_IND_NFM_E!O36+FC_IND_CPC_E!O36+FC_IND_NMM_E!O36+FC_IND_PPP_E!O36+FC_IND_FBT_E!O36+FC_IND_TE_E!O36+FC_IND_MAC_E!O36+FC_IND_TL_E!O36+FC_IND_WP_E!O36+FC_IND_MQ_E!O36+FC_IND_CON_E!O36+FC_IND_NSP_E!O36</f>
        <v>7.5563198624247612</v>
      </c>
      <c r="P36" s="10">
        <f>FC_IND_IS_E!P36+FC_IND_NFM_E!P36+FC_IND_CPC_E!P36+FC_IND_NMM_E!P36+FC_IND_PPP_E!P36+FC_IND_FBT_E!P36+FC_IND_TE_E!P36+FC_IND_MAC_E!P36+FC_IND_TL_E!P36+FC_IND_WP_E!P36+FC_IND_MQ_E!P36+FC_IND_CON_E!P36+FC_IND_NSP_E!P36</f>
        <v>11.874290627687015</v>
      </c>
      <c r="Q36" s="10">
        <f>FC_IND_IS_E!Q36+FC_IND_NFM_E!Q36+FC_IND_CPC_E!Q36+FC_IND_NMM_E!Q36+FC_IND_PPP_E!Q36+FC_IND_FBT_E!Q36+FC_IND_TE_E!Q36+FC_IND_MAC_E!Q36+FC_IND_TL_E!Q36+FC_IND_WP_E!Q36+FC_IND_MQ_E!Q36+FC_IND_CON_E!Q36+FC_IND_NSP_E!Q36</f>
        <v>15.11272570937231</v>
      </c>
      <c r="R36" s="10">
        <f>FC_IND_IS_E!R36+FC_IND_NFM_E!R36+FC_IND_CPC_E!R36+FC_IND_NMM_E!R36+FC_IND_PPP_E!R36+FC_IND_FBT_E!R36+FC_IND_TE_E!R36+FC_IND_MAC_E!R36+FC_IND_TL_E!R36+FC_IND_WP_E!R36+FC_IND_MQ_E!R36+FC_IND_CON_E!R36+FC_IND_NSP_E!R36</f>
        <v>6.1604471195184853</v>
      </c>
      <c r="S36" s="10">
        <f>FC_IND_IS_E!S36+FC_IND_NFM_E!S36+FC_IND_CPC_E!S36+FC_IND_NMM_E!S36+FC_IND_PPP_E!S36+FC_IND_FBT_E!S36+FC_IND_TE_E!S36+FC_IND_MAC_E!S36+FC_IND_TL_E!S36+FC_IND_WP_E!S36+FC_IND_MQ_E!S36+FC_IND_CON_E!S36+FC_IND_NSP_E!S36</f>
        <v>6.2319002579535674</v>
      </c>
      <c r="T36" s="10">
        <f>FC_IND_IS_E!T36+FC_IND_NFM_E!T36+FC_IND_CPC_E!T36+FC_IND_NMM_E!T36+FC_IND_PPP_E!T36+FC_IND_FBT_E!T36+FC_IND_TE_E!T36+FC_IND_MAC_E!T36+FC_IND_TL_E!T36+FC_IND_WP_E!T36+FC_IND_MQ_E!T36+FC_IND_CON_E!T36+FC_IND_NSP_E!T36</f>
        <v>6.4196904557179701</v>
      </c>
      <c r="U36" s="10">
        <f>FC_IND_IS_E!U36+FC_IND_NFM_E!U36+FC_IND_CPC_E!U36+FC_IND_NMM_E!U36+FC_IND_PPP_E!U36+FC_IND_FBT_E!U36+FC_IND_TE_E!U36+FC_IND_MAC_E!U36+FC_IND_TL_E!U36+FC_IND_WP_E!U36+FC_IND_MQ_E!U36+FC_IND_CON_E!U36+FC_IND_NSP_E!U36</f>
        <v>6.9865004299226126</v>
      </c>
      <c r="V36" s="10">
        <f>FC_IND_IS_E!V36+FC_IND_NFM_E!V36+FC_IND_CPC_E!V36+FC_IND_NMM_E!V36+FC_IND_PPP_E!V36+FC_IND_FBT_E!V36+FC_IND_TE_E!V36+FC_IND_MAC_E!V36+FC_IND_TL_E!V36+FC_IND_WP_E!V36+FC_IND_MQ_E!V36+FC_IND_CON_E!V36+FC_IND_NSP_E!V36</f>
        <v>6.2037833190025786</v>
      </c>
      <c r="W36" s="10">
        <f>FC_IND_IS_E!W36+FC_IND_NFM_E!W36+FC_IND_CPC_E!W36+FC_IND_NMM_E!W36+FC_IND_PPP_E!W36+FC_IND_FBT_E!W36+FC_IND_TE_E!W36+FC_IND_MAC_E!W36+FC_IND_TL_E!W36+FC_IND_WP_E!W36+FC_IND_MQ_E!W36+FC_IND_CON_E!W36+FC_IND_NSP_E!W36</f>
        <v>6.3571797076526231</v>
      </c>
      <c r="X36" s="10">
        <f>FC_IND_IS_E!X36+FC_IND_NFM_E!X36+FC_IND_CPC_E!X36+FC_IND_NMM_E!X36+FC_IND_PPP_E!X36+FC_IND_FBT_E!X36+FC_IND_TE_E!X36+FC_IND_MAC_E!X36+FC_IND_TL_E!X36+FC_IND_WP_E!X36+FC_IND_MQ_E!X36+FC_IND_CON_E!X36+FC_IND_NSP_E!X36</f>
        <v>7.7872742906276873</v>
      </c>
    </row>
    <row r="37" spans="1:24" ht="11.25" customHeight="1" x14ac:dyDescent="0.2">
      <c r="A37" s="41" t="s">
        <v>61</v>
      </c>
      <c r="B37" s="9" t="s">
        <v>62</v>
      </c>
      <c r="C37" s="10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10">
        <f>FC_IND_IS_E!D37+FC_IND_NFM_E!D37+FC_IND_CPC_E!D37+FC_IND_NMM_E!D37+FC_IND_PPP_E!D37+FC_IND_FBT_E!D37+FC_IND_TE_E!D37+FC_IND_MAC_E!D37+FC_IND_TL_E!D37+FC_IND_WP_E!D37+FC_IND_MQ_E!D37+FC_IND_CON_E!D37+FC_IND_NSP_E!D37</f>
        <v>0.98400687876182291</v>
      </c>
      <c r="E37" s="10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10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10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10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10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10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10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10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10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10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10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10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10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10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10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10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10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10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10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10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10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10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10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10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10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10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10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10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10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10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10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10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10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10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10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10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10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10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10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10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10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10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10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10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10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10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10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10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10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10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10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10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10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10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10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10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10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10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10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10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10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10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10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10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10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10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10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10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10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10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10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10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10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10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10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10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10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10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10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10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10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10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10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FC_IND_IS_E!C41+FC_IND_NFM_E!C41+FC_IND_CPC_E!C41+FC_IND_NMM_E!C41+FC_IND_PPP_E!C41+FC_IND_FBT_E!C41+FC_IND_TE_E!C41+FC_IND_MAC_E!C41+FC_IND_TL_E!C41+FC_IND_WP_E!C41+FC_IND_MQ_E!C41+FC_IND_CON_E!C41+FC_IND_NSP_E!C41</f>
        <v>2.058813413585554</v>
      </c>
      <c r="D41" s="10">
        <f>FC_IND_IS_E!D41+FC_IND_NFM_E!D41+FC_IND_CPC_E!D41+FC_IND_NMM_E!D41+FC_IND_PPP_E!D41+FC_IND_FBT_E!D41+FC_IND_TE_E!D41+FC_IND_MAC_E!D41+FC_IND_TL_E!D41+FC_IND_WP_E!D41+FC_IND_MQ_E!D41+FC_IND_CON_E!D41+FC_IND_NSP_E!D41</f>
        <v>1.029406706792777</v>
      </c>
      <c r="E41" s="10">
        <f>FC_IND_IS_E!E41+FC_IND_NFM_E!E41+FC_IND_CPC_E!E41+FC_IND_NMM_E!E41+FC_IND_PPP_E!E41+FC_IND_FBT_E!E41+FC_IND_TE_E!E41+FC_IND_MAC_E!E41+FC_IND_TL_E!E41+FC_IND_WP_E!E41+FC_IND_MQ_E!E41+FC_IND_CON_E!E41+FC_IND_NSP_E!E41</f>
        <v>1.029406706792777</v>
      </c>
      <c r="F41" s="10">
        <f>FC_IND_IS_E!F41+FC_IND_NFM_E!F41+FC_IND_CPC_E!F41+FC_IND_NMM_E!F41+FC_IND_PPP_E!F41+FC_IND_FBT_E!F41+FC_IND_TE_E!F41+FC_IND_MAC_E!F41+FC_IND_TL_E!F41+FC_IND_WP_E!F41+FC_IND_MQ_E!F41+FC_IND_CON_E!F41+FC_IND_NSP_E!F41</f>
        <v>2.058813413585554</v>
      </c>
      <c r="G41" s="10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10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10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10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10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10">
        <f>FC_IND_IS_E!L41+FC_IND_NFM_E!L41+FC_IND_CPC_E!L41+FC_IND_NMM_E!L41+FC_IND_PPP_E!L41+FC_IND_FBT_E!L41+FC_IND_TE_E!L41+FC_IND_MAC_E!L41+FC_IND_TL_E!L41+FC_IND_WP_E!L41+FC_IND_MQ_E!L41+FC_IND_CON_E!L41+FC_IND_NSP_E!L41</f>
        <v>3.088220120378331</v>
      </c>
      <c r="M41" s="10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10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10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10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10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10">
        <f>FC_IND_IS_E!R41+FC_IND_NFM_E!R41+FC_IND_CPC_E!R41+FC_IND_NMM_E!R41+FC_IND_PPP_E!R41+FC_IND_FBT_E!R41+FC_IND_TE_E!R41+FC_IND_MAC_E!R41+FC_IND_TL_E!R41+FC_IND_WP_E!R41+FC_IND_MQ_E!R41+FC_IND_CON_E!R41+FC_IND_NSP_E!R41</f>
        <v>2.9922613929492688E-2</v>
      </c>
      <c r="S41" s="10">
        <f>FC_IND_IS_E!S41+FC_IND_NFM_E!S41+FC_IND_CPC_E!S41+FC_IND_NMM_E!S41+FC_IND_PPP_E!S41+FC_IND_FBT_E!S41+FC_IND_TE_E!S41+FC_IND_MAC_E!S41+FC_IND_TL_E!S41+FC_IND_WP_E!S41+FC_IND_MQ_E!S41+FC_IND_CON_E!S41+FC_IND_NSP_E!S41</f>
        <v>8.8564058469475487E-2</v>
      </c>
      <c r="T41" s="10">
        <f>FC_IND_IS_E!T41+FC_IND_NFM_E!T41+FC_IND_CPC_E!T41+FC_IND_NMM_E!T41+FC_IND_PPP_E!T41+FC_IND_FBT_E!T41+FC_IND_TE_E!T41+FC_IND_MAC_E!T41+FC_IND_TL_E!T41+FC_IND_WP_E!T41+FC_IND_MQ_E!T41+FC_IND_CON_E!T41+FC_IND_NSP_E!T41</f>
        <v>0.1606190885640584</v>
      </c>
      <c r="U41" s="10">
        <f>FC_IND_IS_E!U41+FC_IND_NFM_E!U41+FC_IND_CPC_E!U41+FC_IND_NMM_E!U41+FC_IND_PPP_E!U41+FC_IND_FBT_E!U41+FC_IND_TE_E!U41+FC_IND_MAC_E!U41+FC_IND_TL_E!U41+FC_IND_WP_E!U41+FC_IND_MQ_E!U41+FC_IND_CON_E!U41+FC_IND_NSP_E!U41</f>
        <v>0.11324161650902838</v>
      </c>
      <c r="V41" s="10">
        <f>FC_IND_IS_E!V41+FC_IND_NFM_E!V41+FC_IND_CPC_E!V41+FC_IND_NMM_E!V41+FC_IND_PPP_E!V41+FC_IND_FBT_E!V41+FC_IND_TE_E!V41+FC_IND_MAC_E!V41+FC_IND_TL_E!V41+FC_IND_WP_E!V41+FC_IND_MQ_E!V41+FC_IND_CON_E!V41+FC_IND_NSP_E!V41</f>
        <v>0.54772141014617348</v>
      </c>
      <c r="W41" s="10">
        <f>FC_IND_IS_E!W41+FC_IND_NFM_E!W41+FC_IND_CPC_E!W41+FC_IND_NMM_E!W41+FC_IND_PPP_E!W41+FC_IND_FBT_E!W41+FC_IND_TE_E!W41+FC_IND_MAC_E!W41+FC_IND_TL_E!W41+FC_IND_WP_E!W41+FC_IND_MQ_E!W41+FC_IND_CON_E!W41+FC_IND_NSP_E!W41</f>
        <v>0.10808254514187446</v>
      </c>
      <c r="X41" s="10">
        <f>FC_IND_IS_E!X41+FC_IND_NFM_E!X41+FC_IND_CPC_E!X41+FC_IND_NMM_E!X41+FC_IND_PPP_E!X41+FC_IND_FBT_E!X41+FC_IND_TE_E!X41+FC_IND_MAC_E!X41+FC_IND_TL_E!X41+FC_IND_WP_E!X41+FC_IND_MQ_E!X41+FC_IND_CON_E!X41+FC_IND_NSP_E!X41</f>
        <v>6.1822871883061056E-2</v>
      </c>
    </row>
    <row r="42" spans="1:24" ht="11.25" customHeight="1" x14ac:dyDescent="0.2">
      <c r="A42" s="41" t="s">
        <v>71</v>
      </c>
      <c r="B42" s="9" t="s">
        <v>72</v>
      </c>
      <c r="C42" s="10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10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10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10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10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10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10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10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10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10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10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10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10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10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10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10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10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10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10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10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10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10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FC_IND_IS_E!C43+FC_IND_NFM_E!C43+FC_IND_CPC_E!C43+FC_IND_NMM_E!C43+FC_IND_PPP_E!C43+FC_IND_FBT_E!C43+FC_IND_TE_E!C43+FC_IND_MAC_E!C43+FC_IND_TL_E!C43+FC_IND_WP_E!C43+FC_IND_MQ_E!C43+FC_IND_CON_E!C43+FC_IND_NSP_E!C43</f>
        <v>805.01100601891642</v>
      </c>
      <c r="D43" s="10">
        <f>FC_IND_IS_E!D43+FC_IND_NFM_E!D43+FC_IND_CPC_E!D43+FC_IND_NMM_E!D43+FC_IND_PPP_E!D43+FC_IND_FBT_E!D43+FC_IND_TE_E!D43+FC_IND_MAC_E!D43+FC_IND_TL_E!D43+FC_IND_WP_E!D43+FC_IND_MQ_E!D43+FC_IND_CON_E!D43+FC_IND_NSP_E!D43</f>
        <v>777.21642304385216</v>
      </c>
      <c r="E43" s="10">
        <f>FC_IND_IS_E!E43+FC_IND_NFM_E!E43+FC_IND_CPC_E!E43+FC_IND_NMM_E!E43+FC_IND_PPP_E!E43+FC_IND_FBT_E!E43+FC_IND_TE_E!E43+FC_IND_MAC_E!E43+FC_IND_TL_E!E43+FC_IND_WP_E!E43+FC_IND_MQ_E!E43+FC_IND_CON_E!E43+FC_IND_NSP_E!E43</f>
        <v>724.71573516766978</v>
      </c>
      <c r="F43" s="10">
        <f>FC_IND_IS_E!F43+FC_IND_NFM_E!F43+FC_IND_CPC_E!F43+FC_IND_NMM_E!F43+FC_IND_PPP_E!F43+FC_IND_FBT_E!F43+FC_IND_TE_E!F43+FC_IND_MAC_E!F43+FC_IND_TL_E!F43+FC_IND_WP_E!F43+FC_IND_MQ_E!F43+FC_IND_CON_E!F43+FC_IND_NSP_E!F43</f>
        <v>703.09776440240739</v>
      </c>
      <c r="G43" s="10">
        <f>FC_IND_IS_E!G43+FC_IND_NFM_E!G43+FC_IND_CPC_E!G43+FC_IND_NMM_E!G43+FC_IND_PPP_E!G43+FC_IND_FBT_E!G43+FC_IND_TE_E!G43+FC_IND_MAC_E!G43+FC_IND_TL_E!G43+FC_IND_WP_E!G43+FC_IND_MQ_E!G43+FC_IND_CON_E!G43+FC_IND_NSP_E!G43</f>
        <v>711.33327601031806</v>
      </c>
      <c r="H43" s="10">
        <f>FC_IND_IS_E!H43+FC_IND_NFM_E!H43+FC_IND_CPC_E!H43+FC_IND_NMM_E!H43+FC_IND_PPP_E!H43+FC_IND_FBT_E!H43+FC_IND_TE_E!H43+FC_IND_MAC_E!H43+FC_IND_TL_E!H43+FC_IND_WP_E!H43+FC_IND_MQ_E!H43+FC_IND_CON_E!H43+FC_IND_NSP_E!H43</f>
        <v>723.68632846087701</v>
      </c>
      <c r="I43" s="10">
        <f>FC_IND_IS_E!I43+FC_IND_NFM_E!I43+FC_IND_CPC_E!I43+FC_IND_NMM_E!I43+FC_IND_PPP_E!I43+FC_IND_FBT_E!I43+FC_IND_TE_E!I43+FC_IND_MAC_E!I43+FC_IND_TL_E!I43+FC_IND_WP_E!I43+FC_IND_MQ_E!I43+FC_IND_CON_E!I43+FC_IND_NSP_E!I43</f>
        <v>708.24496990541695</v>
      </c>
      <c r="J43" s="10">
        <f>FC_IND_IS_E!J43+FC_IND_NFM_E!J43+FC_IND_CPC_E!J43+FC_IND_NMM_E!J43+FC_IND_PPP_E!J43+FC_IND_FBT_E!J43+FC_IND_TE_E!J43+FC_IND_MAC_E!J43+FC_IND_TL_E!J43+FC_IND_WP_E!J43+FC_IND_MQ_E!J43+FC_IND_CON_E!J43+FC_IND_NSP_E!J43</f>
        <v>694.86242476354255</v>
      </c>
      <c r="K43" s="10">
        <f>FC_IND_IS_E!K43+FC_IND_NFM_E!K43+FC_IND_CPC_E!K43+FC_IND_NMM_E!K43+FC_IND_PPP_E!K43+FC_IND_FBT_E!K43+FC_IND_TE_E!K43+FC_IND_MAC_E!K43+FC_IND_TL_E!K43+FC_IND_WP_E!K43+FC_IND_MQ_E!K43+FC_IND_CON_E!K43+FC_IND_NSP_E!K43</f>
        <v>682.02923473774717</v>
      </c>
      <c r="L43" s="10">
        <f>FC_IND_IS_E!L43+FC_IND_NFM_E!L43+FC_IND_CPC_E!L43+FC_IND_NMM_E!L43+FC_IND_PPP_E!L43+FC_IND_FBT_E!L43+FC_IND_TE_E!L43+FC_IND_MAC_E!L43+FC_IND_TL_E!L43+FC_IND_WP_E!L43+FC_IND_MQ_E!L43+FC_IND_CON_E!L43+FC_IND_NSP_E!L43</f>
        <v>661.39294926913146</v>
      </c>
      <c r="M43" s="10">
        <f>FC_IND_IS_E!M43+FC_IND_NFM_E!M43+FC_IND_CPC_E!M43+FC_IND_NMM_E!M43+FC_IND_PPP_E!M43+FC_IND_FBT_E!M43+FC_IND_TE_E!M43+FC_IND_MAC_E!M43+FC_IND_TL_E!M43+FC_IND_WP_E!M43+FC_IND_MQ_E!M43+FC_IND_CON_E!M43+FC_IND_NSP_E!M43</f>
        <v>585.03869303525357</v>
      </c>
      <c r="N43" s="10">
        <f>FC_IND_IS_E!N43+FC_IND_NFM_E!N43+FC_IND_CPC_E!N43+FC_IND_NMM_E!N43+FC_IND_PPP_E!N43+FC_IND_FBT_E!N43+FC_IND_TE_E!N43+FC_IND_MAC_E!N43+FC_IND_TL_E!N43+FC_IND_WP_E!N43+FC_IND_MQ_E!N43+FC_IND_CON_E!N43+FC_IND_NSP_E!N43</f>
        <v>619.08856405846939</v>
      </c>
      <c r="O43" s="10">
        <f>FC_IND_IS_E!O43+FC_IND_NFM_E!O43+FC_IND_CPC_E!O43+FC_IND_NMM_E!O43+FC_IND_PPP_E!O43+FC_IND_FBT_E!O43+FC_IND_TE_E!O43+FC_IND_MAC_E!O43+FC_IND_TL_E!O43+FC_IND_WP_E!O43+FC_IND_MQ_E!O43+FC_IND_CON_E!O43+FC_IND_NSP_E!O43</f>
        <v>553.05245055889941</v>
      </c>
      <c r="P43" s="10">
        <f>FC_IND_IS_E!P43+FC_IND_NFM_E!P43+FC_IND_CPC_E!P43+FC_IND_NMM_E!P43+FC_IND_PPP_E!P43+FC_IND_FBT_E!P43+FC_IND_TE_E!P43+FC_IND_MAC_E!P43+FC_IND_TL_E!P43+FC_IND_WP_E!P43+FC_IND_MQ_E!P43+FC_IND_CON_E!P43+FC_IND_NSP_E!P43</f>
        <v>556.14789337919171</v>
      </c>
      <c r="Q43" s="10">
        <f>FC_IND_IS_E!Q43+FC_IND_NFM_E!Q43+FC_IND_CPC_E!Q43+FC_IND_NMM_E!Q43+FC_IND_PPP_E!Q43+FC_IND_FBT_E!Q43+FC_IND_TE_E!Q43+FC_IND_MAC_E!Q43+FC_IND_TL_E!Q43+FC_IND_WP_E!Q43+FC_IND_MQ_E!Q43+FC_IND_CON_E!Q43+FC_IND_NSP_E!Q43</f>
        <v>564.40240756663798</v>
      </c>
      <c r="R43" s="10">
        <f>FC_IND_IS_E!R43+FC_IND_NFM_E!R43+FC_IND_CPC_E!R43+FC_IND_NMM_E!R43+FC_IND_PPP_E!R43+FC_IND_FBT_E!R43+FC_IND_TE_E!R43+FC_IND_MAC_E!R43+FC_IND_TL_E!R43+FC_IND_WP_E!R43+FC_IND_MQ_E!R43+FC_IND_CON_E!R43+FC_IND_NSP_E!R43</f>
        <v>519.53052450558891</v>
      </c>
      <c r="S43" s="10">
        <f>FC_IND_IS_E!S43+FC_IND_NFM_E!S43+FC_IND_CPC_E!S43+FC_IND_NMM_E!S43+FC_IND_PPP_E!S43+FC_IND_FBT_E!S43+FC_IND_TE_E!S43+FC_IND_MAC_E!S43+FC_IND_TL_E!S43+FC_IND_WP_E!S43+FC_IND_MQ_E!S43+FC_IND_CON_E!S43+FC_IND_NSP_E!S43</f>
        <v>560.54789337919169</v>
      </c>
      <c r="T43" s="10">
        <f>FC_IND_IS_E!T43+FC_IND_NFM_E!T43+FC_IND_CPC_E!T43+FC_IND_NMM_E!T43+FC_IND_PPP_E!T43+FC_IND_FBT_E!T43+FC_IND_TE_E!T43+FC_IND_MAC_E!T43+FC_IND_TL_E!T43+FC_IND_WP_E!T43+FC_IND_MQ_E!T43+FC_IND_CON_E!T43+FC_IND_NSP_E!T43</f>
        <v>515.73929492691298</v>
      </c>
      <c r="U43" s="10">
        <f>FC_IND_IS_E!U43+FC_IND_NFM_E!U43+FC_IND_CPC_E!U43+FC_IND_NMM_E!U43+FC_IND_PPP_E!U43+FC_IND_FBT_E!U43+FC_IND_TE_E!U43+FC_IND_MAC_E!U43+FC_IND_TL_E!U43+FC_IND_WP_E!U43+FC_IND_MQ_E!U43+FC_IND_CON_E!U43+FC_IND_NSP_E!U43</f>
        <v>508.322871883061</v>
      </c>
      <c r="V43" s="10">
        <f>FC_IND_IS_E!V43+FC_IND_NFM_E!V43+FC_IND_CPC_E!V43+FC_IND_NMM_E!V43+FC_IND_PPP_E!V43+FC_IND_FBT_E!V43+FC_IND_TE_E!V43+FC_IND_MAC_E!V43+FC_IND_TL_E!V43+FC_IND_WP_E!V43+FC_IND_MQ_E!V43+FC_IND_CON_E!V43+FC_IND_NSP_E!V43</f>
        <v>475.76895958727425</v>
      </c>
      <c r="W43" s="10">
        <f>FC_IND_IS_E!W43+FC_IND_NFM_E!W43+FC_IND_CPC_E!W43+FC_IND_NMM_E!W43+FC_IND_PPP_E!W43+FC_IND_FBT_E!W43+FC_IND_TE_E!W43+FC_IND_MAC_E!W43+FC_IND_TL_E!W43+FC_IND_WP_E!W43+FC_IND_MQ_E!W43+FC_IND_CON_E!W43+FC_IND_NSP_E!W43</f>
        <v>511.68503869303521</v>
      </c>
      <c r="X43" s="10">
        <f>FC_IND_IS_E!X43+FC_IND_NFM_E!X43+FC_IND_CPC_E!X43+FC_IND_NMM_E!X43+FC_IND_PPP_E!X43+FC_IND_FBT_E!X43+FC_IND_TE_E!X43+FC_IND_MAC_E!X43+FC_IND_TL_E!X43+FC_IND_WP_E!X43+FC_IND_MQ_E!X43+FC_IND_CON_E!X43+FC_IND_NSP_E!X43</f>
        <v>472.31349957007734</v>
      </c>
    </row>
    <row r="44" spans="1:24" ht="11.25" customHeight="1" x14ac:dyDescent="0.2">
      <c r="A44" s="41" t="s">
        <v>75</v>
      </c>
      <c r="B44" s="9" t="s">
        <v>76</v>
      </c>
      <c r="C44" s="10">
        <f>FC_IND_IS_E!C44+FC_IND_NFM_E!C44+FC_IND_CPC_E!C44+FC_IND_NMM_E!C44+FC_IND_PPP_E!C44+FC_IND_FBT_E!C44+FC_IND_TE_E!C44+FC_IND_MAC_E!C44+FC_IND_TL_E!C44+FC_IND_WP_E!C44+FC_IND_MQ_E!C44+FC_IND_CON_E!C44+FC_IND_NSP_E!C44</f>
        <v>38.191487532244196</v>
      </c>
      <c r="D44" s="10">
        <f>FC_IND_IS_E!D44+FC_IND_NFM_E!D44+FC_IND_CPC_E!D44+FC_IND_NMM_E!D44+FC_IND_PPP_E!D44+FC_IND_FBT_E!D44+FC_IND_TE_E!D44+FC_IND_MAC_E!D44+FC_IND_TL_E!D44+FC_IND_WP_E!D44+FC_IND_MQ_E!D44+FC_IND_CON_E!D44+FC_IND_NSP_E!D44</f>
        <v>43.087790197764392</v>
      </c>
      <c r="E44" s="10">
        <f>FC_IND_IS_E!E44+FC_IND_NFM_E!E44+FC_IND_CPC_E!E44+FC_IND_NMM_E!E44+FC_IND_PPP_E!E44+FC_IND_FBT_E!E44+FC_IND_TE_E!E44+FC_IND_MAC_E!E44+FC_IND_TL_E!E44+FC_IND_WP_E!E44+FC_IND_MQ_E!E44+FC_IND_CON_E!E44+FC_IND_NSP_E!E44</f>
        <v>14.689079965606192</v>
      </c>
      <c r="F44" s="10">
        <f>FC_IND_IS_E!F44+FC_IND_NFM_E!F44+FC_IND_CPC_E!F44+FC_IND_NMM_E!F44+FC_IND_PPP_E!F44+FC_IND_FBT_E!F44+FC_IND_TE_E!F44+FC_IND_MAC_E!F44+FC_IND_TL_E!F44+FC_IND_WP_E!F44+FC_IND_MQ_E!F44+FC_IND_CON_E!F44+FC_IND_NSP_E!F44</f>
        <v>22.523215821152185</v>
      </c>
      <c r="G44" s="10">
        <f>FC_IND_IS_E!G44+FC_IND_NFM_E!G44+FC_IND_CPC_E!G44+FC_IND_NMM_E!G44+FC_IND_PPP_E!G44+FC_IND_FBT_E!G44+FC_IND_TE_E!G44+FC_IND_MAC_E!G44+FC_IND_TL_E!G44+FC_IND_WP_E!G44+FC_IND_MQ_E!G44+FC_IND_CON_E!G44+FC_IND_NSP_E!G44</f>
        <v>18.606104901117792</v>
      </c>
      <c r="H44" s="10">
        <f>FC_IND_IS_E!H44+FC_IND_NFM_E!H44+FC_IND_CPC_E!H44+FC_IND_NMM_E!H44+FC_IND_PPP_E!H44+FC_IND_FBT_E!H44+FC_IND_TE_E!H44+FC_IND_MAC_E!H44+FC_IND_TL_E!H44+FC_IND_WP_E!H44+FC_IND_MQ_E!H44+FC_IND_CON_E!H44+FC_IND_NSP_E!H44</f>
        <v>17.626827171109198</v>
      </c>
      <c r="I44" s="10">
        <f>FC_IND_IS_E!I44+FC_IND_NFM_E!I44+FC_IND_CPC_E!I44+FC_IND_NMM_E!I44+FC_IND_PPP_E!I44+FC_IND_FBT_E!I44+FC_IND_TE_E!I44+FC_IND_MAC_E!I44+FC_IND_TL_E!I44+FC_IND_WP_E!I44+FC_IND_MQ_E!I44+FC_IND_CON_E!I44+FC_IND_NSP_E!I44</f>
        <v>23.502493551160786</v>
      </c>
      <c r="J44" s="10">
        <f>FC_IND_IS_E!J44+FC_IND_NFM_E!J44+FC_IND_CPC_E!J44+FC_IND_NMM_E!J44+FC_IND_PPP_E!J44+FC_IND_FBT_E!J44+FC_IND_TE_E!J44+FC_IND_MAC_E!J44+FC_IND_TL_E!J44+FC_IND_WP_E!J44+FC_IND_MQ_E!J44+FC_IND_CON_E!J44+FC_IND_NSP_E!J44</f>
        <v>24.481685296646603</v>
      </c>
      <c r="K44" s="10">
        <f>FC_IND_IS_E!K44+FC_IND_NFM_E!K44+FC_IND_CPC_E!K44+FC_IND_NMM_E!K44+FC_IND_PPP_E!K44+FC_IND_FBT_E!K44+FC_IND_TE_E!K44+FC_IND_MAC_E!K44+FC_IND_TL_E!K44+FC_IND_WP_E!K44+FC_IND_MQ_E!K44+FC_IND_CON_E!K44+FC_IND_NSP_E!K44</f>
        <v>27.419518486672402</v>
      </c>
      <c r="L44" s="10">
        <f>FC_IND_IS_E!L44+FC_IND_NFM_E!L44+FC_IND_CPC_E!L44+FC_IND_NMM_E!L44+FC_IND_PPP_E!L44+FC_IND_FBT_E!L44+FC_IND_TE_E!L44+FC_IND_MAC_E!L44+FC_IND_TL_E!L44+FC_IND_WP_E!L44+FC_IND_MQ_E!L44+FC_IND_CON_E!L44+FC_IND_NSP_E!L44</f>
        <v>17.626827171109198</v>
      </c>
      <c r="M44" s="10">
        <f>FC_IND_IS_E!M44+FC_IND_NFM_E!M44+FC_IND_CPC_E!M44+FC_IND_NMM_E!M44+FC_IND_PPP_E!M44+FC_IND_FBT_E!M44+FC_IND_TE_E!M44+FC_IND_MAC_E!M44+FC_IND_TL_E!M44+FC_IND_WP_E!M44+FC_IND_MQ_E!M44+FC_IND_CON_E!M44+FC_IND_NSP_E!M44</f>
        <v>16.647549441100601</v>
      </c>
      <c r="N44" s="10">
        <f>FC_IND_IS_E!N44+FC_IND_NFM_E!N44+FC_IND_CPC_E!N44+FC_IND_NMM_E!N44+FC_IND_PPP_E!N44+FC_IND_FBT_E!N44+FC_IND_TE_E!N44+FC_IND_MAC_E!N44+FC_IND_TL_E!N44+FC_IND_WP_E!N44+FC_IND_MQ_E!N44+FC_IND_CON_E!N44+FC_IND_NSP_E!N44</f>
        <v>17.626827171109198</v>
      </c>
      <c r="O44" s="10">
        <f>FC_IND_IS_E!O44+FC_IND_NFM_E!O44+FC_IND_CPC_E!O44+FC_IND_NMM_E!O44+FC_IND_PPP_E!O44+FC_IND_FBT_E!O44+FC_IND_TE_E!O44+FC_IND_MAC_E!O44+FC_IND_TL_E!O44+FC_IND_WP_E!O44+FC_IND_MQ_E!O44+FC_IND_CON_E!O44+FC_IND_NSP_E!O44</f>
        <v>12.85468615649183</v>
      </c>
      <c r="P44" s="10">
        <f>FC_IND_IS_E!P44+FC_IND_NFM_E!P44+FC_IND_CPC_E!P44+FC_IND_NMM_E!P44+FC_IND_PPP_E!P44+FC_IND_FBT_E!P44+FC_IND_TE_E!P44+FC_IND_MAC_E!P44+FC_IND_TL_E!P44+FC_IND_WP_E!P44+FC_IND_MQ_E!P44+FC_IND_CON_E!P44+FC_IND_NSP_E!P44</f>
        <v>4.8963026655202064</v>
      </c>
      <c r="Q44" s="10">
        <f>FC_IND_IS_E!Q44+FC_IND_NFM_E!Q44+FC_IND_CPC_E!Q44+FC_IND_NMM_E!Q44+FC_IND_PPP_E!Q44+FC_IND_FBT_E!Q44+FC_IND_TE_E!Q44+FC_IND_MAC_E!Q44+FC_IND_TL_E!Q44+FC_IND_WP_E!Q44+FC_IND_MQ_E!Q44+FC_IND_CON_E!Q44+FC_IND_NSP_E!Q44</f>
        <v>4.8963026655202064</v>
      </c>
      <c r="R44" s="10">
        <f>FC_IND_IS_E!R44+FC_IND_NFM_E!R44+FC_IND_CPC_E!R44+FC_IND_NMM_E!R44+FC_IND_PPP_E!R44+FC_IND_FBT_E!R44+FC_IND_TE_E!R44+FC_IND_MAC_E!R44+FC_IND_TL_E!R44+FC_IND_WP_E!R44+FC_IND_MQ_E!R44+FC_IND_CON_E!R44+FC_IND_NSP_E!R44</f>
        <v>4.7132416165090278</v>
      </c>
      <c r="S44" s="10">
        <f>FC_IND_IS_E!S44+FC_IND_NFM_E!S44+FC_IND_CPC_E!S44+FC_IND_NMM_E!S44+FC_IND_PPP_E!S44+FC_IND_FBT_E!S44+FC_IND_TE_E!S44+FC_IND_MAC_E!S44+FC_IND_TL_E!S44+FC_IND_WP_E!S44+FC_IND_MQ_E!S44+FC_IND_CON_E!S44+FC_IND_NSP_E!S44</f>
        <v>4.7043852106620809</v>
      </c>
      <c r="T44" s="10">
        <f>FC_IND_IS_E!T44+FC_IND_NFM_E!T44+FC_IND_CPC_E!T44+FC_IND_NMM_E!T44+FC_IND_PPP_E!T44+FC_IND_FBT_E!T44+FC_IND_TE_E!T44+FC_IND_MAC_E!T44+FC_IND_TL_E!T44+FC_IND_WP_E!T44+FC_IND_MQ_E!T44+FC_IND_CON_E!T44+FC_IND_NSP_E!T44</f>
        <v>5.3418744625967314</v>
      </c>
      <c r="U44" s="10">
        <f>FC_IND_IS_E!U44+FC_IND_NFM_E!U44+FC_IND_CPC_E!U44+FC_IND_NMM_E!U44+FC_IND_PPP_E!U44+FC_IND_FBT_E!U44+FC_IND_TE_E!U44+FC_IND_MAC_E!U44+FC_IND_TL_E!U44+FC_IND_WP_E!U44+FC_IND_MQ_E!U44+FC_IND_CON_E!U44+FC_IND_NSP_E!U44</f>
        <v>9.4582975064488374E-4</v>
      </c>
      <c r="V44" s="10">
        <f>FC_IND_IS_E!V44+FC_IND_NFM_E!V44+FC_IND_CPC_E!V44+FC_IND_NMM_E!V44+FC_IND_PPP_E!V44+FC_IND_FBT_E!V44+FC_IND_TE_E!V44+FC_IND_MAC_E!V44+FC_IND_TL_E!V44+FC_IND_WP_E!V44+FC_IND_MQ_E!V44+FC_IND_CON_E!V44+FC_IND_NSP_E!V44</f>
        <v>0</v>
      </c>
      <c r="W44" s="10">
        <f>FC_IND_IS_E!W44+FC_IND_NFM_E!W44+FC_IND_CPC_E!W44+FC_IND_NMM_E!W44+FC_IND_PPP_E!W44+FC_IND_FBT_E!W44+FC_IND_TE_E!W44+FC_IND_MAC_E!W44+FC_IND_TL_E!W44+FC_IND_WP_E!W44+FC_IND_MQ_E!W44+FC_IND_CON_E!W44+FC_IND_NSP_E!W44</f>
        <v>0</v>
      </c>
      <c r="X44" s="10">
        <f>FC_IND_IS_E!X44+FC_IND_NFM_E!X44+FC_IND_CPC_E!X44+FC_IND_NMM_E!X44+FC_IND_PPP_E!X44+FC_IND_FBT_E!X44+FC_IND_TE_E!X44+FC_IND_MAC_E!X44+FC_IND_TL_E!X44+FC_IND_WP_E!X44+FC_IND_MQ_E!X44+FC_IND_CON_E!X44+FC_IND_NSP_E!X44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10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10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10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10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10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10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10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10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10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10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10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10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10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10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10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10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10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10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10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10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10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10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10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10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10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10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10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10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10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10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10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10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10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10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10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10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10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10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10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10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10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10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10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10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10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10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10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10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10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10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10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10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10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10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10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10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10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10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10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10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10">
        <f>FC_IND_IS_E!V47+FC_IND_NFM_E!V47+FC_IND_CPC_E!V47+FC_IND_NMM_E!V47+FC_IND_PPP_E!V47+FC_IND_FBT_E!V47+FC_IND_TE_E!V47+FC_IND_MAC_E!V47+FC_IND_TL_E!V47+FC_IND_WP_E!V47+FC_IND_MQ_E!V47+FC_IND_CON_E!V47+FC_IND_NSP_E!V47</f>
        <v>0.1000859845227859</v>
      </c>
      <c r="W47" s="10">
        <f>FC_IND_IS_E!W47+FC_IND_NFM_E!W47+FC_IND_CPC_E!W47+FC_IND_NMM_E!W47+FC_IND_PPP_E!W47+FC_IND_FBT_E!W47+FC_IND_TE_E!W47+FC_IND_MAC_E!W47+FC_IND_TL_E!W47+FC_IND_WP_E!W47+FC_IND_MQ_E!W47+FC_IND_CON_E!W47+FC_IND_NSP_E!W47</f>
        <v>6.4058469475494401E-2</v>
      </c>
      <c r="X47" s="10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10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10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10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10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10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10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10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10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10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10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10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10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10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10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10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10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10">
        <f>FC_IND_IS_E!T48+FC_IND_NFM_E!T48+FC_IND_CPC_E!T48+FC_IND_NMM_E!T48+FC_IND_PPP_E!T48+FC_IND_FBT_E!T48+FC_IND_TE_E!T48+FC_IND_MAC_E!T48+FC_IND_TL_E!T48+FC_IND_WP_E!T48+FC_IND_MQ_E!T48+FC_IND_CON_E!T48+FC_IND_NSP_E!T48</f>
        <v>1.398968185726569</v>
      </c>
      <c r="U48" s="10">
        <f>FC_IND_IS_E!U48+FC_IND_NFM_E!U48+FC_IND_CPC_E!U48+FC_IND_NMM_E!U48+FC_IND_PPP_E!U48+FC_IND_FBT_E!U48+FC_IND_TE_E!U48+FC_IND_MAC_E!U48+FC_IND_TL_E!U48+FC_IND_WP_E!U48+FC_IND_MQ_E!U48+FC_IND_CON_E!U48+FC_IND_NSP_E!U48</f>
        <v>1.255202063628547</v>
      </c>
      <c r="V48" s="10">
        <f>FC_IND_IS_E!V48+FC_IND_NFM_E!V48+FC_IND_CPC_E!V48+FC_IND_NMM_E!V48+FC_IND_PPP_E!V48+FC_IND_FBT_E!V48+FC_IND_TE_E!V48+FC_IND_MAC_E!V48+FC_IND_TL_E!V48+FC_IND_WP_E!V48+FC_IND_MQ_E!V48+FC_IND_CON_E!V48+FC_IND_NSP_E!V48</f>
        <v>1.6386070507308681</v>
      </c>
      <c r="W48" s="10">
        <f>FC_IND_IS_E!W48+FC_IND_NFM_E!W48+FC_IND_CPC_E!W48+FC_IND_NMM_E!W48+FC_IND_PPP_E!W48+FC_IND_FBT_E!W48+FC_IND_TE_E!W48+FC_IND_MAC_E!W48+FC_IND_TL_E!W48+FC_IND_WP_E!W48+FC_IND_MQ_E!W48+FC_IND_CON_E!W48+FC_IND_NSP_E!W48</f>
        <v>1.7941530524505589</v>
      </c>
      <c r="X48" s="10">
        <f>FC_IND_IS_E!X48+FC_IND_NFM_E!X48+FC_IND_CPC_E!X48+FC_IND_NMM_E!X48+FC_IND_PPP_E!X48+FC_IND_FBT_E!X48+FC_IND_TE_E!X48+FC_IND_MAC_E!X48+FC_IND_TL_E!X48+FC_IND_WP_E!X48+FC_IND_MQ_E!X48+FC_IND_CON_E!X48+FC_IND_NSP_E!X48</f>
        <v>1.8958727429062769</v>
      </c>
    </row>
    <row r="49" spans="1:24" ht="11.25" customHeight="1" x14ac:dyDescent="0.2">
      <c r="A49" s="41" t="s">
        <v>85</v>
      </c>
      <c r="B49" s="9" t="s">
        <v>86</v>
      </c>
      <c r="C49" s="10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10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10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10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10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10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10">
        <f>FC_IND_IS_E!I49+FC_IND_NFM_E!I49+FC_IND_CPC_E!I49+FC_IND_NMM_E!I49+FC_IND_PPP_E!I49+FC_IND_FBT_E!I49+FC_IND_TE_E!I49+FC_IND_MAC_E!I49+FC_IND_TL_E!I49+FC_IND_WP_E!I49+FC_IND_MQ_E!I49+FC_IND_CON_E!I49+FC_IND_NSP_E!I49</f>
        <v>44.874376612209801</v>
      </c>
      <c r="J49" s="10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10">
        <f>FC_IND_IS_E!K49+FC_IND_NFM_E!K49+FC_IND_CPC_E!K49+FC_IND_NMM_E!K49+FC_IND_PPP_E!K49+FC_IND_FBT_E!K49+FC_IND_TE_E!K49+FC_IND_MAC_E!K49+FC_IND_TL_E!K49+FC_IND_WP_E!K49+FC_IND_MQ_E!K49+FC_IND_CON_E!K49+FC_IND_NSP_E!K49</f>
        <v>11.218572656921751</v>
      </c>
      <c r="L49" s="10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10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10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10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10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10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10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10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10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10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10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10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10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FC_IND_IS_E!C50+FC_IND_NFM_E!C50+FC_IND_CPC_E!C50+FC_IND_NMM_E!C50+FC_IND_PPP_E!C50+FC_IND_FBT_E!C50+FC_IND_TE_E!C50+FC_IND_MAC_E!C50+FC_IND_TL_E!C50+FC_IND_WP_E!C50+FC_IND_MQ_E!C50+FC_IND_CON_E!C50+FC_IND_NSP_E!C50</f>
        <v>107.0029234737747</v>
      </c>
      <c r="D50" s="10">
        <f>FC_IND_IS_E!D50+FC_IND_NFM_E!D50+FC_IND_CPC_E!D50+FC_IND_NMM_E!D50+FC_IND_PPP_E!D50+FC_IND_FBT_E!D50+FC_IND_TE_E!D50+FC_IND_MAC_E!D50+FC_IND_TL_E!D50+FC_IND_WP_E!D50+FC_IND_MQ_E!D50+FC_IND_CON_E!D50+FC_IND_NSP_E!D50</f>
        <v>99.359931212381767</v>
      </c>
      <c r="E50" s="10">
        <f>FC_IND_IS_E!E50+FC_IND_NFM_E!E50+FC_IND_CPC_E!E50+FC_IND_NMM_E!E50+FC_IND_PPP_E!E50+FC_IND_FBT_E!E50+FC_IND_TE_E!E50+FC_IND_MAC_E!E50+FC_IND_TL_E!E50+FC_IND_WP_E!E50+FC_IND_MQ_E!E50+FC_IND_CON_E!E50+FC_IND_NSP_E!E50</f>
        <v>99.359931212381753</v>
      </c>
      <c r="F50" s="10">
        <f>FC_IND_IS_E!F50+FC_IND_NFM_E!F50+FC_IND_CPC_E!F50+FC_IND_NMM_E!F50+FC_IND_PPP_E!F50+FC_IND_FBT_E!F50+FC_IND_TE_E!F50+FC_IND_MAC_E!F50+FC_IND_TL_E!F50+FC_IND_WP_E!F50+FC_IND_MQ_E!F50+FC_IND_CON_E!F50+FC_IND_NSP_E!F50</f>
        <v>79.296818572656917</v>
      </c>
      <c r="G50" s="10">
        <f>FC_IND_IS_E!G50+FC_IND_NFM_E!G50+FC_IND_CPC_E!G50+FC_IND_NMM_E!G50+FC_IND_PPP_E!G50+FC_IND_FBT_E!G50+FC_IND_TE_E!G50+FC_IND_MAC_E!G50+FC_IND_TL_E!G50+FC_IND_WP_E!G50+FC_IND_MQ_E!G50+FC_IND_CON_E!G50+FC_IND_NSP_E!G50</f>
        <v>38.215305245055887</v>
      </c>
      <c r="H50" s="10">
        <f>FC_IND_IS_E!H50+FC_IND_NFM_E!H50+FC_IND_CPC_E!H50+FC_IND_NMM_E!H50+FC_IND_PPP_E!H50+FC_IND_FBT_E!H50+FC_IND_TE_E!H50+FC_IND_MAC_E!H50+FC_IND_TL_E!H50+FC_IND_WP_E!H50+FC_IND_MQ_E!H50+FC_IND_CON_E!H50+FC_IND_NSP_E!H50</f>
        <v>36.304557179707651</v>
      </c>
      <c r="I50" s="10">
        <f>FC_IND_IS_E!I50+FC_IND_NFM_E!I50+FC_IND_CPC_E!I50+FC_IND_NMM_E!I50+FC_IND_PPP_E!I50+FC_IND_FBT_E!I50+FC_IND_TE_E!I50+FC_IND_MAC_E!I50+FC_IND_TL_E!I50+FC_IND_WP_E!I50+FC_IND_MQ_E!I50+FC_IND_CON_E!I50+FC_IND_NSP_E!I50</f>
        <v>27.706104901117794</v>
      </c>
      <c r="J50" s="10">
        <f>FC_IND_IS_E!J50+FC_IND_NFM_E!J50+FC_IND_CPC_E!J50+FC_IND_NMM_E!J50+FC_IND_PPP_E!J50+FC_IND_FBT_E!J50+FC_IND_TE_E!J50+FC_IND_MAC_E!J50+FC_IND_TL_E!J50+FC_IND_WP_E!J50+FC_IND_MQ_E!J50+FC_IND_CON_E!J50+FC_IND_NSP_E!J50</f>
        <v>42.036887360275145</v>
      </c>
      <c r="K50" s="10">
        <f>FC_IND_IS_E!K50+FC_IND_NFM_E!K50+FC_IND_CPC_E!K50+FC_IND_NMM_E!K50+FC_IND_PPP_E!K50+FC_IND_FBT_E!K50+FC_IND_TE_E!K50+FC_IND_MAC_E!K50+FC_IND_TL_E!K50+FC_IND_WP_E!K50+FC_IND_MQ_E!K50+FC_IND_CON_E!K50+FC_IND_NSP_E!K50</f>
        <v>34.393809114359399</v>
      </c>
      <c r="L50" s="10">
        <f>FC_IND_IS_E!L50+FC_IND_NFM_E!L50+FC_IND_CPC_E!L50+FC_IND_NMM_E!L50+FC_IND_PPP_E!L50+FC_IND_FBT_E!L50+FC_IND_TE_E!L50+FC_IND_MAC_E!L50+FC_IND_TL_E!L50+FC_IND_WP_E!L50+FC_IND_MQ_E!L50+FC_IND_CON_E!L50+FC_IND_NSP_E!L50</f>
        <v>19.10765262252794</v>
      </c>
      <c r="M50" s="10">
        <f>FC_IND_IS_E!M50+FC_IND_NFM_E!M50+FC_IND_CPC_E!M50+FC_IND_NMM_E!M50+FC_IND_PPP_E!M50+FC_IND_FBT_E!M50+FC_IND_TE_E!M50+FC_IND_MAC_E!M50+FC_IND_TL_E!M50+FC_IND_WP_E!M50+FC_IND_MQ_E!M50+FC_IND_CON_E!M50+FC_IND_NSP_E!M50</f>
        <v>28.661478933791916</v>
      </c>
      <c r="N50" s="10">
        <f>FC_IND_IS_E!N50+FC_IND_NFM_E!N50+FC_IND_CPC_E!N50+FC_IND_NMM_E!N50+FC_IND_PPP_E!N50+FC_IND_FBT_E!N50+FC_IND_TE_E!N50+FC_IND_MAC_E!N50+FC_IND_TL_E!N50+FC_IND_WP_E!N50+FC_IND_MQ_E!N50+FC_IND_CON_E!N50+FC_IND_NSP_E!N50</f>
        <v>33.438435081685299</v>
      </c>
      <c r="O50" s="10">
        <f>FC_IND_IS_E!O50+FC_IND_NFM_E!O50+FC_IND_CPC_E!O50+FC_IND_NMM_E!O50+FC_IND_PPP_E!O50+FC_IND_FBT_E!O50+FC_IND_TE_E!O50+FC_IND_MAC_E!O50+FC_IND_TL_E!O50+FC_IND_WP_E!O50+FC_IND_MQ_E!O50+FC_IND_CON_E!O50+FC_IND_NSP_E!O50</f>
        <v>29.616852966466034</v>
      </c>
      <c r="P50" s="10">
        <f>FC_IND_IS_E!P50+FC_IND_NFM_E!P50+FC_IND_CPC_E!P50+FC_IND_NMM_E!P50+FC_IND_PPP_E!P50+FC_IND_FBT_E!P50+FC_IND_TE_E!P50+FC_IND_MAC_E!P50+FC_IND_TL_E!P50+FC_IND_WP_E!P50+FC_IND_MQ_E!P50+FC_IND_CON_E!P50+FC_IND_NSP_E!P50</f>
        <v>17.196904557179707</v>
      </c>
      <c r="Q50" s="10">
        <f>FC_IND_IS_E!Q50+FC_IND_NFM_E!Q50+FC_IND_CPC_E!Q50+FC_IND_NMM_E!Q50+FC_IND_PPP_E!Q50+FC_IND_FBT_E!Q50+FC_IND_TE_E!Q50+FC_IND_MAC_E!Q50+FC_IND_TL_E!Q50+FC_IND_WP_E!Q50+FC_IND_MQ_E!Q50+FC_IND_CON_E!Q50+FC_IND_NSP_E!Q50</f>
        <v>54.456835769561472</v>
      </c>
      <c r="R50" s="10">
        <f>FC_IND_IS_E!R50+FC_IND_NFM_E!R50+FC_IND_CPC_E!R50+FC_IND_NMM_E!R50+FC_IND_PPP_E!R50+FC_IND_FBT_E!R50+FC_IND_TE_E!R50+FC_IND_MAC_E!R50+FC_IND_TL_E!R50+FC_IND_WP_E!R50+FC_IND_MQ_E!R50+FC_IND_CON_E!R50+FC_IND_NSP_E!R50</f>
        <v>8.5064488392089412</v>
      </c>
      <c r="S50" s="10">
        <f>FC_IND_IS_E!S50+FC_IND_NFM_E!S50+FC_IND_CPC_E!S50+FC_IND_NMM_E!S50+FC_IND_PPP_E!S50+FC_IND_FBT_E!S50+FC_IND_TE_E!S50+FC_IND_MAC_E!S50+FC_IND_TL_E!S50+FC_IND_WP_E!S50+FC_IND_MQ_E!S50+FC_IND_CON_E!S50+FC_IND_NSP_E!S50</f>
        <v>0.53619948409286322</v>
      </c>
      <c r="T50" s="10">
        <f>FC_IND_IS_E!T50+FC_IND_NFM_E!T50+FC_IND_CPC_E!T50+FC_IND_NMM_E!T50+FC_IND_PPP_E!T50+FC_IND_FBT_E!T50+FC_IND_TE_E!T50+FC_IND_MAC_E!T50+FC_IND_TL_E!T50+FC_IND_WP_E!T50+FC_IND_MQ_E!T50+FC_IND_CON_E!T50+FC_IND_NSP_E!T50</f>
        <v>0.63422184006878757</v>
      </c>
      <c r="U50" s="10">
        <f>FC_IND_IS_E!U50+FC_IND_NFM_E!U50+FC_IND_CPC_E!U50+FC_IND_NMM_E!U50+FC_IND_PPP_E!U50+FC_IND_FBT_E!U50+FC_IND_TE_E!U50+FC_IND_MAC_E!U50+FC_IND_TL_E!U50+FC_IND_WP_E!U50+FC_IND_MQ_E!U50+FC_IND_CON_E!U50+FC_IND_NSP_E!U50</f>
        <v>0.77858985382631107</v>
      </c>
      <c r="V50" s="10">
        <f>FC_IND_IS_E!V50+FC_IND_NFM_E!V50+FC_IND_CPC_E!V50+FC_IND_NMM_E!V50+FC_IND_PPP_E!V50+FC_IND_FBT_E!V50+FC_IND_TE_E!V50+FC_IND_MAC_E!V50+FC_IND_TL_E!V50+FC_IND_WP_E!V50+FC_IND_MQ_E!V50+FC_IND_CON_E!V50+FC_IND_NSP_E!V50</f>
        <v>46.982373172828893</v>
      </c>
      <c r="W50" s="10">
        <f>FC_IND_IS_E!W50+FC_IND_NFM_E!W50+FC_IND_CPC_E!W50+FC_IND_NMM_E!W50+FC_IND_PPP_E!W50+FC_IND_FBT_E!W50+FC_IND_TE_E!W50+FC_IND_MAC_E!W50+FC_IND_TL_E!W50+FC_IND_WP_E!W50+FC_IND_MQ_E!W50+FC_IND_CON_E!W50+FC_IND_NSP_E!W50</f>
        <v>24.555202063628546</v>
      </c>
      <c r="X50" s="10">
        <f>FC_IND_IS_E!X50+FC_IND_NFM_E!X50+FC_IND_CPC_E!X50+FC_IND_NMM_E!X50+FC_IND_PPP_E!X50+FC_IND_FBT_E!X50+FC_IND_TE_E!X50+FC_IND_MAC_E!X50+FC_IND_TL_E!X50+FC_IND_WP_E!X50+FC_IND_MQ_E!X50+FC_IND_CON_E!X50+FC_IND_NSP_E!X50</f>
        <v>34.519088564058471</v>
      </c>
    </row>
    <row r="51" spans="1:24" ht="11.25" customHeight="1" x14ac:dyDescent="0.2">
      <c r="A51" s="35" t="s">
        <v>89</v>
      </c>
      <c r="B51" s="36" t="s">
        <v>90</v>
      </c>
      <c r="C51" s="37">
        <f>FC_IND_IS_E!C51+FC_IND_NFM_E!C51+FC_IND_CPC_E!C51+FC_IND_NMM_E!C51+FC_IND_PPP_E!C51+FC_IND_FBT_E!C51+FC_IND_TE_E!C51+FC_IND_MAC_E!C51+FC_IND_TL_E!C51+FC_IND_WP_E!C51+FC_IND_MQ_E!C51+FC_IND_CON_E!C51+FC_IND_NSP_E!C51</f>
        <v>5948.7716251074798</v>
      </c>
      <c r="D51" s="37">
        <f>FC_IND_IS_E!D51+FC_IND_NFM_E!D51+FC_IND_CPC_E!D51+FC_IND_NMM_E!D51+FC_IND_PPP_E!D51+FC_IND_FBT_E!D51+FC_IND_TE_E!D51+FC_IND_MAC_E!D51+FC_IND_TL_E!D51+FC_IND_WP_E!D51+FC_IND_MQ_E!D51+FC_IND_CON_E!D51+FC_IND_NSP_E!D51</f>
        <v>5641.2945829750633</v>
      </c>
      <c r="E51" s="37">
        <f>FC_IND_IS_E!E51+FC_IND_NFM_E!E51+FC_IND_CPC_E!E51+FC_IND_NMM_E!E51+FC_IND_PPP_E!E51+FC_IND_FBT_E!E51+FC_IND_TE_E!E51+FC_IND_MAC_E!E51+FC_IND_TL_E!E51+FC_IND_WP_E!E51+FC_IND_MQ_E!E51+FC_IND_CON_E!E51+FC_IND_NSP_E!E51</f>
        <v>5572.1261392949255</v>
      </c>
      <c r="F51" s="37">
        <f>FC_IND_IS_E!F51+FC_IND_NFM_E!F51+FC_IND_CPC_E!F51+FC_IND_NMM_E!F51+FC_IND_PPP_E!F51+FC_IND_FBT_E!F51+FC_IND_TE_E!F51+FC_IND_MAC_E!F51+FC_IND_TL_E!F51+FC_IND_WP_E!F51+FC_IND_MQ_E!F51+FC_IND_CON_E!F51+FC_IND_NSP_E!F51</f>
        <v>5456.9249355116071</v>
      </c>
      <c r="G51" s="37">
        <f>FC_IND_IS_E!G51+FC_IND_NFM_E!G51+FC_IND_CPC_E!G51+FC_IND_NMM_E!G51+FC_IND_PPP_E!G51+FC_IND_FBT_E!G51+FC_IND_TE_E!G51+FC_IND_MAC_E!G51+FC_IND_TL_E!G51+FC_IND_WP_E!G51+FC_IND_MQ_E!G51+FC_IND_CON_E!G51+FC_IND_NSP_E!G51</f>
        <v>5481.1565778159938</v>
      </c>
      <c r="H51" s="37">
        <f>FC_IND_IS_E!H51+FC_IND_NFM_E!H51+FC_IND_CPC_E!H51+FC_IND_NMM_E!H51+FC_IND_PPP_E!H51+FC_IND_FBT_E!H51+FC_IND_TE_E!H51+FC_IND_MAC_E!H51+FC_IND_TL_E!H51+FC_IND_WP_E!H51+FC_IND_MQ_E!H51+FC_IND_CON_E!H51+FC_IND_NSP_E!H51</f>
        <v>5490.4932932072225</v>
      </c>
      <c r="I51" s="37">
        <f>FC_IND_IS_E!I51+FC_IND_NFM_E!I51+FC_IND_CPC_E!I51+FC_IND_NMM_E!I51+FC_IND_PPP_E!I51+FC_IND_FBT_E!I51+FC_IND_TE_E!I51+FC_IND_MAC_E!I51+FC_IND_TL_E!I51+FC_IND_WP_E!I51+FC_IND_MQ_E!I51+FC_IND_CON_E!I51+FC_IND_NSP_E!I51</f>
        <v>5262.3671539122952</v>
      </c>
      <c r="J51" s="37">
        <f>FC_IND_IS_E!J51+FC_IND_NFM_E!J51+FC_IND_CPC_E!J51+FC_IND_NMM_E!J51+FC_IND_PPP_E!J51+FC_IND_FBT_E!J51+FC_IND_TE_E!J51+FC_IND_MAC_E!J51+FC_IND_TL_E!J51+FC_IND_WP_E!J51+FC_IND_MQ_E!J51+FC_IND_CON_E!J51+FC_IND_NSP_E!J51</f>
        <v>5111.2363714531375</v>
      </c>
      <c r="K51" s="37">
        <f>FC_IND_IS_E!K51+FC_IND_NFM_E!K51+FC_IND_CPC_E!K51+FC_IND_NMM_E!K51+FC_IND_PPP_E!K51+FC_IND_FBT_E!K51+FC_IND_TE_E!K51+FC_IND_MAC_E!K51+FC_IND_TL_E!K51+FC_IND_WP_E!K51+FC_IND_MQ_E!K51+FC_IND_CON_E!K51+FC_IND_NSP_E!K51</f>
        <v>4979.8120378331905</v>
      </c>
      <c r="L51" s="37">
        <f>FC_IND_IS_E!L51+FC_IND_NFM_E!L51+FC_IND_CPC_E!L51+FC_IND_NMM_E!L51+FC_IND_PPP_E!L51+FC_IND_FBT_E!L51+FC_IND_TE_E!L51+FC_IND_MAC_E!L51+FC_IND_TL_E!L51+FC_IND_WP_E!L51+FC_IND_MQ_E!L51+FC_IND_CON_E!L51+FC_IND_NSP_E!L51</f>
        <v>4505.7079965606181</v>
      </c>
      <c r="M51" s="37">
        <f>FC_IND_IS_E!M51+FC_IND_NFM_E!M51+FC_IND_CPC_E!M51+FC_IND_NMM_E!M51+FC_IND_PPP_E!M51+FC_IND_FBT_E!M51+FC_IND_TE_E!M51+FC_IND_MAC_E!M51+FC_IND_TL_E!M51+FC_IND_WP_E!M51+FC_IND_MQ_E!M51+FC_IND_CON_E!M51+FC_IND_NSP_E!M51</f>
        <v>4959.4567497850367</v>
      </c>
      <c r="N51" s="37">
        <f>FC_IND_IS_E!N51+FC_IND_NFM_E!N51+FC_IND_CPC_E!N51+FC_IND_NMM_E!N51+FC_IND_PPP_E!N51+FC_IND_FBT_E!N51+FC_IND_TE_E!N51+FC_IND_MAC_E!N51+FC_IND_TL_E!N51+FC_IND_WP_E!N51+FC_IND_MQ_E!N51+FC_IND_CON_E!N51+FC_IND_NSP_E!N51</f>
        <v>4859.9704213241603</v>
      </c>
      <c r="O51" s="37">
        <f>FC_IND_IS_E!O51+FC_IND_NFM_E!O51+FC_IND_CPC_E!O51+FC_IND_NMM_E!O51+FC_IND_PPP_E!O51+FC_IND_FBT_E!O51+FC_IND_TE_E!O51+FC_IND_MAC_E!O51+FC_IND_TL_E!O51+FC_IND_WP_E!O51+FC_IND_MQ_E!O51+FC_IND_CON_E!O51+FC_IND_NSP_E!O51</f>
        <v>4767.5711951848671</v>
      </c>
      <c r="P51" s="37">
        <f>FC_IND_IS_E!P51+FC_IND_NFM_E!P51+FC_IND_CPC_E!P51+FC_IND_NMM_E!P51+FC_IND_PPP_E!P51+FC_IND_FBT_E!P51+FC_IND_TE_E!P51+FC_IND_MAC_E!P51+FC_IND_TL_E!P51+FC_IND_WP_E!P51+FC_IND_MQ_E!P51+FC_IND_CON_E!P51+FC_IND_NSP_E!P51</f>
        <v>4833.5816852966473</v>
      </c>
      <c r="Q51" s="37">
        <f>FC_IND_IS_E!Q51+FC_IND_NFM_E!Q51+FC_IND_CPC_E!Q51+FC_IND_NMM_E!Q51+FC_IND_PPP_E!Q51+FC_IND_FBT_E!Q51+FC_IND_TE_E!Q51+FC_IND_MAC_E!Q51+FC_IND_TL_E!Q51+FC_IND_WP_E!Q51+FC_IND_MQ_E!Q51+FC_IND_CON_E!Q51+FC_IND_NSP_E!Q51</f>
        <v>4600.4044711951847</v>
      </c>
      <c r="R51" s="37">
        <f>FC_IND_IS_E!R51+FC_IND_NFM_E!R51+FC_IND_CPC_E!R51+FC_IND_NMM_E!R51+FC_IND_PPP_E!R51+FC_IND_FBT_E!R51+FC_IND_TE_E!R51+FC_IND_MAC_E!R51+FC_IND_TL_E!R51+FC_IND_WP_E!R51+FC_IND_MQ_E!R51+FC_IND_CON_E!R51+FC_IND_NSP_E!R51</f>
        <v>4834.854256233878</v>
      </c>
      <c r="S51" s="37">
        <f>FC_IND_IS_E!S51+FC_IND_NFM_E!S51+FC_IND_CPC_E!S51+FC_IND_NMM_E!S51+FC_IND_PPP_E!S51+FC_IND_FBT_E!S51+FC_IND_TE_E!S51+FC_IND_MAC_E!S51+FC_IND_TL_E!S51+FC_IND_WP_E!S51+FC_IND_MQ_E!S51+FC_IND_CON_E!S51+FC_IND_NSP_E!S51</f>
        <v>5029.6144453998277</v>
      </c>
      <c r="T51" s="37">
        <f>FC_IND_IS_E!T51+FC_IND_NFM_E!T51+FC_IND_CPC_E!T51+FC_IND_NMM_E!T51+FC_IND_PPP_E!T51+FC_IND_FBT_E!T51+FC_IND_TE_E!T51+FC_IND_MAC_E!T51+FC_IND_TL_E!T51+FC_IND_WP_E!T51+FC_IND_MQ_E!T51+FC_IND_CON_E!T51+FC_IND_NSP_E!T51</f>
        <v>5160.4107480653474</v>
      </c>
      <c r="U51" s="37">
        <f>FC_IND_IS_E!U51+FC_IND_NFM_E!U51+FC_IND_CPC_E!U51+FC_IND_NMM_E!U51+FC_IND_PPP_E!U51+FC_IND_FBT_E!U51+FC_IND_TE_E!U51+FC_IND_MAC_E!U51+FC_IND_TL_E!U51+FC_IND_WP_E!U51+FC_IND_MQ_E!U51+FC_IND_CON_E!U51+FC_IND_NSP_E!U51</f>
        <v>5063.6376612209797</v>
      </c>
      <c r="V51" s="37">
        <f>FC_IND_IS_E!V51+FC_IND_NFM_E!V51+FC_IND_CPC_E!V51+FC_IND_NMM_E!V51+FC_IND_PPP_E!V51+FC_IND_FBT_E!V51+FC_IND_TE_E!V51+FC_IND_MAC_E!V51+FC_IND_TL_E!V51+FC_IND_WP_E!V51+FC_IND_MQ_E!V51+FC_IND_CON_E!V51+FC_IND_NSP_E!V51</f>
        <v>5040.0190885640568</v>
      </c>
      <c r="W51" s="37">
        <f>FC_IND_IS_E!W51+FC_IND_NFM_E!W51+FC_IND_CPC_E!W51+FC_IND_NMM_E!W51+FC_IND_PPP_E!W51+FC_IND_FBT_E!W51+FC_IND_TE_E!W51+FC_IND_MAC_E!W51+FC_IND_TL_E!W51+FC_IND_WP_E!W51+FC_IND_MQ_E!W51+FC_IND_CON_E!W51+FC_IND_NSP_E!W51</f>
        <v>4958.272141014616</v>
      </c>
      <c r="X51" s="37">
        <f>FC_IND_IS_E!X51+FC_IND_NFM_E!X51+FC_IND_CPC_E!X51+FC_IND_NMM_E!X51+FC_IND_PPP_E!X51+FC_IND_FBT_E!X51+FC_IND_TE_E!X51+FC_IND_MAC_E!X51+FC_IND_TL_E!X51+FC_IND_WP_E!X51+FC_IND_MQ_E!X51+FC_IND_CON_E!X51+FC_IND_NSP_E!X51</f>
        <v>5097.3860705073084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61.431040412725721</v>
      </c>
      <c r="D52" s="37">
        <f t="shared" si="20"/>
        <v>62.601461736887359</v>
      </c>
      <c r="E52" s="37">
        <f t="shared" si="20"/>
        <v>68.954686156491832</v>
      </c>
      <c r="F52" s="37">
        <f t="shared" si="20"/>
        <v>79.344711951848666</v>
      </c>
      <c r="G52" s="37">
        <f t="shared" si="20"/>
        <v>101.82029234737749</v>
      </c>
      <c r="H52" s="37">
        <f t="shared" si="20"/>
        <v>104.7334479793637</v>
      </c>
      <c r="I52" s="37">
        <f t="shared" si="20"/>
        <v>128.83319002579535</v>
      </c>
      <c r="J52" s="37">
        <f t="shared" si="20"/>
        <v>131.17394668959588</v>
      </c>
      <c r="K52" s="37">
        <f t="shared" si="20"/>
        <v>131.89071367153912</v>
      </c>
      <c r="L52" s="37">
        <f t="shared" si="20"/>
        <v>126.94634565778158</v>
      </c>
      <c r="M52" s="37">
        <f t="shared" si="20"/>
        <v>102.66706792777299</v>
      </c>
      <c r="N52" s="37">
        <f t="shared" si="20"/>
        <v>90.020894239036977</v>
      </c>
      <c r="O52" s="37">
        <f t="shared" si="20"/>
        <v>101.00791057609631</v>
      </c>
      <c r="P52" s="37">
        <f t="shared" si="20"/>
        <v>103.75460017196903</v>
      </c>
      <c r="Q52" s="37">
        <f t="shared" si="20"/>
        <v>145.57652622527945</v>
      </c>
      <c r="R52" s="37">
        <f t="shared" si="20"/>
        <v>148.23000859845229</v>
      </c>
      <c r="S52" s="37">
        <f t="shared" si="20"/>
        <v>144.72381771281169</v>
      </c>
      <c r="T52" s="37">
        <f t="shared" si="20"/>
        <v>139.88142734307823</v>
      </c>
      <c r="U52" s="37">
        <f t="shared" si="20"/>
        <v>201.88202923473776</v>
      </c>
      <c r="V52" s="37">
        <f t="shared" si="20"/>
        <v>186.47067927773003</v>
      </c>
      <c r="W52" s="37">
        <f t="shared" si="20"/>
        <v>173.27110920034394</v>
      </c>
      <c r="X52" s="37">
        <f t="shared" ref="X52" si="21">SUM(X53:X70)</f>
        <v>177.46921754084261</v>
      </c>
    </row>
    <row r="53" spans="1:24" ht="11.25" customHeight="1" x14ac:dyDescent="0.2">
      <c r="A53" s="42" t="s">
        <v>93</v>
      </c>
      <c r="B53" s="9" t="s">
        <v>94</v>
      </c>
      <c r="C53" s="10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10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10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10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10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10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10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10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10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10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10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10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10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10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10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10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10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10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10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10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10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10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10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10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10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10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10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10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10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10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10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10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10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10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10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10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10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10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10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10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10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10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10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FC_IND_IS_E!C55+FC_IND_NFM_E!C55+FC_IND_CPC_E!C55+FC_IND_NMM_E!C55+FC_IND_PPP_E!C55+FC_IND_FBT_E!C55+FC_IND_TE_E!C55+FC_IND_MAC_E!C55+FC_IND_TL_E!C55+FC_IND_WP_E!C55+FC_IND_MQ_E!C55+FC_IND_CON_E!C55+FC_IND_NSP_E!C55</f>
        <v>0</v>
      </c>
      <c r="D55" s="10">
        <f>FC_IND_IS_E!D55+FC_IND_NFM_E!D55+FC_IND_CPC_E!D55+FC_IND_NMM_E!D55+FC_IND_PPP_E!D55+FC_IND_FBT_E!D55+FC_IND_TE_E!D55+FC_IND_MAC_E!D55+FC_IND_TL_E!D55+FC_IND_WP_E!D55+FC_IND_MQ_E!D55+FC_IND_CON_E!D55+FC_IND_NSP_E!D55</f>
        <v>0</v>
      </c>
      <c r="E55" s="10">
        <f>FC_IND_IS_E!E55+FC_IND_NFM_E!E55+FC_IND_CPC_E!E55+FC_IND_NMM_E!E55+FC_IND_PPP_E!E55+FC_IND_FBT_E!E55+FC_IND_TE_E!E55+FC_IND_MAC_E!E55+FC_IND_TL_E!E55+FC_IND_WP_E!E55+FC_IND_MQ_E!E55+FC_IND_CON_E!E55+FC_IND_NSP_E!E55</f>
        <v>0</v>
      </c>
      <c r="F55" s="10">
        <f>FC_IND_IS_E!F55+FC_IND_NFM_E!F55+FC_IND_CPC_E!F55+FC_IND_NMM_E!F55+FC_IND_PPP_E!F55+FC_IND_FBT_E!F55+FC_IND_TE_E!F55+FC_IND_MAC_E!F55+FC_IND_TL_E!F55+FC_IND_WP_E!F55+FC_IND_MQ_E!F55+FC_IND_CON_E!F55+FC_IND_NSP_E!F55</f>
        <v>0</v>
      </c>
      <c r="G55" s="10">
        <f>FC_IND_IS_E!G55+FC_IND_NFM_E!G55+FC_IND_CPC_E!G55+FC_IND_NMM_E!G55+FC_IND_PPP_E!G55+FC_IND_FBT_E!G55+FC_IND_TE_E!G55+FC_IND_MAC_E!G55+FC_IND_TL_E!G55+FC_IND_WP_E!G55+FC_IND_MQ_E!G55+FC_IND_CON_E!G55+FC_IND_NSP_E!G55</f>
        <v>0</v>
      </c>
      <c r="H55" s="10">
        <f>FC_IND_IS_E!H55+FC_IND_NFM_E!H55+FC_IND_CPC_E!H55+FC_IND_NMM_E!H55+FC_IND_PPP_E!H55+FC_IND_FBT_E!H55+FC_IND_TE_E!H55+FC_IND_MAC_E!H55+FC_IND_TL_E!H55+FC_IND_WP_E!H55+FC_IND_MQ_E!H55+FC_IND_CON_E!H55+FC_IND_NSP_E!H55</f>
        <v>0</v>
      </c>
      <c r="I55" s="10">
        <f>FC_IND_IS_E!I55+FC_IND_NFM_E!I55+FC_IND_CPC_E!I55+FC_IND_NMM_E!I55+FC_IND_PPP_E!I55+FC_IND_FBT_E!I55+FC_IND_TE_E!I55+FC_IND_MAC_E!I55+FC_IND_TL_E!I55+FC_IND_WP_E!I55+FC_IND_MQ_E!I55+FC_IND_CON_E!I55+FC_IND_NSP_E!I55</f>
        <v>0</v>
      </c>
      <c r="J55" s="10">
        <f>FC_IND_IS_E!J55+FC_IND_NFM_E!J55+FC_IND_CPC_E!J55+FC_IND_NMM_E!J55+FC_IND_PPP_E!J55+FC_IND_FBT_E!J55+FC_IND_TE_E!J55+FC_IND_MAC_E!J55+FC_IND_TL_E!J55+FC_IND_WP_E!J55+FC_IND_MQ_E!J55+FC_IND_CON_E!J55+FC_IND_NSP_E!J55</f>
        <v>0</v>
      </c>
      <c r="K55" s="10">
        <f>FC_IND_IS_E!K55+FC_IND_NFM_E!K55+FC_IND_CPC_E!K55+FC_IND_NMM_E!K55+FC_IND_PPP_E!K55+FC_IND_FBT_E!K55+FC_IND_TE_E!K55+FC_IND_MAC_E!K55+FC_IND_TL_E!K55+FC_IND_WP_E!K55+FC_IND_MQ_E!K55+FC_IND_CON_E!K55+FC_IND_NSP_E!K55</f>
        <v>0</v>
      </c>
      <c r="L55" s="10">
        <f>FC_IND_IS_E!L55+FC_IND_NFM_E!L55+FC_IND_CPC_E!L55+FC_IND_NMM_E!L55+FC_IND_PPP_E!L55+FC_IND_FBT_E!L55+FC_IND_TE_E!L55+FC_IND_MAC_E!L55+FC_IND_TL_E!L55+FC_IND_WP_E!L55+FC_IND_MQ_E!L55+FC_IND_CON_E!L55+FC_IND_NSP_E!L55</f>
        <v>0</v>
      </c>
      <c r="M55" s="10">
        <f>FC_IND_IS_E!M55+FC_IND_NFM_E!M55+FC_IND_CPC_E!M55+FC_IND_NMM_E!M55+FC_IND_PPP_E!M55+FC_IND_FBT_E!M55+FC_IND_TE_E!M55+FC_IND_MAC_E!M55+FC_IND_TL_E!M55+FC_IND_WP_E!M55+FC_IND_MQ_E!M55+FC_IND_CON_E!M55+FC_IND_NSP_E!M55</f>
        <v>0</v>
      </c>
      <c r="N55" s="10">
        <f>FC_IND_IS_E!N55+FC_IND_NFM_E!N55+FC_IND_CPC_E!N55+FC_IND_NMM_E!N55+FC_IND_PPP_E!N55+FC_IND_FBT_E!N55+FC_IND_TE_E!N55+FC_IND_MAC_E!N55+FC_IND_TL_E!N55+FC_IND_WP_E!N55+FC_IND_MQ_E!N55+FC_IND_CON_E!N55+FC_IND_NSP_E!N55</f>
        <v>0</v>
      </c>
      <c r="O55" s="10">
        <f>FC_IND_IS_E!O55+FC_IND_NFM_E!O55+FC_IND_CPC_E!O55+FC_IND_NMM_E!O55+FC_IND_PPP_E!O55+FC_IND_FBT_E!O55+FC_IND_TE_E!O55+FC_IND_MAC_E!O55+FC_IND_TL_E!O55+FC_IND_WP_E!O55+FC_IND_MQ_E!O55+FC_IND_CON_E!O55+FC_IND_NSP_E!O55</f>
        <v>0</v>
      </c>
      <c r="P55" s="10">
        <f>FC_IND_IS_E!P55+FC_IND_NFM_E!P55+FC_IND_CPC_E!P55+FC_IND_NMM_E!P55+FC_IND_PPP_E!P55+FC_IND_FBT_E!P55+FC_IND_TE_E!P55+FC_IND_MAC_E!P55+FC_IND_TL_E!P55+FC_IND_WP_E!P55+FC_IND_MQ_E!P55+FC_IND_CON_E!P55+FC_IND_NSP_E!P55</f>
        <v>0</v>
      </c>
      <c r="Q55" s="10">
        <f>FC_IND_IS_E!Q55+FC_IND_NFM_E!Q55+FC_IND_CPC_E!Q55+FC_IND_NMM_E!Q55+FC_IND_PPP_E!Q55+FC_IND_FBT_E!Q55+FC_IND_TE_E!Q55+FC_IND_MAC_E!Q55+FC_IND_TL_E!Q55+FC_IND_WP_E!Q55+FC_IND_MQ_E!Q55+FC_IND_CON_E!Q55+FC_IND_NSP_E!Q55</f>
        <v>0</v>
      </c>
      <c r="R55" s="10">
        <f>FC_IND_IS_E!R55+FC_IND_NFM_E!R55+FC_IND_CPC_E!R55+FC_IND_NMM_E!R55+FC_IND_PPP_E!R55+FC_IND_FBT_E!R55+FC_IND_TE_E!R55+FC_IND_MAC_E!R55+FC_IND_TL_E!R55+FC_IND_WP_E!R55+FC_IND_MQ_E!R55+FC_IND_CON_E!R55+FC_IND_NSP_E!R55</f>
        <v>0</v>
      </c>
      <c r="S55" s="10">
        <f>FC_IND_IS_E!S55+FC_IND_NFM_E!S55+FC_IND_CPC_E!S55+FC_IND_NMM_E!S55+FC_IND_PPP_E!S55+FC_IND_FBT_E!S55+FC_IND_TE_E!S55+FC_IND_MAC_E!S55+FC_IND_TL_E!S55+FC_IND_WP_E!S55+FC_IND_MQ_E!S55+FC_IND_CON_E!S55+FC_IND_NSP_E!S55</f>
        <v>0</v>
      </c>
      <c r="T55" s="10">
        <f>FC_IND_IS_E!T55+FC_IND_NFM_E!T55+FC_IND_CPC_E!T55+FC_IND_NMM_E!T55+FC_IND_PPP_E!T55+FC_IND_FBT_E!T55+FC_IND_TE_E!T55+FC_IND_MAC_E!T55+FC_IND_TL_E!T55+FC_IND_WP_E!T55+FC_IND_MQ_E!T55+FC_IND_CON_E!T55+FC_IND_NSP_E!T55</f>
        <v>0</v>
      </c>
      <c r="U55" s="10">
        <f>FC_IND_IS_E!U55+FC_IND_NFM_E!U55+FC_IND_CPC_E!U55+FC_IND_NMM_E!U55+FC_IND_PPP_E!U55+FC_IND_FBT_E!U55+FC_IND_TE_E!U55+FC_IND_MAC_E!U55+FC_IND_TL_E!U55+FC_IND_WP_E!U55+FC_IND_MQ_E!U55+FC_IND_CON_E!U55+FC_IND_NSP_E!U55</f>
        <v>0</v>
      </c>
      <c r="V55" s="10">
        <f>FC_IND_IS_E!V55+FC_IND_NFM_E!V55+FC_IND_CPC_E!V55+FC_IND_NMM_E!V55+FC_IND_PPP_E!V55+FC_IND_FBT_E!V55+FC_IND_TE_E!V55+FC_IND_MAC_E!V55+FC_IND_TL_E!V55+FC_IND_WP_E!V55+FC_IND_MQ_E!V55+FC_IND_CON_E!V55+FC_IND_NSP_E!V55</f>
        <v>0</v>
      </c>
      <c r="W55" s="10">
        <f>FC_IND_IS_E!W55+FC_IND_NFM_E!W55+FC_IND_CPC_E!W55+FC_IND_NMM_E!W55+FC_IND_PPP_E!W55+FC_IND_FBT_E!W55+FC_IND_TE_E!W55+FC_IND_MAC_E!W55+FC_IND_TL_E!W55+FC_IND_WP_E!W55+FC_IND_MQ_E!W55+FC_IND_CON_E!W55+FC_IND_NSP_E!W55</f>
        <v>0</v>
      </c>
      <c r="X55" s="10">
        <f>FC_IND_IS_E!X55+FC_IND_NFM_E!X55+FC_IND_CPC_E!X55+FC_IND_NMM_E!X55+FC_IND_PPP_E!X55+FC_IND_FBT_E!X55+FC_IND_TE_E!X55+FC_IND_MAC_E!X55+FC_IND_TL_E!X55+FC_IND_WP_E!X55+FC_IND_MQ_E!X55+FC_IND_CON_E!X55+FC_IND_NSP_E!X55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FC_IND_IS_E!C56+FC_IND_NFM_E!C56+FC_IND_CPC_E!C56+FC_IND_NMM_E!C56+FC_IND_PPP_E!C56+FC_IND_FBT_E!C56+FC_IND_TE_E!C56+FC_IND_MAC_E!C56+FC_IND_TL_E!C56+FC_IND_WP_E!C56+FC_IND_MQ_E!C56+FC_IND_CON_E!C56+FC_IND_NSP_E!C56</f>
        <v>0</v>
      </c>
      <c r="D56" s="10">
        <f>FC_IND_IS_E!D56+FC_IND_NFM_E!D56+FC_IND_CPC_E!D56+FC_IND_NMM_E!D56+FC_IND_PPP_E!D56+FC_IND_FBT_E!D56+FC_IND_TE_E!D56+FC_IND_MAC_E!D56+FC_IND_TL_E!D56+FC_IND_WP_E!D56+FC_IND_MQ_E!D56+FC_IND_CON_E!D56+FC_IND_NSP_E!D56</f>
        <v>0</v>
      </c>
      <c r="E56" s="10">
        <f>FC_IND_IS_E!E56+FC_IND_NFM_E!E56+FC_IND_CPC_E!E56+FC_IND_NMM_E!E56+FC_IND_PPP_E!E56+FC_IND_FBT_E!E56+FC_IND_TE_E!E56+FC_IND_MAC_E!E56+FC_IND_TL_E!E56+FC_IND_WP_E!E56+FC_IND_MQ_E!E56+FC_IND_CON_E!E56+FC_IND_NSP_E!E56</f>
        <v>0</v>
      </c>
      <c r="F56" s="10">
        <f>FC_IND_IS_E!F56+FC_IND_NFM_E!F56+FC_IND_CPC_E!F56+FC_IND_NMM_E!F56+FC_IND_PPP_E!F56+FC_IND_FBT_E!F56+FC_IND_TE_E!F56+FC_IND_MAC_E!F56+FC_IND_TL_E!F56+FC_IND_WP_E!F56+FC_IND_MQ_E!F56+FC_IND_CON_E!F56+FC_IND_NSP_E!F56</f>
        <v>0</v>
      </c>
      <c r="G56" s="10">
        <f>FC_IND_IS_E!G56+FC_IND_NFM_E!G56+FC_IND_CPC_E!G56+FC_IND_NMM_E!G56+FC_IND_PPP_E!G56+FC_IND_FBT_E!G56+FC_IND_TE_E!G56+FC_IND_MAC_E!G56+FC_IND_TL_E!G56+FC_IND_WP_E!G56+FC_IND_MQ_E!G56+FC_IND_CON_E!G56+FC_IND_NSP_E!G56</f>
        <v>0</v>
      </c>
      <c r="H56" s="10">
        <f>FC_IND_IS_E!H56+FC_IND_NFM_E!H56+FC_IND_CPC_E!H56+FC_IND_NMM_E!H56+FC_IND_PPP_E!H56+FC_IND_FBT_E!H56+FC_IND_TE_E!H56+FC_IND_MAC_E!H56+FC_IND_TL_E!H56+FC_IND_WP_E!H56+FC_IND_MQ_E!H56+FC_IND_CON_E!H56+FC_IND_NSP_E!H56</f>
        <v>0</v>
      </c>
      <c r="I56" s="10">
        <f>FC_IND_IS_E!I56+FC_IND_NFM_E!I56+FC_IND_CPC_E!I56+FC_IND_NMM_E!I56+FC_IND_PPP_E!I56+FC_IND_FBT_E!I56+FC_IND_TE_E!I56+FC_IND_MAC_E!I56+FC_IND_TL_E!I56+FC_IND_WP_E!I56+FC_IND_MQ_E!I56+FC_IND_CON_E!I56+FC_IND_NSP_E!I56</f>
        <v>0</v>
      </c>
      <c r="J56" s="10">
        <f>FC_IND_IS_E!J56+FC_IND_NFM_E!J56+FC_IND_CPC_E!J56+FC_IND_NMM_E!J56+FC_IND_PPP_E!J56+FC_IND_FBT_E!J56+FC_IND_TE_E!J56+FC_IND_MAC_E!J56+FC_IND_TL_E!J56+FC_IND_WP_E!J56+FC_IND_MQ_E!J56+FC_IND_CON_E!J56+FC_IND_NSP_E!J56</f>
        <v>0</v>
      </c>
      <c r="K56" s="10">
        <f>FC_IND_IS_E!K56+FC_IND_NFM_E!K56+FC_IND_CPC_E!K56+FC_IND_NMM_E!K56+FC_IND_PPP_E!K56+FC_IND_FBT_E!K56+FC_IND_TE_E!K56+FC_IND_MAC_E!K56+FC_IND_TL_E!K56+FC_IND_WP_E!K56+FC_IND_MQ_E!K56+FC_IND_CON_E!K56+FC_IND_NSP_E!K56</f>
        <v>0</v>
      </c>
      <c r="L56" s="10">
        <f>FC_IND_IS_E!L56+FC_IND_NFM_E!L56+FC_IND_CPC_E!L56+FC_IND_NMM_E!L56+FC_IND_PPP_E!L56+FC_IND_FBT_E!L56+FC_IND_TE_E!L56+FC_IND_MAC_E!L56+FC_IND_TL_E!L56+FC_IND_WP_E!L56+FC_IND_MQ_E!L56+FC_IND_CON_E!L56+FC_IND_NSP_E!L56</f>
        <v>0</v>
      </c>
      <c r="M56" s="10">
        <f>FC_IND_IS_E!M56+FC_IND_NFM_E!M56+FC_IND_CPC_E!M56+FC_IND_NMM_E!M56+FC_IND_PPP_E!M56+FC_IND_FBT_E!M56+FC_IND_TE_E!M56+FC_IND_MAC_E!M56+FC_IND_TL_E!M56+FC_IND_WP_E!M56+FC_IND_MQ_E!M56+FC_IND_CON_E!M56+FC_IND_NSP_E!M56</f>
        <v>0</v>
      </c>
      <c r="N56" s="10">
        <f>FC_IND_IS_E!N56+FC_IND_NFM_E!N56+FC_IND_CPC_E!N56+FC_IND_NMM_E!N56+FC_IND_PPP_E!N56+FC_IND_FBT_E!N56+FC_IND_TE_E!N56+FC_IND_MAC_E!N56+FC_IND_TL_E!N56+FC_IND_WP_E!N56+FC_IND_MQ_E!N56+FC_IND_CON_E!N56+FC_IND_NSP_E!N56</f>
        <v>0</v>
      </c>
      <c r="O56" s="10">
        <f>FC_IND_IS_E!O56+FC_IND_NFM_E!O56+FC_IND_CPC_E!O56+FC_IND_NMM_E!O56+FC_IND_PPP_E!O56+FC_IND_FBT_E!O56+FC_IND_TE_E!O56+FC_IND_MAC_E!O56+FC_IND_TL_E!O56+FC_IND_WP_E!O56+FC_IND_MQ_E!O56+FC_IND_CON_E!O56+FC_IND_NSP_E!O56</f>
        <v>0</v>
      </c>
      <c r="P56" s="10">
        <f>FC_IND_IS_E!P56+FC_IND_NFM_E!P56+FC_IND_CPC_E!P56+FC_IND_NMM_E!P56+FC_IND_PPP_E!P56+FC_IND_FBT_E!P56+FC_IND_TE_E!P56+FC_IND_MAC_E!P56+FC_IND_TL_E!P56+FC_IND_WP_E!P56+FC_IND_MQ_E!P56+FC_IND_CON_E!P56+FC_IND_NSP_E!P56</f>
        <v>0</v>
      </c>
      <c r="Q56" s="10">
        <f>FC_IND_IS_E!Q56+FC_IND_NFM_E!Q56+FC_IND_CPC_E!Q56+FC_IND_NMM_E!Q56+FC_IND_PPP_E!Q56+FC_IND_FBT_E!Q56+FC_IND_TE_E!Q56+FC_IND_MAC_E!Q56+FC_IND_TL_E!Q56+FC_IND_WP_E!Q56+FC_IND_MQ_E!Q56+FC_IND_CON_E!Q56+FC_IND_NSP_E!Q56</f>
        <v>0</v>
      </c>
      <c r="R56" s="10">
        <f>FC_IND_IS_E!R56+FC_IND_NFM_E!R56+FC_IND_CPC_E!R56+FC_IND_NMM_E!R56+FC_IND_PPP_E!R56+FC_IND_FBT_E!R56+FC_IND_TE_E!R56+FC_IND_MAC_E!R56+FC_IND_TL_E!R56+FC_IND_WP_E!R56+FC_IND_MQ_E!R56+FC_IND_CON_E!R56+FC_IND_NSP_E!R56</f>
        <v>0</v>
      </c>
      <c r="S56" s="10">
        <f>FC_IND_IS_E!S56+FC_IND_NFM_E!S56+FC_IND_CPC_E!S56+FC_IND_NMM_E!S56+FC_IND_PPP_E!S56+FC_IND_FBT_E!S56+FC_IND_TE_E!S56+FC_IND_MAC_E!S56+FC_IND_TL_E!S56+FC_IND_WP_E!S56+FC_IND_MQ_E!S56+FC_IND_CON_E!S56+FC_IND_NSP_E!S56</f>
        <v>0</v>
      </c>
      <c r="T56" s="10">
        <f>FC_IND_IS_E!T56+FC_IND_NFM_E!T56+FC_IND_CPC_E!T56+FC_IND_NMM_E!T56+FC_IND_PPP_E!T56+FC_IND_FBT_E!T56+FC_IND_TE_E!T56+FC_IND_MAC_E!T56+FC_IND_TL_E!T56+FC_IND_WP_E!T56+FC_IND_MQ_E!T56+FC_IND_CON_E!T56+FC_IND_NSP_E!T56</f>
        <v>0</v>
      </c>
      <c r="U56" s="10">
        <f>FC_IND_IS_E!U56+FC_IND_NFM_E!U56+FC_IND_CPC_E!U56+FC_IND_NMM_E!U56+FC_IND_PPP_E!U56+FC_IND_FBT_E!U56+FC_IND_TE_E!U56+FC_IND_MAC_E!U56+FC_IND_TL_E!U56+FC_IND_WP_E!U56+FC_IND_MQ_E!U56+FC_IND_CON_E!U56+FC_IND_NSP_E!U56</f>
        <v>0</v>
      </c>
      <c r="V56" s="10">
        <f>FC_IND_IS_E!V56+FC_IND_NFM_E!V56+FC_IND_CPC_E!V56+FC_IND_NMM_E!V56+FC_IND_PPP_E!V56+FC_IND_FBT_E!V56+FC_IND_TE_E!V56+FC_IND_MAC_E!V56+FC_IND_TL_E!V56+FC_IND_WP_E!V56+FC_IND_MQ_E!V56+FC_IND_CON_E!V56+FC_IND_NSP_E!V56</f>
        <v>0</v>
      </c>
      <c r="W56" s="10">
        <f>FC_IND_IS_E!W56+FC_IND_NFM_E!W56+FC_IND_CPC_E!W56+FC_IND_NMM_E!W56+FC_IND_PPP_E!W56+FC_IND_FBT_E!W56+FC_IND_TE_E!W56+FC_IND_MAC_E!W56+FC_IND_TL_E!W56+FC_IND_WP_E!W56+FC_IND_MQ_E!W56+FC_IND_CON_E!W56+FC_IND_NSP_E!W56</f>
        <v>0</v>
      </c>
      <c r="X56" s="10">
        <f>FC_IND_IS_E!X56+FC_IND_NFM_E!X56+FC_IND_CPC_E!X56+FC_IND_NMM_E!X56+FC_IND_PPP_E!X56+FC_IND_FBT_E!X56+FC_IND_TE_E!X56+FC_IND_MAC_E!X56+FC_IND_TL_E!X56+FC_IND_WP_E!X56+FC_IND_MQ_E!X56+FC_IND_CON_E!X56+FC_IND_NSP_E!X56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FC_IND_IS_E!C57+FC_IND_NFM_E!C57+FC_IND_CPC_E!C57+FC_IND_NMM_E!C57+FC_IND_PPP_E!C57+FC_IND_FBT_E!C57+FC_IND_TE_E!C57+FC_IND_MAC_E!C57+FC_IND_TL_E!C57+FC_IND_WP_E!C57+FC_IND_MQ_E!C57+FC_IND_CON_E!C57+FC_IND_NSP_E!C57</f>
        <v>0</v>
      </c>
      <c r="D57" s="10">
        <f>FC_IND_IS_E!D57+FC_IND_NFM_E!D57+FC_IND_CPC_E!D57+FC_IND_NMM_E!D57+FC_IND_PPP_E!D57+FC_IND_FBT_E!D57+FC_IND_TE_E!D57+FC_IND_MAC_E!D57+FC_IND_TL_E!D57+FC_IND_WP_E!D57+FC_IND_MQ_E!D57+FC_IND_CON_E!D57+FC_IND_NSP_E!D57</f>
        <v>0</v>
      </c>
      <c r="E57" s="10">
        <f>FC_IND_IS_E!E57+FC_IND_NFM_E!E57+FC_IND_CPC_E!E57+FC_IND_NMM_E!E57+FC_IND_PPP_E!E57+FC_IND_FBT_E!E57+FC_IND_TE_E!E57+FC_IND_MAC_E!E57+FC_IND_TL_E!E57+FC_IND_WP_E!E57+FC_IND_MQ_E!E57+FC_IND_CON_E!E57+FC_IND_NSP_E!E57</f>
        <v>0</v>
      </c>
      <c r="F57" s="10">
        <f>FC_IND_IS_E!F57+FC_IND_NFM_E!F57+FC_IND_CPC_E!F57+FC_IND_NMM_E!F57+FC_IND_PPP_E!F57+FC_IND_FBT_E!F57+FC_IND_TE_E!F57+FC_IND_MAC_E!F57+FC_IND_TL_E!F57+FC_IND_WP_E!F57+FC_IND_MQ_E!F57+FC_IND_CON_E!F57+FC_IND_NSP_E!F57</f>
        <v>0</v>
      </c>
      <c r="G57" s="10">
        <f>FC_IND_IS_E!G57+FC_IND_NFM_E!G57+FC_IND_CPC_E!G57+FC_IND_NMM_E!G57+FC_IND_PPP_E!G57+FC_IND_FBT_E!G57+FC_IND_TE_E!G57+FC_IND_MAC_E!G57+FC_IND_TL_E!G57+FC_IND_WP_E!G57+FC_IND_MQ_E!G57+FC_IND_CON_E!G57+FC_IND_NSP_E!G57</f>
        <v>0</v>
      </c>
      <c r="H57" s="10">
        <f>FC_IND_IS_E!H57+FC_IND_NFM_E!H57+FC_IND_CPC_E!H57+FC_IND_NMM_E!H57+FC_IND_PPP_E!H57+FC_IND_FBT_E!H57+FC_IND_TE_E!H57+FC_IND_MAC_E!H57+FC_IND_TL_E!H57+FC_IND_WP_E!H57+FC_IND_MQ_E!H57+FC_IND_CON_E!H57+FC_IND_NSP_E!H57</f>
        <v>0</v>
      </c>
      <c r="I57" s="10">
        <f>FC_IND_IS_E!I57+FC_IND_NFM_E!I57+FC_IND_CPC_E!I57+FC_IND_NMM_E!I57+FC_IND_PPP_E!I57+FC_IND_FBT_E!I57+FC_IND_TE_E!I57+FC_IND_MAC_E!I57+FC_IND_TL_E!I57+FC_IND_WP_E!I57+FC_IND_MQ_E!I57+FC_IND_CON_E!I57+FC_IND_NSP_E!I57</f>
        <v>0</v>
      </c>
      <c r="J57" s="10">
        <f>FC_IND_IS_E!J57+FC_IND_NFM_E!J57+FC_IND_CPC_E!J57+FC_IND_NMM_E!J57+FC_IND_PPP_E!J57+FC_IND_FBT_E!J57+FC_IND_TE_E!J57+FC_IND_MAC_E!J57+FC_IND_TL_E!J57+FC_IND_WP_E!J57+FC_IND_MQ_E!J57+FC_IND_CON_E!J57+FC_IND_NSP_E!J57</f>
        <v>0</v>
      </c>
      <c r="K57" s="10">
        <f>FC_IND_IS_E!K57+FC_IND_NFM_E!K57+FC_IND_CPC_E!K57+FC_IND_NMM_E!K57+FC_IND_PPP_E!K57+FC_IND_FBT_E!K57+FC_IND_TE_E!K57+FC_IND_MAC_E!K57+FC_IND_TL_E!K57+FC_IND_WP_E!K57+FC_IND_MQ_E!K57+FC_IND_CON_E!K57+FC_IND_NSP_E!K57</f>
        <v>0</v>
      </c>
      <c r="L57" s="10">
        <f>FC_IND_IS_E!L57+FC_IND_NFM_E!L57+FC_IND_CPC_E!L57+FC_IND_NMM_E!L57+FC_IND_PPP_E!L57+FC_IND_FBT_E!L57+FC_IND_TE_E!L57+FC_IND_MAC_E!L57+FC_IND_TL_E!L57+FC_IND_WP_E!L57+FC_IND_MQ_E!L57+FC_IND_CON_E!L57+FC_IND_NSP_E!L57</f>
        <v>0</v>
      </c>
      <c r="M57" s="10">
        <f>FC_IND_IS_E!M57+FC_IND_NFM_E!M57+FC_IND_CPC_E!M57+FC_IND_NMM_E!M57+FC_IND_PPP_E!M57+FC_IND_FBT_E!M57+FC_IND_TE_E!M57+FC_IND_MAC_E!M57+FC_IND_TL_E!M57+FC_IND_WP_E!M57+FC_IND_MQ_E!M57+FC_IND_CON_E!M57+FC_IND_NSP_E!M57</f>
        <v>0</v>
      </c>
      <c r="N57" s="10">
        <f>FC_IND_IS_E!N57+FC_IND_NFM_E!N57+FC_IND_CPC_E!N57+FC_IND_NMM_E!N57+FC_IND_PPP_E!N57+FC_IND_FBT_E!N57+FC_IND_TE_E!N57+FC_IND_MAC_E!N57+FC_IND_TL_E!N57+FC_IND_WP_E!N57+FC_IND_MQ_E!N57+FC_IND_CON_E!N57+FC_IND_NSP_E!N57</f>
        <v>0</v>
      </c>
      <c r="O57" s="10">
        <f>FC_IND_IS_E!O57+FC_IND_NFM_E!O57+FC_IND_CPC_E!O57+FC_IND_NMM_E!O57+FC_IND_PPP_E!O57+FC_IND_FBT_E!O57+FC_IND_TE_E!O57+FC_IND_MAC_E!O57+FC_IND_TL_E!O57+FC_IND_WP_E!O57+FC_IND_MQ_E!O57+FC_IND_CON_E!O57+FC_IND_NSP_E!O57</f>
        <v>0</v>
      </c>
      <c r="P57" s="10">
        <f>FC_IND_IS_E!P57+FC_IND_NFM_E!P57+FC_IND_CPC_E!P57+FC_IND_NMM_E!P57+FC_IND_PPP_E!P57+FC_IND_FBT_E!P57+FC_IND_TE_E!P57+FC_IND_MAC_E!P57+FC_IND_TL_E!P57+FC_IND_WP_E!P57+FC_IND_MQ_E!P57+FC_IND_CON_E!P57+FC_IND_NSP_E!P57</f>
        <v>0</v>
      </c>
      <c r="Q57" s="10">
        <f>FC_IND_IS_E!Q57+FC_IND_NFM_E!Q57+FC_IND_CPC_E!Q57+FC_IND_NMM_E!Q57+FC_IND_PPP_E!Q57+FC_IND_FBT_E!Q57+FC_IND_TE_E!Q57+FC_IND_MAC_E!Q57+FC_IND_TL_E!Q57+FC_IND_WP_E!Q57+FC_IND_MQ_E!Q57+FC_IND_CON_E!Q57+FC_IND_NSP_E!Q57</f>
        <v>0</v>
      </c>
      <c r="R57" s="10">
        <f>FC_IND_IS_E!R57+FC_IND_NFM_E!R57+FC_IND_CPC_E!R57+FC_IND_NMM_E!R57+FC_IND_PPP_E!R57+FC_IND_FBT_E!R57+FC_IND_TE_E!R57+FC_IND_MAC_E!R57+FC_IND_TL_E!R57+FC_IND_WP_E!R57+FC_IND_MQ_E!R57+FC_IND_CON_E!R57+FC_IND_NSP_E!R57</f>
        <v>0</v>
      </c>
      <c r="S57" s="10">
        <f>FC_IND_IS_E!S57+FC_IND_NFM_E!S57+FC_IND_CPC_E!S57+FC_IND_NMM_E!S57+FC_IND_PPP_E!S57+FC_IND_FBT_E!S57+FC_IND_TE_E!S57+FC_IND_MAC_E!S57+FC_IND_TL_E!S57+FC_IND_WP_E!S57+FC_IND_MQ_E!S57+FC_IND_CON_E!S57+FC_IND_NSP_E!S57</f>
        <v>0</v>
      </c>
      <c r="T57" s="10">
        <f>FC_IND_IS_E!T57+FC_IND_NFM_E!T57+FC_IND_CPC_E!T57+FC_IND_NMM_E!T57+FC_IND_PPP_E!T57+FC_IND_FBT_E!T57+FC_IND_TE_E!T57+FC_IND_MAC_E!T57+FC_IND_TL_E!T57+FC_IND_WP_E!T57+FC_IND_MQ_E!T57+FC_IND_CON_E!T57+FC_IND_NSP_E!T57</f>
        <v>0</v>
      </c>
      <c r="U57" s="10">
        <f>FC_IND_IS_E!U57+FC_IND_NFM_E!U57+FC_IND_CPC_E!U57+FC_IND_NMM_E!U57+FC_IND_PPP_E!U57+FC_IND_FBT_E!U57+FC_IND_TE_E!U57+FC_IND_MAC_E!U57+FC_IND_TL_E!U57+FC_IND_WP_E!U57+FC_IND_MQ_E!U57+FC_IND_CON_E!U57+FC_IND_NSP_E!U57</f>
        <v>0</v>
      </c>
      <c r="V57" s="10">
        <f>FC_IND_IS_E!V57+FC_IND_NFM_E!V57+FC_IND_CPC_E!V57+FC_IND_NMM_E!V57+FC_IND_PPP_E!V57+FC_IND_FBT_E!V57+FC_IND_TE_E!V57+FC_IND_MAC_E!V57+FC_IND_TL_E!V57+FC_IND_WP_E!V57+FC_IND_MQ_E!V57+FC_IND_CON_E!V57+FC_IND_NSP_E!V57</f>
        <v>0</v>
      </c>
      <c r="W57" s="10">
        <f>FC_IND_IS_E!W57+FC_IND_NFM_E!W57+FC_IND_CPC_E!W57+FC_IND_NMM_E!W57+FC_IND_PPP_E!W57+FC_IND_FBT_E!W57+FC_IND_TE_E!W57+FC_IND_MAC_E!W57+FC_IND_TL_E!W57+FC_IND_WP_E!W57+FC_IND_MQ_E!W57+FC_IND_CON_E!W57+FC_IND_NSP_E!W57</f>
        <v>0</v>
      </c>
      <c r="X57" s="10">
        <f>FC_IND_IS_E!X57+FC_IND_NFM_E!X57+FC_IND_CPC_E!X57+FC_IND_NMM_E!X57+FC_IND_PPP_E!X57+FC_IND_FBT_E!X57+FC_IND_TE_E!X57+FC_IND_MAC_E!X57+FC_IND_TL_E!X57+FC_IND_WP_E!X57+FC_IND_MQ_E!X57+FC_IND_CON_E!X57+FC_IND_NSP_E!X57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FC_IND_IS_E!C58+FC_IND_NFM_E!C58+FC_IND_CPC_E!C58+FC_IND_NMM_E!C58+FC_IND_PPP_E!C58+FC_IND_FBT_E!C58+FC_IND_TE_E!C58+FC_IND_MAC_E!C58+FC_IND_TL_E!C58+FC_IND_WP_E!C58+FC_IND_MQ_E!C58+FC_IND_CON_E!C58+FC_IND_NSP_E!C58</f>
        <v>0</v>
      </c>
      <c r="D58" s="10">
        <f>FC_IND_IS_E!D58+FC_IND_NFM_E!D58+FC_IND_CPC_E!D58+FC_IND_NMM_E!D58+FC_IND_PPP_E!D58+FC_IND_FBT_E!D58+FC_IND_TE_E!D58+FC_IND_MAC_E!D58+FC_IND_TL_E!D58+FC_IND_WP_E!D58+FC_IND_MQ_E!D58+FC_IND_CON_E!D58+FC_IND_NSP_E!D58</f>
        <v>0</v>
      </c>
      <c r="E58" s="10">
        <f>FC_IND_IS_E!E58+FC_IND_NFM_E!E58+FC_IND_CPC_E!E58+FC_IND_NMM_E!E58+FC_IND_PPP_E!E58+FC_IND_FBT_E!E58+FC_IND_TE_E!E58+FC_IND_MAC_E!E58+FC_IND_TL_E!E58+FC_IND_WP_E!E58+FC_IND_MQ_E!E58+FC_IND_CON_E!E58+FC_IND_NSP_E!E58</f>
        <v>0</v>
      </c>
      <c r="F58" s="10">
        <f>FC_IND_IS_E!F58+FC_IND_NFM_E!F58+FC_IND_CPC_E!F58+FC_IND_NMM_E!F58+FC_IND_PPP_E!F58+FC_IND_FBT_E!F58+FC_IND_TE_E!F58+FC_IND_MAC_E!F58+FC_IND_TL_E!F58+FC_IND_WP_E!F58+FC_IND_MQ_E!F58+FC_IND_CON_E!F58+FC_IND_NSP_E!F58</f>
        <v>0</v>
      </c>
      <c r="G58" s="10">
        <f>FC_IND_IS_E!G58+FC_IND_NFM_E!G58+FC_IND_CPC_E!G58+FC_IND_NMM_E!G58+FC_IND_PPP_E!G58+FC_IND_FBT_E!G58+FC_IND_TE_E!G58+FC_IND_MAC_E!G58+FC_IND_TL_E!G58+FC_IND_WP_E!G58+FC_IND_MQ_E!G58+FC_IND_CON_E!G58+FC_IND_NSP_E!G58</f>
        <v>0</v>
      </c>
      <c r="H58" s="10">
        <f>FC_IND_IS_E!H58+FC_IND_NFM_E!H58+FC_IND_CPC_E!H58+FC_IND_NMM_E!H58+FC_IND_PPP_E!H58+FC_IND_FBT_E!H58+FC_IND_TE_E!H58+FC_IND_MAC_E!H58+FC_IND_TL_E!H58+FC_IND_WP_E!H58+FC_IND_MQ_E!H58+FC_IND_CON_E!H58+FC_IND_NSP_E!H58</f>
        <v>0</v>
      </c>
      <c r="I58" s="10">
        <f>FC_IND_IS_E!I58+FC_IND_NFM_E!I58+FC_IND_CPC_E!I58+FC_IND_NMM_E!I58+FC_IND_PPP_E!I58+FC_IND_FBT_E!I58+FC_IND_TE_E!I58+FC_IND_MAC_E!I58+FC_IND_TL_E!I58+FC_IND_WP_E!I58+FC_IND_MQ_E!I58+FC_IND_CON_E!I58+FC_IND_NSP_E!I58</f>
        <v>0</v>
      </c>
      <c r="J58" s="10">
        <f>FC_IND_IS_E!J58+FC_IND_NFM_E!J58+FC_IND_CPC_E!J58+FC_IND_NMM_E!J58+FC_IND_PPP_E!J58+FC_IND_FBT_E!J58+FC_IND_TE_E!J58+FC_IND_MAC_E!J58+FC_IND_TL_E!J58+FC_IND_WP_E!J58+FC_IND_MQ_E!J58+FC_IND_CON_E!J58+FC_IND_NSP_E!J58</f>
        <v>0</v>
      </c>
      <c r="K58" s="10">
        <f>FC_IND_IS_E!K58+FC_IND_NFM_E!K58+FC_IND_CPC_E!K58+FC_IND_NMM_E!K58+FC_IND_PPP_E!K58+FC_IND_FBT_E!K58+FC_IND_TE_E!K58+FC_IND_MAC_E!K58+FC_IND_TL_E!K58+FC_IND_WP_E!K58+FC_IND_MQ_E!K58+FC_IND_CON_E!K58+FC_IND_NSP_E!K58</f>
        <v>0</v>
      </c>
      <c r="L58" s="10">
        <f>FC_IND_IS_E!L58+FC_IND_NFM_E!L58+FC_IND_CPC_E!L58+FC_IND_NMM_E!L58+FC_IND_PPP_E!L58+FC_IND_FBT_E!L58+FC_IND_TE_E!L58+FC_IND_MAC_E!L58+FC_IND_TL_E!L58+FC_IND_WP_E!L58+FC_IND_MQ_E!L58+FC_IND_CON_E!L58+FC_IND_NSP_E!L58</f>
        <v>0</v>
      </c>
      <c r="M58" s="10">
        <f>FC_IND_IS_E!M58+FC_IND_NFM_E!M58+FC_IND_CPC_E!M58+FC_IND_NMM_E!M58+FC_IND_PPP_E!M58+FC_IND_FBT_E!M58+FC_IND_TE_E!M58+FC_IND_MAC_E!M58+FC_IND_TL_E!M58+FC_IND_WP_E!M58+FC_IND_MQ_E!M58+FC_IND_CON_E!M58+FC_IND_NSP_E!M58</f>
        <v>0</v>
      </c>
      <c r="N58" s="10">
        <f>FC_IND_IS_E!N58+FC_IND_NFM_E!N58+FC_IND_CPC_E!N58+FC_IND_NMM_E!N58+FC_IND_PPP_E!N58+FC_IND_FBT_E!N58+FC_IND_TE_E!N58+FC_IND_MAC_E!N58+FC_IND_TL_E!N58+FC_IND_WP_E!N58+FC_IND_MQ_E!N58+FC_IND_CON_E!N58+FC_IND_NSP_E!N58</f>
        <v>0</v>
      </c>
      <c r="O58" s="10">
        <f>FC_IND_IS_E!O58+FC_IND_NFM_E!O58+FC_IND_CPC_E!O58+FC_IND_NMM_E!O58+FC_IND_PPP_E!O58+FC_IND_FBT_E!O58+FC_IND_TE_E!O58+FC_IND_MAC_E!O58+FC_IND_TL_E!O58+FC_IND_WP_E!O58+FC_IND_MQ_E!O58+FC_IND_CON_E!O58+FC_IND_NSP_E!O58</f>
        <v>0</v>
      </c>
      <c r="P58" s="10">
        <f>FC_IND_IS_E!P58+FC_IND_NFM_E!P58+FC_IND_CPC_E!P58+FC_IND_NMM_E!P58+FC_IND_PPP_E!P58+FC_IND_FBT_E!P58+FC_IND_TE_E!P58+FC_IND_MAC_E!P58+FC_IND_TL_E!P58+FC_IND_WP_E!P58+FC_IND_MQ_E!P58+FC_IND_CON_E!P58+FC_IND_NSP_E!P58</f>
        <v>0</v>
      </c>
      <c r="Q58" s="10">
        <f>FC_IND_IS_E!Q58+FC_IND_NFM_E!Q58+FC_IND_CPC_E!Q58+FC_IND_NMM_E!Q58+FC_IND_PPP_E!Q58+FC_IND_FBT_E!Q58+FC_IND_TE_E!Q58+FC_IND_MAC_E!Q58+FC_IND_TL_E!Q58+FC_IND_WP_E!Q58+FC_IND_MQ_E!Q58+FC_IND_CON_E!Q58+FC_IND_NSP_E!Q58</f>
        <v>0</v>
      </c>
      <c r="R58" s="10">
        <f>FC_IND_IS_E!R58+FC_IND_NFM_E!R58+FC_IND_CPC_E!R58+FC_IND_NMM_E!R58+FC_IND_PPP_E!R58+FC_IND_FBT_E!R58+FC_IND_TE_E!R58+FC_IND_MAC_E!R58+FC_IND_TL_E!R58+FC_IND_WP_E!R58+FC_IND_MQ_E!R58+FC_IND_CON_E!R58+FC_IND_NSP_E!R58</f>
        <v>0</v>
      </c>
      <c r="S58" s="10">
        <f>FC_IND_IS_E!S58+FC_IND_NFM_E!S58+FC_IND_CPC_E!S58+FC_IND_NMM_E!S58+FC_IND_PPP_E!S58+FC_IND_FBT_E!S58+FC_IND_TE_E!S58+FC_IND_MAC_E!S58+FC_IND_TL_E!S58+FC_IND_WP_E!S58+FC_IND_MQ_E!S58+FC_IND_CON_E!S58+FC_IND_NSP_E!S58</f>
        <v>0</v>
      </c>
      <c r="T58" s="10">
        <f>FC_IND_IS_E!T58+FC_IND_NFM_E!T58+FC_IND_CPC_E!T58+FC_IND_NMM_E!T58+FC_IND_PPP_E!T58+FC_IND_FBT_E!T58+FC_IND_TE_E!T58+FC_IND_MAC_E!T58+FC_IND_TL_E!T58+FC_IND_WP_E!T58+FC_IND_MQ_E!T58+FC_IND_CON_E!T58+FC_IND_NSP_E!T58</f>
        <v>0</v>
      </c>
      <c r="U58" s="10">
        <f>FC_IND_IS_E!U58+FC_IND_NFM_E!U58+FC_IND_CPC_E!U58+FC_IND_NMM_E!U58+FC_IND_PPP_E!U58+FC_IND_FBT_E!U58+FC_IND_TE_E!U58+FC_IND_MAC_E!U58+FC_IND_TL_E!U58+FC_IND_WP_E!U58+FC_IND_MQ_E!U58+FC_IND_CON_E!U58+FC_IND_NSP_E!U58</f>
        <v>0</v>
      </c>
      <c r="V58" s="10">
        <f>FC_IND_IS_E!V58+FC_IND_NFM_E!V58+FC_IND_CPC_E!V58+FC_IND_NMM_E!V58+FC_IND_PPP_E!V58+FC_IND_FBT_E!V58+FC_IND_TE_E!V58+FC_IND_MAC_E!V58+FC_IND_TL_E!V58+FC_IND_WP_E!V58+FC_IND_MQ_E!V58+FC_IND_CON_E!V58+FC_IND_NSP_E!V58</f>
        <v>0</v>
      </c>
      <c r="W58" s="10">
        <f>FC_IND_IS_E!W58+FC_IND_NFM_E!W58+FC_IND_CPC_E!W58+FC_IND_NMM_E!W58+FC_IND_PPP_E!W58+FC_IND_FBT_E!W58+FC_IND_TE_E!W58+FC_IND_MAC_E!W58+FC_IND_TL_E!W58+FC_IND_WP_E!W58+FC_IND_MQ_E!W58+FC_IND_CON_E!W58+FC_IND_NSP_E!W58</f>
        <v>0</v>
      </c>
      <c r="X58" s="10">
        <f>FC_IND_IS_E!X58+FC_IND_NFM_E!X58+FC_IND_CPC_E!X58+FC_IND_NMM_E!X58+FC_IND_PPP_E!X58+FC_IND_FBT_E!X58+FC_IND_TE_E!X58+FC_IND_MAC_E!X58+FC_IND_TL_E!X58+FC_IND_WP_E!X58+FC_IND_MQ_E!X58+FC_IND_CON_E!X58+FC_IND_NSP_E!X58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FC_IND_IS_E!C59+FC_IND_NFM_E!C59+FC_IND_CPC_E!C59+FC_IND_NMM_E!C59+FC_IND_PPP_E!C59+FC_IND_FBT_E!C59+FC_IND_TE_E!C59+FC_IND_MAC_E!C59+FC_IND_TL_E!C59+FC_IND_WP_E!C59+FC_IND_MQ_E!C59+FC_IND_CON_E!C59+FC_IND_NSP_E!C59</f>
        <v>42.156233877901983</v>
      </c>
      <c r="D59" s="10">
        <f>FC_IND_IS_E!D59+FC_IND_NFM_E!D59+FC_IND_CPC_E!D59+FC_IND_NMM_E!D59+FC_IND_PPP_E!D59+FC_IND_FBT_E!D59+FC_IND_TE_E!D59+FC_IND_MAC_E!D59+FC_IND_TL_E!D59+FC_IND_WP_E!D59+FC_IND_MQ_E!D59+FC_IND_CON_E!D59+FC_IND_NSP_E!D59</f>
        <v>43.613241616509029</v>
      </c>
      <c r="E59" s="10">
        <f>FC_IND_IS_E!E59+FC_IND_NFM_E!E59+FC_IND_CPC_E!E59+FC_IND_NMM_E!E59+FC_IND_PPP_E!E59+FC_IND_FBT_E!E59+FC_IND_TE_E!E59+FC_IND_MAC_E!E59+FC_IND_TL_E!E59+FC_IND_WP_E!E59+FC_IND_MQ_E!E59+FC_IND_CON_E!E59+FC_IND_NSP_E!E59</f>
        <v>49.942648323301803</v>
      </c>
      <c r="F59" s="10">
        <f>FC_IND_IS_E!F59+FC_IND_NFM_E!F59+FC_IND_CPC_E!F59+FC_IND_NMM_E!F59+FC_IND_PPP_E!F59+FC_IND_FBT_E!F59+FC_IND_TE_E!F59+FC_IND_MAC_E!F59+FC_IND_TL_E!F59+FC_IND_WP_E!F59+FC_IND_MQ_E!F59+FC_IND_CON_E!F59+FC_IND_NSP_E!F59</f>
        <v>57.346947549441097</v>
      </c>
      <c r="G59" s="10">
        <f>FC_IND_IS_E!G59+FC_IND_NFM_E!G59+FC_IND_CPC_E!G59+FC_IND_NMM_E!G59+FC_IND_PPP_E!G59+FC_IND_FBT_E!G59+FC_IND_TE_E!G59+FC_IND_MAC_E!G59+FC_IND_TL_E!G59+FC_IND_WP_E!G59+FC_IND_MQ_E!G59+FC_IND_CON_E!G59+FC_IND_NSP_E!G59</f>
        <v>68.09501289767843</v>
      </c>
      <c r="H59" s="10">
        <f>FC_IND_IS_E!H59+FC_IND_NFM_E!H59+FC_IND_CPC_E!H59+FC_IND_NMM_E!H59+FC_IND_PPP_E!H59+FC_IND_FBT_E!H59+FC_IND_TE_E!H59+FC_IND_MAC_E!H59+FC_IND_TL_E!H59+FC_IND_WP_E!H59+FC_IND_MQ_E!H59+FC_IND_CON_E!H59+FC_IND_NSP_E!H59</f>
        <v>73.707824591573498</v>
      </c>
      <c r="I59" s="10">
        <f>FC_IND_IS_E!I59+FC_IND_NFM_E!I59+FC_IND_CPC_E!I59+FC_IND_NMM_E!I59+FC_IND_PPP_E!I59+FC_IND_FBT_E!I59+FC_IND_TE_E!I59+FC_IND_MAC_E!I59+FC_IND_TL_E!I59+FC_IND_WP_E!I59+FC_IND_MQ_E!I59+FC_IND_CON_E!I59+FC_IND_NSP_E!I59</f>
        <v>79.249097162510751</v>
      </c>
      <c r="J59" s="10">
        <f>FC_IND_IS_E!J59+FC_IND_NFM_E!J59+FC_IND_CPC_E!J59+FC_IND_NMM_E!J59+FC_IND_PPP_E!J59+FC_IND_FBT_E!J59+FC_IND_TE_E!J59+FC_IND_MAC_E!J59+FC_IND_TL_E!J59+FC_IND_WP_E!J59+FC_IND_MQ_E!J59+FC_IND_CON_E!J59+FC_IND_NSP_E!J59</f>
        <v>77.171109200343935</v>
      </c>
      <c r="K59" s="10">
        <f>FC_IND_IS_E!K59+FC_IND_NFM_E!K59+FC_IND_CPC_E!K59+FC_IND_NMM_E!K59+FC_IND_PPP_E!K59+FC_IND_FBT_E!K59+FC_IND_TE_E!K59+FC_IND_MAC_E!K59+FC_IND_TL_E!K59+FC_IND_WP_E!K59+FC_IND_MQ_E!K59+FC_IND_CON_E!K59+FC_IND_NSP_E!K59</f>
        <v>76.836629406706791</v>
      </c>
      <c r="L59" s="10">
        <f>FC_IND_IS_E!L59+FC_IND_NFM_E!L59+FC_IND_CPC_E!L59+FC_IND_NMM_E!L59+FC_IND_PPP_E!L59+FC_IND_FBT_E!L59+FC_IND_TE_E!L59+FC_IND_MAC_E!L59+FC_IND_TL_E!L59+FC_IND_WP_E!L59+FC_IND_MQ_E!L59+FC_IND_CON_E!L59+FC_IND_NSP_E!L59</f>
        <v>75.284264832330166</v>
      </c>
      <c r="M59" s="10">
        <f>FC_IND_IS_E!M59+FC_IND_NFM_E!M59+FC_IND_CPC_E!M59+FC_IND_NMM_E!M59+FC_IND_PPP_E!M59+FC_IND_FBT_E!M59+FC_IND_TE_E!M59+FC_IND_MAC_E!M59+FC_IND_TL_E!M59+FC_IND_WP_E!M59+FC_IND_MQ_E!M59+FC_IND_CON_E!M59+FC_IND_NSP_E!M59</f>
        <v>65.658813413585548</v>
      </c>
      <c r="N59" s="10">
        <f>FC_IND_IS_E!N59+FC_IND_NFM_E!N59+FC_IND_CPC_E!N59+FC_IND_NMM_E!N59+FC_IND_PPP_E!N59+FC_IND_FBT_E!N59+FC_IND_TE_E!N59+FC_IND_MAC_E!N59+FC_IND_TL_E!N59+FC_IND_WP_E!N59+FC_IND_MQ_E!N59+FC_IND_CON_E!N59+FC_IND_NSP_E!N59</f>
        <v>68.930954428202924</v>
      </c>
      <c r="O59" s="10">
        <f>FC_IND_IS_E!O59+FC_IND_NFM_E!O59+FC_IND_CPC_E!O59+FC_IND_NMM_E!O59+FC_IND_PPP_E!O59+FC_IND_FBT_E!O59+FC_IND_TE_E!O59+FC_IND_MAC_E!O59+FC_IND_TL_E!O59+FC_IND_WP_E!O59+FC_IND_MQ_E!O59+FC_IND_CON_E!O59+FC_IND_NSP_E!O59</f>
        <v>68.238349097162512</v>
      </c>
      <c r="P59" s="10">
        <f>FC_IND_IS_E!P59+FC_IND_NFM_E!P59+FC_IND_CPC_E!P59+FC_IND_NMM_E!P59+FC_IND_PPP_E!P59+FC_IND_FBT_E!P59+FC_IND_TE_E!P59+FC_IND_MAC_E!P59+FC_IND_TL_E!P59+FC_IND_WP_E!P59+FC_IND_MQ_E!P59+FC_IND_CON_E!P59+FC_IND_NSP_E!P59</f>
        <v>66.303611349956995</v>
      </c>
      <c r="Q59" s="10">
        <f>FC_IND_IS_E!Q59+FC_IND_NFM_E!Q59+FC_IND_CPC_E!Q59+FC_IND_NMM_E!Q59+FC_IND_PPP_E!Q59+FC_IND_FBT_E!Q59+FC_IND_TE_E!Q59+FC_IND_MAC_E!Q59+FC_IND_TL_E!Q59+FC_IND_WP_E!Q59+FC_IND_MQ_E!Q59+FC_IND_CON_E!Q59+FC_IND_NSP_E!Q59</f>
        <v>107.09845227858985</v>
      </c>
      <c r="R59" s="10">
        <f>FC_IND_IS_E!R59+FC_IND_NFM_E!R59+FC_IND_CPC_E!R59+FC_IND_NMM_E!R59+FC_IND_PPP_E!R59+FC_IND_FBT_E!R59+FC_IND_TE_E!R59+FC_IND_MAC_E!R59+FC_IND_TL_E!R59+FC_IND_WP_E!R59+FC_IND_MQ_E!R59+FC_IND_CON_E!R59+FC_IND_NSP_E!R59</f>
        <v>113.20455717970766</v>
      </c>
      <c r="S59" s="10">
        <f>FC_IND_IS_E!S59+FC_IND_NFM_E!S59+FC_IND_CPC_E!S59+FC_IND_NMM_E!S59+FC_IND_PPP_E!S59+FC_IND_FBT_E!S59+FC_IND_TE_E!S59+FC_IND_MAC_E!S59+FC_IND_TL_E!S59+FC_IND_WP_E!S59+FC_IND_MQ_E!S59+FC_IND_CON_E!S59+FC_IND_NSP_E!S59</f>
        <v>112.3286328460877</v>
      </c>
      <c r="T59" s="10">
        <f>FC_IND_IS_E!T59+FC_IND_NFM_E!T59+FC_IND_CPC_E!T59+FC_IND_NMM_E!T59+FC_IND_PPP_E!T59+FC_IND_FBT_E!T59+FC_IND_TE_E!T59+FC_IND_MAC_E!T59+FC_IND_TL_E!T59+FC_IND_WP_E!T59+FC_IND_MQ_E!T59+FC_IND_CON_E!T59+FC_IND_NSP_E!T59</f>
        <v>102.26001719690454</v>
      </c>
      <c r="U59" s="10">
        <f>FC_IND_IS_E!U59+FC_IND_NFM_E!U59+FC_IND_CPC_E!U59+FC_IND_NMM_E!U59+FC_IND_PPP_E!U59+FC_IND_FBT_E!U59+FC_IND_TE_E!U59+FC_IND_MAC_E!U59+FC_IND_TL_E!U59+FC_IND_WP_E!U59+FC_IND_MQ_E!U59+FC_IND_CON_E!U59+FC_IND_NSP_E!U59</f>
        <v>93.071625107480642</v>
      </c>
      <c r="V59" s="10">
        <f>FC_IND_IS_E!V59+FC_IND_NFM_E!V59+FC_IND_CPC_E!V59+FC_IND_NMM_E!V59+FC_IND_PPP_E!V59+FC_IND_FBT_E!V59+FC_IND_TE_E!V59+FC_IND_MAC_E!V59+FC_IND_TL_E!V59+FC_IND_WP_E!V59+FC_IND_MQ_E!V59+FC_IND_CON_E!V59+FC_IND_NSP_E!V59</f>
        <v>78.272656921754077</v>
      </c>
      <c r="W59" s="10">
        <f>FC_IND_IS_E!W59+FC_IND_NFM_E!W59+FC_IND_CPC_E!W59+FC_IND_NMM_E!W59+FC_IND_PPP_E!W59+FC_IND_FBT_E!W59+FC_IND_TE_E!W59+FC_IND_MAC_E!W59+FC_IND_TL_E!W59+FC_IND_WP_E!W59+FC_IND_MQ_E!W59+FC_IND_CON_E!W59+FC_IND_NSP_E!W59</f>
        <v>77.434737747205503</v>
      </c>
      <c r="X59" s="10">
        <f>FC_IND_IS_E!X59+FC_IND_NFM_E!X59+FC_IND_CPC_E!X59+FC_IND_NMM_E!X59+FC_IND_PPP_E!X59+FC_IND_FBT_E!X59+FC_IND_TE_E!X59+FC_IND_MAC_E!X59+FC_IND_TL_E!X59+FC_IND_WP_E!X59+FC_IND_MQ_E!X59+FC_IND_CON_E!X59+FC_IND_NSP_E!X59</f>
        <v>82.156921754084252</v>
      </c>
    </row>
    <row r="60" spans="1:24" ht="11.25" customHeight="1" x14ac:dyDescent="0.2">
      <c r="A60" s="42" t="s">
        <v>107</v>
      </c>
      <c r="B60" s="9" t="s">
        <v>108</v>
      </c>
      <c r="C60" s="10">
        <f>FC_IND_IS_E!C60+FC_IND_NFM_E!C60+FC_IND_CPC_E!C60+FC_IND_NMM_E!C60+FC_IND_PPP_E!C60+FC_IND_FBT_E!C60+FC_IND_TE_E!C60+FC_IND_MAC_E!C60+FC_IND_TL_E!C60+FC_IND_WP_E!C60+FC_IND_MQ_E!C60+FC_IND_CON_E!C60+FC_IND_NSP_E!C60</f>
        <v>0</v>
      </c>
      <c r="D60" s="10">
        <f>FC_IND_IS_E!D60+FC_IND_NFM_E!D60+FC_IND_CPC_E!D60+FC_IND_NMM_E!D60+FC_IND_PPP_E!D60+FC_IND_FBT_E!D60+FC_IND_TE_E!D60+FC_IND_MAC_E!D60+FC_IND_TL_E!D60+FC_IND_WP_E!D60+FC_IND_MQ_E!D60+FC_IND_CON_E!D60+FC_IND_NSP_E!D60</f>
        <v>0</v>
      </c>
      <c r="E60" s="10">
        <f>FC_IND_IS_E!E60+FC_IND_NFM_E!E60+FC_IND_CPC_E!E60+FC_IND_NMM_E!E60+FC_IND_PPP_E!E60+FC_IND_FBT_E!E60+FC_IND_TE_E!E60+FC_IND_MAC_E!E60+FC_IND_TL_E!E60+FC_IND_WP_E!E60+FC_IND_MQ_E!E60+FC_IND_CON_E!E60+FC_IND_NSP_E!E60</f>
        <v>0</v>
      </c>
      <c r="F60" s="10">
        <f>FC_IND_IS_E!F60+FC_IND_NFM_E!F60+FC_IND_CPC_E!F60+FC_IND_NMM_E!F60+FC_IND_PPP_E!F60+FC_IND_FBT_E!F60+FC_IND_TE_E!F60+FC_IND_MAC_E!F60+FC_IND_TL_E!F60+FC_IND_WP_E!F60+FC_IND_MQ_E!F60+FC_IND_CON_E!F60+FC_IND_NSP_E!F60</f>
        <v>0</v>
      </c>
      <c r="G60" s="10">
        <f>FC_IND_IS_E!G60+FC_IND_NFM_E!G60+FC_IND_CPC_E!G60+FC_IND_NMM_E!G60+FC_IND_PPP_E!G60+FC_IND_FBT_E!G60+FC_IND_TE_E!G60+FC_IND_MAC_E!G60+FC_IND_TL_E!G60+FC_IND_WP_E!G60+FC_IND_MQ_E!G60+FC_IND_CON_E!G60+FC_IND_NSP_E!G60</f>
        <v>0</v>
      </c>
      <c r="H60" s="10">
        <f>FC_IND_IS_E!H60+FC_IND_NFM_E!H60+FC_IND_CPC_E!H60+FC_IND_NMM_E!H60+FC_IND_PPP_E!H60+FC_IND_FBT_E!H60+FC_IND_TE_E!H60+FC_IND_MAC_E!H60+FC_IND_TL_E!H60+FC_IND_WP_E!H60+FC_IND_MQ_E!H60+FC_IND_CON_E!H60+FC_IND_NSP_E!H60</f>
        <v>0</v>
      </c>
      <c r="I60" s="10">
        <f>FC_IND_IS_E!I60+FC_IND_NFM_E!I60+FC_IND_CPC_E!I60+FC_IND_NMM_E!I60+FC_IND_PPP_E!I60+FC_IND_FBT_E!I60+FC_IND_TE_E!I60+FC_IND_MAC_E!I60+FC_IND_TL_E!I60+FC_IND_WP_E!I60+FC_IND_MQ_E!I60+FC_IND_CON_E!I60+FC_IND_NSP_E!I60</f>
        <v>0</v>
      </c>
      <c r="J60" s="10">
        <f>FC_IND_IS_E!J60+FC_IND_NFM_E!J60+FC_IND_CPC_E!J60+FC_IND_NMM_E!J60+FC_IND_PPP_E!J60+FC_IND_FBT_E!J60+FC_IND_TE_E!J60+FC_IND_MAC_E!J60+FC_IND_TL_E!J60+FC_IND_WP_E!J60+FC_IND_MQ_E!J60+FC_IND_CON_E!J60+FC_IND_NSP_E!J60</f>
        <v>0</v>
      </c>
      <c r="K60" s="10">
        <f>FC_IND_IS_E!K60+FC_IND_NFM_E!K60+FC_IND_CPC_E!K60+FC_IND_NMM_E!K60+FC_IND_PPP_E!K60+FC_IND_FBT_E!K60+FC_IND_TE_E!K60+FC_IND_MAC_E!K60+FC_IND_TL_E!K60+FC_IND_WP_E!K60+FC_IND_MQ_E!K60+FC_IND_CON_E!K60+FC_IND_NSP_E!K60</f>
        <v>0</v>
      </c>
      <c r="L60" s="10">
        <f>FC_IND_IS_E!L60+FC_IND_NFM_E!L60+FC_IND_CPC_E!L60+FC_IND_NMM_E!L60+FC_IND_PPP_E!L60+FC_IND_FBT_E!L60+FC_IND_TE_E!L60+FC_IND_MAC_E!L60+FC_IND_TL_E!L60+FC_IND_WP_E!L60+FC_IND_MQ_E!L60+FC_IND_CON_E!L60+FC_IND_NSP_E!L60</f>
        <v>0</v>
      </c>
      <c r="M60" s="10">
        <f>FC_IND_IS_E!M60+FC_IND_NFM_E!M60+FC_IND_CPC_E!M60+FC_IND_NMM_E!M60+FC_IND_PPP_E!M60+FC_IND_FBT_E!M60+FC_IND_TE_E!M60+FC_IND_MAC_E!M60+FC_IND_TL_E!M60+FC_IND_WP_E!M60+FC_IND_MQ_E!M60+FC_IND_CON_E!M60+FC_IND_NSP_E!M60</f>
        <v>0</v>
      </c>
      <c r="N60" s="10">
        <f>FC_IND_IS_E!N60+FC_IND_NFM_E!N60+FC_IND_CPC_E!N60+FC_IND_NMM_E!N60+FC_IND_PPP_E!N60+FC_IND_FBT_E!N60+FC_IND_TE_E!N60+FC_IND_MAC_E!N60+FC_IND_TL_E!N60+FC_IND_WP_E!N60+FC_IND_MQ_E!N60+FC_IND_CON_E!N60+FC_IND_NSP_E!N60</f>
        <v>0</v>
      </c>
      <c r="O60" s="10">
        <f>FC_IND_IS_E!O60+FC_IND_NFM_E!O60+FC_IND_CPC_E!O60+FC_IND_NMM_E!O60+FC_IND_PPP_E!O60+FC_IND_FBT_E!O60+FC_IND_TE_E!O60+FC_IND_MAC_E!O60+FC_IND_TL_E!O60+FC_IND_WP_E!O60+FC_IND_MQ_E!O60+FC_IND_CON_E!O60+FC_IND_NSP_E!O60</f>
        <v>0</v>
      </c>
      <c r="P60" s="10">
        <f>FC_IND_IS_E!P60+FC_IND_NFM_E!P60+FC_IND_CPC_E!P60+FC_IND_NMM_E!P60+FC_IND_PPP_E!P60+FC_IND_FBT_E!P60+FC_IND_TE_E!P60+FC_IND_MAC_E!P60+FC_IND_TL_E!P60+FC_IND_WP_E!P60+FC_IND_MQ_E!P60+FC_IND_CON_E!P60+FC_IND_NSP_E!P60</f>
        <v>0</v>
      </c>
      <c r="Q60" s="10">
        <f>FC_IND_IS_E!Q60+FC_IND_NFM_E!Q60+FC_IND_CPC_E!Q60+FC_IND_NMM_E!Q60+FC_IND_PPP_E!Q60+FC_IND_FBT_E!Q60+FC_IND_TE_E!Q60+FC_IND_MAC_E!Q60+FC_IND_TL_E!Q60+FC_IND_WP_E!Q60+FC_IND_MQ_E!Q60+FC_IND_CON_E!Q60+FC_IND_NSP_E!Q60</f>
        <v>0</v>
      </c>
      <c r="R60" s="10">
        <f>FC_IND_IS_E!R60+FC_IND_NFM_E!R60+FC_IND_CPC_E!R60+FC_IND_NMM_E!R60+FC_IND_PPP_E!R60+FC_IND_FBT_E!R60+FC_IND_TE_E!R60+FC_IND_MAC_E!R60+FC_IND_TL_E!R60+FC_IND_WP_E!R60+FC_IND_MQ_E!R60+FC_IND_CON_E!R60+FC_IND_NSP_E!R60</f>
        <v>0</v>
      </c>
      <c r="S60" s="10">
        <f>FC_IND_IS_E!S60+FC_IND_NFM_E!S60+FC_IND_CPC_E!S60+FC_IND_NMM_E!S60+FC_IND_PPP_E!S60+FC_IND_FBT_E!S60+FC_IND_TE_E!S60+FC_IND_MAC_E!S60+FC_IND_TL_E!S60+FC_IND_WP_E!S60+FC_IND_MQ_E!S60+FC_IND_CON_E!S60+FC_IND_NSP_E!S60</f>
        <v>0</v>
      </c>
      <c r="T60" s="10">
        <f>FC_IND_IS_E!T60+FC_IND_NFM_E!T60+FC_IND_CPC_E!T60+FC_IND_NMM_E!T60+FC_IND_PPP_E!T60+FC_IND_FBT_E!T60+FC_IND_TE_E!T60+FC_IND_MAC_E!T60+FC_IND_TL_E!T60+FC_IND_WP_E!T60+FC_IND_MQ_E!T60+FC_IND_CON_E!T60+FC_IND_NSP_E!T60</f>
        <v>0</v>
      </c>
      <c r="U60" s="10">
        <f>FC_IND_IS_E!U60+FC_IND_NFM_E!U60+FC_IND_CPC_E!U60+FC_IND_NMM_E!U60+FC_IND_PPP_E!U60+FC_IND_FBT_E!U60+FC_IND_TE_E!U60+FC_IND_MAC_E!U60+FC_IND_TL_E!U60+FC_IND_WP_E!U60+FC_IND_MQ_E!U60+FC_IND_CON_E!U60+FC_IND_NSP_E!U60</f>
        <v>0</v>
      </c>
      <c r="V60" s="10">
        <f>FC_IND_IS_E!V60+FC_IND_NFM_E!V60+FC_IND_CPC_E!V60+FC_IND_NMM_E!V60+FC_IND_PPP_E!V60+FC_IND_FBT_E!V60+FC_IND_TE_E!V60+FC_IND_MAC_E!V60+FC_IND_TL_E!V60+FC_IND_WP_E!V60+FC_IND_MQ_E!V60+FC_IND_CON_E!V60+FC_IND_NSP_E!V60</f>
        <v>0</v>
      </c>
      <c r="W60" s="10">
        <f>FC_IND_IS_E!W60+FC_IND_NFM_E!W60+FC_IND_CPC_E!W60+FC_IND_NMM_E!W60+FC_IND_PPP_E!W60+FC_IND_FBT_E!W60+FC_IND_TE_E!W60+FC_IND_MAC_E!W60+FC_IND_TL_E!W60+FC_IND_WP_E!W60+FC_IND_MQ_E!W60+FC_IND_CON_E!W60+FC_IND_NSP_E!W60</f>
        <v>0</v>
      </c>
      <c r="X60" s="10">
        <f>FC_IND_IS_E!X60+FC_IND_NFM_E!X60+FC_IND_CPC_E!X60+FC_IND_NMM_E!X60+FC_IND_PPP_E!X60+FC_IND_FBT_E!X60+FC_IND_TE_E!X60+FC_IND_MAC_E!X60+FC_IND_TL_E!X60+FC_IND_WP_E!X60+FC_IND_MQ_E!X60+FC_IND_CON_E!X60+FC_IND_NSP_E!X60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FC_IND_IS_E!C61+FC_IND_NFM_E!C61+FC_IND_CPC_E!C61+FC_IND_NMM_E!C61+FC_IND_PPP_E!C61+FC_IND_FBT_E!C61+FC_IND_TE_E!C61+FC_IND_MAC_E!C61+FC_IND_TL_E!C61+FC_IND_WP_E!C61+FC_IND_MQ_E!C61+FC_IND_CON_E!C61+FC_IND_NSP_E!C61</f>
        <v>19.274806534823735</v>
      </c>
      <c r="D61" s="10">
        <f>FC_IND_IS_E!D61+FC_IND_NFM_E!D61+FC_IND_CPC_E!D61+FC_IND_NMM_E!D61+FC_IND_PPP_E!D61+FC_IND_FBT_E!D61+FC_IND_TE_E!D61+FC_IND_MAC_E!D61+FC_IND_TL_E!D61+FC_IND_WP_E!D61+FC_IND_MQ_E!D61+FC_IND_CON_E!D61+FC_IND_NSP_E!D61</f>
        <v>18.988220120378326</v>
      </c>
      <c r="E61" s="10">
        <f>FC_IND_IS_E!E61+FC_IND_NFM_E!E61+FC_IND_CPC_E!E61+FC_IND_NMM_E!E61+FC_IND_PPP_E!E61+FC_IND_FBT_E!E61+FC_IND_TE_E!E61+FC_IND_MAC_E!E61+FC_IND_TL_E!E61+FC_IND_WP_E!E61+FC_IND_MQ_E!E61+FC_IND_CON_E!E61+FC_IND_NSP_E!E61</f>
        <v>19.012037833190028</v>
      </c>
      <c r="F61" s="10">
        <f>FC_IND_IS_E!F61+FC_IND_NFM_E!F61+FC_IND_CPC_E!F61+FC_IND_NMM_E!F61+FC_IND_PPP_E!F61+FC_IND_FBT_E!F61+FC_IND_TE_E!F61+FC_IND_MAC_E!F61+FC_IND_TL_E!F61+FC_IND_WP_E!F61+FC_IND_MQ_E!F61+FC_IND_CON_E!F61+FC_IND_NSP_E!F61</f>
        <v>21.997764402407562</v>
      </c>
      <c r="G61" s="10">
        <f>FC_IND_IS_E!G61+FC_IND_NFM_E!G61+FC_IND_CPC_E!G61+FC_IND_NMM_E!G61+FC_IND_PPP_E!G61+FC_IND_FBT_E!G61+FC_IND_TE_E!G61+FC_IND_MAC_E!G61+FC_IND_TL_E!G61+FC_IND_WP_E!G61+FC_IND_MQ_E!G61+FC_IND_CON_E!G61+FC_IND_NSP_E!G61</f>
        <v>24.123473774720551</v>
      </c>
      <c r="H61" s="10">
        <f>FC_IND_IS_E!H61+FC_IND_NFM_E!H61+FC_IND_CPC_E!H61+FC_IND_NMM_E!H61+FC_IND_PPP_E!H61+FC_IND_FBT_E!H61+FC_IND_TE_E!H61+FC_IND_MAC_E!H61+FC_IND_TL_E!H61+FC_IND_WP_E!H61+FC_IND_MQ_E!H61+FC_IND_CON_E!H61+FC_IND_NSP_E!H61</f>
        <v>20.755717970765257</v>
      </c>
      <c r="I61" s="10">
        <f>FC_IND_IS_E!I61+FC_IND_NFM_E!I61+FC_IND_CPC_E!I61+FC_IND_NMM_E!I61+FC_IND_PPP_E!I61+FC_IND_FBT_E!I61+FC_IND_TE_E!I61+FC_IND_MAC_E!I61+FC_IND_TL_E!I61+FC_IND_WP_E!I61+FC_IND_MQ_E!I61+FC_IND_CON_E!I61+FC_IND_NSP_E!I61</f>
        <v>24.266809974204637</v>
      </c>
      <c r="J61" s="10">
        <f>FC_IND_IS_E!J61+FC_IND_NFM_E!J61+FC_IND_CPC_E!J61+FC_IND_NMM_E!J61+FC_IND_PPP_E!J61+FC_IND_FBT_E!J61+FC_IND_TE_E!J61+FC_IND_MAC_E!J61+FC_IND_TL_E!J61+FC_IND_WP_E!J61+FC_IND_MQ_E!J61+FC_IND_CON_E!J61+FC_IND_NSP_E!J61</f>
        <v>22.117110920034388</v>
      </c>
      <c r="K61" s="10">
        <f>FC_IND_IS_E!K61+FC_IND_NFM_E!K61+FC_IND_CPC_E!K61+FC_IND_NMM_E!K61+FC_IND_PPP_E!K61+FC_IND_FBT_E!K61+FC_IND_TE_E!K61+FC_IND_MAC_E!K61+FC_IND_TL_E!K61+FC_IND_WP_E!K61+FC_IND_MQ_E!K61+FC_IND_CON_E!K61+FC_IND_NSP_E!K61</f>
        <v>22.165004299226137</v>
      </c>
      <c r="L61" s="10">
        <f>FC_IND_IS_E!L61+FC_IND_NFM_E!L61+FC_IND_CPC_E!L61+FC_IND_NMM_E!L61+FC_IND_PPP_E!L61+FC_IND_FBT_E!L61+FC_IND_TE_E!L61+FC_IND_MAC_E!L61+FC_IND_TL_E!L61+FC_IND_WP_E!L61+FC_IND_MQ_E!L61+FC_IND_CON_E!L61+FC_IND_NSP_E!L61</f>
        <v>20.469131556319859</v>
      </c>
      <c r="M61" s="10">
        <f>FC_IND_IS_E!M61+FC_IND_NFM_E!M61+FC_IND_CPC_E!M61+FC_IND_NMM_E!M61+FC_IND_PPP_E!M61+FC_IND_FBT_E!M61+FC_IND_TE_E!M61+FC_IND_MAC_E!M61+FC_IND_TL_E!M61+FC_IND_WP_E!M61+FC_IND_MQ_E!M61+FC_IND_CON_E!M61+FC_IND_NSP_E!M61</f>
        <v>22.905331040412726</v>
      </c>
      <c r="N61" s="10">
        <f>FC_IND_IS_E!N61+FC_IND_NFM_E!N61+FC_IND_CPC_E!N61+FC_IND_NMM_E!N61+FC_IND_PPP_E!N61+FC_IND_FBT_E!N61+FC_IND_TE_E!N61+FC_IND_MAC_E!N61+FC_IND_TL_E!N61+FC_IND_WP_E!N61+FC_IND_MQ_E!N61+FC_IND_CON_E!N61+FC_IND_NSP_E!N61</f>
        <v>20.230266552020638</v>
      </c>
      <c r="O61" s="10">
        <f>FC_IND_IS_E!O61+FC_IND_NFM_E!O61+FC_IND_CPC_E!O61+FC_IND_NMM_E!O61+FC_IND_PPP_E!O61+FC_IND_FBT_E!O61+FC_IND_TE_E!O61+FC_IND_MAC_E!O61+FC_IND_TL_E!O61+FC_IND_WP_E!O61+FC_IND_MQ_E!O61+FC_IND_CON_E!O61+FC_IND_NSP_E!O61</f>
        <v>21.281083404987097</v>
      </c>
      <c r="P61" s="10">
        <f>FC_IND_IS_E!P61+FC_IND_NFM_E!P61+FC_IND_CPC_E!P61+FC_IND_NMM_E!P61+FC_IND_PPP_E!P61+FC_IND_FBT_E!P61+FC_IND_TE_E!P61+FC_IND_MAC_E!P61+FC_IND_TL_E!P61+FC_IND_WP_E!P61+FC_IND_MQ_E!P61+FC_IND_CON_E!P61+FC_IND_NSP_E!P61</f>
        <v>26.84625967325881</v>
      </c>
      <c r="Q61" s="10">
        <f>FC_IND_IS_E!Q61+FC_IND_NFM_E!Q61+FC_IND_CPC_E!Q61+FC_IND_NMM_E!Q61+FC_IND_PPP_E!Q61+FC_IND_FBT_E!Q61+FC_IND_TE_E!Q61+FC_IND_MAC_E!Q61+FC_IND_TL_E!Q61+FC_IND_WP_E!Q61+FC_IND_MQ_E!Q61+FC_IND_CON_E!Q61+FC_IND_NSP_E!Q61</f>
        <v>25.222098022355976</v>
      </c>
      <c r="R61" s="10">
        <f>FC_IND_IS_E!R61+FC_IND_NFM_E!R61+FC_IND_CPC_E!R61+FC_IND_NMM_E!R61+FC_IND_PPP_E!R61+FC_IND_FBT_E!R61+FC_IND_TE_E!R61+FC_IND_MAC_E!R61+FC_IND_TL_E!R61+FC_IND_WP_E!R61+FC_IND_MQ_E!R61+FC_IND_CON_E!R61+FC_IND_NSP_E!R61</f>
        <v>20.512811693895095</v>
      </c>
      <c r="S61" s="10">
        <f>FC_IND_IS_E!S61+FC_IND_NFM_E!S61+FC_IND_CPC_E!S61+FC_IND_NMM_E!S61+FC_IND_PPP_E!S61+FC_IND_FBT_E!S61+FC_IND_TE_E!S61+FC_IND_MAC_E!S61+FC_IND_TL_E!S61+FC_IND_WP_E!S61+FC_IND_MQ_E!S61+FC_IND_CON_E!S61+FC_IND_NSP_E!S61</f>
        <v>20.353482373172824</v>
      </c>
      <c r="T61" s="10">
        <f>FC_IND_IS_E!T61+FC_IND_NFM_E!T61+FC_IND_CPC_E!T61+FC_IND_NMM_E!T61+FC_IND_PPP_E!T61+FC_IND_FBT_E!T61+FC_IND_TE_E!T61+FC_IND_MAC_E!T61+FC_IND_TL_E!T61+FC_IND_WP_E!T61+FC_IND_MQ_E!T61+FC_IND_CON_E!T61+FC_IND_NSP_E!T61</f>
        <v>21.393465176268268</v>
      </c>
      <c r="U61" s="10">
        <f>FC_IND_IS_E!U61+FC_IND_NFM_E!U61+FC_IND_CPC_E!U61+FC_IND_NMM_E!U61+FC_IND_PPP_E!U61+FC_IND_FBT_E!U61+FC_IND_TE_E!U61+FC_IND_MAC_E!U61+FC_IND_TL_E!U61+FC_IND_WP_E!U61+FC_IND_MQ_E!U61+FC_IND_CON_E!U61+FC_IND_NSP_E!U61</f>
        <v>34.504643164230444</v>
      </c>
      <c r="V61" s="10">
        <f>FC_IND_IS_E!V61+FC_IND_NFM_E!V61+FC_IND_CPC_E!V61+FC_IND_NMM_E!V61+FC_IND_PPP_E!V61+FC_IND_FBT_E!V61+FC_IND_TE_E!V61+FC_IND_MAC_E!V61+FC_IND_TL_E!V61+FC_IND_WP_E!V61+FC_IND_MQ_E!V61+FC_IND_CON_E!V61+FC_IND_NSP_E!V61</f>
        <v>39.849527085124684</v>
      </c>
      <c r="W61" s="10">
        <f>FC_IND_IS_E!W61+FC_IND_NFM_E!W61+FC_IND_CPC_E!W61+FC_IND_NMM_E!W61+FC_IND_PPP_E!W61+FC_IND_FBT_E!W61+FC_IND_TE_E!W61+FC_IND_MAC_E!W61+FC_IND_TL_E!W61+FC_IND_WP_E!W61+FC_IND_MQ_E!W61+FC_IND_CON_E!W61+FC_IND_NSP_E!W61</f>
        <v>44.191573516766979</v>
      </c>
      <c r="X61" s="10">
        <f>FC_IND_IS_E!X61+FC_IND_NFM_E!X61+FC_IND_CPC_E!X61+FC_IND_NMM_E!X61+FC_IND_PPP_E!X61+FC_IND_FBT_E!X61+FC_IND_TE_E!X61+FC_IND_MAC_E!X61+FC_IND_TL_E!X61+FC_IND_WP_E!X61+FC_IND_MQ_E!X61+FC_IND_CON_E!X61+FC_IND_NSP_E!X61</f>
        <v>45.856663800515904</v>
      </c>
    </row>
    <row r="62" spans="1:24" ht="11.25" customHeight="1" x14ac:dyDescent="0.2">
      <c r="A62" s="42" t="s">
        <v>111</v>
      </c>
      <c r="B62" s="9" t="s">
        <v>112</v>
      </c>
      <c r="C62" s="10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10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10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10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10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10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10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10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10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10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10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10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10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10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10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10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10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10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10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10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10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10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10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10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10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10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10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10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10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10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10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10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10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10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10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10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10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10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10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10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10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10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10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10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10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10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10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10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10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10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10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10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10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10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10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10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10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10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10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10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10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10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10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10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10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10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10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10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10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10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10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10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10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10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10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10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10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10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10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10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10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10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10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10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10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10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10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10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10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10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10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10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10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10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10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10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10">
        <f>FC_IND_IS_E!O66+FC_IND_NFM_E!O66+FC_IND_CPC_E!O66+FC_IND_NMM_E!O66+FC_IND_PPP_E!O66+FC_IND_FBT_E!O66+FC_IND_TE_E!O66+FC_IND_MAC_E!O66+FC_IND_TL_E!O66+FC_IND_WP_E!O66+FC_IND_MQ_E!O66+FC_IND_CON_E!O66+FC_IND_NSP_E!O66</f>
        <v>11.488478073946689</v>
      </c>
      <c r="P66" s="10">
        <f>FC_IND_IS_E!P66+FC_IND_NFM_E!P66+FC_IND_CPC_E!P66+FC_IND_NMM_E!P66+FC_IND_PPP_E!P66+FC_IND_FBT_E!P66+FC_IND_TE_E!P66+FC_IND_MAC_E!P66+FC_IND_TL_E!P66+FC_IND_WP_E!P66+FC_IND_MQ_E!P66+FC_IND_CON_E!P66+FC_IND_NSP_E!P66</f>
        <v>10.60472914875322</v>
      </c>
      <c r="Q66" s="10">
        <f>FC_IND_IS_E!Q66+FC_IND_NFM_E!Q66+FC_IND_CPC_E!Q66+FC_IND_NMM_E!Q66+FC_IND_PPP_E!Q66+FC_IND_FBT_E!Q66+FC_IND_TE_E!Q66+FC_IND_MAC_E!Q66+FC_IND_TL_E!Q66+FC_IND_WP_E!Q66+FC_IND_MQ_E!Q66+FC_IND_CON_E!Q66+FC_IND_NSP_E!Q66</f>
        <v>13.255975924333621</v>
      </c>
      <c r="R66" s="10">
        <f>FC_IND_IS_E!R66+FC_IND_NFM_E!R66+FC_IND_CPC_E!R66+FC_IND_NMM_E!R66+FC_IND_PPP_E!R66+FC_IND_FBT_E!R66+FC_IND_TE_E!R66+FC_IND_MAC_E!R66+FC_IND_TL_E!R66+FC_IND_WP_E!R66+FC_IND_MQ_E!R66+FC_IND_CON_E!R66+FC_IND_NSP_E!R66</f>
        <v>14.51263972484953</v>
      </c>
      <c r="S66" s="10">
        <f>FC_IND_IS_E!S66+FC_IND_NFM_E!S66+FC_IND_CPC_E!S66+FC_IND_NMM_E!S66+FC_IND_PPP_E!S66+FC_IND_FBT_E!S66+FC_IND_TE_E!S66+FC_IND_MAC_E!S66+FC_IND_TL_E!S66+FC_IND_WP_E!S66+FC_IND_MQ_E!S66+FC_IND_CON_E!S66+FC_IND_NSP_E!S66</f>
        <v>12.04170249355116</v>
      </c>
      <c r="T66" s="10">
        <f>FC_IND_IS_E!T66+FC_IND_NFM_E!T66+FC_IND_CPC_E!T66+FC_IND_NMM_E!T66+FC_IND_PPP_E!T66+FC_IND_FBT_E!T66+FC_IND_TE_E!T66+FC_IND_MAC_E!T66+FC_IND_TL_E!T66+FC_IND_WP_E!T66+FC_IND_MQ_E!T66+FC_IND_CON_E!T66+FC_IND_NSP_E!T66</f>
        <v>16.227944969905419</v>
      </c>
      <c r="U66" s="10">
        <f>FC_IND_IS_E!U66+FC_IND_NFM_E!U66+FC_IND_CPC_E!U66+FC_IND_NMM_E!U66+FC_IND_PPP_E!U66+FC_IND_FBT_E!U66+FC_IND_TE_E!U66+FC_IND_MAC_E!U66+FC_IND_TL_E!U66+FC_IND_WP_E!U66+FC_IND_MQ_E!U66+FC_IND_CON_E!U66+FC_IND_NSP_E!U66</f>
        <v>29.733104041272568</v>
      </c>
      <c r="V66" s="10">
        <f>FC_IND_IS_E!V66+FC_IND_NFM_E!V66+FC_IND_CPC_E!V66+FC_IND_NMM_E!V66+FC_IND_PPP_E!V66+FC_IND_FBT_E!V66+FC_IND_TE_E!V66+FC_IND_MAC_E!V66+FC_IND_TL_E!V66+FC_IND_WP_E!V66+FC_IND_MQ_E!V66+FC_IND_CON_E!V66+FC_IND_NSP_E!V66</f>
        <v>36.860103181427341</v>
      </c>
      <c r="W66" s="10">
        <f>FC_IND_IS_E!W66+FC_IND_NFM_E!W66+FC_IND_CPC_E!W66+FC_IND_NMM_E!W66+FC_IND_PPP_E!W66+FC_IND_FBT_E!W66+FC_IND_TE_E!W66+FC_IND_MAC_E!W66+FC_IND_TL_E!W66+FC_IND_WP_E!W66+FC_IND_MQ_E!W66+FC_IND_CON_E!W66+FC_IND_NSP_E!W66</f>
        <v>32.229492691315563</v>
      </c>
      <c r="X66" s="10">
        <f>FC_IND_IS_E!X66+FC_IND_NFM_E!X66+FC_IND_CPC_E!X66+FC_IND_NMM_E!X66+FC_IND_PPP_E!X66+FC_IND_FBT_E!X66+FC_IND_TE_E!X66+FC_IND_MAC_E!X66+FC_IND_TL_E!X66+FC_IND_WP_E!X66+FC_IND_MQ_E!X66+FC_IND_CON_E!X66+FC_IND_NSP_E!X66</f>
        <v>37.326655202063627</v>
      </c>
    </row>
    <row r="67" spans="1:24" ht="11.25" customHeight="1" x14ac:dyDescent="0.2">
      <c r="A67" s="42" t="s">
        <v>121</v>
      </c>
      <c r="B67" s="9" t="s">
        <v>122</v>
      </c>
      <c r="C67" s="10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10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10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10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10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10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10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10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10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10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10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10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10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10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10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10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10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10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10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10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10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10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10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10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10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10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10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10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10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10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10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10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10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10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10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10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10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10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10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10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10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10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10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10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10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10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10">
        <f>FC_IND_IS_E!G69+FC_IND_NFM_E!G69+FC_IND_CPC_E!G69+FC_IND_NMM_E!G69+FC_IND_PPP_E!G69+FC_IND_FBT_E!G69+FC_IND_TE_E!G69+FC_IND_MAC_E!G69+FC_IND_TL_E!G69+FC_IND_WP_E!G69+FC_IND_MQ_E!G69+FC_IND_CON_E!G69+FC_IND_NSP_E!G69</f>
        <v>9.6018056749785021</v>
      </c>
      <c r="H69" s="10">
        <f>FC_IND_IS_E!H69+FC_IND_NFM_E!H69+FC_IND_CPC_E!H69+FC_IND_NMM_E!H69+FC_IND_PPP_E!H69+FC_IND_FBT_E!H69+FC_IND_TE_E!H69+FC_IND_MAC_E!H69+FC_IND_TL_E!H69+FC_IND_WP_E!H69+FC_IND_MQ_E!H69+FC_IND_CON_E!H69+FC_IND_NSP_E!H69</f>
        <v>10.26990541702494</v>
      </c>
      <c r="I69" s="10">
        <f>FC_IND_IS_E!I69+FC_IND_NFM_E!I69+FC_IND_CPC_E!I69+FC_IND_NMM_E!I69+FC_IND_PPP_E!I69+FC_IND_FBT_E!I69+FC_IND_TE_E!I69+FC_IND_MAC_E!I69+FC_IND_TL_E!I69+FC_IND_WP_E!I69+FC_IND_MQ_E!I69+FC_IND_CON_E!I69+FC_IND_NSP_E!I69</f>
        <v>25.317282889079959</v>
      </c>
      <c r="J69" s="10">
        <f>FC_IND_IS_E!J69+FC_IND_NFM_E!J69+FC_IND_CPC_E!J69+FC_IND_NMM_E!J69+FC_IND_PPP_E!J69+FC_IND_FBT_E!J69+FC_IND_TE_E!J69+FC_IND_MAC_E!J69+FC_IND_TL_E!J69+FC_IND_WP_E!J69+FC_IND_MQ_E!J69+FC_IND_CON_E!J69+FC_IND_NSP_E!J69</f>
        <v>31.885726569217539</v>
      </c>
      <c r="K69" s="10">
        <f>FC_IND_IS_E!K69+FC_IND_NFM_E!K69+FC_IND_CPC_E!K69+FC_IND_NMM_E!K69+FC_IND_PPP_E!K69+FC_IND_FBT_E!K69+FC_IND_TE_E!K69+FC_IND_MAC_E!K69+FC_IND_TL_E!K69+FC_IND_WP_E!K69+FC_IND_MQ_E!K69+FC_IND_CON_E!K69+FC_IND_NSP_E!K69</f>
        <v>32.889079965606193</v>
      </c>
      <c r="L69" s="10">
        <f>FC_IND_IS_E!L69+FC_IND_NFM_E!L69+FC_IND_CPC_E!L69+FC_IND_NMM_E!L69+FC_IND_PPP_E!L69+FC_IND_FBT_E!L69+FC_IND_TE_E!L69+FC_IND_MAC_E!L69+FC_IND_TL_E!L69+FC_IND_WP_E!L69+FC_IND_MQ_E!L69+FC_IND_CON_E!L69+FC_IND_NSP_E!L69</f>
        <v>31.19294926913155</v>
      </c>
      <c r="M69" s="10">
        <f>FC_IND_IS_E!M69+FC_IND_NFM_E!M69+FC_IND_CPC_E!M69+FC_IND_NMM_E!M69+FC_IND_PPP_E!M69+FC_IND_FBT_E!M69+FC_IND_TE_E!M69+FC_IND_MAC_E!M69+FC_IND_TL_E!M69+FC_IND_WP_E!M69+FC_IND_MQ_E!M69+FC_IND_CON_E!M69+FC_IND_NSP_E!M69</f>
        <v>14.10292347377472</v>
      </c>
      <c r="N69" s="10">
        <f>FC_IND_IS_E!N69+FC_IND_NFM_E!N69+FC_IND_CPC_E!N69+FC_IND_NMM_E!N69+FC_IND_PPP_E!N69+FC_IND_FBT_E!N69+FC_IND_TE_E!N69+FC_IND_MAC_E!N69+FC_IND_TL_E!N69+FC_IND_WP_E!N69+FC_IND_MQ_E!N69+FC_IND_CON_E!N69+FC_IND_NSP_E!N69</f>
        <v>0.8596732588134135</v>
      </c>
      <c r="O69" s="10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10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10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10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10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10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10">
        <f>FC_IND_IS_E!U69+FC_IND_NFM_E!U69+FC_IND_CPC_E!U69+FC_IND_NMM_E!U69+FC_IND_PPP_E!U69+FC_IND_FBT_E!U69+FC_IND_TE_E!U69+FC_IND_MAC_E!U69+FC_IND_TL_E!U69+FC_IND_WP_E!U69+FC_IND_MQ_E!U69+FC_IND_CON_E!U69+FC_IND_NSP_E!U69</f>
        <v>44.572656921754081</v>
      </c>
      <c r="V69" s="10">
        <f>FC_IND_IS_E!V69+FC_IND_NFM_E!V69+FC_IND_CPC_E!V69+FC_IND_NMM_E!V69+FC_IND_PPP_E!V69+FC_IND_FBT_E!V69+FC_IND_TE_E!V69+FC_IND_MAC_E!V69+FC_IND_TL_E!V69+FC_IND_WP_E!V69+FC_IND_MQ_E!V69+FC_IND_CON_E!V69+FC_IND_NSP_E!V69</f>
        <v>31.4883920894239</v>
      </c>
      <c r="W69" s="10">
        <f>FC_IND_IS_E!W69+FC_IND_NFM_E!W69+FC_IND_CPC_E!W69+FC_IND_NMM_E!W69+FC_IND_PPP_E!W69+FC_IND_FBT_E!W69+FC_IND_TE_E!W69+FC_IND_MAC_E!W69+FC_IND_TL_E!W69+FC_IND_WP_E!W69+FC_IND_MQ_E!W69+FC_IND_CON_E!W69+FC_IND_NSP_E!W69</f>
        <v>19.415305245055887</v>
      </c>
      <c r="X69" s="10">
        <f>FC_IND_IS_E!X69+FC_IND_NFM_E!X69+FC_IND_CPC_E!X69+FC_IND_NMM_E!X69+FC_IND_PPP_E!X69+FC_IND_FBT_E!X69+FC_IND_TE_E!X69+FC_IND_MAC_E!X69+FC_IND_TL_E!X69+FC_IND_WP_E!X69+FC_IND_MQ_E!X69+FC_IND_CON_E!X69+FC_IND_NSP_E!X69</f>
        <v>12.128976784178844</v>
      </c>
    </row>
    <row r="70" spans="1:24" ht="11.25" customHeight="1" x14ac:dyDescent="0.2">
      <c r="A70" s="42" t="s">
        <v>127</v>
      </c>
      <c r="B70" s="9" t="s">
        <v>128</v>
      </c>
      <c r="C70" s="10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10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10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10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10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10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10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10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10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10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10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10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10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10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10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10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10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10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10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10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10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10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9.8937231298366282</v>
      </c>
      <c r="S71" s="37">
        <f t="shared" si="22"/>
        <v>13.622871883061057</v>
      </c>
      <c r="T71" s="37">
        <f t="shared" si="22"/>
        <v>18.051074806534817</v>
      </c>
      <c r="U71" s="37">
        <f t="shared" si="22"/>
        <v>20.166036113499565</v>
      </c>
      <c r="V71" s="37">
        <f t="shared" si="22"/>
        <v>16.885898538263106</v>
      </c>
      <c r="W71" s="37">
        <f t="shared" si="22"/>
        <v>14.652708512467754</v>
      </c>
      <c r="X71" s="37">
        <f t="shared" ref="X71" si="23">SUM(X72:X73)</f>
        <v>3.0815133276010318</v>
      </c>
    </row>
    <row r="72" spans="1:24" ht="11.25" customHeight="1" x14ac:dyDescent="0.2">
      <c r="A72" s="42" t="s">
        <v>131</v>
      </c>
      <c r="B72" s="9" t="s">
        <v>132</v>
      </c>
      <c r="C72" s="10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10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10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10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10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10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10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10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10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10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10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10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10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10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10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10">
        <f>FC_IND_IS_E!R72+FC_IND_NFM_E!R72+FC_IND_CPC_E!R72+FC_IND_NMM_E!R72+FC_IND_PPP_E!R72+FC_IND_FBT_E!R72+FC_IND_TE_E!R72+FC_IND_MAC_E!R72+FC_IND_TL_E!R72+FC_IND_WP_E!R72+FC_IND_MQ_E!R72+FC_IND_CON_E!R72+FC_IND_NSP_E!R72</f>
        <v>9.8937231298366282</v>
      </c>
      <c r="S72" s="10">
        <f>FC_IND_IS_E!S72+FC_IND_NFM_E!S72+FC_IND_CPC_E!S72+FC_IND_NMM_E!S72+FC_IND_PPP_E!S72+FC_IND_FBT_E!S72+FC_IND_TE_E!S72+FC_IND_MAC_E!S72+FC_IND_TL_E!S72+FC_IND_WP_E!S72+FC_IND_MQ_E!S72+FC_IND_CON_E!S72+FC_IND_NSP_E!S72</f>
        <v>13.622871883061057</v>
      </c>
      <c r="T72" s="10">
        <f>FC_IND_IS_E!T72+FC_IND_NFM_E!T72+FC_IND_CPC_E!T72+FC_IND_NMM_E!T72+FC_IND_PPP_E!T72+FC_IND_FBT_E!T72+FC_IND_TE_E!T72+FC_IND_MAC_E!T72+FC_IND_TL_E!T72+FC_IND_WP_E!T72+FC_IND_MQ_E!T72+FC_IND_CON_E!T72+FC_IND_NSP_E!T72</f>
        <v>18.051074806534817</v>
      </c>
      <c r="U72" s="10">
        <f>FC_IND_IS_E!U72+FC_IND_NFM_E!U72+FC_IND_CPC_E!U72+FC_IND_NMM_E!U72+FC_IND_PPP_E!U72+FC_IND_FBT_E!U72+FC_IND_TE_E!U72+FC_IND_MAC_E!U72+FC_IND_TL_E!U72+FC_IND_WP_E!U72+FC_IND_MQ_E!U72+FC_IND_CON_E!U72+FC_IND_NSP_E!U72</f>
        <v>20.166036113499565</v>
      </c>
      <c r="V72" s="10">
        <f>FC_IND_IS_E!V72+FC_IND_NFM_E!V72+FC_IND_CPC_E!V72+FC_IND_NMM_E!V72+FC_IND_PPP_E!V72+FC_IND_FBT_E!V72+FC_IND_TE_E!V72+FC_IND_MAC_E!V72+FC_IND_TL_E!V72+FC_IND_WP_E!V72+FC_IND_MQ_E!V72+FC_IND_CON_E!V72+FC_IND_NSP_E!V72</f>
        <v>16.885898538263106</v>
      </c>
      <c r="W72" s="10">
        <f>FC_IND_IS_E!W72+FC_IND_NFM_E!W72+FC_IND_CPC_E!W72+FC_IND_NMM_E!W72+FC_IND_PPP_E!W72+FC_IND_FBT_E!W72+FC_IND_TE_E!W72+FC_IND_MAC_E!W72+FC_IND_TL_E!W72+FC_IND_WP_E!W72+FC_IND_MQ_E!W72+FC_IND_CON_E!W72+FC_IND_NSP_E!W72</f>
        <v>14.652708512467754</v>
      </c>
      <c r="X72" s="10">
        <f>FC_IND_IS_E!X72+FC_IND_NFM_E!X72+FC_IND_CPC_E!X72+FC_IND_NMM_E!X72+FC_IND_PPP_E!X72+FC_IND_FBT_E!X72+FC_IND_TE_E!X72+FC_IND_MAC_E!X72+FC_IND_TL_E!X72+FC_IND_WP_E!X72+FC_IND_MQ_E!X72+FC_IND_CON_E!X72+FC_IND_NSP_E!X72</f>
        <v>3.0815133276010318</v>
      </c>
    </row>
    <row r="73" spans="1:24" ht="11.25" customHeight="1" x14ac:dyDescent="0.2">
      <c r="A73" s="42" t="s">
        <v>133</v>
      </c>
      <c r="B73" s="9" t="s">
        <v>134</v>
      </c>
      <c r="C73" s="10">
        <f>FC_IND_IS_E!C73+FC_IND_NFM_E!C73+FC_IND_CPC_E!C73+FC_IND_NMM_E!C73+FC_IND_PPP_E!C73+FC_IND_FBT_E!C73+FC_IND_TE_E!C73+FC_IND_MAC_E!C73+FC_IND_TL_E!C73+FC_IND_WP_E!C73+FC_IND_MQ_E!C73+FC_IND_CON_E!C73+FC_IND_NSP_E!C73</f>
        <v>0</v>
      </c>
      <c r="D73" s="10">
        <f>FC_IND_IS_E!D73+FC_IND_NFM_E!D73+FC_IND_CPC_E!D73+FC_IND_NMM_E!D73+FC_IND_PPP_E!D73+FC_IND_FBT_E!D73+FC_IND_TE_E!D73+FC_IND_MAC_E!D73+FC_IND_TL_E!D73+FC_IND_WP_E!D73+FC_IND_MQ_E!D73+FC_IND_CON_E!D73+FC_IND_NSP_E!D73</f>
        <v>0</v>
      </c>
      <c r="E73" s="10">
        <f>FC_IND_IS_E!E73+FC_IND_NFM_E!E73+FC_IND_CPC_E!E73+FC_IND_NMM_E!E73+FC_IND_PPP_E!E73+FC_IND_FBT_E!E73+FC_IND_TE_E!E73+FC_IND_MAC_E!E73+FC_IND_TL_E!E73+FC_IND_WP_E!E73+FC_IND_MQ_E!E73+FC_IND_CON_E!E73+FC_IND_NSP_E!E73</f>
        <v>0</v>
      </c>
      <c r="F73" s="10">
        <f>FC_IND_IS_E!F73+FC_IND_NFM_E!F73+FC_IND_CPC_E!F73+FC_IND_NMM_E!F73+FC_IND_PPP_E!F73+FC_IND_FBT_E!F73+FC_IND_TE_E!F73+FC_IND_MAC_E!F73+FC_IND_TL_E!F73+FC_IND_WP_E!F73+FC_IND_MQ_E!F73+FC_IND_CON_E!F73+FC_IND_NSP_E!F73</f>
        <v>0</v>
      </c>
      <c r="G73" s="10">
        <f>FC_IND_IS_E!G73+FC_IND_NFM_E!G73+FC_IND_CPC_E!G73+FC_IND_NMM_E!G73+FC_IND_PPP_E!G73+FC_IND_FBT_E!G73+FC_IND_TE_E!G73+FC_IND_MAC_E!G73+FC_IND_TL_E!G73+FC_IND_WP_E!G73+FC_IND_MQ_E!G73+FC_IND_CON_E!G73+FC_IND_NSP_E!G73</f>
        <v>0</v>
      </c>
      <c r="H73" s="10">
        <f>FC_IND_IS_E!H73+FC_IND_NFM_E!H73+FC_IND_CPC_E!H73+FC_IND_NMM_E!H73+FC_IND_PPP_E!H73+FC_IND_FBT_E!H73+FC_IND_TE_E!H73+FC_IND_MAC_E!H73+FC_IND_TL_E!H73+FC_IND_WP_E!H73+FC_IND_MQ_E!H73+FC_IND_CON_E!H73+FC_IND_NSP_E!H73</f>
        <v>0</v>
      </c>
      <c r="I73" s="10">
        <f>FC_IND_IS_E!I73+FC_IND_NFM_E!I73+FC_IND_CPC_E!I73+FC_IND_NMM_E!I73+FC_IND_PPP_E!I73+FC_IND_FBT_E!I73+FC_IND_TE_E!I73+FC_IND_MAC_E!I73+FC_IND_TL_E!I73+FC_IND_WP_E!I73+FC_IND_MQ_E!I73+FC_IND_CON_E!I73+FC_IND_NSP_E!I73</f>
        <v>0</v>
      </c>
      <c r="J73" s="10">
        <f>FC_IND_IS_E!J73+FC_IND_NFM_E!J73+FC_IND_CPC_E!J73+FC_IND_NMM_E!J73+FC_IND_PPP_E!J73+FC_IND_FBT_E!J73+FC_IND_TE_E!J73+FC_IND_MAC_E!J73+FC_IND_TL_E!J73+FC_IND_WP_E!J73+FC_IND_MQ_E!J73+FC_IND_CON_E!J73+FC_IND_NSP_E!J73</f>
        <v>0</v>
      </c>
      <c r="K73" s="10">
        <f>FC_IND_IS_E!K73+FC_IND_NFM_E!K73+FC_IND_CPC_E!K73+FC_IND_NMM_E!K73+FC_IND_PPP_E!K73+FC_IND_FBT_E!K73+FC_IND_TE_E!K73+FC_IND_MAC_E!K73+FC_IND_TL_E!K73+FC_IND_WP_E!K73+FC_IND_MQ_E!K73+FC_IND_CON_E!K73+FC_IND_NSP_E!K73</f>
        <v>0</v>
      </c>
      <c r="L73" s="10">
        <f>FC_IND_IS_E!L73+FC_IND_NFM_E!L73+FC_IND_CPC_E!L73+FC_IND_NMM_E!L73+FC_IND_PPP_E!L73+FC_IND_FBT_E!L73+FC_IND_TE_E!L73+FC_IND_MAC_E!L73+FC_IND_TL_E!L73+FC_IND_WP_E!L73+FC_IND_MQ_E!L73+FC_IND_CON_E!L73+FC_IND_NSP_E!L73</f>
        <v>0</v>
      </c>
      <c r="M73" s="10">
        <f>FC_IND_IS_E!M73+FC_IND_NFM_E!M73+FC_IND_CPC_E!M73+FC_IND_NMM_E!M73+FC_IND_PPP_E!M73+FC_IND_FBT_E!M73+FC_IND_TE_E!M73+FC_IND_MAC_E!M73+FC_IND_TL_E!M73+FC_IND_WP_E!M73+FC_IND_MQ_E!M73+FC_IND_CON_E!M73+FC_IND_NSP_E!M73</f>
        <v>0</v>
      </c>
      <c r="N73" s="10">
        <f>FC_IND_IS_E!N73+FC_IND_NFM_E!N73+FC_IND_CPC_E!N73+FC_IND_NMM_E!N73+FC_IND_PPP_E!N73+FC_IND_FBT_E!N73+FC_IND_TE_E!N73+FC_IND_MAC_E!N73+FC_IND_TL_E!N73+FC_IND_WP_E!N73+FC_IND_MQ_E!N73+FC_IND_CON_E!N73+FC_IND_NSP_E!N73</f>
        <v>0</v>
      </c>
      <c r="O73" s="10">
        <f>FC_IND_IS_E!O73+FC_IND_NFM_E!O73+FC_IND_CPC_E!O73+FC_IND_NMM_E!O73+FC_IND_PPP_E!O73+FC_IND_FBT_E!O73+FC_IND_TE_E!O73+FC_IND_MAC_E!O73+FC_IND_TL_E!O73+FC_IND_WP_E!O73+FC_IND_MQ_E!O73+FC_IND_CON_E!O73+FC_IND_NSP_E!O73</f>
        <v>0</v>
      </c>
      <c r="P73" s="10">
        <f>FC_IND_IS_E!P73+FC_IND_NFM_E!P73+FC_IND_CPC_E!P73+FC_IND_NMM_E!P73+FC_IND_PPP_E!P73+FC_IND_FBT_E!P73+FC_IND_TE_E!P73+FC_IND_MAC_E!P73+FC_IND_TL_E!P73+FC_IND_WP_E!P73+FC_IND_MQ_E!P73+FC_IND_CON_E!P73+FC_IND_NSP_E!P73</f>
        <v>0</v>
      </c>
      <c r="Q73" s="10">
        <f>FC_IND_IS_E!Q73+FC_IND_NFM_E!Q73+FC_IND_CPC_E!Q73+FC_IND_NMM_E!Q73+FC_IND_PPP_E!Q73+FC_IND_FBT_E!Q73+FC_IND_TE_E!Q73+FC_IND_MAC_E!Q73+FC_IND_TL_E!Q73+FC_IND_WP_E!Q73+FC_IND_MQ_E!Q73+FC_IND_CON_E!Q73+FC_IND_NSP_E!Q73</f>
        <v>0</v>
      </c>
      <c r="R73" s="10">
        <f>FC_IND_IS_E!R73+FC_IND_NFM_E!R73+FC_IND_CPC_E!R73+FC_IND_NMM_E!R73+FC_IND_PPP_E!R73+FC_IND_FBT_E!R73+FC_IND_TE_E!R73+FC_IND_MAC_E!R73+FC_IND_TL_E!R73+FC_IND_WP_E!R73+FC_IND_MQ_E!R73+FC_IND_CON_E!R73+FC_IND_NSP_E!R73</f>
        <v>0</v>
      </c>
      <c r="S73" s="10">
        <f>FC_IND_IS_E!S73+FC_IND_NFM_E!S73+FC_IND_CPC_E!S73+FC_IND_NMM_E!S73+FC_IND_PPP_E!S73+FC_IND_FBT_E!S73+FC_IND_TE_E!S73+FC_IND_MAC_E!S73+FC_IND_TL_E!S73+FC_IND_WP_E!S73+FC_IND_MQ_E!S73+FC_IND_CON_E!S73+FC_IND_NSP_E!S73</f>
        <v>0</v>
      </c>
      <c r="T73" s="10">
        <f>FC_IND_IS_E!T73+FC_IND_NFM_E!T73+FC_IND_CPC_E!T73+FC_IND_NMM_E!T73+FC_IND_PPP_E!T73+FC_IND_FBT_E!T73+FC_IND_TE_E!T73+FC_IND_MAC_E!T73+FC_IND_TL_E!T73+FC_IND_WP_E!T73+FC_IND_MQ_E!T73+FC_IND_CON_E!T73+FC_IND_NSP_E!T73</f>
        <v>0</v>
      </c>
      <c r="U73" s="10">
        <f>FC_IND_IS_E!U73+FC_IND_NFM_E!U73+FC_IND_CPC_E!U73+FC_IND_NMM_E!U73+FC_IND_PPP_E!U73+FC_IND_FBT_E!U73+FC_IND_TE_E!U73+FC_IND_MAC_E!U73+FC_IND_TL_E!U73+FC_IND_WP_E!U73+FC_IND_MQ_E!U73+FC_IND_CON_E!U73+FC_IND_NSP_E!U73</f>
        <v>0</v>
      </c>
      <c r="V73" s="10">
        <f>FC_IND_IS_E!V73+FC_IND_NFM_E!V73+FC_IND_CPC_E!V73+FC_IND_NMM_E!V73+FC_IND_PPP_E!V73+FC_IND_FBT_E!V73+FC_IND_TE_E!V73+FC_IND_MAC_E!V73+FC_IND_TL_E!V73+FC_IND_WP_E!V73+FC_IND_MQ_E!V73+FC_IND_CON_E!V73+FC_IND_NSP_E!V73</f>
        <v>0</v>
      </c>
      <c r="W73" s="10">
        <f>FC_IND_IS_E!W73+FC_IND_NFM_E!W73+FC_IND_CPC_E!W73+FC_IND_NMM_E!W73+FC_IND_PPP_E!W73+FC_IND_FBT_E!W73+FC_IND_TE_E!W73+FC_IND_MAC_E!W73+FC_IND_TL_E!W73+FC_IND_WP_E!W73+FC_IND_MQ_E!W73+FC_IND_CON_E!W73+FC_IND_NSP_E!W73</f>
        <v>0</v>
      </c>
      <c r="X73" s="10">
        <f>FC_IND_IS_E!X73+FC_IND_NFM_E!X73+FC_IND_CPC_E!X73+FC_IND_NMM_E!X73+FC_IND_PPP_E!X73+FC_IND_FBT_E!X73+FC_IND_TE_E!X73+FC_IND_MAC_E!X73+FC_IND_TL_E!X73+FC_IND_WP_E!X73+FC_IND_MQ_E!X73+FC_IND_CON_E!X73+FC_IND_NSP_E!X73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FC_IND_IS_E!C74+FC_IND_NFM_E!C74+FC_IND_CPC_E!C74+FC_IND_NMM_E!C74+FC_IND_PPP_E!C74+FC_IND_FBT_E!C74+FC_IND_TE_E!C74+FC_IND_MAC_E!C74+FC_IND_TL_E!C74+FC_IND_WP_E!C74+FC_IND_MQ_E!C74+FC_IND_CON_E!C74+FC_IND_NSP_E!C74</f>
        <v>0</v>
      </c>
      <c r="D74" s="37">
        <f>FC_IND_IS_E!D74+FC_IND_NFM_E!D74+FC_IND_CPC_E!D74+FC_IND_NMM_E!D74+FC_IND_PPP_E!D74+FC_IND_FBT_E!D74+FC_IND_TE_E!D74+FC_IND_MAC_E!D74+FC_IND_TL_E!D74+FC_IND_WP_E!D74+FC_IND_MQ_E!D74+FC_IND_CON_E!D74+FC_IND_NSP_E!D74</f>
        <v>0</v>
      </c>
      <c r="E74" s="37">
        <f>FC_IND_IS_E!E74+FC_IND_NFM_E!E74+FC_IND_CPC_E!E74+FC_IND_NMM_E!E74+FC_IND_PPP_E!E74+FC_IND_FBT_E!E74+FC_IND_TE_E!E74+FC_IND_MAC_E!E74+FC_IND_TL_E!E74+FC_IND_WP_E!E74+FC_IND_MQ_E!E74+FC_IND_CON_E!E74+FC_IND_NSP_E!E74</f>
        <v>0</v>
      </c>
      <c r="F74" s="37">
        <f>FC_IND_IS_E!F74+FC_IND_NFM_E!F74+FC_IND_CPC_E!F74+FC_IND_NMM_E!F74+FC_IND_PPP_E!F74+FC_IND_FBT_E!F74+FC_IND_TE_E!F74+FC_IND_MAC_E!F74+FC_IND_TL_E!F74+FC_IND_WP_E!F74+FC_IND_MQ_E!F74+FC_IND_CON_E!F74+FC_IND_NSP_E!F74</f>
        <v>0</v>
      </c>
      <c r="G74" s="37">
        <f>FC_IND_IS_E!G74+FC_IND_NFM_E!G74+FC_IND_CPC_E!G74+FC_IND_NMM_E!G74+FC_IND_PPP_E!G74+FC_IND_FBT_E!G74+FC_IND_TE_E!G74+FC_IND_MAC_E!G74+FC_IND_TL_E!G74+FC_IND_WP_E!G74+FC_IND_MQ_E!G74+FC_IND_CON_E!G74+FC_IND_NSP_E!G74</f>
        <v>0</v>
      </c>
      <c r="H74" s="37">
        <f>FC_IND_IS_E!H74+FC_IND_NFM_E!H74+FC_IND_CPC_E!H74+FC_IND_NMM_E!H74+FC_IND_PPP_E!H74+FC_IND_FBT_E!H74+FC_IND_TE_E!H74+FC_IND_MAC_E!H74+FC_IND_TL_E!H74+FC_IND_WP_E!H74+FC_IND_MQ_E!H74+FC_IND_CON_E!H74+FC_IND_NSP_E!H74</f>
        <v>0</v>
      </c>
      <c r="I74" s="37">
        <f>FC_IND_IS_E!I74+FC_IND_NFM_E!I74+FC_IND_CPC_E!I74+FC_IND_NMM_E!I74+FC_IND_PPP_E!I74+FC_IND_FBT_E!I74+FC_IND_TE_E!I74+FC_IND_MAC_E!I74+FC_IND_TL_E!I74+FC_IND_WP_E!I74+FC_IND_MQ_E!I74+FC_IND_CON_E!I74+FC_IND_NSP_E!I74</f>
        <v>0</v>
      </c>
      <c r="J74" s="37">
        <f>FC_IND_IS_E!J74+FC_IND_NFM_E!J74+FC_IND_CPC_E!J74+FC_IND_NMM_E!J74+FC_IND_PPP_E!J74+FC_IND_FBT_E!J74+FC_IND_TE_E!J74+FC_IND_MAC_E!J74+FC_IND_TL_E!J74+FC_IND_WP_E!J74+FC_IND_MQ_E!J74+FC_IND_CON_E!J74+FC_IND_NSP_E!J74</f>
        <v>0</v>
      </c>
      <c r="K74" s="37">
        <f>FC_IND_IS_E!K74+FC_IND_NFM_E!K74+FC_IND_CPC_E!K74+FC_IND_NMM_E!K74+FC_IND_PPP_E!K74+FC_IND_FBT_E!K74+FC_IND_TE_E!K74+FC_IND_MAC_E!K74+FC_IND_TL_E!K74+FC_IND_WP_E!K74+FC_IND_MQ_E!K74+FC_IND_CON_E!K74+FC_IND_NSP_E!K74</f>
        <v>0</v>
      </c>
      <c r="L74" s="37">
        <f>FC_IND_IS_E!L74+FC_IND_NFM_E!L74+FC_IND_CPC_E!L74+FC_IND_NMM_E!L74+FC_IND_PPP_E!L74+FC_IND_FBT_E!L74+FC_IND_TE_E!L74+FC_IND_MAC_E!L74+FC_IND_TL_E!L74+FC_IND_WP_E!L74+FC_IND_MQ_E!L74+FC_IND_CON_E!L74+FC_IND_NSP_E!L74</f>
        <v>0</v>
      </c>
      <c r="M74" s="37">
        <f>FC_IND_IS_E!M74+FC_IND_NFM_E!M74+FC_IND_CPC_E!M74+FC_IND_NMM_E!M74+FC_IND_PPP_E!M74+FC_IND_FBT_E!M74+FC_IND_TE_E!M74+FC_IND_MAC_E!M74+FC_IND_TL_E!M74+FC_IND_WP_E!M74+FC_IND_MQ_E!M74+FC_IND_CON_E!M74+FC_IND_NSP_E!M74</f>
        <v>0</v>
      </c>
      <c r="N74" s="37">
        <f>FC_IND_IS_E!N74+FC_IND_NFM_E!N74+FC_IND_CPC_E!N74+FC_IND_NMM_E!N74+FC_IND_PPP_E!N74+FC_IND_FBT_E!N74+FC_IND_TE_E!N74+FC_IND_MAC_E!N74+FC_IND_TL_E!N74+FC_IND_WP_E!N74+FC_IND_MQ_E!N74+FC_IND_CON_E!N74+FC_IND_NSP_E!N74</f>
        <v>0</v>
      </c>
      <c r="O74" s="37">
        <f>FC_IND_IS_E!O74+FC_IND_NFM_E!O74+FC_IND_CPC_E!O74+FC_IND_NMM_E!O74+FC_IND_PPP_E!O74+FC_IND_FBT_E!O74+FC_IND_TE_E!O74+FC_IND_MAC_E!O74+FC_IND_TL_E!O74+FC_IND_WP_E!O74+FC_IND_MQ_E!O74+FC_IND_CON_E!O74+FC_IND_NSP_E!O74</f>
        <v>0</v>
      </c>
      <c r="P74" s="37">
        <f>FC_IND_IS_E!P74+FC_IND_NFM_E!P74+FC_IND_CPC_E!P74+FC_IND_NMM_E!P74+FC_IND_PPP_E!P74+FC_IND_FBT_E!P74+FC_IND_TE_E!P74+FC_IND_MAC_E!P74+FC_IND_TL_E!P74+FC_IND_WP_E!P74+FC_IND_MQ_E!P74+FC_IND_CON_E!P74+FC_IND_NSP_E!P74</f>
        <v>0</v>
      </c>
      <c r="Q74" s="37">
        <f>FC_IND_IS_E!Q74+FC_IND_NFM_E!Q74+FC_IND_CPC_E!Q74+FC_IND_NMM_E!Q74+FC_IND_PPP_E!Q74+FC_IND_FBT_E!Q74+FC_IND_TE_E!Q74+FC_IND_MAC_E!Q74+FC_IND_TL_E!Q74+FC_IND_WP_E!Q74+FC_IND_MQ_E!Q74+FC_IND_CON_E!Q74+FC_IND_NSP_E!Q74</f>
        <v>0</v>
      </c>
      <c r="R74" s="37">
        <f>FC_IND_IS_E!R74+FC_IND_NFM_E!R74+FC_IND_CPC_E!R74+FC_IND_NMM_E!R74+FC_IND_PPP_E!R74+FC_IND_FBT_E!R74+FC_IND_TE_E!R74+FC_IND_MAC_E!R74+FC_IND_TL_E!R74+FC_IND_WP_E!R74+FC_IND_MQ_E!R74+FC_IND_CON_E!R74+FC_IND_NSP_E!R74</f>
        <v>0</v>
      </c>
      <c r="S74" s="37">
        <f>FC_IND_IS_E!S74+FC_IND_NFM_E!S74+FC_IND_CPC_E!S74+FC_IND_NMM_E!S74+FC_IND_PPP_E!S74+FC_IND_FBT_E!S74+FC_IND_TE_E!S74+FC_IND_MAC_E!S74+FC_IND_TL_E!S74+FC_IND_WP_E!S74+FC_IND_MQ_E!S74+FC_IND_CON_E!S74+FC_IND_NSP_E!S74</f>
        <v>0</v>
      </c>
      <c r="T74" s="37">
        <f>FC_IND_IS_E!T74+FC_IND_NFM_E!T74+FC_IND_CPC_E!T74+FC_IND_NMM_E!T74+FC_IND_PPP_E!T74+FC_IND_FBT_E!T74+FC_IND_TE_E!T74+FC_IND_MAC_E!T74+FC_IND_TL_E!T74+FC_IND_WP_E!T74+FC_IND_MQ_E!T74+FC_IND_CON_E!T74+FC_IND_NSP_E!T74</f>
        <v>0</v>
      </c>
      <c r="U74" s="37">
        <f>FC_IND_IS_E!U74+FC_IND_NFM_E!U74+FC_IND_CPC_E!U74+FC_IND_NMM_E!U74+FC_IND_PPP_E!U74+FC_IND_FBT_E!U74+FC_IND_TE_E!U74+FC_IND_MAC_E!U74+FC_IND_TL_E!U74+FC_IND_WP_E!U74+FC_IND_MQ_E!U74+FC_IND_CON_E!U74+FC_IND_NSP_E!U74</f>
        <v>0</v>
      </c>
      <c r="V74" s="37">
        <f>FC_IND_IS_E!V74+FC_IND_NFM_E!V74+FC_IND_CPC_E!V74+FC_IND_NMM_E!V74+FC_IND_PPP_E!V74+FC_IND_FBT_E!V74+FC_IND_TE_E!V74+FC_IND_MAC_E!V74+FC_IND_TL_E!V74+FC_IND_WP_E!V74+FC_IND_MQ_E!V74+FC_IND_CON_E!V74+FC_IND_NSP_E!V74</f>
        <v>0</v>
      </c>
      <c r="W74" s="37">
        <f>FC_IND_IS_E!W74+FC_IND_NFM_E!W74+FC_IND_CPC_E!W74+FC_IND_NMM_E!W74+FC_IND_PPP_E!W74+FC_IND_FBT_E!W74+FC_IND_TE_E!W74+FC_IND_MAC_E!W74+FC_IND_TL_E!W74+FC_IND_WP_E!W74+FC_IND_MQ_E!W74+FC_IND_CON_E!W74+FC_IND_NSP_E!W74</f>
        <v>0</v>
      </c>
      <c r="X74" s="37">
        <f>FC_IND_IS_E!X74+FC_IND_NFM_E!X74+FC_IND_CPC_E!X74+FC_IND_NMM_E!X74+FC_IND_PPP_E!X74+FC_IND_FBT_E!X74+FC_IND_TE_E!X74+FC_IND_MAC_E!X74+FC_IND_TL_E!X74+FC_IND_WP_E!X74+FC_IND_MQ_E!X74+FC_IND_CON_E!X74+FC_IND_NSP_E!X74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FC_IND_IS_E!C75+FC_IND_NFM_E!C75+FC_IND_CPC_E!C75+FC_IND_NMM_E!C75+FC_IND_PPP_E!C75+FC_IND_FBT_E!C75+FC_IND_TE_E!C75+FC_IND_MAC_E!C75+FC_IND_TL_E!C75+FC_IND_WP_E!C75+FC_IND_MQ_E!C75+FC_IND_CON_E!C75+FC_IND_NSP_E!C75</f>
        <v>2890.5847807394671</v>
      </c>
      <c r="D75" s="37">
        <f>FC_IND_IS_E!D75+FC_IND_NFM_E!D75+FC_IND_CPC_E!D75+FC_IND_NMM_E!D75+FC_IND_PPP_E!D75+FC_IND_FBT_E!D75+FC_IND_TE_E!D75+FC_IND_MAC_E!D75+FC_IND_TL_E!D75+FC_IND_WP_E!D75+FC_IND_MQ_E!D75+FC_IND_CON_E!D75+FC_IND_NSP_E!D75</f>
        <v>2903.7452278589858</v>
      </c>
      <c r="E75" s="37">
        <f>FC_IND_IS_E!E75+FC_IND_NFM_E!E75+FC_IND_CPC_E!E75+FC_IND_NMM_E!E75+FC_IND_PPP_E!E75+FC_IND_FBT_E!E75+FC_IND_TE_E!E75+FC_IND_MAC_E!E75+FC_IND_TL_E!E75+FC_IND_WP_E!E75+FC_IND_MQ_E!E75+FC_IND_CON_E!E75+FC_IND_NSP_E!E75</f>
        <v>2977.6679277730004</v>
      </c>
      <c r="F75" s="37">
        <f>FC_IND_IS_E!F75+FC_IND_NFM_E!F75+FC_IND_CPC_E!F75+FC_IND_NMM_E!F75+FC_IND_PPP_E!F75+FC_IND_FBT_E!F75+FC_IND_TE_E!F75+FC_IND_MAC_E!F75+FC_IND_TL_E!F75+FC_IND_WP_E!F75+FC_IND_MQ_E!F75+FC_IND_CON_E!F75+FC_IND_NSP_E!F75</f>
        <v>3064.3450558899403</v>
      </c>
      <c r="G75" s="37">
        <f>FC_IND_IS_E!G75+FC_IND_NFM_E!G75+FC_IND_CPC_E!G75+FC_IND_NMM_E!G75+FC_IND_PPP_E!G75+FC_IND_FBT_E!G75+FC_IND_TE_E!G75+FC_IND_MAC_E!G75+FC_IND_TL_E!G75+FC_IND_WP_E!G75+FC_IND_MQ_E!G75+FC_IND_CON_E!G75+FC_IND_NSP_E!G75</f>
        <v>3245.7007738607049</v>
      </c>
      <c r="H75" s="37">
        <f>FC_IND_IS_E!H75+FC_IND_NFM_E!H75+FC_IND_CPC_E!H75+FC_IND_NMM_E!H75+FC_IND_PPP_E!H75+FC_IND_FBT_E!H75+FC_IND_TE_E!H75+FC_IND_MAC_E!H75+FC_IND_TL_E!H75+FC_IND_WP_E!H75+FC_IND_MQ_E!H75+FC_IND_CON_E!H75+FC_IND_NSP_E!H75</f>
        <v>3178.6805674978505</v>
      </c>
      <c r="I75" s="37">
        <f>FC_IND_IS_E!I75+FC_IND_NFM_E!I75+FC_IND_CPC_E!I75+FC_IND_NMM_E!I75+FC_IND_PPP_E!I75+FC_IND_FBT_E!I75+FC_IND_TE_E!I75+FC_IND_MAC_E!I75+FC_IND_TL_E!I75+FC_IND_WP_E!I75+FC_IND_MQ_E!I75+FC_IND_CON_E!I75+FC_IND_NSP_E!I75</f>
        <v>2523.7652622527949</v>
      </c>
      <c r="J75" s="37">
        <f>FC_IND_IS_E!J75+FC_IND_NFM_E!J75+FC_IND_CPC_E!J75+FC_IND_NMM_E!J75+FC_IND_PPP_E!J75+FC_IND_FBT_E!J75+FC_IND_TE_E!J75+FC_IND_MAC_E!J75+FC_IND_TL_E!J75+FC_IND_WP_E!J75+FC_IND_MQ_E!J75+FC_IND_CON_E!J75+FC_IND_NSP_E!J75</f>
        <v>2505.278503869305</v>
      </c>
      <c r="K75" s="37">
        <f>FC_IND_IS_E!K75+FC_IND_NFM_E!K75+FC_IND_CPC_E!K75+FC_IND_NMM_E!K75+FC_IND_PPP_E!K75+FC_IND_FBT_E!K75+FC_IND_TE_E!K75+FC_IND_MAC_E!K75+FC_IND_TL_E!K75+FC_IND_WP_E!K75+FC_IND_MQ_E!K75+FC_IND_CON_E!K75+FC_IND_NSP_E!K75</f>
        <v>2507.5475494410998</v>
      </c>
      <c r="L75" s="37">
        <f>FC_IND_IS_E!L75+FC_IND_NFM_E!L75+FC_IND_CPC_E!L75+FC_IND_NMM_E!L75+FC_IND_PPP_E!L75+FC_IND_FBT_E!L75+FC_IND_TE_E!L75+FC_IND_MAC_E!L75+FC_IND_TL_E!L75+FC_IND_WP_E!L75+FC_IND_MQ_E!L75+FC_IND_CON_E!L75+FC_IND_NSP_E!L75</f>
        <v>2147.3918314703346</v>
      </c>
      <c r="M75" s="37">
        <f>FC_IND_IS_E!M75+FC_IND_NFM_E!M75+FC_IND_CPC_E!M75+FC_IND_NMM_E!M75+FC_IND_PPP_E!M75+FC_IND_FBT_E!M75+FC_IND_TE_E!M75+FC_IND_MAC_E!M75+FC_IND_TL_E!M75+FC_IND_WP_E!M75+FC_IND_MQ_E!M75+FC_IND_CON_E!M75+FC_IND_NSP_E!M75</f>
        <v>2271.9976784178853</v>
      </c>
      <c r="N75" s="37">
        <f>FC_IND_IS_E!N75+FC_IND_NFM_E!N75+FC_IND_CPC_E!N75+FC_IND_NMM_E!N75+FC_IND_PPP_E!N75+FC_IND_FBT_E!N75+FC_IND_TE_E!N75+FC_IND_MAC_E!N75+FC_IND_TL_E!N75+FC_IND_WP_E!N75+FC_IND_MQ_E!N75+FC_IND_CON_E!N75+FC_IND_NSP_E!N75</f>
        <v>2206.983920894239</v>
      </c>
      <c r="O75" s="37">
        <f>FC_IND_IS_E!O75+FC_IND_NFM_E!O75+FC_IND_CPC_E!O75+FC_IND_NMM_E!O75+FC_IND_PPP_E!O75+FC_IND_FBT_E!O75+FC_IND_TE_E!O75+FC_IND_MAC_E!O75+FC_IND_TL_E!O75+FC_IND_WP_E!O75+FC_IND_MQ_E!O75+FC_IND_CON_E!O75+FC_IND_NSP_E!O75</f>
        <v>2127.9257093723136</v>
      </c>
      <c r="P75" s="37">
        <f>FC_IND_IS_E!P75+FC_IND_NFM_E!P75+FC_IND_CPC_E!P75+FC_IND_NMM_E!P75+FC_IND_PPP_E!P75+FC_IND_FBT_E!P75+FC_IND_TE_E!P75+FC_IND_MAC_E!P75+FC_IND_TL_E!P75+FC_IND_WP_E!P75+FC_IND_MQ_E!P75+FC_IND_CON_E!P75+FC_IND_NSP_E!P75</f>
        <v>2118.6109200343931</v>
      </c>
      <c r="Q75" s="37">
        <f>FC_IND_IS_E!Q75+FC_IND_NFM_E!Q75+FC_IND_CPC_E!Q75+FC_IND_NMM_E!Q75+FC_IND_PPP_E!Q75+FC_IND_FBT_E!Q75+FC_IND_TE_E!Q75+FC_IND_MAC_E!Q75+FC_IND_TL_E!Q75+FC_IND_WP_E!Q75+FC_IND_MQ_E!Q75+FC_IND_CON_E!Q75+FC_IND_NSP_E!Q75</f>
        <v>2098.2611349957006</v>
      </c>
      <c r="R75" s="37">
        <f>FC_IND_IS_E!R75+FC_IND_NFM_E!R75+FC_IND_CPC_E!R75+FC_IND_NMM_E!R75+FC_IND_PPP_E!R75+FC_IND_FBT_E!R75+FC_IND_TE_E!R75+FC_IND_MAC_E!R75+FC_IND_TL_E!R75+FC_IND_WP_E!R75+FC_IND_MQ_E!R75+FC_IND_CON_E!R75+FC_IND_NSP_E!R75</f>
        <v>1752.3201203783317</v>
      </c>
      <c r="S75" s="37">
        <f>FC_IND_IS_E!S75+FC_IND_NFM_E!S75+FC_IND_CPC_E!S75+FC_IND_NMM_E!S75+FC_IND_PPP_E!S75+FC_IND_FBT_E!S75+FC_IND_TE_E!S75+FC_IND_MAC_E!S75+FC_IND_TL_E!S75+FC_IND_WP_E!S75+FC_IND_MQ_E!S75+FC_IND_CON_E!S75+FC_IND_NSP_E!S75</f>
        <v>1687.6264832330189</v>
      </c>
      <c r="T75" s="37">
        <f>FC_IND_IS_E!T75+FC_IND_NFM_E!T75+FC_IND_CPC_E!T75+FC_IND_NMM_E!T75+FC_IND_PPP_E!T75+FC_IND_FBT_E!T75+FC_IND_TE_E!T75+FC_IND_MAC_E!T75+FC_IND_TL_E!T75+FC_IND_WP_E!T75+FC_IND_MQ_E!T75+FC_IND_CON_E!T75+FC_IND_NSP_E!T75</f>
        <v>1536.8438521066207</v>
      </c>
      <c r="U75" s="37">
        <f>FC_IND_IS_E!U75+FC_IND_NFM_E!U75+FC_IND_CPC_E!U75+FC_IND_NMM_E!U75+FC_IND_PPP_E!U75+FC_IND_FBT_E!U75+FC_IND_TE_E!U75+FC_IND_MAC_E!U75+FC_IND_TL_E!U75+FC_IND_WP_E!U75+FC_IND_MQ_E!U75+FC_IND_CON_E!U75+FC_IND_NSP_E!U75</f>
        <v>1437.8650042992256</v>
      </c>
      <c r="V75" s="37">
        <f>FC_IND_IS_E!V75+FC_IND_NFM_E!V75+FC_IND_CPC_E!V75+FC_IND_NMM_E!V75+FC_IND_PPP_E!V75+FC_IND_FBT_E!V75+FC_IND_TE_E!V75+FC_IND_MAC_E!V75+FC_IND_TL_E!V75+FC_IND_WP_E!V75+FC_IND_MQ_E!V75+FC_IND_CON_E!V75+FC_IND_NSP_E!V75</f>
        <v>1487.0404127257098</v>
      </c>
      <c r="W75" s="37">
        <f>FC_IND_IS_E!W75+FC_IND_NFM_E!W75+FC_IND_CPC_E!W75+FC_IND_NMM_E!W75+FC_IND_PPP_E!W75+FC_IND_FBT_E!W75+FC_IND_TE_E!W75+FC_IND_MAC_E!W75+FC_IND_TL_E!W75+FC_IND_WP_E!W75+FC_IND_MQ_E!W75+FC_IND_CON_E!W75+FC_IND_NSP_E!W75</f>
        <v>1323.351504729148</v>
      </c>
      <c r="X75" s="37">
        <f>FC_IND_IS_E!X75+FC_IND_NFM_E!X75+FC_IND_CPC_E!X75+FC_IND_NMM_E!X75+FC_IND_PPP_E!X75+FC_IND_FBT_E!X75+FC_IND_TE_E!X75+FC_IND_MAC_E!X75+FC_IND_TL_E!X75+FC_IND_WP_E!X75+FC_IND_MQ_E!X75+FC_IND_CON_E!X75+FC_IND_NSP_E!X75</f>
        <v>1406.3369733447976</v>
      </c>
    </row>
    <row r="76" spans="1:24" ht="11.25" customHeight="1" x14ac:dyDescent="0.2">
      <c r="A76" s="38" t="s">
        <v>139</v>
      </c>
      <c r="B76" s="39" t="s">
        <v>140</v>
      </c>
      <c r="C76" s="40">
        <f>FC_IND_IS_E!C76+FC_IND_NFM_E!C76+FC_IND_CPC_E!C76+FC_IND_NMM_E!C76+FC_IND_PPP_E!C76+FC_IND_FBT_E!C76+FC_IND_TE_E!C76+FC_IND_MAC_E!C76+FC_IND_TL_E!C76+FC_IND_WP_E!C76+FC_IND_MQ_E!C76+FC_IND_CON_E!C76+FC_IND_NSP_E!C76</f>
        <v>3466.4081685296646</v>
      </c>
      <c r="D76" s="40">
        <f>FC_IND_IS_E!D76+FC_IND_NFM_E!D76+FC_IND_CPC_E!D76+FC_IND_NMM_E!D76+FC_IND_PPP_E!D76+FC_IND_FBT_E!D76+FC_IND_TE_E!D76+FC_IND_MAC_E!D76+FC_IND_TL_E!D76+FC_IND_WP_E!D76+FC_IND_MQ_E!D76+FC_IND_CON_E!D76+FC_IND_NSP_E!D76</f>
        <v>3487.7103181427342</v>
      </c>
      <c r="E76" s="40">
        <f>FC_IND_IS_E!E76+FC_IND_NFM_E!E76+FC_IND_CPC_E!E76+FC_IND_NMM_E!E76+FC_IND_PPP_E!E76+FC_IND_FBT_E!E76+FC_IND_TE_E!E76+FC_IND_MAC_E!E76+FC_IND_TL_E!E76+FC_IND_WP_E!E76+FC_IND_MQ_E!E76+FC_IND_CON_E!E76+FC_IND_NSP_E!E76</f>
        <v>3544.5000859845213</v>
      </c>
      <c r="F76" s="40">
        <f>FC_IND_IS_E!F76+FC_IND_NFM_E!F76+FC_IND_CPC_E!F76+FC_IND_NMM_E!F76+FC_IND_PPP_E!F76+FC_IND_FBT_E!F76+FC_IND_TE_E!F76+FC_IND_MAC_E!F76+FC_IND_TL_E!F76+FC_IND_WP_E!F76+FC_IND_MQ_E!F76+FC_IND_CON_E!F76+FC_IND_NSP_E!F76</f>
        <v>3484.9592433361991</v>
      </c>
      <c r="G76" s="40">
        <f>FC_IND_IS_E!G76+FC_IND_NFM_E!G76+FC_IND_CPC_E!G76+FC_IND_NMM_E!G76+FC_IND_PPP_E!G76+FC_IND_FBT_E!G76+FC_IND_TE_E!G76+FC_IND_MAC_E!G76+FC_IND_TL_E!G76+FC_IND_WP_E!G76+FC_IND_MQ_E!G76+FC_IND_CON_E!G76+FC_IND_NSP_E!G76</f>
        <v>3542.9585554600167</v>
      </c>
      <c r="H76" s="40">
        <f>FC_IND_IS_E!H76+FC_IND_NFM_E!H76+FC_IND_CPC_E!H76+FC_IND_NMM_E!H76+FC_IND_PPP_E!H76+FC_IND_FBT_E!H76+FC_IND_TE_E!H76+FC_IND_MAC_E!H76+FC_IND_TL_E!H76+FC_IND_WP_E!H76+FC_IND_MQ_E!H76+FC_IND_CON_E!H76+FC_IND_NSP_E!H76</f>
        <v>3562.4433361994838</v>
      </c>
      <c r="I76" s="40">
        <f>FC_IND_IS_E!I76+FC_IND_NFM_E!I76+FC_IND_CPC_E!I76+FC_IND_NMM_E!I76+FC_IND_PPP_E!I76+FC_IND_FBT_E!I76+FC_IND_TE_E!I76+FC_IND_MAC_E!I76+FC_IND_TL_E!I76+FC_IND_WP_E!I76+FC_IND_MQ_E!I76+FC_IND_CON_E!I76+FC_IND_NSP_E!I76</f>
        <v>3569.1404127257097</v>
      </c>
      <c r="J76" s="40">
        <f>FC_IND_IS_E!J76+FC_IND_NFM_E!J76+FC_IND_CPC_E!J76+FC_IND_NMM_E!J76+FC_IND_PPP_E!J76+FC_IND_FBT_E!J76+FC_IND_TE_E!J76+FC_IND_MAC_E!J76+FC_IND_TL_E!J76+FC_IND_WP_E!J76+FC_IND_MQ_E!J76+FC_IND_CON_E!J76+FC_IND_NSP_E!J76</f>
        <v>3626.6546001719689</v>
      </c>
      <c r="K76" s="40">
        <f>FC_IND_IS_E!K76+FC_IND_NFM_E!K76+FC_IND_CPC_E!K76+FC_IND_NMM_E!K76+FC_IND_PPP_E!K76+FC_IND_FBT_E!K76+FC_IND_TE_E!K76+FC_IND_MAC_E!K76+FC_IND_TL_E!K76+FC_IND_WP_E!K76+FC_IND_MQ_E!K76+FC_IND_CON_E!K76+FC_IND_NSP_E!K76</f>
        <v>3601.1668959587278</v>
      </c>
      <c r="L76" s="40">
        <f>FC_IND_IS_E!L76+FC_IND_NFM_E!L76+FC_IND_CPC_E!L76+FC_IND_NMM_E!L76+FC_IND_PPP_E!L76+FC_IND_FBT_E!L76+FC_IND_TE_E!L76+FC_IND_MAC_E!L76+FC_IND_TL_E!L76+FC_IND_WP_E!L76+FC_IND_MQ_E!L76+FC_IND_CON_E!L76+FC_IND_NSP_E!L76</f>
        <v>3136.354256233878</v>
      </c>
      <c r="M76" s="40">
        <f>FC_IND_IS_E!M76+FC_IND_NFM_E!M76+FC_IND_CPC_E!M76+FC_IND_NMM_E!M76+FC_IND_PPP_E!M76+FC_IND_FBT_E!M76+FC_IND_TE_E!M76+FC_IND_MAC_E!M76+FC_IND_TL_E!M76+FC_IND_WP_E!M76+FC_IND_MQ_E!M76+FC_IND_CON_E!M76+FC_IND_NSP_E!M76</f>
        <v>3362.1709372312994</v>
      </c>
      <c r="N76" s="40">
        <f>FC_IND_IS_E!N76+FC_IND_NFM_E!N76+FC_IND_CPC_E!N76+FC_IND_NMM_E!N76+FC_IND_PPP_E!N76+FC_IND_FBT_E!N76+FC_IND_TE_E!N76+FC_IND_MAC_E!N76+FC_IND_TL_E!N76+FC_IND_WP_E!N76+FC_IND_MQ_E!N76+FC_IND_CON_E!N76+FC_IND_NSP_E!N76</f>
        <v>3354.314703353396</v>
      </c>
      <c r="O76" s="40">
        <f>FC_IND_IS_E!O76+FC_IND_NFM_E!O76+FC_IND_CPC_E!O76+FC_IND_NMM_E!O76+FC_IND_PPP_E!O76+FC_IND_FBT_E!O76+FC_IND_TE_E!O76+FC_IND_MAC_E!O76+FC_IND_TL_E!O76+FC_IND_WP_E!O76+FC_IND_MQ_E!O76+FC_IND_CON_E!O76+FC_IND_NSP_E!O76</f>
        <v>3005.9624247635429</v>
      </c>
      <c r="P76" s="40">
        <f>FC_IND_IS_E!P76+FC_IND_NFM_E!P76+FC_IND_CPC_E!P76+FC_IND_NMM_E!P76+FC_IND_PPP_E!P76+FC_IND_FBT_E!P76+FC_IND_TE_E!P76+FC_IND_MAC_E!P76+FC_IND_TL_E!P76+FC_IND_WP_E!P76+FC_IND_MQ_E!P76+FC_IND_CON_E!P76+FC_IND_NSP_E!P76</f>
        <v>2991.4520206362854</v>
      </c>
      <c r="Q76" s="40">
        <f>FC_IND_IS_E!Q76+FC_IND_NFM_E!Q76+FC_IND_CPC_E!Q76+FC_IND_NMM_E!Q76+FC_IND_PPP_E!Q76+FC_IND_FBT_E!Q76+FC_IND_TE_E!Q76+FC_IND_MAC_E!Q76+FC_IND_TL_E!Q76+FC_IND_WP_E!Q76+FC_IND_MQ_E!Q76+FC_IND_CON_E!Q76+FC_IND_NSP_E!Q76</f>
        <v>2852.4180567497851</v>
      </c>
      <c r="R76" s="40">
        <f>FC_IND_IS_E!R76+FC_IND_NFM_E!R76+FC_IND_CPC_E!R76+FC_IND_NMM_E!R76+FC_IND_PPP_E!R76+FC_IND_FBT_E!R76+FC_IND_TE_E!R76+FC_IND_MAC_E!R76+FC_IND_TL_E!R76+FC_IND_WP_E!R76+FC_IND_MQ_E!R76+FC_IND_CON_E!R76+FC_IND_NSP_E!R76</f>
        <v>2956.5944969905404</v>
      </c>
      <c r="S76" s="40">
        <f>FC_IND_IS_E!S76+FC_IND_NFM_E!S76+FC_IND_CPC_E!S76+FC_IND_NMM_E!S76+FC_IND_PPP_E!S76+FC_IND_FBT_E!S76+FC_IND_TE_E!S76+FC_IND_MAC_E!S76+FC_IND_TL_E!S76+FC_IND_WP_E!S76+FC_IND_MQ_E!S76+FC_IND_CON_E!S76+FC_IND_NSP_E!S76</f>
        <v>3060.1205503009464</v>
      </c>
      <c r="T76" s="40">
        <f>FC_IND_IS_E!T76+FC_IND_NFM_E!T76+FC_IND_CPC_E!T76+FC_IND_NMM_E!T76+FC_IND_PPP_E!T76+FC_IND_FBT_E!T76+FC_IND_TE_E!T76+FC_IND_MAC_E!T76+FC_IND_TL_E!T76+FC_IND_WP_E!T76+FC_IND_MQ_E!T76+FC_IND_CON_E!T76+FC_IND_NSP_E!T76</f>
        <v>3079.7957007738619</v>
      </c>
      <c r="U76" s="40">
        <f>FC_IND_IS_E!U76+FC_IND_NFM_E!U76+FC_IND_CPC_E!U76+FC_IND_NMM_E!U76+FC_IND_PPP_E!U76+FC_IND_FBT_E!U76+FC_IND_TE_E!U76+FC_IND_MAC_E!U76+FC_IND_TL_E!U76+FC_IND_WP_E!U76+FC_IND_MQ_E!U76+FC_IND_CON_E!U76+FC_IND_NSP_E!U76</f>
        <v>3125.8523645743753</v>
      </c>
      <c r="V76" s="40">
        <f>FC_IND_IS_E!V76+FC_IND_NFM_E!V76+FC_IND_CPC_E!V76+FC_IND_NMM_E!V76+FC_IND_PPP_E!V76+FC_IND_FBT_E!V76+FC_IND_TE_E!V76+FC_IND_MAC_E!V76+FC_IND_TL_E!V76+FC_IND_WP_E!V76+FC_IND_MQ_E!V76+FC_IND_CON_E!V76+FC_IND_NSP_E!V76</f>
        <v>3073.4093723129836</v>
      </c>
      <c r="W76" s="40">
        <f>FC_IND_IS_E!W76+FC_IND_NFM_E!W76+FC_IND_CPC_E!W76+FC_IND_NMM_E!W76+FC_IND_PPP_E!W76+FC_IND_FBT_E!W76+FC_IND_TE_E!W76+FC_IND_MAC_E!W76+FC_IND_TL_E!W76+FC_IND_WP_E!W76+FC_IND_MQ_E!W76+FC_IND_CON_E!W76+FC_IND_NSP_E!W76</f>
        <v>3071.5859845227865</v>
      </c>
      <c r="X76" s="40">
        <f>FC_IND_IS_E!X76+FC_IND_NFM_E!X76+FC_IND_CPC_E!X76+FC_IND_NMM_E!X76+FC_IND_PPP_E!X76+FC_IND_FBT_E!X76+FC_IND_TE_E!X76+FC_IND_MAC_E!X76+FC_IND_TL_E!X76+FC_IND_WP_E!X76+FC_IND_MQ_E!X76+FC_IND_CON_E!X76+FC_IND_NSP_E!X76</f>
        <v>3040.3530524505586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183</v>
      </c>
      <c r="B1" s="4" t="s">
        <v>252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690.57188306104899</v>
      </c>
      <c r="D2" s="31">
        <f t="shared" ref="D2:W2" si="1">SUM(D3,D17,D22,D25,D26,D51,D52,D71,D74,D75,D76)</f>
        <v>699.31530524505581</v>
      </c>
      <c r="E2" s="31">
        <f t="shared" si="1"/>
        <v>694.78589853826304</v>
      </c>
      <c r="F2" s="31">
        <f t="shared" si="1"/>
        <v>698.07592433361992</v>
      </c>
      <c r="G2" s="31">
        <f t="shared" si="1"/>
        <v>720.67601031814263</v>
      </c>
      <c r="H2" s="31">
        <f t="shared" si="1"/>
        <v>711.62579535683562</v>
      </c>
      <c r="I2" s="31">
        <f t="shared" si="1"/>
        <v>721.32932072227004</v>
      </c>
      <c r="J2" s="31">
        <f t="shared" si="1"/>
        <v>706.59346517626818</v>
      </c>
      <c r="K2" s="31">
        <f t="shared" si="1"/>
        <v>688.07652622527939</v>
      </c>
      <c r="L2" s="31">
        <f t="shared" si="1"/>
        <v>601.97773000859843</v>
      </c>
      <c r="M2" s="31">
        <f t="shared" si="1"/>
        <v>691.67927773000849</v>
      </c>
      <c r="N2" s="31">
        <f t="shared" si="1"/>
        <v>686.10748065348218</v>
      </c>
      <c r="O2" s="31">
        <f t="shared" si="1"/>
        <v>688.05640584694743</v>
      </c>
      <c r="P2" s="31">
        <f t="shared" si="1"/>
        <v>683.21392949269125</v>
      </c>
      <c r="Q2" s="31">
        <f t="shared" si="1"/>
        <v>684.03748925193463</v>
      </c>
      <c r="R2" s="31">
        <f t="shared" si="1"/>
        <v>794.74307824591574</v>
      </c>
      <c r="S2" s="31">
        <f t="shared" si="1"/>
        <v>824.12803095442814</v>
      </c>
      <c r="T2" s="31">
        <f t="shared" si="1"/>
        <v>851.35219260533097</v>
      </c>
      <c r="U2" s="31">
        <f t="shared" si="1"/>
        <v>799.08976784178833</v>
      </c>
      <c r="V2" s="31">
        <f t="shared" si="1"/>
        <v>771.28993981083397</v>
      </c>
      <c r="W2" s="31">
        <f t="shared" si="1"/>
        <v>728.29785038693035</v>
      </c>
      <c r="X2" s="31">
        <f t="shared" ref="X2" si="2">SUM(X3,X17,X22,X25,X26,X51,X52,X71,X74,X75,X76)</f>
        <v>769.12596732588133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10.344368013757522</v>
      </c>
      <c r="D3" s="34">
        <f t="shared" ref="D3:W3" si="4">SUM(D4,D8,D11)</f>
        <v>5.5411865864144456</v>
      </c>
      <c r="E3" s="34">
        <f t="shared" si="4"/>
        <v>15.751848667239894</v>
      </c>
      <c r="F3" s="34">
        <f t="shared" si="4"/>
        <v>8.2449699054170242</v>
      </c>
      <c r="G3" s="34">
        <f t="shared" si="4"/>
        <v>8.2640584694754935</v>
      </c>
      <c r="H3" s="34">
        <f t="shared" si="4"/>
        <v>4.8604471195184864</v>
      </c>
      <c r="I3" s="34">
        <f t="shared" si="4"/>
        <v>12.252794496990539</v>
      </c>
      <c r="J3" s="34">
        <f t="shared" si="4"/>
        <v>9.5299226139294912</v>
      </c>
      <c r="K3" s="34">
        <f t="shared" si="4"/>
        <v>7.4877901977644017</v>
      </c>
      <c r="L3" s="34">
        <f t="shared" si="4"/>
        <v>5.4456577815993112</v>
      </c>
      <c r="M3" s="34">
        <f t="shared" si="4"/>
        <v>10.21066208082545</v>
      </c>
      <c r="N3" s="34">
        <f t="shared" si="4"/>
        <v>7.4877901977644017</v>
      </c>
      <c r="O3" s="34">
        <f t="shared" si="4"/>
        <v>6.8071367153912297</v>
      </c>
      <c r="P3" s="34">
        <f t="shared" si="4"/>
        <v>6.8071367153912297</v>
      </c>
      <c r="Q3" s="34">
        <f t="shared" si="4"/>
        <v>6.8071367153912297</v>
      </c>
      <c r="R3" s="34">
        <f t="shared" si="4"/>
        <v>122.5892519346518</v>
      </c>
      <c r="S3" s="34">
        <f t="shared" si="4"/>
        <v>154.95365434221841</v>
      </c>
      <c r="T3" s="34">
        <f t="shared" si="4"/>
        <v>157.62123817712805</v>
      </c>
      <c r="U3" s="34">
        <f t="shared" si="4"/>
        <v>144.68942390369736</v>
      </c>
      <c r="V3" s="34">
        <f t="shared" si="4"/>
        <v>141.20756663800512</v>
      </c>
      <c r="W3" s="34">
        <f t="shared" si="4"/>
        <v>121.02441960447119</v>
      </c>
      <c r="X3" s="34">
        <f t="shared" ref="X3" si="5">SUM(X4,X8,X11)</f>
        <v>92.55477214101461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4.8987102321582112</v>
      </c>
      <c r="D4" s="29">
        <f t="shared" ref="D4:W4" si="7">SUM(D5:D7)</f>
        <v>3.4990541702493552</v>
      </c>
      <c r="E4" s="29">
        <f t="shared" si="7"/>
        <v>3.4990541702493552</v>
      </c>
      <c r="F4" s="29">
        <f t="shared" si="7"/>
        <v>2.799312123817713</v>
      </c>
      <c r="G4" s="29">
        <f t="shared" si="7"/>
        <v>3.4990541702493552</v>
      </c>
      <c r="H4" s="29">
        <f t="shared" si="7"/>
        <v>3.4990541702493552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6.2639724849527072</v>
      </c>
      <c r="T4" s="29">
        <f t="shared" si="7"/>
        <v>14.118572656921749</v>
      </c>
      <c r="U4" s="29">
        <f t="shared" si="7"/>
        <v>18.204471195184869</v>
      </c>
      <c r="V4" s="29">
        <f t="shared" si="7"/>
        <v>7.0401547721410136</v>
      </c>
      <c r="W4" s="29">
        <f t="shared" si="7"/>
        <v>7.0244196044711948</v>
      </c>
      <c r="X4" s="29">
        <f t="shared" ref="X4" si="8">SUM(X5:X7)</f>
        <v>9.63396388650043</v>
      </c>
    </row>
    <row r="5" spans="1:24" ht="11.25" customHeight="1" x14ac:dyDescent="0.2">
      <c r="A5" s="41" t="s">
        <v>5</v>
      </c>
      <c r="B5" s="9" t="s">
        <v>6</v>
      </c>
      <c r="C5" s="10">
        <f>FC_IND_IS_BF_E!C5+FC_IND_IS_EA_E!C5</f>
        <v>4.8987102321582112</v>
      </c>
      <c r="D5" s="10">
        <f>FC_IND_IS_BF_E!D5+FC_IND_IS_EA_E!D5</f>
        <v>3.4990541702493552</v>
      </c>
      <c r="E5" s="10">
        <f>FC_IND_IS_BF_E!E5+FC_IND_IS_EA_E!E5</f>
        <v>3.4990541702493552</v>
      </c>
      <c r="F5" s="10">
        <f>FC_IND_IS_BF_E!F5+FC_IND_IS_EA_E!F5</f>
        <v>2.799312123817713</v>
      </c>
      <c r="G5" s="10">
        <f>FC_IND_IS_BF_E!G5+FC_IND_IS_EA_E!G5</f>
        <v>3.4990541702493552</v>
      </c>
      <c r="H5" s="10">
        <f>FC_IND_IS_BF_E!H5+FC_IND_IS_EA_E!H5</f>
        <v>3.4990541702493552</v>
      </c>
      <c r="I5" s="10">
        <f>FC_IND_IS_BF_E!I5+FC_IND_IS_EA_E!I5</f>
        <v>0</v>
      </c>
      <c r="J5" s="10">
        <f>FC_IND_IS_BF_E!J5+FC_IND_IS_EA_E!J5</f>
        <v>0</v>
      </c>
      <c r="K5" s="10">
        <f>FC_IND_IS_BF_E!K5+FC_IND_IS_EA_E!K5</f>
        <v>0</v>
      </c>
      <c r="L5" s="10">
        <f>FC_IND_IS_BF_E!L5+FC_IND_IS_EA_E!L5</f>
        <v>0</v>
      </c>
      <c r="M5" s="10">
        <f>FC_IND_IS_BF_E!M5+FC_IND_IS_EA_E!M5</f>
        <v>0</v>
      </c>
      <c r="N5" s="10">
        <f>FC_IND_IS_BF_E!N5+FC_IND_IS_EA_E!N5</f>
        <v>0</v>
      </c>
      <c r="O5" s="10">
        <f>FC_IND_IS_BF_E!O5+FC_IND_IS_EA_E!O5</f>
        <v>0</v>
      </c>
      <c r="P5" s="10">
        <f>FC_IND_IS_BF_E!P5+FC_IND_IS_EA_E!P5</f>
        <v>0</v>
      </c>
      <c r="Q5" s="10">
        <f>FC_IND_IS_BF_E!Q5+FC_IND_IS_EA_E!Q5</f>
        <v>0</v>
      </c>
      <c r="R5" s="10">
        <f>FC_IND_IS_BF_E!R5+FC_IND_IS_EA_E!R5</f>
        <v>0</v>
      </c>
      <c r="S5" s="10">
        <f>FC_IND_IS_BF_E!S5+FC_IND_IS_EA_E!S5</f>
        <v>0</v>
      </c>
      <c r="T5" s="10">
        <f>FC_IND_IS_BF_E!T5+FC_IND_IS_EA_E!T5</f>
        <v>0</v>
      </c>
      <c r="U5" s="10">
        <f>FC_IND_IS_BF_E!U5+FC_IND_IS_EA_E!U5</f>
        <v>0</v>
      </c>
      <c r="V5" s="10">
        <f>FC_IND_IS_BF_E!V5+FC_IND_IS_EA_E!V5</f>
        <v>0</v>
      </c>
      <c r="W5" s="10">
        <f>FC_IND_IS_BF_E!W5+FC_IND_IS_EA_E!W5</f>
        <v>0</v>
      </c>
      <c r="X5" s="10">
        <f>FC_IND_IS_BF_E!X5+FC_IND_IS_EA_E!X5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FC_IND_IS_BF_E!C6+FC_IND_IS_EA_E!C6</f>
        <v>0</v>
      </c>
      <c r="D6" s="10">
        <f>FC_IND_IS_BF_E!D6+FC_IND_IS_EA_E!D6</f>
        <v>0</v>
      </c>
      <c r="E6" s="10">
        <f>FC_IND_IS_BF_E!E6+FC_IND_IS_EA_E!E6</f>
        <v>0</v>
      </c>
      <c r="F6" s="10">
        <f>FC_IND_IS_BF_E!F6+FC_IND_IS_EA_E!F6</f>
        <v>0</v>
      </c>
      <c r="G6" s="10">
        <f>FC_IND_IS_BF_E!G6+FC_IND_IS_EA_E!G6</f>
        <v>0</v>
      </c>
      <c r="H6" s="10">
        <f>FC_IND_IS_BF_E!H6+FC_IND_IS_EA_E!H6</f>
        <v>0</v>
      </c>
      <c r="I6" s="10">
        <f>FC_IND_IS_BF_E!I6+FC_IND_IS_EA_E!I6</f>
        <v>0</v>
      </c>
      <c r="J6" s="10">
        <f>FC_IND_IS_BF_E!J6+FC_IND_IS_EA_E!J6</f>
        <v>0</v>
      </c>
      <c r="K6" s="10">
        <f>FC_IND_IS_BF_E!K6+FC_IND_IS_EA_E!K6</f>
        <v>0</v>
      </c>
      <c r="L6" s="10">
        <f>FC_IND_IS_BF_E!L6+FC_IND_IS_EA_E!L6</f>
        <v>0</v>
      </c>
      <c r="M6" s="10">
        <f>FC_IND_IS_BF_E!M6+FC_IND_IS_EA_E!M6</f>
        <v>0</v>
      </c>
      <c r="N6" s="10">
        <f>FC_IND_IS_BF_E!N6+FC_IND_IS_EA_E!N6</f>
        <v>0</v>
      </c>
      <c r="O6" s="10">
        <f>FC_IND_IS_BF_E!O6+FC_IND_IS_EA_E!O6</f>
        <v>0</v>
      </c>
      <c r="P6" s="10">
        <f>FC_IND_IS_BF_E!P6+FC_IND_IS_EA_E!P6</f>
        <v>0</v>
      </c>
      <c r="Q6" s="10">
        <f>FC_IND_IS_BF_E!Q6+FC_IND_IS_EA_E!Q6</f>
        <v>0</v>
      </c>
      <c r="R6" s="10">
        <f>FC_IND_IS_BF_E!R6+FC_IND_IS_EA_E!R6</f>
        <v>0</v>
      </c>
      <c r="S6" s="10">
        <f>FC_IND_IS_BF_E!S6+FC_IND_IS_EA_E!S6</f>
        <v>6.2639724849527072</v>
      </c>
      <c r="T6" s="10">
        <f>FC_IND_IS_BF_E!T6+FC_IND_IS_EA_E!T6</f>
        <v>14.118572656921749</v>
      </c>
      <c r="U6" s="10">
        <f>FC_IND_IS_BF_E!U6+FC_IND_IS_EA_E!U6</f>
        <v>18.204471195184869</v>
      </c>
      <c r="V6" s="10">
        <f>FC_IND_IS_BF_E!V6+FC_IND_IS_EA_E!V6</f>
        <v>7.0401547721410136</v>
      </c>
      <c r="W6" s="10">
        <f>FC_IND_IS_BF_E!W6+FC_IND_IS_EA_E!W6</f>
        <v>7.0244196044711948</v>
      </c>
      <c r="X6" s="10">
        <f>FC_IND_IS_BF_E!X6+FC_IND_IS_EA_E!X6</f>
        <v>9.63396388650043</v>
      </c>
    </row>
    <row r="7" spans="1:24" ht="11.25" customHeight="1" x14ac:dyDescent="0.2">
      <c r="A7" s="41" t="s">
        <v>9</v>
      </c>
      <c r="B7" s="9" t="s">
        <v>10</v>
      </c>
      <c r="C7" s="10">
        <f>FC_IND_IS_BF_E!C7+FC_IND_IS_EA_E!C7</f>
        <v>0</v>
      </c>
      <c r="D7" s="10">
        <f>FC_IND_IS_BF_E!D7+FC_IND_IS_EA_E!D7</f>
        <v>0</v>
      </c>
      <c r="E7" s="10">
        <f>FC_IND_IS_BF_E!E7+FC_IND_IS_EA_E!E7</f>
        <v>0</v>
      </c>
      <c r="F7" s="10">
        <f>FC_IND_IS_BF_E!F7+FC_IND_IS_EA_E!F7</f>
        <v>0</v>
      </c>
      <c r="G7" s="10">
        <f>FC_IND_IS_BF_E!G7+FC_IND_IS_EA_E!G7</f>
        <v>0</v>
      </c>
      <c r="H7" s="10">
        <f>FC_IND_IS_BF_E!H7+FC_IND_IS_EA_E!H7</f>
        <v>0</v>
      </c>
      <c r="I7" s="10">
        <f>FC_IND_IS_BF_E!I7+FC_IND_IS_EA_E!I7</f>
        <v>0</v>
      </c>
      <c r="J7" s="10">
        <f>FC_IND_IS_BF_E!J7+FC_IND_IS_EA_E!J7</f>
        <v>0</v>
      </c>
      <c r="K7" s="10">
        <f>FC_IND_IS_BF_E!K7+FC_IND_IS_EA_E!K7</f>
        <v>0</v>
      </c>
      <c r="L7" s="10">
        <f>FC_IND_IS_BF_E!L7+FC_IND_IS_EA_E!L7</f>
        <v>0</v>
      </c>
      <c r="M7" s="10">
        <f>FC_IND_IS_BF_E!M7+FC_IND_IS_EA_E!M7</f>
        <v>0</v>
      </c>
      <c r="N7" s="10">
        <f>FC_IND_IS_BF_E!N7+FC_IND_IS_EA_E!N7</f>
        <v>0</v>
      </c>
      <c r="O7" s="10">
        <f>FC_IND_IS_BF_E!O7+FC_IND_IS_EA_E!O7</f>
        <v>0</v>
      </c>
      <c r="P7" s="10">
        <f>FC_IND_IS_BF_E!P7+FC_IND_IS_EA_E!P7</f>
        <v>0</v>
      </c>
      <c r="Q7" s="10">
        <f>FC_IND_IS_BF_E!Q7+FC_IND_IS_EA_E!Q7</f>
        <v>0</v>
      </c>
      <c r="R7" s="10">
        <f>FC_IND_IS_BF_E!R7+FC_IND_IS_EA_E!R7</f>
        <v>0</v>
      </c>
      <c r="S7" s="10">
        <f>FC_IND_IS_BF_E!S7+FC_IND_IS_EA_E!S7</f>
        <v>0</v>
      </c>
      <c r="T7" s="10">
        <f>FC_IND_IS_BF_E!T7+FC_IND_IS_EA_E!T7</f>
        <v>0</v>
      </c>
      <c r="U7" s="10">
        <f>FC_IND_IS_BF_E!U7+FC_IND_IS_EA_E!U7</f>
        <v>0</v>
      </c>
      <c r="V7" s="10">
        <f>FC_IND_IS_BF_E!V7+FC_IND_IS_EA_E!V7</f>
        <v>0</v>
      </c>
      <c r="W7" s="10">
        <f>FC_IND_IS_BF_E!W7+FC_IND_IS_EA_E!W7</f>
        <v>0</v>
      </c>
      <c r="X7" s="10">
        <f>FC_IND_IS_BF_E!X7+FC_IND_IS_EA_E!X7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FC_IND_IS_BF_E!C9+FC_IND_IS_EA_E!C9</f>
        <v>0</v>
      </c>
      <c r="D9" s="10">
        <f>FC_IND_IS_BF_E!D9+FC_IND_IS_EA_E!D9</f>
        <v>0</v>
      </c>
      <c r="E9" s="10">
        <f>FC_IND_IS_BF_E!E9+FC_IND_IS_EA_E!E9</f>
        <v>0</v>
      </c>
      <c r="F9" s="10">
        <f>FC_IND_IS_BF_E!F9+FC_IND_IS_EA_E!F9</f>
        <v>0</v>
      </c>
      <c r="G9" s="10">
        <f>FC_IND_IS_BF_E!G9+FC_IND_IS_EA_E!G9</f>
        <v>0</v>
      </c>
      <c r="H9" s="10">
        <f>FC_IND_IS_BF_E!H9+FC_IND_IS_EA_E!H9</f>
        <v>0</v>
      </c>
      <c r="I9" s="10">
        <f>FC_IND_IS_BF_E!I9+FC_IND_IS_EA_E!I9</f>
        <v>0</v>
      </c>
      <c r="J9" s="10">
        <f>FC_IND_IS_BF_E!J9+FC_IND_IS_EA_E!J9</f>
        <v>0</v>
      </c>
      <c r="K9" s="10">
        <f>FC_IND_IS_BF_E!K9+FC_IND_IS_EA_E!K9</f>
        <v>0</v>
      </c>
      <c r="L9" s="10">
        <f>FC_IND_IS_BF_E!L9+FC_IND_IS_EA_E!L9</f>
        <v>0</v>
      </c>
      <c r="M9" s="10">
        <f>FC_IND_IS_BF_E!M9+FC_IND_IS_EA_E!M9</f>
        <v>0</v>
      </c>
      <c r="N9" s="10">
        <f>FC_IND_IS_BF_E!N9+FC_IND_IS_EA_E!N9</f>
        <v>0</v>
      </c>
      <c r="O9" s="10">
        <f>FC_IND_IS_BF_E!O9+FC_IND_IS_EA_E!O9</f>
        <v>0</v>
      </c>
      <c r="P9" s="10">
        <f>FC_IND_IS_BF_E!P9+FC_IND_IS_EA_E!P9</f>
        <v>0</v>
      </c>
      <c r="Q9" s="10">
        <f>FC_IND_IS_BF_E!Q9+FC_IND_IS_EA_E!Q9</f>
        <v>0</v>
      </c>
      <c r="R9" s="10">
        <f>FC_IND_IS_BF_E!R9+FC_IND_IS_EA_E!R9</f>
        <v>0</v>
      </c>
      <c r="S9" s="10">
        <f>FC_IND_IS_BF_E!S9+FC_IND_IS_EA_E!S9</f>
        <v>0</v>
      </c>
      <c r="T9" s="10">
        <f>FC_IND_IS_BF_E!T9+FC_IND_IS_EA_E!T9</f>
        <v>0</v>
      </c>
      <c r="U9" s="10">
        <f>FC_IND_IS_BF_E!U9+FC_IND_IS_EA_E!U9</f>
        <v>0</v>
      </c>
      <c r="V9" s="10">
        <f>FC_IND_IS_BF_E!V9+FC_IND_IS_EA_E!V9</f>
        <v>0</v>
      </c>
      <c r="W9" s="10">
        <f>FC_IND_IS_BF_E!W9+FC_IND_IS_EA_E!W9</f>
        <v>0</v>
      </c>
      <c r="X9" s="10">
        <f>FC_IND_IS_BF_E!X9+FC_IND_IS_EA_E!X9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FC_IND_IS_BF_E!C10+FC_IND_IS_EA_E!C10</f>
        <v>0</v>
      </c>
      <c r="D10" s="10">
        <f>FC_IND_IS_BF_E!D10+FC_IND_IS_EA_E!D10</f>
        <v>0</v>
      </c>
      <c r="E10" s="10">
        <f>FC_IND_IS_BF_E!E10+FC_IND_IS_EA_E!E10</f>
        <v>0</v>
      </c>
      <c r="F10" s="10">
        <f>FC_IND_IS_BF_E!F10+FC_IND_IS_EA_E!F10</f>
        <v>0</v>
      </c>
      <c r="G10" s="10">
        <f>FC_IND_IS_BF_E!G10+FC_IND_IS_EA_E!G10</f>
        <v>0</v>
      </c>
      <c r="H10" s="10">
        <f>FC_IND_IS_BF_E!H10+FC_IND_IS_EA_E!H10</f>
        <v>0</v>
      </c>
      <c r="I10" s="10">
        <f>FC_IND_IS_BF_E!I10+FC_IND_IS_EA_E!I10</f>
        <v>0</v>
      </c>
      <c r="J10" s="10">
        <f>FC_IND_IS_BF_E!J10+FC_IND_IS_EA_E!J10</f>
        <v>0</v>
      </c>
      <c r="K10" s="10">
        <f>FC_IND_IS_BF_E!K10+FC_IND_IS_EA_E!K10</f>
        <v>0</v>
      </c>
      <c r="L10" s="10">
        <f>FC_IND_IS_BF_E!L10+FC_IND_IS_EA_E!L10</f>
        <v>0</v>
      </c>
      <c r="M10" s="10">
        <f>FC_IND_IS_BF_E!M10+FC_IND_IS_EA_E!M10</f>
        <v>0</v>
      </c>
      <c r="N10" s="10">
        <f>FC_IND_IS_BF_E!N10+FC_IND_IS_EA_E!N10</f>
        <v>0</v>
      </c>
      <c r="O10" s="10">
        <f>FC_IND_IS_BF_E!O10+FC_IND_IS_EA_E!O10</f>
        <v>0</v>
      </c>
      <c r="P10" s="10">
        <f>FC_IND_IS_BF_E!P10+FC_IND_IS_EA_E!P10</f>
        <v>0</v>
      </c>
      <c r="Q10" s="10">
        <f>FC_IND_IS_BF_E!Q10+FC_IND_IS_EA_E!Q10</f>
        <v>0</v>
      </c>
      <c r="R10" s="10">
        <f>FC_IND_IS_BF_E!R10+FC_IND_IS_EA_E!R10</f>
        <v>0</v>
      </c>
      <c r="S10" s="10">
        <f>FC_IND_IS_BF_E!S10+FC_IND_IS_EA_E!S10</f>
        <v>0</v>
      </c>
      <c r="T10" s="10">
        <f>FC_IND_IS_BF_E!T10+FC_IND_IS_EA_E!T10</f>
        <v>0</v>
      </c>
      <c r="U10" s="10">
        <f>FC_IND_IS_BF_E!U10+FC_IND_IS_EA_E!U10</f>
        <v>0</v>
      </c>
      <c r="V10" s="10">
        <f>FC_IND_IS_BF_E!V10+FC_IND_IS_EA_E!V10</f>
        <v>0</v>
      </c>
      <c r="W10" s="10">
        <f>FC_IND_IS_BF_E!W10+FC_IND_IS_EA_E!W10</f>
        <v>0</v>
      </c>
      <c r="X10" s="10">
        <f>FC_IND_IS_BF_E!X10+FC_IND_IS_EA_E!X10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5.4456577815993112</v>
      </c>
      <c r="D11" s="29">
        <f t="shared" ref="D11:W11" si="13">SUM(D12:D16)</f>
        <v>2.04213241616509</v>
      </c>
      <c r="E11" s="29">
        <f t="shared" si="13"/>
        <v>12.252794496990539</v>
      </c>
      <c r="F11" s="29">
        <f t="shared" si="13"/>
        <v>5.4456577815993112</v>
      </c>
      <c r="G11" s="29">
        <f t="shared" si="13"/>
        <v>4.7650042992261392</v>
      </c>
      <c r="H11" s="29">
        <f t="shared" si="13"/>
        <v>1.361392949269131</v>
      </c>
      <c r="I11" s="29">
        <f t="shared" si="13"/>
        <v>12.252794496990539</v>
      </c>
      <c r="J11" s="29">
        <f t="shared" si="13"/>
        <v>9.5299226139294912</v>
      </c>
      <c r="K11" s="29">
        <f t="shared" si="13"/>
        <v>7.4877901977644017</v>
      </c>
      <c r="L11" s="29">
        <f t="shared" si="13"/>
        <v>5.4456577815993112</v>
      </c>
      <c r="M11" s="29">
        <f t="shared" si="13"/>
        <v>10.21066208082545</v>
      </c>
      <c r="N11" s="29">
        <f t="shared" si="13"/>
        <v>7.4877901977644017</v>
      </c>
      <c r="O11" s="29">
        <f t="shared" si="13"/>
        <v>6.8071367153912297</v>
      </c>
      <c r="P11" s="29">
        <f t="shared" si="13"/>
        <v>6.8071367153912297</v>
      </c>
      <c r="Q11" s="29">
        <f t="shared" si="13"/>
        <v>6.8071367153912297</v>
      </c>
      <c r="R11" s="29">
        <f t="shared" si="13"/>
        <v>122.5892519346518</v>
      </c>
      <c r="S11" s="29">
        <f t="shared" si="13"/>
        <v>148.6896818572657</v>
      </c>
      <c r="T11" s="29">
        <f t="shared" si="13"/>
        <v>143.50266552020631</v>
      </c>
      <c r="U11" s="29">
        <f t="shared" si="13"/>
        <v>126.48495270851249</v>
      </c>
      <c r="V11" s="29">
        <f t="shared" si="13"/>
        <v>134.1674118658641</v>
      </c>
      <c r="W11" s="29">
        <f t="shared" si="13"/>
        <v>114</v>
      </c>
      <c r="X11" s="29">
        <f t="shared" ref="X11" si="14">SUM(X12:X16)</f>
        <v>82.920808254514185</v>
      </c>
    </row>
    <row r="12" spans="1:24" ht="11.25" customHeight="1" x14ac:dyDescent="0.2">
      <c r="A12" s="41" t="s">
        <v>15</v>
      </c>
      <c r="B12" s="9" t="s">
        <v>16</v>
      </c>
      <c r="C12" s="10">
        <f>FC_IND_IS_BF_E!C12+FC_IND_IS_EA_E!C12</f>
        <v>0</v>
      </c>
      <c r="D12" s="10">
        <f>FC_IND_IS_BF_E!D12+FC_IND_IS_EA_E!D12</f>
        <v>0</v>
      </c>
      <c r="E12" s="10">
        <f>FC_IND_IS_BF_E!E12+FC_IND_IS_EA_E!E12</f>
        <v>0</v>
      </c>
      <c r="F12" s="10">
        <f>FC_IND_IS_BF_E!F12+FC_IND_IS_EA_E!F12</f>
        <v>0</v>
      </c>
      <c r="G12" s="10">
        <f>FC_IND_IS_BF_E!G12+FC_IND_IS_EA_E!G12</f>
        <v>0</v>
      </c>
      <c r="H12" s="10">
        <f>FC_IND_IS_BF_E!H12+FC_IND_IS_EA_E!H12</f>
        <v>0</v>
      </c>
      <c r="I12" s="10">
        <f>FC_IND_IS_BF_E!I12+FC_IND_IS_EA_E!I12</f>
        <v>0</v>
      </c>
      <c r="J12" s="10">
        <f>FC_IND_IS_BF_E!J12+FC_IND_IS_EA_E!J12</f>
        <v>0</v>
      </c>
      <c r="K12" s="10">
        <f>FC_IND_IS_BF_E!K12+FC_IND_IS_EA_E!K12</f>
        <v>0</v>
      </c>
      <c r="L12" s="10">
        <f>FC_IND_IS_BF_E!L12+FC_IND_IS_EA_E!L12</f>
        <v>0</v>
      </c>
      <c r="M12" s="10">
        <f>FC_IND_IS_BF_E!M12+FC_IND_IS_EA_E!M12</f>
        <v>0</v>
      </c>
      <c r="N12" s="10">
        <f>FC_IND_IS_BF_E!N12+FC_IND_IS_EA_E!N12</f>
        <v>0</v>
      </c>
      <c r="O12" s="10">
        <f>FC_IND_IS_BF_E!O12+FC_IND_IS_EA_E!O12</f>
        <v>0</v>
      </c>
      <c r="P12" s="10">
        <f>FC_IND_IS_BF_E!P12+FC_IND_IS_EA_E!P12</f>
        <v>0</v>
      </c>
      <c r="Q12" s="10">
        <f>FC_IND_IS_BF_E!Q12+FC_IND_IS_EA_E!Q12</f>
        <v>0</v>
      </c>
      <c r="R12" s="10">
        <f>FC_IND_IS_BF_E!R12+FC_IND_IS_EA_E!R12</f>
        <v>0</v>
      </c>
      <c r="S12" s="10">
        <f>FC_IND_IS_BF_E!S12+FC_IND_IS_EA_E!S12</f>
        <v>0</v>
      </c>
      <c r="T12" s="10">
        <f>FC_IND_IS_BF_E!T12+FC_IND_IS_EA_E!T12</f>
        <v>0</v>
      </c>
      <c r="U12" s="10">
        <f>FC_IND_IS_BF_E!U12+FC_IND_IS_EA_E!U12</f>
        <v>0</v>
      </c>
      <c r="V12" s="10">
        <f>FC_IND_IS_BF_E!V12+FC_IND_IS_EA_E!V12</f>
        <v>0</v>
      </c>
      <c r="W12" s="10">
        <f>FC_IND_IS_BF_E!W12+FC_IND_IS_EA_E!W12</f>
        <v>0</v>
      </c>
      <c r="X12" s="10">
        <f>FC_IND_IS_BF_E!X12+FC_IND_IS_EA_E!X12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FC_IND_IS_BF_E!C13+FC_IND_IS_EA_E!C13</f>
        <v>5.4456577815993112</v>
      </c>
      <c r="D13" s="10">
        <f>FC_IND_IS_BF_E!D13+FC_IND_IS_EA_E!D13</f>
        <v>2.04213241616509</v>
      </c>
      <c r="E13" s="10">
        <f>FC_IND_IS_BF_E!E13+FC_IND_IS_EA_E!E13</f>
        <v>12.252794496990539</v>
      </c>
      <c r="F13" s="10">
        <f>FC_IND_IS_BF_E!F13+FC_IND_IS_EA_E!F13</f>
        <v>5.4456577815993112</v>
      </c>
      <c r="G13" s="10">
        <f>FC_IND_IS_BF_E!G13+FC_IND_IS_EA_E!G13</f>
        <v>4.7650042992261392</v>
      </c>
      <c r="H13" s="10">
        <f>FC_IND_IS_BF_E!H13+FC_IND_IS_EA_E!H13</f>
        <v>1.361392949269131</v>
      </c>
      <c r="I13" s="10">
        <f>FC_IND_IS_BF_E!I13+FC_IND_IS_EA_E!I13</f>
        <v>12.252794496990539</v>
      </c>
      <c r="J13" s="10">
        <f>FC_IND_IS_BF_E!J13+FC_IND_IS_EA_E!J13</f>
        <v>9.5299226139294912</v>
      </c>
      <c r="K13" s="10">
        <f>FC_IND_IS_BF_E!K13+FC_IND_IS_EA_E!K13</f>
        <v>7.4877901977644017</v>
      </c>
      <c r="L13" s="10">
        <f>FC_IND_IS_BF_E!L13+FC_IND_IS_EA_E!L13</f>
        <v>5.4456577815993112</v>
      </c>
      <c r="M13" s="10">
        <f>FC_IND_IS_BF_E!M13+FC_IND_IS_EA_E!M13</f>
        <v>10.21066208082545</v>
      </c>
      <c r="N13" s="10">
        <f>FC_IND_IS_BF_E!N13+FC_IND_IS_EA_E!N13</f>
        <v>7.4877901977644017</v>
      </c>
      <c r="O13" s="10">
        <f>FC_IND_IS_BF_E!O13+FC_IND_IS_EA_E!O13</f>
        <v>6.8071367153912297</v>
      </c>
      <c r="P13" s="10">
        <f>FC_IND_IS_BF_E!P13+FC_IND_IS_EA_E!P13</f>
        <v>6.8071367153912297</v>
      </c>
      <c r="Q13" s="10">
        <f>FC_IND_IS_BF_E!Q13+FC_IND_IS_EA_E!Q13</f>
        <v>6.8071367153912297</v>
      </c>
      <c r="R13" s="10">
        <f>FC_IND_IS_BF_E!R13+FC_IND_IS_EA_E!R13</f>
        <v>122.5892519346518</v>
      </c>
      <c r="S13" s="10">
        <f>FC_IND_IS_BF_E!S13+FC_IND_IS_EA_E!S13</f>
        <v>148.6896818572657</v>
      </c>
      <c r="T13" s="10">
        <f>FC_IND_IS_BF_E!T13+FC_IND_IS_EA_E!T13</f>
        <v>143.50266552020631</v>
      </c>
      <c r="U13" s="10">
        <f>FC_IND_IS_BF_E!U13+FC_IND_IS_EA_E!U13</f>
        <v>126.48495270851249</v>
      </c>
      <c r="V13" s="10">
        <f>FC_IND_IS_BF_E!V13+FC_IND_IS_EA_E!V13</f>
        <v>134.1674118658641</v>
      </c>
      <c r="W13" s="10">
        <f>FC_IND_IS_BF_E!W13+FC_IND_IS_EA_E!W13</f>
        <v>114</v>
      </c>
      <c r="X13" s="10">
        <f>FC_IND_IS_BF_E!X13+FC_IND_IS_EA_E!X13</f>
        <v>82.920808254514185</v>
      </c>
    </row>
    <row r="14" spans="1:24" ht="11.25" customHeight="1" x14ac:dyDescent="0.2">
      <c r="A14" s="41" t="s">
        <v>19</v>
      </c>
      <c r="B14" s="9" t="s">
        <v>20</v>
      </c>
      <c r="C14" s="10">
        <f>FC_IND_IS_BF_E!C14+FC_IND_IS_EA_E!C14</f>
        <v>0</v>
      </c>
      <c r="D14" s="10">
        <f>FC_IND_IS_BF_E!D14+FC_IND_IS_EA_E!D14</f>
        <v>0</v>
      </c>
      <c r="E14" s="10">
        <f>FC_IND_IS_BF_E!E14+FC_IND_IS_EA_E!E14</f>
        <v>0</v>
      </c>
      <c r="F14" s="10">
        <f>FC_IND_IS_BF_E!F14+FC_IND_IS_EA_E!F14</f>
        <v>0</v>
      </c>
      <c r="G14" s="10">
        <f>FC_IND_IS_BF_E!G14+FC_IND_IS_EA_E!G14</f>
        <v>0</v>
      </c>
      <c r="H14" s="10">
        <f>FC_IND_IS_BF_E!H14+FC_IND_IS_EA_E!H14</f>
        <v>0</v>
      </c>
      <c r="I14" s="10">
        <f>FC_IND_IS_BF_E!I14+FC_IND_IS_EA_E!I14</f>
        <v>0</v>
      </c>
      <c r="J14" s="10">
        <f>FC_IND_IS_BF_E!J14+FC_IND_IS_EA_E!J14</f>
        <v>0</v>
      </c>
      <c r="K14" s="10">
        <f>FC_IND_IS_BF_E!K14+FC_IND_IS_EA_E!K14</f>
        <v>0</v>
      </c>
      <c r="L14" s="10">
        <f>FC_IND_IS_BF_E!L14+FC_IND_IS_EA_E!L14</f>
        <v>0</v>
      </c>
      <c r="M14" s="10">
        <f>FC_IND_IS_BF_E!M14+FC_IND_IS_EA_E!M14</f>
        <v>0</v>
      </c>
      <c r="N14" s="10">
        <f>FC_IND_IS_BF_E!N14+FC_IND_IS_EA_E!N14</f>
        <v>0</v>
      </c>
      <c r="O14" s="10">
        <f>FC_IND_IS_BF_E!O14+FC_IND_IS_EA_E!O14</f>
        <v>0</v>
      </c>
      <c r="P14" s="10">
        <f>FC_IND_IS_BF_E!P14+FC_IND_IS_EA_E!P14</f>
        <v>0</v>
      </c>
      <c r="Q14" s="10">
        <f>FC_IND_IS_BF_E!Q14+FC_IND_IS_EA_E!Q14</f>
        <v>0</v>
      </c>
      <c r="R14" s="10">
        <f>FC_IND_IS_BF_E!R14+FC_IND_IS_EA_E!R14</f>
        <v>0</v>
      </c>
      <c r="S14" s="10">
        <f>FC_IND_IS_BF_E!S14+FC_IND_IS_EA_E!S14</f>
        <v>0</v>
      </c>
      <c r="T14" s="10">
        <f>FC_IND_IS_BF_E!T14+FC_IND_IS_EA_E!T14</f>
        <v>0</v>
      </c>
      <c r="U14" s="10">
        <f>FC_IND_IS_BF_E!U14+FC_IND_IS_EA_E!U14</f>
        <v>0</v>
      </c>
      <c r="V14" s="10">
        <f>FC_IND_IS_BF_E!V14+FC_IND_IS_EA_E!V14</f>
        <v>0</v>
      </c>
      <c r="W14" s="10">
        <f>FC_IND_IS_BF_E!W14+FC_IND_IS_EA_E!W14</f>
        <v>0</v>
      </c>
      <c r="X14" s="10">
        <f>FC_IND_IS_BF_E!X14+FC_IND_IS_EA_E!X14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FC_IND_IS_BF_E!C15+FC_IND_IS_EA_E!C15</f>
        <v>0</v>
      </c>
      <c r="D15" s="10">
        <f>FC_IND_IS_BF_E!D15+FC_IND_IS_EA_E!D15</f>
        <v>0</v>
      </c>
      <c r="E15" s="10">
        <f>FC_IND_IS_BF_E!E15+FC_IND_IS_EA_E!E15</f>
        <v>0</v>
      </c>
      <c r="F15" s="10">
        <f>FC_IND_IS_BF_E!F15+FC_IND_IS_EA_E!F15</f>
        <v>0</v>
      </c>
      <c r="G15" s="10">
        <f>FC_IND_IS_BF_E!G15+FC_IND_IS_EA_E!G15</f>
        <v>0</v>
      </c>
      <c r="H15" s="10">
        <f>FC_IND_IS_BF_E!H15+FC_IND_IS_EA_E!H15</f>
        <v>0</v>
      </c>
      <c r="I15" s="10">
        <f>FC_IND_IS_BF_E!I15+FC_IND_IS_EA_E!I15</f>
        <v>0</v>
      </c>
      <c r="J15" s="10">
        <f>FC_IND_IS_BF_E!J15+FC_IND_IS_EA_E!J15</f>
        <v>0</v>
      </c>
      <c r="K15" s="10">
        <f>FC_IND_IS_BF_E!K15+FC_IND_IS_EA_E!K15</f>
        <v>0</v>
      </c>
      <c r="L15" s="10">
        <f>FC_IND_IS_BF_E!L15+FC_IND_IS_EA_E!L15</f>
        <v>0</v>
      </c>
      <c r="M15" s="10">
        <f>FC_IND_IS_BF_E!M15+FC_IND_IS_EA_E!M15</f>
        <v>0</v>
      </c>
      <c r="N15" s="10">
        <f>FC_IND_IS_BF_E!N15+FC_IND_IS_EA_E!N15</f>
        <v>0</v>
      </c>
      <c r="O15" s="10">
        <f>FC_IND_IS_BF_E!O15+FC_IND_IS_EA_E!O15</f>
        <v>0</v>
      </c>
      <c r="P15" s="10">
        <f>FC_IND_IS_BF_E!P15+FC_IND_IS_EA_E!P15</f>
        <v>0</v>
      </c>
      <c r="Q15" s="10">
        <f>FC_IND_IS_BF_E!Q15+FC_IND_IS_EA_E!Q15</f>
        <v>0</v>
      </c>
      <c r="R15" s="10">
        <f>FC_IND_IS_BF_E!R15+FC_IND_IS_EA_E!R15</f>
        <v>0</v>
      </c>
      <c r="S15" s="10">
        <f>FC_IND_IS_BF_E!S15+FC_IND_IS_EA_E!S15</f>
        <v>0</v>
      </c>
      <c r="T15" s="10">
        <f>FC_IND_IS_BF_E!T15+FC_IND_IS_EA_E!T15</f>
        <v>0</v>
      </c>
      <c r="U15" s="10">
        <f>FC_IND_IS_BF_E!U15+FC_IND_IS_EA_E!U15</f>
        <v>0</v>
      </c>
      <c r="V15" s="10">
        <f>FC_IND_IS_BF_E!V15+FC_IND_IS_EA_E!V15</f>
        <v>0</v>
      </c>
      <c r="W15" s="10">
        <f>FC_IND_IS_BF_E!W15+FC_IND_IS_EA_E!W15</f>
        <v>0</v>
      </c>
      <c r="X15" s="10">
        <f>FC_IND_IS_BF_E!X15+FC_IND_IS_EA_E!X15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FC_IND_IS_BF_E!C16+FC_IND_IS_EA_E!C16</f>
        <v>0</v>
      </c>
      <c r="D16" s="10">
        <f>FC_IND_IS_BF_E!D16+FC_IND_IS_EA_E!D16</f>
        <v>0</v>
      </c>
      <c r="E16" s="10">
        <f>FC_IND_IS_BF_E!E16+FC_IND_IS_EA_E!E16</f>
        <v>0</v>
      </c>
      <c r="F16" s="10">
        <f>FC_IND_IS_BF_E!F16+FC_IND_IS_EA_E!F16</f>
        <v>0</v>
      </c>
      <c r="G16" s="10">
        <f>FC_IND_IS_BF_E!G16+FC_IND_IS_EA_E!G16</f>
        <v>0</v>
      </c>
      <c r="H16" s="10">
        <f>FC_IND_IS_BF_E!H16+FC_IND_IS_EA_E!H16</f>
        <v>0</v>
      </c>
      <c r="I16" s="10">
        <f>FC_IND_IS_BF_E!I16+FC_IND_IS_EA_E!I16</f>
        <v>0</v>
      </c>
      <c r="J16" s="10">
        <f>FC_IND_IS_BF_E!J16+FC_IND_IS_EA_E!J16</f>
        <v>0</v>
      </c>
      <c r="K16" s="10">
        <f>FC_IND_IS_BF_E!K16+FC_IND_IS_EA_E!K16</f>
        <v>0</v>
      </c>
      <c r="L16" s="10">
        <f>FC_IND_IS_BF_E!L16+FC_IND_IS_EA_E!L16</f>
        <v>0</v>
      </c>
      <c r="M16" s="10">
        <f>FC_IND_IS_BF_E!M16+FC_IND_IS_EA_E!M16</f>
        <v>0</v>
      </c>
      <c r="N16" s="10">
        <f>FC_IND_IS_BF_E!N16+FC_IND_IS_EA_E!N16</f>
        <v>0</v>
      </c>
      <c r="O16" s="10">
        <f>FC_IND_IS_BF_E!O16+FC_IND_IS_EA_E!O16</f>
        <v>0</v>
      </c>
      <c r="P16" s="10">
        <f>FC_IND_IS_BF_E!P16+FC_IND_IS_EA_E!P16</f>
        <v>0</v>
      </c>
      <c r="Q16" s="10">
        <f>FC_IND_IS_BF_E!Q16+FC_IND_IS_EA_E!Q16</f>
        <v>0</v>
      </c>
      <c r="R16" s="10">
        <f>FC_IND_IS_BF_E!R16+FC_IND_IS_EA_E!R16</f>
        <v>0</v>
      </c>
      <c r="S16" s="10">
        <f>FC_IND_IS_BF_E!S16+FC_IND_IS_EA_E!S16</f>
        <v>0</v>
      </c>
      <c r="T16" s="10">
        <f>FC_IND_IS_BF_E!T16+FC_IND_IS_EA_E!T16</f>
        <v>0</v>
      </c>
      <c r="U16" s="10">
        <f>FC_IND_IS_BF_E!U16+FC_IND_IS_EA_E!U16</f>
        <v>0</v>
      </c>
      <c r="V16" s="10">
        <f>FC_IND_IS_BF_E!V16+FC_IND_IS_EA_E!V16</f>
        <v>0</v>
      </c>
      <c r="W16" s="10">
        <f>FC_IND_IS_BF_E!W16+FC_IND_IS_EA_E!W16</f>
        <v>0</v>
      </c>
      <c r="X16" s="10">
        <f>FC_IND_IS_BF_E!X16+FC_IND_IS_EA_E!X16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155.55167669819429</v>
      </c>
      <c r="D17" s="37">
        <f t="shared" ref="D17:W17" si="16">SUM(D18:D21)</f>
        <v>166.34213241616507</v>
      </c>
      <c r="E17" s="37">
        <f t="shared" si="16"/>
        <v>164.17463456577812</v>
      </c>
      <c r="F17" s="37">
        <f t="shared" si="16"/>
        <v>184.45382631126398</v>
      </c>
      <c r="G17" s="37">
        <f t="shared" si="16"/>
        <v>221.29750644883919</v>
      </c>
      <c r="H17" s="37">
        <f t="shared" si="16"/>
        <v>214.70997420464312</v>
      </c>
      <c r="I17" s="37">
        <f t="shared" si="16"/>
        <v>231.38331900257955</v>
      </c>
      <c r="J17" s="37">
        <f t="shared" si="16"/>
        <v>226.5969905417025</v>
      </c>
      <c r="K17" s="37">
        <f t="shared" si="16"/>
        <v>220.47652622527943</v>
      </c>
      <c r="L17" s="37">
        <f t="shared" si="16"/>
        <v>180.77429062768701</v>
      </c>
      <c r="M17" s="37">
        <f t="shared" si="16"/>
        <v>198.58280309544278</v>
      </c>
      <c r="N17" s="37">
        <f t="shared" si="16"/>
        <v>190.80954428202918</v>
      </c>
      <c r="O17" s="37">
        <f t="shared" si="16"/>
        <v>192.91066208082543</v>
      </c>
      <c r="P17" s="37">
        <f t="shared" si="16"/>
        <v>197.87601031814273</v>
      </c>
      <c r="Q17" s="37">
        <f t="shared" si="16"/>
        <v>203.9508168529664</v>
      </c>
      <c r="R17" s="37">
        <f t="shared" si="16"/>
        <v>215.97291487532249</v>
      </c>
      <c r="S17" s="37">
        <f t="shared" si="16"/>
        <v>220.66431642304383</v>
      </c>
      <c r="T17" s="37">
        <f t="shared" si="16"/>
        <v>238.10601891659502</v>
      </c>
      <c r="U17" s="37">
        <f t="shared" si="16"/>
        <v>212.98546861564913</v>
      </c>
      <c r="V17" s="37">
        <f t="shared" si="16"/>
        <v>177.08486672398968</v>
      </c>
      <c r="W17" s="37">
        <f t="shared" si="16"/>
        <v>191.51951848667241</v>
      </c>
      <c r="X17" s="37">
        <f t="shared" ref="X17" si="17">SUM(X18:X21)</f>
        <v>219.0674118658641</v>
      </c>
    </row>
    <row r="18" spans="1:24" ht="11.25" customHeight="1" x14ac:dyDescent="0.2">
      <c r="A18" s="42" t="s">
        <v>27</v>
      </c>
      <c r="B18" s="9" t="s">
        <v>28</v>
      </c>
      <c r="C18" s="10">
        <f>FC_IND_IS_BF_E!C18+FC_IND_IS_EA_E!C18</f>
        <v>0</v>
      </c>
      <c r="D18" s="10">
        <f>FC_IND_IS_BF_E!D18+FC_IND_IS_EA_E!D18</f>
        <v>0</v>
      </c>
      <c r="E18" s="10">
        <f>FC_IND_IS_BF_E!E18+FC_IND_IS_EA_E!E18</f>
        <v>0</v>
      </c>
      <c r="F18" s="10">
        <f>FC_IND_IS_BF_E!F18+FC_IND_IS_EA_E!F18</f>
        <v>0</v>
      </c>
      <c r="G18" s="10">
        <f>FC_IND_IS_BF_E!G18+FC_IND_IS_EA_E!G18</f>
        <v>0</v>
      </c>
      <c r="H18" s="10">
        <f>FC_IND_IS_BF_E!H18+FC_IND_IS_EA_E!H18</f>
        <v>0</v>
      </c>
      <c r="I18" s="10">
        <f>FC_IND_IS_BF_E!I18+FC_IND_IS_EA_E!I18</f>
        <v>0</v>
      </c>
      <c r="J18" s="10">
        <f>FC_IND_IS_BF_E!J18+FC_IND_IS_EA_E!J18</f>
        <v>0</v>
      </c>
      <c r="K18" s="10">
        <f>FC_IND_IS_BF_E!K18+FC_IND_IS_EA_E!K18</f>
        <v>0</v>
      </c>
      <c r="L18" s="10">
        <f>FC_IND_IS_BF_E!L18+FC_IND_IS_EA_E!L18</f>
        <v>0</v>
      </c>
      <c r="M18" s="10">
        <f>FC_IND_IS_BF_E!M18+FC_IND_IS_EA_E!M18</f>
        <v>0</v>
      </c>
      <c r="N18" s="10">
        <f>FC_IND_IS_BF_E!N18+FC_IND_IS_EA_E!N18</f>
        <v>0</v>
      </c>
      <c r="O18" s="10">
        <f>FC_IND_IS_BF_E!O18+FC_IND_IS_EA_E!O18</f>
        <v>0</v>
      </c>
      <c r="P18" s="10">
        <f>FC_IND_IS_BF_E!P18+FC_IND_IS_EA_E!P18</f>
        <v>0</v>
      </c>
      <c r="Q18" s="10">
        <f>FC_IND_IS_BF_E!Q18+FC_IND_IS_EA_E!Q18</f>
        <v>0</v>
      </c>
      <c r="R18" s="10">
        <f>FC_IND_IS_BF_E!R18+FC_IND_IS_EA_E!R18</f>
        <v>0</v>
      </c>
      <c r="S18" s="10">
        <f>FC_IND_IS_BF_E!S18+FC_IND_IS_EA_E!S18</f>
        <v>0</v>
      </c>
      <c r="T18" s="10">
        <f>FC_IND_IS_BF_E!T18+FC_IND_IS_EA_E!T18</f>
        <v>0</v>
      </c>
      <c r="U18" s="10">
        <f>FC_IND_IS_BF_E!U18+FC_IND_IS_EA_E!U18</f>
        <v>0</v>
      </c>
      <c r="V18" s="10">
        <f>FC_IND_IS_BF_E!V18+FC_IND_IS_EA_E!V18</f>
        <v>0</v>
      </c>
      <c r="W18" s="10">
        <f>FC_IND_IS_BF_E!W18+FC_IND_IS_EA_E!W18</f>
        <v>0</v>
      </c>
      <c r="X18" s="10">
        <f>FC_IND_IS_BF_E!X18+FC_IND_IS_EA_E!X18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FC_IND_IS_BF_E!C19+FC_IND_IS_EA_E!C19</f>
        <v>99.818744625967312</v>
      </c>
      <c r="D19" s="10">
        <f>FC_IND_IS_BF_E!D19+FC_IND_IS_EA_E!D19</f>
        <v>99.704299226139284</v>
      </c>
      <c r="E19" s="10">
        <f>FC_IND_IS_BF_E!E19+FC_IND_IS_EA_E!E19</f>
        <v>94.610060189165935</v>
      </c>
      <c r="F19" s="10">
        <f>FC_IND_IS_BF_E!F19+FC_IND_IS_EA_E!F19</f>
        <v>112.0579535683577</v>
      </c>
      <c r="G19" s="10">
        <f>FC_IND_IS_BF_E!G19+FC_IND_IS_EA_E!G19</f>
        <v>145.27609630266551</v>
      </c>
      <c r="H19" s="10">
        <f>FC_IND_IS_BF_E!H19+FC_IND_IS_EA_E!H19</f>
        <v>140.1972484952708</v>
      </c>
      <c r="I19" s="10">
        <f>FC_IND_IS_BF_E!I19+FC_IND_IS_EA_E!I19</f>
        <v>154.98357695614791</v>
      </c>
      <c r="J19" s="10">
        <f>FC_IND_IS_BF_E!J19+FC_IND_IS_EA_E!J19</f>
        <v>152.86448839208941</v>
      </c>
      <c r="K19" s="10">
        <f>FC_IND_IS_BF_E!K19+FC_IND_IS_EA_E!K19</f>
        <v>148.45597592433359</v>
      </c>
      <c r="L19" s="10">
        <f>FC_IND_IS_BF_E!L19+FC_IND_IS_EA_E!L19</f>
        <v>109.07196904557179</v>
      </c>
      <c r="M19" s="10">
        <f>FC_IND_IS_BF_E!M19+FC_IND_IS_EA_E!M19</f>
        <v>125.6602751504729</v>
      </c>
      <c r="N19" s="10">
        <f>FC_IND_IS_BF_E!N19+FC_IND_IS_EA_E!N19</f>
        <v>120.2454858125537</v>
      </c>
      <c r="O19" s="10">
        <f>FC_IND_IS_BF_E!O19+FC_IND_IS_EA_E!O19</f>
        <v>121.49613069647461</v>
      </c>
      <c r="P19" s="10">
        <f>FC_IND_IS_BF_E!P19+FC_IND_IS_EA_E!P19</f>
        <v>127.7300085984523</v>
      </c>
      <c r="Q19" s="10">
        <f>FC_IND_IS_BF_E!Q19+FC_IND_IS_EA_E!Q19</f>
        <v>137.10945829750639</v>
      </c>
      <c r="R19" s="10">
        <f>FC_IND_IS_BF_E!R19+FC_IND_IS_EA_E!R19</f>
        <v>158.4013757523646</v>
      </c>
      <c r="S19" s="10">
        <f>FC_IND_IS_BF_E!S19+FC_IND_IS_EA_E!S19</f>
        <v>150.13955288048149</v>
      </c>
      <c r="T19" s="10">
        <f>FC_IND_IS_BF_E!T19+FC_IND_IS_EA_E!T19</f>
        <v>151.11220980223561</v>
      </c>
      <c r="U19" s="10">
        <f>FC_IND_IS_BF_E!U19+FC_IND_IS_EA_E!U19</f>
        <v>141.8484092863284</v>
      </c>
      <c r="V19" s="10">
        <f>FC_IND_IS_BF_E!V19+FC_IND_IS_EA_E!V19</f>
        <v>122.8116079105761</v>
      </c>
      <c r="W19" s="10">
        <f>FC_IND_IS_BF_E!W19+FC_IND_IS_EA_E!W19</f>
        <v>128.56672398968189</v>
      </c>
      <c r="X19" s="10">
        <f>FC_IND_IS_BF_E!X19+FC_IND_IS_EA_E!X19</f>
        <v>136.26259673258809</v>
      </c>
    </row>
    <row r="20" spans="1:24" ht="11.25" customHeight="1" x14ac:dyDescent="0.2">
      <c r="A20" s="42" t="s">
        <v>31</v>
      </c>
      <c r="B20" s="9" t="s">
        <v>32</v>
      </c>
      <c r="C20" s="10">
        <f>FC_IND_IS_BF_E!C20+FC_IND_IS_EA_E!C20</f>
        <v>55.732932072226987</v>
      </c>
      <c r="D20" s="10">
        <f>FC_IND_IS_BF_E!D20+FC_IND_IS_EA_E!D20</f>
        <v>66.637833190025788</v>
      </c>
      <c r="E20" s="10">
        <f>FC_IND_IS_BF_E!E20+FC_IND_IS_EA_E!E20</f>
        <v>69.564574376612185</v>
      </c>
      <c r="F20" s="10">
        <f>FC_IND_IS_BF_E!F20+FC_IND_IS_EA_E!F20</f>
        <v>72.395872742906263</v>
      </c>
      <c r="G20" s="10">
        <f>FC_IND_IS_BF_E!G20+FC_IND_IS_EA_E!G20</f>
        <v>76.021410146173679</v>
      </c>
      <c r="H20" s="10">
        <f>FC_IND_IS_BF_E!H20+FC_IND_IS_EA_E!H20</f>
        <v>74.512725709372305</v>
      </c>
      <c r="I20" s="10">
        <f>FC_IND_IS_BF_E!I20+FC_IND_IS_EA_E!I20</f>
        <v>76.399742046431641</v>
      </c>
      <c r="J20" s="10">
        <f>FC_IND_IS_BF_E!J20+FC_IND_IS_EA_E!J20</f>
        <v>73.732502149613069</v>
      </c>
      <c r="K20" s="10">
        <f>FC_IND_IS_BF_E!K20+FC_IND_IS_EA_E!K20</f>
        <v>72.020550300945828</v>
      </c>
      <c r="L20" s="10">
        <f>FC_IND_IS_BF_E!L20+FC_IND_IS_EA_E!L20</f>
        <v>71.702321582115218</v>
      </c>
      <c r="M20" s="10">
        <f>FC_IND_IS_BF_E!M20+FC_IND_IS_EA_E!M20</f>
        <v>72.9225279449699</v>
      </c>
      <c r="N20" s="10">
        <f>FC_IND_IS_BF_E!N20+FC_IND_IS_EA_E!N20</f>
        <v>70.564058469475484</v>
      </c>
      <c r="O20" s="10">
        <f>FC_IND_IS_BF_E!O20+FC_IND_IS_EA_E!O20</f>
        <v>71.414531384350809</v>
      </c>
      <c r="P20" s="10">
        <f>FC_IND_IS_BF_E!P20+FC_IND_IS_EA_E!P20</f>
        <v>70.146001719690446</v>
      </c>
      <c r="Q20" s="10">
        <f>FC_IND_IS_BF_E!Q20+FC_IND_IS_EA_E!Q20</f>
        <v>66.841358555460019</v>
      </c>
      <c r="R20" s="10">
        <f>FC_IND_IS_BF_E!R20+FC_IND_IS_EA_E!R20</f>
        <v>57.57153912295788</v>
      </c>
      <c r="S20" s="10">
        <f>FC_IND_IS_BF_E!S20+FC_IND_IS_EA_E!S20</f>
        <v>70.52476354256234</v>
      </c>
      <c r="T20" s="10">
        <f>FC_IND_IS_BF_E!T20+FC_IND_IS_EA_E!T20</f>
        <v>86.993809114359408</v>
      </c>
      <c r="U20" s="10">
        <f>FC_IND_IS_BF_E!U20+FC_IND_IS_EA_E!U20</f>
        <v>71.137059329320721</v>
      </c>
      <c r="V20" s="10">
        <f>FC_IND_IS_BF_E!V20+FC_IND_IS_EA_E!V20</f>
        <v>54.273258813413577</v>
      </c>
      <c r="W20" s="10">
        <f>FC_IND_IS_BF_E!W20+FC_IND_IS_EA_E!W20</f>
        <v>62.952794496990528</v>
      </c>
      <c r="X20" s="10">
        <f>FC_IND_IS_BF_E!X20+FC_IND_IS_EA_E!X20</f>
        <v>82.804815133276009</v>
      </c>
    </row>
    <row r="21" spans="1:24" ht="11.25" customHeight="1" x14ac:dyDescent="0.2">
      <c r="A21" s="42" t="s">
        <v>33</v>
      </c>
      <c r="B21" s="9" t="s">
        <v>34</v>
      </c>
      <c r="C21" s="10">
        <f>FC_IND_IS_BF_E!C21+FC_IND_IS_EA_E!C21</f>
        <v>0</v>
      </c>
      <c r="D21" s="10">
        <f>FC_IND_IS_BF_E!D21+FC_IND_IS_EA_E!D21</f>
        <v>0</v>
      </c>
      <c r="E21" s="10">
        <f>FC_IND_IS_BF_E!E21+FC_IND_IS_EA_E!E21</f>
        <v>0</v>
      </c>
      <c r="F21" s="10">
        <f>FC_IND_IS_BF_E!F21+FC_IND_IS_EA_E!F21</f>
        <v>0</v>
      </c>
      <c r="G21" s="10">
        <f>FC_IND_IS_BF_E!G21+FC_IND_IS_EA_E!G21</f>
        <v>0</v>
      </c>
      <c r="H21" s="10">
        <f>FC_IND_IS_BF_E!H21+FC_IND_IS_EA_E!H21</f>
        <v>0</v>
      </c>
      <c r="I21" s="10">
        <f>FC_IND_IS_BF_E!I21+FC_IND_IS_EA_E!I21</f>
        <v>0</v>
      </c>
      <c r="J21" s="10">
        <f>FC_IND_IS_BF_E!J21+FC_IND_IS_EA_E!J21</f>
        <v>0</v>
      </c>
      <c r="K21" s="10">
        <f>FC_IND_IS_BF_E!K21+FC_IND_IS_EA_E!K21</f>
        <v>0</v>
      </c>
      <c r="L21" s="10">
        <f>FC_IND_IS_BF_E!L21+FC_IND_IS_EA_E!L21</f>
        <v>0</v>
      </c>
      <c r="M21" s="10">
        <f>FC_IND_IS_BF_E!M21+FC_IND_IS_EA_E!M21</f>
        <v>0</v>
      </c>
      <c r="N21" s="10">
        <f>FC_IND_IS_BF_E!N21+FC_IND_IS_EA_E!N21</f>
        <v>0</v>
      </c>
      <c r="O21" s="10">
        <f>FC_IND_IS_BF_E!O21+FC_IND_IS_EA_E!O21</f>
        <v>0</v>
      </c>
      <c r="P21" s="10">
        <f>FC_IND_IS_BF_E!P21+FC_IND_IS_EA_E!P21</f>
        <v>0</v>
      </c>
      <c r="Q21" s="10">
        <f>FC_IND_IS_BF_E!Q21+FC_IND_IS_EA_E!Q21</f>
        <v>0</v>
      </c>
      <c r="R21" s="10">
        <f>FC_IND_IS_BF_E!R21+FC_IND_IS_EA_E!R21</f>
        <v>0</v>
      </c>
      <c r="S21" s="10">
        <f>FC_IND_IS_BF_E!S21+FC_IND_IS_EA_E!S21</f>
        <v>0</v>
      </c>
      <c r="T21" s="10">
        <f>FC_IND_IS_BF_E!T21+FC_IND_IS_EA_E!T21</f>
        <v>0</v>
      </c>
      <c r="U21" s="10">
        <f>FC_IND_IS_BF_E!U21+FC_IND_IS_EA_E!U21</f>
        <v>0</v>
      </c>
      <c r="V21" s="10">
        <f>FC_IND_IS_BF_E!V21+FC_IND_IS_EA_E!V21</f>
        <v>0</v>
      </c>
      <c r="W21" s="10">
        <f>FC_IND_IS_BF_E!W21+FC_IND_IS_EA_E!W21</f>
        <v>0</v>
      </c>
      <c r="X21" s="10">
        <f>FC_IND_IS_BF_E!X21+FC_IND_IS_EA_E!X21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FC_IND_IS_BF_E!C23+FC_IND_IS_EA_E!C23</f>
        <v>0</v>
      </c>
      <c r="D23" s="10">
        <f>FC_IND_IS_BF_E!D23+FC_IND_IS_EA_E!D23</f>
        <v>0</v>
      </c>
      <c r="E23" s="10">
        <f>FC_IND_IS_BF_E!E23+FC_IND_IS_EA_E!E23</f>
        <v>0</v>
      </c>
      <c r="F23" s="10">
        <f>FC_IND_IS_BF_E!F23+FC_IND_IS_EA_E!F23</f>
        <v>0</v>
      </c>
      <c r="G23" s="10">
        <f>FC_IND_IS_BF_E!G23+FC_IND_IS_EA_E!G23</f>
        <v>0</v>
      </c>
      <c r="H23" s="10">
        <f>FC_IND_IS_BF_E!H23+FC_IND_IS_EA_E!H23</f>
        <v>0</v>
      </c>
      <c r="I23" s="10">
        <f>FC_IND_IS_BF_E!I23+FC_IND_IS_EA_E!I23</f>
        <v>0</v>
      </c>
      <c r="J23" s="10">
        <f>FC_IND_IS_BF_E!J23+FC_IND_IS_EA_E!J23</f>
        <v>0</v>
      </c>
      <c r="K23" s="10">
        <f>FC_IND_IS_BF_E!K23+FC_IND_IS_EA_E!K23</f>
        <v>0</v>
      </c>
      <c r="L23" s="10">
        <f>FC_IND_IS_BF_E!L23+FC_IND_IS_EA_E!L23</f>
        <v>0</v>
      </c>
      <c r="M23" s="10">
        <f>FC_IND_IS_BF_E!M23+FC_IND_IS_EA_E!M23</f>
        <v>0</v>
      </c>
      <c r="N23" s="10">
        <f>FC_IND_IS_BF_E!N23+FC_IND_IS_EA_E!N23</f>
        <v>0</v>
      </c>
      <c r="O23" s="10">
        <f>FC_IND_IS_BF_E!O23+FC_IND_IS_EA_E!O23</f>
        <v>0</v>
      </c>
      <c r="P23" s="10">
        <f>FC_IND_IS_BF_E!P23+FC_IND_IS_EA_E!P23</f>
        <v>0</v>
      </c>
      <c r="Q23" s="10">
        <f>FC_IND_IS_BF_E!Q23+FC_IND_IS_EA_E!Q23</f>
        <v>0</v>
      </c>
      <c r="R23" s="10">
        <f>FC_IND_IS_BF_E!R23+FC_IND_IS_EA_E!R23</f>
        <v>0</v>
      </c>
      <c r="S23" s="10">
        <f>FC_IND_IS_BF_E!S23+FC_IND_IS_EA_E!S23</f>
        <v>0</v>
      </c>
      <c r="T23" s="10">
        <f>FC_IND_IS_BF_E!T23+FC_IND_IS_EA_E!T23</f>
        <v>0</v>
      </c>
      <c r="U23" s="10">
        <f>FC_IND_IS_BF_E!U23+FC_IND_IS_EA_E!U23</f>
        <v>0</v>
      </c>
      <c r="V23" s="10">
        <f>FC_IND_IS_BF_E!V23+FC_IND_IS_EA_E!V23</f>
        <v>0</v>
      </c>
      <c r="W23" s="10">
        <f>FC_IND_IS_BF_E!W23+FC_IND_IS_EA_E!W23</f>
        <v>0</v>
      </c>
      <c r="X23" s="10">
        <f>FC_IND_IS_BF_E!X23+FC_IND_IS_EA_E!X23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FC_IND_IS_BF_E!C24+FC_IND_IS_EA_E!C24</f>
        <v>0</v>
      </c>
      <c r="D24" s="10">
        <f>FC_IND_IS_BF_E!D24+FC_IND_IS_EA_E!D24</f>
        <v>0</v>
      </c>
      <c r="E24" s="10">
        <f>FC_IND_IS_BF_E!E24+FC_IND_IS_EA_E!E24</f>
        <v>0</v>
      </c>
      <c r="F24" s="10">
        <f>FC_IND_IS_BF_E!F24+FC_IND_IS_EA_E!F24</f>
        <v>0</v>
      </c>
      <c r="G24" s="10">
        <f>FC_IND_IS_BF_E!G24+FC_IND_IS_EA_E!G24</f>
        <v>0</v>
      </c>
      <c r="H24" s="10">
        <f>FC_IND_IS_BF_E!H24+FC_IND_IS_EA_E!H24</f>
        <v>0</v>
      </c>
      <c r="I24" s="10">
        <f>FC_IND_IS_BF_E!I24+FC_IND_IS_EA_E!I24</f>
        <v>0</v>
      </c>
      <c r="J24" s="10">
        <f>FC_IND_IS_BF_E!J24+FC_IND_IS_EA_E!J24</f>
        <v>0</v>
      </c>
      <c r="K24" s="10">
        <f>FC_IND_IS_BF_E!K24+FC_IND_IS_EA_E!K24</f>
        <v>0</v>
      </c>
      <c r="L24" s="10">
        <f>FC_IND_IS_BF_E!L24+FC_IND_IS_EA_E!L24</f>
        <v>0</v>
      </c>
      <c r="M24" s="10">
        <f>FC_IND_IS_BF_E!M24+FC_IND_IS_EA_E!M24</f>
        <v>0</v>
      </c>
      <c r="N24" s="10">
        <f>FC_IND_IS_BF_E!N24+FC_IND_IS_EA_E!N24</f>
        <v>0</v>
      </c>
      <c r="O24" s="10">
        <f>FC_IND_IS_BF_E!O24+FC_IND_IS_EA_E!O24</f>
        <v>0</v>
      </c>
      <c r="P24" s="10">
        <f>FC_IND_IS_BF_E!P24+FC_IND_IS_EA_E!P24</f>
        <v>0</v>
      </c>
      <c r="Q24" s="10">
        <f>FC_IND_IS_BF_E!Q24+FC_IND_IS_EA_E!Q24</f>
        <v>0</v>
      </c>
      <c r="R24" s="10">
        <f>FC_IND_IS_BF_E!R24+FC_IND_IS_EA_E!R24</f>
        <v>0</v>
      </c>
      <c r="S24" s="10">
        <f>FC_IND_IS_BF_E!S24+FC_IND_IS_EA_E!S24</f>
        <v>0</v>
      </c>
      <c r="T24" s="10">
        <f>FC_IND_IS_BF_E!T24+FC_IND_IS_EA_E!T24</f>
        <v>0</v>
      </c>
      <c r="U24" s="10">
        <f>FC_IND_IS_BF_E!U24+FC_IND_IS_EA_E!U24</f>
        <v>0</v>
      </c>
      <c r="V24" s="10">
        <f>FC_IND_IS_BF_E!V24+FC_IND_IS_EA_E!V24</f>
        <v>0</v>
      </c>
      <c r="W24" s="10">
        <f>FC_IND_IS_BF_E!W24+FC_IND_IS_EA_E!W24</f>
        <v>0</v>
      </c>
      <c r="X24" s="10">
        <f>FC_IND_IS_BF_E!X24+FC_IND_IS_EA_E!X24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FC_IND_IS_BF_E!C25+FC_IND_IS_EA_E!C25</f>
        <v>0</v>
      </c>
      <c r="D25" s="37">
        <f>FC_IND_IS_BF_E!D25+FC_IND_IS_EA_E!D25</f>
        <v>0</v>
      </c>
      <c r="E25" s="37">
        <f>FC_IND_IS_BF_E!E25+FC_IND_IS_EA_E!E25</f>
        <v>0</v>
      </c>
      <c r="F25" s="37">
        <f>FC_IND_IS_BF_E!F25+FC_IND_IS_EA_E!F25</f>
        <v>0</v>
      </c>
      <c r="G25" s="37">
        <f>FC_IND_IS_BF_E!G25+FC_IND_IS_EA_E!G25</f>
        <v>0</v>
      </c>
      <c r="H25" s="37">
        <f>FC_IND_IS_BF_E!H25+FC_IND_IS_EA_E!H25</f>
        <v>0</v>
      </c>
      <c r="I25" s="37">
        <f>FC_IND_IS_BF_E!I25+FC_IND_IS_EA_E!I25</f>
        <v>0</v>
      </c>
      <c r="J25" s="37">
        <f>FC_IND_IS_BF_E!J25+FC_IND_IS_EA_E!J25</f>
        <v>0</v>
      </c>
      <c r="K25" s="37">
        <f>FC_IND_IS_BF_E!K25+FC_IND_IS_EA_E!K25</f>
        <v>0</v>
      </c>
      <c r="L25" s="37">
        <f>FC_IND_IS_BF_E!L25+FC_IND_IS_EA_E!L25</f>
        <v>0</v>
      </c>
      <c r="M25" s="37">
        <f>FC_IND_IS_BF_E!M25+FC_IND_IS_EA_E!M25</f>
        <v>0</v>
      </c>
      <c r="N25" s="37">
        <f>FC_IND_IS_BF_E!N25+FC_IND_IS_EA_E!N25</f>
        <v>0</v>
      </c>
      <c r="O25" s="37">
        <f>FC_IND_IS_BF_E!O25+FC_IND_IS_EA_E!O25</f>
        <v>0</v>
      </c>
      <c r="P25" s="37">
        <f>FC_IND_IS_BF_E!P25+FC_IND_IS_EA_E!P25</f>
        <v>0</v>
      </c>
      <c r="Q25" s="37">
        <f>FC_IND_IS_BF_E!Q25+FC_IND_IS_EA_E!Q25</f>
        <v>0</v>
      </c>
      <c r="R25" s="37">
        <f>FC_IND_IS_BF_E!R25+FC_IND_IS_EA_E!R25</f>
        <v>0</v>
      </c>
      <c r="S25" s="37">
        <f>FC_IND_IS_BF_E!S25+FC_IND_IS_EA_E!S25</f>
        <v>0</v>
      </c>
      <c r="T25" s="37">
        <f>FC_IND_IS_BF_E!T25+FC_IND_IS_EA_E!T25</f>
        <v>0</v>
      </c>
      <c r="U25" s="37">
        <f>FC_IND_IS_BF_E!U25+FC_IND_IS_EA_E!U25</f>
        <v>0</v>
      </c>
      <c r="V25" s="37">
        <f>FC_IND_IS_BF_E!V25+FC_IND_IS_EA_E!V25</f>
        <v>0</v>
      </c>
      <c r="W25" s="37">
        <f>FC_IND_IS_BF_E!W25+FC_IND_IS_EA_E!W25</f>
        <v>0</v>
      </c>
      <c r="X25" s="37">
        <f>FC_IND_IS_BF_E!X25+FC_IND_IS_EA_E!X25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4.1677558039552878</v>
      </c>
      <c r="D26" s="37">
        <f t="shared" ref="D26:W26" si="22">SUM(D27,D33)</f>
        <v>4.1677558039552878</v>
      </c>
      <c r="E26" s="37">
        <f t="shared" si="22"/>
        <v>3.138263112639724</v>
      </c>
      <c r="F26" s="37">
        <f t="shared" si="22"/>
        <v>4.1677558039552878</v>
      </c>
      <c r="G26" s="37">
        <f t="shared" si="22"/>
        <v>4.1677558039552878</v>
      </c>
      <c r="H26" s="37">
        <f t="shared" si="22"/>
        <v>4.1677558039552878</v>
      </c>
      <c r="I26" s="37">
        <f t="shared" si="22"/>
        <v>3.0883061049011178</v>
      </c>
      <c r="J26" s="37">
        <f t="shared" si="22"/>
        <v>5.2472914875322436</v>
      </c>
      <c r="K26" s="37">
        <f t="shared" si="22"/>
        <v>5.2544282029234735</v>
      </c>
      <c r="L26" s="37">
        <f t="shared" si="22"/>
        <v>5.3020636285468612</v>
      </c>
      <c r="M26" s="37">
        <f t="shared" si="22"/>
        <v>3.0954428202923472</v>
      </c>
      <c r="N26" s="37">
        <f t="shared" si="22"/>
        <v>3.0954428202923472</v>
      </c>
      <c r="O26" s="37">
        <f t="shared" si="22"/>
        <v>3.0954428202923472</v>
      </c>
      <c r="P26" s="37">
        <f t="shared" si="22"/>
        <v>4.1272570937231299</v>
      </c>
      <c r="Q26" s="37">
        <f t="shared" si="22"/>
        <v>4.1272570937231299</v>
      </c>
      <c r="R26" s="37">
        <f t="shared" si="22"/>
        <v>1.2372312983662939</v>
      </c>
      <c r="S26" s="37">
        <f t="shared" si="22"/>
        <v>0.643164230438521</v>
      </c>
      <c r="T26" s="37">
        <f t="shared" si="22"/>
        <v>2.4761822871883057</v>
      </c>
      <c r="U26" s="37">
        <f t="shared" si="22"/>
        <v>2.0976784178847812</v>
      </c>
      <c r="V26" s="37">
        <f t="shared" si="22"/>
        <v>2.510490111779879</v>
      </c>
      <c r="W26" s="37">
        <f t="shared" si="22"/>
        <v>3.7033533963886507</v>
      </c>
      <c r="X26" s="37">
        <f t="shared" ref="X26" si="23">SUM(X27,X33)</f>
        <v>5.0750644883920888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FC_IND_IS_BF_E!C28+FC_IND_IS_EA_E!C28</f>
        <v>0</v>
      </c>
      <c r="D28" s="10">
        <f>FC_IND_IS_BF_E!D28+FC_IND_IS_EA_E!D28</f>
        <v>0</v>
      </c>
      <c r="E28" s="10">
        <f>FC_IND_IS_BF_E!E28+FC_IND_IS_EA_E!E28</f>
        <v>0</v>
      </c>
      <c r="F28" s="10">
        <f>FC_IND_IS_BF_E!F28+FC_IND_IS_EA_E!F28</f>
        <v>0</v>
      </c>
      <c r="G28" s="10">
        <f>FC_IND_IS_BF_E!G28+FC_IND_IS_EA_E!G28</f>
        <v>0</v>
      </c>
      <c r="H28" s="10">
        <f>FC_IND_IS_BF_E!H28+FC_IND_IS_EA_E!H28</f>
        <v>0</v>
      </c>
      <c r="I28" s="10">
        <f>FC_IND_IS_BF_E!I28+FC_IND_IS_EA_E!I28</f>
        <v>0</v>
      </c>
      <c r="J28" s="10">
        <f>FC_IND_IS_BF_E!J28+FC_IND_IS_EA_E!J28</f>
        <v>0</v>
      </c>
      <c r="K28" s="10">
        <f>FC_IND_IS_BF_E!K28+FC_IND_IS_EA_E!K28</f>
        <v>0</v>
      </c>
      <c r="L28" s="10">
        <f>FC_IND_IS_BF_E!L28+FC_IND_IS_EA_E!L28</f>
        <v>0</v>
      </c>
      <c r="M28" s="10">
        <f>FC_IND_IS_BF_E!M28+FC_IND_IS_EA_E!M28</f>
        <v>0</v>
      </c>
      <c r="N28" s="10">
        <f>FC_IND_IS_BF_E!N28+FC_IND_IS_EA_E!N28</f>
        <v>0</v>
      </c>
      <c r="O28" s="10">
        <f>FC_IND_IS_BF_E!O28+FC_IND_IS_EA_E!O28</f>
        <v>0</v>
      </c>
      <c r="P28" s="10">
        <f>FC_IND_IS_BF_E!P28+FC_IND_IS_EA_E!P28</f>
        <v>0</v>
      </c>
      <c r="Q28" s="10">
        <f>FC_IND_IS_BF_E!Q28+FC_IND_IS_EA_E!Q28</f>
        <v>0</v>
      </c>
      <c r="R28" s="10">
        <f>FC_IND_IS_BF_E!R28+FC_IND_IS_EA_E!R28</f>
        <v>0</v>
      </c>
      <c r="S28" s="10">
        <f>FC_IND_IS_BF_E!S28+FC_IND_IS_EA_E!S28</f>
        <v>0</v>
      </c>
      <c r="T28" s="10">
        <f>FC_IND_IS_BF_E!T28+FC_IND_IS_EA_E!T28</f>
        <v>0</v>
      </c>
      <c r="U28" s="10">
        <f>FC_IND_IS_BF_E!U28+FC_IND_IS_EA_E!U28</f>
        <v>0</v>
      </c>
      <c r="V28" s="10">
        <f>FC_IND_IS_BF_E!V28+FC_IND_IS_EA_E!V28</f>
        <v>0</v>
      </c>
      <c r="W28" s="10">
        <f>FC_IND_IS_BF_E!W28+FC_IND_IS_EA_E!W28</f>
        <v>0</v>
      </c>
      <c r="X28" s="10">
        <f>FC_IND_IS_BF_E!X28+FC_IND_IS_EA_E!X28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FC_IND_IS_BF_E!C29+FC_IND_IS_EA_E!C29</f>
        <v>0</v>
      </c>
      <c r="D29" s="10">
        <f>FC_IND_IS_BF_E!D29+FC_IND_IS_EA_E!D29</f>
        <v>0</v>
      </c>
      <c r="E29" s="10">
        <f>FC_IND_IS_BF_E!E29+FC_IND_IS_EA_E!E29</f>
        <v>0</v>
      </c>
      <c r="F29" s="10">
        <f>FC_IND_IS_BF_E!F29+FC_IND_IS_EA_E!F29</f>
        <v>0</v>
      </c>
      <c r="G29" s="10">
        <f>FC_IND_IS_BF_E!G29+FC_IND_IS_EA_E!G29</f>
        <v>0</v>
      </c>
      <c r="H29" s="10">
        <f>FC_IND_IS_BF_E!H29+FC_IND_IS_EA_E!H29</f>
        <v>0</v>
      </c>
      <c r="I29" s="10">
        <f>FC_IND_IS_BF_E!I29+FC_IND_IS_EA_E!I29</f>
        <v>0</v>
      </c>
      <c r="J29" s="10">
        <f>FC_IND_IS_BF_E!J29+FC_IND_IS_EA_E!J29</f>
        <v>0</v>
      </c>
      <c r="K29" s="10">
        <f>FC_IND_IS_BF_E!K29+FC_IND_IS_EA_E!K29</f>
        <v>0</v>
      </c>
      <c r="L29" s="10">
        <f>FC_IND_IS_BF_E!L29+FC_IND_IS_EA_E!L29</f>
        <v>0</v>
      </c>
      <c r="M29" s="10">
        <f>FC_IND_IS_BF_E!M29+FC_IND_IS_EA_E!M29</f>
        <v>0</v>
      </c>
      <c r="N29" s="10">
        <f>FC_IND_IS_BF_E!N29+FC_IND_IS_EA_E!N29</f>
        <v>0</v>
      </c>
      <c r="O29" s="10">
        <f>FC_IND_IS_BF_E!O29+FC_IND_IS_EA_E!O29</f>
        <v>0</v>
      </c>
      <c r="P29" s="10">
        <f>FC_IND_IS_BF_E!P29+FC_IND_IS_EA_E!P29</f>
        <v>0</v>
      </c>
      <c r="Q29" s="10">
        <f>FC_IND_IS_BF_E!Q29+FC_IND_IS_EA_E!Q29</f>
        <v>0</v>
      </c>
      <c r="R29" s="10">
        <f>FC_IND_IS_BF_E!R29+FC_IND_IS_EA_E!R29</f>
        <v>0</v>
      </c>
      <c r="S29" s="10">
        <f>FC_IND_IS_BF_E!S29+FC_IND_IS_EA_E!S29</f>
        <v>0</v>
      </c>
      <c r="T29" s="10">
        <f>FC_IND_IS_BF_E!T29+FC_IND_IS_EA_E!T29</f>
        <v>0</v>
      </c>
      <c r="U29" s="10">
        <f>FC_IND_IS_BF_E!U29+FC_IND_IS_EA_E!U29</f>
        <v>0</v>
      </c>
      <c r="V29" s="10">
        <f>FC_IND_IS_BF_E!V29+FC_IND_IS_EA_E!V29</f>
        <v>0</v>
      </c>
      <c r="W29" s="10">
        <f>FC_IND_IS_BF_E!W29+FC_IND_IS_EA_E!W29</f>
        <v>0</v>
      </c>
      <c r="X29" s="10">
        <f>FC_IND_IS_BF_E!X29+FC_IND_IS_EA_E!X29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FC_IND_IS_BF_E!C30+FC_IND_IS_EA_E!C30</f>
        <v>0</v>
      </c>
      <c r="D30" s="10">
        <f>FC_IND_IS_BF_E!D30+FC_IND_IS_EA_E!D30</f>
        <v>0</v>
      </c>
      <c r="E30" s="10">
        <f>FC_IND_IS_BF_E!E30+FC_IND_IS_EA_E!E30</f>
        <v>0</v>
      </c>
      <c r="F30" s="10">
        <f>FC_IND_IS_BF_E!F30+FC_IND_IS_EA_E!F30</f>
        <v>0</v>
      </c>
      <c r="G30" s="10">
        <f>FC_IND_IS_BF_E!G30+FC_IND_IS_EA_E!G30</f>
        <v>0</v>
      </c>
      <c r="H30" s="10">
        <f>FC_IND_IS_BF_E!H30+FC_IND_IS_EA_E!H30</f>
        <v>0</v>
      </c>
      <c r="I30" s="10">
        <f>FC_IND_IS_BF_E!I30+FC_IND_IS_EA_E!I30</f>
        <v>0</v>
      </c>
      <c r="J30" s="10">
        <f>FC_IND_IS_BF_E!J30+FC_IND_IS_EA_E!J30</f>
        <v>0</v>
      </c>
      <c r="K30" s="10">
        <f>FC_IND_IS_BF_E!K30+FC_IND_IS_EA_E!K30</f>
        <v>0</v>
      </c>
      <c r="L30" s="10">
        <f>FC_IND_IS_BF_E!L30+FC_IND_IS_EA_E!L30</f>
        <v>0</v>
      </c>
      <c r="M30" s="10">
        <f>FC_IND_IS_BF_E!M30+FC_IND_IS_EA_E!M30</f>
        <v>0</v>
      </c>
      <c r="N30" s="10">
        <f>FC_IND_IS_BF_E!N30+FC_IND_IS_EA_E!N30</f>
        <v>0</v>
      </c>
      <c r="O30" s="10">
        <f>FC_IND_IS_BF_E!O30+FC_IND_IS_EA_E!O30</f>
        <v>0</v>
      </c>
      <c r="P30" s="10">
        <f>FC_IND_IS_BF_E!P30+FC_IND_IS_EA_E!P30</f>
        <v>0</v>
      </c>
      <c r="Q30" s="10">
        <f>FC_IND_IS_BF_E!Q30+FC_IND_IS_EA_E!Q30</f>
        <v>0</v>
      </c>
      <c r="R30" s="10">
        <f>FC_IND_IS_BF_E!R30+FC_IND_IS_EA_E!R30</f>
        <v>0</v>
      </c>
      <c r="S30" s="10">
        <f>FC_IND_IS_BF_E!S30+FC_IND_IS_EA_E!S30</f>
        <v>0</v>
      </c>
      <c r="T30" s="10">
        <f>FC_IND_IS_BF_E!T30+FC_IND_IS_EA_E!T30</f>
        <v>0</v>
      </c>
      <c r="U30" s="10">
        <f>FC_IND_IS_BF_E!U30+FC_IND_IS_EA_E!U30</f>
        <v>0</v>
      </c>
      <c r="V30" s="10">
        <f>FC_IND_IS_BF_E!V30+FC_IND_IS_EA_E!V30</f>
        <v>0</v>
      </c>
      <c r="W30" s="10">
        <f>FC_IND_IS_BF_E!W30+FC_IND_IS_EA_E!W30</f>
        <v>0</v>
      </c>
      <c r="X30" s="10">
        <f>FC_IND_IS_BF_E!X30+FC_IND_IS_EA_E!X30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FC_IND_IS_BF_E!C31+FC_IND_IS_EA_E!C31</f>
        <v>0</v>
      </c>
      <c r="D31" s="10">
        <f>FC_IND_IS_BF_E!D31+FC_IND_IS_EA_E!D31</f>
        <v>0</v>
      </c>
      <c r="E31" s="10">
        <f>FC_IND_IS_BF_E!E31+FC_IND_IS_EA_E!E31</f>
        <v>0</v>
      </c>
      <c r="F31" s="10">
        <f>FC_IND_IS_BF_E!F31+FC_IND_IS_EA_E!F31</f>
        <v>0</v>
      </c>
      <c r="G31" s="10">
        <f>FC_IND_IS_BF_E!G31+FC_IND_IS_EA_E!G31</f>
        <v>0</v>
      </c>
      <c r="H31" s="10">
        <f>FC_IND_IS_BF_E!H31+FC_IND_IS_EA_E!H31</f>
        <v>0</v>
      </c>
      <c r="I31" s="10">
        <f>FC_IND_IS_BF_E!I31+FC_IND_IS_EA_E!I31</f>
        <v>0</v>
      </c>
      <c r="J31" s="10">
        <f>FC_IND_IS_BF_E!J31+FC_IND_IS_EA_E!J31</f>
        <v>0</v>
      </c>
      <c r="K31" s="10">
        <f>FC_IND_IS_BF_E!K31+FC_IND_IS_EA_E!K31</f>
        <v>0</v>
      </c>
      <c r="L31" s="10">
        <f>FC_IND_IS_BF_E!L31+FC_IND_IS_EA_E!L31</f>
        <v>0</v>
      </c>
      <c r="M31" s="10">
        <f>FC_IND_IS_BF_E!M31+FC_IND_IS_EA_E!M31</f>
        <v>0</v>
      </c>
      <c r="N31" s="10">
        <f>FC_IND_IS_BF_E!N31+FC_IND_IS_EA_E!N31</f>
        <v>0</v>
      </c>
      <c r="O31" s="10">
        <f>FC_IND_IS_BF_E!O31+FC_IND_IS_EA_E!O31</f>
        <v>0</v>
      </c>
      <c r="P31" s="10">
        <f>FC_IND_IS_BF_E!P31+FC_IND_IS_EA_E!P31</f>
        <v>0</v>
      </c>
      <c r="Q31" s="10">
        <f>FC_IND_IS_BF_E!Q31+FC_IND_IS_EA_E!Q31</f>
        <v>0</v>
      </c>
      <c r="R31" s="10">
        <f>FC_IND_IS_BF_E!R31+FC_IND_IS_EA_E!R31</f>
        <v>0</v>
      </c>
      <c r="S31" s="10">
        <f>FC_IND_IS_BF_E!S31+FC_IND_IS_EA_E!S31</f>
        <v>0</v>
      </c>
      <c r="T31" s="10">
        <f>FC_IND_IS_BF_E!T31+FC_IND_IS_EA_E!T31</f>
        <v>0</v>
      </c>
      <c r="U31" s="10">
        <f>FC_IND_IS_BF_E!U31+FC_IND_IS_EA_E!U31</f>
        <v>0</v>
      </c>
      <c r="V31" s="10">
        <f>FC_IND_IS_BF_E!V31+FC_IND_IS_EA_E!V31</f>
        <v>0</v>
      </c>
      <c r="W31" s="10">
        <f>FC_IND_IS_BF_E!W31+FC_IND_IS_EA_E!W31</f>
        <v>0</v>
      </c>
      <c r="X31" s="10">
        <f>FC_IND_IS_BF_E!X31+FC_IND_IS_EA_E!X31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FC_IND_IS_BF_E!C32+FC_IND_IS_EA_E!C32</f>
        <v>0</v>
      </c>
      <c r="D32" s="10">
        <f>FC_IND_IS_BF_E!D32+FC_IND_IS_EA_E!D32</f>
        <v>0</v>
      </c>
      <c r="E32" s="10">
        <f>FC_IND_IS_BF_E!E32+FC_IND_IS_EA_E!E32</f>
        <v>0</v>
      </c>
      <c r="F32" s="10">
        <f>FC_IND_IS_BF_E!F32+FC_IND_IS_EA_E!F32</f>
        <v>0</v>
      </c>
      <c r="G32" s="10">
        <f>FC_IND_IS_BF_E!G32+FC_IND_IS_EA_E!G32</f>
        <v>0</v>
      </c>
      <c r="H32" s="10">
        <f>FC_IND_IS_BF_E!H32+FC_IND_IS_EA_E!H32</f>
        <v>0</v>
      </c>
      <c r="I32" s="10">
        <f>FC_IND_IS_BF_E!I32+FC_IND_IS_EA_E!I32</f>
        <v>0</v>
      </c>
      <c r="J32" s="10">
        <f>FC_IND_IS_BF_E!J32+FC_IND_IS_EA_E!J32</f>
        <v>0</v>
      </c>
      <c r="K32" s="10">
        <f>FC_IND_IS_BF_E!K32+FC_IND_IS_EA_E!K32</f>
        <v>0</v>
      </c>
      <c r="L32" s="10">
        <f>FC_IND_IS_BF_E!L32+FC_IND_IS_EA_E!L32</f>
        <v>0</v>
      </c>
      <c r="M32" s="10">
        <f>FC_IND_IS_BF_E!M32+FC_IND_IS_EA_E!M32</f>
        <v>0</v>
      </c>
      <c r="N32" s="10">
        <f>FC_IND_IS_BF_E!N32+FC_IND_IS_EA_E!N32</f>
        <v>0</v>
      </c>
      <c r="O32" s="10">
        <f>FC_IND_IS_BF_E!O32+FC_IND_IS_EA_E!O32</f>
        <v>0</v>
      </c>
      <c r="P32" s="10">
        <f>FC_IND_IS_BF_E!P32+FC_IND_IS_EA_E!P32</f>
        <v>0</v>
      </c>
      <c r="Q32" s="10">
        <f>FC_IND_IS_BF_E!Q32+FC_IND_IS_EA_E!Q32</f>
        <v>0</v>
      </c>
      <c r="R32" s="10">
        <f>FC_IND_IS_BF_E!R32+FC_IND_IS_EA_E!R32</f>
        <v>0</v>
      </c>
      <c r="S32" s="10">
        <f>FC_IND_IS_BF_E!S32+FC_IND_IS_EA_E!S32</f>
        <v>0</v>
      </c>
      <c r="T32" s="10">
        <f>FC_IND_IS_BF_E!T32+FC_IND_IS_EA_E!T32</f>
        <v>0</v>
      </c>
      <c r="U32" s="10">
        <f>FC_IND_IS_BF_E!U32+FC_IND_IS_EA_E!U32</f>
        <v>0</v>
      </c>
      <c r="V32" s="10">
        <f>FC_IND_IS_BF_E!V32+FC_IND_IS_EA_E!V32</f>
        <v>0</v>
      </c>
      <c r="W32" s="10">
        <f>FC_IND_IS_BF_E!W32+FC_IND_IS_EA_E!W32</f>
        <v>0</v>
      </c>
      <c r="X32" s="10">
        <f>FC_IND_IS_BF_E!X32+FC_IND_IS_EA_E!X32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4.1677558039552878</v>
      </c>
      <c r="D33" s="29">
        <f t="shared" ref="D33:W33" si="28">SUM(D34:D50)</f>
        <v>4.1677558039552878</v>
      </c>
      <c r="E33" s="29">
        <f t="shared" si="28"/>
        <v>3.138263112639724</v>
      </c>
      <c r="F33" s="29">
        <f t="shared" si="28"/>
        <v>4.1677558039552878</v>
      </c>
      <c r="G33" s="29">
        <f t="shared" si="28"/>
        <v>4.1677558039552878</v>
      </c>
      <c r="H33" s="29">
        <f t="shared" si="28"/>
        <v>4.1677558039552878</v>
      </c>
      <c r="I33" s="29">
        <f t="shared" si="28"/>
        <v>3.0883061049011178</v>
      </c>
      <c r="J33" s="29">
        <f t="shared" si="28"/>
        <v>5.2472914875322436</v>
      </c>
      <c r="K33" s="29">
        <f t="shared" si="28"/>
        <v>5.2544282029234735</v>
      </c>
      <c r="L33" s="29">
        <f t="shared" si="28"/>
        <v>5.3020636285468612</v>
      </c>
      <c r="M33" s="29">
        <f t="shared" si="28"/>
        <v>3.0954428202923472</v>
      </c>
      <c r="N33" s="29">
        <f t="shared" si="28"/>
        <v>3.0954428202923472</v>
      </c>
      <c r="O33" s="29">
        <f t="shared" si="28"/>
        <v>3.0954428202923472</v>
      </c>
      <c r="P33" s="29">
        <f t="shared" si="28"/>
        <v>4.1272570937231299</v>
      </c>
      <c r="Q33" s="29">
        <f t="shared" si="28"/>
        <v>4.1272570937231299</v>
      </c>
      <c r="R33" s="29">
        <f t="shared" si="28"/>
        <v>1.2372312983662939</v>
      </c>
      <c r="S33" s="29">
        <f t="shared" si="28"/>
        <v>0.643164230438521</v>
      </c>
      <c r="T33" s="29">
        <f t="shared" si="28"/>
        <v>2.4761822871883057</v>
      </c>
      <c r="U33" s="29">
        <f t="shared" si="28"/>
        <v>2.0976784178847812</v>
      </c>
      <c r="V33" s="29">
        <f t="shared" si="28"/>
        <v>2.510490111779879</v>
      </c>
      <c r="W33" s="29">
        <f t="shared" si="28"/>
        <v>3.7033533963886507</v>
      </c>
      <c r="X33" s="29">
        <f t="shared" ref="X33" si="29">SUM(X34:X50)</f>
        <v>5.0750644883920888</v>
      </c>
    </row>
    <row r="34" spans="1:24" ht="11.25" customHeight="1" x14ac:dyDescent="0.2">
      <c r="A34" s="41" t="s">
        <v>55</v>
      </c>
      <c r="B34" s="9" t="s">
        <v>56</v>
      </c>
      <c r="C34" s="10">
        <f>FC_IND_IS_BF_E!C34+FC_IND_IS_EA_E!C34</f>
        <v>0</v>
      </c>
      <c r="D34" s="10">
        <f>FC_IND_IS_BF_E!D34+FC_IND_IS_EA_E!D34</f>
        <v>0</v>
      </c>
      <c r="E34" s="10">
        <f>FC_IND_IS_BF_E!E34+FC_IND_IS_EA_E!E34</f>
        <v>0</v>
      </c>
      <c r="F34" s="10">
        <f>FC_IND_IS_BF_E!F34+FC_IND_IS_EA_E!F34</f>
        <v>0</v>
      </c>
      <c r="G34" s="10">
        <f>FC_IND_IS_BF_E!G34+FC_IND_IS_EA_E!G34</f>
        <v>0</v>
      </c>
      <c r="H34" s="10">
        <f>FC_IND_IS_BF_E!H34+FC_IND_IS_EA_E!H34</f>
        <v>0</v>
      </c>
      <c r="I34" s="10">
        <f>FC_IND_IS_BF_E!I34+FC_IND_IS_EA_E!I34</f>
        <v>0</v>
      </c>
      <c r="J34" s="10">
        <f>FC_IND_IS_BF_E!J34+FC_IND_IS_EA_E!J34</f>
        <v>0</v>
      </c>
      <c r="K34" s="10">
        <f>FC_IND_IS_BF_E!K34+FC_IND_IS_EA_E!K34</f>
        <v>0</v>
      </c>
      <c r="L34" s="10">
        <f>FC_IND_IS_BF_E!L34+FC_IND_IS_EA_E!L34</f>
        <v>0</v>
      </c>
      <c r="M34" s="10">
        <f>FC_IND_IS_BF_E!M34+FC_IND_IS_EA_E!M34</f>
        <v>0</v>
      </c>
      <c r="N34" s="10">
        <f>FC_IND_IS_BF_E!N34+FC_IND_IS_EA_E!N34</f>
        <v>0</v>
      </c>
      <c r="O34" s="10">
        <f>FC_IND_IS_BF_E!O34+FC_IND_IS_EA_E!O34</f>
        <v>0</v>
      </c>
      <c r="P34" s="10">
        <f>FC_IND_IS_BF_E!P34+FC_IND_IS_EA_E!P34</f>
        <v>0</v>
      </c>
      <c r="Q34" s="10">
        <f>FC_IND_IS_BF_E!Q34+FC_IND_IS_EA_E!Q34</f>
        <v>0</v>
      </c>
      <c r="R34" s="10">
        <f>FC_IND_IS_BF_E!R34+FC_IND_IS_EA_E!R34</f>
        <v>0</v>
      </c>
      <c r="S34" s="10">
        <f>FC_IND_IS_BF_E!S34+FC_IND_IS_EA_E!S34</f>
        <v>0</v>
      </c>
      <c r="T34" s="10">
        <f>FC_IND_IS_BF_E!T34+FC_IND_IS_EA_E!T34</f>
        <v>0</v>
      </c>
      <c r="U34" s="10">
        <f>FC_IND_IS_BF_E!U34+FC_IND_IS_EA_E!U34</f>
        <v>0</v>
      </c>
      <c r="V34" s="10">
        <f>FC_IND_IS_BF_E!V34+FC_IND_IS_EA_E!V34</f>
        <v>0</v>
      </c>
      <c r="W34" s="10">
        <f>FC_IND_IS_BF_E!W34+FC_IND_IS_EA_E!W34</f>
        <v>0</v>
      </c>
      <c r="X34" s="10">
        <f>FC_IND_IS_BF_E!X34+FC_IND_IS_EA_E!X34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FC_IND_IS_BF_E!C35+FC_IND_IS_EA_E!C35</f>
        <v>0</v>
      </c>
      <c r="D35" s="10">
        <f>FC_IND_IS_BF_E!D35+FC_IND_IS_EA_E!D35</f>
        <v>0</v>
      </c>
      <c r="E35" s="10">
        <f>FC_IND_IS_BF_E!E35+FC_IND_IS_EA_E!E35</f>
        <v>0</v>
      </c>
      <c r="F35" s="10">
        <f>FC_IND_IS_BF_E!F35+FC_IND_IS_EA_E!F35</f>
        <v>0</v>
      </c>
      <c r="G35" s="10">
        <f>FC_IND_IS_BF_E!G35+FC_IND_IS_EA_E!G35</f>
        <v>0</v>
      </c>
      <c r="H35" s="10">
        <f>FC_IND_IS_BF_E!H35+FC_IND_IS_EA_E!H35</f>
        <v>0</v>
      </c>
      <c r="I35" s="10">
        <f>FC_IND_IS_BF_E!I35+FC_IND_IS_EA_E!I35</f>
        <v>0</v>
      </c>
      <c r="J35" s="10">
        <f>FC_IND_IS_BF_E!J35+FC_IND_IS_EA_E!J35</f>
        <v>0</v>
      </c>
      <c r="K35" s="10">
        <f>FC_IND_IS_BF_E!K35+FC_IND_IS_EA_E!K35</f>
        <v>0</v>
      </c>
      <c r="L35" s="10">
        <f>FC_IND_IS_BF_E!L35+FC_IND_IS_EA_E!L35</f>
        <v>0</v>
      </c>
      <c r="M35" s="10">
        <f>FC_IND_IS_BF_E!M35+FC_IND_IS_EA_E!M35</f>
        <v>0</v>
      </c>
      <c r="N35" s="10">
        <f>FC_IND_IS_BF_E!N35+FC_IND_IS_EA_E!N35</f>
        <v>0</v>
      </c>
      <c r="O35" s="10">
        <f>FC_IND_IS_BF_E!O35+FC_IND_IS_EA_E!O35</f>
        <v>0</v>
      </c>
      <c r="P35" s="10">
        <f>FC_IND_IS_BF_E!P35+FC_IND_IS_EA_E!P35</f>
        <v>0</v>
      </c>
      <c r="Q35" s="10">
        <f>FC_IND_IS_BF_E!Q35+FC_IND_IS_EA_E!Q35</f>
        <v>0</v>
      </c>
      <c r="R35" s="10">
        <f>FC_IND_IS_BF_E!R35+FC_IND_IS_EA_E!R35</f>
        <v>0</v>
      </c>
      <c r="S35" s="10">
        <f>FC_IND_IS_BF_E!S35+FC_IND_IS_EA_E!S35</f>
        <v>0</v>
      </c>
      <c r="T35" s="10">
        <f>FC_IND_IS_BF_E!T35+FC_IND_IS_EA_E!T35</f>
        <v>0</v>
      </c>
      <c r="U35" s="10">
        <f>FC_IND_IS_BF_E!U35+FC_IND_IS_EA_E!U35</f>
        <v>0</v>
      </c>
      <c r="V35" s="10">
        <f>FC_IND_IS_BF_E!V35+FC_IND_IS_EA_E!V35</f>
        <v>0</v>
      </c>
      <c r="W35" s="10">
        <f>FC_IND_IS_BF_E!W35+FC_IND_IS_EA_E!W35</f>
        <v>0</v>
      </c>
      <c r="X35" s="10">
        <f>FC_IND_IS_BF_E!X35+FC_IND_IS_EA_E!X35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FC_IND_IS_BF_E!C36+FC_IND_IS_EA_E!C36</f>
        <v>1.0794496990541698</v>
      </c>
      <c r="D36" s="10">
        <f>FC_IND_IS_BF_E!D36+FC_IND_IS_EA_E!D36</f>
        <v>1.07944969905417</v>
      </c>
      <c r="E36" s="10">
        <f>FC_IND_IS_BF_E!E36+FC_IND_IS_EA_E!E36</f>
        <v>1.07944969905417</v>
      </c>
      <c r="F36" s="10">
        <f>FC_IND_IS_BF_E!F36+FC_IND_IS_EA_E!F36</f>
        <v>1.07944969905417</v>
      </c>
      <c r="G36" s="10">
        <f>FC_IND_IS_BF_E!G36+FC_IND_IS_EA_E!G36</f>
        <v>1.07944969905417</v>
      </c>
      <c r="H36" s="10">
        <f>FC_IND_IS_BF_E!H36+FC_IND_IS_EA_E!H36</f>
        <v>1.07944969905417</v>
      </c>
      <c r="I36" s="10">
        <f>FC_IND_IS_BF_E!I36+FC_IND_IS_EA_E!I36</f>
        <v>0</v>
      </c>
      <c r="J36" s="10">
        <f>FC_IND_IS_BF_E!J36+FC_IND_IS_EA_E!J36</f>
        <v>2.1589853826311258</v>
      </c>
      <c r="K36" s="10">
        <f>FC_IND_IS_BF_E!K36+FC_IND_IS_EA_E!K36</f>
        <v>2.1589853826311263</v>
      </c>
      <c r="L36" s="10">
        <f>FC_IND_IS_BF_E!L36+FC_IND_IS_EA_E!L36</f>
        <v>3.2384350816852958</v>
      </c>
      <c r="M36" s="10">
        <f>FC_IND_IS_BF_E!M36+FC_IND_IS_EA_E!M36</f>
        <v>0</v>
      </c>
      <c r="N36" s="10">
        <f>FC_IND_IS_BF_E!N36+FC_IND_IS_EA_E!N36</f>
        <v>0</v>
      </c>
      <c r="O36" s="10">
        <f>FC_IND_IS_BF_E!O36+FC_IND_IS_EA_E!O36</f>
        <v>0</v>
      </c>
      <c r="P36" s="10">
        <f>FC_IND_IS_BF_E!P36+FC_IND_IS_EA_E!P36</f>
        <v>0</v>
      </c>
      <c r="Q36" s="10">
        <f>FC_IND_IS_BF_E!Q36+FC_IND_IS_EA_E!Q36</f>
        <v>0</v>
      </c>
      <c r="R36" s="10">
        <f>FC_IND_IS_BF_E!R36+FC_IND_IS_EA_E!R36</f>
        <v>0.66147893379191736</v>
      </c>
      <c r="S36" s="10">
        <f>FC_IND_IS_BF_E!S36+FC_IND_IS_EA_E!S36</f>
        <v>0.57102321582115212</v>
      </c>
      <c r="T36" s="10">
        <f>FC_IND_IS_BF_E!T36+FC_IND_IS_EA_E!T36</f>
        <v>1.0049871023215819</v>
      </c>
      <c r="U36" s="10">
        <f>FC_IND_IS_BF_E!U36+FC_IND_IS_EA_E!U36</f>
        <v>0.77721410146173686</v>
      </c>
      <c r="V36" s="10">
        <f>FC_IND_IS_BF_E!V36+FC_IND_IS_EA_E!V36</f>
        <v>0.86466036113499556</v>
      </c>
      <c r="W36" s="10">
        <f>FC_IND_IS_BF_E!W36+FC_IND_IS_EA_E!W36</f>
        <v>1.4325021496130701</v>
      </c>
      <c r="X36" s="10">
        <f>FC_IND_IS_BF_E!X36+FC_IND_IS_EA_E!X36</f>
        <v>1.094582975064488</v>
      </c>
    </row>
    <row r="37" spans="1:24" ht="11.25" customHeight="1" x14ac:dyDescent="0.2">
      <c r="A37" s="41" t="s">
        <v>61</v>
      </c>
      <c r="B37" s="9" t="s">
        <v>62</v>
      </c>
      <c r="C37" s="10">
        <f>FC_IND_IS_BF_E!C37+FC_IND_IS_EA_E!C37</f>
        <v>0</v>
      </c>
      <c r="D37" s="10">
        <f>FC_IND_IS_BF_E!D37+FC_IND_IS_EA_E!D37</f>
        <v>0</v>
      </c>
      <c r="E37" s="10">
        <f>FC_IND_IS_BF_E!E37+FC_IND_IS_EA_E!E37</f>
        <v>0</v>
      </c>
      <c r="F37" s="10">
        <f>FC_IND_IS_BF_E!F37+FC_IND_IS_EA_E!F37</f>
        <v>0</v>
      </c>
      <c r="G37" s="10">
        <f>FC_IND_IS_BF_E!G37+FC_IND_IS_EA_E!G37</f>
        <v>0</v>
      </c>
      <c r="H37" s="10">
        <f>FC_IND_IS_BF_E!H37+FC_IND_IS_EA_E!H37</f>
        <v>0</v>
      </c>
      <c r="I37" s="10">
        <f>FC_IND_IS_BF_E!I37+FC_IND_IS_EA_E!I37</f>
        <v>0</v>
      </c>
      <c r="J37" s="10">
        <f>FC_IND_IS_BF_E!J37+FC_IND_IS_EA_E!J37</f>
        <v>0</v>
      </c>
      <c r="K37" s="10">
        <f>FC_IND_IS_BF_E!K37+FC_IND_IS_EA_E!K37</f>
        <v>0</v>
      </c>
      <c r="L37" s="10">
        <f>FC_IND_IS_BF_E!L37+FC_IND_IS_EA_E!L37</f>
        <v>0</v>
      </c>
      <c r="M37" s="10">
        <f>FC_IND_IS_BF_E!M37+FC_IND_IS_EA_E!M37</f>
        <v>0</v>
      </c>
      <c r="N37" s="10">
        <f>FC_IND_IS_BF_E!N37+FC_IND_IS_EA_E!N37</f>
        <v>0</v>
      </c>
      <c r="O37" s="10">
        <f>FC_IND_IS_BF_E!O37+FC_IND_IS_EA_E!O37</f>
        <v>0</v>
      </c>
      <c r="P37" s="10">
        <f>FC_IND_IS_BF_E!P37+FC_IND_IS_EA_E!P37</f>
        <v>0</v>
      </c>
      <c r="Q37" s="10">
        <f>FC_IND_IS_BF_E!Q37+FC_IND_IS_EA_E!Q37</f>
        <v>0</v>
      </c>
      <c r="R37" s="10">
        <f>FC_IND_IS_BF_E!R37+FC_IND_IS_EA_E!R37</f>
        <v>0</v>
      </c>
      <c r="S37" s="10">
        <f>FC_IND_IS_BF_E!S37+FC_IND_IS_EA_E!S37</f>
        <v>0</v>
      </c>
      <c r="T37" s="10">
        <f>FC_IND_IS_BF_E!T37+FC_IND_IS_EA_E!T37</f>
        <v>0</v>
      </c>
      <c r="U37" s="10">
        <f>FC_IND_IS_BF_E!U37+FC_IND_IS_EA_E!U37</f>
        <v>0</v>
      </c>
      <c r="V37" s="10">
        <f>FC_IND_IS_BF_E!V37+FC_IND_IS_EA_E!V37</f>
        <v>0</v>
      </c>
      <c r="W37" s="10">
        <f>FC_IND_IS_BF_E!W37+FC_IND_IS_EA_E!W37</f>
        <v>0</v>
      </c>
      <c r="X37" s="10">
        <f>FC_IND_IS_BF_E!X37+FC_IND_IS_EA_E!X37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FC_IND_IS_BF_E!C38+FC_IND_IS_EA_E!C38</f>
        <v>0</v>
      </c>
      <c r="D38" s="10">
        <f>FC_IND_IS_BF_E!D38+FC_IND_IS_EA_E!D38</f>
        <v>0</v>
      </c>
      <c r="E38" s="10">
        <f>FC_IND_IS_BF_E!E38+FC_IND_IS_EA_E!E38</f>
        <v>0</v>
      </c>
      <c r="F38" s="10">
        <f>FC_IND_IS_BF_E!F38+FC_IND_IS_EA_E!F38</f>
        <v>0</v>
      </c>
      <c r="G38" s="10">
        <f>FC_IND_IS_BF_E!G38+FC_IND_IS_EA_E!G38</f>
        <v>0</v>
      </c>
      <c r="H38" s="10">
        <f>FC_IND_IS_BF_E!H38+FC_IND_IS_EA_E!H38</f>
        <v>0</v>
      </c>
      <c r="I38" s="10">
        <f>FC_IND_IS_BF_E!I38+FC_IND_IS_EA_E!I38</f>
        <v>0</v>
      </c>
      <c r="J38" s="10">
        <f>FC_IND_IS_BF_E!J38+FC_IND_IS_EA_E!J38</f>
        <v>0</v>
      </c>
      <c r="K38" s="10">
        <f>FC_IND_IS_BF_E!K38+FC_IND_IS_EA_E!K38</f>
        <v>0</v>
      </c>
      <c r="L38" s="10">
        <f>FC_IND_IS_BF_E!L38+FC_IND_IS_EA_E!L38</f>
        <v>0</v>
      </c>
      <c r="M38" s="10">
        <f>FC_IND_IS_BF_E!M38+FC_IND_IS_EA_E!M38</f>
        <v>0</v>
      </c>
      <c r="N38" s="10">
        <f>FC_IND_IS_BF_E!N38+FC_IND_IS_EA_E!N38</f>
        <v>0</v>
      </c>
      <c r="O38" s="10">
        <f>FC_IND_IS_BF_E!O38+FC_IND_IS_EA_E!O38</f>
        <v>0</v>
      </c>
      <c r="P38" s="10">
        <f>FC_IND_IS_BF_E!P38+FC_IND_IS_EA_E!P38</f>
        <v>0</v>
      </c>
      <c r="Q38" s="10">
        <f>FC_IND_IS_BF_E!Q38+FC_IND_IS_EA_E!Q38</f>
        <v>0</v>
      </c>
      <c r="R38" s="10">
        <f>FC_IND_IS_BF_E!R38+FC_IND_IS_EA_E!R38</f>
        <v>0</v>
      </c>
      <c r="S38" s="10">
        <f>FC_IND_IS_BF_E!S38+FC_IND_IS_EA_E!S38</f>
        <v>0</v>
      </c>
      <c r="T38" s="10">
        <f>FC_IND_IS_BF_E!T38+FC_IND_IS_EA_E!T38</f>
        <v>0</v>
      </c>
      <c r="U38" s="10">
        <f>FC_IND_IS_BF_E!U38+FC_IND_IS_EA_E!U38</f>
        <v>0</v>
      </c>
      <c r="V38" s="10">
        <f>FC_IND_IS_BF_E!V38+FC_IND_IS_EA_E!V38</f>
        <v>0</v>
      </c>
      <c r="W38" s="10">
        <f>FC_IND_IS_BF_E!W38+FC_IND_IS_EA_E!W38</f>
        <v>0</v>
      </c>
      <c r="X38" s="10">
        <f>FC_IND_IS_BF_E!X38+FC_IND_IS_EA_E!X38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FC_IND_IS_BF_E!C39+FC_IND_IS_EA_E!C39</f>
        <v>0</v>
      </c>
      <c r="D39" s="10">
        <f>FC_IND_IS_BF_E!D39+FC_IND_IS_EA_E!D39</f>
        <v>0</v>
      </c>
      <c r="E39" s="10">
        <f>FC_IND_IS_BF_E!E39+FC_IND_IS_EA_E!E39</f>
        <v>0</v>
      </c>
      <c r="F39" s="10">
        <f>FC_IND_IS_BF_E!F39+FC_IND_IS_EA_E!F39</f>
        <v>0</v>
      </c>
      <c r="G39" s="10">
        <f>FC_IND_IS_BF_E!G39+FC_IND_IS_EA_E!G39</f>
        <v>0</v>
      </c>
      <c r="H39" s="10">
        <f>FC_IND_IS_BF_E!H39+FC_IND_IS_EA_E!H39</f>
        <v>0</v>
      </c>
      <c r="I39" s="10">
        <f>FC_IND_IS_BF_E!I39+FC_IND_IS_EA_E!I39</f>
        <v>0</v>
      </c>
      <c r="J39" s="10">
        <f>FC_IND_IS_BF_E!J39+FC_IND_IS_EA_E!J39</f>
        <v>0</v>
      </c>
      <c r="K39" s="10">
        <f>FC_IND_IS_BF_E!K39+FC_IND_IS_EA_E!K39</f>
        <v>0</v>
      </c>
      <c r="L39" s="10">
        <f>FC_IND_IS_BF_E!L39+FC_IND_IS_EA_E!L39</f>
        <v>0</v>
      </c>
      <c r="M39" s="10">
        <f>FC_IND_IS_BF_E!M39+FC_IND_IS_EA_E!M39</f>
        <v>0</v>
      </c>
      <c r="N39" s="10">
        <f>FC_IND_IS_BF_E!N39+FC_IND_IS_EA_E!N39</f>
        <v>0</v>
      </c>
      <c r="O39" s="10">
        <f>FC_IND_IS_BF_E!O39+FC_IND_IS_EA_E!O39</f>
        <v>0</v>
      </c>
      <c r="P39" s="10">
        <f>FC_IND_IS_BF_E!P39+FC_IND_IS_EA_E!P39</f>
        <v>0</v>
      </c>
      <c r="Q39" s="10">
        <f>FC_IND_IS_BF_E!Q39+FC_IND_IS_EA_E!Q39</f>
        <v>0</v>
      </c>
      <c r="R39" s="10">
        <f>FC_IND_IS_BF_E!R39+FC_IND_IS_EA_E!R39</f>
        <v>0</v>
      </c>
      <c r="S39" s="10">
        <f>FC_IND_IS_BF_E!S39+FC_IND_IS_EA_E!S39</f>
        <v>0</v>
      </c>
      <c r="T39" s="10">
        <f>FC_IND_IS_BF_E!T39+FC_IND_IS_EA_E!T39</f>
        <v>0</v>
      </c>
      <c r="U39" s="10">
        <f>FC_IND_IS_BF_E!U39+FC_IND_IS_EA_E!U39</f>
        <v>0</v>
      </c>
      <c r="V39" s="10">
        <f>FC_IND_IS_BF_E!V39+FC_IND_IS_EA_E!V39</f>
        <v>0</v>
      </c>
      <c r="W39" s="10">
        <f>FC_IND_IS_BF_E!W39+FC_IND_IS_EA_E!W39</f>
        <v>0</v>
      </c>
      <c r="X39" s="10">
        <f>FC_IND_IS_BF_E!X39+FC_IND_IS_EA_E!X39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FC_IND_IS_BF_E!C40+FC_IND_IS_EA_E!C40</f>
        <v>0</v>
      </c>
      <c r="D40" s="10">
        <f>FC_IND_IS_BF_E!D40+FC_IND_IS_EA_E!D40</f>
        <v>0</v>
      </c>
      <c r="E40" s="10">
        <f>FC_IND_IS_BF_E!E40+FC_IND_IS_EA_E!E40</f>
        <v>0</v>
      </c>
      <c r="F40" s="10">
        <f>FC_IND_IS_BF_E!F40+FC_IND_IS_EA_E!F40</f>
        <v>0</v>
      </c>
      <c r="G40" s="10">
        <f>FC_IND_IS_BF_E!G40+FC_IND_IS_EA_E!G40</f>
        <v>0</v>
      </c>
      <c r="H40" s="10">
        <f>FC_IND_IS_BF_E!H40+FC_IND_IS_EA_E!H40</f>
        <v>0</v>
      </c>
      <c r="I40" s="10">
        <f>FC_IND_IS_BF_E!I40+FC_IND_IS_EA_E!I40</f>
        <v>0</v>
      </c>
      <c r="J40" s="10">
        <f>FC_IND_IS_BF_E!J40+FC_IND_IS_EA_E!J40</f>
        <v>0</v>
      </c>
      <c r="K40" s="10">
        <f>FC_IND_IS_BF_E!K40+FC_IND_IS_EA_E!K40</f>
        <v>0</v>
      </c>
      <c r="L40" s="10">
        <f>FC_IND_IS_BF_E!L40+FC_IND_IS_EA_E!L40</f>
        <v>0</v>
      </c>
      <c r="M40" s="10">
        <f>FC_IND_IS_BF_E!M40+FC_IND_IS_EA_E!M40</f>
        <v>0</v>
      </c>
      <c r="N40" s="10">
        <f>FC_IND_IS_BF_E!N40+FC_IND_IS_EA_E!N40</f>
        <v>0</v>
      </c>
      <c r="O40" s="10">
        <f>FC_IND_IS_BF_E!O40+FC_IND_IS_EA_E!O40</f>
        <v>0</v>
      </c>
      <c r="P40" s="10">
        <f>FC_IND_IS_BF_E!P40+FC_IND_IS_EA_E!P40</f>
        <v>0</v>
      </c>
      <c r="Q40" s="10">
        <f>FC_IND_IS_BF_E!Q40+FC_IND_IS_EA_E!Q40</f>
        <v>0</v>
      </c>
      <c r="R40" s="10">
        <f>FC_IND_IS_BF_E!R40+FC_IND_IS_EA_E!R40</f>
        <v>0</v>
      </c>
      <c r="S40" s="10">
        <f>FC_IND_IS_BF_E!S40+FC_IND_IS_EA_E!S40</f>
        <v>0</v>
      </c>
      <c r="T40" s="10">
        <f>FC_IND_IS_BF_E!T40+FC_IND_IS_EA_E!T40</f>
        <v>0</v>
      </c>
      <c r="U40" s="10">
        <f>FC_IND_IS_BF_E!U40+FC_IND_IS_EA_E!U40</f>
        <v>0</v>
      </c>
      <c r="V40" s="10">
        <f>FC_IND_IS_BF_E!V40+FC_IND_IS_EA_E!V40</f>
        <v>0</v>
      </c>
      <c r="W40" s="10">
        <f>FC_IND_IS_BF_E!W40+FC_IND_IS_EA_E!W40</f>
        <v>0</v>
      </c>
      <c r="X40" s="10">
        <f>FC_IND_IS_BF_E!X40+FC_IND_IS_EA_E!X40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FC_IND_IS_BF_E!C41+FC_IND_IS_EA_E!C41</f>
        <v>0</v>
      </c>
      <c r="D41" s="10">
        <f>FC_IND_IS_BF_E!D41+FC_IND_IS_EA_E!D41</f>
        <v>0</v>
      </c>
      <c r="E41" s="10">
        <f>FC_IND_IS_BF_E!E41+FC_IND_IS_EA_E!E41</f>
        <v>0</v>
      </c>
      <c r="F41" s="10">
        <f>FC_IND_IS_BF_E!F41+FC_IND_IS_EA_E!F41</f>
        <v>0</v>
      </c>
      <c r="G41" s="10">
        <f>FC_IND_IS_BF_E!G41+FC_IND_IS_EA_E!G41</f>
        <v>0</v>
      </c>
      <c r="H41" s="10">
        <f>FC_IND_IS_BF_E!H41+FC_IND_IS_EA_E!H41</f>
        <v>0</v>
      </c>
      <c r="I41" s="10">
        <f>FC_IND_IS_BF_E!I41+FC_IND_IS_EA_E!I41</f>
        <v>0</v>
      </c>
      <c r="J41" s="10">
        <f>FC_IND_IS_BF_E!J41+FC_IND_IS_EA_E!J41</f>
        <v>0</v>
      </c>
      <c r="K41" s="10">
        <f>FC_IND_IS_BF_E!K41+FC_IND_IS_EA_E!K41</f>
        <v>0</v>
      </c>
      <c r="L41" s="10">
        <f>FC_IND_IS_BF_E!L41+FC_IND_IS_EA_E!L41</f>
        <v>0</v>
      </c>
      <c r="M41" s="10">
        <f>FC_IND_IS_BF_E!M41+FC_IND_IS_EA_E!M41</f>
        <v>0</v>
      </c>
      <c r="N41" s="10">
        <f>FC_IND_IS_BF_E!N41+FC_IND_IS_EA_E!N41</f>
        <v>0</v>
      </c>
      <c r="O41" s="10">
        <f>FC_IND_IS_BF_E!O41+FC_IND_IS_EA_E!O41</f>
        <v>0</v>
      </c>
      <c r="P41" s="10">
        <f>FC_IND_IS_BF_E!P41+FC_IND_IS_EA_E!P41</f>
        <v>0</v>
      </c>
      <c r="Q41" s="10">
        <f>FC_IND_IS_BF_E!Q41+FC_IND_IS_EA_E!Q41</f>
        <v>0</v>
      </c>
      <c r="R41" s="10">
        <f>FC_IND_IS_BF_E!R41+FC_IND_IS_EA_E!R41</f>
        <v>0</v>
      </c>
      <c r="S41" s="10">
        <f>FC_IND_IS_BF_E!S41+FC_IND_IS_EA_E!S41</f>
        <v>0</v>
      </c>
      <c r="T41" s="10">
        <f>FC_IND_IS_BF_E!T41+FC_IND_IS_EA_E!T41</f>
        <v>0</v>
      </c>
      <c r="U41" s="10">
        <f>FC_IND_IS_BF_E!U41+FC_IND_IS_EA_E!U41</f>
        <v>0</v>
      </c>
      <c r="V41" s="10">
        <f>FC_IND_IS_BF_E!V41+FC_IND_IS_EA_E!V41</f>
        <v>0</v>
      </c>
      <c r="W41" s="10">
        <f>FC_IND_IS_BF_E!W41+FC_IND_IS_EA_E!W41</f>
        <v>0</v>
      </c>
      <c r="X41" s="10">
        <f>FC_IND_IS_BF_E!X41+FC_IND_IS_EA_E!X41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FC_IND_IS_BF_E!C42+FC_IND_IS_EA_E!C42</f>
        <v>0</v>
      </c>
      <c r="D42" s="10">
        <f>FC_IND_IS_BF_E!D42+FC_IND_IS_EA_E!D42</f>
        <v>0</v>
      </c>
      <c r="E42" s="10">
        <f>FC_IND_IS_BF_E!E42+FC_IND_IS_EA_E!E42</f>
        <v>0</v>
      </c>
      <c r="F42" s="10">
        <f>FC_IND_IS_BF_E!F42+FC_IND_IS_EA_E!F42</f>
        <v>0</v>
      </c>
      <c r="G42" s="10">
        <f>FC_IND_IS_BF_E!G42+FC_IND_IS_EA_E!G42</f>
        <v>0</v>
      </c>
      <c r="H42" s="10">
        <f>FC_IND_IS_BF_E!H42+FC_IND_IS_EA_E!H42</f>
        <v>0</v>
      </c>
      <c r="I42" s="10">
        <f>FC_IND_IS_BF_E!I42+FC_IND_IS_EA_E!I42</f>
        <v>0</v>
      </c>
      <c r="J42" s="10">
        <f>FC_IND_IS_BF_E!J42+FC_IND_IS_EA_E!J42</f>
        <v>0</v>
      </c>
      <c r="K42" s="10">
        <f>FC_IND_IS_BF_E!K42+FC_IND_IS_EA_E!K42</f>
        <v>0</v>
      </c>
      <c r="L42" s="10">
        <f>FC_IND_IS_BF_E!L42+FC_IND_IS_EA_E!L42</f>
        <v>0</v>
      </c>
      <c r="M42" s="10">
        <f>FC_IND_IS_BF_E!M42+FC_IND_IS_EA_E!M42</f>
        <v>0</v>
      </c>
      <c r="N42" s="10">
        <f>FC_IND_IS_BF_E!N42+FC_IND_IS_EA_E!N42</f>
        <v>0</v>
      </c>
      <c r="O42" s="10">
        <f>FC_IND_IS_BF_E!O42+FC_IND_IS_EA_E!O42</f>
        <v>0</v>
      </c>
      <c r="P42" s="10">
        <f>FC_IND_IS_BF_E!P42+FC_IND_IS_EA_E!P42</f>
        <v>0</v>
      </c>
      <c r="Q42" s="10">
        <f>FC_IND_IS_BF_E!Q42+FC_IND_IS_EA_E!Q42</f>
        <v>0</v>
      </c>
      <c r="R42" s="10">
        <f>FC_IND_IS_BF_E!R42+FC_IND_IS_EA_E!R42</f>
        <v>0</v>
      </c>
      <c r="S42" s="10">
        <f>FC_IND_IS_BF_E!S42+FC_IND_IS_EA_E!S42</f>
        <v>0</v>
      </c>
      <c r="T42" s="10">
        <f>FC_IND_IS_BF_E!T42+FC_IND_IS_EA_E!T42</f>
        <v>0</v>
      </c>
      <c r="U42" s="10">
        <f>FC_IND_IS_BF_E!U42+FC_IND_IS_EA_E!U42</f>
        <v>0</v>
      </c>
      <c r="V42" s="10">
        <f>FC_IND_IS_BF_E!V42+FC_IND_IS_EA_E!V42</f>
        <v>0</v>
      </c>
      <c r="W42" s="10">
        <f>FC_IND_IS_BF_E!W42+FC_IND_IS_EA_E!W42</f>
        <v>0</v>
      </c>
      <c r="X42" s="10">
        <f>FC_IND_IS_BF_E!X42+FC_IND_IS_EA_E!X42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FC_IND_IS_BF_E!C43+FC_IND_IS_EA_E!C43</f>
        <v>3.0883061049011178</v>
      </c>
      <c r="D43" s="10">
        <f>FC_IND_IS_BF_E!D43+FC_IND_IS_EA_E!D43</f>
        <v>3.0883061049011178</v>
      </c>
      <c r="E43" s="10">
        <f>FC_IND_IS_BF_E!E43+FC_IND_IS_EA_E!E43</f>
        <v>2.058813413585554</v>
      </c>
      <c r="F43" s="10">
        <f>FC_IND_IS_BF_E!F43+FC_IND_IS_EA_E!F43</f>
        <v>3.0883061049011178</v>
      </c>
      <c r="G43" s="10">
        <f>FC_IND_IS_BF_E!G43+FC_IND_IS_EA_E!G43</f>
        <v>3.0883061049011178</v>
      </c>
      <c r="H43" s="10">
        <f>FC_IND_IS_BF_E!H43+FC_IND_IS_EA_E!H43</f>
        <v>3.0883061049011178</v>
      </c>
      <c r="I43" s="10">
        <f>FC_IND_IS_BF_E!I43+FC_IND_IS_EA_E!I43</f>
        <v>3.0883061049011178</v>
      </c>
      <c r="J43" s="10">
        <f>FC_IND_IS_BF_E!J43+FC_IND_IS_EA_E!J43</f>
        <v>3.0883061049011178</v>
      </c>
      <c r="K43" s="10">
        <f>FC_IND_IS_BF_E!K43+FC_IND_IS_EA_E!K43</f>
        <v>3.0954428202923472</v>
      </c>
      <c r="L43" s="10">
        <f>FC_IND_IS_BF_E!L43+FC_IND_IS_EA_E!L43</f>
        <v>2.0636285468615649</v>
      </c>
      <c r="M43" s="10">
        <f>FC_IND_IS_BF_E!M43+FC_IND_IS_EA_E!M43</f>
        <v>3.0954428202923472</v>
      </c>
      <c r="N43" s="10">
        <f>FC_IND_IS_BF_E!N43+FC_IND_IS_EA_E!N43</f>
        <v>3.0954428202923472</v>
      </c>
      <c r="O43" s="10">
        <f>FC_IND_IS_BF_E!O43+FC_IND_IS_EA_E!O43</f>
        <v>3.0954428202923472</v>
      </c>
      <c r="P43" s="10">
        <f>FC_IND_IS_BF_E!P43+FC_IND_IS_EA_E!P43</f>
        <v>4.1272570937231299</v>
      </c>
      <c r="Q43" s="10">
        <f>FC_IND_IS_BF_E!Q43+FC_IND_IS_EA_E!Q43</f>
        <v>4.1272570937231299</v>
      </c>
      <c r="R43" s="10">
        <f>FC_IND_IS_BF_E!R43+FC_IND_IS_EA_E!R43</f>
        <v>0.57575236457437651</v>
      </c>
      <c r="S43" s="10">
        <f>FC_IND_IS_BF_E!S43+FC_IND_IS_EA_E!S43</f>
        <v>7.2141014617368868E-2</v>
      </c>
      <c r="T43" s="10">
        <f>FC_IND_IS_BF_E!T43+FC_IND_IS_EA_E!T43</f>
        <v>7.2226999140154763E-2</v>
      </c>
      <c r="U43" s="10">
        <f>FC_IND_IS_BF_E!U43+FC_IND_IS_EA_E!U43</f>
        <v>6.5262252794496989E-2</v>
      </c>
      <c r="V43" s="10">
        <f>FC_IND_IS_BF_E!V43+FC_IND_IS_EA_E!V43</f>
        <v>7.222699914015477E-3</v>
      </c>
      <c r="W43" s="10">
        <f>FC_IND_IS_BF_E!W43+FC_IND_IS_EA_E!W43</f>
        <v>0.41513327601031808</v>
      </c>
      <c r="X43" s="10">
        <f>FC_IND_IS_BF_E!X43+FC_IND_IS_EA_E!X43</f>
        <v>2.029406706792777</v>
      </c>
    </row>
    <row r="44" spans="1:24" ht="11.25" customHeight="1" x14ac:dyDescent="0.2">
      <c r="A44" s="41" t="s">
        <v>75</v>
      </c>
      <c r="B44" s="9" t="s">
        <v>76</v>
      </c>
      <c r="C44" s="10">
        <f>FC_IND_IS_BF_E!C44+FC_IND_IS_EA_E!C44</f>
        <v>0</v>
      </c>
      <c r="D44" s="10">
        <f>FC_IND_IS_BF_E!D44+FC_IND_IS_EA_E!D44</f>
        <v>0</v>
      </c>
      <c r="E44" s="10">
        <f>FC_IND_IS_BF_E!E44+FC_IND_IS_EA_E!E44</f>
        <v>0</v>
      </c>
      <c r="F44" s="10">
        <f>FC_IND_IS_BF_E!F44+FC_IND_IS_EA_E!F44</f>
        <v>0</v>
      </c>
      <c r="G44" s="10">
        <f>FC_IND_IS_BF_E!G44+FC_IND_IS_EA_E!G44</f>
        <v>0</v>
      </c>
      <c r="H44" s="10">
        <f>FC_IND_IS_BF_E!H44+FC_IND_IS_EA_E!H44</f>
        <v>0</v>
      </c>
      <c r="I44" s="10">
        <f>FC_IND_IS_BF_E!I44+FC_IND_IS_EA_E!I44</f>
        <v>0</v>
      </c>
      <c r="J44" s="10">
        <f>FC_IND_IS_BF_E!J44+FC_IND_IS_EA_E!J44</f>
        <v>0</v>
      </c>
      <c r="K44" s="10">
        <f>FC_IND_IS_BF_E!K44+FC_IND_IS_EA_E!K44</f>
        <v>0</v>
      </c>
      <c r="L44" s="10">
        <f>FC_IND_IS_BF_E!L44+FC_IND_IS_EA_E!L44</f>
        <v>0</v>
      </c>
      <c r="M44" s="10">
        <f>FC_IND_IS_BF_E!M44+FC_IND_IS_EA_E!M44</f>
        <v>0</v>
      </c>
      <c r="N44" s="10">
        <f>FC_IND_IS_BF_E!N44+FC_IND_IS_EA_E!N44</f>
        <v>0</v>
      </c>
      <c r="O44" s="10">
        <f>FC_IND_IS_BF_E!O44+FC_IND_IS_EA_E!O44</f>
        <v>0</v>
      </c>
      <c r="P44" s="10">
        <f>FC_IND_IS_BF_E!P44+FC_IND_IS_EA_E!P44</f>
        <v>0</v>
      </c>
      <c r="Q44" s="10">
        <f>FC_IND_IS_BF_E!Q44+FC_IND_IS_EA_E!Q44</f>
        <v>0</v>
      </c>
      <c r="R44" s="10">
        <f>FC_IND_IS_BF_E!R44+FC_IND_IS_EA_E!R44</f>
        <v>0</v>
      </c>
      <c r="S44" s="10">
        <f>FC_IND_IS_BF_E!S44+FC_IND_IS_EA_E!S44</f>
        <v>0</v>
      </c>
      <c r="T44" s="10">
        <f>FC_IND_IS_BF_E!T44+FC_IND_IS_EA_E!T44</f>
        <v>0</v>
      </c>
      <c r="U44" s="10">
        <f>FC_IND_IS_BF_E!U44+FC_IND_IS_EA_E!U44</f>
        <v>0</v>
      </c>
      <c r="V44" s="10">
        <f>FC_IND_IS_BF_E!V44+FC_IND_IS_EA_E!V44</f>
        <v>0</v>
      </c>
      <c r="W44" s="10">
        <f>FC_IND_IS_BF_E!W44+FC_IND_IS_EA_E!W44</f>
        <v>0</v>
      </c>
      <c r="X44" s="10">
        <f>FC_IND_IS_BF_E!X44+FC_IND_IS_EA_E!X44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FC_IND_IS_BF_E!C45+FC_IND_IS_EA_E!C45</f>
        <v>0</v>
      </c>
      <c r="D45" s="10">
        <f>FC_IND_IS_BF_E!D45+FC_IND_IS_EA_E!D45</f>
        <v>0</v>
      </c>
      <c r="E45" s="10">
        <f>FC_IND_IS_BF_E!E45+FC_IND_IS_EA_E!E45</f>
        <v>0</v>
      </c>
      <c r="F45" s="10">
        <f>FC_IND_IS_BF_E!F45+FC_IND_IS_EA_E!F45</f>
        <v>0</v>
      </c>
      <c r="G45" s="10">
        <f>FC_IND_IS_BF_E!G45+FC_IND_IS_EA_E!G45</f>
        <v>0</v>
      </c>
      <c r="H45" s="10">
        <f>FC_IND_IS_BF_E!H45+FC_IND_IS_EA_E!H45</f>
        <v>0</v>
      </c>
      <c r="I45" s="10">
        <f>FC_IND_IS_BF_E!I45+FC_IND_IS_EA_E!I45</f>
        <v>0</v>
      </c>
      <c r="J45" s="10">
        <f>FC_IND_IS_BF_E!J45+FC_IND_IS_EA_E!J45</f>
        <v>0</v>
      </c>
      <c r="K45" s="10">
        <f>FC_IND_IS_BF_E!K45+FC_IND_IS_EA_E!K45</f>
        <v>0</v>
      </c>
      <c r="L45" s="10">
        <f>FC_IND_IS_BF_E!L45+FC_IND_IS_EA_E!L45</f>
        <v>0</v>
      </c>
      <c r="M45" s="10">
        <f>FC_IND_IS_BF_E!M45+FC_IND_IS_EA_E!M45</f>
        <v>0</v>
      </c>
      <c r="N45" s="10">
        <f>FC_IND_IS_BF_E!N45+FC_IND_IS_EA_E!N45</f>
        <v>0</v>
      </c>
      <c r="O45" s="10">
        <f>FC_IND_IS_BF_E!O45+FC_IND_IS_EA_E!O45</f>
        <v>0</v>
      </c>
      <c r="P45" s="10">
        <f>FC_IND_IS_BF_E!P45+FC_IND_IS_EA_E!P45</f>
        <v>0</v>
      </c>
      <c r="Q45" s="10">
        <f>FC_IND_IS_BF_E!Q45+FC_IND_IS_EA_E!Q45</f>
        <v>0</v>
      </c>
      <c r="R45" s="10">
        <f>FC_IND_IS_BF_E!R45+FC_IND_IS_EA_E!R45</f>
        <v>0</v>
      </c>
      <c r="S45" s="10">
        <f>FC_IND_IS_BF_E!S45+FC_IND_IS_EA_E!S45</f>
        <v>0</v>
      </c>
      <c r="T45" s="10">
        <f>FC_IND_IS_BF_E!T45+FC_IND_IS_EA_E!T45</f>
        <v>0</v>
      </c>
      <c r="U45" s="10">
        <f>FC_IND_IS_BF_E!U45+FC_IND_IS_EA_E!U45</f>
        <v>0</v>
      </c>
      <c r="V45" s="10">
        <f>FC_IND_IS_BF_E!V45+FC_IND_IS_EA_E!V45</f>
        <v>0</v>
      </c>
      <c r="W45" s="10">
        <f>FC_IND_IS_BF_E!W45+FC_IND_IS_EA_E!W45</f>
        <v>0</v>
      </c>
      <c r="X45" s="10">
        <f>FC_IND_IS_BF_E!X45+FC_IND_IS_EA_E!X45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FC_IND_IS_BF_E!C46+FC_IND_IS_EA_E!C46</f>
        <v>0</v>
      </c>
      <c r="D46" s="10">
        <f>FC_IND_IS_BF_E!D46+FC_IND_IS_EA_E!D46</f>
        <v>0</v>
      </c>
      <c r="E46" s="10">
        <f>FC_IND_IS_BF_E!E46+FC_IND_IS_EA_E!E46</f>
        <v>0</v>
      </c>
      <c r="F46" s="10">
        <f>FC_IND_IS_BF_E!F46+FC_IND_IS_EA_E!F46</f>
        <v>0</v>
      </c>
      <c r="G46" s="10">
        <f>FC_IND_IS_BF_E!G46+FC_IND_IS_EA_E!G46</f>
        <v>0</v>
      </c>
      <c r="H46" s="10">
        <f>FC_IND_IS_BF_E!H46+FC_IND_IS_EA_E!H46</f>
        <v>0</v>
      </c>
      <c r="I46" s="10">
        <f>FC_IND_IS_BF_E!I46+FC_IND_IS_EA_E!I46</f>
        <v>0</v>
      </c>
      <c r="J46" s="10">
        <f>FC_IND_IS_BF_E!J46+FC_IND_IS_EA_E!J46</f>
        <v>0</v>
      </c>
      <c r="K46" s="10">
        <f>FC_IND_IS_BF_E!K46+FC_IND_IS_EA_E!K46</f>
        <v>0</v>
      </c>
      <c r="L46" s="10">
        <f>FC_IND_IS_BF_E!L46+FC_IND_IS_EA_E!L46</f>
        <v>0</v>
      </c>
      <c r="M46" s="10">
        <f>FC_IND_IS_BF_E!M46+FC_IND_IS_EA_E!M46</f>
        <v>0</v>
      </c>
      <c r="N46" s="10">
        <f>FC_IND_IS_BF_E!N46+FC_IND_IS_EA_E!N46</f>
        <v>0</v>
      </c>
      <c r="O46" s="10">
        <f>FC_IND_IS_BF_E!O46+FC_IND_IS_EA_E!O46</f>
        <v>0</v>
      </c>
      <c r="P46" s="10">
        <f>FC_IND_IS_BF_E!P46+FC_IND_IS_EA_E!P46</f>
        <v>0</v>
      </c>
      <c r="Q46" s="10">
        <f>FC_IND_IS_BF_E!Q46+FC_IND_IS_EA_E!Q46</f>
        <v>0</v>
      </c>
      <c r="R46" s="10">
        <f>FC_IND_IS_BF_E!R46+FC_IND_IS_EA_E!R46</f>
        <v>0</v>
      </c>
      <c r="S46" s="10">
        <f>FC_IND_IS_BF_E!S46+FC_IND_IS_EA_E!S46</f>
        <v>0</v>
      </c>
      <c r="T46" s="10">
        <f>FC_IND_IS_BF_E!T46+FC_IND_IS_EA_E!T46</f>
        <v>0</v>
      </c>
      <c r="U46" s="10">
        <f>FC_IND_IS_BF_E!U46+FC_IND_IS_EA_E!U46</f>
        <v>0</v>
      </c>
      <c r="V46" s="10">
        <f>FC_IND_IS_BF_E!V46+FC_IND_IS_EA_E!V46</f>
        <v>0</v>
      </c>
      <c r="W46" s="10">
        <f>FC_IND_IS_BF_E!W46+FC_IND_IS_EA_E!W46</f>
        <v>0</v>
      </c>
      <c r="X46" s="10">
        <f>FC_IND_IS_BF_E!X46+FC_IND_IS_EA_E!X46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FC_IND_IS_BF_E!C47+FC_IND_IS_EA_E!C47</f>
        <v>0</v>
      </c>
      <c r="D47" s="10">
        <f>FC_IND_IS_BF_E!D47+FC_IND_IS_EA_E!D47</f>
        <v>0</v>
      </c>
      <c r="E47" s="10">
        <f>FC_IND_IS_BF_E!E47+FC_IND_IS_EA_E!E47</f>
        <v>0</v>
      </c>
      <c r="F47" s="10">
        <f>FC_IND_IS_BF_E!F47+FC_IND_IS_EA_E!F47</f>
        <v>0</v>
      </c>
      <c r="G47" s="10">
        <f>FC_IND_IS_BF_E!G47+FC_IND_IS_EA_E!G47</f>
        <v>0</v>
      </c>
      <c r="H47" s="10">
        <f>FC_IND_IS_BF_E!H47+FC_IND_IS_EA_E!H47</f>
        <v>0</v>
      </c>
      <c r="I47" s="10">
        <f>FC_IND_IS_BF_E!I47+FC_IND_IS_EA_E!I47</f>
        <v>0</v>
      </c>
      <c r="J47" s="10">
        <f>FC_IND_IS_BF_E!J47+FC_IND_IS_EA_E!J47</f>
        <v>0</v>
      </c>
      <c r="K47" s="10">
        <f>FC_IND_IS_BF_E!K47+FC_IND_IS_EA_E!K47</f>
        <v>0</v>
      </c>
      <c r="L47" s="10">
        <f>FC_IND_IS_BF_E!L47+FC_IND_IS_EA_E!L47</f>
        <v>0</v>
      </c>
      <c r="M47" s="10">
        <f>FC_IND_IS_BF_E!M47+FC_IND_IS_EA_E!M47</f>
        <v>0</v>
      </c>
      <c r="N47" s="10">
        <f>FC_IND_IS_BF_E!N47+FC_IND_IS_EA_E!N47</f>
        <v>0</v>
      </c>
      <c r="O47" s="10">
        <f>FC_IND_IS_BF_E!O47+FC_IND_IS_EA_E!O47</f>
        <v>0</v>
      </c>
      <c r="P47" s="10">
        <f>FC_IND_IS_BF_E!P47+FC_IND_IS_EA_E!P47</f>
        <v>0</v>
      </c>
      <c r="Q47" s="10">
        <f>FC_IND_IS_BF_E!Q47+FC_IND_IS_EA_E!Q47</f>
        <v>0</v>
      </c>
      <c r="R47" s="10">
        <f>FC_IND_IS_BF_E!R47+FC_IND_IS_EA_E!R47</f>
        <v>0</v>
      </c>
      <c r="S47" s="10">
        <f>FC_IND_IS_BF_E!S47+FC_IND_IS_EA_E!S47</f>
        <v>0</v>
      </c>
      <c r="T47" s="10">
        <f>FC_IND_IS_BF_E!T47+FC_IND_IS_EA_E!T47</f>
        <v>0</v>
      </c>
      <c r="U47" s="10">
        <f>FC_IND_IS_BF_E!U47+FC_IND_IS_EA_E!U47</f>
        <v>0</v>
      </c>
      <c r="V47" s="10">
        <f>FC_IND_IS_BF_E!V47+FC_IND_IS_EA_E!V47</f>
        <v>0</v>
      </c>
      <c r="W47" s="10">
        <f>FC_IND_IS_BF_E!W47+FC_IND_IS_EA_E!W47</f>
        <v>0</v>
      </c>
      <c r="X47" s="10">
        <f>FC_IND_IS_BF_E!X47+FC_IND_IS_EA_E!X47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FC_IND_IS_BF_E!C48+FC_IND_IS_EA_E!C48</f>
        <v>0</v>
      </c>
      <c r="D48" s="10">
        <f>FC_IND_IS_BF_E!D48+FC_IND_IS_EA_E!D48</f>
        <v>0</v>
      </c>
      <c r="E48" s="10">
        <f>FC_IND_IS_BF_E!E48+FC_IND_IS_EA_E!E48</f>
        <v>0</v>
      </c>
      <c r="F48" s="10">
        <f>FC_IND_IS_BF_E!F48+FC_IND_IS_EA_E!F48</f>
        <v>0</v>
      </c>
      <c r="G48" s="10">
        <f>FC_IND_IS_BF_E!G48+FC_IND_IS_EA_E!G48</f>
        <v>0</v>
      </c>
      <c r="H48" s="10">
        <f>FC_IND_IS_BF_E!H48+FC_IND_IS_EA_E!H48</f>
        <v>0</v>
      </c>
      <c r="I48" s="10">
        <f>FC_IND_IS_BF_E!I48+FC_IND_IS_EA_E!I48</f>
        <v>0</v>
      </c>
      <c r="J48" s="10">
        <f>FC_IND_IS_BF_E!J48+FC_IND_IS_EA_E!J48</f>
        <v>0</v>
      </c>
      <c r="K48" s="10">
        <f>FC_IND_IS_BF_E!K48+FC_IND_IS_EA_E!K48</f>
        <v>0</v>
      </c>
      <c r="L48" s="10">
        <f>FC_IND_IS_BF_E!L48+FC_IND_IS_EA_E!L48</f>
        <v>0</v>
      </c>
      <c r="M48" s="10">
        <f>FC_IND_IS_BF_E!M48+FC_IND_IS_EA_E!M48</f>
        <v>0</v>
      </c>
      <c r="N48" s="10">
        <f>FC_IND_IS_BF_E!N48+FC_IND_IS_EA_E!N48</f>
        <v>0</v>
      </c>
      <c r="O48" s="10">
        <f>FC_IND_IS_BF_E!O48+FC_IND_IS_EA_E!O48</f>
        <v>0</v>
      </c>
      <c r="P48" s="10">
        <f>FC_IND_IS_BF_E!P48+FC_IND_IS_EA_E!P48</f>
        <v>0</v>
      </c>
      <c r="Q48" s="10">
        <f>FC_IND_IS_BF_E!Q48+FC_IND_IS_EA_E!Q48</f>
        <v>0</v>
      </c>
      <c r="R48" s="10">
        <f>FC_IND_IS_BF_E!R48+FC_IND_IS_EA_E!R48</f>
        <v>0</v>
      </c>
      <c r="S48" s="10">
        <f>FC_IND_IS_BF_E!S48+FC_IND_IS_EA_E!S48</f>
        <v>0</v>
      </c>
      <c r="T48" s="10">
        <f>FC_IND_IS_BF_E!T48+FC_IND_IS_EA_E!T48</f>
        <v>1.398968185726569</v>
      </c>
      <c r="U48" s="10">
        <f>FC_IND_IS_BF_E!U48+FC_IND_IS_EA_E!U48</f>
        <v>1.255202063628547</v>
      </c>
      <c r="V48" s="10">
        <f>FC_IND_IS_BF_E!V48+FC_IND_IS_EA_E!V48</f>
        <v>1.6386070507308681</v>
      </c>
      <c r="W48" s="10">
        <f>FC_IND_IS_BF_E!W48+FC_IND_IS_EA_E!W48</f>
        <v>1.7941530524505589</v>
      </c>
      <c r="X48" s="10">
        <f>FC_IND_IS_BF_E!X48+FC_IND_IS_EA_E!X48</f>
        <v>1.8958727429062769</v>
      </c>
    </row>
    <row r="49" spans="1:24" ht="11.25" customHeight="1" x14ac:dyDescent="0.2">
      <c r="A49" s="41" t="s">
        <v>85</v>
      </c>
      <c r="B49" s="9" t="s">
        <v>86</v>
      </c>
      <c r="C49" s="10">
        <f>FC_IND_IS_BF_E!C49+FC_IND_IS_EA_E!C49</f>
        <v>0</v>
      </c>
      <c r="D49" s="10">
        <f>FC_IND_IS_BF_E!D49+FC_IND_IS_EA_E!D49</f>
        <v>0</v>
      </c>
      <c r="E49" s="10">
        <f>FC_IND_IS_BF_E!E49+FC_IND_IS_EA_E!E49</f>
        <v>0</v>
      </c>
      <c r="F49" s="10">
        <f>FC_IND_IS_BF_E!F49+FC_IND_IS_EA_E!F49</f>
        <v>0</v>
      </c>
      <c r="G49" s="10">
        <f>FC_IND_IS_BF_E!G49+FC_IND_IS_EA_E!G49</f>
        <v>0</v>
      </c>
      <c r="H49" s="10">
        <f>FC_IND_IS_BF_E!H49+FC_IND_IS_EA_E!H49</f>
        <v>0</v>
      </c>
      <c r="I49" s="10">
        <f>FC_IND_IS_BF_E!I49+FC_IND_IS_EA_E!I49</f>
        <v>0</v>
      </c>
      <c r="J49" s="10">
        <f>FC_IND_IS_BF_E!J49+FC_IND_IS_EA_E!J49</f>
        <v>0</v>
      </c>
      <c r="K49" s="10">
        <f>FC_IND_IS_BF_E!K49+FC_IND_IS_EA_E!K49</f>
        <v>0</v>
      </c>
      <c r="L49" s="10">
        <f>FC_IND_IS_BF_E!L49+FC_IND_IS_EA_E!L49</f>
        <v>0</v>
      </c>
      <c r="M49" s="10">
        <f>FC_IND_IS_BF_E!M49+FC_IND_IS_EA_E!M49</f>
        <v>0</v>
      </c>
      <c r="N49" s="10">
        <f>FC_IND_IS_BF_E!N49+FC_IND_IS_EA_E!N49</f>
        <v>0</v>
      </c>
      <c r="O49" s="10">
        <f>FC_IND_IS_BF_E!O49+FC_IND_IS_EA_E!O49</f>
        <v>0</v>
      </c>
      <c r="P49" s="10">
        <f>FC_IND_IS_BF_E!P49+FC_IND_IS_EA_E!P49</f>
        <v>0</v>
      </c>
      <c r="Q49" s="10">
        <f>FC_IND_IS_BF_E!Q49+FC_IND_IS_EA_E!Q49</f>
        <v>0</v>
      </c>
      <c r="R49" s="10">
        <f>FC_IND_IS_BF_E!R49+FC_IND_IS_EA_E!R49</f>
        <v>0</v>
      </c>
      <c r="S49" s="10">
        <f>FC_IND_IS_BF_E!S49+FC_IND_IS_EA_E!S49</f>
        <v>0</v>
      </c>
      <c r="T49" s="10">
        <f>FC_IND_IS_BF_E!T49+FC_IND_IS_EA_E!T49</f>
        <v>0</v>
      </c>
      <c r="U49" s="10">
        <f>FC_IND_IS_BF_E!U49+FC_IND_IS_EA_E!U49</f>
        <v>0</v>
      </c>
      <c r="V49" s="10">
        <f>FC_IND_IS_BF_E!V49+FC_IND_IS_EA_E!V49</f>
        <v>0</v>
      </c>
      <c r="W49" s="10">
        <f>FC_IND_IS_BF_E!W49+FC_IND_IS_EA_E!W49</f>
        <v>0</v>
      </c>
      <c r="X49" s="10">
        <f>FC_IND_IS_BF_E!X49+FC_IND_IS_EA_E!X49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FC_IND_IS_BF_E!C50+FC_IND_IS_EA_E!C50</f>
        <v>0</v>
      </c>
      <c r="D50" s="10">
        <f>FC_IND_IS_BF_E!D50+FC_IND_IS_EA_E!D50</f>
        <v>0</v>
      </c>
      <c r="E50" s="10">
        <f>FC_IND_IS_BF_E!E50+FC_IND_IS_EA_E!E50</f>
        <v>0</v>
      </c>
      <c r="F50" s="10">
        <f>FC_IND_IS_BF_E!F50+FC_IND_IS_EA_E!F50</f>
        <v>0</v>
      </c>
      <c r="G50" s="10">
        <f>FC_IND_IS_BF_E!G50+FC_IND_IS_EA_E!G50</f>
        <v>0</v>
      </c>
      <c r="H50" s="10">
        <f>FC_IND_IS_BF_E!H50+FC_IND_IS_EA_E!H50</f>
        <v>0</v>
      </c>
      <c r="I50" s="10">
        <f>FC_IND_IS_BF_E!I50+FC_IND_IS_EA_E!I50</f>
        <v>0</v>
      </c>
      <c r="J50" s="10">
        <f>FC_IND_IS_BF_E!J50+FC_IND_IS_EA_E!J50</f>
        <v>0</v>
      </c>
      <c r="K50" s="10">
        <f>FC_IND_IS_BF_E!K50+FC_IND_IS_EA_E!K50</f>
        <v>0</v>
      </c>
      <c r="L50" s="10">
        <f>FC_IND_IS_BF_E!L50+FC_IND_IS_EA_E!L50</f>
        <v>0</v>
      </c>
      <c r="M50" s="10">
        <f>FC_IND_IS_BF_E!M50+FC_IND_IS_EA_E!M50</f>
        <v>0</v>
      </c>
      <c r="N50" s="10">
        <f>FC_IND_IS_BF_E!N50+FC_IND_IS_EA_E!N50</f>
        <v>0</v>
      </c>
      <c r="O50" s="10">
        <f>FC_IND_IS_BF_E!O50+FC_IND_IS_EA_E!O50</f>
        <v>0</v>
      </c>
      <c r="P50" s="10">
        <f>FC_IND_IS_BF_E!P50+FC_IND_IS_EA_E!P50</f>
        <v>0</v>
      </c>
      <c r="Q50" s="10">
        <f>FC_IND_IS_BF_E!Q50+FC_IND_IS_EA_E!Q50</f>
        <v>0</v>
      </c>
      <c r="R50" s="10">
        <f>FC_IND_IS_BF_E!R50+FC_IND_IS_EA_E!R50</f>
        <v>0</v>
      </c>
      <c r="S50" s="10">
        <f>FC_IND_IS_BF_E!S50+FC_IND_IS_EA_E!S50</f>
        <v>0</v>
      </c>
      <c r="T50" s="10">
        <f>FC_IND_IS_BF_E!T50+FC_IND_IS_EA_E!T50</f>
        <v>0</v>
      </c>
      <c r="U50" s="10">
        <f>FC_IND_IS_BF_E!U50+FC_IND_IS_EA_E!U50</f>
        <v>0</v>
      </c>
      <c r="V50" s="10">
        <f>FC_IND_IS_BF_E!V50+FC_IND_IS_EA_E!V50</f>
        <v>0</v>
      </c>
      <c r="W50" s="10">
        <f>FC_IND_IS_BF_E!W50+FC_IND_IS_EA_E!W50</f>
        <v>6.156491831470335E-2</v>
      </c>
      <c r="X50" s="10">
        <f>FC_IND_IS_BF_E!X50+FC_IND_IS_EA_E!X50</f>
        <v>5.5202063628546863E-2</v>
      </c>
    </row>
    <row r="51" spans="1:24" ht="11.25" customHeight="1" x14ac:dyDescent="0.2">
      <c r="A51" s="35" t="s">
        <v>89</v>
      </c>
      <c r="B51" s="36" t="s">
        <v>90</v>
      </c>
      <c r="C51" s="37">
        <f>FC_IND_IS_BF_E!C51+FC_IND_IS_EA_E!C51</f>
        <v>304.22889079965603</v>
      </c>
      <c r="D51" s="37">
        <f>FC_IND_IS_BF_E!D51+FC_IND_IS_EA_E!D51</f>
        <v>306.55322441960442</v>
      </c>
      <c r="E51" s="37">
        <f>FC_IND_IS_BF_E!E51+FC_IND_IS_EA_E!E51</f>
        <v>299.89518486672398</v>
      </c>
      <c r="F51" s="37">
        <f>FC_IND_IS_BF_E!F51+FC_IND_IS_EA_E!F51</f>
        <v>282.45821152192599</v>
      </c>
      <c r="G51" s="37">
        <f>FC_IND_IS_BF_E!G51+FC_IND_IS_EA_E!G51</f>
        <v>263.99862424763541</v>
      </c>
      <c r="H51" s="37">
        <f>FC_IND_IS_BF_E!H51+FC_IND_IS_EA_E!H51</f>
        <v>263.76947549441098</v>
      </c>
      <c r="I51" s="37">
        <f>FC_IND_IS_BF_E!I51+FC_IND_IS_EA_E!I51</f>
        <v>253.07601031814269</v>
      </c>
      <c r="J51" s="37">
        <f>FC_IND_IS_BF_E!J51+FC_IND_IS_EA_E!J51</f>
        <v>237.75735167669819</v>
      </c>
      <c r="K51" s="37">
        <f>FC_IND_IS_BF_E!K51+FC_IND_IS_EA_E!K51</f>
        <v>235.3522785898538</v>
      </c>
      <c r="L51" s="37">
        <f>FC_IND_IS_BF_E!L51+FC_IND_IS_EA_E!L51</f>
        <v>213.18142734307821</v>
      </c>
      <c r="M51" s="37">
        <f>FC_IND_IS_BF_E!M51+FC_IND_IS_EA_E!M51</f>
        <v>261.81547721410152</v>
      </c>
      <c r="N51" s="37">
        <f>FC_IND_IS_BF_E!N51+FC_IND_IS_EA_E!N51</f>
        <v>262.75881341358547</v>
      </c>
      <c r="O51" s="37">
        <f>FC_IND_IS_BF_E!O51+FC_IND_IS_EA_E!O51</f>
        <v>262.57042132416171</v>
      </c>
      <c r="P51" s="37">
        <f>FC_IND_IS_BF_E!P51+FC_IND_IS_EA_E!P51</f>
        <v>256.46423043852099</v>
      </c>
      <c r="Q51" s="37">
        <f>FC_IND_IS_BF_E!Q51+FC_IND_IS_EA_E!Q51</f>
        <v>246.92476354256229</v>
      </c>
      <c r="R51" s="37">
        <f>FC_IND_IS_BF_E!R51+FC_IND_IS_EA_E!R51</f>
        <v>236.90094582975061</v>
      </c>
      <c r="S51" s="37">
        <f>FC_IND_IS_BF_E!S51+FC_IND_IS_EA_E!S51</f>
        <v>234.10851246775579</v>
      </c>
      <c r="T51" s="37">
        <f>FC_IND_IS_BF_E!T51+FC_IND_IS_EA_E!T51</f>
        <v>242.30834049871021</v>
      </c>
      <c r="U51" s="37">
        <f>FC_IND_IS_BF_E!U51+FC_IND_IS_EA_E!U51</f>
        <v>233.81375752364571</v>
      </c>
      <c r="V51" s="37">
        <f>FC_IND_IS_BF_E!V51+FC_IND_IS_EA_E!V51</f>
        <v>248.5596732588134</v>
      </c>
      <c r="W51" s="37">
        <f>FC_IND_IS_BF_E!W51+FC_IND_IS_EA_E!W51</f>
        <v>235.5980223559759</v>
      </c>
      <c r="X51" s="37">
        <f>FC_IND_IS_BF_E!X51+FC_IND_IS_EA_E!X51</f>
        <v>263.55563198624247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FC_IND_IS_BF_E!C53+FC_IND_IS_EA_E!C53</f>
        <v>0</v>
      </c>
      <c r="D53" s="10">
        <f>FC_IND_IS_BF_E!D53+FC_IND_IS_EA_E!D53</f>
        <v>0</v>
      </c>
      <c r="E53" s="10">
        <f>FC_IND_IS_BF_E!E53+FC_IND_IS_EA_E!E53</f>
        <v>0</v>
      </c>
      <c r="F53" s="10">
        <f>FC_IND_IS_BF_E!F53+FC_IND_IS_EA_E!F53</f>
        <v>0</v>
      </c>
      <c r="G53" s="10">
        <f>FC_IND_IS_BF_E!G53+FC_IND_IS_EA_E!G53</f>
        <v>0</v>
      </c>
      <c r="H53" s="10">
        <f>FC_IND_IS_BF_E!H53+FC_IND_IS_EA_E!H53</f>
        <v>0</v>
      </c>
      <c r="I53" s="10">
        <f>FC_IND_IS_BF_E!I53+FC_IND_IS_EA_E!I53</f>
        <v>0</v>
      </c>
      <c r="J53" s="10">
        <f>FC_IND_IS_BF_E!J53+FC_IND_IS_EA_E!J53</f>
        <v>0</v>
      </c>
      <c r="K53" s="10">
        <f>FC_IND_IS_BF_E!K53+FC_IND_IS_EA_E!K53</f>
        <v>0</v>
      </c>
      <c r="L53" s="10">
        <f>FC_IND_IS_BF_E!L53+FC_IND_IS_EA_E!L53</f>
        <v>0</v>
      </c>
      <c r="M53" s="10">
        <f>FC_IND_IS_BF_E!M53+FC_IND_IS_EA_E!M53</f>
        <v>0</v>
      </c>
      <c r="N53" s="10">
        <f>FC_IND_IS_BF_E!N53+FC_IND_IS_EA_E!N53</f>
        <v>0</v>
      </c>
      <c r="O53" s="10">
        <f>FC_IND_IS_BF_E!O53+FC_IND_IS_EA_E!O53</f>
        <v>0</v>
      </c>
      <c r="P53" s="10">
        <f>FC_IND_IS_BF_E!P53+FC_IND_IS_EA_E!P53</f>
        <v>0</v>
      </c>
      <c r="Q53" s="10">
        <f>FC_IND_IS_BF_E!Q53+FC_IND_IS_EA_E!Q53</f>
        <v>0</v>
      </c>
      <c r="R53" s="10">
        <f>FC_IND_IS_BF_E!R53+FC_IND_IS_EA_E!R53</f>
        <v>0</v>
      </c>
      <c r="S53" s="10">
        <f>FC_IND_IS_BF_E!S53+FC_IND_IS_EA_E!S53</f>
        <v>0</v>
      </c>
      <c r="T53" s="10">
        <f>FC_IND_IS_BF_E!T53+FC_IND_IS_EA_E!T53</f>
        <v>0</v>
      </c>
      <c r="U53" s="10">
        <f>FC_IND_IS_BF_E!U53+FC_IND_IS_EA_E!U53</f>
        <v>0</v>
      </c>
      <c r="V53" s="10">
        <f>FC_IND_IS_BF_E!V53+FC_IND_IS_EA_E!V53</f>
        <v>0</v>
      </c>
      <c r="W53" s="10">
        <f>FC_IND_IS_BF_E!W53+FC_IND_IS_EA_E!W53</f>
        <v>0</v>
      </c>
      <c r="X53" s="10">
        <f>FC_IND_IS_BF_E!X53+FC_IND_IS_EA_E!X53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FC_IND_IS_BF_E!C54+FC_IND_IS_EA_E!C54</f>
        <v>0</v>
      </c>
      <c r="D54" s="10">
        <f>FC_IND_IS_BF_E!D54+FC_IND_IS_EA_E!D54</f>
        <v>0</v>
      </c>
      <c r="E54" s="10">
        <f>FC_IND_IS_BF_E!E54+FC_IND_IS_EA_E!E54</f>
        <v>0</v>
      </c>
      <c r="F54" s="10">
        <f>FC_IND_IS_BF_E!F54+FC_IND_IS_EA_E!F54</f>
        <v>0</v>
      </c>
      <c r="G54" s="10">
        <f>FC_IND_IS_BF_E!G54+FC_IND_IS_EA_E!G54</f>
        <v>0</v>
      </c>
      <c r="H54" s="10">
        <f>FC_IND_IS_BF_E!H54+FC_IND_IS_EA_E!H54</f>
        <v>0</v>
      </c>
      <c r="I54" s="10">
        <f>FC_IND_IS_BF_E!I54+FC_IND_IS_EA_E!I54</f>
        <v>0</v>
      </c>
      <c r="J54" s="10">
        <f>FC_IND_IS_BF_E!J54+FC_IND_IS_EA_E!J54</f>
        <v>0</v>
      </c>
      <c r="K54" s="10">
        <f>FC_IND_IS_BF_E!K54+FC_IND_IS_EA_E!K54</f>
        <v>0</v>
      </c>
      <c r="L54" s="10">
        <f>FC_IND_IS_BF_E!L54+FC_IND_IS_EA_E!L54</f>
        <v>0</v>
      </c>
      <c r="M54" s="10">
        <f>FC_IND_IS_BF_E!M54+FC_IND_IS_EA_E!M54</f>
        <v>0</v>
      </c>
      <c r="N54" s="10">
        <f>FC_IND_IS_BF_E!N54+FC_IND_IS_EA_E!N54</f>
        <v>0</v>
      </c>
      <c r="O54" s="10">
        <f>FC_IND_IS_BF_E!O54+FC_IND_IS_EA_E!O54</f>
        <v>0</v>
      </c>
      <c r="P54" s="10">
        <f>FC_IND_IS_BF_E!P54+FC_IND_IS_EA_E!P54</f>
        <v>0</v>
      </c>
      <c r="Q54" s="10">
        <f>FC_IND_IS_BF_E!Q54+FC_IND_IS_EA_E!Q54</f>
        <v>0</v>
      </c>
      <c r="R54" s="10">
        <f>FC_IND_IS_BF_E!R54+FC_IND_IS_EA_E!R54</f>
        <v>0</v>
      </c>
      <c r="S54" s="10">
        <f>FC_IND_IS_BF_E!S54+FC_IND_IS_EA_E!S54</f>
        <v>0</v>
      </c>
      <c r="T54" s="10">
        <f>FC_IND_IS_BF_E!T54+FC_IND_IS_EA_E!T54</f>
        <v>0</v>
      </c>
      <c r="U54" s="10">
        <f>FC_IND_IS_BF_E!U54+FC_IND_IS_EA_E!U54</f>
        <v>0</v>
      </c>
      <c r="V54" s="10">
        <f>FC_IND_IS_BF_E!V54+FC_IND_IS_EA_E!V54</f>
        <v>0</v>
      </c>
      <c r="W54" s="10">
        <f>FC_IND_IS_BF_E!W54+FC_IND_IS_EA_E!W54</f>
        <v>0</v>
      </c>
      <c r="X54" s="10">
        <f>FC_IND_IS_BF_E!X54+FC_IND_IS_EA_E!X54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FC_IND_IS_BF_E!C55+FC_IND_IS_EA_E!C55</f>
        <v>0</v>
      </c>
      <c r="D55" s="10">
        <f>FC_IND_IS_BF_E!D55+FC_IND_IS_EA_E!D55</f>
        <v>0</v>
      </c>
      <c r="E55" s="10">
        <f>FC_IND_IS_BF_E!E55+FC_IND_IS_EA_E!E55</f>
        <v>0</v>
      </c>
      <c r="F55" s="10">
        <f>FC_IND_IS_BF_E!F55+FC_IND_IS_EA_E!F55</f>
        <v>0</v>
      </c>
      <c r="G55" s="10">
        <f>FC_IND_IS_BF_E!G55+FC_IND_IS_EA_E!G55</f>
        <v>0</v>
      </c>
      <c r="H55" s="10">
        <f>FC_IND_IS_BF_E!H55+FC_IND_IS_EA_E!H55</f>
        <v>0</v>
      </c>
      <c r="I55" s="10">
        <f>FC_IND_IS_BF_E!I55+FC_IND_IS_EA_E!I55</f>
        <v>0</v>
      </c>
      <c r="J55" s="10">
        <f>FC_IND_IS_BF_E!J55+FC_IND_IS_EA_E!J55</f>
        <v>0</v>
      </c>
      <c r="K55" s="10">
        <f>FC_IND_IS_BF_E!K55+FC_IND_IS_EA_E!K55</f>
        <v>0</v>
      </c>
      <c r="L55" s="10">
        <f>FC_IND_IS_BF_E!L55+FC_IND_IS_EA_E!L55</f>
        <v>0</v>
      </c>
      <c r="M55" s="10">
        <f>FC_IND_IS_BF_E!M55+FC_IND_IS_EA_E!M55</f>
        <v>0</v>
      </c>
      <c r="N55" s="10">
        <f>FC_IND_IS_BF_E!N55+FC_IND_IS_EA_E!N55</f>
        <v>0</v>
      </c>
      <c r="O55" s="10">
        <f>FC_IND_IS_BF_E!O55+FC_IND_IS_EA_E!O55</f>
        <v>0</v>
      </c>
      <c r="P55" s="10">
        <f>FC_IND_IS_BF_E!P55+FC_IND_IS_EA_E!P55</f>
        <v>0</v>
      </c>
      <c r="Q55" s="10">
        <f>FC_IND_IS_BF_E!Q55+FC_IND_IS_EA_E!Q55</f>
        <v>0</v>
      </c>
      <c r="R55" s="10">
        <f>FC_IND_IS_BF_E!R55+FC_IND_IS_EA_E!R55</f>
        <v>0</v>
      </c>
      <c r="S55" s="10">
        <f>FC_IND_IS_BF_E!S55+FC_IND_IS_EA_E!S55</f>
        <v>0</v>
      </c>
      <c r="T55" s="10">
        <f>FC_IND_IS_BF_E!T55+FC_IND_IS_EA_E!T55</f>
        <v>0</v>
      </c>
      <c r="U55" s="10">
        <f>FC_IND_IS_BF_E!U55+FC_IND_IS_EA_E!U55</f>
        <v>0</v>
      </c>
      <c r="V55" s="10">
        <f>FC_IND_IS_BF_E!V55+FC_IND_IS_EA_E!V55</f>
        <v>0</v>
      </c>
      <c r="W55" s="10">
        <f>FC_IND_IS_BF_E!W55+FC_IND_IS_EA_E!W55</f>
        <v>0</v>
      </c>
      <c r="X55" s="10">
        <f>FC_IND_IS_BF_E!X55+FC_IND_IS_EA_E!X55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FC_IND_IS_BF_E!C56+FC_IND_IS_EA_E!C56</f>
        <v>0</v>
      </c>
      <c r="D56" s="10">
        <f>FC_IND_IS_BF_E!D56+FC_IND_IS_EA_E!D56</f>
        <v>0</v>
      </c>
      <c r="E56" s="10">
        <f>FC_IND_IS_BF_E!E56+FC_IND_IS_EA_E!E56</f>
        <v>0</v>
      </c>
      <c r="F56" s="10">
        <f>FC_IND_IS_BF_E!F56+FC_IND_IS_EA_E!F56</f>
        <v>0</v>
      </c>
      <c r="G56" s="10">
        <f>FC_IND_IS_BF_E!G56+FC_IND_IS_EA_E!G56</f>
        <v>0</v>
      </c>
      <c r="H56" s="10">
        <f>FC_IND_IS_BF_E!H56+FC_IND_IS_EA_E!H56</f>
        <v>0</v>
      </c>
      <c r="I56" s="10">
        <f>FC_IND_IS_BF_E!I56+FC_IND_IS_EA_E!I56</f>
        <v>0</v>
      </c>
      <c r="J56" s="10">
        <f>FC_IND_IS_BF_E!J56+FC_IND_IS_EA_E!J56</f>
        <v>0</v>
      </c>
      <c r="K56" s="10">
        <f>FC_IND_IS_BF_E!K56+FC_IND_IS_EA_E!K56</f>
        <v>0</v>
      </c>
      <c r="L56" s="10">
        <f>FC_IND_IS_BF_E!L56+FC_IND_IS_EA_E!L56</f>
        <v>0</v>
      </c>
      <c r="M56" s="10">
        <f>FC_IND_IS_BF_E!M56+FC_IND_IS_EA_E!M56</f>
        <v>0</v>
      </c>
      <c r="N56" s="10">
        <f>FC_IND_IS_BF_E!N56+FC_IND_IS_EA_E!N56</f>
        <v>0</v>
      </c>
      <c r="O56" s="10">
        <f>FC_IND_IS_BF_E!O56+FC_IND_IS_EA_E!O56</f>
        <v>0</v>
      </c>
      <c r="P56" s="10">
        <f>FC_IND_IS_BF_E!P56+FC_IND_IS_EA_E!P56</f>
        <v>0</v>
      </c>
      <c r="Q56" s="10">
        <f>FC_IND_IS_BF_E!Q56+FC_IND_IS_EA_E!Q56</f>
        <v>0</v>
      </c>
      <c r="R56" s="10">
        <f>FC_IND_IS_BF_E!R56+FC_IND_IS_EA_E!R56</f>
        <v>0</v>
      </c>
      <c r="S56" s="10">
        <f>FC_IND_IS_BF_E!S56+FC_IND_IS_EA_E!S56</f>
        <v>0</v>
      </c>
      <c r="T56" s="10">
        <f>FC_IND_IS_BF_E!T56+FC_IND_IS_EA_E!T56</f>
        <v>0</v>
      </c>
      <c r="U56" s="10">
        <f>FC_IND_IS_BF_E!U56+FC_IND_IS_EA_E!U56</f>
        <v>0</v>
      </c>
      <c r="V56" s="10">
        <f>FC_IND_IS_BF_E!V56+FC_IND_IS_EA_E!V56</f>
        <v>0</v>
      </c>
      <c r="W56" s="10">
        <f>FC_IND_IS_BF_E!W56+FC_IND_IS_EA_E!W56</f>
        <v>0</v>
      </c>
      <c r="X56" s="10">
        <f>FC_IND_IS_BF_E!X56+FC_IND_IS_EA_E!X56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FC_IND_IS_BF_E!C57+FC_IND_IS_EA_E!C57</f>
        <v>0</v>
      </c>
      <c r="D57" s="10">
        <f>FC_IND_IS_BF_E!D57+FC_IND_IS_EA_E!D57</f>
        <v>0</v>
      </c>
      <c r="E57" s="10">
        <f>FC_IND_IS_BF_E!E57+FC_IND_IS_EA_E!E57</f>
        <v>0</v>
      </c>
      <c r="F57" s="10">
        <f>FC_IND_IS_BF_E!F57+FC_IND_IS_EA_E!F57</f>
        <v>0</v>
      </c>
      <c r="G57" s="10">
        <f>FC_IND_IS_BF_E!G57+FC_IND_IS_EA_E!G57</f>
        <v>0</v>
      </c>
      <c r="H57" s="10">
        <f>FC_IND_IS_BF_E!H57+FC_IND_IS_EA_E!H57</f>
        <v>0</v>
      </c>
      <c r="I57" s="10">
        <f>FC_IND_IS_BF_E!I57+FC_IND_IS_EA_E!I57</f>
        <v>0</v>
      </c>
      <c r="J57" s="10">
        <f>FC_IND_IS_BF_E!J57+FC_IND_IS_EA_E!J57</f>
        <v>0</v>
      </c>
      <c r="K57" s="10">
        <f>FC_IND_IS_BF_E!K57+FC_IND_IS_EA_E!K57</f>
        <v>0</v>
      </c>
      <c r="L57" s="10">
        <f>FC_IND_IS_BF_E!L57+FC_IND_IS_EA_E!L57</f>
        <v>0</v>
      </c>
      <c r="M57" s="10">
        <f>FC_IND_IS_BF_E!M57+FC_IND_IS_EA_E!M57</f>
        <v>0</v>
      </c>
      <c r="N57" s="10">
        <f>FC_IND_IS_BF_E!N57+FC_IND_IS_EA_E!N57</f>
        <v>0</v>
      </c>
      <c r="O57" s="10">
        <f>FC_IND_IS_BF_E!O57+FC_IND_IS_EA_E!O57</f>
        <v>0</v>
      </c>
      <c r="P57" s="10">
        <f>FC_IND_IS_BF_E!P57+FC_IND_IS_EA_E!P57</f>
        <v>0</v>
      </c>
      <c r="Q57" s="10">
        <f>FC_IND_IS_BF_E!Q57+FC_IND_IS_EA_E!Q57</f>
        <v>0</v>
      </c>
      <c r="R57" s="10">
        <f>FC_IND_IS_BF_E!R57+FC_IND_IS_EA_E!R57</f>
        <v>0</v>
      </c>
      <c r="S57" s="10">
        <f>FC_IND_IS_BF_E!S57+FC_IND_IS_EA_E!S57</f>
        <v>0</v>
      </c>
      <c r="T57" s="10">
        <f>FC_IND_IS_BF_E!T57+FC_IND_IS_EA_E!T57</f>
        <v>0</v>
      </c>
      <c r="U57" s="10">
        <f>FC_IND_IS_BF_E!U57+FC_IND_IS_EA_E!U57</f>
        <v>0</v>
      </c>
      <c r="V57" s="10">
        <f>FC_IND_IS_BF_E!V57+FC_IND_IS_EA_E!V57</f>
        <v>0</v>
      </c>
      <c r="W57" s="10">
        <f>FC_IND_IS_BF_E!W57+FC_IND_IS_EA_E!W57</f>
        <v>0</v>
      </c>
      <c r="X57" s="10">
        <f>FC_IND_IS_BF_E!X57+FC_IND_IS_EA_E!X57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FC_IND_IS_BF_E!C58+FC_IND_IS_EA_E!C58</f>
        <v>0</v>
      </c>
      <c r="D58" s="10">
        <f>FC_IND_IS_BF_E!D58+FC_IND_IS_EA_E!D58</f>
        <v>0</v>
      </c>
      <c r="E58" s="10">
        <f>FC_IND_IS_BF_E!E58+FC_IND_IS_EA_E!E58</f>
        <v>0</v>
      </c>
      <c r="F58" s="10">
        <f>FC_IND_IS_BF_E!F58+FC_IND_IS_EA_E!F58</f>
        <v>0</v>
      </c>
      <c r="G58" s="10">
        <f>FC_IND_IS_BF_E!G58+FC_IND_IS_EA_E!G58</f>
        <v>0</v>
      </c>
      <c r="H58" s="10">
        <f>FC_IND_IS_BF_E!H58+FC_IND_IS_EA_E!H58</f>
        <v>0</v>
      </c>
      <c r="I58" s="10">
        <f>FC_IND_IS_BF_E!I58+FC_IND_IS_EA_E!I58</f>
        <v>0</v>
      </c>
      <c r="J58" s="10">
        <f>FC_IND_IS_BF_E!J58+FC_IND_IS_EA_E!J58</f>
        <v>0</v>
      </c>
      <c r="K58" s="10">
        <f>FC_IND_IS_BF_E!K58+FC_IND_IS_EA_E!K58</f>
        <v>0</v>
      </c>
      <c r="L58" s="10">
        <f>FC_IND_IS_BF_E!L58+FC_IND_IS_EA_E!L58</f>
        <v>0</v>
      </c>
      <c r="M58" s="10">
        <f>FC_IND_IS_BF_E!M58+FC_IND_IS_EA_E!M58</f>
        <v>0</v>
      </c>
      <c r="N58" s="10">
        <f>FC_IND_IS_BF_E!N58+FC_IND_IS_EA_E!N58</f>
        <v>0</v>
      </c>
      <c r="O58" s="10">
        <f>FC_IND_IS_BF_E!O58+FC_IND_IS_EA_E!O58</f>
        <v>0</v>
      </c>
      <c r="P58" s="10">
        <f>FC_IND_IS_BF_E!P58+FC_IND_IS_EA_E!P58</f>
        <v>0</v>
      </c>
      <c r="Q58" s="10">
        <f>FC_IND_IS_BF_E!Q58+FC_IND_IS_EA_E!Q58</f>
        <v>0</v>
      </c>
      <c r="R58" s="10">
        <f>FC_IND_IS_BF_E!R58+FC_IND_IS_EA_E!R58</f>
        <v>0</v>
      </c>
      <c r="S58" s="10">
        <f>FC_IND_IS_BF_E!S58+FC_IND_IS_EA_E!S58</f>
        <v>0</v>
      </c>
      <c r="T58" s="10">
        <f>FC_IND_IS_BF_E!T58+FC_IND_IS_EA_E!T58</f>
        <v>0</v>
      </c>
      <c r="U58" s="10">
        <f>FC_IND_IS_BF_E!U58+FC_IND_IS_EA_E!U58</f>
        <v>0</v>
      </c>
      <c r="V58" s="10">
        <f>FC_IND_IS_BF_E!V58+FC_IND_IS_EA_E!V58</f>
        <v>0</v>
      </c>
      <c r="W58" s="10">
        <f>FC_IND_IS_BF_E!W58+FC_IND_IS_EA_E!W58</f>
        <v>0</v>
      </c>
      <c r="X58" s="10">
        <f>FC_IND_IS_BF_E!X58+FC_IND_IS_EA_E!X58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FC_IND_IS_BF_E!C59+FC_IND_IS_EA_E!C59</f>
        <v>0</v>
      </c>
      <c r="D59" s="10">
        <f>FC_IND_IS_BF_E!D59+FC_IND_IS_EA_E!D59</f>
        <v>0</v>
      </c>
      <c r="E59" s="10">
        <f>FC_IND_IS_BF_E!E59+FC_IND_IS_EA_E!E59</f>
        <v>0</v>
      </c>
      <c r="F59" s="10">
        <f>FC_IND_IS_BF_E!F59+FC_IND_IS_EA_E!F59</f>
        <v>0</v>
      </c>
      <c r="G59" s="10">
        <f>FC_IND_IS_BF_E!G59+FC_IND_IS_EA_E!G59</f>
        <v>0</v>
      </c>
      <c r="H59" s="10">
        <f>FC_IND_IS_BF_E!H59+FC_IND_IS_EA_E!H59</f>
        <v>0</v>
      </c>
      <c r="I59" s="10">
        <f>FC_IND_IS_BF_E!I59+FC_IND_IS_EA_E!I59</f>
        <v>0</v>
      </c>
      <c r="J59" s="10">
        <f>FC_IND_IS_BF_E!J59+FC_IND_IS_EA_E!J59</f>
        <v>0</v>
      </c>
      <c r="K59" s="10">
        <f>FC_IND_IS_BF_E!K59+FC_IND_IS_EA_E!K59</f>
        <v>0</v>
      </c>
      <c r="L59" s="10">
        <f>FC_IND_IS_BF_E!L59+FC_IND_IS_EA_E!L59</f>
        <v>0</v>
      </c>
      <c r="M59" s="10">
        <f>FC_IND_IS_BF_E!M59+FC_IND_IS_EA_E!M59</f>
        <v>0</v>
      </c>
      <c r="N59" s="10">
        <f>FC_IND_IS_BF_E!N59+FC_IND_IS_EA_E!N59</f>
        <v>0</v>
      </c>
      <c r="O59" s="10">
        <f>FC_IND_IS_BF_E!O59+FC_IND_IS_EA_E!O59</f>
        <v>0</v>
      </c>
      <c r="P59" s="10">
        <f>FC_IND_IS_BF_E!P59+FC_IND_IS_EA_E!P59</f>
        <v>0</v>
      </c>
      <c r="Q59" s="10">
        <f>FC_IND_IS_BF_E!Q59+FC_IND_IS_EA_E!Q59</f>
        <v>0</v>
      </c>
      <c r="R59" s="10">
        <f>FC_IND_IS_BF_E!R59+FC_IND_IS_EA_E!R59</f>
        <v>0</v>
      </c>
      <c r="S59" s="10">
        <f>FC_IND_IS_BF_E!S59+FC_IND_IS_EA_E!S59</f>
        <v>0</v>
      </c>
      <c r="T59" s="10">
        <f>FC_IND_IS_BF_E!T59+FC_IND_IS_EA_E!T59</f>
        <v>0</v>
      </c>
      <c r="U59" s="10">
        <f>FC_IND_IS_BF_E!U59+FC_IND_IS_EA_E!U59</f>
        <v>0</v>
      </c>
      <c r="V59" s="10">
        <f>FC_IND_IS_BF_E!V59+FC_IND_IS_EA_E!V59</f>
        <v>0</v>
      </c>
      <c r="W59" s="10">
        <f>FC_IND_IS_BF_E!W59+FC_IND_IS_EA_E!W59</f>
        <v>0</v>
      </c>
      <c r="X59" s="10">
        <f>FC_IND_IS_BF_E!X59+FC_IND_IS_EA_E!X59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FC_IND_IS_BF_E!C60+FC_IND_IS_EA_E!C60</f>
        <v>0</v>
      </c>
      <c r="D60" s="10">
        <f>FC_IND_IS_BF_E!D60+FC_IND_IS_EA_E!D60</f>
        <v>0</v>
      </c>
      <c r="E60" s="10">
        <f>FC_IND_IS_BF_E!E60+FC_IND_IS_EA_E!E60</f>
        <v>0</v>
      </c>
      <c r="F60" s="10">
        <f>FC_IND_IS_BF_E!F60+FC_IND_IS_EA_E!F60</f>
        <v>0</v>
      </c>
      <c r="G60" s="10">
        <f>FC_IND_IS_BF_E!G60+FC_IND_IS_EA_E!G60</f>
        <v>0</v>
      </c>
      <c r="H60" s="10">
        <f>FC_IND_IS_BF_E!H60+FC_IND_IS_EA_E!H60</f>
        <v>0</v>
      </c>
      <c r="I60" s="10">
        <f>FC_IND_IS_BF_E!I60+FC_IND_IS_EA_E!I60</f>
        <v>0</v>
      </c>
      <c r="J60" s="10">
        <f>FC_IND_IS_BF_E!J60+FC_IND_IS_EA_E!J60</f>
        <v>0</v>
      </c>
      <c r="K60" s="10">
        <f>FC_IND_IS_BF_E!K60+FC_IND_IS_EA_E!K60</f>
        <v>0</v>
      </c>
      <c r="L60" s="10">
        <f>FC_IND_IS_BF_E!L60+FC_IND_IS_EA_E!L60</f>
        <v>0</v>
      </c>
      <c r="M60" s="10">
        <f>FC_IND_IS_BF_E!M60+FC_IND_IS_EA_E!M60</f>
        <v>0</v>
      </c>
      <c r="N60" s="10">
        <f>FC_IND_IS_BF_E!N60+FC_IND_IS_EA_E!N60</f>
        <v>0</v>
      </c>
      <c r="O60" s="10">
        <f>FC_IND_IS_BF_E!O60+FC_IND_IS_EA_E!O60</f>
        <v>0</v>
      </c>
      <c r="P60" s="10">
        <f>FC_IND_IS_BF_E!P60+FC_IND_IS_EA_E!P60</f>
        <v>0</v>
      </c>
      <c r="Q60" s="10">
        <f>FC_IND_IS_BF_E!Q60+FC_IND_IS_EA_E!Q60</f>
        <v>0</v>
      </c>
      <c r="R60" s="10">
        <f>FC_IND_IS_BF_E!R60+FC_IND_IS_EA_E!R60</f>
        <v>0</v>
      </c>
      <c r="S60" s="10">
        <f>FC_IND_IS_BF_E!S60+FC_IND_IS_EA_E!S60</f>
        <v>0</v>
      </c>
      <c r="T60" s="10">
        <f>FC_IND_IS_BF_E!T60+FC_IND_IS_EA_E!T60</f>
        <v>0</v>
      </c>
      <c r="U60" s="10">
        <f>FC_IND_IS_BF_E!U60+FC_IND_IS_EA_E!U60</f>
        <v>0</v>
      </c>
      <c r="V60" s="10">
        <f>FC_IND_IS_BF_E!V60+FC_IND_IS_EA_E!V60</f>
        <v>0</v>
      </c>
      <c r="W60" s="10">
        <f>FC_IND_IS_BF_E!W60+FC_IND_IS_EA_E!W60</f>
        <v>0</v>
      </c>
      <c r="X60" s="10">
        <f>FC_IND_IS_BF_E!X60+FC_IND_IS_EA_E!X60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FC_IND_IS_BF_E!C61+FC_IND_IS_EA_E!C61</f>
        <v>0</v>
      </c>
      <c r="D61" s="10">
        <f>FC_IND_IS_BF_E!D61+FC_IND_IS_EA_E!D61</f>
        <v>0</v>
      </c>
      <c r="E61" s="10">
        <f>FC_IND_IS_BF_E!E61+FC_IND_IS_EA_E!E61</f>
        <v>0</v>
      </c>
      <c r="F61" s="10">
        <f>FC_IND_IS_BF_E!F61+FC_IND_IS_EA_E!F61</f>
        <v>0</v>
      </c>
      <c r="G61" s="10">
        <f>FC_IND_IS_BF_E!G61+FC_IND_IS_EA_E!G61</f>
        <v>0</v>
      </c>
      <c r="H61" s="10">
        <f>FC_IND_IS_BF_E!H61+FC_IND_IS_EA_E!H61</f>
        <v>0</v>
      </c>
      <c r="I61" s="10">
        <f>FC_IND_IS_BF_E!I61+FC_IND_IS_EA_E!I61</f>
        <v>0</v>
      </c>
      <c r="J61" s="10">
        <f>FC_IND_IS_BF_E!J61+FC_IND_IS_EA_E!J61</f>
        <v>0</v>
      </c>
      <c r="K61" s="10">
        <f>FC_IND_IS_BF_E!K61+FC_IND_IS_EA_E!K61</f>
        <v>0</v>
      </c>
      <c r="L61" s="10">
        <f>FC_IND_IS_BF_E!L61+FC_IND_IS_EA_E!L61</f>
        <v>0</v>
      </c>
      <c r="M61" s="10">
        <f>FC_IND_IS_BF_E!M61+FC_IND_IS_EA_E!M61</f>
        <v>0</v>
      </c>
      <c r="N61" s="10">
        <f>FC_IND_IS_BF_E!N61+FC_IND_IS_EA_E!N61</f>
        <v>0</v>
      </c>
      <c r="O61" s="10">
        <f>FC_IND_IS_BF_E!O61+FC_IND_IS_EA_E!O61</f>
        <v>0</v>
      </c>
      <c r="P61" s="10">
        <f>FC_IND_IS_BF_E!P61+FC_IND_IS_EA_E!P61</f>
        <v>0</v>
      </c>
      <c r="Q61" s="10">
        <f>FC_IND_IS_BF_E!Q61+FC_IND_IS_EA_E!Q61</f>
        <v>0</v>
      </c>
      <c r="R61" s="10">
        <f>FC_IND_IS_BF_E!R61+FC_IND_IS_EA_E!R61</f>
        <v>0</v>
      </c>
      <c r="S61" s="10">
        <f>FC_IND_IS_BF_E!S61+FC_IND_IS_EA_E!S61</f>
        <v>0</v>
      </c>
      <c r="T61" s="10">
        <f>FC_IND_IS_BF_E!T61+FC_IND_IS_EA_E!T61</f>
        <v>0</v>
      </c>
      <c r="U61" s="10">
        <f>FC_IND_IS_BF_E!U61+FC_IND_IS_EA_E!U61</f>
        <v>0</v>
      </c>
      <c r="V61" s="10">
        <f>FC_IND_IS_BF_E!V61+FC_IND_IS_EA_E!V61</f>
        <v>0</v>
      </c>
      <c r="W61" s="10">
        <f>FC_IND_IS_BF_E!W61+FC_IND_IS_EA_E!W61</f>
        <v>0</v>
      </c>
      <c r="X61" s="10">
        <f>FC_IND_IS_BF_E!X61+FC_IND_IS_EA_E!X61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FC_IND_IS_BF_E!C62+FC_IND_IS_EA_E!C62</f>
        <v>0</v>
      </c>
      <c r="D62" s="10">
        <f>FC_IND_IS_BF_E!D62+FC_IND_IS_EA_E!D62</f>
        <v>0</v>
      </c>
      <c r="E62" s="10">
        <f>FC_IND_IS_BF_E!E62+FC_IND_IS_EA_E!E62</f>
        <v>0</v>
      </c>
      <c r="F62" s="10">
        <f>FC_IND_IS_BF_E!F62+FC_IND_IS_EA_E!F62</f>
        <v>0</v>
      </c>
      <c r="G62" s="10">
        <f>FC_IND_IS_BF_E!G62+FC_IND_IS_EA_E!G62</f>
        <v>0</v>
      </c>
      <c r="H62" s="10">
        <f>FC_IND_IS_BF_E!H62+FC_IND_IS_EA_E!H62</f>
        <v>0</v>
      </c>
      <c r="I62" s="10">
        <f>FC_IND_IS_BF_E!I62+FC_IND_IS_EA_E!I62</f>
        <v>0</v>
      </c>
      <c r="J62" s="10">
        <f>FC_IND_IS_BF_E!J62+FC_IND_IS_EA_E!J62</f>
        <v>0</v>
      </c>
      <c r="K62" s="10">
        <f>FC_IND_IS_BF_E!K62+FC_IND_IS_EA_E!K62</f>
        <v>0</v>
      </c>
      <c r="L62" s="10">
        <f>FC_IND_IS_BF_E!L62+FC_IND_IS_EA_E!L62</f>
        <v>0</v>
      </c>
      <c r="M62" s="10">
        <f>FC_IND_IS_BF_E!M62+FC_IND_IS_EA_E!M62</f>
        <v>0</v>
      </c>
      <c r="N62" s="10">
        <f>FC_IND_IS_BF_E!N62+FC_IND_IS_EA_E!N62</f>
        <v>0</v>
      </c>
      <c r="O62" s="10">
        <f>FC_IND_IS_BF_E!O62+FC_IND_IS_EA_E!O62</f>
        <v>0</v>
      </c>
      <c r="P62" s="10">
        <f>FC_IND_IS_BF_E!P62+FC_IND_IS_EA_E!P62</f>
        <v>0</v>
      </c>
      <c r="Q62" s="10">
        <f>FC_IND_IS_BF_E!Q62+FC_IND_IS_EA_E!Q62</f>
        <v>0</v>
      </c>
      <c r="R62" s="10">
        <f>FC_IND_IS_BF_E!R62+FC_IND_IS_EA_E!R62</f>
        <v>0</v>
      </c>
      <c r="S62" s="10">
        <f>FC_IND_IS_BF_E!S62+FC_IND_IS_EA_E!S62</f>
        <v>0</v>
      </c>
      <c r="T62" s="10">
        <f>FC_IND_IS_BF_E!T62+FC_IND_IS_EA_E!T62</f>
        <v>0</v>
      </c>
      <c r="U62" s="10">
        <f>FC_IND_IS_BF_E!U62+FC_IND_IS_EA_E!U62</f>
        <v>0</v>
      </c>
      <c r="V62" s="10">
        <f>FC_IND_IS_BF_E!V62+FC_IND_IS_EA_E!V62</f>
        <v>0</v>
      </c>
      <c r="W62" s="10">
        <f>FC_IND_IS_BF_E!W62+FC_IND_IS_EA_E!W62</f>
        <v>0</v>
      </c>
      <c r="X62" s="10">
        <f>FC_IND_IS_BF_E!X62+FC_IND_IS_EA_E!X62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FC_IND_IS_BF_E!C63+FC_IND_IS_EA_E!C63</f>
        <v>0</v>
      </c>
      <c r="D63" s="10">
        <f>FC_IND_IS_BF_E!D63+FC_IND_IS_EA_E!D63</f>
        <v>0</v>
      </c>
      <c r="E63" s="10">
        <f>FC_IND_IS_BF_E!E63+FC_IND_IS_EA_E!E63</f>
        <v>0</v>
      </c>
      <c r="F63" s="10">
        <f>FC_IND_IS_BF_E!F63+FC_IND_IS_EA_E!F63</f>
        <v>0</v>
      </c>
      <c r="G63" s="10">
        <f>FC_IND_IS_BF_E!G63+FC_IND_IS_EA_E!G63</f>
        <v>0</v>
      </c>
      <c r="H63" s="10">
        <f>FC_IND_IS_BF_E!H63+FC_IND_IS_EA_E!H63</f>
        <v>0</v>
      </c>
      <c r="I63" s="10">
        <f>FC_IND_IS_BF_E!I63+FC_IND_IS_EA_E!I63</f>
        <v>0</v>
      </c>
      <c r="J63" s="10">
        <f>FC_IND_IS_BF_E!J63+FC_IND_IS_EA_E!J63</f>
        <v>0</v>
      </c>
      <c r="K63" s="10">
        <f>FC_IND_IS_BF_E!K63+FC_IND_IS_EA_E!K63</f>
        <v>0</v>
      </c>
      <c r="L63" s="10">
        <f>FC_IND_IS_BF_E!L63+FC_IND_IS_EA_E!L63</f>
        <v>0</v>
      </c>
      <c r="M63" s="10">
        <f>FC_IND_IS_BF_E!M63+FC_IND_IS_EA_E!M63</f>
        <v>0</v>
      </c>
      <c r="N63" s="10">
        <f>FC_IND_IS_BF_E!N63+FC_IND_IS_EA_E!N63</f>
        <v>0</v>
      </c>
      <c r="O63" s="10">
        <f>FC_IND_IS_BF_E!O63+FC_IND_IS_EA_E!O63</f>
        <v>0</v>
      </c>
      <c r="P63" s="10">
        <f>FC_IND_IS_BF_E!P63+FC_IND_IS_EA_E!P63</f>
        <v>0</v>
      </c>
      <c r="Q63" s="10">
        <f>FC_IND_IS_BF_E!Q63+FC_IND_IS_EA_E!Q63</f>
        <v>0</v>
      </c>
      <c r="R63" s="10">
        <f>FC_IND_IS_BF_E!R63+FC_IND_IS_EA_E!R63</f>
        <v>0</v>
      </c>
      <c r="S63" s="10">
        <f>FC_IND_IS_BF_E!S63+FC_IND_IS_EA_E!S63</f>
        <v>0</v>
      </c>
      <c r="T63" s="10">
        <f>FC_IND_IS_BF_E!T63+FC_IND_IS_EA_E!T63</f>
        <v>0</v>
      </c>
      <c r="U63" s="10">
        <f>FC_IND_IS_BF_E!U63+FC_IND_IS_EA_E!U63</f>
        <v>0</v>
      </c>
      <c r="V63" s="10">
        <f>FC_IND_IS_BF_E!V63+FC_IND_IS_EA_E!V63</f>
        <v>0</v>
      </c>
      <c r="W63" s="10">
        <f>FC_IND_IS_BF_E!W63+FC_IND_IS_EA_E!W63</f>
        <v>0</v>
      </c>
      <c r="X63" s="10">
        <f>FC_IND_IS_BF_E!X63+FC_IND_IS_EA_E!X63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FC_IND_IS_BF_E!C64+FC_IND_IS_EA_E!C64</f>
        <v>0</v>
      </c>
      <c r="D64" s="10">
        <f>FC_IND_IS_BF_E!D64+FC_IND_IS_EA_E!D64</f>
        <v>0</v>
      </c>
      <c r="E64" s="10">
        <f>FC_IND_IS_BF_E!E64+FC_IND_IS_EA_E!E64</f>
        <v>0</v>
      </c>
      <c r="F64" s="10">
        <f>FC_IND_IS_BF_E!F64+FC_IND_IS_EA_E!F64</f>
        <v>0</v>
      </c>
      <c r="G64" s="10">
        <f>FC_IND_IS_BF_E!G64+FC_IND_IS_EA_E!G64</f>
        <v>0</v>
      </c>
      <c r="H64" s="10">
        <f>FC_IND_IS_BF_E!H64+FC_IND_IS_EA_E!H64</f>
        <v>0</v>
      </c>
      <c r="I64" s="10">
        <f>FC_IND_IS_BF_E!I64+FC_IND_IS_EA_E!I64</f>
        <v>0</v>
      </c>
      <c r="J64" s="10">
        <f>FC_IND_IS_BF_E!J64+FC_IND_IS_EA_E!J64</f>
        <v>0</v>
      </c>
      <c r="K64" s="10">
        <f>FC_IND_IS_BF_E!K64+FC_IND_IS_EA_E!K64</f>
        <v>0</v>
      </c>
      <c r="L64" s="10">
        <f>FC_IND_IS_BF_E!L64+FC_IND_IS_EA_E!L64</f>
        <v>0</v>
      </c>
      <c r="M64" s="10">
        <f>FC_IND_IS_BF_E!M64+FC_IND_IS_EA_E!M64</f>
        <v>0</v>
      </c>
      <c r="N64" s="10">
        <f>FC_IND_IS_BF_E!N64+FC_IND_IS_EA_E!N64</f>
        <v>0</v>
      </c>
      <c r="O64" s="10">
        <f>FC_IND_IS_BF_E!O64+FC_IND_IS_EA_E!O64</f>
        <v>0</v>
      </c>
      <c r="P64" s="10">
        <f>FC_IND_IS_BF_E!P64+FC_IND_IS_EA_E!P64</f>
        <v>0</v>
      </c>
      <c r="Q64" s="10">
        <f>FC_IND_IS_BF_E!Q64+FC_IND_IS_EA_E!Q64</f>
        <v>0</v>
      </c>
      <c r="R64" s="10">
        <f>FC_IND_IS_BF_E!R64+FC_IND_IS_EA_E!R64</f>
        <v>0</v>
      </c>
      <c r="S64" s="10">
        <f>FC_IND_IS_BF_E!S64+FC_IND_IS_EA_E!S64</f>
        <v>0</v>
      </c>
      <c r="T64" s="10">
        <f>FC_IND_IS_BF_E!T64+FC_IND_IS_EA_E!T64</f>
        <v>0</v>
      </c>
      <c r="U64" s="10">
        <f>FC_IND_IS_BF_E!U64+FC_IND_IS_EA_E!U64</f>
        <v>0</v>
      </c>
      <c r="V64" s="10">
        <f>FC_IND_IS_BF_E!V64+FC_IND_IS_EA_E!V64</f>
        <v>0</v>
      </c>
      <c r="W64" s="10">
        <f>FC_IND_IS_BF_E!W64+FC_IND_IS_EA_E!W64</f>
        <v>0</v>
      </c>
      <c r="X64" s="10">
        <f>FC_IND_IS_BF_E!X64+FC_IND_IS_EA_E!X64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FC_IND_IS_BF_E!C65+FC_IND_IS_EA_E!C65</f>
        <v>0</v>
      </c>
      <c r="D65" s="10">
        <f>FC_IND_IS_BF_E!D65+FC_IND_IS_EA_E!D65</f>
        <v>0</v>
      </c>
      <c r="E65" s="10">
        <f>FC_IND_IS_BF_E!E65+FC_IND_IS_EA_E!E65</f>
        <v>0</v>
      </c>
      <c r="F65" s="10">
        <f>FC_IND_IS_BF_E!F65+FC_IND_IS_EA_E!F65</f>
        <v>0</v>
      </c>
      <c r="G65" s="10">
        <f>FC_IND_IS_BF_E!G65+FC_IND_IS_EA_E!G65</f>
        <v>0</v>
      </c>
      <c r="H65" s="10">
        <f>FC_IND_IS_BF_E!H65+FC_IND_IS_EA_E!H65</f>
        <v>0</v>
      </c>
      <c r="I65" s="10">
        <f>FC_IND_IS_BF_E!I65+FC_IND_IS_EA_E!I65</f>
        <v>0</v>
      </c>
      <c r="J65" s="10">
        <f>FC_IND_IS_BF_E!J65+FC_IND_IS_EA_E!J65</f>
        <v>0</v>
      </c>
      <c r="K65" s="10">
        <f>FC_IND_IS_BF_E!K65+FC_IND_IS_EA_E!K65</f>
        <v>0</v>
      </c>
      <c r="L65" s="10">
        <f>FC_IND_IS_BF_E!L65+FC_IND_IS_EA_E!L65</f>
        <v>0</v>
      </c>
      <c r="M65" s="10">
        <f>FC_IND_IS_BF_E!M65+FC_IND_IS_EA_E!M65</f>
        <v>0</v>
      </c>
      <c r="N65" s="10">
        <f>FC_IND_IS_BF_E!N65+FC_IND_IS_EA_E!N65</f>
        <v>0</v>
      </c>
      <c r="O65" s="10">
        <f>FC_IND_IS_BF_E!O65+FC_IND_IS_EA_E!O65</f>
        <v>0</v>
      </c>
      <c r="P65" s="10">
        <f>FC_IND_IS_BF_E!P65+FC_IND_IS_EA_E!P65</f>
        <v>0</v>
      </c>
      <c r="Q65" s="10">
        <f>FC_IND_IS_BF_E!Q65+FC_IND_IS_EA_E!Q65</f>
        <v>0</v>
      </c>
      <c r="R65" s="10">
        <f>FC_IND_IS_BF_E!R65+FC_IND_IS_EA_E!R65</f>
        <v>0</v>
      </c>
      <c r="S65" s="10">
        <f>FC_IND_IS_BF_E!S65+FC_IND_IS_EA_E!S65</f>
        <v>0</v>
      </c>
      <c r="T65" s="10">
        <f>FC_IND_IS_BF_E!T65+FC_IND_IS_EA_E!T65</f>
        <v>0</v>
      </c>
      <c r="U65" s="10">
        <f>FC_IND_IS_BF_E!U65+FC_IND_IS_EA_E!U65</f>
        <v>0</v>
      </c>
      <c r="V65" s="10">
        <f>FC_IND_IS_BF_E!V65+FC_IND_IS_EA_E!V65</f>
        <v>0</v>
      </c>
      <c r="W65" s="10">
        <f>FC_IND_IS_BF_E!W65+FC_IND_IS_EA_E!W65</f>
        <v>0</v>
      </c>
      <c r="X65" s="10">
        <f>FC_IND_IS_BF_E!X65+FC_IND_IS_EA_E!X65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FC_IND_IS_BF_E!C66+FC_IND_IS_EA_E!C66</f>
        <v>0</v>
      </c>
      <c r="D66" s="10">
        <f>FC_IND_IS_BF_E!D66+FC_IND_IS_EA_E!D66</f>
        <v>0</v>
      </c>
      <c r="E66" s="10">
        <f>FC_IND_IS_BF_E!E66+FC_IND_IS_EA_E!E66</f>
        <v>0</v>
      </c>
      <c r="F66" s="10">
        <f>FC_IND_IS_BF_E!F66+FC_IND_IS_EA_E!F66</f>
        <v>0</v>
      </c>
      <c r="G66" s="10">
        <f>FC_IND_IS_BF_E!G66+FC_IND_IS_EA_E!G66</f>
        <v>0</v>
      </c>
      <c r="H66" s="10">
        <f>FC_IND_IS_BF_E!H66+FC_IND_IS_EA_E!H66</f>
        <v>0</v>
      </c>
      <c r="I66" s="10">
        <f>FC_IND_IS_BF_E!I66+FC_IND_IS_EA_E!I66</f>
        <v>0</v>
      </c>
      <c r="J66" s="10">
        <f>FC_IND_IS_BF_E!J66+FC_IND_IS_EA_E!J66</f>
        <v>0</v>
      </c>
      <c r="K66" s="10">
        <f>FC_IND_IS_BF_E!K66+FC_IND_IS_EA_E!K66</f>
        <v>0</v>
      </c>
      <c r="L66" s="10">
        <f>FC_IND_IS_BF_E!L66+FC_IND_IS_EA_E!L66</f>
        <v>0</v>
      </c>
      <c r="M66" s="10">
        <f>FC_IND_IS_BF_E!M66+FC_IND_IS_EA_E!M66</f>
        <v>0</v>
      </c>
      <c r="N66" s="10">
        <f>FC_IND_IS_BF_E!N66+FC_IND_IS_EA_E!N66</f>
        <v>0</v>
      </c>
      <c r="O66" s="10">
        <f>FC_IND_IS_BF_E!O66+FC_IND_IS_EA_E!O66</f>
        <v>0</v>
      </c>
      <c r="P66" s="10">
        <f>FC_IND_IS_BF_E!P66+FC_IND_IS_EA_E!P66</f>
        <v>0</v>
      </c>
      <c r="Q66" s="10">
        <f>FC_IND_IS_BF_E!Q66+FC_IND_IS_EA_E!Q66</f>
        <v>0</v>
      </c>
      <c r="R66" s="10">
        <f>FC_IND_IS_BF_E!R66+FC_IND_IS_EA_E!R66</f>
        <v>0</v>
      </c>
      <c r="S66" s="10">
        <f>FC_IND_IS_BF_E!S66+FC_IND_IS_EA_E!S66</f>
        <v>0</v>
      </c>
      <c r="T66" s="10">
        <f>FC_IND_IS_BF_E!T66+FC_IND_IS_EA_E!T66</f>
        <v>0</v>
      </c>
      <c r="U66" s="10">
        <f>FC_IND_IS_BF_E!U66+FC_IND_IS_EA_E!U66</f>
        <v>0</v>
      </c>
      <c r="V66" s="10">
        <f>FC_IND_IS_BF_E!V66+FC_IND_IS_EA_E!V66</f>
        <v>0</v>
      </c>
      <c r="W66" s="10">
        <f>FC_IND_IS_BF_E!W66+FC_IND_IS_EA_E!W66</f>
        <v>0</v>
      </c>
      <c r="X66" s="10">
        <f>FC_IND_IS_BF_E!X66+FC_IND_IS_EA_E!X66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FC_IND_IS_BF_E!C67+FC_IND_IS_EA_E!C67</f>
        <v>0</v>
      </c>
      <c r="D67" s="10">
        <f>FC_IND_IS_BF_E!D67+FC_IND_IS_EA_E!D67</f>
        <v>0</v>
      </c>
      <c r="E67" s="10">
        <f>FC_IND_IS_BF_E!E67+FC_IND_IS_EA_E!E67</f>
        <v>0</v>
      </c>
      <c r="F67" s="10">
        <f>FC_IND_IS_BF_E!F67+FC_IND_IS_EA_E!F67</f>
        <v>0</v>
      </c>
      <c r="G67" s="10">
        <f>FC_IND_IS_BF_E!G67+FC_IND_IS_EA_E!G67</f>
        <v>0</v>
      </c>
      <c r="H67" s="10">
        <f>FC_IND_IS_BF_E!H67+FC_IND_IS_EA_E!H67</f>
        <v>0</v>
      </c>
      <c r="I67" s="10">
        <f>FC_IND_IS_BF_E!I67+FC_IND_IS_EA_E!I67</f>
        <v>0</v>
      </c>
      <c r="J67" s="10">
        <f>FC_IND_IS_BF_E!J67+FC_IND_IS_EA_E!J67</f>
        <v>0</v>
      </c>
      <c r="K67" s="10">
        <f>FC_IND_IS_BF_E!K67+FC_IND_IS_EA_E!K67</f>
        <v>0</v>
      </c>
      <c r="L67" s="10">
        <f>FC_IND_IS_BF_E!L67+FC_IND_IS_EA_E!L67</f>
        <v>0</v>
      </c>
      <c r="M67" s="10">
        <f>FC_IND_IS_BF_E!M67+FC_IND_IS_EA_E!M67</f>
        <v>0</v>
      </c>
      <c r="N67" s="10">
        <f>FC_IND_IS_BF_E!N67+FC_IND_IS_EA_E!N67</f>
        <v>0</v>
      </c>
      <c r="O67" s="10">
        <f>FC_IND_IS_BF_E!O67+FC_IND_IS_EA_E!O67</f>
        <v>0</v>
      </c>
      <c r="P67" s="10">
        <f>FC_IND_IS_BF_E!P67+FC_IND_IS_EA_E!P67</f>
        <v>0</v>
      </c>
      <c r="Q67" s="10">
        <f>FC_IND_IS_BF_E!Q67+FC_IND_IS_EA_E!Q67</f>
        <v>0</v>
      </c>
      <c r="R67" s="10">
        <f>FC_IND_IS_BF_E!R67+FC_IND_IS_EA_E!R67</f>
        <v>0</v>
      </c>
      <c r="S67" s="10">
        <f>FC_IND_IS_BF_E!S67+FC_IND_IS_EA_E!S67</f>
        <v>0</v>
      </c>
      <c r="T67" s="10">
        <f>FC_IND_IS_BF_E!T67+FC_IND_IS_EA_E!T67</f>
        <v>0</v>
      </c>
      <c r="U67" s="10">
        <f>FC_IND_IS_BF_E!U67+FC_IND_IS_EA_E!U67</f>
        <v>0</v>
      </c>
      <c r="V67" s="10">
        <f>FC_IND_IS_BF_E!V67+FC_IND_IS_EA_E!V67</f>
        <v>0</v>
      </c>
      <c r="W67" s="10">
        <f>FC_IND_IS_BF_E!W67+FC_IND_IS_EA_E!W67</f>
        <v>0</v>
      </c>
      <c r="X67" s="10">
        <f>FC_IND_IS_BF_E!X67+FC_IND_IS_EA_E!X67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FC_IND_IS_BF_E!C68+FC_IND_IS_EA_E!C68</f>
        <v>0</v>
      </c>
      <c r="D68" s="10">
        <f>FC_IND_IS_BF_E!D68+FC_IND_IS_EA_E!D68</f>
        <v>0</v>
      </c>
      <c r="E68" s="10">
        <f>FC_IND_IS_BF_E!E68+FC_IND_IS_EA_E!E68</f>
        <v>0</v>
      </c>
      <c r="F68" s="10">
        <f>FC_IND_IS_BF_E!F68+FC_IND_IS_EA_E!F68</f>
        <v>0</v>
      </c>
      <c r="G68" s="10">
        <f>FC_IND_IS_BF_E!G68+FC_IND_IS_EA_E!G68</f>
        <v>0</v>
      </c>
      <c r="H68" s="10">
        <f>FC_IND_IS_BF_E!H68+FC_IND_IS_EA_E!H68</f>
        <v>0</v>
      </c>
      <c r="I68" s="10">
        <f>FC_IND_IS_BF_E!I68+FC_IND_IS_EA_E!I68</f>
        <v>0</v>
      </c>
      <c r="J68" s="10">
        <f>FC_IND_IS_BF_E!J68+FC_IND_IS_EA_E!J68</f>
        <v>0</v>
      </c>
      <c r="K68" s="10">
        <f>FC_IND_IS_BF_E!K68+FC_IND_IS_EA_E!K68</f>
        <v>0</v>
      </c>
      <c r="L68" s="10">
        <f>FC_IND_IS_BF_E!L68+FC_IND_IS_EA_E!L68</f>
        <v>0</v>
      </c>
      <c r="M68" s="10">
        <f>FC_IND_IS_BF_E!M68+FC_IND_IS_EA_E!M68</f>
        <v>0</v>
      </c>
      <c r="N68" s="10">
        <f>FC_IND_IS_BF_E!N68+FC_IND_IS_EA_E!N68</f>
        <v>0</v>
      </c>
      <c r="O68" s="10">
        <f>FC_IND_IS_BF_E!O68+FC_IND_IS_EA_E!O68</f>
        <v>0</v>
      </c>
      <c r="P68" s="10">
        <f>FC_IND_IS_BF_E!P68+FC_IND_IS_EA_E!P68</f>
        <v>0</v>
      </c>
      <c r="Q68" s="10">
        <f>FC_IND_IS_BF_E!Q68+FC_IND_IS_EA_E!Q68</f>
        <v>0</v>
      </c>
      <c r="R68" s="10">
        <f>FC_IND_IS_BF_E!R68+FC_IND_IS_EA_E!R68</f>
        <v>0</v>
      </c>
      <c r="S68" s="10">
        <f>FC_IND_IS_BF_E!S68+FC_IND_IS_EA_E!S68</f>
        <v>0</v>
      </c>
      <c r="T68" s="10">
        <f>FC_IND_IS_BF_E!T68+FC_IND_IS_EA_E!T68</f>
        <v>0</v>
      </c>
      <c r="U68" s="10">
        <f>FC_IND_IS_BF_E!U68+FC_IND_IS_EA_E!U68</f>
        <v>0</v>
      </c>
      <c r="V68" s="10">
        <f>FC_IND_IS_BF_E!V68+FC_IND_IS_EA_E!V68</f>
        <v>0</v>
      </c>
      <c r="W68" s="10">
        <f>FC_IND_IS_BF_E!W68+FC_IND_IS_EA_E!W68</f>
        <v>0</v>
      </c>
      <c r="X68" s="10">
        <f>FC_IND_IS_BF_E!X68+FC_IND_IS_EA_E!X68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FC_IND_IS_BF_E!C69+FC_IND_IS_EA_E!C69</f>
        <v>0</v>
      </c>
      <c r="D69" s="10">
        <f>FC_IND_IS_BF_E!D69+FC_IND_IS_EA_E!D69</f>
        <v>0</v>
      </c>
      <c r="E69" s="10">
        <f>FC_IND_IS_BF_E!E69+FC_IND_IS_EA_E!E69</f>
        <v>0</v>
      </c>
      <c r="F69" s="10">
        <f>FC_IND_IS_BF_E!F69+FC_IND_IS_EA_E!F69</f>
        <v>0</v>
      </c>
      <c r="G69" s="10">
        <f>FC_IND_IS_BF_E!G69+FC_IND_IS_EA_E!G69</f>
        <v>0</v>
      </c>
      <c r="H69" s="10">
        <f>FC_IND_IS_BF_E!H69+FC_IND_IS_EA_E!H69</f>
        <v>0</v>
      </c>
      <c r="I69" s="10">
        <f>FC_IND_IS_BF_E!I69+FC_IND_IS_EA_E!I69</f>
        <v>0</v>
      </c>
      <c r="J69" s="10">
        <f>FC_IND_IS_BF_E!J69+FC_IND_IS_EA_E!J69</f>
        <v>0</v>
      </c>
      <c r="K69" s="10">
        <f>FC_IND_IS_BF_E!K69+FC_IND_IS_EA_E!K69</f>
        <v>0</v>
      </c>
      <c r="L69" s="10">
        <f>FC_IND_IS_BF_E!L69+FC_IND_IS_EA_E!L69</f>
        <v>0</v>
      </c>
      <c r="M69" s="10">
        <f>FC_IND_IS_BF_E!M69+FC_IND_IS_EA_E!M69</f>
        <v>0</v>
      </c>
      <c r="N69" s="10">
        <f>FC_IND_IS_BF_E!N69+FC_IND_IS_EA_E!N69</f>
        <v>0</v>
      </c>
      <c r="O69" s="10">
        <f>FC_IND_IS_BF_E!O69+FC_IND_IS_EA_E!O69</f>
        <v>0</v>
      </c>
      <c r="P69" s="10">
        <f>FC_IND_IS_BF_E!P69+FC_IND_IS_EA_E!P69</f>
        <v>0</v>
      </c>
      <c r="Q69" s="10">
        <f>FC_IND_IS_BF_E!Q69+FC_IND_IS_EA_E!Q69</f>
        <v>0</v>
      </c>
      <c r="R69" s="10">
        <f>FC_IND_IS_BF_E!R69+FC_IND_IS_EA_E!R69</f>
        <v>0</v>
      </c>
      <c r="S69" s="10">
        <f>FC_IND_IS_BF_E!S69+FC_IND_IS_EA_E!S69</f>
        <v>0</v>
      </c>
      <c r="T69" s="10">
        <f>FC_IND_IS_BF_E!T69+FC_IND_IS_EA_E!T69</f>
        <v>0</v>
      </c>
      <c r="U69" s="10">
        <f>FC_IND_IS_BF_E!U69+FC_IND_IS_EA_E!U69</f>
        <v>0</v>
      </c>
      <c r="V69" s="10">
        <f>FC_IND_IS_BF_E!V69+FC_IND_IS_EA_E!V69</f>
        <v>0</v>
      </c>
      <c r="W69" s="10">
        <f>FC_IND_IS_BF_E!W69+FC_IND_IS_EA_E!W69</f>
        <v>0</v>
      </c>
      <c r="X69" s="10">
        <f>FC_IND_IS_BF_E!X69+FC_IND_IS_EA_E!X69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FC_IND_IS_BF_E!C70+FC_IND_IS_EA_E!C70</f>
        <v>0</v>
      </c>
      <c r="D70" s="10">
        <f>FC_IND_IS_BF_E!D70+FC_IND_IS_EA_E!D70</f>
        <v>0</v>
      </c>
      <c r="E70" s="10">
        <f>FC_IND_IS_BF_E!E70+FC_IND_IS_EA_E!E70</f>
        <v>0</v>
      </c>
      <c r="F70" s="10">
        <f>FC_IND_IS_BF_E!F70+FC_IND_IS_EA_E!F70</f>
        <v>0</v>
      </c>
      <c r="G70" s="10">
        <f>FC_IND_IS_BF_E!G70+FC_IND_IS_EA_E!G70</f>
        <v>0</v>
      </c>
      <c r="H70" s="10">
        <f>FC_IND_IS_BF_E!H70+FC_IND_IS_EA_E!H70</f>
        <v>0</v>
      </c>
      <c r="I70" s="10">
        <f>FC_IND_IS_BF_E!I70+FC_IND_IS_EA_E!I70</f>
        <v>0</v>
      </c>
      <c r="J70" s="10">
        <f>FC_IND_IS_BF_E!J70+FC_IND_IS_EA_E!J70</f>
        <v>0</v>
      </c>
      <c r="K70" s="10">
        <f>FC_IND_IS_BF_E!K70+FC_IND_IS_EA_E!K70</f>
        <v>0</v>
      </c>
      <c r="L70" s="10">
        <f>FC_IND_IS_BF_E!L70+FC_IND_IS_EA_E!L70</f>
        <v>0</v>
      </c>
      <c r="M70" s="10">
        <f>FC_IND_IS_BF_E!M70+FC_IND_IS_EA_E!M70</f>
        <v>0</v>
      </c>
      <c r="N70" s="10">
        <f>FC_IND_IS_BF_E!N70+FC_IND_IS_EA_E!N70</f>
        <v>0</v>
      </c>
      <c r="O70" s="10">
        <f>FC_IND_IS_BF_E!O70+FC_IND_IS_EA_E!O70</f>
        <v>0</v>
      </c>
      <c r="P70" s="10">
        <f>FC_IND_IS_BF_E!P70+FC_IND_IS_EA_E!P70</f>
        <v>0</v>
      </c>
      <c r="Q70" s="10">
        <f>FC_IND_IS_BF_E!Q70+FC_IND_IS_EA_E!Q70</f>
        <v>0</v>
      </c>
      <c r="R70" s="10">
        <f>FC_IND_IS_BF_E!R70+FC_IND_IS_EA_E!R70</f>
        <v>0</v>
      </c>
      <c r="S70" s="10">
        <f>FC_IND_IS_BF_E!S70+FC_IND_IS_EA_E!S70</f>
        <v>0</v>
      </c>
      <c r="T70" s="10">
        <f>FC_IND_IS_BF_E!T70+FC_IND_IS_EA_E!T70</f>
        <v>0</v>
      </c>
      <c r="U70" s="10">
        <f>FC_IND_IS_BF_E!U70+FC_IND_IS_EA_E!U70</f>
        <v>0</v>
      </c>
      <c r="V70" s="10">
        <f>FC_IND_IS_BF_E!V70+FC_IND_IS_EA_E!V70</f>
        <v>0</v>
      </c>
      <c r="W70" s="10">
        <f>FC_IND_IS_BF_E!W70+FC_IND_IS_EA_E!W70</f>
        <v>0</v>
      </c>
      <c r="X70" s="10">
        <f>FC_IND_IS_BF_E!X70+FC_IND_IS_EA_E!X70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FC_IND_IS_BF_E!C72+FC_IND_IS_EA_E!C72</f>
        <v>0</v>
      </c>
      <c r="D72" s="10">
        <f>FC_IND_IS_BF_E!D72+FC_IND_IS_EA_E!D72</f>
        <v>0</v>
      </c>
      <c r="E72" s="10">
        <f>FC_IND_IS_BF_E!E72+FC_IND_IS_EA_E!E72</f>
        <v>0</v>
      </c>
      <c r="F72" s="10">
        <f>FC_IND_IS_BF_E!F72+FC_IND_IS_EA_E!F72</f>
        <v>0</v>
      </c>
      <c r="G72" s="10">
        <f>FC_IND_IS_BF_E!G72+FC_IND_IS_EA_E!G72</f>
        <v>0</v>
      </c>
      <c r="H72" s="10">
        <f>FC_IND_IS_BF_E!H72+FC_IND_IS_EA_E!H72</f>
        <v>0</v>
      </c>
      <c r="I72" s="10">
        <f>FC_IND_IS_BF_E!I72+FC_IND_IS_EA_E!I72</f>
        <v>0</v>
      </c>
      <c r="J72" s="10">
        <f>FC_IND_IS_BF_E!J72+FC_IND_IS_EA_E!J72</f>
        <v>0</v>
      </c>
      <c r="K72" s="10">
        <f>FC_IND_IS_BF_E!K72+FC_IND_IS_EA_E!K72</f>
        <v>0</v>
      </c>
      <c r="L72" s="10">
        <f>FC_IND_IS_BF_E!L72+FC_IND_IS_EA_E!L72</f>
        <v>0</v>
      </c>
      <c r="M72" s="10">
        <f>FC_IND_IS_BF_E!M72+FC_IND_IS_EA_E!M72</f>
        <v>0</v>
      </c>
      <c r="N72" s="10">
        <f>FC_IND_IS_BF_E!N72+FC_IND_IS_EA_E!N72</f>
        <v>0</v>
      </c>
      <c r="O72" s="10">
        <f>FC_IND_IS_BF_E!O72+FC_IND_IS_EA_E!O72</f>
        <v>0</v>
      </c>
      <c r="P72" s="10">
        <f>FC_IND_IS_BF_E!P72+FC_IND_IS_EA_E!P72</f>
        <v>0</v>
      </c>
      <c r="Q72" s="10">
        <f>FC_IND_IS_BF_E!Q72+FC_IND_IS_EA_E!Q72</f>
        <v>0</v>
      </c>
      <c r="R72" s="10">
        <f>FC_IND_IS_BF_E!R72+FC_IND_IS_EA_E!R72</f>
        <v>0</v>
      </c>
      <c r="S72" s="10">
        <f>FC_IND_IS_BF_E!S72+FC_IND_IS_EA_E!S72</f>
        <v>0</v>
      </c>
      <c r="T72" s="10">
        <f>FC_IND_IS_BF_E!T72+FC_IND_IS_EA_E!T72</f>
        <v>0</v>
      </c>
      <c r="U72" s="10">
        <f>FC_IND_IS_BF_E!U72+FC_IND_IS_EA_E!U72</f>
        <v>0</v>
      </c>
      <c r="V72" s="10">
        <f>FC_IND_IS_BF_E!V72+FC_IND_IS_EA_E!V72</f>
        <v>0</v>
      </c>
      <c r="W72" s="10">
        <f>FC_IND_IS_BF_E!W72+FC_IND_IS_EA_E!W72</f>
        <v>0</v>
      </c>
      <c r="X72" s="10">
        <f>FC_IND_IS_BF_E!X72+FC_IND_IS_EA_E!X72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FC_IND_IS_BF_E!C73+FC_IND_IS_EA_E!C73</f>
        <v>0</v>
      </c>
      <c r="D73" s="10">
        <f>FC_IND_IS_BF_E!D73+FC_IND_IS_EA_E!D73</f>
        <v>0</v>
      </c>
      <c r="E73" s="10">
        <f>FC_IND_IS_BF_E!E73+FC_IND_IS_EA_E!E73</f>
        <v>0</v>
      </c>
      <c r="F73" s="10">
        <f>FC_IND_IS_BF_E!F73+FC_IND_IS_EA_E!F73</f>
        <v>0</v>
      </c>
      <c r="G73" s="10">
        <f>FC_IND_IS_BF_E!G73+FC_IND_IS_EA_E!G73</f>
        <v>0</v>
      </c>
      <c r="H73" s="10">
        <f>FC_IND_IS_BF_E!H73+FC_IND_IS_EA_E!H73</f>
        <v>0</v>
      </c>
      <c r="I73" s="10">
        <f>FC_IND_IS_BF_E!I73+FC_IND_IS_EA_E!I73</f>
        <v>0</v>
      </c>
      <c r="J73" s="10">
        <f>FC_IND_IS_BF_E!J73+FC_IND_IS_EA_E!J73</f>
        <v>0</v>
      </c>
      <c r="K73" s="10">
        <f>FC_IND_IS_BF_E!K73+FC_IND_IS_EA_E!K73</f>
        <v>0</v>
      </c>
      <c r="L73" s="10">
        <f>FC_IND_IS_BF_E!L73+FC_IND_IS_EA_E!L73</f>
        <v>0</v>
      </c>
      <c r="M73" s="10">
        <f>FC_IND_IS_BF_E!M73+FC_IND_IS_EA_E!M73</f>
        <v>0</v>
      </c>
      <c r="N73" s="10">
        <f>FC_IND_IS_BF_E!N73+FC_IND_IS_EA_E!N73</f>
        <v>0</v>
      </c>
      <c r="O73" s="10">
        <f>FC_IND_IS_BF_E!O73+FC_IND_IS_EA_E!O73</f>
        <v>0</v>
      </c>
      <c r="P73" s="10">
        <f>FC_IND_IS_BF_E!P73+FC_IND_IS_EA_E!P73</f>
        <v>0</v>
      </c>
      <c r="Q73" s="10">
        <f>FC_IND_IS_BF_E!Q73+FC_IND_IS_EA_E!Q73</f>
        <v>0</v>
      </c>
      <c r="R73" s="10">
        <f>FC_IND_IS_BF_E!R73+FC_IND_IS_EA_E!R73</f>
        <v>0</v>
      </c>
      <c r="S73" s="10">
        <f>FC_IND_IS_BF_E!S73+FC_IND_IS_EA_E!S73</f>
        <v>0</v>
      </c>
      <c r="T73" s="10">
        <f>FC_IND_IS_BF_E!T73+FC_IND_IS_EA_E!T73</f>
        <v>0</v>
      </c>
      <c r="U73" s="10">
        <f>FC_IND_IS_BF_E!U73+FC_IND_IS_EA_E!U73</f>
        <v>0</v>
      </c>
      <c r="V73" s="10">
        <f>FC_IND_IS_BF_E!V73+FC_IND_IS_EA_E!V73</f>
        <v>0</v>
      </c>
      <c r="W73" s="10">
        <f>FC_IND_IS_BF_E!W73+FC_IND_IS_EA_E!W73</f>
        <v>0</v>
      </c>
      <c r="X73" s="10">
        <f>FC_IND_IS_BF_E!X73+FC_IND_IS_EA_E!X73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FC_IND_IS_BF_E!C74+FC_IND_IS_EA_E!C74</f>
        <v>0</v>
      </c>
      <c r="D74" s="37">
        <f>FC_IND_IS_BF_E!D74+FC_IND_IS_EA_E!D74</f>
        <v>0</v>
      </c>
      <c r="E74" s="37">
        <f>FC_IND_IS_BF_E!E74+FC_IND_IS_EA_E!E74</f>
        <v>0</v>
      </c>
      <c r="F74" s="37">
        <f>FC_IND_IS_BF_E!F74+FC_IND_IS_EA_E!F74</f>
        <v>0</v>
      </c>
      <c r="G74" s="37">
        <f>FC_IND_IS_BF_E!G74+FC_IND_IS_EA_E!G74</f>
        <v>0</v>
      </c>
      <c r="H74" s="37">
        <f>FC_IND_IS_BF_E!H74+FC_IND_IS_EA_E!H74</f>
        <v>0</v>
      </c>
      <c r="I74" s="37">
        <f>FC_IND_IS_BF_E!I74+FC_IND_IS_EA_E!I74</f>
        <v>0</v>
      </c>
      <c r="J74" s="37">
        <f>FC_IND_IS_BF_E!J74+FC_IND_IS_EA_E!J74</f>
        <v>0</v>
      </c>
      <c r="K74" s="37">
        <f>FC_IND_IS_BF_E!K74+FC_IND_IS_EA_E!K74</f>
        <v>0</v>
      </c>
      <c r="L74" s="37">
        <f>FC_IND_IS_BF_E!L74+FC_IND_IS_EA_E!L74</f>
        <v>0</v>
      </c>
      <c r="M74" s="37">
        <f>FC_IND_IS_BF_E!M74+FC_IND_IS_EA_E!M74</f>
        <v>0</v>
      </c>
      <c r="N74" s="37">
        <f>FC_IND_IS_BF_E!N74+FC_IND_IS_EA_E!N74</f>
        <v>0</v>
      </c>
      <c r="O74" s="37">
        <f>FC_IND_IS_BF_E!O74+FC_IND_IS_EA_E!O74</f>
        <v>0</v>
      </c>
      <c r="P74" s="37">
        <f>FC_IND_IS_BF_E!P74+FC_IND_IS_EA_E!P74</f>
        <v>0</v>
      </c>
      <c r="Q74" s="37">
        <f>FC_IND_IS_BF_E!Q74+FC_IND_IS_EA_E!Q74</f>
        <v>0</v>
      </c>
      <c r="R74" s="37">
        <f>FC_IND_IS_BF_E!R74+FC_IND_IS_EA_E!R74</f>
        <v>0</v>
      </c>
      <c r="S74" s="37">
        <f>FC_IND_IS_BF_E!S74+FC_IND_IS_EA_E!S74</f>
        <v>0</v>
      </c>
      <c r="T74" s="37">
        <f>FC_IND_IS_BF_E!T74+FC_IND_IS_EA_E!T74</f>
        <v>0</v>
      </c>
      <c r="U74" s="37">
        <f>FC_IND_IS_BF_E!U74+FC_IND_IS_EA_E!U74</f>
        <v>0</v>
      </c>
      <c r="V74" s="37">
        <f>FC_IND_IS_BF_E!V74+FC_IND_IS_EA_E!V74</f>
        <v>0</v>
      </c>
      <c r="W74" s="37">
        <f>FC_IND_IS_BF_E!W74+FC_IND_IS_EA_E!W74</f>
        <v>0</v>
      </c>
      <c r="X74" s="37">
        <f>FC_IND_IS_BF_E!X74+FC_IND_IS_EA_E!X74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FC_IND_IS_BF_E!C75+FC_IND_IS_EA_E!C75</f>
        <v>0</v>
      </c>
      <c r="D75" s="37">
        <f>FC_IND_IS_BF_E!D75+FC_IND_IS_EA_E!D75</f>
        <v>2.3903697334479789E-2</v>
      </c>
      <c r="E75" s="37">
        <f>FC_IND_IS_BF_E!E75+FC_IND_IS_EA_E!E75</f>
        <v>0</v>
      </c>
      <c r="F75" s="37">
        <f>FC_IND_IS_BF_E!F75+FC_IND_IS_EA_E!F75</f>
        <v>0</v>
      </c>
      <c r="G75" s="37">
        <f>FC_IND_IS_BF_E!G75+FC_IND_IS_EA_E!G75</f>
        <v>2.3903697334479789E-2</v>
      </c>
      <c r="H75" s="37">
        <f>FC_IND_IS_BF_E!H75+FC_IND_IS_EA_E!H75</f>
        <v>2.3903697334479789E-2</v>
      </c>
      <c r="I75" s="37">
        <f>FC_IND_IS_BF_E!I75+FC_IND_IS_EA_E!I75</f>
        <v>2.3903697334479786E-2</v>
      </c>
      <c r="J75" s="37">
        <f>FC_IND_IS_BF_E!J75+FC_IND_IS_EA_E!J75</f>
        <v>0.11943250214961311</v>
      </c>
      <c r="K75" s="37">
        <f>FC_IND_IS_BF_E!K75+FC_IND_IS_EA_E!K75</f>
        <v>2.3903697334479789E-2</v>
      </c>
      <c r="L75" s="37">
        <f>FC_IND_IS_BF_E!L75+FC_IND_IS_EA_E!L75</f>
        <v>0.2149613069647463</v>
      </c>
      <c r="M75" s="37">
        <f>FC_IND_IS_BF_E!M75+FC_IND_IS_EA_E!M75</f>
        <v>0.42992261392949271</v>
      </c>
      <c r="N75" s="37">
        <f>FC_IND_IS_BF_E!N75+FC_IND_IS_EA_E!N75</f>
        <v>0.14333619948409279</v>
      </c>
      <c r="O75" s="37">
        <f>FC_IND_IS_BF_E!O75+FC_IND_IS_EA_E!O75</f>
        <v>0.16715391229578669</v>
      </c>
      <c r="P75" s="37">
        <f>FC_IND_IS_BF_E!P75+FC_IND_IS_EA_E!P75</f>
        <v>0.19105760963026661</v>
      </c>
      <c r="Q75" s="37">
        <f>FC_IND_IS_BF_E!Q75+FC_IND_IS_EA_E!Q75</f>
        <v>0.14333619948409282</v>
      </c>
      <c r="R75" s="37">
        <f>FC_IND_IS_BF_E!R75+FC_IND_IS_EA_E!R75</f>
        <v>2.020636285468615E-2</v>
      </c>
      <c r="S75" s="37">
        <f>FC_IND_IS_BF_E!S75+FC_IND_IS_EA_E!S75</f>
        <v>0.15657781599312123</v>
      </c>
      <c r="T75" s="37">
        <f>FC_IND_IS_BF_E!T75+FC_IND_IS_EA_E!T75</f>
        <v>0.13731728288907999</v>
      </c>
      <c r="U75" s="37">
        <f>FC_IND_IS_BF_E!U75+FC_IND_IS_EA_E!U75</f>
        <v>0.1691315563198624</v>
      </c>
      <c r="V75" s="37">
        <f>FC_IND_IS_BF_E!V75+FC_IND_IS_EA_E!V75</f>
        <v>0.24582975064488391</v>
      </c>
      <c r="W75" s="37">
        <f>FC_IND_IS_BF_E!W75+FC_IND_IS_EA_E!W75</f>
        <v>0.1766122098022356</v>
      </c>
      <c r="X75" s="37">
        <f>FC_IND_IS_BF_E!X75+FC_IND_IS_EA_E!X75</f>
        <v>4.3926913155631988</v>
      </c>
    </row>
    <row r="76" spans="1:24" ht="11.25" customHeight="1" x14ac:dyDescent="0.2">
      <c r="A76" s="38" t="s">
        <v>139</v>
      </c>
      <c r="B76" s="39" t="s">
        <v>140</v>
      </c>
      <c r="C76" s="40">
        <f>FC_IND_IS_BF_E!C76+FC_IND_IS_EA_E!C76</f>
        <v>216.2791917454858</v>
      </c>
      <c r="D76" s="40">
        <f>FC_IND_IS_BF_E!D76+FC_IND_IS_EA_E!D76</f>
        <v>216.68710232158207</v>
      </c>
      <c r="E76" s="40">
        <f>FC_IND_IS_BF_E!E76+FC_IND_IS_EA_E!E76</f>
        <v>211.82596732588132</v>
      </c>
      <c r="F76" s="40">
        <f>FC_IND_IS_BF_E!F76+FC_IND_IS_EA_E!F76</f>
        <v>218.7511607910576</v>
      </c>
      <c r="G76" s="40">
        <f>FC_IND_IS_BF_E!G76+FC_IND_IS_EA_E!G76</f>
        <v>222.92416165090279</v>
      </c>
      <c r="H76" s="40">
        <f>FC_IND_IS_BF_E!H76+FC_IND_IS_EA_E!H76</f>
        <v>224.09423903697331</v>
      </c>
      <c r="I76" s="40">
        <f>FC_IND_IS_BF_E!I76+FC_IND_IS_EA_E!I76</f>
        <v>221.50498710232159</v>
      </c>
      <c r="J76" s="40">
        <f>FC_IND_IS_BF_E!J76+FC_IND_IS_EA_E!J76</f>
        <v>227.34247635425621</v>
      </c>
      <c r="K76" s="40">
        <f>FC_IND_IS_BF_E!K76+FC_IND_IS_EA_E!K76</f>
        <v>219.48159931212379</v>
      </c>
      <c r="L76" s="40">
        <f>FC_IND_IS_BF_E!L76+FC_IND_IS_EA_E!L76</f>
        <v>197.0593293207223</v>
      </c>
      <c r="M76" s="40">
        <f>FC_IND_IS_BF_E!M76+FC_IND_IS_EA_E!M76</f>
        <v>217.54496990541696</v>
      </c>
      <c r="N76" s="40">
        <f>FC_IND_IS_BF_E!N76+FC_IND_IS_EA_E!N76</f>
        <v>221.81255374032671</v>
      </c>
      <c r="O76" s="40">
        <f>FC_IND_IS_BF_E!O76+FC_IND_IS_EA_E!O76</f>
        <v>222.50558899398098</v>
      </c>
      <c r="P76" s="40">
        <f>FC_IND_IS_BF_E!P76+FC_IND_IS_EA_E!P76</f>
        <v>217.74823731728293</v>
      </c>
      <c r="Q76" s="40">
        <f>FC_IND_IS_BF_E!Q76+FC_IND_IS_EA_E!Q76</f>
        <v>222.08417884780744</v>
      </c>
      <c r="R76" s="40">
        <f>FC_IND_IS_BF_E!R76+FC_IND_IS_EA_E!R76</f>
        <v>218.02252794496991</v>
      </c>
      <c r="S76" s="40">
        <f>FC_IND_IS_BF_E!S76+FC_IND_IS_EA_E!S76</f>
        <v>213.60180567497849</v>
      </c>
      <c r="T76" s="40">
        <f>FC_IND_IS_BF_E!T76+FC_IND_IS_EA_E!T76</f>
        <v>210.70309544282031</v>
      </c>
      <c r="U76" s="40">
        <f>FC_IND_IS_BF_E!U76+FC_IND_IS_EA_E!U76</f>
        <v>205.33430782459149</v>
      </c>
      <c r="V76" s="40">
        <f>FC_IND_IS_BF_E!V76+FC_IND_IS_EA_E!V76</f>
        <v>201.68151332760101</v>
      </c>
      <c r="W76" s="40">
        <f>FC_IND_IS_BF_E!W76+FC_IND_IS_EA_E!W76</f>
        <v>176.27592433361991</v>
      </c>
      <c r="X76" s="40">
        <f>FC_IND_IS_BF_E!X76+FC_IND_IS_EA_E!X76</f>
        <v>184.48039552880479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416</v>
      </c>
      <c r="B1" s="4" t="s">
        <v>415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677.89968337331072</v>
      </c>
      <c r="D2" s="31">
        <f t="shared" ref="D2:X2" si="1">SUM(D3,D17,D22,D25,D26,D51,D52,D71,D74,D75,D76)</f>
        <v>688.80742858116673</v>
      </c>
      <c r="E2" s="31">
        <f t="shared" si="1"/>
        <v>685.45475429750286</v>
      </c>
      <c r="F2" s="31">
        <f t="shared" si="1"/>
        <v>689.20417047223202</v>
      </c>
      <c r="G2" s="31">
        <f t="shared" si="1"/>
        <v>710.65328141524117</v>
      </c>
      <c r="H2" s="31">
        <f t="shared" si="1"/>
        <v>701.31954494016713</v>
      </c>
      <c r="I2" s="31">
        <f t="shared" si="1"/>
        <v>709.8536975472141</v>
      </c>
      <c r="J2" s="31">
        <f t="shared" si="1"/>
        <v>694.9364124045884</v>
      </c>
      <c r="K2" s="31">
        <f t="shared" si="1"/>
        <v>677.42010031816721</v>
      </c>
      <c r="L2" s="31">
        <f t="shared" si="1"/>
        <v>597.32209076365325</v>
      </c>
      <c r="M2" s="31">
        <f t="shared" si="1"/>
        <v>682.31041923020939</v>
      </c>
      <c r="N2" s="31">
        <f t="shared" si="1"/>
        <v>673.77544446942761</v>
      </c>
      <c r="O2" s="31">
        <f t="shared" si="1"/>
        <v>677.92099537393585</v>
      </c>
      <c r="P2" s="31">
        <f t="shared" si="1"/>
        <v>673.63170943703801</v>
      </c>
      <c r="Q2" s="31">
        <f t="shared" si="1"/>
        <v>675.08960989951595</v>
      </c>
      <c r="R2" s="31">
        <f t="shared" si="1"/>
        <v>786.51447905528892</v>
      </c>
      <c r="S2" s="31">
        <f t="shared" si="1"/>
        <v>816.8170816868851</v>
      </c>
      <c r="T2" s="31">
        <f t="shared" si="1"/>
        <v>851.35219260474526</v>
      </c>
      <c r="U2" s="31">
        <f t="shared" si="1"/>
        <v>799.08976784148797</v>
      </c>
      <c r="V2" s="31">
        <f t="shared" si="1"/>
        <v>771.28993981048291</v>
      </c>
      <c r="W2" s="31">
        <f t="shared" si="1"/>
        <v>728.29785038658861</v>
      </c>
      <c r="X2" s="31">
        <f t="shared" si="1"/>
        <v>769.12596732561371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10.313772402570013</v>
      </c>
      <c r="D3" s="34">
        <f t="shared" ref="D3:X3" si="3">SUM(D4,D8,D11)</f>
        <v>5.5235098996982259</v>
      </c>
      <c r="E3" s="34">
        <f t="shared" si="3"/>
        <v>15.735560458594112</v>
      </c>
      <c r="F3" s="34">
        <f t="shared" si="3"/>
        <v>8.2327970138873603</v>
      </c>
      <c r="G3" s="34">
        <f t="shared" si="3"/>
        <v>8.2472022709718118</v>
      </c>
      <c r="H3" s="34">
        <f t="shared" si="3"/>
        <v>4.8430808622688257</v>
      </c>
      <c r="I3" s="34">
        <f t="shared" si="3"/>
        <v>12.252794496953481</v>
      </c>
      <c r="J3" s="34">
        <f t="shared" si="3"/>
        <v>9.5299226138981901</v>
      </c>
      <c r="K3" s="34">
        <f t="shared" si="3"/>
        <v>7.4877901977445456</v>
      </c>
      <c r="L3" s="34">
        <f t="shared" si="3"/>
        <v>5.4456577815815264</v>
      </c>
      <c r="M3" s="34">
        <f t="shared" si="3"/>
        <v>10.210662080802351</v>
      </c>
      <c r="N3" s="34">
        <f t="shared" si="3"/>
        <v>7.4877901977204546</v>
      </c>
      <c r="O3" s="34">
        <f t="shared" si="3"/>
        <v>6.8071367153527964</v>
      </c>
      <c r="P3" s="34">
        <f t="shared" si="3"/>
        <v>6.8071367153768003</v>
      </c>
      <c r="Q3" s="34">
        <f t="shared" si="3"/>
        <v>6.8071367153687152</v>
      </c>
      <c r="R3" s="34">
        <f t="shared" si="3"/>
        <v>122.589251934077</v>
      </c>
      <c r="S3" s="34">
        <f t="shared" si="3"/>
        <v>154.92550722810705</v>
      </c>
      <c r="T3" s="34">
        <f t="shared" si="3"/>
        <v>157.62123817654233</v>
      </c>
      <c r="U3" s="34">
        <f t="shared" si="3"/>
        <v>144.68942390339703</v>
      </c>
      <c r="V3" s="34">
        <f t="shared" si="3"/>
        <v>141.207566637654</v>
      </c>
      <c r="W3" s="34">
        <f t="shared" si="3"/>
        <v>121.02441960412943</v>
      </c>
      <c r="X3" s="34">
        <f t="shared" si="3"/>
        <v>92.554772140747104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4.8681146209829356</v>
      </c>
      <c r="D4" s="29">
        <f t="shared" ref="D4:X4" si="5">SUM(D5:D7)</f>
        <v>3.4813774835379809</v>
      </c>
      <c r="E4" s="29">
        <f t="shared" si="5"/>
        <v>3.4827659616590818</v>
      </c>
      <c r="F4" s="29">
        <f t="shared" si="5"/>
        <v>2.787139232301139</v>
      </c>
      <c r="G4" s="29">
        <f t="shared" si="5"/>
        <v>3.4821979717659421</v>
      </c>
      <c r="H4" s="29">
        <f t="shared" si="5"/>
        <v>3.481687913003602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6.2358253714970449</v>
      </c>
      <c r="T4" s="29">
        <f t="shared" si="5"/>
        <v>14.118572656883829</v>
      </c>
      <c r="U4" s="29">
        <f t="shared" si="5"/>
        <v>18.204471195157311</v>
      </c>
      <c r="V4" s="29">
        <f t="shared" si="5"/>
        <v>7.0401547721299176</v>
      </c>
      <c r="W4" s="29">
        <f t="shared" si="5"/>
        <v>7.0244196044573322</v>
      </c>
      <c r="X4" s="29">
        <f t="shared" si="5"/>
        <v>9.6339638864785453</v>
      </c>
    </row>
    <row r="5" spans="1:24" ht="11.25" customHeight="1" x14ac:dyDescent="0.2">
      <c r="A5" s="41" t="s">
        <v>5</v>
      </c>
      <c r="B5" s="9" t="s">
        <v>6</v>
      </c>
      <c r="C5" s="10">
        <v>4.8681146209829356</v>
      </c>
      <c r="D5" s="10">
        <v>3.4813774835379809</v>
      </c>
      <c r="E5" s="10">
        <v>3.4827659616590818</v>
      </c>
      <c r="F5" s="10">
        <v>2.787139232301139</v>
      </c>
      <c r="G5" s="10">
        <v>3.4821979717659421</v>
      </c>
      <c r="H5" s="10">
        <v>3.481687913003602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6.2358253714970449</v>
      </c>
      <c r="T6" s="10">
        <v>14.118572656883829</v>
      </c>
      <c r="U6" s="10">
        <v>18.204471195157311</v>
      </c>
      <c r="V6" s="10">
        <v>7.0401547721299176</v>
      </c>
      <c r="W6" s="10">
        <v>7.0244196044573322</v>
      </c>
      <c r="X6" s="10">
        <v>9.6339638864785453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5.4456577815870784</v>
      </c>
      <c r="D11" s="29">
        <f t="shared" ref="D11:X11" si="9">SUM(D12:D16)</f>
        <v>2.042132416160245</v>
      </c>
      <c r="E11" s="29">
        <f t="shared" si="9"/>
        <v>12.25279449693503</v>
      </c>
      <c r="F11" s="29">
        <f t="shared" si="9"/>
        <v>5.4456577815862204</v>
      </c>
      <c r="G11" s="29">
        <f t="shared" si="9"/>
        <v>4.7650042992058701</v>
      </c>
      <c r="H11" s="29">
        <f t="shared" si="9"/>
        <v>1.3613929492652239</v>
      </c>
      <c r="I11" s="29">
        <f t="shared" si="9"/>
        <v>12.252794496953481</v>
      </c>
      <c r="J11" s="29">
        <f t="shared" si="9"/>
        <v>9.5299226138981901</v>
      </c>
      <c r="K11" s="29">
        <f t="shared" si="9"/>
        <v>7.4877901977445456</v>
      </c>
      <c r="L11" s="29">
        <f t="shared" si="9"/>
        <v>5.4456577815815264</v>
      </c>
      <c r="M11" s="29">
        <f t="shared" si="9"/>
        <v>10.210662080802351</v>
      </c>
      <c r="N11" s="29">
        <f t="shared" si="9"/>
        <v>7.4877901977204546</v>
      </c>
      <c r="O11" s="29">
        <f t="shared" si="9"/>
        <v>6.8071367153527964</v>
      </c>
      <c r="P11" s="29">
        <f t="shared" si="9"/>
        <v>6.8071367153768003</v>
      </c>
      <c r="Q11" s="29">
        <f t="shared" si="9"/>
        <v>6.8071367153687152</v>
      </c>
      <c r="R11" s="29">
        <f t="shared" si="9"/>
        <v>122.589251934077</v>
      </c>
      <c r="S11" s="29">
        <f t="shared" si="9"/>
        <v>148.68968185661001</v>
      </c>
      <c r="T11" s="29">
        <f t="shared" si="9"/>
        <v>143.50266551965851</v>
      </c>
      <c r="U11" s="29">
        <f t="shared" si="9"/>
        <v>126.4849527082397</v>
      </c>
      <c r="V11" s="29">
        <f t="shared" si="9"/>
        <v>134.16741186552409</v>
      </c>
      <c r="W11" s="29">
        <f t="shared" si="9"/>
        <v>113.9999999996721</v>
      </c>
      <c r="X11" s="29">
        <f t="shared" si="9"/>
        <v>82.920808254268564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5.4456577815870784</v>
      </c>
      <c r="D13" s="10">
        <v>2.042132416160245</v>
      </c>
      <c r="E13" s="10">
        <v>12.25279449693503</v>
      </c>
      <c r="F13" s="10">
        <v>5.4456577815862204</v>
      </c>
      <c r="G13" s="10">
        <v>4.7650042992058701</v>
      </c>
      <c r="H13" s="10">
        <v>1.3613929492652239</v>
      </c>
      <c r="I13" s="10">
        <v>12.252794496953481</v>
      </c>
      <c r="J13" s="10">
        <v>9.5299226138981901</v>
      </c>
      <c r="K13" s="10">
        <v>7.4877901977445456</v>
      </c>
      <c r="L13" s="10">
        <v>5.4456577815815264</v>
      </c>
      <c r="M13" s="10">
        <v>10.210662080802351</v>
      </c>
      <c r="N13" s="10">
        <v>7.4877901977204546</v>
      </c>
      <c r="O13" s="10">
        <v>6.8071367153527964</v>
      </c>
      <c r="P13" s="10">
        <v>6.8071367153768003</v>
      </c>
      <c r="Q13" s="10">
        <v>6.8071367153687152</v>
      </c>
      <c r="R13" s="10">
        <v>122.589251934077</v>
      </c>
      <c r="S13" s="10">
        <v>148.68968185661001</v>
      </c>
      <c r="T13" s="10">
        <v>143.50266551965851</v>
      </c>
      <c r="U13" s="10">
        <v>126.4849527082397</v>
      </c>
      <c r="V13" s="10">
        <v>134.16741186552409</v>
      </c>
      <c r="W13" s="10">
        <v>113.9999999996721</v>
      </c>
      <c r="X13" s="10">
        <v>82.920808254268564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154.58015595273031</v>
      </c>
      <c r="D17" s="37">
        <f t="shared" ref="D17:X17" si="11">SUM(D18:D21)</f>
        <v>165.50179739491625</v>
      </c>
      <c r="E17" s="37">
        <f t="shared" si="11"/>
        <v>163.4103964143037</v>
      </c>
      <c r="F17" s="37">
        <f t="shared" si="11"/>
        <v>183.65172339555426</v>
      </c>
      <c r="G17" s="37">
        <f t="shared" si="11"/>
        <v>220.23143701740202</v>
      </c>
      <c r="H17" s="37">
        <f t="shared" si="11"/>
        <v>213.64434090431433</v>
      </c>
      <c r="I17" s="37">
        <f t="shared" si="11"/>
        <v>230.0715385294082</v>
      </c>
      <c r="J17" s="37">
        <f t="shared" si="11"/>
        <v>225.27087203563468</v>
      </c>
      <c r="K17" s="37">
        <f t="shared" si="11"/>
        <v>219.27427831434579</v>
      </c>
      <c r="L17" s="37">
        <f t="shared" si="11"/>
        <v>180.29043225882464</v>
      </c>
      <c r="M17" s="37">
        <f t="shared" si="11"/>
        <v>197.64177836325422</v>
      </c>
      <c r="N17" s="37">
        <f t="shared" si="11"/>
        <v>189.61532732966316</v>
      </c>
      <c r="O17" s="37">
        <f t="shared" si="11"/>
        <v>191.92575791991072</v>
      </c>
      <c r="P17" s="37">
        <f t="shared" si="11"/>
        <v>196.91305302686101</v>
      </c>
      <c r="Q17" s="37">
        <f t="shared" si="11"/>
        <v>203.02177955185209</v>
      </c>
      <c r="R17" s="37">
        <f t="shared" si="11"/>
        <v>214.9039615909561</v>
      </c>
      <c r="S17" s="37">
        <f t="shared" si="11"/>
        <v>219.67276297020339</v>
      </c>
      <c r="T17" s="37">
        <f t="shared" si="11"/>
        <v>238.10601891659502</v>
      </c>
      <c r="U17" s="37">
        <f t="shared" si="11"/>
        <v>212.98546861564913</v>
      </c>
      <c r="V17" s="37">
        <f t="shared" si="11"/>
        <v>177.08486672398968</v>
      </c>
      <c r="W17" s="37">
        <f t="shared" si="11"/>
        <v>191.51951848667241</v>
      </c>
      <c r="X17" s="37">
        <f t="shared" si="11"/>
        <v>219.0674118658641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99.19531205841966</v>
      </c>
      <c r="D19" s="10">
        <v>99.200608350040739</v>
      </c>
      <c r="E19" s="10">
        <v>94.169647346456784</v>
      </c>
      <c r="F19" s="10">
        <v>111.57066624511201</v>
      </c>
      <c r="G19" s="10">
        <v>144.57624926022899</v>
      </c>
      <c r="H19" s="10">
        <v>139.50143146504456</v>
      </c>
      <c r="I19" s="10">
        <v>154.10492921788526</v>
      </c>
      <c r="J19" s="10">
        <v>151.96987621523428</v>
      </c>
      <c r="K19" s="10">
        <v>147.64645261599611</v>
      </c>
      <c r="L19" s="10">
        <v>108.78002827873071</v>
      </c>
      <c r="M19" s="10">
        <v>125.0648085495035</v>
      </c>
      <c r="N19" s="10">
        <v>119.4929071187406</v>
      </c>
      <c r="O19" s="10">
        <v>120.87583297229875</v>
      </c>
      <c r="P19" s="10">
        <v>127.10841458663853</v>
      </c>
      <c r="Q19" s="10">
        <v>136.48489692992044</v>
      </c>
      <c r="R19" s="10">
        <v>157.61737155926292</v>
      </c>
      <c r="S19" s="10">
        <v>149.46490192431531</v>
      </c>
      <c r="T19" s="10">
        <v>151.11220980223561</v>
      </c>
      <c r="U19" s="10">
        <v>141.8484092863284</v>
      </c>
      <c r="V19" s="10">
        <v>122.8116079105761</v>
      </c>
      <c r="W19" s="10">
        <v>128.56672398968189</v>
      </c>
      <c r="X19" s="10">
        <v>136.26259673258809</v>
      </c>
    </row>
    <row r="20" spans="1:24" ht="11.25" customHeight="1" x14ac:dyDescent="0.2">
      <c r="A20" s="42" t="s">
        <v>31</v>
      </c>
      <c r="B20" s="9" t="s">
        <v>32</v>
      </c>
      <c r="C20" s="10">
        <v>55.384843894310663</v>
      </c>
      <c r="D20" s="10">
        <v>66.3011890448755</v>
      </c>
      <c r="E20" s="10">
        <v>69.240749067846934</v>
      </c>
      <c r="F20" s="10">
        <v>72.081057150442263</v>
      </c>
      <c r="G20" s="10">
        <v>75.65518775717301</v>
      </c>
      <c r="H20" s="10">
        <v>74.142909439269786</v>
      </c>
      <c r="I20" s="10">
        <v>75.966609311522959</v>
      </c>
      <c r="J20" s="10">
        <v>73.300995820400416</v>
      </c>
      <c r="K20" s="10">
        <v>71.627825698349682</v>
      </c>
      <c r="L20" s="10">
        <v>71.510403980093912</v>
      </c>
      <c r="M20" s="10">
        <v>72.576969813750708</v>
      </c>
      <c r="N20" s="10">
        <v>70.122420210922542</v>
      </c>
      <c r="O20" s="10">
        <v>71.04992494761197</v>
      </c>
      <c r="P20" s="10">
        <v>69.80463844022249</v>
      </c>
      <c r="Q20" s="10">
        <v>66.536882621931653</v>
      </c>
      <c r="R20" s="10">
        <v>57.286590031693166</v>
      </c>
      <c r="S20" s="10">
        <v>70.207861045888066</v>
      </c>
      <c r="T20" s="10">
        <v>86.993809114359408</v>
      </c>
      <c r="U20" s="10">
        <v>71.137059329320721</v>
      </c>
      <c r="V20" s="10">
        <v>54.273258813413577</v>
      </c>
      <c r="W20" s="10">
        <v>62.952794496990528</v>
      </c>
      <c r="X20" s="10">
        <v>82.804815133276009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4.1035373661043959</v>
      </c>
      <c r="D26" s="37">
        <f t="shared" ref="D26:X26" si="15">SUM(D27,D33)</f>
        <v>4.1151715624121543</v>
      </c>
      <c r="E26" s="37">
        <f t="shared" si="15"/>
        <v>3.1025801160984492</v>
      </c>
      <c r="F26" s="37">
        <f t="shared" si="15"/>
        <v>4.1227802177934612</v>
      </c>
      <c r="G26" s="37">
        <f t="shared" si="15"/>
        <v>4.1175735200185875</v>
      </c>
      <c r="H26" s="37">
        <f t="shared" si="15"/>
        <v>4.1158167069826836</v>
      </c>
      <c r="I26" s="37">
        <f t="shared" si="15"/>
        <v>3.0452189839562789</v>
      </c>
      <c r="J26" s="37">
        <f t="shared" si="15"/>
        <v>5.1717799606425938</v>
      </c>
      <c r="K26" s="37">
        <f t="shared" si="15"/>
        <v>5.1835815371524454</v>
      </c>
      <c r="L26" s="37">
        <f t="shared" si="15"/>
        <v>5.2669213232812808</v>
      </c>
      <c r="M26" s="37">
        <f t="shared" si="15"/>
        <v>3.0593727817168763</v>
      </c>
      <c r="N26" s="37">
        <f t="shared" si="15"/>
        <v>3.0478532442078921</v>
      </c>
      <c r="O26" s="37">
        <f t="shared" si="15"/>
        <v>3.0564890032038354</v>
      </c>
      <c r="P26" s="37">
        <f t="shared" si="15"/>
        <v>4.0775903666394466</v>
      </c>
      <c r="Q26" s="37">
        <f t="shared" si="15"/>
        <v>4.0808286080099876</v>
      </c>
      <c r="R26" s="37">
        <f t="shared" si="15"/>
        <v>1.2250188598296545</v>
      </c>
      <c r="S26" s="37">
        <f t="shared" si="15"/>
        <v>0.63756950928473644</v>
      </c>
      <c r="T26" s="37">
        <f t="shared" si="15"/>
        <v>2.4761822871883057</v>
      </c>
      <c r="U26" s="37">
        <f t="shared" si="15"/>
        <v>2.0976784178847812</v>
      </c>
      <c r="V26" s="37">
        <f t="shared" si="15"/>
        <v>2.510490111779879</v>
      </c>
      <c r="W26" s="37">
        <f t="shared" si="15"/>
        <v>3.7033533963886507</v>
      </c>
      <c r="X26" s="37">
        <f t="shared" si="15"/>
        <v>5.0750644883920888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4.1035373661043959</v>
      </c>
      <c r="D33" s="29">
        <f t="shared" ref="D33:X33" si="19">SUM(D34:D50)</f>
        <v>4.1151715624121543</v>
      </c>
      <c r="E33" s="29">
        <f t="shared" si="19"/>
        <v>3.1025801160984492</v>
      </c>
      <c r="F33" s="29">
        <f t="shared" si="19"/>
        <v>4.1227802177934612</v>
      </c>
      <c r="G33" s="29">
        <f t="shared" si="19"/>
        <v>4.1175735200185875</v>
      </c>
      <c r="H33" s="29">
        <f t="shared" si="19"/>
        <v>4.1158167069826836</v>
      </c>
      <c r="I33" s="29">
        <f t="shared" si="19"/>
        <v>3.0452189839562789</v>
      </c>
      <c r="J33" s="29">
        <f t="shared" si="19"/>
        <v>5.1717799606425938</v>
      </c>
      <c r="K33" s="29">
        <f t="shared" si="19"/>
        <v>5.1835815371524454</v>
      </c>
      <c r="L33" s="29">
        <f t="shared" si="19"/>
        <v>5.2669213232812808</v>
      </c>
      <c r="M33" s="29">
        <f t="shared" si="19"/>
        <v>3.0593727817168763</v>
      </c>
      <c r="N33" s="29">
        <f t="shared" si="19"/>
        <v>3.0478532442078921</v>
      </c>
      <c r="O33" s="29">
        <f t="shared" si="19"/>
        <v>3.0564890032038354</v>
      </c>
      <c r="P33" s="29">
        <f t="shared" si="19"/>
        <v>4.0775903666394466</v>
      </c>
      <c r="Q33" s="29">
        <f t="shared" si="19"/>
        <v>4.0808286080099876</v>
      </c>
      <c r="R33" s="29">
        <f t="shared" si="19"/>
        <v>1.2250188598296545</v>
      </c>
      <c r="S33" s="29">
        <f t="shared" si="19"/>
        <v>0.63756950928473644</v>
      </c>
      <c r="T33" s="29">
        <f t="shared" si="19"/>
        <v>2.4761822871883057</v>
      </c>
      <c r="U33" s="29">
        <f t="shared" si="19"/>
        <v>2.0976784178847812</v>
      </c>
      <c r="V33" s="29">
        <f t="shared" si="19"/>
        <v>2.510490111779879</v>
      </c>
      <c r="W33" s="29">
        <f t="shared" si="19"/>
        <v>3.7033533963886507</v>
      </c>
      <c r="X33" s="29">
        <f t="shared" si="19"/>
        <v>5.0750644883920888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1.0628303281876428</v>
      </c>
      <c r="D36" s="10">
        <v>1.0658412466735268</v>
      </c>
      <c r="E36" s="10">
        <v>1.0671847310955642</v>
      </c>
      <c r="F36" s="10">
        <v>1.0678103746313563</v>
      </c>
      <c r="G36" s="10">
        <v>1.0664629996510764</v>
      </c>
      <c r="H36" s="10">
        <v>1.0660083278191157</v>
      </c>
      <c r="I36" s="10">
        <v>0</v>
      </c>
      <c r="J36" s="10">
        <v>2.1279363559688407</v>
      </c>
      <c r="K36" s="10">
        <v>2.1298940682772081</v>
      </c>
      <c r="L36" s="10">
        <v>3.2169798001206793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0.6549529666555185</v>
      </c>
      <c r="S36" s="10">
        <v>0.56605664811589962</v>
      </c>
      <c r="T36" s="10">
        <v>1.0049871023215819</v>
      </c>
      <c r="U36" s="10">
        <v>0.77721410146173686</v>
      </c>
      <c r="V36" s="10">
        <v>0.86466036113499556</v>
      </c>
      <c r="W36" s="10">
        <v>1.4325021496130701</v>
      </c>
      <c r="X36" s="10">
        <v>1.094582975064488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3.0407070379167531</v>
      </c>
      <c r="D43" s="10">
        <v>3.049330315738628</v>
      </c>
      <c r="E43" s="10">
        <v>2.035395385002885</v>
      </c>
      <c r="F43" s="10">
        <v>3.0549698431621048</v>
      </c>
      <c r="G43" s="10">
        <v>3.0511105203675108</v>
      </c>
      <c r="H43" s="10">
        <v>3.0498083791635677</v>
      </c>
      <c r="I43" s="10">
        <v>3.0452189839562789</v>
      </c>
      <c r="J43" s="10">
        <v>3.0438436046737527</v>
      </c>
      <c r="K43" s="10">
        <v>3.0536874688752369</v>
      </c>
      <c r="L43" s="10">
        <v>2.0499415231606015</v>
      </c>
      <c r="M43" s="10">
        <v>3.0593727817168763</v>
      </c>
      <c r="N43" s="10">
        <v>3.0478532442078921</v>
      </c>
      <c r="O43" s="10">
        <v>3.0564890032038354</v>
      </c>
      <c r="P43" s="10">
        <v>4.0775903666394466</v>
      </c>
      <c r="Q43" s="10">
        <v>4.0808286080099876</v>
      </c>
      <c r="R43" s="10">
        <v>0.57006589317413614</v>
      </c>
      <c r="S43" s="10">
        <v>7.1512861168836775E-2</v>
      </c>
      <c r="T43" s="10">
        <v>7.2226999140154763E-2</v>
      </c>
      <c r="U43" s="10">
        <v>6.5262252794496989E-2</v>
      </c>
      <c r="V43" s="10">
        <v>7.222699914015477E-3</v>
      </c>
      <c r="W43" s="10">
        <v>0.41513327601031808</v>
      </c>
      <c r="X43" s="10">
        <v>2.029406706792777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1.398968185726569</v>
      </c>
      <c r="U48" s="10">
        <v>1.255202063628547</v>
      </c>
      <c r="V48" s="10">
        <v>1.6386070507308681</v>
      </c>
      <c r="W48" s="10">
        <v>1.7941530524505589</v>
      </c>
      <c r="X48" s="10">
        <v>1.8958727429062769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6.156491831470335E-2</v>
      </c>
      <c r="X50" s="10">
        <v>5.5202063628546863E-2</v>
      </c>
    </row>
    <row r="51" spans="1:24" ht="11.25" customHeight="1" x14ac:dyDescent="0.2">
      <c r="A51" s="35" t="s">
        <v>89</v>
      </c>
      <c r="B51" s="36" t="s">
        <v>90</v>
      </c>
      <c r="C51" s="37">
        <v>300.7635714992183</v>
      </c>
      <c r="D51" s="37">
        <v>303.69356885568635</v>
      </c>
      <c r="E51" s="37">
        <v>297.34234955735729</v>
      </c>
      <c r="F51" s="37">
        <v>280.17233736556818</v>
      </c>
      <c r="G51" s="37">
        <v>261.56445061077136</v>
      </c>
      <c r="H51" s="37">
        <v>261.27047605026121</v>
      </c>
      <c r="I51" s="37">
        <v>250.33481555620341</v>
      </c>
      <c r="J51" s="37">
        <v>235.1165606812915</v>
      </c>
      <c r="K51" s="37">
        <v>232.9081386307052</v>
      </c>
      <c r="L51" s="37">
        <v>212.10973856955354</v>
      </c>
      <c r="M51" s="37">
        <v>259.4936258930415</v>
      </c>
      <c r="N51" s="37">
        <v>259.70775117860325</v>
      </c>
      <c r="O51" s="37">
        <v>260.07676532310643</v>
      </c>
      <c r="P51" s="37">
        <v>254.12453365526059</v>
      </c>
      <c r="Q51" s="37">
        <v>244.81342363459885</v>
      </c>
      <c r="R51" s="37">
        <v>234.93094479518908</v>
      </c>
      <c r="S51" s="37">
        <v>232.36016992135421</v>
      </c>
      <c r="T51" s="37">
        <v>242.30834049871021</v>
      </c>
      <c r="U51" s="37">
        <v>233.81375752364571</v>
      </c>
      <c r="V51" s="37">
        <v>248.5596732588134</v>
      </c>
      <c r="W51" s="37">
        <v>235.5980223559759</v>
      </c>
      <c r="X51" s="37">
        <v>263.55563198624247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2.3573656604301441E-2</v>
      </c>
      <c r="E75" s="37">
        <v>0</v>
      </c>
      <c r="F75" s="37">
        <v>0</v>
      </c>
      <c r="G75" s="37">
        <v>2.3588436184744876E-2</v>
      </c>
      <c r="H75" s="37">
        <v>2.3577455161244071E-2</v>
      </c>
      <c r="I75" s="37">
        <v>2.3538499941684346E-2</v>
      </c>
      <c r="J75" s="37">
        <v>0.1175499243563846</v>
      </c>
      <c r="K75" s="37">
        <v>2.355063863425912E-2</v>
      </c>
      <c r="L75" s="37">
        <v>0.21339971710433581</v>
      </c>
      <c r="M75" s="37">
        <v>0.42443800388294112</v>
      </c>
      <c r="N75" s="37">
        <v>0.14092505319051835</v>
      </c>
      <c r="O75" s="37">
        <v>0.1648516971069213</v>
      </c>
      <c r="P75" s="37">
        <v>0.18854073425457646</v>
      </c>
      <c r="Q75" s="37">
        <v>0.14157086918567272</v>
      </c>
      <c r="R75" s="37">
        <v>1.998768271332408E-2</v>
      </c>
      <c r="S75" s="37">
        <v>0.15508325552529692</v>
      </c>
      <c r="T75" s="37">
        <v>0.13731728288907999</v>
      </c>
      <c r="U75" s="37">
        <v>0.1691315563198624</v>
      </c>
      <c r="V75" s="37">
        <v>0.24582975064488391</v>
      </c>
      <c r="W75" s="37">
        <v>0.1766122098022356</v>
      </c>
      <c r="X75" s="37">
        <v>4.3926913155631988</v>
      </c>
    </row>
    <row r="76" spans="1:24" ht="11.25" customHeight="1" x14ac:dyDescent="0.2">
      <c r="A76" s="38" t="s">
        <v>139</v>
      </c>
      <c r="B76" s="39" t="s">
        <v>140</v>
      </c>
      <c r="C76" s="40">
        <v>208.13864615268767</v>
      </c>
      <c r="D76" s="40">
        <v>209.94980721184942</v>
      </c>
      <c r="E76" s="40">
        <v>205.86386775114934</v>
      </c>
      <c r="F76" s="40">
        <v>213.02453247942881</v>
      </c>
      <c r="G76" s="40">
        <v>216.46902955989265</v>
      </c>
      <c r="H76" s="40">
        <v>217.42225296117886</v>
      </c>
      <c r="I76" s="40">
        <v>214.12579148075102</v>
      </c>
      <c r="J76" s="40">
        <v>219.72972718876503</v>
      </c>
      <c r="K76" s="40">
        <v>212.542760999585</v>
      </c>
      <c r="L76" s="40">
        <v>193.99594111330788</v>
      </c>
      <c r="M76" s="40">
        <v>211.48054210751144</v>
      </c>
      <c r="N76" s="40">
        <v>213.77579746604226</v>
      </c>
      <c r="O76" s="40">
        <v>215.88999471525509</v>
      </c>
      <c r="P76" s="40">
        <v>211.52085493864567</v>
      </c>
      <c r="Q76" s="40">
        <v>216.22487052050062</v>
      </c>
      <c r="R76" s="40">
        <v>212.8453141925238</v>
      </c>
      <c r="S76" s="40">
        <v>209.06598880241057</v>
      </c>
      <c r="T76" s="40">
        <v>210.70309544282031</v>
      </c>
      <c r="U76" s="40">
        <v>205.33430782459149</v>
      </c>
      <c r="V76" s="40">
        <v>201.68151332760101</v>
      </c>
      <c r="W76" s="40">
        <v>176.27592433361991</v>
      </c>
      <c r="X76" s="40">
        <v>184.48039552880479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418</v>
      </c>
      <c r="B1" s="4" t="s">
        <v>417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12.672199687738221</v>
      </c>
      <c r="D2" s="31">
        <f t="shared" ref="D2:X2" si="1">SUM(D3,D17,D22,D25,D26,D51,D52,D71,D74,D75,D76)</f>
        <v>10.507876663889117</v>
      </c>
      <c r="E2" s="31">
        <f t="shared" si="1"/>
        <v>9.3311442407601106</v>
      </c>
      <c r="F2" s="31">
        <f t="shared" si="1"/>
        <v>8.8717538613877984</v>
      </c>
      <c r="G2" s="31">
        <f t="shared" si="1"/>
        <v>10.022728902901488</v>
      </c>
      <c r="H2" s="31">
        <f t="shared" si="1"/>
        <v>10.306250416668473</v>
      </c>
      <c r="I2" s="31">
        <f t="shared" si="1"/>
        <v>11.47562317505591</v>
      </c>
      <c r="J2" s="31">
        <f t="shared" si="1"/>
        <v>11.657052771679862</v>
      </c>
      <c r="K2" s="31">
        <f t="shared" si="1"/>
        <v>10.656425907112107</v>
      </c>
      <c r="L2" s="31">
        <f t="shared" si="1"/>
        <v>4.6556392449452444</v>
      </c>
      <c r="M2" s="31">
        <f t="shared" si="1"/>
        <v>9.368858499799245</v>
      </c>
      <c r="N2" s="31">
        <f t="shared" si="1"/>
        <v>12.332036184054697</v>
      </c>
      <c r="O2" s="31">
        <f t="shared" si="1"/>
        <v>10.135410473011669</v>
      </c>
      <c r="P2" s="31">
        <f t="shared" si="1"/>
        <v>9.5822200556531669</v>
      </c>
      <c r="Q2" s="31">
        <f t="shared" si="1"/>
        <v>8.9478793524186653</v>
      </c>
      <c r="R2" s="31">
        <f t="shared" si="1"/>
        <v>8.228599190626845</v>
      </c>
      <c r="S2" s="31">
        <f t="shared" si="1"/>
        <v>7.3109492675428989</v>
      </c>
      <c r="T2" s="31">
        <f t="shared" si="1"/>
        <v>5.8571991701228399E-10</v>
      </c>
      <c r="U2" s="31">
        <f t="shared" si="1"/>
        <v>3.0034996711947315E-10</v>
      </c>
      <c r="V2" s="31">
        <f t="shared" si="1"/>
        <v>3.5110492291323681E-10</v>
      </c>
      <c r="W2" s="31">
        <f t="shared" si="1"/>
        <v>3.4176395047325059E-10</v>
      </c>
      <c r="X2" s="31">
        <f t="shared" si="1"/>
        <v>2.6750512915896252E-10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3.0595611187508531E-2</v>
      </c>
      <c r="D3" s="34">
        <f t="shared" ref="D3:X3" si="3">SUM(D4,D8,D11)</f>
        <v>1.7676686716219248E-2</v>
      </c>
      <c r="E3" s="34">
        <f t="shared" si="3"/>
        <v>1.6288208645782731E-2</v>
      </c>
      <c r="F3" s="34">
        <f t="shared" si="3"/>
        <v>1.2172891529664831E-2</v>
      </c>
      <c r="G3" s="34">
        <f t="shared" si="3"/>
        <v>1.685619850368214E-2</v>
      </c>
      <c r="H3" s="34">
        <f t="shared" si="3"/>
        <v>1.7366257249660233E-2</v>
      </c>
      <c r="I3" s="34">
        <f t="shared" si="3"/>
        <v>3.7058356383568025E-11</v>
      </c>
      <c r="J3" s="34">
        <f t="shared" si="3"/>
        <v>3.1301183867071813E-11</v>
      </c>
      <c r="K3" s="34">
        <f t="shared" si="3"/>
        <v>1.9856116750816E-11</v>
      </c>
      <c r="L3" s="34">
        <f t="shared" si="3"/>
        <v>1.7784884676075308E-11</v>
      </c>
      <c r="M3" s="34">
        <f t="shared" si="3"/>
        <v>2.3099744339560857E-11</v>
      </c>
      <c r="N3" s="34">
        <f t="shared" si="3"/>
        <v>4.3947068206762196E-11</v>
      </c>
      <c r="O3" s="34">
        <f t="shared" si="3"/>
        <v>3.8433256577263819E-11</v>
      </c>
      <c r="P3" s="34">
        <f t="shared" si="3"/>
        <v>1.4429346606448235E-11</v>
      </c>
      <c r="Q3" s="34">
        <f t="shared" si="3"/>
        <v>2.2514434760978475E-11</v>
      </c>
      <c r="R3" s="34">
        <f t="shared" si="3"/>
        <v>5.7480065152049065E-10</v>
      </c>
      <c r="S3" s="34">
        <f t="shared" si="3"/>
        <v>2.8147114111351179E-2</v>
      </c>
      <c r="T3" s="34">
        <f t="shared" si="3"/>
        <v>5.8571991701228399E-10</v>
      </c>
      <c r="U3" s="34">
        <f t="shared" si="3"/>
        <v>3.0034996711947315E-10</v>
      </c>
      <c r="V3" s="34">
        <f t="shared" si="3"/>
        <v>3.5110492291323681E-10</v>
      </c>
      <c r="W3" s="34">
        <f t="shared" si="3"/>
        <v>3.4176395047325059E-10</v>
      </c>
      <c r="X3" s="34">
        <f t="shared" si="3"/>
        <v>2.6750512915896252E-10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4">SUM(C5:C7)</f>
        <v>3.059561117527565E-2</v>
      </c>
      <c r="D4" s="29">
        <f t="shared" ref="D4:X4" si="5">SUM(D5:D7)</f>
        <v>1.7676686711374234E-2</v>
      </c>
      <c r="E4" s="29">
        <f t="shared" si="5"/>
        <v>1.6288208590273356E-2</v>
      </c>
      <c r="F4" s="29">
        <f t="shared" si="5"/>
        <v>1.2172891516573969E-2</v>
      </c>
      <c r="G4" s="29">
        <f t="shared" si="5"/>
        <v>1.6856198483413021E-2</v>
      </c>
      <c r="H4" s="29">
        <f t="shared" si="5"/>
        <v>1.7366257245753136E-2</v>
      </c>
      <c r="I4" s="29">
        <f t="shared" si="5"/>
        <v>0</v>
      </c>
      <c r="J4" s="29">
        <f t="shared" si="5"/>
        <v>0</v>
      </c>
      <c r="K4" s="29">
        <f t="shared" si="5"/>
        <v>0</v>
      </c>
      <c r="L4" s="29">
        <f t="shared" si="5"/>
        <v>0</v>
      </c>
      <c r="M4" s="29">
        <f t="shared" si="5"/>
        <v>0</v>
      </c>
      <c r="N4" s="29">
        <f t="shared" si="5"/>
        <v>0</v>
      </c>
      <c r="O4" s="29">
        <f t="shared" si="5"/>
        <v>0</v>
      </c>
      <c r="P4" s="29">
        <f t="shared" si="5"/>
        <v>0</v>
      </c>
      <c r="Q4" s="29">
        <f t="shared" si="5"/>
        <v>0</v>
      </c>
      <c r="R4" s="29">
        <f t="shared" si="5"/>
        <v>0</v>
      </c>
      <c r="S4" s="29">
        <f t="shared" si="5"/>
        <v>2.8147113455662343E-2</v>
      </c>
      <c r="T4" s="29">
        <f t="shared" si="5"/>
        <v>3.7919889450677147E-11</v>
      </c>
      <c r="U4" s="29">
        <f t="shared" si="5"/>
        <v>2.7558400006455486E-11</v>
      </c>
      <c r="V4" s="29">
        <f t="shared" si="5"/>
        <v>1.1096012997313665E-11</v>
      </c>
      <c r="W4" s="29">
        <f t="shared" si="5"/>
        <v>1.3862688774679555E-11</v>
      </c>
      <c r="X4" s="29">
        <f t="shared" si="5"/>
        <v>2.1884716261411086E-11</v>
      </c>
    </row>
    <row r="5" spans="1:24" ht="11.25" customHeight="1" x14ac:dyDescent="0.2">
      <c r="A5" s="41" t="s">
        <v>5</v>
      </c>
      <c r="B5" s="9" t="s">
        <v>6</v>
      </c>
      <c r="C5" s="10">
        <v>3.059561117527565E-2</v>
      </c>
      <c r="D5" s="10">
        <v>1.7676686711374234E-2</v>
      </c>
      <c r="E5" s="10">
        <v>1.6288208590273356E-2</v>
      </c>
      <c r="F5" s="10">
        <v>1.2172891516573969E-2</v>
      </c>
      <c r="G5" s="10">
        <v>1.6856198483413021E-2</v>
      </c>
      <c r="H5" s="10">
        <v>1.7366257245753136E-2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2.8147113455662343E-2</v>
      </c>
      <c r="T6" s="10">
        <v>3.7919889450677147E-11</v>
      </c>
      <c r="U6" s="10">
        <v>2.7558400006455486E-11</v>
      </c>
      <c r="V6" s="10">
        <v>1.1096012997313665E-11</v>
      </c>
      <c r="W6" s="10">
        <v>1.3862688774679555E-11</v>
      </c>
      <c r="X6" s="10">
        <v>2.1884716261411086E-11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6">SUM(C9:C10)</f>
        <v>0</v>
      </c>
      <c r="D8" s="29">
        <f t="shared" ref="D8:X8" si="7">SUM(D9:D10)</f>
        <v>0</v>
      </c>
      <c r="E8" s="29">
        <f t="shared" si="7"/>
        <v>0</v>
      </c>
      <c r="F8" s="29">
        <f t="shared" si="7"/>
        <v>0</v>
      </c>
      <c r="G8" s="29">
        <f t="shared" si="7"/>
        <v>0</v>
      </c>
      <c r="H8" s="29">
        <f t="shared" si="7"/>
        <v>0</v>
      </c>
      <c r="I8" s="29">
        <f t="shared" si="7"/>
        <v>0</v>
      </c>
      <c r="J8" s="29">
        <f t="shared" si="7"/>
        <v>0</v>
      </c>
      <c r="K8" s="29">
        <f t="shared" si="7"/>
        <v>0</v>
      </c>
      <c r="L8" s="29">
        <f t="shared" si="7"/>
        <v>0</v>
      </c>
      <c r="M8" s="29">
        <f t="shared" si="7"/>
        <v>0</v>
      </c>
      <c r="N8" s="29">
        <f t="shared" si="7"/>
        <v>0</v>
      </c>
      <c r="O8" s="29">
        <f t="shared" si="7"/>
        <v>0</v>
      </c>
      <c r="P8" s="29">
        <f t="shared" si="7"/>
        <v>0</v>
      </c>
      <c r="Q8" s="29">
        <f t="shared" si="7"/>
        <v>0</v>
      </c>
      <c r="R8" s="29">
        <f t="shared" si="7"/>
        <v>0</v>
      </c>
      <c r="S8" s="29">
        <f t="shared" si="7"/>
        <v>0</v>
      </c>
      <c r="T8" s="29">
        <f t="shared" si="7"/>
        <v>0</v>
      </c>
      <c r="U8" s="29">
        <f t="shared" si="7"/>
        <v>0</v>
      </c>
      <c r="V8" s="29">
        <f t="shared" si="7"/>
        <v>0</v>
      </c>
      <c r="W8" s="29">
        <f t="shared" si="7"/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8">SUM(C12:C16)</f>
        <v>1.2232881374529825E-11</v>
      </c>
      <c r="D11" s="29">
        <f t="shared" ref="D11:X11" si="9">SUM(D12:D16)</f>
        <v>4.8450132794641831E-12</v>
      </c>
      <c r="E11" s="29">
        <f t="shared" si="9"/>
        <v>5.5509374874418427E-11</v>
      </c>
      <c r="F11" s="29">
        <f t="shared" si="9"/>
        <v>1.3090861727960146E-11</v>
      </c>
      <c r="G11" s="29">
        <f t="shared" si="9"/>
        <v>2.0269119715976558E-11</v>
      </c>
      <c r="H11" s="29">
        <f t="shared" si="9"/>
        <v>3.9070968682608509E-12</v>
      </c>
      <c r="I11" s="29">
        <f t="shared" si="9"/>
        <v>3.7058356383568025E-11</v>
      </c>
      <c r="J11" s="29">
        <f t="shared" si="9"/>
        <v>3.1301183867071813E-11</v>
      </c>
      <c r="K11" s="29">
        <f t="shared" si="9"/>
        <v>1.9856116750816E-11</v>
      </c>
      <c r="L11" s="29">
        <f t="shared" si="9"/>
        <v>1.7784884676075308E-11</v>
      </c>
      <c r="M11" s="29">
        <f t="shared" si="9"/>
        <v>2.3099744339560857E-11</v>
      </c>
      <c r="N11" s="29">
        <f t="shared" si="9"/>
        <v>4.3947068206762196E-11</v>
      </c>
      <c r="O11" s="29">
        <f t="shared" si="9"/>
        <v>3.8433256577263819E-11</v>
      </c>
      <c r="P11" s="29">
        <f t="shared" si="9"/>
        <v>1.4429346606448235E-11</v>
      </c>
      <c r="Q11" s="29">
        <f t="shared" si="9"/>
        <v>2.2514434760978475E-11</v>
      </c>
      <c r="R11" s="29">
        <f t="shared" si="9"/>
        <v>5.7480065152049065E-10</v>
      </c>
      <c r="S11" s="29">
        <f t="shared" si="9"/>
        <v>6.5568883655942045E-10</v>
      </c>
      <c r="T11" s="29">
        <f t="shared" si="9"/>
        <v>5.4780002756160684E-10</v>
      </c>
      <c r="U11" s="29">
        <f t="shared" si="9"/>
        <v>2.7279156711301766E-10</v>
      </c>
      <c r="V11" s="29">
        <f t="shared" si="9"/>
        <v>3.4000890991592314E-10</v>
      </c>
      <c r="W11" s="29">
        <f t="shared" si="9"/>
        <v>3.2790126169857103E-10</v>
      </c>
      <c r="X11" s="29">
        <f t="shared" si="9"/>
        <v>2.4562041289755143E-10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1.2232881374529825E-11</v>
      </c>
      <c r="D13" s="10">
        <v>4.8450132794641831E-12</v>
      </c>
      <c r="E13" s="10">
        <v>5.5509374874418427E-11</v>
      </c>
      <c r="F13" s="10">
        <v>1.3090861727960146E-11</v>
      </c>
      <c r="G13" s="10">
        <v>2.0269119715976558E-11</v>
      </c>
      <c r="H13" s="10">
        <v>3.9070968682608509E-12</v>
      </c>
      <c r="I13" s="10">
        <v>3.7058356383568025E-11</v>
      </c>
      <c r="J13" s="10">
        <v>3.1301183867071813E-11</v>
      </c>
      <c r="K13" s="10">
        <v>1.9856116750816E-11</v>
      </c>
      <c r="L13" s="10">
        <v>1.7784884676075308E-11</v>
      </c>
      <c r="M13" s="10">
        <v>2.3099744339560857E-11</v>
      </c>
      <c r="N13" s="10">
        <v>4.3947068206762196E-11</v>
      </c>
      <c r="O13" s="10">
        <v>3.8433256577263819E-11</v>
      </c>
      <c r="P13" s="10">
        <v>1.4429346606448235E-11</v>
      </c>
      <c r="Q13" s="10">
        <v>2.2514434760978475E-11</v>
      </c>
      <c r="R13" s="10">
        <v>5.7480065152049065E-10</v>
      </c>
      <c r="S13" s="10">
        <v>6.5568883655942045E-10</v>
      </c>
      <c r="T13" s="10">
        <v>5.4780002756160684E-10</v>
      </c>
      <c r="U13" s="10">
        <v>2.7279156711301766E-10</v>
      </c>
      <c r="V13" s="10">
        <v>3.4000890991592314E-10</v>
      </c>
      <c r="W13" s="10">
        <v>3.2790126169857103E-10</v>
      </c>
      <c r="X13" s="10">
        <v>2.4562041289755143E-10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0">SUM(C18:C21)</f>
        <v>0.97152074546398182</v>
      </c>
      <c r="D17" s="37">
        <f t="shared" ref="D17:X17" si="11">SUM(D18:D21)</f>
        <v>0.84033502124884085</v>
      </c>
      <c r="E17" s="37">
        <f t="shared" si="11"/>
        <v>0.76423815147440533</v>
      </c>
      <c r="F17" s="37">
        <f t="shared" si="11"/>
        <v>0.80210291570970005</v>
      </c>
      <c r="G17" s="37">
        <f t="shared" si="11"/>
        <v>1.0660694314371861</v>
      </c>
      <c r="H17" s="37">
        <f t="shared" si="11"/>
        <v>1.0656333003287595</v>
      </c>
      <c r="I17" s="37">
        <f t="shared" si="11"/>
        <v>1.3117804731713378</v>
      </c>
      <c r="J17" s="37">
        <f t="shared" si="11"/>
        <v>1.3261185060677942</v>
      </c>
      <c r="K17" s="37">
        <f t="shared" si="11"/>
        <v>1.2022479109336262</v>
      </c>
      <c r="L17" s="37">
        <f t="shared" si="11"/>
        <v>0.48385836886239658</v>
      </c>
      <c r="M17" s="37">
        <f t="shared" si="11"/>
        <v>0.94102473218859339</v>
      </c>
      <c r="N17" s="37">
        <f t="shared" si="11"/>
        <v>1.1942169523660393</v>
      </c>
      <c r="O17" s="37">
        <f t="shared" si="11"/>
        <v>0.98490416091469002</v>
      </c>
      <c r="P17" s="37">
        <f t="shared" si="11"/>
        <v>0.96295729128172858</v>
      </c>
      <c r="Q17" s="37">
        <f t="shared" si="11"/>
        <v>0.92903730111433591</v>
      </c>
      <c r="R17" s="37">
        <f t="shared" si="11"/>
        <v>1.0689532843663947</v>
      </c>
      <c r="S17" s="37">
        <f t="shared" si="11"/>
        <v>0.99155345284044683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0.62343256754765874</v>
      </c>
      <c r="D19" s="10">
        <v>0.50369087609854601</v>
      </c>
      <c r="E19" s="10">
        <v>0.4404128427091511</v>
      </c>
      <c r="F19" s="10">
        <v>0.48728732324569352</v>
      </c>
      <c r="G19" s="10">
        <v>0.69984704243651863</v>
      </c>
      <c r="H19" s="10">
        <v>0.69581703022623664</v>
      </c>
      <c r="I19" s="10">
        <v>0.87864773826265163</v>
      </c>
      <c r="J19" s="10">
        <v>0.89461217685513672</v>
      </c>
      <c r="K19" s="10">
        <v>0.80952330833747732</v>
      </c>
      <c r="L19" s="10">
        <v>0.29194076684108539</v>
      </c>
      <c r="M19" s="10">
        <v>0.59546660096939874</v>
      </c>
      <c r="N19" s="10">
        <v>0.75257869381309639</v>
      </c>
      <c r="O19" s="10">
        <v>0.62029772417585194</v>
      </c>
      <c r="P19" s="10">
        <v>0.62159401181377116</v>
      </c>
      <c r="Q19" s="10">
        <v>0.6245613675859677</v>
      </c>
      <c r="R19" s="10">
        <v>0.78400419310168246</v>
      </c>
      <c r="S19" s="10">
        <v>0.67465095616617665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0.34808817791632302</v>
      </c>
      <c r="D20" s="10">
        <v>0.33664414515029484</v>
      </c>
      <c r="E20" s="10">
        <v>0.32382530876525423</v>
      </c>
      <c r="F20" s="10">
        <v>0.31481559246400653</v>
      </c>
      <c r="G20" s="10">
        <v>0.3662223890006675</v>
      </c>
      <c r="H20" s="10">
        <v>0.36981627010252288</v>
      </c>
      <c r="I20" s="10">
        <v>0.43313273490868609</v>
      </c>
      <c r="J20" s="10">
        <v>0.43150632921265747</v>
      </c>
      <c r="K20" s="10">
        <v>0.39272460259614894</v>
      </c>
      <c r="L20" s="10">
        <v>0.1919176020213112</v>
      </c>
      <c r="M20" s="10">
        <v>0.34555813121919465</v>
      </c>
      <c r="N20" s="10">
        <v>0.44163825855294292</v>
      </c>
      <c r="O20" s="10">
        <v>0.36460643673883802</v>
      </c>
      <c r="P20" s="10">
        <v>0.34136327946795741</v>
      </c>
      <c r="Q20" s="10">
        <v>0.30447593352836821</v>
      </c>
      <c r="R20" s="10">
        <v>0.2849490912647123</v>
      </c>
      <c r="S20" s="10">
        <v>0.31690249667427012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2">SUM(C23:C24)</f>
        <v>0</v>
      </c>
      <c r="D22" s="37">
        <f t="shared" ref="D22:X22" si="13">SUM(D23:D24)</f>
        <v>0</v>
      </c>
      <c r="E22" s="37">
        <f t="shared" si="13"/>
        <v>0</v>
      </c>
      <c r="F22" s="37">
        <f t="shared" si="13"/>
        <v>0</v>
      </c>
      <c r="G22" s="37">
        <f t="shared" si="13"/>
        <v>0</v>
      </c>
      <c r="H22" s="37">
        <f t="shared" si="13"/>
        <v>0</v>
      </c>
      <c r="I22" s="37">
        <f t="shared" si="13"/>
        <v>0</v>
      </c>
      <c r="J22" s="37">
        <f t="shared" si="13"/>
        <v>0</v>
      </c>
      <c r="K22" s="37">
        <f t="shared" si="13"/>
        <v>0</v>
      </c>
      <c r="L22" s="37">
        <f t="shared" si="13"/>
        <v>0</v>
      </c>
      <c r="M22" s="37">
        <f t="shared" si="13"/>
        <v>0</v>
      </c>
      <c r="N22" s="37">
        <f t="shared" si="13"/>
        <v>0</v>
      </c>
      <c r="O22" s="37">
        <f t="shared" si="13"/>
        <v>0</v>
      </c>
      <c r="P22" s="37">
        <f t="shared" si="13"/>
        <v>0</v>
      </c>
      <c r="Q22" s="37">
        <f t="shared" si="13"/>
        <v>0</v>
      </c>
      <c r="R22" s="37">
        <f t="shared" si="13"/>
        <v>0</v>
      </c>
      <c r="S22" s="37">
        <f t="shared" si="13"/>
        <v>0</v>
      </c>
      <c r="T22" s="37">
        <f t="shared" si="13"/>
        <v>0</v>
      </c>
      <c r="U22" s="37">
        <f t="shared" si="13"/>
        <v>0</v>
      </c>
      <c r="V22" s="37">
        <f t="shared" si="13"/>
        <v>0</v>
      </c>
      <c r="W22" s="37">
        <f t="shared" si="13"/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4">SUM(C27,C33)</f>
        <v>6.4218437850891555E-2</v>
      </c>
      <c r="D26" s="37">
        <f t="shared" ref="D26:X26" si="15">SUM(D27,D33)</f>
        <v>5.2584241543133133E-2</v>
      </c>
      <c r="E26" s="37">
        <f t="shared" si="15"/>
        <v>3.5682996541274797E-2</v>
      </c>
      <c r="F26" s="37">
        <f t="shared" si="15"/>
        <v>4.497558616182664E-2</v>
      </c>
      <c r="G26" s="37">
        <f t="shared" si="15"/>
        <v>5.0182283936700767E-2</v>
      </c>
      <c r="H26" s="37">
        <f t="shared" si="15"/>
        <v>5.1939096972604668E-2</v>
      </c>
      <c r="I26" s="37">
        <f t="shared" si="15"/>
        <v>4.3087120944839123E-2</v>
      </c>
      <c r="J26" s="37">
        <f t="shared" si="15"/>
        <v>7.5511526889650585E-2</v>
      </c>
      <c r="K26" s="37">
        <f t="shared" si="15"/>
        <v>7.0846665771028203E-2</v>
      </c>
      <c r="L26" s="37">
        <f t="shared" si="15"/>
        <v>3.5142305265580112E-2</v>
      </c>
      <c r="M26" s="37">
        <f t="shared" si="15"/>
        <v>3.607003857547101E-2</v>
      </c>
      <c r="N26" s="37">
        <f t="shared" si="15"/>
        <v>4.7589576084454972E-2</v>
      </c>
      <c r="O26" s="37">
        <f t="shared" si="15"/>
        <v>3.8953817088511609E-2</v>
      </c>
      <c r="P26" s="37">
        <f t="shared" si="15"/>
        <v>4.966672708368286E-2</v>
      </c>
      <c r="Q26" s="37">
        <f t="shared" si="15"/>
        <v>4.642848571314228E-2</v>
      </c>
      <c r="R26" s="37">
        <f t="shared" si="15"/>
        <v>1.2212438536639295E-2</v>
      </c>
      <c r="S26" s="37">
        <f t="shared" si="15"/>
        <v>5.5947211537845948E-3</v>
      </c>
      <c r="T26" s="37">
        <f t="shared" si="15"/>
        <v>0</v>
      </c>
      <c r="U26" s="37">
        <f t="shared" si="15"/>
        <v>0</v>
      </c>
      <c r="V26" s="37">
        <f t="shared" si="15"/>
        <v>0</v>
      </c>
      <c r="W26" s="37">
        <f t="shared" si="15"/>
        <v>0</v>
      </c>
      <c r="X26" s="37">
        <f t="shared" si="15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6">SUM(C28:C32)</f>
        <v>0</v>
      </c>
      <c r="D27" s="29">
        <f t="shared" ref="D27:X27" si="17">SUM(D28:D32)</f>
        <v>0</v>
      </c>
      <c r="E27" s="29">
        <f t="shared" si="17"/>
        <v>0</v>
      </c>
      <c r="F27" s="29">
        <f t="shared" si="17"/>
        <v>0</v>
      </c>
      <c r="G27" s="29">
        <f t="shared" si="17"/>
        <v>0</v>
      </c>
      <c r="H27" s="29">
        <f t="shared" si="17"/>
        <v>0</v>
      </c>
      <c r="I27" s="29">
        <f t="shared" si="17"/>
        <v>0</v>
      </c>
      <c r="J27" s="29">
        <f t="shared" si="17"/>
        <v>0</v>
      </c>
      <c r="K27" s="29">
        <f t="shared" si="17"/>
        <v>0</v>
      </c>
      <c r="L27" s="29">
        <f t="shared" si="17"/>
        <v>0</v>
      </c>
      <c r="M27" s="29">
        <f t="shared" si="17"/>
        <v>0</v>
      </c>
      <c r="N27" s="29">
        <f t="shared" si="17"/>
        <v>0</v>
      </c>
      <c r="O27" s="29">
        <f t="shared" si="17"/>
        <v>0</v>
      </c>
      <c r="P27" s="29">
        <f t="shared" si="17"/>
        <v>0</v>
      </c>
      <c r="Q27" s="29">
        <f t="shared" si="17"/>
        <v>0</v>
      </c>
      <c r="R27" s="29">
        <f t="shared" si="17"/>
        <v>0</v>
      </c>
      <c r="S27" s="29">
        <f t="shared" si="17"/>
        <v>0</v>
      </c>
      <c r="T27" s="29">
        <f t="shared" si="17"/>
        <v>0</v>
      </c>
      <c r="U27" s="29">
        <f t="shared" si="17"/>
        <v>0</v>
      </c>
      <c r="V27" s="29">
        <f t="shared" si="17"/>
        <v>0</v>
      </c>
      <c r="W27" s="29">
        <f t="shared" si="17"/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18">SUM(C34:C50)</f>
        <v>6.4218437850891555E-2</v>
      </c>
      <c r="D33" s="29">
        <f t="shared" ref="D33:X33" si="19">SUM(D34:D50)</f>
        <v>5.2584241543133133E-2</v>
      </c>
      <c r="E33" s="29">
        <f t="shared" si="19"/>
        <v>3.5682996541274797E-2</v>
      </c>
      <c r="F33" s="29">
        <f t="shared" si="19"/>
        <v>4.497558616182664E-2</v>
      </c>
      <c r="G33" s="29">
        <f t="shared" si="19"/>
        <v>5.0182283936700767E-2</v>
      </c>
      <c r="H33" s="29">
        <f t="shared" si="19"/>
        <v>5.1939096972604668E-2</v>
      </c>
      <c r="I33" s="29">
        <f t="shared" si="19"/>
        <v>4.3087120944839123E-2</v>
      </c>
      <c r="J33" s="29">
        <f t="shared" si="19"/>
        <v>7.5511526889650585E-2</v>
      </c>
      <c r="K33" s="29">
        <f t="shared" si="19"/>
        <v>7.0846665771028203E-2</v>
      </c>
      <c r="L33" s="29">
        <f t="shared" si="19"/>
        <v>3.5142305265580112E-2</v>
      </c>
      <c r="M33" s="29">
        <f t="shared" si="19"/>
        <v>3.607003857547101E-2</v>
      </c>
      <c r="N33" s="29">
        <f t="shared" si="19"/>
        <v>4.7589576084454972E-2</v>
      </c>
      <c r="O33" s="29">
        <f t="shared" si="19"/>
        <v>3.8953817088511609E-2</v>
      </c>
      <c r="P33" s="29">
        <f t="shared" si="19"/>
        <v>4.966672708368286E-2</v>
      </c>
      <c r="Q33" s="29">
        <f t="shared" si="19"/>
        <v>4.642848571314228E-2</v>
      </c>
      <c r="R33" s="29">
        <f t="shared" si="19"/>
        <v>1.2212438536639295E-2</v>
      </c>
      <c r="S33" s="29">
        <f t="shared" si="19"/>
        <v>5.5947211537845948E-3</v>
      </c>
      <c r="T33" s="29">
        <f t="shared" si="19"/>
        <v>0</v>
      </c>
      <c r="U33" s="29">
        <f t="shared" si="19"/>
        <v>0</v>
      </c>
      <c r="V33" s="29">
        <f t="shared" si="19"/>
        <v>0</v>
      </c>
      <c r="W33" s="29">
        <f t="shared" si="19"/>
        <v>0</v>
      </c>
      <c r="X33" s="29">
        <f t="shared" si="1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1.6619370866527015E-2</v>
      </c>
      <c r="D36" s="10">
        <v>1.3608452380643191E-2</v>
      </c>
      <c r="E36" s="10">
        <v>1.2264967958605755E-2</v>
      </c>
      <c r="F36" s="10">
        <v>1.1639324422813783E-2</v>
      </c>
      <c r="G36" s="10">
        <v>1.2986699403093676E-2</v>
      </c>
      <c r="H36" s="10">
        <v>1.3441371235054391E-2</v>
      </c>
      <c r="I36" s="10">
        <v>0</v>
      </c>
      <c r="J36" s="10">
        <v>3.1049026662285293E-2</v>
      </c>
      <c r="K36" s="10">
        <v>2.9091314353917985E-2</v>
      </c>
      <c r="L36" s="10">
        <v>2.1455281564616728E-2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6.525967136398898E-3</v>
      </c>
      <c r="S36" s="10">
        <v>4.9665677052525012E-3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4.7599066984364537E-2</v>
      </c>
      <c r="D43" s="10">
        <v>3.8975789162489942E-2</v>
      </c>
      <c r="E43" s="10">
        <v>2.3418028582669038E-2</v>
      </c>
      <c r="F43" s="10">
        <v>3.3336261739012857E-2</v>
      </c>
      <c r="G43" s="10">
        <v>3.7195584533607093E-2</v>
      </c>
      <c r="H43" s="10">
        <v>3.8497725737550274E-2</v>
      </c>
      <c r="I43" s="10">
        <v>4.3087120944839123E-2</v>
      </c>
      <c r="J43" s="10">
        <v>4.4462500227365295E-2</v>
      </c>
      <c r="K43" s="10">
        <v>4.1755351417110217E-2</v>
      </c>
      <c r="L43" s="10">
        <v>1.3687023700963388E-2</v>
      </c>
      <c r="M43" s="10">
        <v>3.607003857547101E-2</v>
      </c>
      <c r="N43" s="10">
        <v>4.7589576084454972E-2</v>
      </c>
      <c r="O43" s="10">
        <v>3.8953817088511609E-2</v>
      </c>
      <c r="P43" s="10">
        <v>4.966672708368286E-2</v>
      </c>
      <c r="Q43" s="10">
        <v>4.642848571314228E-2</v>
      </c>
      <c r="R43" s="10">
        <v>5.6864714002403957E-3</v>
      </c>
      <c r="S43" s="10">
        <v>6.2815344853209406E-4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3.465319300437709</v>
      </c>
      <c r="D51" s="37">
        <v>2.859655563918079</v>
      </c>
      <c r="E51" s="37">
        <v>2.552835309366678</v>
      </c>
      <c r="F51" s="37">
        <v>2.2858741563578242</v>
      </c>
      <c r="G51" s="37">
        <v>2.4341736368640414</v>
      </c>
      <c r="H51" s="37">
        <v>2.4989994441497552</v>
      </c>
      <c r="I51" s="37">
        <v>2.7411947619392958</v>
      </c>
      <c r="J51" s="37">
        <v>2.640790995406701</v>
      </c>
      <c r="K51" s="37">
        <v>2.4441399591485942</v>
      </c>
      <c r="L51" s="37">
        <v>1.0716887735246619</v>
      </c>
      <c r="M51" s="37">
        <v>2.321851321059996</v>
      </c>
      <c r="N51" s="37">
        <v>3.0510622349822261</v>
      </c>
      <c r="O51" s="37">
        <v>2.493656001055264</v>
      </c>
      <c r="P51" s="37">
        <v>2.339696783260381</v>
      </c>
      <c r="Q51" s="37">
        <v>2.1113399079634374</v>
      </c>
      <c r="R51" s="37">
        <v>1.9700010345615309</v>
      </c>
      <c r="S51" s="37">
        <v>1.7483425464015721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0">SUM(C53:C70)</f>
        <v>0</v>
      </c>
      <c r="D52" s="37">
        <f t="shared" ref="D52:X52" si="21">SUM(D53:D70)</f>
        <v>0</v>
      </c>
      <c r="E52" s="37">
        <f t="shared" si="21"/>
        <v>0</v>
      </c>
      <c r="F52" s="37">
        <f t="shared" si="21"/>
        <v>0</v>
      </c>
      <c r="G52" s="37">
        <f t="shared" si="21"/>
        <v>0</v>
      </c>
      <c r="H52" s="37">
        <f t="shared" si="21"/>
        <v>0</v>
      </c>
      <c r="I52" s="37">
        <f t="shared" si="21"/>
        <v>0</v>
      </c>
      <c r="J52" s="37">
        <f t="shared" si="21"/>
        <v>0</v>
      </c>
      <c r="K52" s="37">
        <f t="shared" si="21"/>
        <v>0</v>
      </c>
      <c r="L52" s="37">
        <f t="shared" si="21"/>
        <v>0</v>
      </c>
      <c r="M52" s="37">
        <f t="shared" si="21"/>
        <v>0</v>
      </c>
      <c r="N52" s="37">
        <f t="shared" si="21"/>
        <v>0</v>
      </c>
      <c r="O52" s="37">
        <f t="shared" si="21"/>
        <v>0</v>
      </c>
      <c r="P52" s="37">
        <f t="shared" si="21"/>
        <v>0</v>
      </c>
      <c r="Q52" s="37">
        <f t="shared" si="21"/>
        <v>0</v>
      </c>
      <c r="R52" s="37">
        <f t="shared" si="21"/>
        <v>0</v>
      </c>
      <c r="S52" s="37">
        <f t="shared" si="21"/>
        <v>0</v>
      </c>
      <c r="T52" s="37">
        <f t="shared" si="21"/>
        <v>0</v>
      </c>
      <c r="U52" s="37">
        <f t="shared" si="21"/>
        <v>0</v>
      </c>
      <c r="V52" s="37">
        <f t="shared" si="21"/>
        <v>0</v>
      </c>
      <c r="W52" s="37">
        <f t="shared" si="21"/>
        <v>0</v>
      </c>
      <c r="X52" s="37">
        <f t="shared" si="21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2">SUM(C72:C73)</f>
        <v>0</v>
      </c>
      <c r="D71" s="37">
        <f t="shared" ref="D71:X71" si="23">SUM(D72:D73)</f>
        <v>0</v>
      </c>
      <c r="E71" s="37">
        <f t="shared" si="23"/>
        <v>0</v>
      </c>
      <c r="F71" s="37">
        <f t="shared" si="23"/>
        <v>0</v>
      </c>
      <c r="G71" s="37">
        <f t="shared" si="23"/>
        <v>0</v>
      </c>
      <c r="H71" s="37">
        <f t="shared" si="23"/>
        <v>0</v>
      </c>
      <c r="I71" s="37">
        <f t="shared" si="23"/>
        <v>0</v>
      </c>
      <c r="J71" s="37">
        <f t="shared" si="23"/>
        <v>0</v>
      </c>
      <c r="K71" s="37">
        <f t="shared" si="23"/>
        <v>0</v>
      </c>
      <c r="L71" s="37">
        <f t="shared" si="23"/>
        <v>0</v>
      </c>
      <c r="M71" s="37">
        <f t="shared" si="23"/>
        <v>0</v>
      </c>
      <c r="N71" s="37">
        <f t="shared" si="23"/>
        <v>0</v>
      </c>
      <c r="O71" s="37">
        <f t="shared" si="23"/>
        <v>0</v>
      </c>
      <c r="P71" s="37">
        <f t="shared" si="23"/>
        <v>0</v>
      </c>
      <c r="Q71" s="37">
        <f t="shared" si="23"/>
        <v>0</v>
      </c>
      <c r="R71" s="37">
        <f t="shared" si="23"/>
        <v>0</v>
      </c>
      <c r="S71" s="37">
        <f t="shared" si="23"/>
        <v>0</v>
      </c>
      <c r="T71" s="37">
        <f t="shared" si="23"/>
        <v>0</v>
      </c>
      <c r="U71" s="37">
        <f t="shared" si="23"/>
        <v>0</v>
      </c>
      <c r="V71" s="37">
        <f t="shared" si="23"/>
        <v>0</v>
      </c>
      <c r="W71" s="37">
        <f t="shared" si="23"/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3.3004073017834837E-4</v>
      </c>
      <c r="E75" s="37">
        <v>0</v>
      </c>
      <c r="F75" s="37">
        <v>0</v>
      </c>
      <c r="G75" s="37">
        <v>3.1526114973491219E-4</v>
      </c>
      <c r="H75" s="37">
        <v>3.2624217323571725E-4</v>
      </c>
      <c r="I75" s="37">
        <v>3.6519739279544129E-4</v>
      </c>
      <c r="J75" s="37">
        <v>1.882577793228501E-3</v>
      </c>
      <c r="K75" s="37">
        <v>3.5305870022066824E-4</v>
      </c>
      <c r="L75" s="37">
        <v>1.5615898604104978E-3</v>
      </c>
      <c r="M75" s="37">
        <v>5.4846100465515777E-3</v>
      </c>
      <c r="N75" s="37">
        <v>2.4111462935744589E-3</v>
      </c>
      <c r="O75" s="37">
        <v>2.3022151888653988E-3</v>
      </c>
      <c r="P75" s="37">
        <v>2.5168753756901374E-3</v>
      </c>
      <c r="Q75" s="37">
        <v>1.7653302984200906E-3</v>
      </c>
      <c r="R75" s="37">
        <v>2.1868014136206915E-4</v>
      </c>
      <c r="S75" s="37">
        <v>1.4945604678243082E-3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8.1405455927981301</v>
      </c>
      <c r="D76" s="40">
        <v>6.7372951097326679</v>
      </c>
      <c r="E76" s="40">
        <v>5.9620995747319689</v>
      </c>
      <c r="F76" s="40">
        <v>5.7266283116287831</v>
      </c>
      <c r="G76" s="40">
        <v>6.4551320910101424</v>
      </c>
      <c r="H76" s="40">
        <v>6.6719860757944582</v>
      </c>
      <c r="I76" s="40">
        <v>7.3791956215705827</v>
      </c>
      <c r="J76" s="40">
        <v>7.6127491654911852</v>
      </c>
      <c r="K76" s="40">
        <v>6.938838312538782</v>
      </c>
      <c r="L76" s="40">
        <v>3.0633882074144108</v>
      </c>
      <c r="M76" s="40">
        <v>6.0644277979055339</v>
      </c>
      <c r="N76" s="40">
        <v>8.0367562742844552</v>
      </c>
      <c r="O76" s="40">
        <v>6.6155942787259052</v>
      </c>
      <c r="P76" s="40">
        <v>6.2273823786372562</v>
      </c>
      <c r="Q76" s="40">
        <v>5.8593083273068158</v>
      </c>
      <c r="R76" s="40">
        <v>5.1772137524461161</v>
      </c>
      <c r="S76" s="40">
        <v>4.5358168725679198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185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614.15374032674117</v>
      </c>
      <c r="D2" s="31">
        <f t="shared" ref="D2:W2" si="1">SUM(D3,D17,D22,D25,D26,D51,D52,D71,D74,D75,D76)</f>
        <v>588.23422184006881</v>
      </c>
      <c r="E2" s="31">
        <f t="shared" si="1"/>
        <v>582.26784178847788</v>
      </c>
      <c r="F2" s="31">
        <f t="shared" si="1"/>
        <v>584.54402407566636</v>
      </c>
      <c r="G2" s="31">
        <f t="shared" si="1"/>
        <v>642.5190025795356</v>
      </c>
      <c r="H2" s="31">
        <f t="shared" si="1"/>
        <v>641.0142734307824</v>
      </c>
      <c r="I2" s="31">
        <f t="shared" si="1"/>
        <v>583.14668959587277</v>
      </c>
      <c r="J2" s="31">
        <f t="shared" si="1"/>
        <v>621.71074806534818</v>
      </c>
      <c r="K2" s="31">
        <f t="shared" si="1"/>
        <v>652.7511607910576</v>
      </c>
      <c r="L2" s="31">
        <f t="shared" si="1"/>
        <v>404.11031814273423</v>
      </c>
      <c r="M2" s="31">
        <f t="shared" si="1"/>
        <v>496.84221840068778</v>
      </c>
      <c r="N2" s="31">
        <f t="shared" si="1"/>
        <v>604.2846087704213</v>
      </c>
      <c r="O2" s="31">
        <f t="shared" si="1"/>
        <v>311.93490971625101</v>
      </c>
      <c r="P2" s="31">
        <f t="shared" si="1"/>
        <v>310.77652622527944</v>
      </c>
      <c r="Q2" s="31">
        <f t="shared" si="1"/>
        <v>192.5907996560619</v>
      </c>
      <c r="R2" s="31">
        <f t="shared" si="1"/>
        <v>241.01840068787612</v>
      </c>
      <c r="S2" s="31">
        <f t="shared" si="1"/>
        <v>254.94720550300949</v>
      </c>
      <c r="T2" s="31">
        <f t="shared" si="1"/>
        <v>244.17343078245915</v>
      </c>
      <c r="U2" s="31">
        <f t="shared" si="1"/>
        <v>263.59140154772143</v>
      </c>
      <c r="V2" s="31">
        <f t="shared" si="1"/>
        <v>301.78168529664651</v>
      </c>
      <c r="W2" s="31">
        <f t="shared" si="1"/>
        <v>282.01779879621671</v>
      </c>
      <c r="X2" s="31">
        <f t="shared" ref="X2" si="2">SUM(X3,X17,X22,X25,X26,X51,X52,X71,X74,X75,X76)</f>
        <v>250.7595872742906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FC_IND_NFM_AM_E!C5+FC_IND_NFM_PA_E!C5+FC_IND_NFM_SA_E!C5+FC_IND_NFM_OM_E!C5</f>
        <v>0</v>
      </c>
      <c r="D5" s="10">
        <f>FC_IND_NFM_AM_E!D5+FC_IND_NFM_PA_E!D5+FC_IND_NFM_SA_E!D5+FC_IND_NFM_OM_E!D5</f>
        <v>0</v>
      </c>
      <c r="E5" s="10">
        <f>FC_IND_NFM_AM_E!E5+FC_IND_NFM_PA_E!E5+FC_IND_NFM_SA_E!E5+FC_IND_NFM_OM_E!E5</f>
        <v>0</v>
      </c>
      <c r="F5" s="10">
        <f>FC_IND_NFM_AM_E!F5+FC_IND_NFM_PA_E!F5+FC_IND_NFM_SA_E!F5+FC_IND_NFM_OM_E!F5</f>
        <v>0</v>
      </c>
      <c r="G5" s="10">
        <f>FC_IND_NFM_AM_E!G5+FC_IND_NFM_PA_E!G5+FC_IND_NFM_SA_E!G5+FC_IND_NFM_OM_E!G5</f>
        <v>0</v>
      </c>
      <c r="H5" s="10">
        <f>FC_IND_NFM_AM_E!H5+FC_IND_NFM_PA_E!H5+FC_IND_NFM_SA_E!H5+FC_IND_NFM_OM_E!H5</f>
        <v>0</v>
      </c>
      <c r="I5" s="10">
        <f>FC_IND_NFM_AM_E!I5+FC_IND_NFM_PA_E!I5+FC_IND_NFM_SA_E!I5+FC_IND_NFM_OM_E!I5</f>
        <v>0</v>
      </c>
      <c r="J5" s="10">
        <f>FC_IND_NFM_AM_E!J5+FC_IND_NFM_PA_E!J5+FC_IND_NFM_SA_E!J5+FC_IND_NFM_OM_E!J5</f>
        <v>0</v>
      </c>
      <c r="K5" s="10">
        <f>FC_IND_NFM_AM_E!K5+FC_IND_NFM_PA_E!K5+FC_IND_NFM_SA_E!K5+FC_IND_NFM_OM_E!K5</f>
        <v>0</v>
      </c>
      <c r="L5" s="10">
        <f>FC_IND_NFM_AM_E!L5+FC_IND_NFM_PA_E!L5+FC_IND_NFM_SA_E!L5+FC_IND_NFM_OM_E!L5</f>
        <v>0</v>
      </c>
      <c r="M5" s="10">
        <f>FC_IND_NFM_AM_E!M5+FC_IND_NFM_PA_E!M5+FC_IND_NFM_SA_E!M5+FC_IND_NFM_OM_E!M5</f>
        <v>0</v>
      </c>
      <c r="N5" s="10">
        <f>FC_IND_NFM_AM_E!N5+FC_IND_NFM_PA_E!N5+FC_IND_NFM_SA_E!N5+FC_IND_NFM_OM_E!N5</f>
        <v>0</v>
      </c>
      <c r="O5" s="10">
        <f>FC_IND_NFM_AM_E!O5+FC_IND_NFM_PA_E!O5+FC_IND_NFM_SA_E!O5+FC_IND_NFM_OM_E!O5</f>
        <v>0</v>
      </c>
      <c r="P5" s="10">
        <f>FC_IND_NFM_AM_E!P5+FC_IND_NFM_PA_E!P5+FC_IND_NFM_SA_E!P5+FC_IND_NFM_OM_E!P5</f>
        <v>0</v>
      </c>
      <c r="Q5" s="10">
        <f>FC_IND_NFM_AM_E!Q5+FC_IND_NFM_PA_E!Q5+FC_IND_NFM_SA_E!Q5+FC_IND_NFM_OM_E!Q5</f>
        <v>0</v>
      </c>
      <c r="R5" s="10">
        <f>FC_IND_NFM_AM_E!R5+FC_IND_NFM_PA_E!R5+FC_IND_NFM_SA_E!R5+FC_IND_NFM_OM_E!R5</f>
        <v>0</v>
      </c>
      <c r="S5" s="10">
        <f>FC_IND_NFM_AM_E!S5+FC_IND_NFM_PA_E!S5+FC_IND_NFM_SA_E!S5+FC_IND_NFM_OM_E!S5</f>
        <v>0</v>
      </c>
      <c r="T5" s="10">
        <f>FC_IND_NFM_AM_E!T5+FC_IND_NFM_PA_E!T5+FC_IND_NFM_SA_E!T5+FC_IND_NFM_OM_E!T5</f>
        <v>0</v>
      </c>
      <c r="U5" s="10">
        <f>FC_IND_NFM_AM_E!U5+FC_IND_NFM_PA_E!U5+FC_IND_NFM_SA_E!U5+FC_IND_NFM_OM_E!U5</f>
        <v>0</v>
      </c>
      <c r="V5" s="10">
        <f>FC_IND_NFM_AM_E!V5+FC_IND_NFM_PA_E!V5+FC_IND_NFM_SA_E!V5+FC_IND_NFM_OM_E!V5</f>
        <v>0</v>
      </c>
      <c r="W5" s="10">
        <f>FC_IND_NFM_AM_E!W5+FC_IND_NFM_PA_E!W5+FC_IND_NFM_SA_E!W5+FC_IND_NFM_OM_E!W5</f>
        <v>0</v>
      </c>
      <c r="X5" s="10">
        <f>FC_IND_NFM_AM_E!X5+FC_IND_NFM_PA_E!X5+FC_IND_NFM_SA_E!X5+FC_IND_NFM_OM_E!X5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FC_IND_NFM_AM_E!C6+FC_IND_NFM_PA_E!C6+FC_IND_NFM_SA_E!C6+FC_IND_NFM_OM_E!C6</f>
        <v>0</v>
      </c>
      <c r="D6" s="10">
        <f>FC_IND_NFM_AM_E!D6+FC_IND_NFM_PA_E!D6+FC_IND_NFM_SA_E!D6+FC_IND_NFM_OM_E!D6</f>
        <v>0</v>
      </c>
      <c r="E6" s="10">
        <f>FC_IND_NFM_AM_E!E6+FC_IND_NFM_PA_E!E6+FC_IND_NFM_SA_E!E6+FC_IND_NFM_OM_E!E6</f>
        <v>0</v>
      </c>
      <c r="F6" s="10">
        <f>FC_IND_NFM_AM_E!F6+FC_IND_NFM_PA_E!F6+FC_IND_NFM_SA_E!F6+FC_IND_NFM_OM_E!F6</f>
        <v>0</v>
      </c>
      <c r="G6" s="10">
        <f>FC_IND_NFM_AM_E!G6+FC_IND_NFM_PA_E!G6+FC_IND_NFM_SA_E!G6+FC_IND_NFM_OM_E!G6</f>
        <v>0</v>
      </c>
      <c r="H6" s="10">
        <f>FC_IND_NFM_AM_E!H6+FC_IND_NFM_PA_E!H6+FC_IND_NFM_SA_E!H6+FC_IND_NFM_OM_E!H6</f>
        <v>0</v>
      </c>
      <c r="I6" s="10">
        <f>FC_IND_NFM_AM_E!I6+FC_IND_NFM_PA_E!I6+FC_IND_NFM_SA_E!I6+FC_IND_NFM_OM_E!I6</f>
        <v>0</v>
      </c>
      <c r="J6" s="10">
        <f>FC_IND_NFM_AM_E!J6+FC_IND_NFM_PA_E!J6+FC_IND_NFM_SA_E!J6+FC_IND_NFM_OM_E!J6</f>
        <v>0</v>
      </c>
      <c r="K6" s="10">
        <f>FC_IND_NFM_AM_E!K6+FC_IND_NFM_PA_E!K6+FC_IND_NFM_SA_E!K6+FC_IND_NFM_OM_E!K6</f>
        <v>0</v>
      </c>
      <c r="L6" s="10">
        <f>FC_IND_NFM_AM_E!L6+FC_IND_NFM_PA_E!L6+FC_IND_NFM_SA_E!L6+FC_IND_NFM_OM_E!L6</f>
        <v>0</v>
      </c>
      <c r="M6" s="10">
        <f>FC_IND_NFM_AM_E!M6+FC_IND_NFM_PA_E!M6+FC_IND_NFM_SA_E!M6+FC_IND_NFM_OM_E!M6</f>
        <v>0</v>
      </c>
      <c r="N6" s="10">
        <f>FC_IND_NFM_AM_E!N6+FC_IND_NFM_PA_E!N6+FC_IND_NFM_SA_E!N6+FC_IND_NFM_OM_E!N6</f>
        <v>0</v>
      </c>
      <c r="O6" s="10">
        <f>FC_IND_NFM_AM_E!O6+FC_IND_NFM_PA_E!O6+FC_IND_NFM_SA_E!O6+FC_IND_NFM_OM_E!O6</f>
        <v>0</v>
      </c>
      <c r="P6" s="10">
        <f>FC_IND_NFM_AM_E!P6+FC_IND_NFM_PA_E!P6+FC_IND_NFM_SA_E!P6+FC_IND_NFM_OM_E!P6</f>
        <v>0</v>
      </c>
      <c r="Q6" s="10">
        <f>FC_IND_NFM_AM_E!Q6+FC_IND_NFM_PA_E!Q6+FC_IND_NFM_SA_E!Q6+FC_IND_NFM_OM_E!Q6</f>
        <v>0</v>
      </c>
      <c r="R6" s="10">
        <f>FC_IND_NFM_AM_E!R6+FC_IND_NFM_PA_E!R6+FC_IND_NFM_SA_E!R6+FC_IND_NFM_OM_E!R6</f>
        <v>0</v>
      </c>
      <c r="S6" s="10">
        <f>FC_IND_NFM_AM_E!S6+FC_IND_NFM_PA_E!S6+FC_IND_NFM_SA_E!S6+FC_IND_NFM_OM_E!S6</f>
        <v>0</v>
      </c>
      <c r="T6" s="10">
        <f>FC_IND_NFM_AM_E!T6+FC_IND_NFM_PA_E!T6+FC_IND_NFM_SA_E!T6+FC_IND_NFM_OM_E!T6</f>
        <v>0</v>
      </c>
      <c r="U6" s="10">
        <f>FC_IND_NFM_AM_E!U6+FC_IND_NFM_PA_E!U6+FC_IND_NFM_SA_E!U6+FC_IND_NFM_OM_E!U6</f>
        <v>0</v>
      </c>
      <c r="V6" s="10">
        <f>FC_IND_NFM_AM_E!V6+FC_IND_NFM_PA_E!V6+FC_IND_NFM_SA_E!V6+FC_IND_NFM_OM_E!V6</f>
        <v>0</v>
      </c>
      <c r="W6" s="10">
        <f>FC_IND_NFM_AM_E!W6+FC_IND_NFM_PA_E!W6+FC_IND_NFM_SA_E!W6+FC_IND_NFM_OM_E!W6</f>
        <v>0</v>
      </c>
      <c r="X6" s="10">
        <f>FC_IND_NFM_AM_E!X6+FC_IND_NFM_PA_E!X6+FC_IND_NFM_SA_E!X6+FC_IND_NFM_OM_E!X6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FC_IND_NFM_AM_E!C7+FC_IND_NFM_PA_E!C7+FC_IND_NFM_SA_E!C7+FC_IND_NFM_OM_E!C7</f>
        <v>0</v>
      </c>
      <c r="D7" s="10">
        <f>FC_IND_NFM_AM_E!D7+FC_IND_NFM_PA_E!D7+FC_IND_NFM_SA_E!D7+FC_IND_NFM_OM_E!D7</f>
        <v>0</v>
      </c>
      <c r="E7" s="10">
        <f>FC_IND_NFM_AM_E!E7+FC_IND_NFM_PA_E!E7+FC_IND_NFM_SA_E!E7+FC_IND_NFM_OM_E!E7</f>
        <v>0</v>
      </c>
      <c r="F7" s="10">
        <f>FC_IND_NFM_AM_E!F7+FC_IND_NFM_PA_E!F7+FC_IND_NFM_SA_E!F7+FC_IND_NFM_OM_E!F7</f>
        <v>0</v>
      </c>
      <c r="G7" s="10">
        <f>FC_IND_NFM_AM_E!G7+FC_IND_NFM_PA_E!G7+FC_IND_NFM_SA_E!G7+FC_IND_NFM_OM_E!G7</f>
        <v>0</v>
      </c>
      <c r="H7" s="10">
        <f>FC_IND_NFM_AM_E!H7+FC_IND_NFM_PA_E!H7+FC_IND_NFM_SA_E!H7+FC_IND_NFM_OM_E!H7</f>
        <v>0</v>
      </c>
      <c r="I7" s="10">
        <f>FC_IND_NFM_AM_E!I7+FC_IND_NFM_PA_E!I7+FC_IND_NFM_SA_E!I7+FC_IND_NFM_OM_E!I7</f>
        <v>0</v>
      </c>
      <c r="J7" s="10">
        <f>FC_IND_NFM_AM_E!J7+FC_IND_NFM_PA_E!J7+FC_IND_NFM_SA_E!J7+FC_IND_NFM_OM_E!J7</f>
        <v>0</v>
      </c>
      <c r="K7" s="10">
        <f>FC_IND_NFM_AM_E!K7+FC_IND_NFM_PA_E!K7+FC_IND_NFM_SA_E!K7+FC_IND_NFM_OM_E!K7</f>
        <v>0</v>
      </c>
      <c r="L7" s="10">
        <f>FC_IND_NFM_AM_E!L7+FC_IND_NFM_PA_E!L7+FC_IND_NFM_SA_E!L7+FC_IND_NFM_OM_E!L7</f>
        <v>0</v>
      </c>
      <c r="M7" s="10">
        <f>FC_IND_NFM_AM_E!M7+FC_IND_NFM_PA_E!M7+FC_IND_NFM_SA_E!M7+FC_IND_NFM_OM_E!M7</f>
        <v>0</v>
      </c>
      <c r="N7" s="10">
        <f>FC_IND_NFM_AM_E!N7+FC_IND_NFM_PA_E!N7+FC_IND_NFM_SA_E!N7+FC_IND_NFM_OM_E!N7</f>
        <v>0</v>
      </c>
      <c r="O7" s="10">
        <f>FC_IND_NFM_AM_E!O7+FC_IND_NFM_PA_E!O7+FC_IND_NFM_SA_E!O7+FC_IND_NFM_OM_E!O7</f>
        <v>0</v>
      </c>
      <c r="P7" s="10">
        <f>FC_IND_NFM_AM_E!P7+FC_IND_NFM_PA_E!P7+FC_IND_NFM_SA_E!P7+FC_IND_NFM_OM_E!P7</f>
        <v>0</v>
      </c>
      <c r="Q7" s="10">
        <f>FC_IND_NFM_AM_E!Q7+FC_IND_NFM_PA_E!Q7+FC_IND_NFM_SA_E!Q7+FC_IND_NFM_OM_E!Q7</f>
        <v>0</v>
      </c>
      <c r="R7" s="10">
        <f>FC_IND_NFM_AM_E!R7+FC_IND_NFM_PA_E!R7+FC_IND_NFM_SA_E!R7+FC_IND_NFM_OM_E!R7</f>
        <v>0</v>
      </c>
      <c r="S7" s="10">
        <f>FC_IND_NFM_AM_E!S7+FC_IND_NFM_PA_E!S7+FC_IND_NFM_SA_E!S7+FC_IND_NFM_OM_E!S7</f>
        <v>0</v>
      </c>
      <c r="T7" s="10">
        <f>FC_IND_NFM_AM_E!T7+FC_IND_NFM_PA_E!T7+FC_IND_NFM_SA_E!T7+FC_IND_NFM_OM_E!T7</f>
        <v>0</v>
      </c>
      <c r="U7" s="10">
        <f>FC_IND_NFM_AM_E!U7+FC_IND_NFM_PA_E!U7+FC_IND_NFM_SA_E!U7+FC_IND_NFM_OM_E!U7</f>
        <v>0</v>
      </c>
      <c r="V7" s="10">
        <f>FC_IND_NFM_AM_E!V7+FC_IND_NFM_PA_E!V7+FC_IND_NFM_SA_E!V7+FC_IND_NFM_OM_E!V7</f>
        <v>0</v>
      </c>
      <c r="W7" s="10">
        <f>FC_IND_NFM_AM_E!W7+FC_IND_NFM_PA_E!W7+FC_IND_NFM_SA_E!W7+FC_IND_NFM_OM_E!W7</f>
        <v>0</v>
      </c>
      <c r="X7" s="10">
        <f>FC_IND_NFM_AM_E!X7+FC_IND_NFM_PA_E!X7+FC_IND_NFM_SA_E!X7+FC_IND_NFM_OM_E!X7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FC_IND_NFM_AM_E!C9+FC_IND_NFM_PA_E!C9+FC_IND_NFM_SA_E!C9+FC_IND_NFM_OM_E!C9</f>
        <v>0</v>
      </c>
      <c r="D9" s="10">
        <f>FC_IND_NFM_AM_E!D9+FC_IND_NFM_PA_E!D9+FC_IND_NFM_SA_E!D9+FC_IND_NFM_OM_E!D9</f>
        <v>0</v>
      </c>
      <c r="E9" s="10">
        <f>FC_IND_NFM_AM_E!E9+FC_IND_NFM_PA_E!E9+FC_IND_NFM_SA_E!E9+FC_IND_NFM_OM_E!E9</f>
        <v>0</v>
      </c>
      <c r="F9" s="10">
        <f>FC_IND_NFM_AM_E!F9+FC_IND_NFM_PA_E!F9+FC_IND_NFM_SA_E!F9+FC_IND_NFM_OM_E!F9</f>
        <v>0</v>
      </c>
      <c r="G9" s="10">
        <f>FC_IND_NFM_AM_E!G9+FC_IND_NFM_PA_E!G9+FC_IND_NFM_SA_E!G9+FC_IND_NFM_OM_E!G9</f>
        <v>0</v>
      </c>
      <c r="H9" s="10">
        <f>FC_IND_NFM_AM_E!H9+FC_IND_NFM_PA_E!H9+FC_IND_NFM_SA_E!H9+FC_IND_NFM_OM_E!H9</f>
        <v>0</v>
      </c>
      <c r="I9" s="10">
        <f>FC_IND_NFM_AM_E!I9+FC_IND_NFM_PA_E!I9+FC_IND_NFM_SA_E!I9+FC_IND_NFM_OM_E!I9</f>
        <v>0</v>
      </c>
      <c r="J9" s="10">
        <f>FC_IND_NFM_AM_E!J9+FC_IND_NFM_PA_E!J9+FC_IND_NFM_SA_E!J9+FC_IND_NFM_OM_E!J9</f>
        <v>0</v>
      </c>
      <c r="K9" s="10">
        <f>FC_IND_NFM_AM_E!K9+FC_IND_NFM_PA_E!K9+FC_IND_NFM_SA_E!K9+FC_IND_NFM_OM_E!K9</f>
        <v>0</v>
      </c>
      <c r="L9" s="10">
        <f>FC_IND_NFM_AM_E!L9+FC_IND_NFM_PA_E!L9+FC_IND_NFM_SA_E!L9+FC_IND_NFM_OM_E!L9</f>
        <v>0</v>
      </c>
      <c r="M9" s="10">
        <f>FC_IND_NFM_AM_E!M9+FC_IND_NFM_PA_E!M9+FC_IND_NFM_SA_E!M9+FC_IND_NFM_OM_E!M9</f>
        <v>0</v>
      </c>
      <c r="N9" s="10">
        <f>FC_IND_NFM_AM_E!N9+FC_IND_NFM_PA_E!N9+FC_IND_NFM_SA_E!N9+FC_IND_NFM_OM_E!N9</f>
        <v>0</v>
      </c>
      <c r="O9" s="10">
        <f>FC_IND_NFM_AM_E!O9+FC_IND_NFM_PA_E!O9+FC_IND_NFM_SA_E!O9+FC_IND_NFM_OM_E!O9</f>
        <v>0</v>
      </c>
      <c r="P9" s="10">
        <f>FC_IND_NFM_AM_E!P9+FC_IND_NFM_PA_E!P9+FC_IND_NFM_SA_E!P9+FC_IND_NFM_OM_E!P9</f>
        <v>0</v>
      </c>
      <c r="Q9" s="10">
        <f>FC_IND_NFM_AM_E!Q9+FC_IND_NFM_PA_E!Q9+FC_IND_NFM_SA_E!Q9+FC_IND_NFM_OM_E!Q9</f>
        <v>0</v>
      </c>
      <c r="R9" s="10">
        <f>FC_IND_NFM_AM_E!R9+FC_IND_NFM_PA_E!R9+FC_IND_NFM_SA_E!R9+FC_IND_NFM_OM_E!R9</f>
        <v>0</v>
      </c>
      <c r="S9" s="10">
        <f>FC_IND_NFM_AM_E!S9+FC_IND_NFM_PA_E!S9+FC_IND_NFM_SA_E!S9+FC_IND_NFM_OM_E!S9</f>
        <v>0</v>
      </c>
      <c r="T9" s="10">
        <f>FC_IND_NFM_AM_E!T9+FC_IND_NFM_PA_E!T9+FC_IND_NFM_SA_E!T9+FC_IND_NFM_OM_E!T9</f>
        <v>0</v>
      </c>
      <c r="U9" s="10">
        <f>FC_IND_NFM_AM_E!U9+FC_IND_NFM_PA_E!U9+FC_IND_NFM_SA_E!U9+FC_IND_NFM_OM_E!U9</f>
        <v>0</v>
      </c>
      <c r="V9" s="10">
        <f>FC_IND_NFM_AM_E!V9+FC_IND_NFM_PA_E!V9+FC_IND_NFM_SA_E!V9+FC_IND_NFM_OM_E!V9</f>
        <v>0</v>
      </c>
      <c r="W9" s="10">
        <f>FC_IND_NFM_AM_E!W9+FC_IND_NFM_PA_E!W9+FC_IND_NFM_SA_E!W9+FC_IND_NFM_OM_E!W9</f>
        <v>0</v>
      </c>
      <c r="X9" s="10">
        <f>FC_IND_NFM_AM_E!X9+FC_IND_NFM_PA_E!X9+FC_IND_NFM_SA_E!X9+FC_IND_NFM_OM_E!X9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FC_IND_NFM_AM_E!C10+FC_IND_NFM_PA_E!C10+FC_IND_NFM_SA_E!C10+FC_IND_NFM_OM_E!C10</f>
        <v>0</v>
      </c>
      <c r="D10" s="10">
        <f>FC_IND_NFM_AM_E!D10+FC_IND_NFM_PA_E!D10+FC_IND_NFM_SA_E!D10+FC_IND_NFM_OM_E!D10</f>
        <v>0</v>
      </c>
      <c r="E10" s="10">
        <f>FC_IND_NFM_AM_E!E10+FC_IND_NFM_PA_E!E10+FC_IND_NFM_SA_E!E10+FC_IND_NFM_OM_E!E10</f>
        <v>0</v>
      </c>
      <c r="F10" s="10">
        <f>FC_IND_NFM_AM_E!F10+FC_IND_NFM_PA_E!F10+FC_IND_NFM_SA_E!F10+FC_IND_NFM_OM_E!F10</f>
        <v>0</v>
      </c>
      <c r="G10" s="10">
        <f>FC_IND_NFM_AM_E!G10+FC_IND_NFM_PA_E!G10+FC_IND_NFM_SA_E!G10+FC_IND_NFM_OM_E!G10</f>
        <v>0</v>
      </c>
      <c r="H10" s="10">
        <f>FC_IND_NFM_AM_E!H10+FC_IND_NFM_PA_E!H10+FC_IND_NFM_SA_E!H10+FC_IND_NFM_OM_E!H10</f>
        <v>0</v>
      </c>
      <c r="I10" s="10">
        <f>FC_IND_NFM_AM_E!I10+FC_IND_NFM_PA_E!I10+FC_IND_NFM_SA_E!I10+FC_IND_NFM_OM_E!I10</f>
        <v>0</v>
      </c>
      <c r="J10" s="10">
        <f>FC_IND_NFM_AM_E!J10+FC_IND_NFM_PA_E!J10+FC_IND_NFM_SA_E!J10+FC_IND_NFM_OM_E!J10</f>
        <v>0</v>
      </c>
      <c r="K10" s="10">
        <f>FC_IND_NFM_AM_E!K10+FC_IND_NFM_PA_E!K10+FC_IND_NFM_SA_E!K10+FC_IND_NFM_OM_E!K10</f>
        <v>0</v>
      </c>
      <c r="L10" s="10">
        <f>FC_IND_NFM_AM_E!L10+FC_IND_NFM_PA_E!L10+FC_IND_NFM_SA_E!L10+FC_IND_NFM_OM_E!L10</f>
        <v>0</v>
      </c>
      <c r="M10" s="10">
        <f>FC_IND_NFM_AM_E!M10+FC_IND_NFM_PA_E!M10+FC_IND_NFM_SA_E!M10+FC_IND_NFM_OM_E!M10</f>
        <v>0</v>
      </c>
      <c r="N10" s="10">
        <f>FC_IND_NFM_AM_E!N10+FC_IND_NFM_PA_E!N10+FC_IND_NFM_SA_E!N10+FC_IND_NFM_OM_E!N10</f>
        <v>0</v>
      </c>
      <c r="O10" s="10">
        <f>FC_IND_NFM_AM_E!O10+FC_IND_NFM_PA_E!O10+FC_IND_NFM_SA_E!O10+FC_IND_NFM_OM_E!O10</f>
        <v>0</v>
      </c>
      <c r="P10" s="10">
        <f>FC_IND_NFM_AM_E!P10+FC_IND_NFM_PA_E!P10+FC_IND_NFM_SA_E!P10+FC_IND_NFM_OM_E!P10</f>
        <v>0</v>
      </c>
      <c r="Q10" s="10">
        <f>FC_IND_NFM_AM_E!Q10+FC_IND_NFM_PA_E!Q10+FC_IND_NFM_SA_E!Q10+FC_IND_NFM_OM_E!Q10</f>
        <v>0</v>
      </c>
      <c r="R10" s="10">
        <f>FC_IND_NFM_AM_E!R10+FC_IND_NFM_PA_E!R10+FC_IND_NFM_SA_E!R10+FC_IND_NFM_OM_E!R10</f>
        <v>0</v>
      </c>
      <c r="S10" s="10">
        <f>FC_IND_NFM_AM_E!S10+FC_IND_NFM_PA_E!S10+FC_IND_NFM_SA_E!S10+FC_IND_NFM_OM_E!S10</f>
        <v>0</v>
      </c>
      <c r="T10" s="10">
        <f>FC_IND_NFM_AM_E!T10+FC_IND_NFM_PA_E!T10+FC_IND_NFM_SA_E!T10+FC_IND_NFM_OM_E!T10</f>
        <v>0</v>
      </c>
      <c r="U10" s="10">
        <f>FC_IND_NFM_AM_E!U10+FC_IND_NFM_PA_E!U10+FC_IND_NFM_SA_E!U10+FC_IND_NFM_OM_E!U10</f>
        <v>0</v>
      </c>
      <c r="V10" s="10">
        <f>FC_IND_NFM_AM_E!V10+FC_IND_NFM_PA_E!V10+FC_IND_NFM_SA_E!V10+FC_IND_NFM_OM_E!V10</f>
        <v>0</v>
      </c>
      <c r="W10" s="10">
        <f>FC_IND_NFM_AM_E!W10+FC_IND_NFM_PA_E!W10+FC_IND_NFM_SA_E!W10+FC_IND_NFM_OM_E!W10</f>
        <v>0</v>
      </c>
      <c r="X10" s="10">
        <f>FC_IND_NFM_AM_E!X10+FC_IND_NFM_PA_E!X10+FC_IND_NFM_SA_E!X10+FC_IND_NFM_OM_E!X10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FC_IND_NFM_AM_E!C12+FC_IND_NFM_PA_E!C12+FC_IND_NFM_SA_E!C12+FC_IND_NFM_OM_E!C12</f>
        <v>0</v>
      </c>
      <c r="D12" s="10">
        <f>FC_IND_NFM_AM_E!D12+FC_IND_NFM_PA_E!D12+FC_IND_NFM_SA_E!D12+FC_IND_NFM_OM_E!D12</f>
        <v>0</v>
      </c>
      <c r="E12" s="10">
        <f>FC_IND_NFM_AM_E!E12+FC_IND_NFM_PA_E!E12+FC_IND_NFM_SA_E!E12+FC_IND_NFM_OM_E!E12</f>
        <v>0</v>
      </c>
      <c r="F12" s="10">
        <f>FC_IND_NFM_AM_E!F12+FC_IND_NFM_PA_E!F12+FC_IND_NFM_SA_E!F12+FC_IND_NFM_OM_E!F12</f>
        <v>0</v>
      </c>
      <c r="G12" s="10">
        <f>FC_IND_NFM_AM_E!G12+FC_IND_NFM_PA_E!G12+FC_IND_NFM_SA_E!G12+FC_IND_NFM_OM_E!G12</f>
        <v>0</v>
      </c>
      <c r="H12" s="10">
        <f>FC_IND_NFM_AM_E!H12+FC_IND_NFM_PA_E!H12+FC_IND_NFM_SA_E!H12+FC_IND_NFM_OM_E!H12</f>
        <v>0</v>
      </c>
      <c r="I12" s="10">
        <f>FC_IND_NFM_AM_E!I12+FC_IND_NFM_PA_E!I12+FC_IND_NFM_SA_E!I12+FC_IND_NFM_OM_E!I12</f>
        <v>0</v>
      </c>
      <c r="J12" s="10">
        <f>FC_IND_NFM_AM_E!J12+FC_IND_NFM_PA_E!J12+FC_IND_NFM_SA_E!J12+FC_IND_NFM_OM_E!J12</f>
        <v>0</v>
      </c>
      <c r="K12" s="10">
        <f>FC_IND_NFM_AM_E!K12+FC_IND_NFM_PA_E!K12+FC_IND_NFM_SA_E!K12+FC_IND_NFM_OM_E!K12</f>
        <v>0</v>
      </c>
      <c r="L12" s="10">
        <f>FC_IND_NFM_AM_E!L12+FC_IND_NFM_PA_E!L12+FC_IND_NFM_SA_E!L12+FC_IND_NFM_OM_E!L12</f>
        <v>0</v>
      </c>
      <c r="M12" s="10">
        <f>FC_IND_NFM_AM_E!M12+FC_IND_NFM_PA_E!M12+FC_IND_NFM_SA_E!M12+FC_IND_NFM_OM_E!M12</f>
        <v>0</v>
      </c>
      <c r="N12" s="10">
        <f>FC_IND_NFM_AM_E!N12+FC_IND_NFM_PA_E!N12+FC_IND_NFM_SA_E!N12+FC_IND_NFM_OM_E!N12</f>
        <v>0</v>
      </c>
      <c r="O12" s="10">
        <f>FC_IND_NFM_AM_E!O12+FC_IND_NFM_PA_E!O12+FC_IND_NFM_SA_E!O12+FC_IND_NFM_OM_E!O12</f>
        <v>0</v>
      </c>
      <c r="P12" s="10">
        <f>FC_IND_NFM_AM_E!P12+FC_IND_NFM_PA_E!P12+FC_IND_NFM_SA_E!P12+FC_IND_NFM_OM_E!P12</f>
        <v>0</v>
      </c>
      <c r="Q12" s="10">
        <f>FC_IND_NFM_AM_E!Q12+FC_IND_NFM_PA_E!Q12+FC_IND_NFM_SA_E!Q12+FC_IND_NFM_OM_E!Q12</f>
        <v>0</v>
      </c>
      <c r="R12" s="10">
        <f>FC_IND_NFM_AM_E!R12+FC_IND_NFM_PA_E!R12+FC_IND_NFM_SA_E!R12+FC_IND_NFM_OM_E!R12</f>
        <v>0</v>
      </c>
      <c r="S12" s="10">
        <f>FC_IND_NFM_AM_E!S12+FC_IND_NFM_PA_E!S12+FC_IND_NFM_SA_E!S12+FC_IND_NFM_OM_E!S12</f>
        <v>0</v>
      </c>
      <c r="T12" s="10">
        <f>FC_IND_NFM_AM_E!T12+FC_IND_NFM_PA_E!T12+FC_IND_NFM_SA_E!T12+FC_IND_NFM_OM_E!T12</f>
        <v>0</v>
      </c>
      <c r="U12" s="10">
        <f>FC_IND_NFM_AM_E!U12+FC_IND_NFM_PA_E!U12+FC_IND_NFM_SA_E!U12+FC_IND_NFM_OM_E!U12</f>
        <v>0</v>
      </c>
      <c r="V12" s="10">
        <f>FC_IND_NFM_AM_E!V12+FC_IND_NFM_PA_E!V12+FC_IND_NFM_SA_E!V12+FC_IND_NFM_OM_E!V12</f>
        <v>0</v>
      </c>
      <c r="W12" s="10">
        <f>FC_IND_NFM_AM_E!W12+FC_IND_NFM_PA_E!W12+FC_IND_NFM_SA_E!W12+FC_IND_NFM_OM_E!W12</f>
        <v>0</v>
      </c>
      <c r="X12" s="10">
        <f>FC_IND_NFM_AM_E!X12+FC_IND_NFM_PA_E!X12+FC_IND_NFM_SA_E!X12+FC_IND_NFM_OM_E!X12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FC_IND_NFM_AM_E!C13+FC_IND_NFM_PA_E!C13+FC_IND_NFM_SA_E!C13+FC_IND_NFM_OM_E!C13</f>
        <v>0</v>
      </c>
      <c r="D13" s="10">
        <f>FC_IND_NFM_AM_E!D13+FC_IND_NFM_PA_E!D13+FC_IND_NFM_SA_E!D13+FC_IND_NFM_OM_E!D13</f>
        <v>0</v>
      </c>
      <c r="E13" s="10">
        <f>FC_IND_NFM_AM_E!E13+FC_IND_NFM_PA_E!E13+FC_IND_NFM_SA_E!E13+FC_IND_NFM_OM_E!E13</f>
        <v>0</v>
      </c>
      <c r="F13" s="10">
        <f>FC_IND_NFM_AM_E!F13+FC_IND_NFM_PA_E!F13+FC_IND_NFM_SA_E!F13+FC_IND_NFM_OM_E!F13</f>
        <v>0</v>
      </c>
      <c r="G13" s="10">
        <f>FC_IND_NFM_AM_E!G13+FC_IND_NFM_PA_E!G13+FC_IND_NFM_SA_E!G13+FC_IND_NFM_OM_E!G13</f>
        <v>0</v>
      </c>
      <c r="H13" s="10">
        <f>FC_IND_NFM_AM_E!H13+FC_IND_NFM_PA_E!H13+FC_IND_NFM_SA_E!H13+FC_IND_NFM_OM_E!H13</f>
        <v>0</v>
      </c>
      <c r="I13" s="10">
        <f>FC_IND_NFM_AM_E!I13+FC_IND_NFM_PA_E!I13+FC_IND_NFM_SA_E!I13+FC_IND_NFM_OM_E!I13</f>
        <v>0</v>
      </c>
      <c r="J13" s="10">
        <f>FC_IND_NFM_AM_E!J13+FC_IND_NFM_PA_E!J13+FC_IND_NFM_SA_E!J13+FC_IND_NFM_OM_E!J13</f>
        <v>0</v>
      </c>
      <c r="K13" s="10">
        <f>FC_IND_NFM_AM_E!K13+FC_IND_NFM_PA_E!K13+FC_IND_NFM_SA_E!K13+FC_IND_NFM_OM_E!K13</f>
        <v>0</v>
      </c>
      <c r="L13" s="10">
        <f>FC_IND_NFM_AM_E!L13+FC_IND_NFM_PA_E!L13+FC_IND_NFM_SA_E!L13+FC_IND_NFM_OM_E!L13</f>
        <v>0</v>
      </c>
      <c r="M13" s="10">
        <f>FC_IND_NFM_AM_E!M13+FC_IND_NFM_PA_E!M13+FC_IND_NFM_SA_E!M13+FC_IND_NFM_OM_E!M13</f>
        <v>0</v>
      </c>
      <c r="N13" s="10">
        <f>FC_IND_NFM_AM_E!N13+FC_IND_NFM_PA_E!N13+FC_IND_NFM_SA_E!N13+FC_IND_NFM_OM_E!N13</f>
        <v>0</v>
      </c>
      <c r="O13" s="10">
        <f>FC_IND_NFM_AM_E!O13+FC_IND_NFM_PA_E!O13+FC_IND_NFM_SA_E!O13+FC_IND_NFM_OM_E!O13</f>
        <v>0</v>
      </c>
      <c r="P13" s="10">
        <f>FC_IND_NFM_AM_E!P13+FC_IND_NFM_PA_E!P13+FC_IND_NFM_SA_E!P13+FC_IND_NFM_OM_E!P13</f>
        <v>0</v>
      </c>
      <c r="Q13" s="10">
        <f>FC_IND_NFM_AM_E!Q13+FC_IND_NFM_PA_E!Q13+FC_IND_NFM_SA_E!Q13+FC_IND_NFM_OM_E!Q13</f>
        <v>0</v>
      </c>
      <c r="R13" s="10">
        <f>FC_IND_NFM_AM_E!R13+FC_IND_NFM_PA_E!R13+FC_IND_NFM_SA_E!R13+FC_IND_NFM_OM_E!R13</f>
        <v>0</v>
      </c>
      <c r="S13" s="10">
        <f>FC_IND_NFM_AM_E!S13+FC_IND_NFM_PA_E!S13+FC_IND_NFM_SA_E!S13+FC_IND_NFM_OM_E!S13</f>
        <v>0</v>
      </c>
      <c r="T13" s="10">
        <f>FC_IND_NFM_AM_E!T13+FC_IND_NFM_PA_E!T13+FC_IND_NFM_SA_E!T13+FC_IND_NFM_OM_E!T13</f>
        <v>0</v>
      </c>
      <c r="U13" s="10">
        <f>FC_IND_NFM_AM_E!U13+FC_IND_NFM_PA_E!U13+FC_IND_NFM_SA_E!U13+FC_IND_NFM_OM_E!U13</f>
        <v>0</v>
      </c>
      <c r="V13" s="10">
        <f>FC_IND_NFM_AM_E!V13+FC_IND_NFM_PA_E!V13+FC_IND_NFM_SA_E!V13+FC_IND_NFM_OM_E!V13</f>
        <v>0</v>
      </c>
      <c r="W13" s="10">
        <f>FC_IND_NFM_AM_E!W13+FC_IND_NFM_PA_E!W13+FC_IND_NFM_SA_E!W13+FC_IND_NFM_OM_E!W13</f>
        <v>0</v>
      </c>
      <c r="X13" s="10">
        <f>FC_IND_NFM_AM_E!X13+FC_IND_NFM_PA_E!X13+FC_IND_NFM_SA_E!X13+FC_IND_NFM_OM_E!X13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FC_IND_NFM_AM_E!C14+FC_IND_NFM_PA_E!C14+FC_IND_NFM_SA_E!C14+FC_IND_NFM_OM_E!C14</f>
        <v>0</v>
      </c>
      <c r="D14" s="10">
        <f>FC_IND_NFM_AM_E!D14+FC_IND_NFM_PA_E!D14+FC_IND_NFM_SA_E!D14+FC_IND_NFM_OM_E!D14</f>
        <v>0</v>
      </c>
      <c r="E14" s="10">
        <f>FC_IND_NFM_AM_E!E14+FC_IND_NFM_PA_E!E14+FC_IND_NFM_SA_E!E14+FC_IND_NFM_OM_E!E14</f>
        <v>0</v>
      </c>
      <c r="F14" s="10">
        <f>FC_IND_NFM_AM_E!F14+FC_IND_NFM_PA_E!F14+FC_IND_NFM_SA_E!F14+FC_IND_NFM_OM_E!F14</f>
        <v>0</v>
      </c>
      <c r="G14" s="10">
        <f>FC_IND_NFM_AM_E!G14+FC_IND_NFM_PA_E!G14+FC_IND_NFM_SA_E!G14+FC_IND_NFM_OM_E!G14</f>
        <v>0</v>
      </c>
      <c r="H14" s="10">
        <f>FC_IND_NFM_AM_E!H14+FC_IND_NFM_PA_E!H14+FC_IND_NFM_SA_E!H14+FC_IND_NFM_OM_E!H14</f>
        <v>0</v>
      </c>
      <c r="I14" s="10">
        <f>FC_IND_NFM_AM_E!I14+FC_IND_NFM_PA_E!I14+FC_IND_NFM_SA_E!I14+FC_IND_NFM_OM_E!I14</f>
        <v>0</v>
      </c>
      <c r="J14" s="10">
        <f>FC_IND_NFM_AM_E!J14+FC_IND_NFM_PA_E!J14+FC_IND_NFM_SA_E!J14+FC_IND_NFM_OM_E!J14</f>
        <v>0</v>
      </c>
      <c r="K14" s="10">
        <f>FC_IND_NFM_AM_E!K14+FC_IND_NFM_PA_E!K14+FC_IND_NFM_SA_E!K14+FC_IND_NFM_OM_E!K14</f>
        <v>0</v>
      </c>
      <c r="L14" s="10">
        <f>FC_IND_NFM_AM_E!L14+FC_IND_NFM_PA_E!L14+FC_IND_NFM_SA_E!L14+FC_IND_NFM_OM_E!L14</f>
        <v>0</v>
      </c>
      <c r="M14" s="10">
        <f>FC_IND_NFM_AM_E!M14+FC_IND_NFM_PA_E!M14+FC_IND_NFM_SA_E!M14+FC_IND_NFM_OM_E!M14</f>
        <v>0</v>
      </c>
      <c r="N14" s="10">
        <f>FC_IND_NFM_AM_E!N14+FC_IND_NFM_PA_E!N14+FC_IND_NFM_SA_E!N14+FC_IND_NFM_OM_E!N14</f>
        <v>0</v>
      </c>
      <c r="O14" s="10">
        <f>FC_IND_NFM_AM_E!O14+FC_IND_NFM_PA_E!O14+FC_IND_NFM_SA_E!O14+FC_IND_NFM_OM_E!O14</f>
        <v>0</v>
      </c>
      <c r="P14" s="10">
        <f>FC_IND_NFM_AM_E!P14+FC_IND_NFM_PA_E!P14+FC_IND_NFM_SA_E!P14+FC_IND_NFM_OM_E!P14</f>
        <v>0</v>
      </c>
      <c r="Q14" s="10">
        <f>FC_IND_NFM_AM_E!Q14+FC_IND_NFM_PA_E!Q14+FC_IND_NFM_SA_E!Q14+FC_IND_NFM_OM_E!Q14</f>
        <v>0</v>
      </c>
      <c r="R14" s="10">
        <f>FC_IND_NFM_AM_E!R14+FC_IND_NFM_PA_E!R14+FC_IND_NFM_SA_E!R14+FC_IND_NFM_OM_E!R14</f>
        <v>0</v>
      </c>
      <c r="S14" s="10">
        <f>FC_IND_NFM_AM_E!S14+FC_IND_NFM_PA_E!S14+FC_IND_NFM_SA_E!S14+FC_IND_NFM_OM_E!S14</f>
        <v>0</v>
      </c>
      <c r="T14" s="10">
        <f>FC_IND_NFM_AM_E!T14+FC_IND_NFM_PA_E!T14+FC_IND_NFM_SA_E!T14+FC_IND_NFM_OM_E!T14</f>
        <v>0</v>
      </c>
      <c r="U14" s="10">
        <f>FC_IND_NFM_AM_E!U14+FC_IND_NFM_PA_E!U14+FC_IND_NFM_SA_E!U14+FC_IND_NFM_OM_E!U14</f>
        <v>0</v>
      </c>
      <c r="V14" s="10">
        <f>FC_IND_NFM_AM_E!V14+FC_IND_NFM_PA_E!V14+FC_IND_NFM_SA_E!V14+FC_IND_NFM_OM_E!V14</f>
        <v>0</v>
      </c>
      <c r="W14" s="10">
        <f>FC_IND_NFM_AM_E!W14+FC_IND_NFM_PA_E!W14+FC_IND_NFM_SA_E!W14+FC_IND_NFM_OM_E!W14</f>
        <v>0</v>
      </c>
      <c r="X14" s="10">
        <f>FC_IND_NFM_AM_E!X14+FC_IND_NFM_PA_E!X14+FC_IND_NFM_SA_E!X14+FC_IND_NFM_OM_E!X14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FC_IND_NFM_AM_E!C15+FC_IND_NFM_PA_E!C15+FC_IND_NFM_SA_E!C15+FC_IND_NFM_OM_E!C15</f>
        <v>0</v>
      </c>
      <c r="D15" s="10">
        <f>FC_IND_NFM_AM_E!D15+FC_IND_NFM_PA_E!D15+FC_IND_NFM_SA_E!D15+FC_IND_NFM_OM_E!D15</f>
        <v>0</v>
      </c>
      <c r="E15" s="10">
        <f>FC_IND_NFM_AM_E!E15+FC_IND_NFM_PA_E!E15+FC_IND_NFM_SA_E!E15+FC_IND_NFM_OM_E!E15</f>
        <v>0</v>
      </c>
      <c r="F15" s="10">
        <f>FC_IND_NFM_AM_E!F15+FC_IND_NFM_PA_E!F15+FC_IND_NFM_SA_E!F15+FC_IND_NFM_OM_E!F15</f>
        <v>0</v>
      </c>
      <c r="G15" s="10">
        <f>FC_IND_NFM_AM_E!G15+FC_IND_NFM_PA_E!G15+FC_IND_NFM_SA_E!G15+FC_IND_NFM_OM_E!G15</f>
        <v>0</v>
      </c>
      <c r="H15" s="10">
        <f>FC_IND_NFM_AM_E!H15+FC_IND_NFM_PA_E!H15+FC_IND_NFM_SA_E!H15+FC_IND_NFM_OM_E!H15</f>
        <v>0</v>
      </c>
      <c r="I15" s="10">
        <f>FC_IND_NFM_AM_E!I15+FC_IND_NFM_PA_E!I15+FC_IND_NFM_SA_E!I15+FC_IND_NFM_OM_E!I15</f>
        <v>0</v>
      </c>
      <c r="J15" s="10">
        <f>FC_IND_NFM_AM_E!J15+FC_IND_NFM_PA_E!J15+FC_IND_NFM_SA_E!J15+FC_IND_NFM_OM_E!J15</f>
        <v>0</v>
      </c>
      <c r="K15" s="10">
        <f>FC_IND_NFM_AM_E!K15+FC_IND_NFM_PA_E!K15+FC_IND_NFM_SA_E!K15+FC_IND_NFM_OM_E!K15</f>
        <v>0</v>
      </c>
      <c r="L15" s="10">
        <f>FC_IND_NFM_AM_E!L15+FC_IND_NFM_PA_E!L15+FC_IND_NFM_SA_E!L15+FC_IND_NFM_OM_E!L15</f>
        <v>0</v>
      </c>
      <c r="M15" s="10">
        <f>FC_IND_NFM_AM_E!M15+FC_IND_NFM_PA_E!M15+FC_IND_NFM_SA_E!M15+FC_IND_NFM_OM_E!M15</f>
        <v>0</v>
      </c>
      <c r="N15" s="10">
        <f>FC_IND_NFM_AM_E!N15+FC_IND_NFM_PA_E!N15+FC_IND_NFM_SA_E!N15+FC_IND_NFM_OM_E!N15</f>
        <v>0</v>
      </c>
      <c r="O15" s="10">
        <f>FC_IND_NFM_AM_E!O15+FC_IND_NFM_PA_E!O15+FC_IND_NFM_SA_E!O15+FC_IND_NFM_OM_E!O15</f>
        <v>0</v>
      </c>
      <c r="P15" s="10">
        <f>FC_IND_NFM_AM_E!P15+FC_IND_NFM_PA_E!P15+FC_IND_NFM_SA_E!P15+FC_IND_NFM_OM_E!P15</f>
        <v>0</v>
      </c>
      <c r="Q15" s="10">
        <f>FC_IND_NFM_AM_E!Q15+FC_IND_NFM_PA_E!Q15+FC_IND_NFM_SA_E!Q15+FC_IND_NFM_OM_E!Q15</f>
        <v>0</v>
      </c>
      <c r="R15" s="10">
        <f>FC_IND_NFM_AM_E!R15+FC_IND_NFM_PA_E!R15+FC_IND_NFM_SA_E!R15+FC_IND_NFM_OM_E!R15</f>
        <v>0</v>
      </c>
      <c r="S15" s="10">
        <f>FC_IND_NFM_AM_E!S15+FC_IND_NFM_PA_E!S15+FC_IND_NFM_SA_E!S15+FC_IND_NFM_OM_E!S15</f>
        <v>0</v>
      </c>
      <c r="T15" s="10">
        <f>FC_IND_NFM_AM_E!T15+FC_IND_NFM_PA_E!T15+FC_IND_NFM_SA_E!T15+FC_IND_NFM_OM_E!T15</f>
        <v>0</v>
      </c>
      <c r="U15" s="10">
        <f>FC_IND_NFM_AM_E!U15+FC_IND_NFM_PA_E!U15+FC_IND_NFM_SA_E!U15+FC_IND_NFM_OM_E!U15</f>
        <v>0</v>
      </c>
      <c r="V15" s="10">
        <f>FC_IND_NFM_AM_E!V15+FC_IND_NFM_PA_E!V15+FC_IND_NFM_SA_E!V15+FC_IND_NFM_OM_E!V15</f>
        <v>0</v>
      </c>
      <c r="W15" s="10">
        <f>FC_IND_NFM_AM_E!W15+FC_IND_NFM_PA_E!W15+FC_IND_NFM_SA_E!W15+FC_IND_NFM_OM_E!W15</f>
        <v>0</v>
      </c>
      <c r="X15" s="10">
        <f>FC_IND_NFM_AM_E!X15+FC_IND_NFM_PA_E!X15+FC_IND_NFM_SA_E!X15+FC_IND_NFM_OM_E!X15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FC_IND_NFM_AM_E!C16+FC_IND_NFM_PA_E!C16+FC_IND_NFM_SA_E!C16+FC_IND_NFM_OM_E!C16</f>
        <v>0</v>
      </c>
      <c r="D16" s="10">
        <f>FC_IND_NFM_AM_E!D16+FC_IND_NFM_PA_E!D16+FC_IND_NFM_SA_E!D16+FC_IND_NFM_OM_E!D16</f>
        <v>0</v>
      </c>
      <c r="E16" s="10">
        <f>FC_IND_NFM_AM_E!E16+FC_IND_NFM_PA_E!E16+FC_IND_NFM_SA_E!E16+FC_IND_NFM_OM_E!E16</f>
        <v>0</v>
      </c>
      <c r="F16" s="10">
        <f>FC_IND_NFM_AM_E!F16+FC_IND_NFM_PA_E!F16+FC_IND_NFM_SA_E!F16+FC_IND_NFM_OM_E!F16</f>
        <v>0</v>
      </c>
      <c r="G16" s="10">
        <f>FC_IND_NFM_AM_E!G16+FC_IND_NFM_PA_E!G16+FC_IND_NFM_SA_E!G16+FC_IND_NFM_OM_E!G16</f>
        <v>0</v>
      </c>
      <c r="H16" s="10">
        <f>FC_IND_NFM_AM_E!H16+FC_IND_NFM_PA_E!H16+FC_IND_NFM_SA_E!H16+FC_IND_NFM_OM_E!H16</f>
        <v>0</v>
      </c>
      <c r="I16" s="10">
        <f>FC_IND_NFM_AM_E!I16+FC_IND_NFM_PA_E!I16+FC_IND_NFM_SA_E!I16+FC_IND_NFM_OM_E!I16</f>
        <v>0</v>
      </c>
      <c r="J16" s="10">
        <f>FC_IND_NFM_AM_E!J16+FC_IND_NFM_PA_E!J16+FC_IND_NFM_SA_E!J16+FC_IND_NFM_OM_E!J16</f>
        <v>0</v>
      </c>
      <c r="K16" s="10">
        <f>FC_IND_NFM_AM_E!K16+FC_IND_NFM_PA_E!K16+FC_IND_NFM_SA_E!K16+FC_IND_NFM_OM_E!K16</f>
        <v>0</v>
      </c>
      <c r="L16" s="10">
        <f>FC_IND_NFM_AM_E!L16+FC_IND_NFM_PA_E!L16+FC_IND_NFM_SA_E!L16+FC_IND_NFM_OM_E!L16</f>
        <v>0</v>
      </c>
      <c r="M16" s="10">
        <f>FC_IND_NFM_AM_E!M16+FC_IND_NFM_PA_E!M16+FC_IND_NFM_SA_E!M16+FC_IND_NFM_OM_E!M16</f>
        <v>0</v>
      </c>
      <c r="N16" s="10">
        <f>FC_IND_NFM_AM_E!N16+FC_IND_NFM_PA_E!N16+FC_IND_NFM_SA_E!N16+FC_IND_NFM_OM_E!N16</f>
        <v>0</v>
      </c>
      <c r="O16" s="10">
        <f>FC_IND_NFM_AM_E!O16+FC_IND_NFM_PA_E!O16+FC_IND_NFM_SA_E!O16+FC_IND_NFM_OM_E!O16</f>
        <v>0</v>
      </c>
      <c r="P16" s="10">
        <f>FC_IND_NFM_AM_E!P16+FC_IND_NFM_PA_E!P16+FC_IND_NFM_SA_E!P16+FC_IND_NFM_OM_E!P16</f>
        <v>0</v>
      </c>
      <c r="Q16" s="10">
        <f>FC_IND_NFM_AM_E!Q16+FC_IND_NFM_PA_E!Q16+FC_IND_NFM_SA_E!Q16+FC_IND_NFM_OM_E!Q16</f>
        <v>0</v>
      </c>
      <c r="R16" s="10">
        <f>FC_IND_NFM_AM_E!R16+FC_IND_NFM_PA_E!R16+FC_IND_NFM_SA_E!R16+FC_IND_NFM_OM_E!R16</f>
        <v>0</v>
      </c>
      <c r="S16" s="10">
        <f>FC_IND_NFM_AM_E!S16+FC_IND_NFM_PA_E!S16+FC_IND_NFM_SA_E!S16+FC_IND_NFM_OM_E!S16</f>
        <v>0</v>
      </c>
      <c r="T16" s="10">
        <f>FC_IND_NFM_AM_E!T16+FC_IND_NFM_PA_E!T16+FC_IND_NFM_SA_E!T16+FC_IND_NFM_OM_E!T16</f>
        <v>0</v>
      </c>
      <c r="U16" s="10">
        <f>FC_IND_NFM_AM_E!U16+FC_IND_NFM_PA_E!U16+FC_IND_NFM_SA_E!U16+FC_IND_NFM_OM_E!U16</f>
        <v>0</v>
      </c>
      <c r="V16" s="10">
        <f>FC_IND_NFM_AM_E!V16+FC_IND_NFM_PA_E!V16+FC_IND_NFM_SA_E!V16+FC_IND_NFM_OM_E!V16</f>
        <v>0</v>
      </c>
      <c r="W16" s="10">
        <f>FC_IND_NFM_AM_E!W16+FC_IND_NFM_PA_E!W16+FC_IND_NFM_SA_E!W16+FC_IND_NFM_OM_E!W16</f>
        <v>0</v>
      </c>
      <c r="X16" s="10">
        <f>FC_IND_NFM_AM_E!X16+FC_IND_NFM_PA_E!X16+FC_IND_NFM_SA_E!X16+FC_IND_NFM_OM_E!X16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FC_IND_NFM_AM_E!C18+FC_IND_NFM_PA_E!C18+FC_IND_NFM_SA_E!C18+FC_IND_NFM_OM_E!C18</f>
        <v>0</v>
      </c>
      <c r="D18" s="10">
        <f>FC_IND_NFM_AM_E!D18+FC_IND_NFM_PA_E!D18+FC_IND_NFM_SA_E!D18+FC_IND_NFM_OM_E!D18</f>
        <v>0</v>
      </c>
      <c r="E18" s="10">
        <f>FC_IND_NFM_AM_E!E18+FC_IND_NFM_PA_E!E18+FC_IND_NFM_SA_E!E18+FC_IND_NFM_OM_E!E18</f>
        <v>0</v>
      </c>
      <c r="F18" s="10">
        <f>FC_IND_NFM_AM_E!F18+FC_IND_NFM_PA_E!F18+FC_IND_NFM_SA_E!F18+FC_IND_NFM_OM_E!F18</f>
        <v>0</v>
      </c>
      <c r="G18" s="10">
        <f>FC_IND_NFM_AM_E!G18+FC_IND_NFM_PA_E!G18+FC_IND_NFM_SA_E!G18+FC_IND_NFM_OM_E!G18</f>
        <v>0</v>
      </c>
      <c r="H18" s="10">
        <f>FC_IND_NFM_AM_E!H18+FC_IND_NFM_PA_E!H18+FC_IND_NFM_SA_E!H18+FC_IND_NFM_OM_E!H18</f>
        <v>0</v>
      </c>
      <c r="I18" s="10">
        <f>FC_IND_NFM_AM_E!I18+FC_IND_NFM_PA_E!I18+FC_IND_NFM_SA_E!I18+FC_IND_NFM_OM_E!I18</f>
        <v>0</v>
      </c>
      <c r="J18" s="10">
        <f>FC_IND_NFM_AM_E!J18+FC_IND_NFM_PA_E!J18+FC_IND_NFM_SA_E!J18+FC_IND_NFM_OM_E!J18</f>
        <v>0</v>
      </c>
      <c r="K18" s="10">
        <f>FC_IND_NFM_AM_E!K18+FC_IND_NFM_PA_E!K18+FC_IND_NFM_SA_E!K18+FC_IND_NFM_OM_E!K18</f>
        <v>0</v>
      </c>
      <c r="L18" s="10">
        <f>FC_IND_NFM_AM_E!L18+FC_IND_NFM_PA_E!L18+FC_IND_NFM_SA_E!L18+FC_IND_NFM_OM_E!L18</f>
        <v>0</v>
      </c>
      <c r="M18" s="10">
        <f>FC_IND_NFM_AM_E!M18+FC_IND_NFM_PA_E!M18+FC_IND_NFM_SA_E!M18+FC_IND_NFM_OM_E!M18</f>
        <v>0</v>
      </c>
      <c r="N18" s="10">
        <f>FC_IND_NFM_AM_E!N18+FC_IND_NFM_PA_E!N18+FC_IND_NFM_SA_E!N18+FC_IND_NFM_OM_E!N18</f>
        <v>0</v>
      </c>
      <c r="O18" s="10">
        <f>FC_IND_NFM_AM_E!O18+FC_IND_NFM_PA_E!O18+FC_IND_NFM_SA_E!O18+FC_IND_NFM_OM_E!O18</f>
        <v>0</v>
      </c>
      <c r="P18" s="10">
        <f>FC_IND_NFM_AM_E!P18+FC_IND_NFM_PA_E!P18+FC_IND_NFM_SA_E!P18+FC_IND_NFM_OM_E!P18</f>
        <v>0</v>
      </c>
      <c r="Q18" s="10">
        <f>FC_IND_NFM_AM_E!Q18+FC_IND_NFM_PA_E!Q18+FC_IND_NFM_SA_E!Q18+FC_IND_NFM_OM_E!Q18</f>
        <v>0</v>
      </c>
      <c r="R18" s="10">
        <f>FC_IND_NFM_AM_E!R18+FC_IND_NFM_PA_E!R18+FC_IND_NFM_SA_E!R18+FC_IND_NFM_OM_E!R18</f>
        <v>0</v>
      </c>
      <c r="S18" s="10">
        <f>FC_IND_NFM_AM_E!S18+FC_IND_NFM_PA_E!S18+FC_IND_NFM_SA_E!S18+FC_IND_NFM_OM_E!S18</f>
        <v>0</v>
      </c>
      <c r="T18" s="10">
        <f>FC_IND_NFM_AM_E!T18+FC_IND_NFM_PA_E!T18+FC_IND_NFM_SA_E!T18+FC_IND_NFM_OM_E!T18</f>
        <v>0</v>
      </c>
      <c r="U18" s="10">
        <f>FC_IND_NFM_AM_E!U18+FC_IND_NFM_PA_E!U18+FC_IND_NFM_SA_E!U18+FC_IND_NFM_OM_E!U18</f>
        <v>0</v>
      </c>
      <c r="V18" s="10">
        <f>FC_IND_NFM_AM_E!V18+FC_IND_NFM_PA_E!V18+FC_IND_NFM_SA_E!V18+FC_IND_NFM_OM_E!V18</f>
        <v>0</v>
      </c>
      <c r="W18" s="10">
        <f>FC_IND_NFM_AM_E!W18+FC_IND_NFM_PA_E!W18+FC_IND_NFM_SA_E!W18+FC_IND_NFM_OM_E!W18</f>
        <v>0</v>
      </c>
      <c r="X18" s="10">
        <f>FC_IND_NFM_AM_E!X18+FC_IND_NFM_PA_E!X18+FC_IND_NFM_SA_E!X18+FC_IND_NFM_OM_E!X18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FC_IND_NFM_AM_E!C19+FC_IND_NFM_PA_E!C19+FC_IND_NFM_SA_E!C19+FC_IND_NFM_OM_E!C19</f>
        <v>0</v>
      </c>
      <c r="D19" s="10">
        <f>FC_IND_NFM_AM_E!D19+FC_IND_NFM_PA_E!D19+FC_IND_NFM_SA_E!D19+FC_IND_NFM_OM_E!D19</f>
        <v>0</v>
      </c>
      <c r="E19" s="10">
        <f>FC_IND_NFM_AM_E!E19+FC_IND_NFM_PA_E!E19+FC_IND_NFM_SA_E!E19+FC_IND_NFM_OM_E!E19</f>
        <v>0</v>
      </c>
      <c r="F19" s="10">
        <f>FC_IND_NFM_AM_E!F19+FC_IND_NFM_PA_E!F19+FC_IND_NFM_SA_E!F19+FC_IND_NFM_OM_E!F19</f>
        <v>0</v>
      </c>
      <c r="G19" s="10">
        <f>FC_IND_NFM_AM_E!G19+FC_IND_NFM_PA_E!G19+FC_IND_NFM_SA_E!G19+FC_IND_NFM_OM_E!G19</f>
        <v>0</v>
      </c>
      <c r="H19" s="10">
        <f>FC_IND_NFM_AM_E!H19+FC_IND_NFM_PA_E!H19+FC_IND_NFM_SA_E!H19+FC_IND_NFM_OM_E!H19</f>
        <v>0</v>
      </c>
      <c r="I19" s="10">
        <f>FC_IND_NFM_AM_E!I19+FC_IND_NFM_PA_E!I19+FC_IND_NFM_SA_E!I19+FC_IND_NFM_OM_E!I19</f>
        <v>0</v>
      </c>
      <c r="J19" s="10">
        <f>FC_IND_NFM_AM_E!J19+FC_IND_NFM_PA_E!J19+FC_IND_NFM_SA_E!J19+FC_IND_NFM_OM_E!J19</f>
        <v>0</v>
      </c>
      <c r="K19" s="10">
        <f>FC_IND_NFM_AM_E!K19+FC_IND_NFM_PA_E!K19+FC_IND_NFM_SA_E!K19+FC_IND_NFM_OM_E!K19</f>
        <v>0</v>
      </c>
      <c r="L19" s="10">
        <f>FC_IND_NFM_AM_E!L19+FC_IND_NFM_PA_E!L19+FC_IND_NFM_SA_E!L19+FC_IND_NFM_OM_E!L19</f>
        <v>0</v>
      </c>
      <c r="M19" s="10">
        <f>FC_IND_NFM_AM_E!M19+FC_IND_NFM_PA_E!M19+FC_IND_NFM_SA_E!M19+FC_IND_NFM_OM_E!M19</f>
        <v>0</v>
      </c>
      <c r="N19" s="10">
        <f>FC_IND_NFM_AM_E!N19+FC_IND_NFM_PA_E!N19+FC_IND_NFM_SA_E!N19+FC_IND_NFM_OM_E!N19</f>
        <v>0</v>
      </c>
      <c r="O19" s="10">
        <f>FC_IND_NFM_AM_E!O19+FC_IND_NFM_PA_E!O19+FC_IND_NFM_SA_E!O19+FC_IND_NFM_OM_E!O19</f>
        <v>0</v>
      </c>
      <c r="P19" s="10">
        <f>FC_IND_NFM_AM_E!P19+FC_IND_NFM_PA_E!P19+FC_IND_NFM_SA_E!P19+FC_IND_NFM_OM_E!P19</f>
        <v>0</v>
      </c>
      <c r="Q19" s="10">
        <f>FC_IND_NFM_AM_E!Q19+FC_IND_NFM_PA_E!Q19+FC_IND_NFM_SA_E!Q19+FC_IND_NFM_OM_E!Q19</f>
        <v>0</v>
      </c>
      <c r="R19" s="10">
        <f>FC_IND_NFM_AM_E!R19+FC_IND_NFM_PA_E!R19+FC_IND_NFM_SA_E!R19+FC_IND_NFM_OM_E!R19</f>
        <v>0</v>
      </c>
      <c r="S19" s="10">
        <f>FC_IND_NFM_AM_E!S19+FC_IND_NFM_PA_E!S19+FC_IND_NFM_SA_E!S19+FC_IND_NFM_OM_E!S19</f>
        <v>0</v>
      </c>
      <c r="T19" s="10">
        <f>FC_IND_NFM_AM_E!T19+FC_IND_NFM_PA_E!T19+FC_IND_NFM_SA_E!T19+FC_IND_NFM_OM_E!T19</f>
        <v>0</v>
      </c>
      <c r="U19" s="10">
        <f>FC_IND_NFM_AM_E!U19+FC_IND_NFM_PA_E!U19+FC_IND_NFM_SA_E!U19+FC_IND_NFM_OM_E!U19</f>
        <v>0</v>
      </c>
      <c r="V19" s="10">
        <f>FC_IND_NFM_AM_E!V19+FC_IND_NFM_PA_E!V19+FC_IND_NFM_SA_E!V19+FC_IND_NFM_OM_E!V19</f>
        <v>0</v>
      </c>
      <c r="W19" s="10">
        <f>FC_IND_NFM_AM_E!W19+FC_IND_NFM_PA_E!W19+FC_IND_NFM_SA_E!W19+FC_IND_NFM_OM_E!W19</f>
        <v>0</v>
      </c>
      <c r="X19" s="10">
        <f>FC_IND_NFM_AM_E!X19+FC_IND_NFM_PA_E!X19+FC_IND_NFM_SA_E!X19+FC_IND_NFM_OM_E!X19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FC_IND_NFM_AM_E!C20+FC_IND_NFM_PA_E!C20+FC_IND_NFM_SA_E!C20+FC_IND_NFM_OM_E!C20</f>
        <v>0</v>
      </c>
      <c r="D20" s="10">
        <f>FC_IND_NFM_AM_E!D20+FC_IND_NFM_PA_E!D20+FC_IND_NFM_SA_E!D20+FC_IND_NFM_OM_E!D20</f>
        <v>0</v>
      </c>
      <c r="E20" s="10">
        <f>FC_IND_NFM_AM_E!E20+FC_IND_NFM_PA_E!E20+FC_IND_NFM_SA_E!E20+FC_IND_NFM_OM_E!E20</f>
        <v>0</v>
      </c>
      <c r="F20" s="10">
        <f>FC_IND_NFM_AM_E!F20+FC_IND_NFM_PA_E!F20+FC_IND_NFM_SA_E!F20+FC_IND_NFM_OM_E!F20</f>
        <v>0</v>
      </c>
      <c r="G20" s="10">
        <f>FC_IND_NFM_AM_E!G20+FC_IND_NFM_PA_E!G20+FC_IND_NFM_SA_E!G20+FC_IND_NFM_OM_E!G20</f>
        <v>0</v>
      </c>
      <c r="H20" s="10">
        <f>FC_IND_NFM_AM_E!H20+FC_IND_NFM_PA_E!H20+FC_IND_NFM_SA_E!H20+FC_IND_NFM_OM_E!H20</f>
        <v>0</v>
      </c>
      <c r="I20" s="10">
        <f>FC_IND_NFM_AM_E!I20+FC_IND_NFM_PA_E!I20+FC_IND_NFM_SA_E!I20+FC_IND_NFM_OM_E!I20</f>
        <v>0</v>
      </c>
      <c r="J20" s="10">
        <f>FC_IND_NFM_AM_E!J20+FC_IND_NFM_PA_E!J20+FC_IND_NFM_SA_E!J20+FC_IND_NFM_OM_E!J20</f>
        <v>0</v>
      </c>
      <c r="K20" s="10">
        <f>FC_IND_NFM_AM_E!K20+FC_IND_NFM_PA_E!K20+FC_IND_NFM_SA_E!K20+FC_IND_NFM_OM_E!K20</f>
        <v>0</v>
      </c>
      <c r="L20" s="10">
        <f>FC_IND_NFM_AM_E!L20+FC_IND_NFM_PA_E!L20+FC_IND_NFM_SA_E!L20+FC_IND_NFM_OM_E!L20</f>
        <v>0</v>
      </c>
      <c r="M20" s="10">
        <f>FC_IND_NFM_AM_E!M20+FC_IND_NFM_PA_E!M20+FC_IND_NFM_SA_E!M20+FC_IND_NFM_OM_E!M20</f>
        <v>0</v>
      </c>
      <c r="N20" s="10">
        <f>FC_IND_NFM_AM_E!N20+FC_IND_NFM_PA_E!N20+FC_IND_NFM_SA_E!N20+FC_IND_NFM_OM_E!N20</f>
        <v>0</v>
      </c>
      <c r="O20" s="10">
        <f>FC_IND_NFM_AM_E!O20+FC_IND_NFM_PA_E!O20+FC_IND_NFM_SA_E!O20+FC_IND_NFM_OM_E!O20</f>
        <v>0</v>
      </c>
      <c r="P20" s="10">
        <f>FC_IND_NFM_AM_E!P20+FC_IND_NFM_PA_E!P20+FC_IND_NFM_SA_E!P20+FC_IND_NFM_OM_E!P20</f>
        <v>0</v>
      </c>
      <c r="Q20" s="10">
        <f>FC_IND_NFM_AM_E!Q20+FC_IND_NFM_PA_E!Q20+FC_IND_NFM_SA_E!Q20+FC_IND_NFM_OM_E!Q20</f>
        <v>0</v>
      </c>
      <c r="R20" s="10">
        <f>FC_IND_NFM_AM_E!R20+FC_IND_NFM_PA_E!R20+FC_IND_NFM_SA_E!R20+FC_IND_NFM_OM_E!R20</f>
        <v>0</v>
      </c>
      <c r="S20" s="10">
        <f>FC_IND_NFM_AM_E!S20+FC_IND_NFM_PA_E!S20+FC_IND_NFM_SA_E!S20+FC_IND_NFM_OM_E!S20</f>
        <v>0</v>
      </c>
      <c r="T20" s="10">
        <f>FC_IND_NFM_AM_E!T20+FC_IND_NFM_PA_E!T20+FC_IND_NFM_SA_E!T20+FC_IND_NFM_OM_E!T20</f>
        <v>0</v>
      </c>
      <c r="U20" s="10">
        <f>FC_IND_NFM_AM_E!U20+FC_IND_NFM_PA_E!U20+FC_IND_NFM_SA_E!U20+FC_IND_NFM_OM_E!U20</f>
        <v>0</v>
      </c>
      <c r="V20" s="10">
        <f>FC_IND_NFM_AM_E!V20+FC_IND_NFM_PA_E!V20+FC_IND_NFM_SA_E!V20+FC_IND_NFM_OM_E!V20</f>
        <v>0</v>
      </c>
      <c r="W20" s="10">
        <f>FC_IND_NFM_AM_E!W20+FC_IND_NFM_PA_E!W20+FC_IND_NFM_SA_E!W20+FC_IND_NFM_OM_E!W20</f>
        <v>0</v>
      </c>
      <c r="X20" s="10">
        <f>FC_IND_NFM_AM_E!X20+FC_IND_NFM_PA_E!X20+FC_IND_NFM_SA_E!X20+FC_IND_NFM_OM_E!X20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FC_IND_NFM_AM_E!C21+FC_IND_NFM_PA_E!C21+FC_IND_NFM_SA_E!C21+FC_IND_NFM_OM_E!C21</f>
        <v>0</v>
      </c>
      <c r="D21" s="10">
        <f>FC_IND_NFM_AM_E!D21+FC_IND_NFM_PA_E!D21+FC_IND_NFM_SA_E!D21+FC_IND_NFM_OM_E!D21</f>
        <v>0</v>
      </c>
      <c r="E21" s="10">
        <f>FC_IND_NFM_AM_E!E21+FC_IND_NFM_PA_E!E21+FC_IND_NFM_SA_E!E21+FC_IND_NFM_OM_E!E21</f>
        <v>0</v>
      </c>
      <c r="F21" s="10">
        <f>FC_IND_NFM_AM_E!F21+FC_IND_NFM_PA_E!F21+FC_IND_NFM_SA_E!F21+FC_IND_NFM_OM_E!F21</f>
        <v>0</v>
      </c>
      <c r="G21" s="10">
        <f>FC_IND_NFM_AM_E!G21+FC_IND_NFM_PA_E!G21+FC_IND_NFM_SA_E!G21+FC_IND_NFM_OM_E!G21</f>
        <v>0</v>
      </c>
      <c r="H21" s="10">
        <f>FC_IND_NFM_AM_E!H21+FC_IND_NFM_PA_E!H21+FC_IND_NFM_SA_E!H21+FC_IND_NFM_OM_E!H21</f>
        <v>0</v>
      </c>
      <c r="I21" s="10">
        <f>FC_IND_NFM_AM_E!I21+FC_IND_NFM_PA_E!I21+FC_IND_NFM_SA_E!I21+FC_IND_NFM_OM_E!I21</f>
        <v>0</v>
      </c>
      <c r="J21" s="10">
        <f>FC_IND_NFM_AM_E!J21+FC_IND_NFM_PA_E!J21+FC_IND_NFM_SA_E!J21+FC_IND_NFM_OM_E!J21</f>
        <v>0</v>
      </c>
      <c r="K21" s="10">
        <f>FC_IND_NFM_AM_E!K21+FC_IND_NFM_PA_E!K21+FC_IND_NFM_SA_E!K21+FC_IND_NFM_OM_E!K21</f>
        <v>0</v>
      </c>
      <c r="L21" s="10">
        <f>FC_IND_NFM_AM_E!L21+FC_IND_NFM_PA_E!L21+FC_IND_NFM_SA_E!L21+FC_IND_NFM_OM_E!L21</f>
        <v>0</v>
      </c>
      <c r="M21" s="10">
        <f>FC_IND_NFM_AM_E!M21+FC_IND_NFM_PA_E!M21+FC_IND_NFM_SA_E!M21+FC_IND_NFM_OM_E!M21</f>
        <v>0</v>
      </c>
      <c r="N21" s="10">
        <f>FC_IND_NFM_AM_E!N21+FC_IND_NFM_PA_E!N21+FC_IND_NFM_SA_E!N21+FC_IND_NFM_OM_E!N21</f>
        <v>0</v>
      </c>
      <c r="O21" s="10">
        <f>FC_IND_NFM_AM_E!O21+FC_IND_NFM_PA_E!O21+FC_IND_NFM_SA_E!O21+FC_IND_NFM_OM_E!O21</f>
        <v>0</v>
      </c>
      <c r="P21" s="10">
        <f>FC_IND_NFM_AM_E!P21+FC_IND_NFM_PA_E!P21+FC_IND_NFM_SA_E!P21+FC_IND_NFM_OM_E!P21</f>
        <v>0</v>
      </c>
      <c r="Q21" s="10">
        <f>FC_IND_NFM_AM_E!Q21+FC_IND_NFM_PA_E!Q21+FC_IND_NFM_SA_E!Q21+FC_IND_NFM_OM_E!Q21</f>
        <v>0</v>
      </c>
      <c r="R21" s="10">
        <f>FC_IND_NFM_AM_E!R21+FC_IND_NFM_PA_E!R21+FC_IND_NFM_SA_E!R21+FC_IND_NFM_OM_E!R21</f>
        <v>0</v>
      </c>
      <c r="S21" s="10">
        <f>FC_IND_NFM_AM_E!S21+FC_IND_NFM_PA_E!S21+FC_IND_NFM_SA_E!S21+FC_IND_NFM_OM_E!S21</f>
        <v>0</v>
      </c>
      <c r="T21" s="10">
        <f>FC_IND_NFM_AM_E!T21+FC_IND_NFM_PA_E!T21+FC_IND_NFM_SA_E!T21+FC_IND_NFM_OM_E!T21</f>
        <v>0</v>
      </c>
      <c r="U21" s="10">
        <f>FC_IND_NFM_AM_E!U21+FC_IND_NFM_PA_E!U21+FC_IND_NFM_SA_E!U21+FC_IND_NFM_OM_E!U21</f>
        <v>0</v>
      </c>
      <c r="V21" s="10">
        <f>FC_IND_NFM_AM_E!V21+FC_IND_NFM_PA_E!V21+FC_IND_NFM_SA_E!V21+FC_IND_NFM_OM_E!V21</f>
        <v>0</v>
      </c>
      <c r="W21" s="10">
        <f>FC_IND_NFM_AM_E!W21+FC_IND_NFM_PA_E!W21+FC_IND_NFM_SA_E!W21+FC_IND_NFM_OM_E!W21</f>
        <v>0</v>
      </c>
      <c r="X21" s="10">
        <f>FC_IND_NFM_AM_E!X21+FC_IND_NFM_PA_E!X21+FC_IND_NFM_SA_E!X21+FC_IND_NFM_OM_E!X21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FC_IND_NFM_AM_E!C23+FC_IND_NFM_PA_E!C23+FC_IND_NFM_SA_E!C23+FC_IND_NFM_OM_E!C23</f>
        <v>0</v>
      </c>
      <c r="D23" s="10">
        <f>FC_IND_NFM_AM_E!D23+FC_IND_NFM_PA_E!D23+FC_IND_NFM_SA_E!D23+FC_IND_NFM_OM_E!D23</f>
        <v>0</v>
      </c>
      <c r="E23" s="10">
        <f>FC_IND_NFM_AM_E!E23+FC_IND_NFM_PA_E!E23+FC_IND_NFM_SA_E!E23+FC_IND_NFM_OM_E!E23</f>
        <v>0</v>
      </c>
      <c r="F23" s="10">
        <f>FC_IND_NFM_AM_E!F23+FC_IND_NFM_PA_E!F23+FC_IND_NFM_SA_E!F23+FC_IND_NFM_OM_E!F23</f>
        <v>0</v>
      </c>
      <c r="G23" s="10">
        <f>FC_IND_NFM_AM_E!G23+FC_IND_NFM_PA_E!G23+FC_IND_NFM_SA_E!G23+FC_IND_NFM_OM_E!G23</f>
        <v>0</v>
      </c>
      <c r="H23" s="10">
        <f>FC_IND_NFM_AM_E!H23+FC_IND_NFM_PA_E!H23+FC_IND_NFM_SA_E!H23+FC_IND_NFM_OM_E!H23</f>
        <v>0</v>
      </c>
      <c r="I23" s="10">
        <f>FC_IND_NFM_AM_E!I23+FC_IND_NFM_PA_E!I23+FC_IND_NFM_SA_E!I23+FC_IND_NFM_OM_E!I23</f>
        <v>0</v>
      </c>
      <c r="J23" s="10">
        <f>FC_IND_NFM_AM_E!J23+FC_IND_NFM_PA_E!J23+FC_IND_NFM_SA_E!J23+FC_IND_NFM_OM_E!J23</f>
        <v>0</v>
      </c>
      <c r="K23" s="10">
        <f>FC_IND_NFM_AM_E!K23+FC_IND_NFM_PA_E!K23+FC_IND_NFM_SA_E!K23+FC_IND_NFM_OM_E!K23</f>
        <v>0</v>
      </c>
      <c r="L23" s="10">
        <f>FC_IND_NFM_AM_E!L23+FC_IND_NFM_PA_E!L23+FC_IND_NFM_SA_E!L23+FC_IND_NFM_OM_E!L23</f>
        <v>0</v>
      </c>
      <c r="M23" s="10">
        <f>FC_IND_NFM_AM_E!M23+FC_IND_NFM_PA_E!M23+FC_IND_NFM_SA_E!M23+FC_IND_NFM_OM_E!M23</f>
        <v>0</v>
      </c>
      <c r="N23" s="10">
        <f>FC_IND_NFM_AM_E!N23+FC_IND_NFM_PA_E!N23+FC_IND_NFM_SA_E!N23+FC_IND_NFM_OM_E!N23</f>
        <v>0</v>
      </c>
      <c r="O23" s="10">
        <f>FC_IND_NFM_AM_E!O23+FC_IND_NFM_PA_E!O23+FC_IND_NFM_SA_E!O23+FC_IND_NFM_OM_E!O23</f>
        <v>0</v>
      </c>
      <c r="P23" s="10">
        <f>FC_IND_NFM_AM_E!P23+FC_IND_NFM_PA_E!P23+FC_IND_NFM_SA_E!P23+FC_IND_NFM_OM_E!P23</f>
        <v>0</v>
      </c>
      <c r="Q23" s="10">
        <f>FC_IND_NFM_AM_E!Q23+FC_IND_NFM_PA_E!Q23+FC_IND_NFM_SA_E!Q23+FC_IND_NFM_OM_E!Q23</f>
        <v>0</v>
      </c>
      <c r="R23" s="10">
        <f>FC_IND_NFM_AM_E!R23+FC_IND_NFM_PA_E!R23+FC_IND_NFM_SA_E!R23+FC_IND_NFM_OM_E!R23</f>
        <v>0</v>
      </c>
      <c r="S23" s="10">
        <f>FC_IND_NFM_AM_E!S23+FC_IND_NFM_PA_E!S23+FC_IND_NFM_SA_E!S23+FC_IND_NFM_OM_E!S23</f>
        <v>0</v>
      </c>
      <c r="T23" s="10">
        <f>FC_IND_NFM_AM_E!T23+FC_IND_NFM_PA_E!T23+FC_IND_NFM_SA_E!T23+FC_IND_NFM_OM_E!T23</f>
        <v>0</v>
      </c>
      <c r="U23" s="10">
        <f>FC_IND_NFM_AM_E!U23+FC_IND_NFM_PA_E!U23+FC_IND_NFM_SA_E!U23+FC_IND_NFM_OM_E!U23</f>
        <v>0</v>
      </c>
      <c r="V23" s="10">
        <f>FC_IND_NFM_AM_E!V23+FC_IND_NFM_PA_E!V23+FC_IND_NFM_SA_E!V23+FC_IND_NFM_OM_E!V23</f>
        <v>0</v>
      </c>
      <c r="W23" s="10">
        <f>FC_IND_NFM_AM_E!W23+FC_IND_NFM_PA_E!W23+FC_IND_NFM_SA_E!W23+FC_IND_NFM_OM_E!W23</f>
        <v>0</v>
      </c>
      <c r="X23" s="10">
        <f>FC_IND_NFM_AM_E!X23+FC_IND_NFM_PA_E!X23+FC_IND_NFM_SA_E!X23+FC_IND_NFM_OM_E!X23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FC_IND_NFM_AM_E!C24+FC_IND_NFM_PA_E!C24+FC_IND_NFM_SA_E!C24+FC_IND_NFM_OM_E!C24</f>
        <v>0</v>
      </c>
      <c r="D24" s="10">
        <f>FC_IND_NFM_AM_E!D24+FC_IND_NFM_PA_E!D24+FC_IND_NFM_SA_E!D24+FC_IND_NFM_OM_E!D24</f>
        <v>0</v>
      </c>
      <c r="E24" s="10">
        <f>FC_IND_NFM_AM_E!E24+FC_IND_NFM_PA_E!E24+FC_IND_NFM_SA_E!E24+FC_IND_NFM_OM_E!E24</f>
        <v>0</v>
      </c>
      <c r="F24" s="10">
        <f>FC_IND_NFM_AM_E!F24+FC_IND_NFM_PA_E!F24+FC_IND_NFM_SA_E!F24+FC_IND_NFM_OM_E!F24</f>
        <v>0</v>
      </c>
      <c r="G24" s="10">
        <f>FC_IND_NFM_AM_E!G24+FC_IND_NFM_PA_E!G24+FC_IND_NFM_SA_E!G24+FC_IND_NFM_OM_E!G24</f>
        <v>0</v>
      </c>
      <c r="H24" s="10">
        <f>FC_IND_NFM_AM_E!H24+FC_IND_NFM_PA_E!H24+FC_IND_NFM_SA_E!H24+FC_IND_NFM_OM_E!H24</f>
        <v>0</v>
      </c>
      <c r="I24" s="10">
        <f>FC_IND_NFM_AM_E!I24+FC_IND_NFM_PA_E!I24+FC_IND_NFM_SA_E!I24+FC_IND_NFM_OM_E!I24</f>
        <v>0</v>
      </c>
      <c r="J24" s="10">
        <f>FC_IND_NFM_AM_E!J24+FC_IND_NFM_PA_E!J24+FC_IND_NFM_SA_E!J24+FC_IND_NFM_OM_E!J24</f>
        <v>0</v>
      </c>
      <c r="K24" s="10">
        <f>FC_IND_NFM_AM_E!K24+FC_IND_NFM_PA_E!K24+FC_IND_NFM_SA_E!K24+FC_IND_NFM_OM_E!K24</f>
        <v>0</v>
      </c>
      <c r="L24" s="10">
        <f>FC_IND_NFM_AM_E!L24+FC_IND_NFM_PA_E!L24+FC_IND_NFM_SA_E!L24+FC_IND_NFM_OM_E!L24</f>
        <v>0</v>
      </c>
      <c r="M24" s="10">
        <f>FC_IND_NFM_AM_E!M24+FC_IND_NFM_PA_E!M24+FC_IND_NFM_SA_E!M24+FC_IND_NFM_OM_E!M24</f>
        <v>0</v>
      </c>
      <c r="N24" s="10">
        <f>FC_IND_NFM_AM_E!N24+FC_IND_NFM_PA_E!N24+FC_IND_NFM_SA_E!N24+FC_IND_NFM_OM_E!N24</f>
        <v>0</v>
      </c>
      <c r="O24" s="10">
        <f>FC_IND_NFM_AM_E!O24+FC_IND_NFM_PA_E!O24+FC_IND_NFM_SA_E!O24+FC_IND_NFM_OM_E!O24</f>
        <v>0</v>
      </c>
      <c r="P24" s="10">
        <f>FC_IND_NFM_AM_E!P24+FC_IND_NFM_PA_E!P24+FC_IND_NFM_SA_E!P24+FC_IND_NFM_OM_E!P24</f>
        <v>0</v>
      </c>
      <c r="Q24" s="10">
        <f>FC_IND_NFM_AM_E!Q24+FC_IND_NFM_PA_E!Q24+FC_IND_NFM_SA_E!Q24+FC_IND_NFM_OM_E!Q24</f>
        <v>0</v>
      </c>
      <c r="R24" s="10">
        <f>FC_IND_NFM_AM_E!R24+FC_IND_NFM_PA_E!R24+FC_IND_NFM_SA_E!R24+FC_IND_NFM_OM_E!R24</f>
        <v>0</v>
      </c>
      <c r="S24" s="10">
        <f>FC_IND_NFM_AM_E!S24+FC_IND_NFM_PA_E!S24+FC_IND_NFM_SA_E!S24+FC_IND_NFM_OM_E!S24</f>
        <v>0</v>
      </c>
      <c r="T24" s="10">
        <f>FC_IND_NFM_AM_E!T24+FC_IND_NFM_PA_E!T24+FC_IND_NFM_SA_E!T24+FC_IND_NFM_OM_E!T24</f>
        <v>0</v>
      </c>
      <c r="U24" s="10">
        <f>FC_IND_NFM_AM_E!U24+FC_IND_NFM_PA_E!U24+FC_IND_NFM_SA_E!U24+FC_IND_NFM_OM_E!U24</f>
        <v>0</v>
      </c>
      <c r="V24" s="10">
        <f>FC_IND_NFM_AM_E!V24+FC_IND_NFM_PA_E!V24+FC_IND_NFM_SA_E!V24+FC_IND_NFM_OM_E!V24</f>
        <v>0</v>
      </c>
      <c r="W24" s="10">
        <f>FC_IND_NFM_AM_E!W24+FC_IND_NFM_PA_E!W24+FC_IND_NFM_SA_E!W24+FC_IND_NFM_OM_E!W24</f>
        <v>0</v>
      </c>
      <c r="X24" s="10">
        <f>FC_IND_NFM_AM_E!X24+FC_IND_NFM_PA_E!X24+FC_IND_NFM_SA_E!X24+FC_IND_NFM_OM_E!X24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FC_IND_NFM_AM_E!C25+FC_IND_NFM_PA_E!C25+FC_IND_NFM_SA_E!C25+FC_IND_NFM_OM_E!C25</f>
        <v>0</v>
      </c>
      <c r="D25" s="37">
        <f>FC_IND_NFM_AM_E!D25+FC_IND_NFM_PA_E!D25+FC_IND_NFM_SA_E!D25+FC_IND_NFM_OM_E!D25</f>
        <v>0</v>
      </c>
      <c r="E25" s="37">
        <f>FC_IND_NFM_AM_E!E25+FC_IND_NFM_PA_E!E25+FC_IND_NFM_SA_E!E25+FC_IND_NFM_OM_E!E25</f>
        <v>0</v>
      </c>
      <c r="F25" s="37">
        <f>FC_IND_NFM_AM_E!F25+FC_IND_NFM_PA_E!F25+FC_IND_NFM_SA_E!F25+FC_IND_NFM_OM_E!F25</f>
        <v>0</v>
      </c>
      <c r="G25" s="37">
        <f>FC_IND_NFM_AM_E!G25+FC_IND_NFM_PA_E!G25+FC_IND_NFM_SA_E!G25+FC_IND_NFM_OM_E!G25</f>
        <v>0</v>
      </c>
      <c r="H25" s="37">
        <f>FC_IND_NFM_AM_E!H25+FC_IND_NFM_PA_E!H25+FC_IND_NFM_SA_E!H25+FC_IND_NFM_OM_E!H25</f>
        <v>0</v>
      </c>
      <c r="I25" s="37">
        <f>FC_IND_NFM_AM_E!I25+FC_IND_NFM_PA_E!I25+FC_IND_NFM_SA_E!I25+FC_IND_NFM_OM_E!I25</f>
        <v>0</v>
      </c>
      <c r="J25" s="37">
        <f>FC_IND_NFM_AM_E!J25+FC_IND_NFM_PA_E!J25+FC_IND_NFM_SA_E!J25+FC_IND_NFM_OM_E!J25</f>
        <v>0</v>
      </c>
      <c r="K25" s="37">
        <f>FC_IND_NFM_AM_E!K25+FC_IND_NFM_PA_E!K25+FC_IND_NFM_SA_E!K25+FC_IND_NFM_OM_E!K25</f>
        <v>0</v>
      </c>
      <c r="L25" s="37">
        <f>FC_IND_NFM_AM_E!L25+FC_IND_NFM_PA_E!L25+FC_IND_NFM_SA_E!L25+FC_IND_NFM_OM_E!L25</f>
        <v>0</v>
      </c>
      <c r="M25" s="37">
        <f>FC_IND_NFM_AM_E!M25+FC_IND_NFM_PA_E!M25+FC_IND_NFM_SA_E!M25+FC_IND_NFM_OM_E!M25</f>
        <v>0</v>
      </c>
      <c r="N25" s="37">
        <f>FC_IND_NFM_AM_E!N25+FC_IND_NFM_PA_E!N25+FC_IND_NFM_SA_E!N25+FC_IND_NFM_OM_E!N25</f>
        <v>0</v>
      </c>
      <c r="O25" s="37">
        <f>FC_IND_NFM_AM_E!O25+FC_IND_NFM_PA_E!O25+FC_IND_NFM_SA_E!O25+FC_IND_NFM_OM_E!O25</f>
        <v>0</v>
      </c>
      <c r="P25" s="37">
        <f>FC_IND_NFM_AM_E!P25+FC_IND_NFM_PA_E!P25+FC_IND_NFM_SA_E!P25+FC_IND_NFM_OM_E!P25</f>
        <v>0</v>
      </c>
      <c r="Q25" s="37">
        <f>FC_IND_NFM_AM_E!Q25+FC_IND_NFM_PA_E!Q25+FC_IND_NFM_SA_E!Q25+FC_IND_NFM_OM_E!Q25</f>
        <v>0</v>
      </c>
      <c r="R25" s="37">
        <f>FC_IND_NFM_AM_E!R25+FC_IND_NFM_PA_E!R25+FC_IND_NFM_SA_E!R25+FC_IND_NFM_OM_E!R25</f>
        <v>0</v>
      </c>
      <c r="S25" s="37">
        <f>FC_IND_NFM_AM_E!S25+FC_IND_NFM_PA_E!S25+FC_IND_NFM_SA_E!S25+FC_IND_NFM_OM_E!S25</f>
        <v>0</v>
      </c>
      <c r="T25" s="37">
        <f>FC_IND_NFM_AM_E!T25+FC_IND_NFM_PA_E!T25+FC_IND_NFM_SA_E!T25+FC_IND_NFM_OM_E!T25</f>
        <v>0</v>
      </c>
      <c r="U25" s="37">
        <f>FC_IND_NFM_AM_E!U25+FC_IND_NFM_PA_E!U25+FC_IND_NFM_SA_E!U25+FC_IND_NFM_OM_E!U25</f>
        <v>0</v>
      </c>
      <c r="V25" s="37">
        <f>FC_IND_NFM_AM_E!V25+FC_IND_NFM_PA_E!V25+FC_IND_NFM_SA_E!V25+FC_IND_NFM_OM_E!V25</f>
        <v>0</v>
      </c>
      <c r="W25" s="37">
        <f>FC_IND_NFM_AM_E!W25+FC_IND_NFM_PA_E!W25+FC_IND_NFM_SA_E!W25+FC_IND_NFM_OM_E!W25</f>
        <v>0</v>
      </c>
      <c r="X25" s="37">
        <f>FC_IND_NFM_AM_E!X25+FC_IND_NFM_PA_E!X25+FC_IND_NFM_SA_E!X25+FC_IND_NFM_OM_E!X25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7.2060189165950126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0.95537403267411869</v>
      </c>
      <c r="P26" s="37">
        <f t="shared" si="22"/>
        <v>2.0636285468615649</v>
      </c>
      <c r="Q26" s="37">
        <f t="shared" si="22"/>
        <v>0</v>
      </c>
      <c r="R26" s="37">
        <f t="shared" si="22"/>
        <v>0.12897678417884781</v>
      </c>
      <c r="S26" s="37">
        <f t="shared" si="22"/>
        <v>0.14496990541702487</v>
      </c>
      <c r="T26" s="37">
        <f t="shared" si="22"/>
        <v>0.24720550300945829</v>
      </c>
      <c r="U26" s="37">
        <f t="shared" si="22"/>
        <v>1.1486672398968185</v>
      </c>
      <c r="V26" s="37">
        <f t="shared" si="22"/>
        <v>1.1965606190885638</v>
      </c>
      <c r="W26" s="37">
        <f t="shared" si="22"/>
        <v>1.2877042132416159</v>
      </c>
      <c r="X26" s="37">
        <f t="shared" ref="X26" si="23">SUM(X27,X33)</f>
        <v>1.078847807394669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FC_IND_NFM_AM_E!C28+FC_IND_NFM_PA_E!C28+FC_IND_NFM_SA_E!C28+FC_IND_NFM_OM_E!C28</f>
        <v>0</v>
      </c>
      <c r="D28" s="10">
        <f>FC_IND_NFM_AM_E!D28+FC_IND_NFM_PA_E!D28+FC_IND_NFM_SA_E!D28+FC_IND_NFM_OM_E!D28</f>
        <v>0</v>
      </c>
      <c r="E28" s="10">
        <f>FC_IND_NFM_AM_E!E28+FC_IND_NFM_PA_E!E28+FC_IND_NFM_SA_E!E28+FC_IND_NFM_OM_E!E28</f>
        <v>0</v>
      </c>
      <c r="F28" s="10">
        <f>FC_IND_NFM_AM_E!F28+FC_IND_NFM_PA_E!F28+FC_IND_NFM_SA_E!F28+FC_IND_NFM_OM_E!F28</f>
        <v>0</v>
      </c>
      <c r="G28" s="10">
        <f>FC_IND_NFM_AM_E!G28+FC_IND_NFM_PA_E!G28+FC_IND_NFM_SA_E!G28+FC_IND_NFM_OM_E!G28</f>
        <v>0</v>
      </c>
      <c r="H28" s="10">
        <f>FC_IND_NFM_AM_E!H28+FC_IND_NFM_PA_E!H28+FC_IND_NFM_SA_E!H28+FC_IND_NFM_OM_E!H28</f>
        <v>0</v>
      </c>
      <c r="I28" s="10">
        <f>FC_IND_NFM_AM_E!I28+FC_IND_NFM_PA_E!I28+FC_IND_NFM_SA_E!I28+FC_IND_NFM_OM_E!I28</f>
        <v>0</v>
      </c>
      <c r="J28" s="10">
        <f>FC_IND_NFM_AM_E!J28+FC_IND_NFM_PA_E!J28+FC_IND_NFM_SA_E!J28+FC_IND_NFM_OM_E!J28</f>
        <v>0</v>
      </c>
      <c r="K28" s="10">
        <f>FC_IND_NFM_AM_E!K28+FC_IND_NFM_PA_E!K28+FC_IND_NFM_SA_E!K28+FC_IND_NFM_OM_E!K28</f>
        <v>0</v>
      </c>
      <c r="L28" s="10">
        <f>FC_IND_NFM_AM_E!L28+FC_IND_NFM_PA_E!L28+FC_IND_NFM_SA_E!L28+FC_IND_NFM_OM_E!L28</f>
        <v>0</v>
      </c>
      <c r="M28" s="10">
        <f>FC_IND_NFM_AM_E!M28+FC_IND_NFM_PA_E!M28+FC_IND_NFM_SA_E!M28+FC_IND_NFM_OM_E!M28</f>
        <v>0</v>
      </c>
      <c r="N28" s="10">
        <f>FC_IND_NFM_AM_E!N28+FC_IND_NFM_PA_E!N28+FC_IND_NFM_SA_E!N28+FC_IND_NFM_OM_E!N28</f>
        <v>0</v>
      </c>
      <c r="O28" s="10">
        <f>FC_IND_NFM_AM_E!O28+FC_IND_NFM_PA_E!O28+FC_IND_NFM_SA_E!O28+FC_IND_NFM_OM_E!O28</f>
        <v>0</v>
      </c>
      <c r="P28" s="10">
        <f>FC_IND_NFM_AM_E!P28+FC_IND_NFM_PA_E!P28+FC_IND_NFM_SA_E!P28+FC_IND_NFM_OM_E!P28</f>
        <v>0</v>
      </c>
      <c r="Q28" s="10">
        <f>FC_IND_NFM_AM_E!Q28+FC_IND_NFM_PA_E!Q28+FC_IND_NFM_SA_E!Q28+FC_IND_NFM_OM_E!Q28</f>
        <v>0</v>
      </c>
      <c r="R28" s="10">
        <f>FC_IND_NFM_AM_E!R28+FC_IND_NFM_PA_E!R28+FC_IND_NFM_SA_E!R28+FC_IND_NFM_OM_E!R28</f>
        <v>0</v>
      </c>
      <c r="S28" s="10">
        <f>FC_IND_NFM_AM_E!S28+FC_IND_NFM_PA_E!S28+FC_IND_NFM_SA_E!S28+FC_IND_NFM_OM_E!S28</f>
        <v>0</v>
      </c>
      <c r="T28" s="10">
        <f>FC_IND_NFM_AM_E!T28+FC_IND_NFM_PA_E!T28+FC_IND_NFM_SA_E!T28+FC_IND_NFM_OM_E!T28</f>
        <v>0</v>
      </c>
      <c r="U28" s="10">
        <f>FC_IND_NFM_AM_E!U28+FC_IND_NFM_PA_E!U28+FC_IND_NFM_SA_E!U28+FC_IND_NFM_OM_E!U28</f>
        <v>0</v>
      </c>
      <c r="V28" s="10">
        <f>FC_IND_NFM_AM_E!V28+FC_IND_NFM_PA_E!V28+FC_IND_NFM_SA_E!V28+FC_IND_NFM_OM_E!V28</f>
        <v>0</v>
      </c>
      <c r="W28" s="10">
        <f>FC_IND_NFM_AM_E!W28+FC_IND_NFM_PA_E!W28+FC_IND_NFM_SA_E!W28+FC_IND_NFM_OM_E!W28</f>
        <v>0</v>
      </c>
      <c r="X28" s="10">
        <f>FC_IND_NFM_AM_E!X28+FC_IND_NFM_PA_E!X28+FC_IND_NFM_SA_E!X28+FC_IND_NFM_OM_E!X28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FC_IND_NFM_AM_E!C29+FC_IND_NFM_PA_E!C29+FC_IND_NFM_SA_E!C29+FC_IND_NFM_OM_E!C29</f>
        <v>0</v>
      </c>
      <c r="D29" s="10">
        <f>FC_IND_NFM_AM_E!D29+FC_IND_NFM_PA_E!D29+FC_IND_NFM_SA_E!D29+FC_IND_NFM_OM_E!D29</f>
        <v>0</v>
      </c>
      <c r="E29" s="10">
        <f>FC_IND_NFM_AM_E!E29+FC_IND_NFM_PA_E!E29+FC_IND_NFM_SA_E!E29+FC_IND_NFM_OM_E!E29</f>
        <v>0</v>
      </c>
      <c r="F29" s="10">
        <f>FC_IND_NFM_AM_E!F29+FC_IND_NFM_PA_E!F29+FC_IND_NFM_SA_E!F29+FC_IND_NFM_OM_E!F29</f>
        <v>0</v>
      </c>
      <c r="G29" s="10">
        <f>FC_IND_NFM_AM_E!G29+FC_IND_NFM_PA_E!G29+FC_IND_NFM_SA_E!G29+FC_IND_NFM_OM_E!G29</f>
        <v>0</v>
      </c>
      <c r="H29" s="10">
        <f>FC_IND_NFM_AM_E!H29+FC_IND_NFM_PA_E!H29+FC_IND_NFM_SA_E!H29+FC_IND_NFM_OM_E!H29</f>
        <v>0</v>
      </c>
      <c r="I29" s="10">
        <f>FC_IND_NFM_AM_E!I29+FC_IND_NFM_PA_E!I29+FC_IND_NFM_SA_E!I29+FC_IND_NFM_OM_E!I29</f>
        <v>0</v>
      </c>
      <c r="J29" s="10">
        <f>FC_IND_NFM_AM_E!J29+FC_IND_NFM_PA_E!J29+FC_IND_NFM_SA_E!J29+FC_IND_NFM_OM_E!J29</f>
        <v>0</v>
      </c>
      <c r="K29" s="10">
        <f>FC_IND_NFM_AM_E!K29+FC_IND_NFM_PA_E!K29+FC_IND_NFM_SA_E!K29+FC_IND_NFM_OM_E!K29</f>
        <v>0</v>
      </c>
      <c r="L29" s="10">
        <f>FC_IND_NFM_AM_E!L29+FC_IND_NFM_PA_E!L29+FC_IND_NFM_SA_E!L29+FC_IND_NFM_OM_E!L29</f>
        <v>0</v>
      </c>
      <c r="M29" s="10">
        <f>FC_IND_NFM_AM_E!M29+FC_IND_NFM_PA_E!M29+FC_IND_NFM_SA_E!M29+FC_IND_NFM_OM_E!M29</f>
        <v>0</v>
      </c>
      <c r="N29" s="10">
        <f>FC_IND_NFM_AM_E!N29+FC_IND_NFM_PA_E!N29+FC_IND_NFM_SA_E!N29+FC_IND_NFM_OM_E!N29</f>
        <v>0</v>
      </c>
      <c r="O29" s="10">
        <f>FC_IND_NFM_AM_E!O29+FC_IND_NFM_PA_E!O29+FC_IND_NFM_SA_E!O29+FC_IND_NFM_OM_E!O29</f>
        <v>0</v>
      </c>
      <c r="P29" s="10">
        <f>FC_IND_NFM_AM_E!P29+FC_IND_NFM_PA_E!P29+FC_IND_NFM_SA_E!P29+FC_IND_NFM_OM_E!P29</f>
        <v>0</v>
      </c>
      <c r="Q29" s="10">
        <f>FC_IND_NFM_AM_E!Q29+FC_IND_NFM_PA_E!Q29+FC_IND_NFM_SA_E!Q29+FC_IND_NFM_OM_E!Q29</f>
        <v>0</v>
      </c>
      <c r="R29" s="10">
        <f>FC_IND_NFM_AM_E!R29+FC_IND_NFM_PA_E!R29+FC_IND_NFM_SA_E!R29+FC_IND_NFM_OM_E!R29</f>
        <v>0</v>
      </c>
      <c r="S29" s="10">
        <f>FC_IND_NFM_AM_E!S29+FC_IND_NFM_PA_E!S29+FC_IND_NFM_SA_E!S29+FC_IND_NFM_OM_E!S29</f>
        <v>0</v>
      </c>
      <c r="T29" s="10">
        <f>FC_IND_NFM_AM_E!T29+FC_IND_NFM_PA_E!T29+FC_IND_NFM_SA_E!T29+FC_IND_NFM_OM_E!T29</f>
        <v>0</v>
      </c>
      <c r="U29" s="10">
        <f>FC_IND_NFM_AM_E!U29+FC_IND_NFM_PA_E!U29+FC_IND_NFM_SA_E!U29+FC_IND_NFM_OM_E!U29</f>
        <v>0</v>
      </c>
      <c r="V29" s="10">
        <f>FC_IND_NFM_AM_E!V29+FC_IND_NFM_PA_E!V29+FC_IND_NFM_SA_E!V29+FC_IND_NFM_OM_E!V29</f>
        <v>0</v>
      </c>
      <c r="W29" s="10">
        <f>FC_IND_NFM_AM_E!W29+FC_IND_NFM_PA_E!W29+FC_IND_NFM_SA_E!W29+FC_IND_NFM_OM_E!W29</f>
        <v>0</v>
      </c>
      <c r="X29" s="10">
        <f>FC_IND_NFM_AM_E!X29+FC_IND_NFM_PA_E!X29+FC_IND_NFM_SA_E!X29+FC_IND_NFM_OM_E!X29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FC_IND_NFM_AM_E!C30+FC_IND_NFM_PA_E!C30+FC_IND_NFM_SA_E!C30+FC_IND_NFM_OM_E!C30</f>
        <v>0</v>
      </c>
      <c r="D30" s="10">
        <f>FC_IND_NFM_AM_E!D30+FC_IND_NFM_PA_E!D30+FC_IND_NFM_SA_E!D30+FC_IND_NFM_OM_E!D30</f>
        <v>0</v>
      </c>
      <c r="E30" s="10">
        <f>FC_IND_NFM_AM_E!E30+FC_IND_NFM_PA_E!E30+FC_IND_NFM_SA_E!E30+FC_IND_NFM_OM_E!E30</f>
        <v>0</v>
      </c>
      <c r="F30" s="10">
        <f>FC_IND_NFM_AM_E!F30+FC_IND_NFM_PA_E!F30+FC_IND_NFM_SA_E!F30+FC_IND_NFM_OM_E!F30</f>
        <v>0</v>
      </c>
      <c r="G30" s="10">
        <f>FC_IND_NFM_AM_E!G30+FC_IND_NFM_PA_E!G30+FC_IND_NFM_SA_E!G30+FC_IND_NFM_OM_E!G30</f>
        <v>0</v>
      </c>
      <c r="H30" s="10">
        <f>FC_IND_NFM_AM_E!H30+FC_IND_NFM_PA_E!H30+FC_IND_NFM_SA_E!H30+FC_IND_NFM_OM_E!H30</f>
        <v>0</v>
      </c>
      <c r="I30" s="10">
        <f>FC_IND_NFM_AM_E!I30+FC_IND_NFM_PA_E!I30+FC_IND_NFM_SA_E!I30+FC_IND_NFM_OM_E!I30</f>
        <v>0</v>
      </c>
      <c r="J30" s="10">
        <f>FC_IND_NFM_AM_E!J30+FC_IND_NFM_PA_E!J30+FC_IND_NFM_SA_E!J30+FC_IND_NFM_OM_E!J30</f>
        <v>0</v>
      </c>
      <c r="K30" s="10">
        <f>FC_IND_NFM_AM_E!K30+FC_IND_NFM_PA_E!K30+FC_IND_NFM_SA_E!K30+FC_IND_NFM_OM_E!K30</f>
        <v>0</v>
      </c>
      <c r="L30" s="10">
        <f>FC_IND_NFM_AM_E!L30+FC_IND_NFM_PA_E!L30+FC_IND_NFM_SA_E!L30+FC_IND_NFM_OM_E!L30</f>
        <v>0</v>
      </c>
      <c r="M30" s="10">
        <f>FC_IND_NFM_AM_E!M30+FC_IND_NFM_PA_E!M30+FC_IND_NFM_SA_E!M30+FC_IND_NFM_OM_E!M30</f>
        <v>0</v>
      </c>
      <c r="N30" s="10">
        <f>FC_IND_NFM_AM_E!N30+FC_IND_NFM_PA_E!N30+FC_IND_NFM_SA_E!N30+FC_IND_NFM_OM_E!N30</f>
        <v>0</v>
      </c>
      <c r="O30" s="10">
        <f>FC_IND_NFM_AM_E!O30+FC_IND_NFM_PA_E!O30+FC_IND_NFM_SA_E!O30+FC_IND_NFM_OM_E!O30</f>
        <v>0</v>
      </c>
      <c r="P30" s="10">
        <f>FC_IND_NFM_AM_E!P30+FC_IND_NFM_PA_E!P30+FC_IND_NFM_SA_E!P30+FC_IND_NFM_OM_E!P30</f>
        <v>0</v>
      </c>
      <c r="Q30" s="10">
        <f>FC_IND_NFM_AM_E!Q30+FC_IND_NFM_PA_E!Q30+FC_IND_NFM_SA_E!Q30+FC_IND_NFM_OM_E!Q30</f>
        <v>0</v>
      </c>
      <c r="R30" s="10">
        <f>FC_IND_NFM_AM_E!R30+FC_IND_NFM_PA_E!R30+FC_IND_NFM_SA_E!R30+FC_IND_NFM_OM_E!R30</f>
        <v>0</v>
      </c>
      <c r="S30" s="10">
        <f>FC_IND_NFM_AM_E!S30+FC_IND_NFM_PA_E!S30+FC_IND_NFM_SA_E!S30+FC_IND_NFM_OM_E!S30</f>
        <v>0</v>
      </c>
      <c r="T30" s="10">
        <f>FC_IND_NFM_AM_E!T30+FC_IND_NFM_PA_E!T30+FC_IND_NFM_SA_E!T30+FC_IND_NFM_OM_E!T30</f>
        <v>0</v>
      </c>
      <c r="U30" s="10">
        <f>FC_IND_NFM_AM_E!U30+FC_IND_NFM_PA_E!U30+FC_IND_NFM_SA_E!U30+FC_IND_NFM_OM_E!U30</f>
        <v>0</v>
      </c>
      <c r="V30" s="10">
        <f>FC_IND_NFM_AM_E!V30+FC_IND_NFM_PA_E!V30+FC_IND_NFM_SA_E!V30+FC_IND_NFM_OM_E!V30</f>
        <v>0</v>
      </c>
      <c r="W30" s="10">
        <f>FC_IND_NFM_AM_E!W30+FC_IND_NFM_PA_E!W30+FC_IND_NFM_SA_E!W30+FC_IND_NFM_OM_E!W30</f>
        <v>0</v>
      </c>
      <c r="X30" s="10">
        <f>FC_IND_NFM_AM_E!X30+FC_IND_NFM_PA_E!X30+FC_IND_NFM_SA_E!X30+FC_IND_NFM_OM_E!X30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FC_IND_NFM_AM_E!C31+FC_IND_NFM_PA_E!C31+FC_IND_NFM_SA_E!C31+FC_IND_NFM_OM_E!C31</f>
        <v>0</v>
      </c>
      <c r="D31" s="10">
        <f>FC_IND_NFM_AM_E!D31+FC_IND_NFM_PA_E!D31+FC_IND_NFM_SA_E!D31+FC_IND_NFM_OM_E!D31</f>
        <v>0</v>
      </c>
      <c r="E31" s="10">
        <f>FC_IND_NFM_AM_E!E31+FC_IND_NFM_PA_E!E31+FC_IND_NFM_SA_E!E31+FC_IND_NFM_OM_E!E31</f>
        <v>0</v>
      </c>
      <c r="F31" s="10">
        <f>FC_IND_NFM_AM_E!F31+FC_IND_NFM_PA_E!F31+FC_IND_NFM_SA_E!F31+FC_IND_NFM_OM_E!F31</f>
        <v>0</v>
      </c>
      <c r="G31" s="10">
        <f>FC_IND_NFM_AM_E!G31+FC_IND_NFM_PA_E!G31+FC_IND_NFM_SA_E!G31+FC_IND_NFM_OM_E!G31</f>
        <v>0</v>
      </c>
      <c r="H31" s="10">
        <f>FC_IND_NFM_AM_E!H31+FC_IND_NFM_PA_E!H31+FC_IND_NFM_SA_E!H31+FC_IND_NFM_OM_E!H31</f>
        <v>0</v>
      </c>
      <c r="I31" s="10">
        <f>FC_IND_NFM_AM_E!I31+FC_IND_NFM_PA_E!I31+FC_IND_NFM_SA_E!I31+FC_IND_NFM_OM_E!I31</f>
        <v>0</v>
      </c>
      <c r="J31" s="10">
        <f>FC_IND_NFM_AM_E!J31+FC_IND_NFM_PA_E!J31+FC_IND_NFM_SA_E!J31+FC_IND_NFM_OM_E!J31</f>
        <v>0</v>
      </c>
      <c r="K31" s="10">
        <f>FC_IND_NFM_AM_E!K31+FC_IND_NFM_PA_E!K31+FC_IND_NFM_SA_E!K31+FC_IND_NFM_OM_E!K31</f>
        <v>0</v>
      </c>
      <c r="L31" s="10">
        <f>FC_IND_NFM_AM_E!L31+FC_IND_NFM_PA_E!L31+FC_IND_NFM_SA_E!L31+FC_IND_NFM_OM_E!L31</f>
        <v>0</v>
      </c>
      <c r="M31" s="10">
        <f>FC_IND_NFM_AM_E!M31+FC_IND_NFM_PA_E!M31+FC_IND_NFM_SA_E!M31+FC_IND_NFM_OM_E!M31</f>
        <v>0</v>
      </c>
      <c r="N31" s="10">
        <f>FC_IND_NFM_AM_E!N31+FC_IND_NFM_PA_E!N31+FC_IND_NFM_SA_E!N31+FC_IND_NFM_OM_E!N31</f>
        <v>0</v>
      </c>
      <c r="O31" s="10">
        <f>FC_IND_NFM_AM_E!O31+FC_IND_NFM_PA_E!O31+FC_IND_NFM_SA_E!O31+FC_IND_NFM_OM_E!O31</f>
        <v>0</v>
      </c>
      <c r="P31" s="10">
        <f>FC_IND_NFM_AM_E!P31+FC_IND_NFM_PA_E!P31+FC_IND_NFM_SA_E!P31+FC_IND_NFM_OM_E!P31</f>
        <v>0</v>
      </c>
      <c r="Q31" s="10">
        <f>FC_IND_NFM_AM_E!Q31+FC_IND_NFM_PA_E!Q31+FC_IND_NFM_SA_E!Q31+FC_IND_NFM_OM_E!Q31</f>
        <v>0</v>
      </c>
      <c r="R31" s="10">
        <f>FC_IND_NFM_AM_E!R31+FC_IND_NFM_PA_E!R31+FC_IND_NFM_SA_E!R31+FC_IND_NFM_OM_E!R31</f>
        <v>0</v>
      </c>
      <c r="S31" s="10">
        <f>FC_IND_NFM_AM_E!S31+FC_IND_NFM_PA_E!S31+FC_IND_NFM_SA_E!S31+FC_IND_NFM_OM_E!S31</f>
        <v>0</v>
      </c>
      <c r="T31" s="10">
        <f>FC_IND_NFM_AM_E!T31+FC_IND_NFM_PA_E!T31+FC_IND_NFM_SA_E!T31+FC_IND_NFM_OM_E!T31</f>
        <v>0</v>
      </c>
      <c r="U31" s="10">
        <f>FC_IND_NFM_AM_E!U31+FC_IND_NFM_PA_E!U31+FC_IND_NFM_SA_E!U31+FC_IND_NFM_OM_E!U31</f>
        <v>0</v>
      </c>
      <c r="V31" s="10">
        <f>FC_IND_NFM_AM_E!V31+FC_IND_NFM_PA_E!V31+FC_IND_NFM_SA_E!V31+FC_IND_NFM_OM_E!V31</f>
        <v>0</v>
      </c>
      <c r="W31" s="10">
        <f>FC_IND_NFM_AM_E!W31+FC_IND_NFM_PA_E!W31+FC_IND_NFM_SA_E!W31+FC_IND_NFM_OM_E!W31</f>
        <v>0</v>
      </c>
      <c r="X31" s="10">
        <f>FC_IND_NFM_AM_E!X31+FC_IND_NFM_PA_E!X31+FC_IND_NFM_SA_E!X31+FC_IND_NFM_OM_E!X31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FC_IND_NFM_AM_E!C32+FC_IND_NFM_PA_E!C32+FC_IND_NFM_SA_E!C32+FC_IND_NFM_OM_E!C32</f>
        <v>0</v>
      </c>
      <c r="D32" s="10">
        <f>FC_IND_NFM_AM_E!D32+FC_IND_NFM_PA_E!D32+FC_IND_NFM_SA_E!D32+FC_IND_NFM_OM_E!D32</f>
        <v>0</v>
      </c>
      <c r="E32" s="10">
        <f>FC_IND_NFM_AM_E!E32+FC_IND_NFM_PA_E!E32+FC_IND_NFM_SA_E!E32+FC_IND_NFM_OM_E!E32</f>
        <v>0</v>
      </c>
      <c r="F32" s="10">
        <f>FC_IND_NFM_AM_E!F32+FC_IND_NFM_PA_E!F32+FC_IND_NFM_SA_E!F32+FC_IND_NFM_OM_E!F32</f>
        <v>0</v>
      </c>
      <c r="G32" s="10">
        <f>FC_IND_NFM_AM_E!G32+FC_IND_NFM_PA_E!G32+FC_IND_NFM_SA_E!G32+FC_IND_NFM_OM_E!G32</f>
        <v>0</v>
      </c>
      <c r="H32" s="10">
        <f>FC_IND_NFM_AM_E!H32+FC_IND_NFM_PA_E!H32+FC_IND_NFM_SA_E!H32+FC_IND_NFM_OM_E!H32</f>
        <v>0</v>
      </c>
      <c r="I32" s="10">
        <f>FC_IND_NFM_AM_E!I32+FC_IND_NFM_PA_E!I32+FC_IND_NFM_SA_E!I32+FC_IND_NFM_OM_E!I32</f>
        <v>0</v>
      </c>
      <c r="J32" s="10">
        <f>FC_IND_NFM_AM_E!J32+FC_IND_NFM_PA_E!J32+FC_IND_NFM_SA_E!J32+FC_IND_NFM_OM_E!J32</f>
        <v>0</v>
      </c>
      <c r="K32" s="10">
        <f>FC_IND_NFM_AM_E!K32+FC_IND_NFM_PA_E!K32+FC_IND_NFM_SA_E!K32+FC_IND_NFM_OM_E!K32</f>
        <v>0</v>
      </c>
      <c r="L32" s="10">
        <f>FC_IND_NFM_AM_E!L32+FC_IND_NFM_PA_E!L32+FC_IND_NFM_SA_E!L32+FC_IND_NFM_OM_E!L32</f>
        <v>0</v>
      </c>
      <c r="M32" s="10">
        <f>FC_IND_NFM_AM_E!M32+FC_IND_NFM_PA_E!M32+FC_IND_NFM_SA_E!M32+FC_IND_NFM_OM_E!M32</f>
        <v>0</v>
      </c>
      <c r="N32" s="10">
        <f>FC_IND_NFM_AM_E!N32+FC_IND_NFM_PA_E!N32+FC_IND_NFM_SA_E!N32+FC_IND_NFM_OM_E!N32</f>
        <v>0</v>
      </c>
      <c r="O32" s="10">
        <f>FC_IND_NFM_AM_E!O32+FC_IND_NFM_PA_E!O32+FC_IND_NFM_SA_E!O32+FC_IND_NFM_OM_E!O32</f>
        <v>0</v>
      </c>
      <c r="P32" s="10">
        <f>FC_IND_NFM_AM_E!P32+FC_IND_NFM_PA_E!P32+FC_IND_NFM_SA_E!P32+FC_IND_NFM_OM_E!P32</f>
        <v>0</v>
      </c>
      <c r="Q32" s="10">
        <f>FC_IND_NFM_AM_E!Q32+FC_IND_NFM_PA_E!Q32+FC_IND_NFM_SA_E!Q32+FC_IND_NFM_OM_E!Q32</f>
        <v>0</v>
      </c>
      <c r="R32" s="10">
        <f>FC_IND_NFM_AM_E!R32+FC_IND_NFM_PA_E!R32+FC_IND_NFM_SA_E!R32+FC_IND_NFM_OM_E!R32</f>
        <v>0</v>
      </c>
      <c r="S32" s="10">
        <f>FC_IND_NFM_AM_E!S32+FC_IND_NFM_PA_E!S32+FC_IND_NFM_SA_E!S32+FC_IND_NFM_OM_E!S32</f>
        <v>0</v>
      </c>
      <c r="T32" s="10">
        <f>FC_IND_NFM_AM_E!T32+FC_IND_NFM_PA_E!T32+FC_IND_NFM_SA_E!T32+FC_IND_NFM_OM_E!T32</f>
        <v>0</v>
      </c>
      <c r="U32" s="10">
        <f>FC_IND_NFM_AM_E!U32+FC_IND_NFM_PA_E!U32+FC_IND_NFM_SA_E!U32+FC_IND_NFM_OM_E!U32</f>
        <v>0</v>
      </c>
      <c r="V32" s="10">
        <f>FC_IND_NFM_AM_E!V32+FC_IND_NFM_PA_E!V32+FC_IND_NFM_SA_E!V32+FC_IND_NFM_OM_E!V32</f>
        <v>0</v>
      </c>
      <c r="W32" s="10">
        <f>FC_IND_NFM_AM_E!W32+FC_IND_NFM_PA_E!W32+FC_IND_NFM_SA_E!W32+FC_IND_NFM_OM_E!W32</f>
        <v>0</v>
      </c>
      <c r="X32" s="10">
        <f>FC_IND_NFM_AM_E!X32+FC_IND_NFM_PA_E!X32+FC_IND_NFM_SA_E!X32+FC_IND_NFM_OM_E!X32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7.2060189165950126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0.95537403267411869</v>
      </c>
      <c r="P33" s="29">
        <f t="shared" si="28"/>
        <v>2.0636285468615649</v>
      </c>
      <c r="Q33" s="29">
        <f t="shared" si="28"/>
        <v>0</v>
      </c>
      <c r="R33" s="29">
        <f t="shared" si="28"/>
        <v>0.12897678417884781</v>
      </c>
      <c r="S33" s="29">
        <f t="shared" si="28"/>
        <v>0.14496990541702487</v>
      </c>
      <c r="T33" s="29">
        <f t="shared" si="28"/>
        <v>0.24720550300945829</v>
      </c>
      <c r="U33" s="29">
        <f t="shared" si="28"/>
        <v>1.1486672398968185</v>
      </c>
      <c r="V33" s="29">
        <f t="shared" si="28"/>
        <v>1.1965606190885638</v>
      </c>
      <c r="W33" s="29">
        <f t="shared" si="28"/>
        <v>1.2877042132416159</v>
      </c>
      <c r="X33" s="29">
        <f t="shared" ref="X33" si="29">SUM(X34:X50)</f>
        <v>1.078847807394669</v>
      </c>
    </row>
    <row r="34" spans="1:24" ht="11.25" customHeight="1" x14ac:dyDescent="0.2">
      <c r="A34" s="41" t="s">
        <v>55</v>
      </c>
      <c r="B34" s="9" t="s">
        <v>56</v>
      </c>
      <c r="C34" s="10">
        <f>FC_IND_NFM_AM_E!C34+FC_IND_NFM_PA_E!C34+FC_IND_NFM_SA_E!C34+FC_IND_NFM_OM_E!C34</f>
        <v>0</v>
      </c>
      <c r="D34" s="10">
        <f>FC_IND_NFM_AM_E!D34+FC_IND_NFM_PA_E!D34+FC_IND_NFM_SA_E!D34+FC_IND_NFM_OM_E!D34</f>
        <v>0</v>
      </c>
      <c r="E34" s="10">
        <f>FC_IND_NFM_AM_E!E34+FC_IND_NFM_PA_E!E34+FC_IND_NFM_SA_E!E34+FC_IND_NFM_OM_E!E34</f>
        <v>0</v>
      </c>
      <c r="F34" s="10">
        <f>FC_IND_NFM_AM_E!F34+FC_IND_NFM_PA_E!F34+FC_IND_NFM_SA_E!F34+FC_IND_NFM_OM_E!F34</f>
        <v>0</v>
      </c>
      <c r="G34" s="10">
        <f>FC_IND_NFM_AM_E!G34+FC_IND_NFM_PA_E!G34+FC_IND_NFM_SA_E!G34+FC_IND_NFM_OM_E!G34</f>
        <v>0</v>
      </c>
      <c r="H34" s="10">
        <f>FC_IND_NFM_AM_E!H34+FC_IND_NFM_PA_E!H34+FC_IND_NFM_SA_E!H34+FC_IND_NFM_OM_E!H34</f>
        <v>0</v>
      </c>
      <c r="I34" s="10">
        <f>FC_IND_NFM_AM_E!I34+FC_IND_NFM_PA_E!I34+FC_IND_NFM_SA_E!I34+FC_IND_NFM_OM_E!I34</f>
        <v>0</v>
      </c>
      <c r="J34" s="10">
        <f>FC_IND_NFM_AM_E!J34+FC_IND_NFM_PA_E!J34+FC_IND_NFM_SA_E!J34+FC_IND_NFM_OM_E!J34</f>
        <v>0</v>
      </c>
      <c r="K34" s="10">
        <f>FC_IND_NFM_AM_E!K34+FC_IND_NFM_PA_E!K34+FC_IND_NFM_SA_E!K34+FC_IND_NFM_OM_E!K34</f>
        <v>0</v>
      </c>
      <c r="L34" s="10">
        <f>FC_IND_NFM_AM_E!L34+FC_IND_NFM_PA_E!L34+FC_IND_NFM_SA_E!L34+FC_IND_NFM_OM_E!L34</f>
        <v>0</v>
      </c>
      <c r="M34" s="10">
        <f>FC_IND_NFM_AM_E!M34+FC_IND_NFM_PA_E!M34+FC_IND_NFM_SA_E!M34+FC_IND_NFM_OM_E!M34</f>
        <v>0</v>
      </c>
      <c r="N34" s="10">
        <f>FC_IND_NFM_AM_E!N34+FC_IND_NFM_PA_E!N34+FC_IND_NFM_SA_E!N34+FC_IND_NFM_OM_E!N34</f>
        <v>0</v>
      </c>
      <c r="O34" s="10">
        <f>FC_IND_NFM_AM_E!O34+FC_IND_NFM_PA_E!O34+FC_IND_NFM_SA_E!O34+FC_IND_NFM_OM_E!O34</f>
        <v>0</v>
      </c>
      <c r="P34" s="10">
        <f>FC_IND_NFM_AM_E!P34+FC_IND_NFM_PA_E!P34+FC_IND_NFM_SA_E!P34+FC_IND_NFM_OM_E!P34</f>
        <v>0</v>
      </c>
      <c r="Q34" s="10">
        <f>FC_IND_NFM_AM_E!Q34+FC_IND_NFM_PA_E!Q34+FC_IND_NFM_SA_E!Q34+FC_IND_NFM_OM_E!Q34</f>
        <v>0</v>
      </c>
      <c r="R34" s="10">
        <f>FC_IND_NFM_AM_E!R34+FC_IND_NFM_PA_E!R34+FC_IND_NFM_SA_E!R34+FC_IND_NFM_OM_E!R34</f>
        <v>0</v>
      </c>
      <c r="S34" s="10">
        <f>FC_IND_NFM_AM_E!S34+FC_IND_NFM_PA_E!S34+FC_IND_NFM_SA_E!S34+FC_IND_NFM_OM_E!S34</f>
        <v>0</v>
      </c>
      <c r="T34" s="10">
        <f>FC_IND_NFM_AM_E!T34+FC_IND_NFM_PA_E!T34+FC_IND_NFM_SA_E!T34+FC_IND_NFM_OM_E!T34</f>
        <v>0</v>
      </c>
      <c r="U34" s="10">
        <f>FC_IND_NFM_AM_E!U34+FC_IND_NFM_PA_E!U34+FC_IND_NFM_SA_E!U34+FC_IND_NFM_OM_E!U34</f>
        <v>0</v>
      </c>
      <c r="V34" s="10">
        <f>FC_IND_NFM_AM_E!V34+FC_IND_NFM_PA_E!V34+FC_IND_NFM_SA_E!V34+FC_IND_NFM_OM_E!V34</f>
        <v>0</v>
      </c>
      <c r="W34" s="10">
        <f>FC_IND_NFM_AM_E!W34+FC_IND_NFM_PA_E!W34+FC_IND_NFM_SA_E!W34+FC_IND_NFM_OM_E!W34</f>
        <v>0</v>
      </c>
      <c r="X34" s="10">
        <f>FC_IND_NFM_AM_E!X34+FC_IND_NFM_PA_E!X34+FC_IND_NFM_SA_E!X34+FC_IND_NFM_OM_E!X34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FC_IND_NFM_AM_E!C35+FC_IND_NFM_PA_E!C35+FC_IND_NFM_SA_E!C35+FC_IND_NFM_OM_E!C35</f>
        <v>0</v>
      </c>
      <c r="D35" s="10">
        <f>FC_IND_NFM_AM_E!D35+FC_IND_NFM_PA_E!D35+FC_IND_NFM_SA_E!D35+FC_IND_NFM_OM_E!D35</f>
        <v>0</v>
      </c>
      <c r="E35" s="10">
        <f>FC_IND_NFM_AM_E!E35+FC_IND_NFM_PA_E!E35+FC_IND_NFM_SA_E!E35+FC_IND_NFM_OM_E!E35</f>
        <v>0</v>
      </c>
      <c r="F35" s="10">
        <f>FC_IND_NFM_AM_E!F35+FC_IND_NFM_PA_E!F35+FC_IND_NFM_SA_E!F35+FC_IND_NFM_OM_E!F35</f>
        <v>0</v>
      </c>
      <c r="G35" s="10">
        <f>FC_IND_NFM_AM_E!G35+FC_IND_NFM_PA_E!G35+FC_IND_NFM_SA_E!G35+FC_IND_NFM_OM_E!G35</f>
        <v>0</v>
      </c>
      <c r="H35" s="10">
        <f>FC_IND_NFM_AM_E!H35+FC_IND_NFM_PA_E!H35+FC_IND_NFM_SA_E!H35+FC_IND_NFM_OM_E!H35</f>
        <v>0</v>
      </c>
      <c r="I35" s="10">
        <f>FC_IND_NFM_AM_E!I35+FC_IND_NFM_PA_E!I35+FC_IND_NFM_SA_E!I35+FC_IND_NFM_OM_E!I35</f>
        <v>0</v>
      </c>
      <c r="J35" s="10">
        <f>FC_IND_NFM_AM_E!J35+FC_IND_NFM_PA_E!J35+FC_IND_NFM_SA_E!J35+FC_IND_NFM_OM_E!J35</f>
        <v>0</v>
      </c>
      <c r="K35" s="10">
        <f>FC_IND_NFM_AM_E!K35+FC_IND_NFM_PA_E!K35+FC_IND_NFM_SA_E!K35+FC_IND_NFM_OM_E!K35</f>
        <v>0</v>
      </c>
      <c r="L35" s="10">
        <f>FC_IND_NFM_AM_E!L35+FC_IND_NFM_PA_E!L35+FC_IND_NFM_SA_E!L35+FC_IND_NFM_OM_E!L35</f>
        <v>0</v>
      </c>
      <c r="M35" s="10">
        <f>FC_IND_NFM_AM_E!M35+FC_IND_NFM_PA_E!M35+FC_IND_NFM_SA_E!M35+FC_IND_NFM_OM_E!M35</f>
        <v>0</v>
      </c>
      <c r="N35" s="10">
        <f>FC_IND_NFM_AM_E!N35+FC_IND_NFM_PA_E!N35+FC_IND_NFM_SA_E!N35+FC_IND_NFM_OM_E!N35</f>
        <v>0</v>
      </c>
      <c r="O35" s="10">
        <f>FC_IND_NFM_AM_E!O35+FC_IND_NFM_PA_E!O35+FC_IND_NFM_SA_E!O35+FC_IND_NFM_OM_E!O35</f>
        <v>0</v>
      </c>
      <c r="P35" s="10">
        <f>FC_IND_NFM_AM_E!P35+FC_IND_NFM_PA_E!P35+FC_IND_NFM_SA_E!P35+FC_IND_NFM_OM_E!P35</f>
        <v>0</v>
      </c>
      <c r="Q35" s="10">
        <f>FC_IND_NFM_AM_E!Q35+FC_IND_NFM_PA_E!Q35+FC_IND_NFM_SA_E!Q35+FC_IND_NFM_OM_E!Q35</f>
        <v>0</v>
      </c>
      <c r="R35" s="10">
        <f>FC_IND_NFM_AM_E!R35+FC_IND_NFM_PA_E!R35+FC_IND_NFM_SA_E!R35+FC_IND_NFM_OM_E!R35</f>
        <v>0</v>
      </c>
      <c r="S35" s="10">
        <f>FC_IND_NFM_AM_E!S35+FC_IND_NFM_PA_E!S35+FC_IND_NFM_SA_E!S35+FC_IND_NFM_OM_E!S35</f>
        <v>0</v>
      </c>
      <c r="T35" s="10">
        <f>FC_IND_NFM_AM_E!T35+FC_IND_NFM_PA_E!T35+FC_IND_NFM_SA_E!T35+FC_IND_NFM_OM_E!T35</f>
        <v>0</v>
      </c>
      <c r="U35" s="10">
        <f>FC_IND_NFM_AM_E!U35+FC_IND_NFM_PA_E!U35+FC_IND_NFM_SA_E!U35+FC_IND_NFM_OM_E!U35</f>
        <v>0</v>
      </c>
      <c r="V35" s="10">
        <f>FC_IND_NFM_AM_E!V35+FC_IND_NFM_PA_E!V35+FC_IND_NFM_SA_E!V35+FC_IND_NFM_OM_E!V35</f>
        <v>0</v>
      </c>
      <c r="W35" s="10">
        <f>FC_IND_NFM_AM_E!W35+FC_IND_NFM_PA_E!W35+FC_IND_NFM_SA_E!W35+FC_IND_NFM_OM_E!W35</f>
        <v>0</v>
      </c>
      <c r="X35" s="10">
        <f>FC_IND_NFM_AM_E!X35+FC_IND_NFM_PA_E!X35+FC_IND_NFM_SA_E!X35+FC_IND_NFM_OM_E!X35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FC_IND_NFM_AM_E!C36+FC_IND_NFM_PA_E!C36+FC_IND_NFM_SA_E!C36+FC_IND_NFM_OM_E!C36</f>
        <v>0</v>
      </c>
      <c r="D36" s="10">
        <f>FC_IND_NFM_AM_E!D36+FC_IND_NFM_PA_E!D36+FC_IND_NFM_SA_E!D36+FC_IND_NFM_OM_E!D36</f>
        <v>0</v>
      </c>
      <c r="E36" s="10">
        <f>FC_IND_NFM_AM_E!E36+FC_IND_NFM_PA_E!E36+FC_IND_NFM_SA_E!E36+FC_IND_NFM_OM_E!E36</f>
        <v>0</v>
      </c>
      <c r="F36" s="10">
        <f>FC_IND_NFM_AM_E!F36+FC_IND_NFM_PA_E!F36+FC_IND_NFM_SA_E!F36+FC_IND_NFM_OM_E!F36</f>
        <v>0</v>
      </c>
      <c r="G36" s="10">
        <f>FC_IND_NFM_AM_E!G36+FC_IND_NFM_PA_E!G36+FC_IND_NFM_SA_E!G36+FC_IND_NFM_OM_E!G36</f>
        <v>0</v>
      </c>
      <c r="H36" s="10">
        <f>FC_IND_NFM_AM_E!H36+FC_IND_NFM_PA_E!H36+FC_IND_NFM_SA_E!H36+FC_IND_NFM_OM_E!H36</f>
        <v>0</v>
      </c>
      <c r="I36" s="10">
        <f>FC_IND_NFM_AM_E!I36+FC_IND_NFM_PA_E!I36+FC_IND_NFM_SA_E!I36+FC_IND_NFM_OM_E!I36</f>
        <v>0</v>
      </c>
      <c r="J36" s="10">
        <f>FC_IND_NFM_AM_E!J36+FC_IND_NFM_PA_E!J36+FC_IND_NFM_SA_E!J36+FC_IND_NFM_OM_E!J36</f>
        <v>0</v>
      </c>
      <c r="K36" s="10">
        <f>FC_IND_NFM_AM_E!K36+FC_IND_NFM_PA_E!K36+FC_IND_NFM_SA_E!K36+FC_IND_NFM_OM_E!K36</f>
        <v>0</v>
      </c>
      <c r="L36" s="10">
        <f>FC_IND_NFM_AM_E!L36+FC_IND_NFM_PA_E!L36+FC_IND_NFM_SA_E!L36+FC_IND_NFM_OM_E!L36</f>
        <v>0</v>
      </c>
      <c r="M36" s="10">
        <f>FC_IND_NFM_AM_E!M36+FC_IND_NFM_PA_E!M36+FC_IND_NFM_SA_E!M36+FC_IND_NFM_OM_E!M36</f>
        <v>0</v>
      </c>
      <c r="N36" s="10">
        <f>FC_IND_NFM_AM_E!N36+FC_IND_NFM_PA_E!N36+FC_IND_NFM_SA_E!N36+FC_IND_NFM_OM_E!N36</f>
        <v>0</v>
      </c>
      <c r="O36" s="10">
        <f>FC_IND_NFM_AM_E!O36+FC_IND_NFM_PA_E!O36+FC_IND_NFM_SA_E!O36+FC_IND_NFM_OM_E!O36</f>
        <v>0</v>
      </c>
      <c r="P36" s="10">
        <f>FC_IND_NFM_AM_E!P36+FC_IND_NFM_PA_E!P36+FC_IND_NFM_SA_E!P36+FC_IND_NFM_OM_E!P36</f>
        <v>0</v>
      </c>
      <c r="Q36" s="10">
        <f>FC_IND_NFM_AM_E!Q36+FC_IND_NFM_PA_E!Q36+FC_IND_NFM_SA_E!Q36+FC_IND_NFM_OM_E!Q36</f>
        <v>0</v>
      </c>
      <c r="R36" s="10">
        <f>FC_IND_NFM_AM_E!R36+FC_IND_NFM_PA_E!R36+FC_IND_NFM_SA_E!R36+FC_IND_NFM_OM_E!R36</f>
        <v>2.2699914015477211E-2</v>
      </c>
      <c r="S36" s="10">
        <f>FC_IND_NFM_AM_E!S36+FC_IND_NFM_PA_E!S36+FC_IND_NFM_SA_E!S36+FC_IND_NFM_OM_E!S36</f>
        <v>3.6715391229578689E-2</v>
      </c>
      <c r="T36" s="10">
        <f>FC_IND_NFM_AM_E!T36+FC_IND_NFM_PA_E!T36+FC_IND_NFM_SA_E!T36+FC_IND_NFM_OM_E!T36</f>
        <v>3.5597592433361989E-2</v>
      </c>
      <c r="U36" s="10">
        <f>FC_IND_NFM_AM_E!U36+FC_IND_NFM_PA_E!U36+FC_IND_NFM_SA_E!U36+FC_IND_NFM_OM_E!U36</f>
        <v>0.21160791057609629</v>
      </c>
      <c r="V36" s="10">
        <f>FC_IND_NFM_AM_E!V36+FC_IND_NFM_PA_E!V36+FC_IND_NFM_SA_E!V36+FC_IND_NFM_OM_E!V36</f>
        <v>0.27523645743766112</v>
      </c>
      <c r="W36" s="10">
        <f>FC_IND_NFM_AM_E!W36+FC_IND_NFM_PA_E!W36+FC_IND_NFM_SA_E!W36+FC_IND_NFM_OM_E!W36</f>
        <v>0.27205503009458293</v>
      </c>
      <c r="X36" s="10">
        <f>FC_IND_NFM_AM_E!X36+FC_IND_NFM_PA_E!X36+FC_IND_NFM_SA_E!X36+FC_IND_NFM_OM_E!X36</f>
        <v>0.23533963886500434</v>
      </c>
    </row>
    <row r="37" spans="1:24" ht="11.25" customHeight="1" x14ac:dyDescent="0.2">
      <c r="A37" s="41" t="s">
        <v>61</v>
      </c>
      <c r="B37" s="9" t="s">
        <v>62</v>
      </c>
      <c r="C37" s="10">
        <f>FC_IND_NFM_AM_E!C37+FC_IND_NFM_PA_E!C37+FC_IND_NFM_SA_E!C37+FC_IND_NFM_OM_E!C37</f>
        <v>0</v>
      </c>
      <c r="D37" s="10">
        <f>FC_IND_NFM_AM_E!D37+FC_IND_NFM_PA_E!D37+FC_IND_NFM_SA_E!D37+FC_IND_NFM_OM_E!D37</f>
        <v>0</v>
      </c>
      <c r="E37" s="10">
        <f>FC_IND_NFM_AM_E!E37+FC_IND_NFM_PA_E!E37+FC_IND_NFM_SA_E!E37+FC_IND_NFM_OM_E!E37</f>
        <v>0</v>
      </c>
      <c r="F37" s="10">
        <f>FC_IND_NFM_AM_E!F37+FC_IND_NFM_PA_E!F37+FC_IND_NFM_SA_E!F37+FC_IND_NFM_OM_E!F37</f>
        <v>0</v>
      </c>
      <c r="G37" s="10">
        <f>FC_IND_NFM_AM_E!G37+FC_IND_NFM_PA_E!G37+FC_IND_NFM_SA_E!G37+FC_IND_NFM_OM_E!G37</f>
        <v>0</v>
      </c>
      <c r="H37" s="10">
        <f>FC_IND_NFM_AM_E!H37+FC_IND_NFM_PA_E!H37+FC_IND_NFM_SA_E!H37+FC_IND_NFM_OM_E!H37</f>
        <v>0</v>
      </c>
      <c r="I37" s="10">
        <f>FC_IND_NFM_AM_E!I37+FC_IND_NFM_PA_E!I37+FC_IND_NFM_SA_E!I37+FC_IND_NFM_OM_E!I37</f>
        <v>0</v>
      </c>
      <c r="J37" s="10">
        <f>FC_IND_NFM_AM_E!J37+FC_IND_NFM_PA_E!J37+FC_IND_NFM_SA_E!J37+FC_IND_NFM_OM_E!J37</f>
        <v>0</v>
      </c>
      <c r="K37" s="10">
        <f>FC_IND_NFM_AM_E!K37+FC_IND_NFM_PA_E!K37+FC_IND_NFM_SA_E!K37+FC_IND_NFM_OM_E!K37</f>
        <v>0</v>
      </c>
      <c r="L37" s="10">
        <f>FC_IND_NFM_AM_E!L37+FC_IND_NFM_PA_E!L37+FC_IND_NFM_SA_E!L37+FC_IND_NFM_OM_E!L37</f>
        <v>0</v>
      </c>
      <c r="M37" s="10">
        <f>FC_IND_NFM_AM_E!M37+FC_IND_NFM_PA_E!M37+FC_IND_NFM_SA_E!M37+FC_IND_NFM_OM_E!M37</f>
        <v>0</v>
      </c>
      <c r="N37" s="10">
        <f>FC_IND_NFM_AM_E!N37+FC_IND_NFM_PA_E!N37+FC_IND_NFM_SA_E!N37+FC_IND_NFM_OM_E!N37</f>
        <v>0</v>
      </c>
      <c r="O37" s="10">
        <f>FC_IND_NFM_AM_E!O37+FC_IND_NFM_PA_E!O37+FC_IND_NFM_SA_E!O37+FC_IND_NFM_OM_E!O37</f>
        <v>0</v>
      </c>
      <c r="P37" s="10">
        <f>FC_IND_NFM_AM_E!P37+FC_IND_NFM_PA_E!P37+FC_IND_NFM_SA_E!P37+FC_IND_NFM_OM_E!P37</f>
        <v>0</v>
      </c>
      <c r="Q37" s="10">
        <f>FC_IND_NFM_AM_E!Q37+FC_IND_NFM_PA_E!Q37+FC_IND_NFM_SA_E!Q37+FC_IND_NFM_OM_E!Q37</f>
        <v>0</v>
      </c>
      <c r="R37" s="10">
        <f>FC_IND_NFM_AM_E!R37+FC_IND_NFM_PA_E!R37+FC_IND_NFM_SA_E!R37+FC_IND_NFM_OM_E!R37</f>
        <v>0</v>
      </c>
      <c r="S37" s="10">
        <f>FC_IND_NFM_AM_E!S37+FC_IND_NFM_PA_E!S37+FC_IND_NFM_SA_E!S37+FC_IND_NFM_OM_E!S37</f>
        <v>0</v>
      </c>
      <c r="T37" s="10">
        <f>FC_IND_NFM_AM_E!T37+FC_IND_NFM_PA_E!T37+FC_IND_NFM_SA_E!T37+FC_IND_NFM_OM_E!T37</f>
        <v>0</v>
      </c>
      <c r="U37" s="10">
        <f>FC_IND_NFM_AM_E!U37+FC_IND_NFM_PA_E!U37+FC_IND_NFM_SA_E!U37+FC_IND_NFM_OM_E!U37</f>
        <v>0</v>
      </c>
      <c r="V37" s="10">
        <f>FC_IND_NFM_AM_E!V37+FC_IND_NFM_PA_E!V37+FC_IND_NFM_SA_E!V37+FC_IND_NFM_OM_E!V37</f>
        <v>0</v>
      </c>
      <c r="W37" s="10">
        <f>FC_IND_NFM_AM_E!W37+FC_IND_NFM_PA_E!W37+FC_IND_NFM_SA_E!W37+FC_IND_NFM_OM_E!W37</f>
        <v>0</v>
      </c>
      <c r="X37" s="10">
        <f>FC_IND_NFM_AM_E!X37+FC_IND_NFM_PA_E!X37+FC_IND_NFM_SA_E!X37+FC_IND_NFM_OM_E!X37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FC_IND_NFM_AM_E!C38+FC_IND_NFM_PA_E!C38+FC_IND_NFM_SA_E!C38+FC_IND_NFM_OM_E!C38</f>
        <v>0</v>
      </c>
      <c r="D38" s="10">
        <f>FC_IND_NFM_AM_E!D38+FC_IND_NFM_PA_E!D38+FC_IND_NFM_SA_E!D38+FC_IND_NFM_OM_E!D38</f>
        <v>0</v>
      </c>
      <c r="E38" s="10">
        <f>FC_IND_NFM_AM_E!E38+FC_IND_NFM_PA_E!E38+FC_IND_NFM_SA_E!E38+FC_IND_NFM_OM_E!E38</f>
        <v>0</v>
      </c>
      <c r="F38" s="10">
        <f>FC_IND_NFM_AM_E!F38+FC_IND_NFM_PA_E!F38+FC_IND_NFM_SA_E!F38+FC_IND_NFM_OM_E!F38</f>
        <v>0</v>
      </c>
      <c r="G38" s="10">
        <f>FC_IND_NFM_AM_E!G38+FC_IND_NFM_PA_E!G38+FC_IND_NFM_SA_E!G38+FC_IND_NFM_OM_E!G38</f>
        <v>0</v>
      </c>
      <c r="H38" s="10">
        <f>FC_IND_NFM_AM_E!H38+FC_IND_NFM_PA_E!H38+FC_IND_NFM_SA_E!H38+FC_IND_NFM_OM_E!H38</f>
        <v>0</v>
      </c>
      <c r="I38" s="10">
        <f>FC_IND_NFM_AM_E!I38+FC_IND_NFM_PA_E!I38+FC_IND_NFM_SA_E!I38+FC_IND_NFM_OM_E!I38</f>
        <v>0</v>
      </c>
      <c r="J38" s="10">
        <f>FC_IND_NFM_AM_E!J38+FC_IND_NFM_PA_E!J38+FC_IND_NFM_SA_E!J38+FC_IND_NFM_OM_E!J38</f>
        <v>0</v>
      </c>
      <c r="K38" s="10">
        <f>FC_IND_NFM_AM_E!K38+FC_IND_NFM_PA_E!K38+FC_IND_NFM_SA_E!K38+FC_IND_NFM_OM_E!K38</f>
        <v>0</v>
      </c>
      <c r="L38" s="10">
        <f>FC_IND_NFM_AM_E!L38+FC_IND_NFM_PA_E!L38+FC_IND_NFM_SA_E!L38+FC_IND_NFM_OM_E!L38</f>
        <v>0</v>
      </c>
      <c r="M38" s="10">
        <f>FC_IND_NFM_AM_E!M38+FC_IND_NFM_PA_E!M38+FC_IND_NFM_SA_E!M38+FC_IND_NFM_OM_E!M38</f>
        <v>0</v>
      </c>
      <c r="N38" s="10">
        <f>FC_IND_NFM_AM_E!N38+FC_IND_NFM_PA_E!N38+FC_IND_NFM_SA_E!N38+FC_IND_NFM_OM_E!N38</f>
        <v>0</v>
      </c>
      <c r="O38" s="10">
        <f>FC_IND_NFM_AM_E!O38+FC_IND_NFM_PA_E!O38+FC_IND_NFM_SA_E!O38+FC_IND_NFM_OM_E!O38</f>
        <v>0</v>
      </c>
      <c r="P38" s="10">
        <f>FC_IND_NFM_AM_E!P38+FC_IND_NFM_PA_E!P38+FC_IND_NFM_SA_E!P38+FC_IND_NFM_OM_E!P38</f>
        <v>0</v>
      </c>
      <c r="Q38" s="10">
        <f>FC_IND_NFM_AM_E!Q38+FC_IND_NFM_PA_E!Q38+FC_IND_NFM_SA_E!Q38+FC_IND_NFM_OM_E!Q38</f>
        <v>0</v>
      </c>
      <c r="R38" s="10">
        <f>FC_IND_NFM_AM_E!R38+FC_IND_NFM_PA_E!R38+FC_IND_NFM_SA_E!R38+FC_IND_NFM_OM_E!R38</f>
        <v>0</v>
      </c>
      <c r="S38" s="10">
        <f>FC_IND_NFM_AM_E!S38+FC_IND_NFM_PA_E!S38+FC_IND_NFM_SA_E!S38+FC_IND_NFM_OM_E!S38</f>
        <v>0</v>
      </c>
      <c r="T38" s="10">
        <f>FC_IND_NFM_AM_E!T38+FC_IND_NFM_PA_E!T38+FC_IND_NFM_SA_E!T38+FC_IND_NFM_OM_E!T38</f>
        <v>0</v>
      </c>
      <c r="U38" s="10">
        <f>FC_IND_NFM_AM_E!U38+FC_IND_NFM_PA_E!U38+FC_IND_NFM_SA_E!U38+FC_IND_NFM_OM_E!U38</f>
        <v>0</v>
      </c>
      <c r="V38" s="10">
        <f>FC_IND_NFM_AM_E!V38+FC_IND_NFM_PA_E!V38+FC_IND_NFM_SA_E!V38+FC_IND_NFM_OM_E!V38</f>
        <v>0</v>
      </c>
      <c r="W38" s="10">
        <f>FC_IND_NFM_AM_E!W38+FC_IND_NFM_PA_E!W38+FC_IND_NFM_SA_E!W38+FC_IND_NFM_OM_E!W38</f>
        <v>0</v>
      </c>
      <c r="X38" s="10">
        <f>FC_IND_NFM_AM_E!X38+FC_IND_NFM_PA_E!X38+FC_IND_NFM_SA_E!X38+FC_IND_NFM_OM_E!X38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FC_IND_NFM_AM_E!C39+FC_IND_NFM_PA_E!C39+FC_IND_NFM_SA_E!C39+FC_IND_NFM_OM_E!C39</f>
        <v>0</v>
      </c>
      <c r="D39" s="10">
        <f>FC_IND_NFM_AM_E!D39+FC_IND_NFM_PA_E!D39+FC_IND_NFM_SA_E!D39+FC_IND_NFM_OM_E!D39</f>
        <v>0</v>
      </c>
      <c r="E39" s="10">
        <f>FC_IND_NFM_AM_E!E39+FC_IND_NFM_PA_E!E39+FC_IND_NFM_SA_E!E39+FC_IND_NFM_OM_E!E39</f>
        <v>0</v>
      </c>
      <c r="F39" s="10">
        <f>FC_IND_NFM_AM_E!F39+FC_IND_NFM_PA_E!F39+FC_IND_NFM_SA_E!F39+FC_IND_NFM_OM_E!F39</f>
        <v>0</v>
      </c>
      <c r="G39" s="10">
        <f>FC_IND_NFM_AM_E!G39+FC_IND_NFM_PA_E!G39+FC_IND_NFM_SA_E!G39+FC_IND_NFM_OM_E!G39</f>
        <v>0</v>
      </c>
      <c r="H39" s="10">
        <f>FC_IND_NFM_AM_E!H39+FC_IND_NFM_PA_E!H39+FC_IND_NFM_SA_E!H39+FC_IND_NFM_OM_E!H39</f>
        <v>0</v>
      </c>
      <c r="I39" s="10">
        <f>FC_IND_NFM_AM_E!I39+FC_IND_NFM_PA_E!I39+FC_IND_NFM_SA_E!I39+FC_IND_NFM_OM_E!I39</f>
        <v>0</v>
      </c>
      <c r="J39" s="10">
        <f>FC_IND_NFM_AM_E!J39+FC_IND_NFM_PA_E!J39+FC_IND_NFM_SA_E!J39+FC_IND_NFM_OM_E!J39</f>
        <v>0</v>
      </c>
      <c r="K39" s="10">
        <f>FC_IND_NFM_AM_E!K39+FC_IND_NFM_PA_E!K39+FC_IND_NFM_SA_E!K39+FC_IND_NFM_OM_E!K39</f>
        <v>0</v>
      </c>
      <c r="L39" s="10">
        <f>FC_IND_NFM_AM_E!L39+FC_IND_NFM_PA_E!L39+FC_IND_NFM_SA_E!L39+FC_IND_NFM_OM_E!L39</f>
        <v>0</v>
      </c>
      <c r="M39" s="10">
        <f>FC_IND_NFM_AM_E!M39+FC_IND_NFM_PA_E!M39+FC_IND_NFM_SA_E!M39+FC_IND_NFM_OM_E!M39</f>
        <v>0</v>
      </c>
      <c r="N39" s="10">
        <f>FC_IND_NFM_AM_E!N39+FC_IND_NFM_PA_E!N39+FC_IND_NFM_SA_E!N39+FC_IND_NFM_OM_E!N39</f>
        <v>0</v>
      </c>
      <c r="O39" s="10">
        <f>FC_IND_NFM_AM_E!O39+FC_IND_NFM_PA_E!O39+FC_IND_NFM_SA_E!O39+FC_IND_NFM_OM_E!O39</f>
        <v>0</v>
      </c>
      <c r="P39" s="10">
        <f>FC_IND_NFM_AM_E!P39+FC_IND_NFM_PA_E!P39+FC_IND_NFM_SA_E!P39+FC_IND_NFM_OM_E!P39</f>
        <v>0</v>
      </c>
      <c r="Q39" s="10">
        <f>FC_IND_NFM_AM_E!Q39+FC_IND_NFM_PA_E!Q39+FC_IND_NFM_SA_E!Q39+FC_IND_NFM_OM_E!Q39</f>
        <v>0</v>
      </c>
      <c r="R39" s="10">
        <f>FC_IND_NFM_AM_E!R39+FC_IND_NFM_PA_E!R39+FC_IND_NFM_SA_E!R39+FC_IND_NFM_OM_E!R39</f>
        <v>0</v>
      </c>
      <c r="S39" s="10">
        <f>FC_IND_NFM_AM_E!S39+FC_IND_NFM_PA_E!S39+FC_IND_NFM_SA_E!S39+FC_IND_NFM_OM_E!S39</f>
        <v>0</v>
      </c>
      <c r="T39" s="10">
        <f>FC_IND_NFM_AM_E!T39+FC_IND_NFM_PA_E!T39+FC_IND_NFM_SA_E!T39+FC_IND_NFM_OM_E!T39</f>
        <v>0</v>
      </c>
      <c r="U39" s="10">
        <f>FC_IND_NFM_AM_E!U39+FC_IND_NFM_PA_E!U39+FC_IND_NFM_SA_E!U39+FC_IND_NFM_OM_E!U39</f>
        <v>0</v>
      </c>
      <c r="V39" s="10">
        <f>FC_IND_NFM_AM_E!V39+FC_IND_NFM_PA_E!V39+FC_IND_NFM_SA_E!V39+FC_IND_NFM_OM_E!V39</f>
        <v>0</v>
      </c>
      <c r="W39" s="10">
        <f>FC_IND_NFM_AM_E!W39+FC_IND_NFM_PA_E!W39+FC_IND_NFM_SA_E!W39+FC_IND_NFM_OM_E!W39</f>
        <v>0</v>
      </c>
      <c r="X39" s="10">
        <f>FC_IND_NFM_AM_E!X39+FC_IND_NFM_PA_E!X39+FC_IND_NFM_SA_E!X39+FC_IND_NFM_OM_E!X39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FC_IND_NFM_AM_E!C40+FC_IND_NFM_PA_E!C40+FC_IND_NFM_SA_E!C40+FC_IND_NFM_OM_E!C40</f>
        <v>0</v>
      </c>
      <c r="D40" s="10">
        <f>FC_IND_NFM_AM_E!D40+FC_IND_NFM_PA_E!D40+FC_IND_NFM_SA_E!D40+FC_IND_NFM_OM_E!D40</f>
        <v>0</v>
      </c>
      <c r="E40" s="10">
        <f>FC_IND_NFM_AM_E!E40+FC_IND_NFM_PA_E!E40+FC_IND_NFM_SA_E!E40+FC_IND_NFM_OM_E!E40</f>
        <v>0</v>
      </c>
      <c r="F40" s="10">
        <f>FC_IND_NFM_AM_E!F40+FC_IND_NFM_PA_E!F40+FC_IND_NFM_SA_E!F40+FC_IND_NFM_OM_E!F40</f>
        <v>0</v>
      </c>
      <c r="G40" s="10">
        <f>FC_IND_NFM_AM_E!G40+FC_IND_NFM_PA_E!G40+FC_IND_NFM_SA_E!G40+FC_IND_NFM_OM_E!G40</f>
        <v>0</v>
      </c>
      <c r="H40" s="10">
        <f>FC_IND_NFM_AM_E!H40+FC_IND_NFM_PA_E!H40+FC_IND_NFM_SA_E!H40+FC_IND_NFM_OM_E!H40</f>
        <v>0</v>
      </c>
      <c r="I40" s="10">
        <f>FC_IND_NFM_AM_E!I40+FC_IND_NFM_PA_E!I40+FC_IND_NFM_SA_E!I40+FC_IND_NFM_OM_E!I40</f>
        <v>0</v>
      </c>
      <c r="J40" s="10">
        <f>FC_IND_NFM_AM_E!J40+FC_IND_NFM_PA_E!J40+FC_IND_NFM_SA_E!J40+FC_IND_NFM_OM_E!J40</f>
        <v>0</v>
      </c>
      <c r="K40" s="10">
        <f>FC_IND_NFM_AM_E!K40+FC_IND_NFM_PA_E!K40+FC_IND_NFM_SA_E!K40+FC_IND_NFM_OM_E!K40</f>
        <v>0</v>
      </c>
      <c r="L40" s="10">
        <f>FC_IND_NFM_AM_E!L40+FC_IND_NFM_PA_E!L40+FC_IND_NFM_SA_E!L40+FC_IND_NFM_OM_E!L40</f>
        <v>0</v>
      </c>
      <c r="M40" s="10">
        <f>FC_IND_NFM_AM_E!M40+FC_IND_NFM_PA_E!M40+FC_IND_NFM_SA_E!M40+FC_IND_NFM_OM_E!M40</f>
        <v>0</v>
      </c>
      <c r="N40" s="10">
        <f>FC_IND_NFM_AM_E!N40+FC_IND_NFM_PA_E!N40+FC_IND_NFM_SA_E!N40+FC_IND_NFM_OM_E!N40</f>
        <v>0</v>
      </c>
      <c r="O40" s="10">
        <f>FC_IND_NFM_AM_E!O40+FC_IND_NFM_PA_E!O40+FC_IND_NFM_SA_E!O40+FC_IND_NFM_OM_E!O40</f>
        <v>0</v>
      </c>
      <c r="P40" s="10">
        <f>FC_IND_NFM_AM_E!P40+FC_IND_NFM_PA_E!P40+FC_IND_NFM_SA_E!P40+FC_IND_NFM_OM_E!P40</f>
        <v>0</v>
      </c>
      <c r="Q40" s="10">
        <f>FC_IND_NFM_AM_E!Q40+FC_IND_NFM_PA_E!Q40+FC_IND_NFM_SA_E!Q40+FC_IND_NFM_OM_E!Q40</f>
        <v>0</v>
      </c>
      <c r="R40" s="10">
        <f>FC_IND_NFM_AM_E!R40+FC_IND_NFM_PA_E!R40+FC_IND_NFM_SA_E!R40+FC_IND_NFM_OM_E!R40</f>
        <v>0</v>
      </c>
      <c r="S40" s="10">
        <f>FC_IND_NFM_AM_E!S40+FC_IND_NFM_PA_E!S40+FC_IND_NFM_SA_E!S40+FC_IND_NFM_OM_E!S40</f>
        <v>0</v>
      </c>
      <c r="T40" s="10">
        <f>FC_IND_NFM_AM_E!T40+FC_IND_NFM_PA_E!T40+FC_IND_NFM_SA_E!T40+FC_IND_NFM_OM_E!T40</f>
        <v>0</v>
      </c>
      <c r="U40" s="10">
        <f>FC_IND_NFM_AM_E!U40+FC_IND_NFM_PA_E!U40+FC_IND_NFM_SA_E!U40+FC_IND_NFM_OM_E!U40</f>
        <v>0</v>
      </c>
      <c r="V40" s="10">
        <f>FC_IND_NFM_AM_E!V40+FC_IND_NFM_PA_E!V40+FC_IND_NFM_SA_E!V40+FC_IND_NFM_OM_E!V40</f>
        <v>0</v>
      </c>
      <c r="W40" s="10">
        <f>FC_IND_NFM_AM_E!W40+FC_IND_NFM_PA_E!W40+FC_IND_NFM_SA_E!W40+FC_IND_NFM_OM_E!W40</f>
        <v>0</v>
      </c>
      <c r="X40" s="10">
        <f>FC_IND_NFM_AM_E!X40+FC_IND_NFM_PA_E!X40+FC_IND_NFM_SA_E!X40+FC_IND_NFM_OM_E!X40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FC_IND_NFM_AM_E!C41+FC_IND_NFM_PA_E!C41+FC_IND_NFM_SA_E!C41+FC_IND_NFM_OM_E!C41</f>
        <v>0</v>
      </c>
      <c r="D41" s="10">
        <f>FC_IND_NFM_AM_E!D41+FC_IND_NFM_PA_E!D41+FC_IND_NFM_SA_E!D41+FC_IND_NFM_OM_E!D41</f>
        <v>0</v>
      </c>
      <c r="E41" s="10">
        <f>FC_IND_NFM_AM_E!E41+FC_IND_NFM_PA_E!E41+FC_IND_NFM_SA_E!E41+FC_IND_NFM_OM_E!E41</f>
        <v>0</v>
      </c>
      <c r="F41" s="10">
        <f>FC_IND_NFM_AM_E!F41+FC_IND_NFM_PA_E!F41+FC_IND_NFM_SA_E!F41+FC_IND_NFM_OM_E!F41</f>
        <v>0</v>
      </c>
      <c r="G41" s="10">
        <f>FC_IND_NFM_AM_E!G41+FC_IND_NFM_PA_E!G41+FC_IND_NFM_SA_E!G41+FC_IND_NFM_OM_E!G41</f>
        <v>0</v>
      </c>
      <c r="H41" s="10">
        <f>FC_IND_NFM_AM_E!H41+FC_IND_NFM_PA_E!H41+FC_IND_NFM_SA_E!H41+FC_IND_NFM_OM_E!H41</f>
        <v>0</v>
      </c>
      <c r="I41" s="10">
        <f>FC_IND_NFM_AM_E!I41+FC_IND_NFM_PA_E!I41+FC_IND_NFM_SA_E!I41+FC_IND_NFM_OM_E!I41</f>
        <v>0</v>
      </c>
      <c r="J41" s="10">
        <f>FC_IND_NFM_AM_E!J41+FC_IND_NFM_PA_E!J41+FC_IND_NFM_SA_E!J41+FC_IND_NFM_OM_E!J41</f>
        <v>0</v>
      </c>
      <c r="K41" s="10">
        <f>FC_IND_NFM_AM_E!K41+FC_IND_NFM_PA_E!K41+FC_IND_NFM_SA_E!K41+FC_IND_NFM_OM_E!K41</f>
        <v>0</v>
      </c>
      <c r="L41" s="10">
        <f>FC_IND_NFM_AM_E!L41+FC_IND_NFM_PA_E!L41+FC_IND_NFM_SA_E!L41+FC_IND_NFM_OM_E!L41</f>
        <v>0</v>
      </c>
      <c r="M41" s="10">
        <f>FC_IND_NFM_AM_E!M41+FC_IND_NFM_PA_E!M41+FC_IND_NFM_SA_E!M41+FC_IND_NFM_OM_E!M41</f>
        <v>0</v>
      </c>
      <c r="N41" s="10">
        <f>FC_IND_NFM_AM_E!N41+FC_IND_NFM_PA_E!N41+FC_IND_NFM_SA_E!N41+FC_IND_NFM_OM_E!N41</f>
        <v>0</v>
      </c>
      <c r="O41" s="10">
        <f>FC_IND_NFM_AM_E!O41+FC_IND_NFM_PA_E!O41+FC_IND_NFM_SA_E!O41+FC_IND_NFM_OM_E!O41</f>
        <v>0</v>
      </c>
      <c r="P41" s="10">
        <f>FC_IND_NFM_AM_E!P41+FC_IND_NFM_PA_E!P41+FC_IND_NFM_SA_E!P41+FC_IND_NFM_OM_E!P41</f>
        <v>0</v>
      </c>
      <c r="Q41" s="10">
        <f>FC_IND_NFM_AM_E!Q41+FC_IND_NFM_PA_E!Q41+FC_IND_NFM_SA_E!Q41+FC_IND_NFM_OM_E!Q41</f>
        <v>0</v>
      </c>
      <c r="R41" s="10">
        <f>FC_IND_NFM_AM_E!R41+FC_IND_NFM_PA_E!R41+FC_IND_NFM_SA_E!R41+FC_IND_NFM_OM_E!R41</f>
        <v>0</v>
      </c>
      <c r="S41" s="10">
        <f>FC_IND_NFM_AM_E!S41+FC_IND_NFM_PA_E!S41+FC_IND_NFM_SA_E!S41+FC_IND_NFM_OM_E!S41</f>
        <v>0</v>
      </c>
      <c r="T41" s="10">
        <f>FC_IND_NFM_AM_E!T41+FC_IND_NFM_PA_E!T41+FC_IND_NFM_SA_E!T41+FC_IND_NFM_OM_E!T41</f>
        <v>0</v>
      </c>
      <c r="U41" s="10">
        <f>FC_IND_NFM_AM_E!U41+FC_IND_NFM_PA_E!U41+FC_IND_NFM_SA_E!U41+FC_IND_NFM_OM_E!U41</f>
        <v>0</v>
      </c>
      <c r="V41" s="10">
        <f>FC_IND_NFM_AM_E!V41+FC_IND_NFM_PA_E!V41+FC_IND_NFM_SA_E!V41+FC_IND_NFM_OM_E!V41</f>
        <v>0</v>
      </c>
      <c r="W41" s="10">
        <f>FC_IND_NFM_AM_E!W41+FC_IND_NFM_PA_E!W41+FC_IND_NFM_SA_E!W41+FC_IND_NFM_OM_E!W41</f>
        <v>0</v>
      </c>
      <c r="X41" s="10">
        <f>FC_IND_NFM_AM_E!X41+FC_IND_NFM_PA_E!X41+FC_IND_NFM_SA_E!X41+FC_IND_NFM_OM_E!X41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FC_IND_NFM_AM_E!C42+FC_IND_NFM_PA_E!C42+FC_IND_NFM_SA_E!C42+FC_IND_NFM_OM_E!C42</f>
        <v>0</v>
      </c>
      <c r="D42" s="10">
        <f>FC_IND_NFM_AM_E!D42+FC_IND_NFM_PA_E!D42+FC_IND_NFM_SA_E!D42+FC_IND_NFM_OM_E!D42</f>
        <v>0</v>
      </c>
      <c r="E42" s="10">
        <f>FC_IND_NFM_AM_E!E42+FC_IND_NFM_PA_E!E42+FC_IND_NFM_SA_E!E42+FC_IND_NFM_OM_E!E42</f>
        <v>0</v>
      </c>
      <c r="F42" s="10">
        <f>FC_IND_NFM_AM_E!F42+FC_IND_NFM_PA_E!F42+FC_IND_NFM_SA_E!F42+FC_IND_NFM_OM_E!F42</f>
        <v>0</v>
      </c>
      <c r="G42" s="10">
        <f>FC_IND_NFM_AM_E!G42+FC_IND_NFM_PA_E!G42+FC_IND_NFM_SA_E!G42+FC_IND_NFM_OM_E!G42</f>
        <v>0</v>
      </c>
      <c r="H42" s="10">
        <f>FC_IND_NFM_AM_E!H42+FC_IND_NFM_PA_E!H42+FC_IND_NFM_SA_E!H42+FC_IND_NFM_OM_E!H42</f>
        <v>0</v>
      </c>
      <c r="I42" s="10">
        <f>FC_IND_NFM_AM_E!I42+FC_IND_NFM_PA_E!I42+FC_IND_NFM_SA_E!I42+FC_IND_NFM_OM_E!I42</f>
        <v>0</v>
      </c>
      <c r="J42" s="10">
        <f>FC_IND_NFM_AM_E!J42+FC_IND_NFM_PA_E!J42+FC_IND_NFM_SA_E!J42+FC_IND_NFM_OM_E!J42</f>
        <v>0</v>
      </c>
      <c r="K42" s="10">
        <f>FC_IND_NFM_AM_E!K42+FC_IND_NFM_PA_E!K42+FC_IND_NFM_SA_E!K42+FC_IND_NFM_OM_E!K42</f>
        <v>0</v>
      </c>
      <c r="L42" s="10">
        <f>FC_IND_NFM_AM_E!L42+FC_IND_NFM_PA_E!L42+FC_IND_NFM_SA_E!L42+FC_IND_NFM_OM_E!L42</f>
        <v>0</v>
      </c>
      <c r="M42" s="10">
        <f>FC_IND_NFM_AM_E!M42+FC_IND_NFM_PA_E!M42+FC_IND_NFM_SA_E!M42+FC_IND_NFM_OM_E!M42</f>
        <v>0</v>
      </c>
      <c r="N42" s="10">
        <f>FC_IND_NFM_AM_E!N42+FC_IND_NFM_PA_E!N42+FC_IND_NFM_SA_E!N42+FC_IND_NFM_OM_E!N42</f>
        <v>0</v>
      </c>
      <c r="O42" s="10">
        <f>FC_IND_NFM_AM_E!O42+FC_IND_NFM_PA_E!O42+FC_IND_NFM_SA_E!O42+FC_IND_NFM_OM_E!O42</f>
        <v>0</v>
      </c>
      <c r="P42" s="10">
        <f>FC_IND_NFM_AM_E!P42+FC_IND_NFM_PA_E!P42+FC_IND_NFM_SA_E!P42+FC_IND_NFM_OM_E!P42</f>
        <v>0</v>
      </c>
      <c r="Q42" s="10">
        <f>FC_IND_NFM_AM_E!Q42+FC_IND_NFM_PA_E!Q42+FC_IND_NFM_SA_E!Q42+FC_IND_NFM_OM_E!Q42</f>
        <v>0</v>
      </c>
      <c r="R42" s="10">
        <f>FC_IND_NFM_AM_E!R42+FC_IND_NFM_PA_E!R42+FC_IND_NFM_SA_E!R42+FC_IND_NFM_OM_E!R42</f>
        <v>0</v>
      </c>
      <c r="S42" s="10">
        <f>FC_IND_NFM_AM_E!S42+FC_IND_NFM_PA_E!S42+FC_IND_NFM_SA_E!S42+FC_IND_NFM_OM_E!S42</f>
        <v>0</v>
      </c>
      <c r="T42" s="10">
        <f>FC_IND_NFM_AM_E!T42+FC_IND_NFM_PA_E!T42+FC_IND_NFM_SA_E!T42+FC_IND_NFM_OM_E!T42</f>
        <v>0</v>
      </c>
      <c r="U42" s="10">
        <f>FC_IND_NFM_AM_E!U42+FC_IND_NFM_PA_E!U42+FC_IND_NFM_SA_E!U42+FC_IND_NFM_OM_E!U42</f>
        <v>0</v>
      </c>
      <c r="V42" s="10">
        <f>FC_IND_NFM_AM_E!V42+FC_IND_NFM_PA_E!V42+FC_IND_NFM_SA_E!V42+FC_IND_NFM_OM_E!V42</f>
        <v>0</v>
      </c>
      <c r="W42" s="10">
        <f>FC_IND_NFM_AM_E!W42+FC_IND_NFM_PA_E!W42+FC_IND_NFM_SA_E!W42+FC_IND_NFM_OM_E!W42</f>
        <v>0</v>
      </c>
      <c r="X42" s="10">
        <f>FC_IND_NFM_AM_E!X42+FC_IND_NFM_PA_E!X42+FC_IND_NFM_SA_E!X42+FC_IND_NFM_OM_E!X42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FC_IND_NFM_AM_E!C43+FC_IND_NFM_PA_E!C43+FC_IND_NFM_SA_E!C43+FC_IND_NFM_OM_E!C43</f>
        <v>7.2060189165950126</v>
      </c>
      <c r="D43" s="10">
        <f>FC_IND_NFM_AM_E!D43+FC_IND_NFM_PA_E!D43+FC_IND_NFM_SA_E!D43+FC_IND_NFM_OM_E!D43</f>
        <v>0</v>
      </c>
      <c r="E43" s="10">
        <f>FC_IND_NFM_AM_E!E43+FC_IND_NFM_PA_E!E43+FC_IND_NFM_SA_E!E43+FC_IND_NFM_OM_E!E43</f>
        <v>0</v>
      </c>
      <c r="F43" s="10">
        <f>FC_IND_NFM_AM_E!F43+FC_IND_NFM_PA_E!F43+FC_IND_NFM_SA_E!F43+FC_IND_NFM_OM_E!F43</f>
        <v>0</v>
      </c>
      <c r="G43" s="10">
        <f>FC_IND_NFM_AM_E!G43+FC_IND_NFM_PA_E!G43+FC_IND_NFM_SA_E!G43+FC_IND_NFM_OM_E!G43</f>
        <v>0</v>
      </c>
      <c r="H43" s="10">
        <f>FC_IND_NFM_AM_E!H43+FC_IND_NFM_PA_E!H43+FC_IND_NFM_SA_E!H43+FC_IND_NFM_OM_E!H43</f>
        <v>0</v>
      </c>
      <c r="I43" s="10">
        <f>FC_IND_NFM_AM_E!I43+FC_IND_NFM_PA_E!I43+FC_IND_NFM_SA_E!I43+FC_IND_NFM_OM_E!I43</f>
        <v>0</v>
      </c>
      <c r="J43" s="10">
        <f>FC_IND_NFM_AM_E!J43+FC_IND_NFM_PA_E!J43+FC_IND_NFM_SA_E!J43+FC_IND_NFM_OM_E!J43</f>
        <v>0</v>
      </c>
      <c r="K43" s="10">
        <f>FC_IND_NFM_AM_E!K43+FC_IND_NFM_PA_E!K43+FC_IND_NFM_SA_E!K43+FC_IND_NFM_OM_E!K43</f>
        <v>0</v>
      </c>
      <c r="L43" s="10">
        <f>FC_IND_NFM_AM_E!L43+FC_IND_NFM_PA_E!L43+FC_IND_NFM_SA_E!L43+FC_IND_NFM_OM_E!L43</f>
        <v>0</v>
      </c>
      <c r="M43" s="10">
        <f>FC_IND_NFM_AM_E!M43+FC_IND_NFM_PA_E!M43+FC_IND_NFM_SA_E!M43+FC_IND_NFM_OM_E!M43</f>
        <v>0</v>
      </c>
      <c r="N43" s="10">
        <f>FC_IND_NFM_AM_E!N43+FC_IND_NFM_PA_E!N43+FC_IND_NFM_SA_E!N43+FC_IND_NFM_OM_E!N43</f>
        <v>0</v>
      </c>
      <c r="O43" s="10">
        <f>FC_IND_NFM_AM_E!O43+FC_IND_NFM_PA_E!O43+FC_IND_NFM_SA_E!O43+FC_IND_NFM_OM_E!O43</f>
        <v>0</v>
      </c>
      <c r="P43" s="10">
        <f>FC_IND_NFM_AM_E!P43+FC_IND_NFM_PA_E!P43+FC_IND_NFM_SA_E!P43+FC_IND_NFM_OM_E!P43</f>
        <v>2.0636285468615649</v>
      </c>
      <c r="Q43" s="10">
        <f>FC_IND_NFM_AM_E!Q43+FC_IND_NFM_PA_E!Q43+FC_IND_NFM_SA_E!Q43+FC_IND_NFM_OM_E!Q43</f>
        <v>0</v>
      </c>
      <c r="R43" s="10">
        <f>FC_IND_NFM_AM_E!R43+FC_IND_NFM_PA_E!R43+FC_IND_NFM_SA_E!R43+FC_IND_NFM_OM_E!R43</f>
        <v>0.1062768701633706</v>
      </c>
      <c r="S43" s="10">
        <f>FC_IND_NFM_AM_E!S43+FC_IND_NFM_PA_E!S43+FC_IND_NFM_SA_E!S43+FC_IND_NFM_OM_E!S43</f>
        <v>0.10825451418744619</v>
      </c>
      <c r="T43" s="10">
        <f>FC_IND_NFM_AM_E!T43+FC_IND_NFM_PA_E!T43+FC_IND_NFM_SA_E!T43+FC_IND_NFM_OM_E!T43</f>
        <v>0.21160791057609629</v>
      </c>
      <c r="U43" s="10">
        <f>FC_IND_NFM_AM_E!U43+FC_IND_NFM_PA_E!U43+FC_IND_NFM_SA_E!U43+FC_IND_NFM_OM_E!U43</f>
        <v>0.93705932932072222</v>
      </c>
      <c r="V43" s="10">
        <f>FC_IND_NFM_AM_E!V43+FC_IND_NFM_PA_E!V43+FC_IND_NFM_SA_E!V43+FC_IND_NFM_OM_E!V43</f>
        <v>0.9213241616509027</v>
      </c>
      <c r="W43" s="10">
        <f>FC_IND_NFM_AM_E!W43+FC_IND_NFM_PA_E!W43+FC_IND_NFM_SA_E!W43+FC_IND_NFM_OM_E!W43</f>
        <v>1.0156491831470329</v>
      </c>
      <c r="X43" s="10">
        <f>FC_IND_NFM_AM_E!X43+FC_IND_NFM_PA_E!X43+FC_IND_NFM_SA_E!X43+FC_IND_NFM_OM_E!X43</f>
        <v>0.8435081685296647</v>
      </c>
    </row>
    <row r="44" spans="1:24" ht="11.25" customHeight="1" x14ac:dyDescent="0.2">
      <c r="A44" s="41" t="s">
        <v>75</v>
      </c>
      <c r="B44" s="9" t="s">
        <v>76</v>
      </c>
      <c r="C44" s="10">
        <f>FC_IND_NFM_AM_E!C44+FC_IND_NFM_PA_E!C44+FC_IND_NFM_SA_E!C44+FC_IND_NFM_OM_E!C44</f>
        <v>0</v>
      </c>
      <c r="D44" s="10">
        <f>FC_IND_NFM_AM_E!D44+FC_IND_NFM_PA_E!D44+FC_IND_NFM_SA_E!D44+FC_IND_NFM_OM_E!D44</f>
        <v>0</v>
      </c>
      <c r="E44" s="10">
        <f>FC_IND_NFM_AM_E!E44+FC_IND_NFM_PA_E!E44+FC_IND_NFM_SA_E!E44+FC_IND_NFM_OM_E!E44</f>
        <v>0</v>
      </c>
      <c r="F44" s="10">
        <f>FC_IND_NFM_AM_E!F44+FC_IND_NFM_PA_E!F44+FC_IND_NFM_SA_E!F44+FC_IND_NFM_OM_E!F44</f>
        <v>0</v>
      </c>
      <c r="G44" s="10">
        <f>FC_IND_NFM_AM_E!G44+FC_IND_NFM_PA_E!G44+FC_IND_NFM_SA_E!G44+FC_IND_NFM_OM_E!G44</f>
        <v>0</v>
      </c>
      <c r="H44" s="10">
        <f>FC_IND_NFM_AM_E!H44+FC_IND_NFM_PA_E!H44+FC_IND_NFM_SA_E!H44+FC_IND_NFM_OM_E!H44</f>
        <v>0</v>
      </c>
      <c r="I44" s="10">
        <f>FC_IND_NFM_AM_E!I44+FC_IND_NFM_PA_E!I44+FC_IND_NFM_SA_E!I44+FC_IND_NFM_OM_E!I44</f>
        <v>0</v>
      </c>
      <c r="J44" s="10">
        <f>FC_IND_NFM_AM_E!J44+FC_IND_NFM_PA_E!J44+FC_IND_NFM_SA_E!J44+FC_IND_NFM_OM_E!J44</f>
        <v>0</v>
      </c>
      <c r="K44" s="10">
        <f>FC_IND_NFM_AM_E!K44+FC_IND_NFM_PA_E!K44+FC_IND_NFM_SA_E!K44+FC_IND_NFM_OM_E!K44</f>
        <v>0</v>
      </c>
      <c r="L44" s="10">
        <f>FC_IND_NFM_AM_E!L44+FC_IND_NFM_PA_E!L44+FC_IND_NFM_SA_E!L44+FC_IND_NFM_OM_E!L44</f>
        <v>0</v>
      </c>
      <c r="M44" s="10">
        <f>FC_IND_NFM_AM_E!M44+FC_IND_NFM_PA_E!M44+FC_IND_NFM_SA_E!M44+FC_IND_NFM_OM_E!M44</f>
        <v>0</v>
      </c>
      <c r="N44" s="10">
        <f>FC_IND_NFM_AM_E!N44+FC_IND_NFM_PA_E!N44+FC_IND_NFM_SA_E!N44+FC_IND_NFM_OM_E!N44</f>
        <v>0</v>
      </c>
      <c r="O44" s="10">
        <f>FC_IND_NFM_AM_E!O44+FC_IND_NFM_PA_E!O44+FC_IND_NFM_SA_E!O44+FC_IND_NFM_OM_E!O44</f>
        <v>0</v>
      </c>
      <c r="P44" s="10">
        <f>FC_IND_NFM_AM_E!P44+FC_IND_NFM_PA_E!P44+FC_IND_NFM_SA_E!P44+FC_IND_NFM_OM_E!P44</f>
        <v>0</v>
      </c>
      <c r="Q44" s="10">
        <f>FC_IND_NFM_AM_E!Q44+FC_IND_NFM_PA_E!Q44+FC_IND_NFM_SA_E!Q44+FC_IND_NFM_OM_E!Q44</f>
        <v>0</v>
      </c>
      <c r="R44" s="10">
        <f>FC_IND_NFM_AM_E!R44+FC_IND_NFM_PA_E!R44+FC_IND_NFM_SA_E!R44+FC_IND_NFM_OM_E!R44</f>
        <v>0</v>
      </c>
      <c r="S44" s="10">
        <f>FC_IND_NFM_AM_E!S44+FC_IND_NFM_PA_E!S44+FC_IND_NFM_SA_E!S44+FC_IND_NFM_OM_E!S44</f>
        <v>0</v>
      </c>
      <c r="T44" s="10">
        <f>FC_IND_NFM_AM_E!T44+FC_IND_NFM_PA_E!T44+FC_IND_NFM_SA_E!T44+FC_IND_NFM_OM_E!T44</f>
        <v>0</v>
      </c>
      <c r="U44" s="10">
        <f>FC_IND_NFM_AM_E!U44+FC_IND_NFM_PA_E!U44+FC_IND_NFM_SA_E!U44+FC_IND_NFM_OM_E!U44</f>
        <v>0</v>
      </c>
      <c r="V44" s="10">
        <f>FC_IND_NFM_AM_E!V44+FC_IND_NFM_PA_E!V44+FC_IND_NFM_SA_E!V44+FC_IND_NFM_OM_E!V44</f>
        <v>0</v>
      </c>
      <c r="W44" s="10">
        <f>FC_IND_NFM_AM_E!W44+FC_IND_NFM_PA_E!W44+FC_IND_NFM_SA_E!W44+FC_IND_NFM_OM_E!W44</f>
        <v>0</v>
      </c>
      <c r="X44" s="10">
        <f>FC_IND_NFM_AM_E!X44+FC_IND_NFM_PA_E!X44+FC_IND_NFM_SA_E!X44+FC_IND_NFM_OM_E!X44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FC_IND_NFM_AM_E!C45+FC_IND_NFM_PA_E!C45+FC_IND_NFM_SA_E!C45+FC_IND_NFM_OM_E!C45</f>
        <v>0</v>
      </c>
      <c r="D45" s="10">
        <f>FC_IND_NFM_AM_E!D45+FC_IND_NFM_PA_E!D45+FC_IND_NFM_SA_E!D45+FC_IND_NFM_OM_E!D45</f>
        <v>0</v>
      </c>
      <c r="E45" s="10">
        <f>FC_IND_NFM_AM_E!E45+FC_IND_NFM_PA_E!E45+FC_IND_NFM_SA_E!E45+FC_IND_NFM_OM_E!E45</f>
        <v>0</v>
      </c>
      <c r="F45" s="10">
        <f>FC_IND_NFM_AM_E!F45+FC_IND_NFM_PA_E!F45+FC_IND_NFM_SA_E!F45+FC_IND_NFM_OM_E!F45</f>
        <v>0</v>
      </c>
      <c r="G45" s="10">
        <f>FC_IND_NFM_AM_E!G45+FC_IND_NFM_PA_E!G45+FC_IND_NFM_SA_E!G45+FC_IND_NFM_OM_E!G45</f>
        <v>0</v>
      </c>
      <c r="H45" s="10">
        <f>FC_IND_NFM_AM_E!H45+FC_IND_NFM_PA_E!H45+FC_IND_NFM_SA_E!H45+FC_IND_NFM_OM_E!H45</f>
        <v>0</v>
      </c>
      <c r="I45" s="10">
        <f>FC_IND_NFM_AM_E!I45+FC_IND_NFM_PA_E!I45+FC_IND_NFM_SA_E!I45+FC_IND_NFM_OM_E!I45</f>
        <v>0</v>
      </c>
      <c r="J45" s="10">
        <f>FC_IND_NFM_AM_E!J45+FC_IND_NFM_PA_E!J45+FC_IND_NFM_SA_E!J45+FC_IND_NFM_OM_E!J45</f>
        <v>0</v>
      </c>
      <c r="K45" s="10">
        <f>FC_IND_NFM_AM_E!K45+FC_IND_NFM_PA_E!K45+FC_IND_NFM_SA_E!K45+FC_IND_NFM_OM_E!K45</f>
        <v>0</v>
      </c>
      <c r="L45" s="10">
        <f>FC_IND_NFM_AM_E!L45+FC_IND_NFM_PA_E!L45+FC_IND_NFM_SA_E!L45+FC_IND_NFM_OM_E!L45</f>
        <v>0</v>
      </c>
      <c r="M45" s="10">
        <f>FC_IND_NFM_AM_E!M45+FC_IND_NFM_PA_E!M45+FC_IND_NFM_SA_E!M45+FC_IND_NFM_OM_E!M45</f>
        <v>0</v>
      </c>
      <c r="N45" s="10">
        <f>FC_IND_NFM_AM_E!N45+FC_IND_NFM_PA_E!N45+FC_IND_NFM_SA_E!N45+FC_IND_NFM_OM_E!N45</f>
        <v>0</v>
      </c>
      <c r="O45" s="10">
        <f>FC_IND_NFM_AM_E!O45+FC_IND_NFM_PA_E!O45+FC_IND_NFM_SA_E!O45+FC_IND_NFM_OM_E!O45</f>
        <v>0</v>
      </c>
      <c r="P45" s="10">
        <f>FC_IND_NFM_AM_E!P45+FC_IND_NFM_PA_E!P45+FC_IND_NFM_SA_E!P45+FC_IND_NFM_OM_E!P45</f>
        <v>0</v>
      </c>
      <c r="Q45" s="10">
        <f>FC_IND_NFM_AM_E!Q45+FC_IND_NFM_PA_E!Q45+FC_IND_NFM_SA_E!Q45+FC_IND_NFM_OM_E!Q45</f>
        <v>0</v>
      </c>
      <c r="R45" s="10">
        <f>FC_IND_NFM_AM_E!R45+FC_IND_NFM_PA_E!R45+FC_IND_NFM_SA_E!R45+FC_IND_NFM_OM_E!R45</f>
        <v>0</v>
      </c>
      <c r="S45" s="10">
        <f>FC_IND_NFM_AM_E!S45+FC_IND_NFM_PA_E!S45+FC_IND_NFM_SA_E!S45+FC_IND_NFM_OM_E!S45</f>
        <v>0</v>
      </c>
      <c r="T45" s="10">
        <f>FC_IND_NFM_AM_E!T45+FC_IND_NFM_PA_E!T45+FC_IND_NFM_SA_E!T45+FC_IND_NFM_OM_E!T45</f>
        <v>0</v>
      </c>
      <c r="U45" s="10">
        <f>FC_IND_NFM_AM_E!U45+FC_IND_NFM_PA_E!U45+FC_IND_NFM_SA_E!U45+FC_IND_NFM_OM_E!U45</f>
        <v>0</v>
      </c>
      <c r="V45" s="10">
        <f>FC_IND_NFM_AM_E!V45+FC_IND_NFM_PA_E!V45+FC_IND_NFM_SA_E!V45+FC_IND_NFM_OM_E!V45</f>
        <v>0</v>
      </c>
      <c r="W45" s="10">
        <f>FC_IND_NFM_AM_E!W45+FC_IND_NFM_PA_E!W45+FC_IND_NFM_SA_E!W45+FC_IND_NFM_OM_E!W45</f>
        <v>0</v>
      </c>
      <c r="X45" s="10">
        <f>FC_IND_NFM_AM_E!X45+FC_IND_NFM_PA_E!X45+FC_IND_NFM_SA_E!X45+FC_IND_NFM_OM_E!X45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FC_IND_NFM_AM_E!C46+FC_IND_NFM_PA_E!C46+FC_IND_NFM_SA_E!C46+FC_IND_NFM_OM_E!C46</f>
        <v>0</v>
      </c>
      <c r="D46" s="10">
        <f>FC_IND_NFM_AM_E!D46+FC_IND_NFM_PA_E!D46+FC_IND_NFM_SA_E!D46+FC_IND_NFM_OM_E!D46</f>
        <v>0</v>
      </c>
      <c r="E46" s="10">
        <f>FC_IND_NFM_AM_E!E46+FC_IND_NFM_PA_E!E46+FC_IND_NFM_SA_E!E46+FC_IND_NFM_OM_E!E46</f>
        <v>0</v>
      </c>
      <c r="F46" s="10">
        <f>FC_IND_NFM_AM_E!F46+FC_IND_NFM_PA_E!F46+FC_IND_NFM_SA_E!F46+FC_IND_NFM_OM_E!F46</f>
        <v>0</v>
      </c>
      <c r="G46" s="10">
        <f>FC_IND_NFM_AM_E!G46+FC_IND_NFM_PA_E!G46+FC_IND_NFM_SA_E!G46+FC_IND_NFM_OM_E!G46</f>
        <v>0</v>
      </c>
      <c r="H46" s="10">
        <f>FC_IND_NFM_AM_E!H46+FC_IND_NFM_PA_E!H46+FC_IND_NFM_SA_E!H46+FC_IND_NFM_OM_E!H46</f>
        <v>0</v>
      </c>
      <c r="I46" s="10">
        <f>FC_IND_NFM_AM_E!I46+FC_IND_NFM_PA_E!I46+FC_IND_NFM_SA_E!I46+FC_IND_NFM_OM_E!I46</f>
        <v>0</v>
      </c>
      <c r="J46" s="10">
        <f>FC_IND_NFM_AM_E!J46+FC_IND_NFM_PA_E!J46+FC_IND_NFM_SA_E!J46+FC_IND_NFM_OM_E!J46</f>
        <v>0</v>
      </c>
      <c r="K46" s="10">
        <f>FC_IND_NFM_AM_E!K46+FC_IND_NFM_PA_E!K46+FC_IND_NFM_SA_E!K46+FC_IND_NFM_OM_E!K46</f>
        <v>0</v>
      </c>
      <c r="L46" s="10">
        <f>FC_IND_NFM_AM_E!L46+FC_IND_NFM_PA_E!L46+FC_IND_NFM_SA_E!L46+FC_IND_NFM_OM_E!L46</f>
        <v>0</v>
      </c>
      <c r="M46" s="10">
        <f>FC_IND_NFM_AM_E!M46+FC_IND_NFM_PA_E!M46+FC_IND_NFM_SA_E!M46+FC_IND_NFM_OM_E!M46</f>
        <v>0</v>
      </c>
      <c r="N46" s="10">
        <f>FC_IND_NFM_AM_E!N46+FC_IND_NFM_PA_E!N46+FC_IND_NFM_SA_E!N46+FC_IND_NFM_OM_E!N46</f>
        <v>0</v>
      </c>
      <c r="O46" s="10">
        <f>FC_IND_NFM_AM_E!O46+FC_IND_NFM_PA_E!O46+FC_IND_NFM_SA_E!O46+FC_IND_NFM_OM_E!O46</f>
        <v>0</v>
      </c>
      <c r="P46" s="10">
        <f>FC_IND_NFM_AM_E!P46+FC_IND_NFM_PA_E!P46+FC_IND_NFM_SA_E!P46+FC_IND_NFM_OM_E!P46</f>
        <v>0</v>
      </c>
      <c r="Q46" s="10">
        <f>FC_IND_NFM_AM_E!Q46+FC_IND_NFM_PA_E!Q46+FC_IND_NFM_SA_E!Q46+FC_IND_NFM_OM_E!Q46</f>
        <v>0</v>
      </c>
      <c r="R46" s="10">
        <f>FC_IND_NFM_AM_E!R46+FC_IND_NFM_PA_E!R46+FC_IND_NFM_SA_E!R46+FC_IND_NFM_OM_E!R46</f>
        <v>0</v>
      </c>
      <c r="S46" s="10">
        <f>FC_IND_NFM_AM_E!S46+FC_IND_NFM_PA_E!S46+FC_IND_NFM_SA_E!S46+FC_IND_NFM_OM_E!S46</f>
        <v>0</v>
      </c>
      <c r="T46" s="10">
        <f>FC_IND_NFM_AM_E!T46+FC_IND_NFM_PA_E!T46+FC_IND_NFM_SA_E!T46+FC_IND_NFM_OM_E!T46</f>
        <v>0</v>
      </c>
      <c r="U46" s="10">
        <f>FC_IND_NFM_AM_E!U46+FC_IND_NFM_PA_E!U46+FC_IND_NFM_SA_E!U46+FC_IND_NFM_OM_E!U46</f>
        <v>0</v>
      </c>
      <c r="V46" s="10">
        <f>FC_IND_NFM_AM_E!V46+FC_IND_NFM_PA_E!V46+FC_IND_NFM_SA_E!V46+FC_IND_NFM_OM_E!V46</f>
        <v>0</v>
      </c>
      <c r="W46" s="10">
        <f>FC_IND_NFM_AM_E!W46+FC_IND_NFM_PA_E!W46+FC_IND_NFM_SA_E!W46+FC_IND_NFM_OM_E!W46</f>
        <v>0</v>
      </c>
      <c r="X46" s="10">
        <f>FC_IND_NFM_AM_E!X46+FC_IND_NFM_PA_E!X46+FC_IND_NFM_SA_E!X46+FC_IND_NFM_OM_E!X46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FC_IND_NFM_AM_E!C47+FC_IND_NFM_PA_E!C47+FC_IND_NFM_SA_E!C47+FC_IND_NFM_OM_E!C47</f>
        <v>0</v>
      </c>
      <c r="D47" s="10">
        <f>FC_IND_NFM_AM_E!D47+FC_IND_NFM_PA_E!D47+FC_IND_NFM_SA_E!D47+FC_IND_NFM_OM_E!D47</f>
        <v>0</v>
      </c>
      <c r="E47" s="10">
        <f>FC_IND_NFM_AM_E!E47+FC_IND_NFM_PA_E!E47+FC_IND_NFM_SA_E!E47+FC_IND_NFM_OM_E!E47</f>
        <v>0</v>
      </c>
      <c r="F47" s="10">
        <f>FC_IND_NFM_AM_E!F47+FC_IND_NFM_PA_E!F47+FC_IND_NFM_SA_E!F47+FC_IND_NFM_OM_E!F47</f>
        <v>0</v>
      </c>
      <c r="G47" s="10">
        <f>FC_IND_NFM_AM_E!G47+FC_IND_NFM_PA_E!G47+FC_IND_NFM_SA_E!G47+FC_IND_NFM_OM_E!G47</f>
        <v>0</v>
      </c>
      <c r="H47" s="10">
        <f>FC_IND_NFM_AM_E!H47+FC_IND_NFM_PA_E!H47+FC_IND_NFM_SA_E!H47+FC_IND_NFM_OM_E!H47</f>
        <v>0</v>
      </c>
      <c r="I47" s="10">
        <f>FC_IND_NFM_AM_E!I47+FC_IND_NFM_PA_E!I47+FC_IND_NFM_SA_E!I47+FC_IND_NFM_OM_E!I47</f>
        <v>0</v>
      </c>
      <c r="J47" s="10">
        <f>FC_IND_NFM_AM_E!J47+FC_IND_NFM_PA_E!J47+FC_IND_NFM_SA_E!J47+FC_IND_NFM_OM_E!J47</f>
        <v>0</v>
      </c>
      <c r="K47" s="10">
        <f>FC_IND_NFM_AM_E!K47+FC_IND_NFM_PA_E!K47+FC_IND_NFM_SA_E!K47+FC_IND_NFM_OM_E!K47</f>
        <v>0</v>
      </c>
      <c r="L47" s="10">
        <f>FC_IND_NFM_AM_E!L47+FC_IND_NFM_PA_E!L47+FC_IND_NFM_SA_E!L47+FC_IND_NFM_OM_E!L47</f>
        <v>0</v>
      </c>
      <c r="M47" s="10">
        <f>FC_IND_NFM_AM_E!M47+FC_IND_NFM_PA_E!M47+FC_IND_NFM_SA_E!M47+FC_IND_NFM_OM_E!M47</f>
        <v>0</v>
      </c>
      <c r="N47" s="10">
        <f>FC_IND_NFM_AM_E!N47+FC_IND_NFM_PA_E!N47+FC_IND_NFM_SA_E!N47+FC_IND_NFM_OM_E!N47</f>
        <v>0</v>
      </c>
      <c r="O47" s="10">
        <f>FC_IND_NFM_AM_E!O47+FC_IND_NFM_PA_E!O47+FC_IND_NFM_SA_E!O47+FC_IND_NFM_OM_E!O47</f>
        <v>0</v>
      </c>
      <c r="P47" s="10">
        <f>FC_IND_NFM_AM_E!P47+FC_IND_NFM_PA_E!P47+FC_IND_NFM_SA_E!P47+FC_IND_NFM_OM_E!P47</f>
        <v>0</v>
      </c>
      <c r="Q47" s="10">
        <f>FC_IND_NFM_AM_E!Q47+FC_IND_NFM_PA_E!Q47+FC_IND_NFM_SA_E!Q47+FC_IND_NFM_OM_E!Q47</f>
        <v>0</v>
      </c>
      <c r="R47" s="10">
        <f>FC_IND_NFM_AM_E!R47+FC_IND_NFM_PA_E!R47+FC_IND_NFM_SA_E!R47+FC_IND_NFM_OM_E!R47</f>
        <v>0</v>
      </c>
      <c r="S47" s="10">
        <f>FC_IND_NFM_AM_E!S47+FC_IND_NFM_PA_E!S47+FC_IND_NFM_SA_E!S47+FC_IND_NFM_OM_E!S47</f>
        <v>0</v>
      </c>
      <c r="T47" s="10">
        <f>FC_IND_NFM_AM_E!T47+FC_IND_NFM_PA_E!T47+FC_IND_NFM_SA_E!T47+FC_IND_NFM_OM_E!T47</f>
        <v>0</v>
      </c>
      <c r="U47" s="10">
        <f>FC_IND_NFM_AM_E!U47+FC_IND_NFM_PA_E!U47+FC_IND_NFM_SA_E!U47+FC_IND_NFM_OM_E!U47</f>
        <v>0</v>
      </c>
      <c r="V47" s="10">
        <f>FC_IND_NFM_AM_E!V47+FC_IND_NFM_PA_E!V47+FC_IND_NFM_SA_E!V47+FC_IND_NFM_OM_E!V47</f>
        <v>0</v>
      </c>
      <c r="W47" s="10">
        <f>FC_IND_NFM_AM_E!W47+FC_IND_NFM_PA_E!W47+FC_IND_NFM_SA_E!W47+FC_IND_NFM_OM_E!W47</f>
        <v>0</v>
      </c>
      <c r="X47" s="10">
        <f>FC_IND_NFM_AM_E!X47+FC_IND_NFM_PA_E!X47+FC_IND_NFM_SA_E!X47+FC_IND_NFM_OM_E!X47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FC_IND_NFM_AM_E!C48+FC_IND_NFM_PA_E!C48+FC_IND_NFM_SA_E!C48+FC_IND_NFM_OM_E!C48</f>
        <v>0</v>
      </c>
      <c r="D48" s="10">
        <f>FC_IND_NFM_AM_E!D48+FC_IND_NFM_PA_E!D48+FC_IND_NFM_SA_E!D48+FC_IND_NFM_OM_E!D48</f>
        <v>0</v>
      </c>
      <c r="E48" s="10">
        <f>FC_IND_NFM_AM_E!E48+FC_IND_NFM_PA_E!E48+FC_IND_NFM_SA_E!E48+FC_IND_NFM_OM_E!E48</f>
        <v>0</v>
      </c>
      <c r="F48" s="10">
        <f>FC_IND_NFM_AM_E!F48+FC_IND_NFM_PA_E!F48+FC_IND_NFM_SA_E!F48+FC_IND_NFM_OM_E!F48</f>
        <v>0</v>
      </c>
      <c r="G48" s="10">
        <f>FC_IND_NFM_AM_E!G48+FC_IND_NFM_PA_E!G48+FC_IND_NFM_SA_E!G48+FC_IND_NFM_OM_E!G48</f>
        <v>0</v>
      </c>
      <c r="H48" s="10">
        <f>FC_IND_NFM_AM_E!H48+FC_IND_NFM_PA_E!H48+FC_IND_NFM_SA_E!H48+FC_IND_NFM_OM_E!H48</f>
        <v>0</v>
      </c>
      <c r="I48" s="10">
        <f>FC_IND_NFM_AM_E!I48+FC_IND_NFM_PA_E!I48+FC_IND_NFM_SA_E!I48+FC_IND_NFM_OM_E!I48</f>
        <v>0</v>
      </c>
      <c r="J48" s="10">
        <f>FC_IND_NFM_AM_E!J48+FC_IND_NFM_PA_E!J48+FC_IND_NFM_SA_E!J48+FC_IND_NFM_OM_E!J48</f>
        <v>0</v>
      </c>
      <c r="K48" s="10">
        <f>FC_IND_NFM_AM_E!K48+FC_IND_NFM_PA_E!K48+FC_IND_NFM_SA_E!K48+FC_IND_NFM_OM_E!K48</f>
        <v>0</v>
      </c>
      <c r="L48" s="10">
        <f>FC_IND_NFM_AM_E!L48+FC_IND_NFM_PA_E!L48+FC_IND_NFM_SA_E!L48+FC_IND_NFM_OM_E!L48</f>
        <v>0</v>
      </c>
      <c r="M48" s="10">
        <f>FC_IND_NFM_AM_E!M48+FC_IND_NFM_PA_E!M48+FC_IND_NFM_SA_E!M48+FC_IND_NFM_OM_E!M48</f>
        <v>0</v>
      </c>
      <c r="N48" s="10">
        <f>FC_IND_NFM_AM_E!N48+FC_IND_NFM_PA_E!N48+FC_IND_NFM_SA_E!N48+FC_IND_NFM_OM_E!N48</f>
        <v>0</v>
      </c>
      <c r="O48" s="10">
        <f>FC_IND_NFM_AM_E!O48+FC_IND_NFM_PA_E!O48+FC_IND_NFM_SA_E!O48+FC_IND_NFM_OM_E!O48</f>
        <v>0</v>
      </c>
      <c r="P48" s="10">
        <f>FC_IND_NFM_AM_E!P48+FC_IND_NFM_PA_E!P48+FC_IND_NFM_SA_E!P48+FC_IND_NFM_OM_E!P48</f>
        <v>0</v>
      </c>
      <c r="Q48" s="10">
        <f>FC_IND_NFM_AM_E!Q48+FC_IND_NFM_PA_E!Q48+FC_IND_NFM_SA_E!Q48+FC_IND_NFM_OM_E!Q48</f>
        <v>0</v>
      </c>
      <c r="R48" s="10">
        <f>FC_IND_NFM_AM_E!R48+FC_IND_NFM_PA_E!R48+FC_IND_NFM_SA_E!R48+FC_IND_NFM_OM_E!R48</f>
        <v>0</v>
      </c>
      <c r="S48" s="10">
        <f>FC_IND_NFM_AM_E!S48+FC_IND_NFM_PA_E!S48+FC_IND_NFM_SA_E!S48+FC_IND_NFM_OM_E!S48</f>
        <v>0</v>
      </c>
      <c r="T48" s="10">
        <f>FC_IND_NFM_AM_E!T48+FC_IND_NFM_PA_E!T48+FC_IND_NFM_SA_E!T48+FC_IND_NFM_OM_E!T48</f>
        <v>0</v>
      </c>
      <c r="U48" s="10">
        <f>FC_IND_NFM_AM_E!U48+FC_IND_NFM_PA_E!U48+FC_IND_NFM_SA_E!U48+FC_IND_NFM_OM_E!U48</f>
        <v>0</v>
      </c>
      <c r="V48" s="10">
        <f>FC_IND_NFM_AM_E!V48+FC_IND_NFM_PA_E!V48+FC_IND_NFM_SA_E!V48+FC_IND_NFM_OM_E!V48</f>
        <v>0</v>
      </c>
      <c r="W48" s="10">
        <f>FC_IND_NFM_AM_E!W48+FC_IND_NFM_PA_E!W48+FC_IND_NFM_SA_E!W48+FC_IND_NFM_OM_E!W48</f>
        <v>0</v>
      </c>
      <c r="X48" s="10">
        <f>FC_IND_NFM_AM_E!X48+FC_IND_NFM_PA_E!X48+FC_IND_NFM_SA_E!X48+FC_IND_NFM_OM_E!X48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FC_IND_NFM_AM_E!C49+FC_IND_NFM_PA_E!C49+FC_IND_NFM_SA_E!C49+FC_IND_NFM_OM_E!C49</f>
        <v>0</v>
      </c>
      <c r="D49" s="10">
        <f>FC_IND_NFM_AM_E!D49+FC_IND_NFM_PA_E!D49+FC_IND_NFM_SA_E!D49+FC_IND_NFM_OM_E!D49</f>
        <v>0</v>
      </c>
      <c r="E49" s="10">
        <f>FC_IND_NFM_AM_E!E49+FC_IND_NFM_PA_E!E49+FC_IND_NFM_SA_E!E49+FC_IND_NFM_OM_E!E49</f>
        <v>0</v>
      </c>
      <c r="F49" s="10">
        <f>FC_IND_NFM_AM_E!F49+FC_IND_NFM_PA_E!F49+FC_IND_NFM_SA_E!F49+FC_IND_NFM_OM_E!F49</f>
        <v>0</v>
      </c>
      <c r="G49" s="10">
        <f>FC_IND_NFM_AM_E!G49+FC_IND_NFM_PA_E!G49+FC_IND_NFM_SA_E!G49+FC_IND_NFM_OM_E!G49</f>
        <v>0</v>
      </c>
      <c r="H49" s="10">
        <f>FC_IND_NFM_AM_E!H49+FC_IND_NFM_PA_E!H49+FC_IND_NFM_SA_E!H49+FC_IND_NFM_OM_E!H49</f>
        <v>0</v>
      </c>
      <c r="I49" s="10">
        <f>FC_IND_NFM_AM_E!I49+FC_IND_NFM_PA_E!I49+FC_IND_NFM_SA_E!I49+FC_IND_NFM_OM_E!I49</f>
        <v>0</v>
      </c>
      <c r="J49" s="10">
        <f>FC_IND_NFM_AM_E!J49+FC_IND_NFM_PA_E!J49+FC_IND_NFM_SA_E!J49+FC_IND_NFM_OM_E!J49</f>
        <v>0</v>
      </c>
      <c r="K49" s="10">
        <f>FC_IND_NFM_AM_E!K49+FC_IND_NFM_PA_E!K49+FC_IND_NFM_SA_E!K49+FC_IND_NFM_OM_E!K49</f>
        <v>0</v>
      </c>
      <c r="L49" s="10">
        <f>FC_IND_NFM_AM_E!L49+FC_IND_NFM_PA_E!L49+FC_IND_NFM_SA_E!L49+FC_IND_NFM_OM_E!L49</f>
        <v>0</v>
      </c>
      <c r="M49" s="10">
        <f>FC_IND_NFM_AM_E!M49+FC_IND_NFM_PA_E!M49+FC_IND_NFM_SA_E!M49+FC_IND_NFM_OM_E!M49</f>
        <v>0</v>
      </c>
      <c r="N49" s="10">
        <f>FC_IND_NFM_AM_E!N49+FC_IND_NFM_PA_E!N49+FC_IND_NFM_SA_E!N49+FC_IND_NFM_OM_E!N49</f>
        <v>0</v>
      </c>
      <c r="O49" s="10">
        <f>FC_IND_NFM_AM_E!O49+FC_IND_NFM_PA_E!O49+FC_IND_NFM_SA_E!O49+FC_IND_NFM_OM_E!O49</f>
        <v>0</v>
      </c>
      <c r="P49" s="10">
        <f>FC_IND_NFM_AM_E!P49+FC_IND_NFM_PA_E!P49+FC_IND_NFM_SA_E!P49+FC_IND_NFM_OM_E!P49</f>
        <v>0</v>
      </c>
      <c r="Q49" s="10">
        <f>FC_IND_NFM_AM_E!Q49+FC_IND_NFM_PA_E!Q49+FC_IND_NFM_SA_E!Q49+FC_IND_NFM_OM_E!Q49</f>
        <v>0</v>
      </c>
      <c r="R49" s="10">
        <f>FC_IND_NFM_AM_E!R49+FC_IND_NFM_PA_E!R49+FC_IND_NFM_SA_E!R49+FC_IND_NFM_OM_E!R49</f>
        <v>0</v>
      </c>
      <c r="S49" s="10">
        <f>FC_IND_NFM_AM_E!S49+FC_IND_NFM_PA_E!S49+FC_IND_NFM_SA_E!S49+FC_IND_NFM_OM_E!S49</f>
        <v>0</v>
      </c>
      <c r="T49" s="10">
        <f>FC_IND_NFM_AM_E!T49+FC_IND_NFM_PA_E!T49+FC_IND_NFM_SA_E!T49+FC_IND_NFM_OM_E!T49</f>
        <v>0</v>
      </c>
      <c r="U49" s="10">
        <f>FC_IND_NFM_AM_E!U49+FC_IND_NFM_PA_E!U49+FC_IND_NFM_SA_E!U49+FC_IND_NFM_OM_E!U49</f>
        <v>0</v>
      </c>
      <c r="V49" s="10">
        <f>FC_IND_NFM_AM_E!V49+FC_IND_NFM_PA_E!V49+FC_IND_NFM_SA_E!V49+FC_IND_NFM_OM_E!V49</f>
        <v>0</v>
      </c>
      <c r="W49" s="10">
        <f>FC_IND_NFM_AM_E!W49+FC_IND_NFM_PA_E!W49+FC_IND_NFM_SA_E!W49+FC_IND_NFM_OM_E!W49</f>
        <v>0</v>
      </c>
      <c r="X49" s="10">
        <f>FC_IND_NFM_AM_E!X49+FC_IND_NFM_PA_E!X49+FC_IND_NFM_SA_E!X49+FC_IND_NFM_OM_E!X49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FC_IND_NFM_AM_E!C50+FC_IND_NFM_PA_E!C50+FC_IND_NFM_SA_E!C50+FC_IND_NFM_OM_E!C50</f>
        <v>0</v>
      </c>
      <c r="D50" s="10">
        <f>FC_IND_NFM_AM_E!D50+FC_IND_NFM_PA_E!D50+FC_IND_NFM_SA_E!D50+FC_IND_NFM_OM_E!D50</f>
        <v>0</v>
      </c>
      <c r="E50" s="10">
        <f>FC_IND_NFM_AM_E!E50+FC_IND_NFM_PA_E!E50+FC_IND_NFM_SA_E!E50+FC_IND_NFM_OM_E!E50</f>
        <v>0</v>
      </c>
      <c r="F50" s="10">
        <f>FC_IND_NFM_AM_E!F50+FC_IND_NFM_PA_E!F50+FC_IND_NFM_SA_E!F50+FC_IND_NFM_OM_E!F50</f>
        <v>0</v>
      </c>
      <c r="G50" s="10">
        <f>FC_IND_NFM_AM_E!G50+FC_IND_NFM_PA_E!G50+FC_IND_NFM_SA_E!G50+FC_IND_NFM_OM_E!G50</f>
        <v>0</v>
      </c>
      <c r="H50" s="10">
        <f>FC_IND_NFM_AM_E!H50+FC_IND_NFM_PA_E!H50+FC_IND_NFM_SA_E!H50+FC_IND_NFM_OM_E!H50</f>
        <v>0</v>
      </c>
      <c r="I50" s="10">
        <f>FC_IND_NFM_AM_E!I50+FC_IND_NFM_PA_E!I50+FC_IND_NFM_SA_E!I50+FC_IND_NFM_OM_E!I50</f>
        <v>0</v>
      </c>
      <c r="J50" s="10">
        <f>FC_IND_NFM_AM_E!J50+FC_IND_NFM_PA_E!J50+FC_IND_NFM_SA_E!J50+FC_IND_NFM_OM_E!J50</f>
        <v>0</v>
      </c>
      <c r="K50" s="10">
        <f>FC_IND_NFM_AM_E!K50+FC_IND_NFM_PA_E!K50+FC_IND_NFM_SA_E!K50+FC_IND_NFM_OM_E!K50</f>
        <v>0</v>
      </c>
      <c r="L50" s="10">
        <f>FC_IND_NFM_AM_E!L50+FC_IND_NFM_PA_E!L50+FC_IND_NFM_SA_E!L50+FC_IND_NFM_OM_E!L50</f>
        <v>0</v>
      </c>
      <c r="M50" s="10">
        <f>FC_IND_NFM_AM_E!M50+FC_IND_NFM_PA_E!M50+FC_IND_NFM_SA_E!M50+FC_IND_NFM_OM_E!M50</f>
        <v>0</v>
      </c>
      <c r="N50" s="10">
        <f>FC_IND_NFM_AM_E!N50+FC_IND_NFM_PA_E!N50+FC_IND_NFM_SA_E!N50+FC_IND_NFM_OM_E!N50</f>
        <v>0</v>
      </c>
      <c r="O50" s="10">
        <f>FC_IND_NFM_AM_E!O50+FC_IND_NFM_PA_E!O50+FC_IND_NFM_SA_E!O50+FC_IND_NFM_OM_E!O50</f>
        <v>0.95537403267411869</v>
      </c>
      <c r="P50" s="10">
        <f>FC_IND_NFM_AM_E!P50+FC_IND_NFM_PA_E!P50+FC_IND_NFM_SA_E!P50+FC_IND_NFM_OM_E!P50</f>
        <v>0</v>
      </c>
      <c r="Q50" s="10">
        <f>FC_IND_NFM_AM_E!Q50+FC_IND_NFM_PA_E!Q50+FC_IND_NFM_SA_E!Q50+FC_IND_NFM_OM_E!Q50</f>
        <v>0</v>
      </c>
      <c r="R50" s="10">
        <f>FC_IND_NFM_AM_E!R50+FC_IND_NFM_PA_E!R50+FC_IND_NFM_SA_E!R50+FC_IND_NFM_OM_E!R50</f>
        <v>0</v>
      </c>
      <c r="S50" s="10">
        <f>FC_IND_NFM_AM_E!S50+FC_IND_NFM_PA_E!S50+FC_IND_NFM_SA_E!S50+FC_IND_NFM_OM_E!S50</f>
        <v>0</v>
      </c>
      <c r="T50" s="10">
        <f>FC_IND_NFM_AM_E!T50+FC_IND_NFM_PA_E!T50+FC_IND_NFM_SA_E!T50+FC_IND_NFM_OM_E!T50</f>
        <v>0</v>
      </c>
      <c r="U50" s="10">
        <f>FC_IND_NFM_AM_E!U50+FC_IND_NFM_PA_E!U50+FC_IND_NFM_SA_E!U50+FC_IND_NFM_OM_E!U50</f>
        <v>0</v>
      </c>
      <c r="V50" s="10">
        <f>FC_IND_NFM_AM_E!V50+FC_IND_NFM_PA_E!V50+FC_IND_NFM_SA_E!V50+FC_IND_NFM_OM_E!V50</f>
        <v>0</v>
      </c>
      <c r="W50" s="10">
        <f>FC_IND_NFM_AM_E!W50+FC_IND_NFM_PA_E!W50+FC_IND_NFM_SA_E!W50+FC_IND_NFM_OM_E!W50</f>
        <v>0</v>
      </c>
      <c r="X50" s="10">
        <f>FC_IND_NFM_AM_E!X50+FC_IND_NFM_PA_E!X50+FC_IND_NFM_SA_E!X50+FC_IND_NFM_OM_E!X50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FC_IND_NFM_AM_E!C51+FC_IND_NFM_PA_E!C51+FC_IND_NFM_SA_E!C51+FC_IND_NFM_OM_E!C51</f>
        <v>95.16302665520206</v>
      </c>
      <c r="D51" s="37">
        <f>FC_IND_NFM_AM_E!D51+FC_IND_NFM_PA_E!D51+FC_IND_NFM_SA_E!D51+FC_IND_NFM_OM_E!D51</f>
        <v>88.778761822871871</v>
      </c>
      <c r="E51" s="37">
        <f>FC_IND_NFM_AM_E!E51+FC_IND_NFM_PA_E!E51+FC_IND_NFM_SA_E!E51+FC_IND_NFM_OM_E!E51</f>
        <v>87.660963026655196</v>
      </c>
      <c r="F51" s="37">
        <f>FC_IND_NFM_AM_E!F51+FC_IND_NFM_PA_E!F51+FC_IND_NFM_SA_E!F51+FC_IND_NFM_OM_E!F51</f>
        <v>83.426225279449696</v>
      </c>
      <c r="G51" s="37">
        <f>FC_IND_NFM_AM_E!G51+FC_IND_NFM_PA_E!G51+FC_IND_NFM_SA_E!G51+FC_IND_NFM_OM_E!G51</f>
        <v>98.408942390369731</v>
      </c>
      <c r="H51" s="37">
        <f>FC_IND_NFM_AM_E!H51+FC_IND_NFM_PA_E!H51+FC_IND_NFM_SA_E!H51+FC_IND_NFM_OM_E!H51</f>
        <v>96.560275150472933</v>
      </c>
      <c r="I51" s="37">
        <f>FC_IND_NFM_AM_E!I51+FC_IND_NFM_PA_E!I51+FC_IND_NFM_SA_E!I51+FC_IND_NFM_OM_E!I51</f>
        <v>91.143250214961313</v>
      </c>
      <c r="J51" s="37">
        <f>FC_IND_NFM_AM_E!J51+FC_IND_NFM_PA_E!J51+FC_IND_NFM_SA_E!J51+FC_IND_NFM_OM_E!J51</f>
        <v>105.3736887360275</v>
      </c>
      <c r="K51" s="37">
        <f>FC_IND_NFM_AM_E!K51+FC_IND_NFM_PA_E!K51+FC_IND_NFM_SA_E!K51+FC_IND_NFM_OM_E!K51</f>
        <v>103.31006018916599</v>
      </c>
      <c r="L51" s="37">
        <f>FC_IND_NFM_AM_E!L51+FC_IND_NFM_PA_E!L51+FC_IND_NFM_SA_E!L51+FC_IND_NFM_OM_E!L51</f>
        <v>74.053912295786745</v>
      </c>
      <c r="M51" s="37">
        <f>FC_IND_NFM_AM_E!M51+FC_IND_NFM_PA_E!M51+FC_IND_NFM_SA_E!M51+FC_IND_NFM_OM_E!M51</f>
        <v>86.070249355116061</v>
      </c>
      <c r="N51" s="37">
        <f>FC_IND_NFM_AM_E!N51+FC_IND_NFM_PA_E!N51+FC_IND_NFM_SA_E!N51+FC_IND_NFM_OM_E!N51</f>
        <v>78.288650042992259</v>
      </c>
      <c r="O51" s="37">
        <f>FC_IND_NFM_AM_E!O51+FC_IND_NFM_PA_E!O51+FC_IND_NFM_SA_E!O51+FC_IND_NFM_OM_E!O51</f>
        <v>64.122785898538268</v>
      </c>
      <c r="P51" s="37">
        <f>FC_IND_NFM_AM_E!P51+FC_IND_NFM_PA_E!P51+FC_IND_NFM_SA_E!P51+FC_IND_NFM_OM_E!P51</f>
        <v>64.187274290627698</v>
      </c>
      <c r="Q51" s="37">
        <f>FC_IND_NFM_AM_E!Q51+FC_IND_NFM_PA_E!Q51+FC_IND_NFM_SA_E!Q51+FC_IND_NFM_OM_E!Q51</f>
        <v>51.719518486672399</v>
      </c>
      <c r="R51" s="37">
        <f>FC_IND_NFM_AM_E!R51+FC_IND_NFM_PA_E!R51+FC_IND_NFM_SA_E!R51+FC_IND_NFM_OM_E!R51</f>
        <v>65.416337059329322</v>
      </c>
      <c r="S51" s="37">
        <f>FC_IND_NFM_AM_E!S51+FC_IND_NFM_PA_E!S51+FC_IND_NFM_SA_E!S51+FC_IND_NFM_OM_E!S51</f>
        <v>64.211092003439376</v>
      </c>
      <c r="T51" s="37">
        <f>FC_IND_NFM_AM_E!T51+FC_IND_NFM_PA_E!T51+FC_IND_NFM_SA_E!T51+FC_IND_NFM_OM_E!T51</f>
        <v>72.176526225279446</v>
      </c>
      <c r="U51" s="37">
        <f>FC_IND_NFM_AM_E!U51+FC_IND_NFM_PA_E!U51+FC_IND_NFM_SA_E!U51+FC_IND_NFM_OM_E!U51</f>
        <v>70.353224419604459</v>
      </c>
      <c r="V51" s="37">
        <f>FC_IND_NFM_AM_E!V51+FC_IND_NFM_PA_E!V51+FC_IND_NFM_SA_E!V51+FC_IND_NFM_OM_E!V51</f>
        <v>67.932502149613057</v>
      </c>
      <c r="W51" s="37">
        <f>FC_IND_NFM_AM_E!W51+FC_IND_NFM_PA_E!W51+FC_IND_NFM_SA_E!W51+FC_IND_NFM_OM_E!W51</f>
        <v>54.07300085984523</v>
      </c>
      <c r="X51" s="37">
        <f>FC_IND_NFM_AM_E!X51+FC_IND_NFM_PA_E!X51+FC_IND_NFM_SA_E!X51+FC_IND_NFM_OM_E!X51</f>
        <v>64.387790197764403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FC_IND_NFM_AM_E!C53+FC_IND_NFM_PA_E!C53+FC_IND_NFM_SA_E!C53+FC_IND_NFM_OM_E!C53</f>
        <v>0</v>
      </c>
      <c r="D53" s="10">
        <f>FC_IND_NFM_AM_E!D53+FC_IND_NFM_PA_E!D53+FC_IND_NFM_SA_E!D53+FC_IND_NFM_OM_E!D53</f>
        <v>0</v>
      </c>
      <c r="E53" s="10">
        <f>FC_IND_NFM_AM_E!E53+FC_IND_NFM_PA_E!E53+FC_IND_NFM_SA_E!E53+FC_IND_NFM_OM_E!E53</f>
        <v>0</v>
      </c>
      <c r="F53" s="10">
        <f>FC_IND_NFM_AM_E!F53+FC_IND_NFM_PA_E!F53+FC_IND_NFM_SA_E!F53+FC_IND_NFM_OM_E!F53</f>
        <v>0</v>
      </c>
      <c r="G53" s="10">
        <f>FC_IND_NFM_AM_E!G53+FC_IND_NFM_PA_E!G53+FC_IND_NFM_SA_E!G53+FC_IND_NFM_OM_E!G53</f>
        <v>0</v>
      </c>
      <c r="H53" s="10">
        <f>FC_IND_NFM_AM_E!H53+FC_IND_NFM_PA_E!H53+FC_IND_NFM_SA_E!H53+FC_IND_NFM_OM_E!H53</f>
        <v>0</v>
      </c>
      <c r="I53" s="10">
        <f>FC_IND_NFM_AM_E!I53+FC_IND_NFM_PA_E!I53+FC_IND_NFM_SA_E!I53+FC_IND_NFM_OM_E!I53</f>
        <v>0</v>
      </c>
      <c r="J53" s="10">
        <f>FC_IND_NFM_AM_E!J53+FC_IND_NFM_PA_E!J53+FC_IND_NFM_SA_E!J53+FC_IND_NFM_OM_E!J53</f>
        <v>0</v>
      </c>
      <c r="K53" s="10">
        <f>FC_IND_NFM_AM_E!K53+FC_IND_NFM_PA_E!K53+FC_IND_NFM_SA_E!K53+FC_IND_NFM_OM_E!K53</f>
        <v>0</v>
      </c>
      <c r="L53" s="10">
        <f>FC_IND_NFM_AM_E!L53+FC_IND_NFM_PA_E!L53+FC_IND_NFM_SA_E!L53+FC_IND_NFM_OM_E!L53</f>
        <v>0</v>
      </c>
      <c r="M53" s="10">
        <f>FC_IND_NFM_AM_E!M53+FC_IND_NFM_PA_E!M53+FC_IND_NFM_SA_E!M53+FC_IND_NFM_OM_E!M53</f>
        <v>0</v>
      </c>
      <c r="N53" s="10">
        <f>FC_IND_NFM_AM_E!N53+FC_IND_NFM_PA_E!N53+FC_IND_NFM_SA_E!N53+FC_IND_NFM_OM_E!N53</f>
        <v>0</v>
      </c>
      <c r="O53" s="10">
        <f>FC_IND_NFM_AM_E!O53+FC_IND_NFM_PA_E!O53+FC_IND_NFM_SA_E!O53+FC_IND_NFM_OM_E!O53</f>
        <v>0</v>
      </c>
      <c r="P53" s="10">
        <f>FC_IND_NFM_AM_E!P53+FC_IND_NFM_PA_E!P53+FC_IND_NFM_SA_E!P53+FC_IND_NFM_OM_E!P53</f>
        <v>0</v>
      </c>
      <c r="Q53" s="10">
        <f>FC_IND_NFM_AM_E!Q53+FC_IND_NFM_PA_E!Q53+FC_IND_NFM_SA_E!Q53+FC_IND_NFM_OM_E!Q53</f>
        <v>0</v>
      </c>
      <c r="R53" s="10">
        <f>FC_IND_NFM_AM_E!R53+FC_IND_NFM_PA_E!R53+FC_IND_NFM_SA_E!R53+FC_IND_NFM_OM_E!R53</f>
        <v>0</v>
      </c>
      <c r="S53" s="10">
        <f>FC_IND_NFM_AM_E!S53+FC_IND_NFM_PA_E!S53+FC_IND_NFM_SA_E!S53+FC_IND_NFM_OM_E!S53</f>
        <v>0</v>
      </c>
      <c r="T53" s="10">
        <f>FC_IND_NFM_AM_E!T53+FC_IND_NFM_PA_E!T53+FC_IND_NFM_SA_E!T53+FC_IND_NFM_OM_E!T53</f>
        <v>0</v>
      </c>
      <c r="U53" s="10">
        <f>FC_IND_NFM_AM_E!U53+FC_IND_NFM_PA_E!U53+FC_IND_NFM_SA_E!U53+FC_IND_NFM_OM_E!U53</f>
        <v>0</v>
      </c>
      <c r="V53" s="10">
        <f>FC_IND_NFM_AM_E!V53+FC_IND_NFM_PA_E!V53+FC_IND_NFM_SA_E!V53+FC_IND_NFM_OM_E!V53</f>
        <v>0</v>
      </c>
      <c r="W53" s="10">
        <f>FC_IND_NFM_AM_E!W53+FC_IND_NFM_PA_E!W53+FC_IND_NFM_SA_E!W53+FC_IND_NFM_OM_E!W53</f>
        <v>0</v>
      </c>
      <c r="X53" s="10">
        <f>FC_IND_NFM_AM_E!X53+FC_IND_NFM_PA_E!X53+FC_IND_NFM_SA_E!X53+FC_IND_NFM_OM_E!X53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FC_IND_NFM_AM_E!C54+FC_IND_NFM_PA_E!C54+FC_IND_NFM_SA_E!C54+FC_IND_NFM_OM_E!C54</f>
        <v>0</v>
      </c>
      <c r="D54" s="10">
        <f>FC_IND_NFM_AM_E!D54+FC_IND_NFM_PA_E!D54+FC_IND_NFM_SA_E!D54+FC_IND_NFM_OM_E!D54</f>
        <v>0</v>
      </c>
      <c r="E54" s="10">
        <f>FC_IND_NFM_AM_E!E54+FC_IND_NFM_PA_E!E54+FC_IND_NFM_SA_E!E54+FC_IND_NFM_OM_E!E54</f>
        <v>0</v>
      </c>
      <c r="F54" s="10">
        <f>FC_IND_NFM_AM_E!F54+FC_IND_NFM_PA_E!F54+FC_IND_NFM_SA_E!F54+FC_IND_NFM_OM_E!F54</f>
        <v>0</v>
      </c>
      <c r="G54" s="10">
        <f>FC_IND_NFM_AM_E!G54+FC_IND_NFM_PA_E!G54+FC_IND_NFM_SA_E!G54+FC_IND_NFM_OM_E!G54</f>
        <v>0</v>
      </c>
      <c r="H54" s="10">
        <f>FC_IND_NFM_AM_E!H54+FC_IND_NFM_PA_E!H54+FC_IND_NFM_SA_E!H54+FC_IND_NFM_OM_E!H54</f>
        <v>0</v>
      </c>
      <c r="I54" s="10">
        <f>FC_IND_NFM_AM_E!I54+FC_IND_NFM_PA_E!I54+FC_IND_NFM_SA_E!I54+FC_IND_NFM_OM_E!I54</f>
        <v>0</v>
      </c>
      <c r="J54" s="10">
        <f>FC_IND_NFM_AM_E!J54+FC_IND_NFM_PA_E!J54+FC_IND_NFM_SA_E!J54+FC_IND_NFM_OM_E!J54</f>
        <v>0</v>
      </c>
      <c r="K54" s="10">
        <f>FC_IND_NFM_AM_E!K54+FC_IND_NFM_PA_E!K54+FC_IND_NFM_SA_E!K54+FC_IND_NFM_OM_E!K54</f>
        <v>0</v>
      </c>
      <c r="L54" s="10">
        <f>FC_IND_NFM_AM_E!L54+FC_IND_NFM_PA_E!L54+FC_IND_NFM_SA_E!L54+FC_IND_NFM_OM_E!L54</f>
        <v>0</v>
      </c>
      <c r="M54" s="10">
        <f>FC_IND_NFM_AM_E!M54+FC_IND_NFM_PA_E!M54+FC_IND_NFM_SA_E!M54+FC_IND_NFM_OM_E!M54</f>
        <v>0</v>
      </c>
      <c r="N54" s="10">
        <f>FC_IND_NFM_AM_E!N54+FC_IND_NFM_PA_E!N54+FC_IND_NFM_SA_E!N54+FC_IND_NFM_OM_E!N54</f>
        <v>0</v>
      </c>
      <c r="O54" s="10">
        <f>FC_IND_NFM_AM_E!O54+FC_IND_NFM_PA_E!O54+FC_IND_NFM_SA_E!O54+FC_IND_NFM_OM_E!O54</f>
        <v>0</v>
      </c>
      <c r="P54" s="10">
        <f>FC_IND_NFM_AM_E!P54+FC_IND_NFM_PA_E!P54+FC_IND_NFM_SA_E!P54+FC_IND_NFM_OM_E!P54</f>
        <v>0</v>
      </c>
      <c r="Q54" s="10">
        <f>FC_IND_NFM_AM_E!Q54+FC_IND_NFM_PA_E!Q54+FC_IND_NFM_SA_E!Q54+FC_IND_NFM_OM_E!Q54</f>
        <v>0</v>
      </c>
      <c r="R54" s="10">
        <f>FC_IND_NFM_AM_E!R54+FC_IND_NFM_PA_E!R54+FC_IND_NFM_SA_E!R54+FC_IND_NFM_OM_E!R54</f>
        <v>0</v>
      </c>
      <c r="S54" s="10">
        <f>FC_IND_NFM_AM_E!S54+FC_IND_NFM_PA_E!S54+FC_IND_NFM_SA_E!S54+FC_IND_NFM_OM_E!S54</f>
        <v>0</v>
      </c>
      <c r="T54" s="10">
        <f>FC_IND_NFM_AM_E!T54+FC_IND_NFM_PA_E!T54+FC_IND_NFM_SA_E!T54+FC_IND_NFM_OM_E!T54</f>
        <v>0</v>
      </c>
      <c r="U54" s="10">
        <f>FC_IND_NFM_AM_E!U54+FC_IND_NFM_PA_E!U54+FC_IND_NFM_SA_E!U54+FC_IND_NFM_OM_E!U54</f>
        <v>0</v>
      </c>
      <c r="V54" s="10">
        <f>FC_IND_NFM_AM_E!V54+FC_IND_NFM_PA_E!V54+FC_IND_NFM_SA_E!V54+FC_IND_NFM_OM_E!V54</f>
        <v>0</v>
      </c>
      <c r="W54" s="10">
        <f>FC_IND_NFM_AM_E!W54+FC_IND_NFM_PA_E!W54+FC_IND_NFM_SA_E!W54+FC_IND_NFM_OM_E!W54</f>
        <v>0</v>
      </c>
      <c r="X54" s="10">
        <f>FC_IND_NFM_AM_E!X54+FC_IND_NFM_PA_E!X54+FC_IND_NFM_SA_E!X54+FC_IND_NFM_OM_E!X54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FC_IND_NFM_AM_E!C55+FC_IND_NFM_PA_E!C55+FC_IND_NFM_SA_E!C55+FC_IND_NFM_OM_E!C55</f>
        <v>0</v>
      </c>
      <c r="D55" s="10">
        <f>FC_IND_NFM_AM_E!D55+FC_IND_NFM_PA_E!D55+FC_IND_NFM_SA_E!D55+FC_IND_NFM_OM_E!D55</f>
        <v>0</v>
      </c>
      <c r="E55" s="10">
        <f>FC_IND_NFM_AM_E!E55+FC_IND_NFM_PA_E!E55+FC_IND_NFM_SA_E!E55+FC_IND_NFM_OM_E!E55</f>
        <v>0</v>
      </c>
      <c r="F55" s="10">
        <f>FC_IND_NFM_AM_E!F55+FC_IND_NFM_PA_E!F55+FC_IND_NFM_SA_E!F55+FC_IND_NFM_OM_E!F55</f>
        <v>0</v>
      </c>
      <c r="G55" s="10">
        <f>FC_IND_NFM_AM_E!G55+FC_IND_NFM_PA_E!G55+FC_IND_NFM_SA_E!G55+FC_IND_NFM_OM_E!G55</f>
        <v>0</v>
      </c>
      <c r="H55" s="10">
        <f>FC_IND_NFM_AM_E!H55+FC_IND_NFM_PA_E!H55+FC_IND_NFM_SA_E!H55+FC_IND_NFM_OM_E!H55</f>
        <v>0</v>
      </c>
      <c r="I55" s="10">
        <f>FC_IND_NFM_AM_E!I55+FC_IND_NFM_PA_E!I55+FC_IND_NFM_SA_E!I55+FC_IND_NFM_OM_E!I55</f>
        <v>0</v>
      </c>
      <c r="J55" s="10">
        <f>FC_IND_NFM_AM_E!J55+FC_IND_NFM_PA_E!J55+FC_IND_NFM_SA_E!J55+FC_IND_NFM_OM_E!J55</f>
        <v>0</v>
      </c>
      <c r="K55" s="10">
        <f>FC_IND_NFM_AM_E!K55+FC_IND_NFM_PA_E!K55+FC_IND_NFM_SA_E!K55+FC_IND_NFM_OM_E!K55</f>
        <v>0</v>
      </c>
      <c r="L55" s="10">
        <f>FC_IND_NFM_AM_E!L55+FC_IND_NFM_PA_E!L55+FC_IND_NFM_SA_E!L55+FC_IND_NFM_OM_E!L55</f>
        <v>0</v>
      </c>
      <c r="M55" s="10">
        <f>FC_IND_NFM_AM_E!M55+FC_IND_NFM_PA_E!M55+FC_IND_NFM_SA_E!M55+FC_IND_NFM_OM_E!M55</f>
        <v>0</v>
      </c>
      <c r="N55" s="10">
        <f>FC_IND_NFM_AM_E!N55+FC_IND_NFM_PA_E!N55+FC_IND_NFM_SA_E!N55+FC_IND_NFM_OM_E!N55</f>
        <v>0</v>
      </c>
      <c r="O55" s="10">
        <f>FC_IND_NFM_AM_E!O55+FC_IND_NFM_PA_E!O55+FC_IND_NFM_SA_E!O55+FC_IND_NFM_OM_E!O55</f>
        <v>0</v>
      </c>
      <c r="P55" s="10">
        <f>FC_IND_NFM_AM_E!P55+FC_IND_NFM_PA_E!P55+FC_IND_NFM_SA_E!P55+FC_IND_NFM_OM_E!P55</f>
        <v>0</v>
      </c>
      <c r="Q55" s="10">
        <f>FC_IND_NFM_AM_E!Q55+FC_IND_NFM_PA_E!Q55+FC_IND_NFM_SA_E!Q55+FC_IND_NFM_OM_E!Q55</f>
        <v>0</v>
      </c>
      <c r="R55" s="10">
        <f>FC_IND_NFM_AM_E!R55+FC_IND_NFM_PA_E!R55+FC_IND_NFM_SA_E!R55+FC_IND_NFM_OM_E!R55</f>
        <v>0</v>
      </c>
      <c r="S55" s="10">
        <f>FC_IND_NFM_AM_E!S55+FC_IND_NFM_PA_E!S55+FC_IND_NFM_SA_E!S55+FC_IND_NFM_OM_E!S55</f>
        <v>0</v>
      </c>
      <c r="T55" s="10">
        <f>FC_IND_NFM_AM_E!T55+FC_IND_NFM_PA_E!T55+FC_IND_NFM_SA_E!T55+FC_IND_NFM_OM_E!T55</f>
        <v>0</v>
      </c>
      <c r="U55" s="10">
        <f>FC_IND_NFM_AM_E!U55+FC_IND_NFM_PA_E!U55+FC_IND_NFM_SA_E!U55+FC_IND_NFM_OM_E!U55</f>
        <v>0</v>
      </c>
      <c r="V55" s="10">
        <f>FC_IND_NFM_AM_E!V55+FC_IND_NFM_PA_E!V55+FC_IND_NFM_SA_E!V55+FC_IND_NFM_OM_E!V55</f>
        <v>0</v>
      </c>
      <c r="W55" s="10">
        <f>FC_IND_NFM_AM_E!W55+FC_IND_NFM_PA_E!W55+FC_IND_NFM_SA_E!W55+FC_IND_NFM_OM_E!W55</f>
        <v>0</v>
      </c>
      <c r="X55" s="10">
        <f>FC_IND_NFM_AM_E!X55+FC_IND_NFM_PA_E!X55+FC_IND_NFM_SA_E!X55+FC_IND_NFM_OM_E!X55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FC_IND_NFM_AM_E!C56+FC_IND_NFM_PA_E!C56+FC_IND_NFM_SA_E!C56+FC_IND_NFM_OM_E!C56</f>
        <v>0</v>
      </c>
      <c r="D56" s="10">
        <f>FC_IND_NFM_AM_E!D56+FC_IND_NFM_PA_E!D56+FC_IND_NFM_SA_E!D56+FC_IND_NFM_OM_E!D56</f>
        <v>0</v>
      </c>
      <c r="E56" s="10">
        <f>FC_IND_NFM_AM_E!E56+FC_IND_NFM_PA_E!E56+FC_IND_NFM_SA_E!E56+FC_IND_NFM_OM_E!E56</f>
        <v>0</v>
      </c>
      <c r="F56" s="10">
        <f>FC_IND_NFM_AM_E!F56+FC_IND_NFM_PA_E!F56+FC_IND_NFM_SA_E!F56+FC_IND_NFM_OM_E!F56</f>
        <v>0</v>
      </c>
      <c r="G56" s="10">
        <f>FC_IND_NFM_AM_E!G56+FC_IND_NFM_PA_E!G56+FC_IND_NFM_SA_E!G56+FC_IND_NFM_OM_E!G56</f>
        <v>0</v>
      </c>
      <c r="H56" s="10">
        <f>FC_IND_NFM_AM_E!H56+FC_IND_NFM_PA_E!H56+FC_IND_NFM_SA_E!H56+FC_IND_NFM_OM_E!H56</f>
        <v>0</v>
      </c>
      <c r="I56" s="10">
        <f>FC_IND_NFM_AM_E!I56+FC_IND_NFM_PA_E!I56+FC_IND_NFM_SA_E!I56+FC_IND_NFM_OM_E!I56</f>
        <v>0</v>
      </c>
      <c r="J56" s="10">
        <f>FC_IND_NFM_AM_E!J56+FC_IND_NFM_PA_E!J56+FC_IND_NFM_SA_E!J56+FC_IND_NFM_OM_E!J56</f>
        <v>0</v>
      </c>
      <c r="K56" s="10">
        <f>FC_IND_NFM_AM_E!K56+FC_IND_NFM_PA_E!K56+FC_IND_NFM_SA_E!K56+FC_IND_NFM_OM_E!K56</f>
        <v>0</v>
      </c>
      <c r="L56" s="10">
        <f>FC_IND_NFM_AM_E!L56+FC_IND_NFM_PA_E!L56+FC_IND_NFM_SA_E!L56+FC_IND_NFM_OM_E!L56</f>
        <v>0</v>
      </c>
      <c r="M56" s="10">
        <f>FC_IND_NFM_AM_E!M56+FC_IND_NFM_PA_E!M56+FC_IND_NFM_SA_E!M56+FC_IND_NFM_OM_E!M56</f>
        <v>0</v>
      </c>
      <c r="N56" s="10">
        <f>FC_IND_NFM_AM_E!N56+FC_IND_NFM_PA_E!N56+FC_IND_NFM_SA_E!N56+FC_IND_NFM_OM_E!N56</f>
        <v>0</v>
      </c>
      <c r="O56" s="10">
        <f>FC_IND_NFM_AM_E!O56+FC_IND_NFM_PA_E!O56+FC_IND_NFM_SA_E!O56+FC_IND_NFM_OM_E!O56</f>
        <v>0</v>
      </c>
      <c r="P56" s="10">
        <f>FC_IND_NFM_AM_E!P56+FC_IND_NFM_PA_E!P56+FC_IND_NFM_SA_E!P56+FC_IND_NFM_OM_E!P56</f>
        <v>0</v>
      </c>
      <c r="Q56" s="10">
        <f>FC_IND_NFM_AM_E!Q56+FC_IND_NFM_PA_E!Q56+FC_IND_NFM_SA_E!Q56+FC_IND_NFM_OM_E!Q56</f>
        <v>0</v>
      </c>
      <c r="R56" s="10">
        <f>FC_IND_NFM_AM_E!R56+FC_IND_NFM_PA_E!R56+FC_IND_NFM_SA_E!R56+FC_IND_NFM_OM_E!R56</f>
        <v>0</v>
      </c>
      <c r="S56" s="10">
        <f>FC_IND_NFM_AM_E!S56+FC_IND_NFM_PA_E!S56+FC_IND_NFM_SA_E!S56+FC_IND_NFM_OM_E!S56</f>
        <v>0</v>
      </c>
      <c r="T56" s="10">
        <f>FC_IND_NFM_AM_E!T56+FC_IND_NFM_PA_E!T56+FC_IND_NFM_SA_E!T56+FC_IND_NFM_OM_E!T56</f>
        <v>0</v>
      </c>
      <c r="U56" s="10">
        <f>FC_IND_NFM_AM_E!U56+FC_IND_NFM_PA_E!U56+FC_IND_NFM_SA_E!U56+FC_IND_NFM_OM_E!U56</f>
        <v>0</v>
      </c>
      <c r="V56" s="10">
        <f>FC_IND_NFM_AM_E!V56+FC_IND_NFM_PA_E!V56+FC_IND_NFM_SA_E!V56+FC_IND_NFM_OM_E!V56</f>
        <v>0</v>
      </c>
      <c r="W56" s="10">
        <f>FC_IND_NFM_AM_E!W56+FC_IND_NFM_PA_E!W56+FC_IND_NFM_SA_E!W56+FC_IND_NFM_OM_E!W56</f>
        <v>0</v>
      </c>
      <c r="X56" s="10">
        <f>FC_IND_NFM_AM_E!X56+FC_IND_NFM_PA_E!X56+FC_IND_NFM_SA_E!X56+FC_IND_NFM_OM_E!X56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FC_IND_NFM_AM_E!C57+FC_IND_NFM_PA_E!C57+FC_IND_NFM_SA_E!C57+FC_IND_NFM_OM_E!C57</f>
        <v>0</v>
      </c>
      <c r="D57" s="10">
        <f>FC_IND_NFM_AM_E!D57+FC_IND_NFM_PA_E!D57+FC_IND_NFM_SA_E!D57+FC_IND_NFM_OM_E!D57</f>
        <v>0</v>
      </c>
      <c r="E57" s="10">
        <f>FC_IND_NFM_AM_E!E57+FC_IND_NFM_PA_E!E57+FC_IND_NFM_SA_E!E57+FC_IND_NFM_OM_E!E57</f>
        <v>0</v>
      </c>
      <c r="F57" s="10">
        <f>FC_IND_NFM_AM_E!F57+FC_IND_NFM_PA_E!F57+FC_IND_NFM_SA_E!F57+FC_IND_NFM_OM_E!F57</f>
        <v>0</v>
      </c>
      <c r="G57" s="10">
        <f>FC_IND_NFM_AM_E!G57+FC_IND_NFM_PA_E!G57+FC_IND_NFM_SA_E!G57+FC_IND_NFM_OM_E!G57</f>
        <v>0</v>
      </c>
      <c r="H57" s="10">
        <f>FC_IND_NFM_AM_E!H57+FC_IND_NFM_PA_E!H57+FC_IND_NFM_SA_E!H57+FC_IND_NFM_OM_E!H57</f>
        <v>0</v>
      </c>
      <c r="I57" s="10">
        <f>FC_IND_NFM_AM_E!I57+FC_IND_NFM_PA_E!I57+FC_IND_NFM_SA_E!I57+FC_IND_NFM_OM_E!I57</f>
        <v>0</v>
      </c>
      <c r="J57" s="10">
        <f>FC_IND_NFM_AM_E!J57+FC_IND_NFM_PA_E!J57+FC_IND_NFM_SA_E!J57+FC_IND_NFM_OM_E!J57</f>
        <v>0</v>
      </c>
      <c r="K57" s="10">
        <f>FC_IND_NFM_AM_E!K57+FC_IND_NFM_PA_E!K57+FC_IND_NFM_SA_E!K57+FC_IND_NFM_OM_E!K57</f>
        <v>0</v>
      </c>
      <c r="L57" s="10">
        <f>FC_IND_NFM_AM_E!L57+FC_IND_NFM_PA_E!L57+FC_IND_NFM_SA_E!L57+FC_IND_NFM_OM_E!L57</f>
        <v>0</v>
      </c>
      <c r="M57" s="10">
        <f>FC_IND_NFM_AM_E!M57+FC_IND_NFM_PA_E!M57+FC_IND_NFM_SA_E!M57+FC_IND_NFM_OM_E!M57</f>
        <v>0</v>
      </c>
      <c r="N57" s="10">
        <f>FC_IND_NFM_AM_E!N57+FC_IND_NFM_PA_E!N57+FC_IND_NFM_SA_E!N57+FC_IND_NFM_OM_E!N57</f>
        <v>0</v>
      </c>
      <c r="O57" s="10">
        <f>FC_IND_NFM_AM_E!O57+FC_IND_NFM_PA_E!O57+FC_IND_NFM_SA_E!O57+FC_IND_NFM_OM_E!O57</f>
        <v>0</v>
      </c>
      <c r="P57" s="10">
        <f>FC_IND_NFM_AM_E!P57+FC_IND_NFM_PA_E!P57+FC_IND_NFM_SA_E!P57+FC_IND_NFM_OM_E!P57</f>
        <v>0</v>
      </c>
      <c r="Q57" s="10">
        <f>FC_IND_NFM_AM_E!Q57+FC_IND_NFM_PA_E!Q57+FC_IND_NFM_SA_E!Q57+FC_IND_NFM_OM_E!Q57</f>
        <v>0</v>
      </c>
      <c r="R57" s="10">
        <f>FC_IND_NFM_AM_E!R57+FC_IND_NFM_PA_E!R57+FC_IND_NFM_SA_E!R57+FC_IND_NFM_OM_E!R57</f>
        <v>0</v>
      </c>
      <c r="S57" s="10">
        <f>FC_IND_NFM_AM_E!S57+FC_IND_NFM_PA_E!S57+FC_IND_NFM_SA_E!S57+FC_IND_NFM_OM_E!S57</f>
        <v>0</v>
      </c>
      <c r="T57" s="10">
        <f>FC_IND_NFM_AM_E!T57+FC_IND_NFM_PA_E!T57+FC_IND_NFM_SA_E!T57+FC_IND_NFM_OM_E!T57</f>
        <v>0</v>
      </c>
      <c r="U57" s="10">
        <f>FC_IND_NFM_AM_E!U57+FC_IND_NFM_PA_E!U57+FC_IND_NFM_SA_E!U57+FC_IND_NFM_OM_E!U57</f>
        <v>0</v>
      </c>
      <c r="V57" s="10">
        <f>FC_IND_NFM_AM_E!V57+FC_IND_NFM_PA_E!V57+FC_IND_NFM_SA_E!V57+FC_IND_NFM_OM_E!V57</f>
        <v>0</v>
      </c>
      <c r="W57" s="10">
        <f>FC_IND_NFM_AM_E!W57+FC_IND_NFM_PA_E!W57+FC_IND_NFM_SA_E!W57+FC_IND_NFM_OM_E!W57</f>
        <v>0</v>
      </c>
      <c r="X57" s="10">
        <f>FC_IND_NFM_AM_E!X57+FC_IND_NFM_PA_E!X57+FC_IND_NFM_SA_E!X57+FC_IND_NFM_OM_E!X57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FC_IND_NFM_AM_E!C58+FC_IND_NFM_PA_E!C58+FC_IND_NFM_SA_E!C58+FC_IND_NFM_OM_E!C58</f>
        <v>0</v>
      </c>
      <c r="D58" s="10">
        <f>FC_IND_NFM_AM_E!D58+FC_IND_NFM_PA_E!D58+FC_IND_NFM_SA_E!D58+FC_IND_NFM_OM_E!D58</f>
        <v>0</v>
      </c>
      <c r="E58" s="10">
        <f>FC_IND_NFM_AM_E!E58+FC_IND_NFM_PA_E!E58+FC_IND_NFM_SA_E!E58+FC_IND_NFM_OM_E!E58</f>
        <v>0</v>
      </c>
      <c r="F58" s="10">
        <f>FC_IND_NFM_AM_E!F58+FC_IND_NFM_PA_E!F58+FC_IND_NFM_SA_E!F58+FC_IND_NFM_OM_E!F58</f>
        <v>0</v>
      </c>
      <c r="G58" s="10">
        <f>FC_IND_NFM_AM_E!G58+FC_IND_NFM_PA_E!G58+FC_IND_NFM_SA_E!G58+FC_IND_NFM_OM_E!G58</f>
        <v>0</v>
      </c>
      <c r="H58" s="10">
        <f>FC_IND_NFM_AM_E!H58+FC_IND_NFM_PA_E!H58+FC_IND_NFM_SA_E!H58+FC_IND_NFM_OM_E!H58</f>
        <v>0</v>
      </c>
      <c r="I58" s="10">
        <f>FC_IND_NFM_AM_E!I58+FC_IND_NFM_PA_E!I58+FC_IND_NFM_SA_E!I58+FC_IND_NFM_OM_E!I58</f>
        <v>0</v>
      </c>
      <c r="J58" s="10">
        <f>FC_IND_NFM_AM_E!J58+FC_IND_NFM_PA_E!J58+FC_IND_NFM_SA_E!J58+FC_IND_NFM_OM_E!J58</f>
        <v>0</v>
      </c>
      <c r="K58" s="10">
        <f>FC_IND_NFM_AM_E!K58+FC_IND_NFM_PA_E!K58+FC_IND_NFM_SA_E!K58+FC_IND_NFM_OM_E!K58</f>
        <v>0</v>
      </c>
      <c r="L58" s="10">
        <f>FC_IND_NFM_AM_E!L58+FC_IND_NFM_PA_E!L58+FC_IND_NFM_SA_E!L58+FC_IND_NFM_OM_E!L58</f>
        <v>0</v>
      </c>
      <c r="M58" s="10">
        <f>FC_IND_NFM_AM_E!M58+FC_IND_NFM_PA_E!M58+FC_IND_NFM_SA_E!M58+FC_IND_NFM_OM_E!M58</f>
        <v>0</v>
      </c>
      <c r="N58" s="10">
        <f>FC_IND_NFM_AM_E!N58+FC_IND_NFM_PA_E!N58+FC_IND_NFM_SA_E!N58+FC_IND_NFM_OM_E!N58</f>
        <v>0</v>
      </c>
      <c r="O58" s="10">
        <f>FC_IND_NFM_AM_E!O58+FC_IND_NFM_PA_E!O58+FC_IND_NFM_SA_E!O58+FC_IND_NFM_OM_E!O58</f>
        <v>0</v>
      </c>
      <c r="P58" s="10">
        <f>FC_IND_NFM_AM_E!P58+FC_IND_NFM_PA_E!P58+FC_IND_NFM_SA_E!P58+FC_IND_NFM_OM_E!P58</f>
        <v>0</v>
      </c>
      <c r="Q58" s="10">
        <f>FC_IND_NFM_AM_E!Q58+FC_IND_NFM_PA_E!Q58+FC_IND_NFM_SA_E!Q58+FC_IND_NFM_OM_E!Q58</f>
        <v>0</v>
      </c>
      <c r="R58" s="10">
        <f>FC_IND_NFM_AM_E!R58+FC_IND_NFM_PA_E!R58+FC_IND_NFM_SA_E!R58+FC_IND_NFM_OM_E!R58</f>
        <v>0</v>
      </c>
      <c r="S58" s="10">
        <f>FC_IND_NFM_AM_E!S58+FC_IND_NFM_PA_E!S58+FC_IND_NFM_SA_E!S58+FC_IND_NFM_OM_E!S58</f>
        <v>0</v>
      </c>
      <c r="T58" s="10">
        <f>FC_IND_NFM_AM_E!T58+FC_IND_NFM_PA_E!T58+FC_IND_NFM_SA_E!T58+FC_IND_NFM_OM_E!T58</f>
        <v>0</v>
      </c>
      <c r="U58" s="10">
        <f>FC_IND_NFM_AM_E!U58+FC_IND_NFM_PA_E!U58+FC_IND_NFM_SA_E!U58+FC_IND_NFM_OM_E!U58</f>
        <v>0</v>
      </c>
      <c r="V58" s="10">
        <f>FC_IND_NFM_AM_E!V58+FC_IND_NFM_PA_E!V58+FC_IND_NFM_SA_E!V58+FC_IND_NFM_OM_E!V58</f>
        <v>0</v>
      </c>
      <c r="W58" s="10">
        <f>FC_IND_NFM_AM_E!W58+FC_IND_NFM_PA_E!W58+FC_IND_NFM_SA_E!W58+FC_IND_NFM_OM_E!W58</f>
        <v>0</v>
      </c>
      <c r="X58" s="10">
        <f>FC_IND_NFM_AM_E!X58+FC_IND_NFM_PA_E!X58+FC_IND_NFM_SA_E!X58+FC_IND_NFM_OM_E!X58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FC_IND_NFM_AM_E!C59+FC_IND_NFM_PA_E!C59+FC_IND_NFM_SA_E!C59+FC_IND_NFM_OM_E!C59</f>
        <v>0</v>
      </c>
      <c r="D59" s="10">
        <f>FC_IND_NFM_AM_E!D59+FC_IND_NFM_PA_E!D59+FC_IND_NFM_SA_E!D59+FC_IND_NFM_OM_E!D59</f>
        <v>0</v>
      </c>
      <c r="E59" s="10">
        <f>FC_IND_NFM_AM_E!E59+FC_IND_NFM_PA_E!E59+FC_IND_NFM_SA_E!E59+FC_IND_NFM_OM_E!E59</f>
        <v>0</v>
      </c>
      <c r="F59" s="10">
        <f>FC_IND_NFM_AM_E!F59+FC_IND_NFM_PA_E!F59+FC_IND_NFM_SA_E!F59+FC_IND_NFM_OM_E!F59</f>
        <v>0</v>
      </c>
      <c r="G59" s="10">
        <f>FC_IND_NFM_AM_E!G59+FC_IND_NFM_PA_E!G59+FC_IND_NFM_SA_E!G59+FC_IND_NFM_OM_E!G59</f>
        <v>0</v>
      </c>
      <c r="H59" s="10">
        <f>FC_IND_NFM_AM_E!H59+FC_IND_NFM_PA_E!H59+FC_IND_NFM_SA_E!H59+FC_IND_NFM_OM_E!H59</f>
        <v>0</v>
      </c>
      <c r="I59" s="10">
        <f>FC_IND_NFM_AM_E!I59+FC_IND_NFM_PA_E!I59+FC_IND_NFM_SA_E!I59+FC_IND_NFM_OM_E!I59</f>
        <v>0</v>
      </c>
      <c r="J59" s="10">
        <f>FC_IND_NFM_AM_E!J59+FC_IND_NFM_PA_E!J59+FC_IND_NFM_SA_E!J59+FC_IND_NFM_OM_E!J59</f>
        <v>0</v>
      </c>
      <c r="K59" s="10">
        <f>FC_IND_NFM_AM_E!K59+FC_IND_NFM_PA_E!K59+FC_IND_NFM_SA_E!K59+FC_IND_NFM_OM_E!K59</f>
        <v>0</v>
      </c>
      <c r="L59" s="10">
        <f>FC_IND_NFM_AM_E!L59+FC_IND_NFM_PA_E!L59+FC_IND_NFM_SA_E!L59+FC_IND_NFM_OM_E!L59</f>
        <v>0</v>
      </c>
      <c r="M59" s="10">
        <f>FC_IND_NFM_AM_E!M59+FC_IND_NFM_PA_E!M59+FC_IND_NFM_SA_E!M59+FC_IND_NFM_OM_E!M59</f>
        <v>0</v>
      </c>
      <c r="N59" s="10">
        <f>FC_IND_NFM_AM_E!N59+FC_IND_NFM_PA_E!N59+FC_IND_NFM_SA_E!N59+FC_IND_NFM_OM_E!N59</f>
        <v>0</v>
      </c>
      <c r="O59" s="10">
        <f>FC_IND_NFM_AM_E!O59+FC_IND_NFM_PA_E!O59+FC_IND_NFM_SA_E!O59+FC_IND_NFM_OM_E!O59</f>
        <v>0</v>
      </c>
      <c r="P59" s="10">
        <f>FC_IND_NFM_AM_E!P59+FC_IND_NFM_PA_E!P59+FC_IND_NFM_SA_E!P59+FC_IND_NFM_OM_E!P59</f>
        <v>0</v>
      </c>
      <c r="Q59" s="10">
        <f>FC_IND_NFM_AM_E!Q59+FC_IND_NFM_PA_E!Q59+FC_IND_NFM_SA_E!Q59+FC_IND_NFM_OM_E!Q59</f>
        <v>0</v>
      </c>
      <c r="R59" s="10">
        <f>FC_IND_NFM_AM_E!R59+FC_IND_NFM_PA_E!R59+FC_IND_NFM_SA_E!R59+FC_IND_NFM_OM_E!R59</f>
        <v>0</v>
      </c>
      <c r="S59" s="10">
        <f>FC_IND_NFM_AM_E!S59+FC_IND_NFM_PA_E!S59+FC_IND_NFM_SA_E!S59+FC_IND_NFM_OM_E!S59</f>
        <v>0</v>
      </c>
      <c r="T59" s="10">
        <f>FC_IND_NFM_AM_E!T59+FC_IND_NFM_PA_E!T59+FC_IND_NFM_SA_E!T59+FC_IND_NFM_OM_E!T59</f>
        <v>0</v>
      </c>
      <c r="U59" s="10">
        <f>FC_IND_NFM_AM_E!U59+FC_IND_NFM_PA_E!U59+FC_IND_NFM_SA_E!U59+FC_IND_NFM_OM_E!U59</f>
        <v>0</v>
      </c>
      <c r="V59" s="10">
        <f>FC_IND_NFM_AM_E!V59+FC_IND_NFM_PA_E!V59+FC_IND_NFM_SA_E!V59+FC_IND_NFM_OM_E!V59</f>
        <v>0</v>
      </c>
      <c r="W59" s="10">
        <f>FC_IND_NFM_AM_E!W59+FC_IND_NFM_PA_E!W59+FC_IND_NFM_SA_E!W59+FC_IND_NFM_OM_E!W59</f>
        <v>0</v>
      </c>
      <c r="X59" s="10">
        <f>FC_IND_NFM_AM_E!X59+FC_IND_NFM_PA_E!X59+FC_IND_NFM_SA_E!X59+FC_IND_NFM_OM_E!X59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FC_IND_NFM_AM_E!C60+FC_IND_NFM_PA_E!C60+FC_IND_NFM_SA_E!C60+FC_IND_NFM_OM_E!C60</f>
        <v>0</v>
      </c>
      <c r="D60" s="10">
        <f>FC_IND_NFM_AM_E!D60+FC_IND_NFM_PA_E!D60+FC_IND_NFM_SA_E!D60+FC_IND_NFM_OM_E!D60</f>
        <v>0</v>
      </c>
      <c r="E60" s="10">
        <f>FC_IND_NFM_AM_E!E60+FC_IND_NFM_PA_E!E60+FC_IND_NFM_SA_E!E60+FC_IND_NFM_OM_E!E60</f>
        <v>0</v>
      </c>
      <c r="F60" s="10">
        <f>FC_IND_NFM_AM_E!F60+FC_IND_NFM_PA_E!F60+FC_IND_NFM_SA_E!F60+FC_IND_NFM_OM_E!F60</f>
        <v>0</v>
      </c>
      <c r="G60" s="10">
        <f>FC_IND_NFM_AM_E!G60+FC_IND_NFM_PA_E!G60+FC_IND_NFM_SA_E!G60+FC_IND_NFM_OM_E!G60</f>
        <v>0</v>
      </c>
      <c r="H60" s="10">
        <f>FC_IND_NFM_AM_E!H60+FC_IND_NFM_PA_E!H60+FC_IND_NFM_SA_E!H60+FC_IND_NFM_OM_E!H60</f>
        <v>0</v>
      </c>
      <c r="I60" s="10">
        <f>FC_IND_NFM_AM_E!I60+FC_IND_NFM_PA_E!I60+FC_IND_NFM_SA_E!I60+FC_IND_NFM_OM_E!I60</f>
        <v>0</v>
      </c>
      <c r="J60" s="10">
        <f>FC_IND_NFM_AM_E!J60+FC_IND_NFM_PA_E!J60+FC_IND_NFM_SA_E!J60+FC_IND_NFM_OM_E!J60</f>
        <v>0</v>
      </c>
      <c r="K60" s="10">
        <f>FC_IND_NFM_AM_E!K60+FC_IND_NFM_PA_E!K60+FC_IND_NFM_SA_E!K60+FC_IND_NFM_OM_E!K60</f>
        <v>0</v>
      </c>
      <c r="L60" s="10">
        <f>FC_IND_NFM_AM_E!L60+FC_IND_NFM_PA_E!L60+FC_IND_NFM_SA_E!L60+FC_IND_NFM_OM_E!L60</f>
        <v>0</v>
      </c>
      <c r="M60" s="10">
        <f>FC_IND_NFM_AM_E!M60+FC_IND_NFM_PA_E!M60+FC_IND_NFM_SA_E!M60+FC_IND_NFM_OM_E!M60</f>
        <v>0</v>
      </c>
      <c r="N60" s="10">
        <f>FC_IND_NFM_AM_E!N60+FC_IND_NFM_PA_E!N60+FC_IND_NFM_SA_E!N60+FC_IND_NFM_OM_E!N60</f>
        <v>0</v>
      </c>
      <c r="O60" s="10">
        <f>FC_IND_NFM_AM_E!O60+FC_IND_NFM_PA_E!O60+FC_IND_NFM_SA_E!O60+FC_IND_NFM_OM_E!O60</f>
        <v>0</v>
      </c>
      <c r="P60" s="10">
        <f>FC_IND_NFM_AM_E!P60+FC_IND_NFM_PA_E!P60+FC_IND_NFM_SA_E!P60+FC_IND_NFM_OM_E!P60</f>
        <v>0</v>
      </c>
      <c r="Q60" s="10">
        <f>FC_IND_NFM_AM_E!Q60+FC_IND_NFM_PA_E!Q60+FC_IND_NFM_SA_E!Q60+FC_IND_NFM_OM_E!Q60</f>
        <v>0</v>
      </c>
      <c r="R60" s="10">
        <f>FC_IND_NFM_AM_E!R60+FC_IND_NFM_PA_E!R60+FC_IND_NFM_SA_E!R60+FC_IND_NFM_OM_E!R60</f>
        <v>0</v>
      </c>
      <c r="S60" s="10">
        <f>FC_IND_NFM_AM_E!S60+FC_IND_NFM_PA_E!S60+FC_IND_NFM_SA_E!S60+FC_IND_NFM_OM_E!S60</f>
        <v>0</v>
      </c>
      <c r="T60" s="10">
        <f>FC_IND_NFM_AM_E!T60+FC_IND_NFM_PA_E!T60+FC_IND_NFM_SA_E!T60+FC_IND_NFM_OM_E!T60</f>
        <v>0</v>
      </c>
      <c r="U60" s="10">
        <f>FC_IND_NFM_AM_E!U60+FC_IND_NFM_PA_E!U60+FC_IND_NFM_SA_E!U60+FC_IND_NFM_OM_E!U60</f>
        <v>0</v>
      </c>
      <c r="V60" s="10">
        <f>FC_IND_NFM_AM_E!V60+FC_IND_NFM_PA_E!V60+FC_IND_NFM_SA_E!V60+FC_IND_NFM_OM_E!V60</f>
        <v>0</v>
      </c>
      <c r="W60" s="10">
        <f>FC_IND_NFM_AM_E!W60+FC_IND_NFM_PA_E!W60+FC_IND_NFM_SA_E!W60+FC_IND_NFM_OM_E!W60</f>
        <v>0</v>
      </c>
      <c r="X60" s="10">
        <f>FC_IND_NFM_AM_E!X60+FC_IND_NFM_PA_E!X60+FC_IND_NFM_SA_E!X60+FC_IND_NFM_OM_E!X60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FC_IND_NFM_AM_E!C61+FC_IND_NFM_PA_E!C61+FC_IND_NFM_SA_E!C61+FC_IND_NFM_OM_E!C61</f>
        <v>0</v>
      </c>
      <c r="D61" s="10">
        <f>FC_IND_NFM_AM_E!D61+FC_IND_NFM_PA_E!D61+FC_IND_NFM_SA_E!D61+FC_IND_NFM_OM_E!D61</f>
        <v>0</v>
      </c>
      <c r="E61" s="10">
        <f>FC_IND_NFM_AM_E!E61+FC_IND_NFM_PA_E!E61+FC_IND_NFM_SA_E!E61+FC_IND_NFM_OM_E!E61</f>
        <v>0</v>
      </c>
      <c r="F61" s="10">
        <f>FC_IND_NFM_AM_E!F61+FC_IND_NFM_PA_E!F61+FC_IND_NFM_SA_E!F61+FC_IND_NFM_OM_E!F61</f>
        <v>0</v>
      </c>
      <c r="G61" s="10">
        <f>FC_IND_NFM_AM_E!G61+FC_IND_NFM_PA_E!G61+FC_IND_NFM_SA_E!G61+FC_IND_NFM_OM_E!G61</f>
        <v>0</v>
      </c>
      <c r="H61" s="10">
        <f>FC_IND_NFM_AM_E!H61+FC_IND_NFM_PA_E!H61+FC_IND_NFM_SA_E!H61+FC_IND_NFM_OM_E!H61</f>
        <v>0</v>
      </c>
      <c r="I61" s="10">
        <f>FC_IND_NFM_AM_E!I61+FC_IND_NFM_PA_E!I61+FC_IND_NFM_SA_E!I61+FC_IND_NFM_OM_E!I61</f>
        <v>0</v>
      </c>
      <c r="J61" s="10">
        <f>FC_IND_NFM_AM_E!J61+FC_IND_NFM_PA_E!J61+FC_IND_NFM_SA_E!J61+FC_IND_NFM_OM_E!J61</f>
        <v>0</v>
      </c>
      <c r="K61" s="10">
        <f>FC_IND_NFM_AM_E!K61+FC_IND_NFM_PA_E!K61+FC_IND_NFM_SA_E!K61+FC_IND_NFM_OM_E!K61</f>
        <v>0</v>
      </c>
      <c r="L61" s="10">
        <f>FC_IND_NFM_AM_E!L61+FC_IND_NFM_PA_E!L61+FC_IND_NFM_SA_E!L61+FC_IND_NFM_OM_E!L61</f>
        <v>0</v>
      </c>
      <c r="M61" s="10">
        <f>FC_IND_NFM_AM_E!M61+FC_IND_NFM_PA_E!M61+FC_IND_NFM_SA_E!M61+FC_IND_NFM_OM_E!M61</f>
        <v>0</v>
      </c>
      <c r="N61" s="10">
        <f>FC_IND_NFM_AM_E!N61+FC_IND_NFM_PA_E!N61+FC_IND_NFM_SA_E!N61+FC_IND_NFM_OM_E!N61</f>
        <v>0</v>
      </c>
      <c r="O61" s="10">
        <f>FC_IND_NFM_AM_E!O61+FC_IND_NFM_PA_E!O61+FC_IND_NFM_SA_E!O61+FC_IND_NFM_OM_E!O61</f>
        <v>0</v>
      </c>
      <c r="P61" s="10">
        <f>FC_IND_NFM_AM_E!P61+FC_IND_NFM_PA_E!P61+FC_IND_NFM_SA_E!P61+FC_IND_NFM_OM_E!P61</f>
        <v>0</v>
      </c>
      <c r="Q61" s="10">
        <f>FC_IND_NFM_AM_E!Q61+FC_IND_NFM_PA_E!Q61+FC_IND_NFM_SA_E!Q61+FC_IND_NFM_OM_E!Q61</f>
        <v>0</v>
      </c>
      <c r="R61" s="10">
        <f>FC_IND_NFM_AM_E!R61+FC_IND_NFM_PA_E!R61+FC_IND_NFM_SA_E!R61+FC_IND_NFM_OM_E!R61</f>
        <v>0</v>
      </c>
      <c r="S61" s="10">
        <f>FC_IND_NFM_AM_E!S61+FC_IND_NFM_PA_E!S61+FC_IND_NFM_SA_E!S61+FC_IND_NFM_OM_E!S61</f>
        <v>0</v>
      </c>
      <c r="T61" s="10">
        <f>FC_IND_NFM_AM_E!T61+FC_IND_NFM_PA_E!T61+FC_IND_NFM_SA_E!T61+FC_IND_NFM_OM_E!T61</f>
        <v>0</v>
      </c>
      <c r="U61" s="10">
        <f>FC_IND_NFM_AM_E!U61+FC_IND_NFM_PA_E!U61+FC_IND_NFM_SA_E!U61+FC_IND_NFM_OM_E!U61</f>
        <v>0</v>
      </c>
      <c r="V61" s="10">
        <f>FC_IND_NFM_AM_E!V61+FC_IND_NFM_PA_E!V61+FC_IND_NFM_SA_E!V61+FC_IND_NFM_OM_E!V61</f>
        <v>0</v>
      </c>
      <c r="W61" s="10">
        <f>FC_IND_NFM_AM_E!W61+FC_IND_NFM_PA_E!W61+FC_IND_NFM_SA_E!W61+FC_IND_NFM_OM_E!W61</f>
        <v>0</v>
      </c>
      <c r="X61" s="10">
        <f>FC_IND_NFM_AM_E!X61+FC_IND_NFM_PA_E!X61+FC_IND_NFM_SA_E!X61+FC_IND_NFM_OM_E!X61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FC_IND_NFM_AM_E!C62+FC_IND_NFM_PA_E!C62+FC_IND_NFM_SA_E!C62+FC_IND_NFM_OM_E!C62</f>
        <v>0</v>
      </c>
      <c r="D62" s="10">
        <f>FC_IND_NFM_AM_E!D62+FC_IND_NFM_PA_E!D62+FC_IND_NFM_SA_E!D62+FC_IND_NFM_OM_E!D62</f>
        <v>0</v>
      </c>
      <c r="E62" s="10">
        <f>FC_IND_NFM_AM_E!E62+FC_IND_NFM_PA_E!E62+FC_IND_NFM_SA_E!E62+FC_IND_NFM_OM_E!E62</f>
        <v>0</v>
      </c>
      <c r="F62" s="10">
        <f>FC_IND_NFM_AM_E!F62+FC_IND_NFM_PA_E!F62+FC_IND_NFM_SA_E!F62+FC_IND_NFM_OM_E!F62</f>
        <v>0</v>
      </c>
      <c r="G62" s="10">
        <f>FC_IND_NFM_AM_E!G62+FC_IND_NFM_PA_E!G62+FC_IND_NFM_SA_E!G62+FC_IND_NFM_OM_E!G62</f>
        <v>0</v>
      </c>
      <c r="H62" s="10">
        <f>FC_IND_NFM_AM_E!H62+FC_IND_NFM_PA_E!H62+FC_IND_NFM_SA_E!H62+FC_IND_NFM_OM_E!H62</f>
        <v>0</v>
      </c>
      <c r="I62" s="10">
        <f>FC_IND_NFM_AM_E!I62+FC_IND_NFM_PA_E!I62+FC_IND_NFM_SA_E!I62+FC_IND_NFM_OM_E!I62</f>
        <v>0</v>
      </c>
      <c r="J62" s="10">
        <f>FC_IND_NFM_AM_E!J62+FC_IND_NFM_PA_E!J62+FC_IND_NFM_SA_E!J62+FC_IND_NFM_OM_E!J62</f>
        <v>0</v>
      </c>
      <c r="K62" s="10">
        <f>FC_IND_NFM_AM_E!K62+FC_IND_NFM_PA_E!K62+FC_IND_NFM_SA_E!K62+FC_IND_NFM_OM_E!K62</f>
        <v>0</v>
      </c>
      <c r="L62" s="10">
        <f>FC_IND_NFM_AM_E!L62+FC_IND_NFM_PA_E!L62+FC_IND_NFM_SA_E!L62+FC_IND_NFM_OM_E!L62</f>
        <v>0</v>
      </c>
      <c r="M62" s="10">
        <f>FC_IND_NFM_AM_E!M62+FC_IND_NFM_PA_E!M62+FC_IND_NFM_SA_E!M62+FC_IND_NFM_OM_E!M62</f>
        <v>0</v>
      </c>
      <c r="N62" s="10">
        <f>FC_IND_NFM_AM_E!N62+FC_IND_NFM_PA_E!N62+FC_IND_NFM_SA_E!N62+FC_IND_NFM_OM_E!N62</f>
        <v>0</v>
      </c>
      <c r="O62" s="10">
        <f>FC_IND_NFM_AM_E!O62+FC_IND_NFM_PA_E!O62+FC_IND_NFM_SA_E!O62+FC_IND_NFM_OM_E!O62</f>
        <v>0</v>
      </c>
      <c r="P62" s="10">
        <f>FC_IND_NFM_AM_E!P62+FC_IND_NFM_PA_E!P62+FC_IND_NFM_SA_E!P62+FC_IND_NFM_OM_E!P62</f>
        <v>0</v>
      </c>
      <c r="Q62" s="10">
        <f>FC_IND_NFM_AM_E!Q62+FC_IND_NFM_PA_E!Q62+FC_IND_NFM_SA_E!Q62+FC_IND_NFM_OM_E!Q62</f>
        <v>0</v>
      </c>
      <c r="R62" s="10">
        <f>FC_IND_NFM_AM_E!R62+FC_IND_NFM_PA_E!R62+FC_IND_NFM_SA_E!R62+FC_IND_NFM_OM_E!R62</f>
        <v>0</v>
      </c>
      <c r="S62" s="10">
        <f>FC_IND_NFM_AM_E!S62+FC_IND_NFM_PA_E!S62+FC_IND_NFM_SA_E!S62+FC_IND_NFM_OM_E!S62</f>
        <v>0</v>
      </c>
      <c r="T62" s="10">
        <f>FC_IND_NFM_AM_E!T62+FC_IND_NFM_PA_E!T62+FC_IND_NFM_SA_E!T62+FC_IND_NFM_OM_E!T62</f>
        <v>0</v>
      </c>
      <c r="U62" s="10">
        <f>FC_IND_NFM_AM_E!U62+FC_IND_NFM_PA_E!U62+FC_IND_NFM_SA_E!U62+FC_IND_NFM_OM_E!U62</f>
        <v>0</v>
      </c>
      <c r="V62" s="10">
        <f>FC_IND_NFM_AM_E!V62+FC_IND_NFM_PA_E!V62+FC_IND_NFM_SA_E!V62+FC_IND_NFM_OM_E!V62</f>
        <v>0</v>
      </c>
      <c r="W62" s="10">
        <f>FC_IND_NFM_AM_E!W62+FC_IND_NFM_PA_E!W62+FC_IND_NFM_SA_E!W62+FC_IND_NFM_OM_E!W62</f>
        <v>0</v>
      </c>
      <c r="X62" s="10">
        <f>FC_IND_NFM_AM_E!X62+FC_IND_NFM_PA_E!X62+FC_IND_NFM_SA_E!X62+FC_IND_NFM_OM_E!X62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FC_IND_NFM_AM_E!C63+FC_IND_NFM_PA_E!C63+FC_IND_NFM_SA_E!C63+FC_IND_NFM_OM_E!C63</f>
        <v>0</v>
      </c>
      <c r="D63" s="10">
        <f>FC_IND_NFM_AM_E!D63+FC_IND_NFM_PA_E!D63+FC_IND_NFM_SA_E!D63+FC_IND_NFM_OM_E!D63</f>
        <v>0</v>
      </c>
      <c r="E63" s="10">
        <f>FC_IND_NFM_AM_E!E63+FC_IND_NFM_PA_E!E63+FC_IND_NFM_SA_E!E63+FC_IND_NFM_OM_E!E63</f>
        <v>0</v>
      </c>
      <c r="F63" s="10">
        <f>FC_IND_NFM_AM_E!F63+FC_IND_NFM_PA_E!F63+FC_IND_NFM_SA_E!F63+FC_IND_NFM_OM_E!F63</f>
        <v>0</v>
      </c>
      <c r="G63" s="10">
        <f>FC_IND_NFM_AM_E!G63+FC_IND_NFM_PA_E!G63+FC_IND_NFM_SA_E!G63+FC_IND_NFM_OM_E!G63</f>
        <v>0</v>
      </c>
      <c r="H63" s="10">
        <f>FC_IND_NFM_AM_E!H63+FC_IND_NFM_PA_E!H63+FC_IND_NFM_SA_E!H63+FC_IND_NFM_OM_E!H63</f>
        <v>0</v>
      </c>
      <c r="I63" s="10">
        <f>FC_IND_NFM_AM_E!I63+FC_IND_NFM_PA_E!I63+FC_IND_NFM_SA_E!I63+FC_IND_NFM_OM_E!I63</f>
        <v>0</v>
      </c>
      <c r="J63" s="10">
        <f>FC_IND_NFM_AM_E!J63+FC_IND_NFM_PA_E!J63+FC_IND_NFM_SA_E!J63+FC_IND_NFM_OM_E!J63</f>
        <v>0</v>
      </c>
      <c r="K63" s="10">
        <f>FC_IND_NFM_AM_E!K63+FC_IND_NFM_PA_E!K63+FC_IND_NFM_SA_E!K63+FC_IND_NFM_OM_E!K63</f>
        <v>0</v>
      </c>
      <c r="L63" s="10">
        <f>FC_IND_NFM_AM_E!L63+FC_IND_NFM_PA_E!L63+FC_IND_NFM_SA_E!L63+FC_IND_NFM_OM_E!L63</f>
        <v>0</v>
      </c>
      <c r="M63" s="10">
        <f>FC_IND_NFM_AM_E!M63+FC_IND_NFM_PA_E!M63+FC_IND_NFM_SA_E!M63+FC_IND_NFM_OM_E!M63</f>
        <v>0</v>
      </c>
      <c r="N63" s="10">
        <f>FC_IND_NFM_AM_E!N63+FC_IND_NFM_PA_E!N63+FC_IND_NFM_SA_E!N63+FC_IND_NFM_OM_E!N63</f>
        <v>0</v>
      </c>
      <c r="O63" s="10">
        <f>FC_IND_NFM_AM_E!O63+FC_IND_NFM_PA_E!O63+FC_IND_NFM_SA_E!O63+FC_IND_NFM_OM_E!O63</f>
        <v>0</v>
      </c>
      <c r="P63" s="10">
        <f>FC_IND_NFM_AM_E!P63+FC_IND_NFM_PA_E!P63+FC_IND_NFM_SA_E!P63+FC_IND_NFM_OM_E!P63</f>
        <v>0</v>
      </c>
      <c r="Q63" s="10">
        <f>FC_IND_NFM_AM_E!Q63+FC_IND_NFM_PA_E!Q63+FC_IND_NFM_SA_E!Q63+FC_IND_NFM_OM_E!Q63</f>
        <v>0</v>
      </c>
      <c r="R63" s="10">
        <f>FC_IND_NFM_AM_E!R63+FC_IND_NFM_PA_E!R63+FC_IND_NFM_SA_E!R63+FC_IND_NFM_OM_E!R63</f>
        <v>0</v>
      </c>
      <c r="S63" s="10">
        <f>FC_IND_NFM_AM_E!S63+FC_IND_NFM_PA_E!S63+FC_IND_NFM_SA_E!S63+FC_IND_NFM_OM_E!S63</f>
        <v>0</v>
      </c>
      <c r="T63" s="10">
        <f>FC_IND_NFM_AM_E!T63+FC_IND_NFM_PA_E!T63+FC_IND_NFM_SA_E!T63+FC_IND_NFM_OM_E!T63</f>
        <v>0</v>
      </c>
      <c r="U63" s="10">
        <f>FC_IND_NFM_AM_E!U63+FC_IND_NFM_PA_E!U63+FC_IND_NFM_SA_E!U63+FC_IND_NFM_OM_E!U63</f>
        <v>0</v>
      </c>
      <c r="V63" s="10">
        <f>FC_IND_NFM_AM_E!V63+FC_IND_NFM_PA_E!V63+FC_IND_NFM_SA_E!V63+FC_IND_NFM_OM_E!V63</f>
        <v>0</v>
      </c>
      <c r="W63" s="10">
        <f>FC_IND_NFM_AM_E!W63+FC_IND_NFM_PA_E!W63+FC_IND_NFM_SA_E!W63+FC_IND_NFM_OM_E!W63</f>
        <v>0</v>
      </c>
      <c r="X63" s="10">
        <f>FC_IND_NFM_AM_E!X63+FC_IND_NFM_PA_E!X63+FC_IND_NFM_SA_E!X63+FC_IND_NFM_OM_E!X63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FC_IND_NFM_AM_E!C64+FC_IND_NFM_PA_E!C64+FC_IND_NFM_SA_E!C64+FC_IND_NFM_OM_E!C64</f>
        <v>0</v>
      </c>
      <c r="D64" s="10">
        <f>FC_IND_NFM_AM_E!D64+FC_IND_NFM_PA_E!D64+FC_IND_NFM_SA_E!D64+FC_IND_NFM_OM_E!D64</f>
        <v>0</v>
      </c>
      <c r="E64" s="10">
        <f>FC_IND_NFM_AM_E!E64+FC_IND_NFM_PA_E!E64+FC_IND_NFM_SA_E!E64+FC_IND_NFM_OM_E!E64</f>
        <v>0</v>
      </c>
      <c r="F64" s="10">
        <f>FC_IND_NFM_AM_E!F64+FC_IND_NFM_PA_E!F64+FC_IND_NFM_SA_E!F64+FC_IND_NFM_OM_E!F64</f>
        <v>0</v>
      </c>
      <c r="G64" s="10">
        <f>FC_IND_NFM_AM_E!G64+FC_IND_NFM_PA_E!G64+FC_IND_NFM_SA_E!G64+FC_IND_NFM_OM_E!G64</f>
        <v>0</v>
      </c>
      <c r="H64" s="10">
        <f>FC_IND_NFM_AM_E!H64+FC_IND_NFM_PA_E!H64+FC_IND_NFM_SA_E!H64+FC_IND_NFM_OM_E!H64</f>
        <v>0</v>
      </c>
      <c r="I64" s="10">
        <f>FC_IND_NFM_AM_E!I64+FC_IND_NFM_PA_E!I64+FC_IND_NFM_SA_E!I64+FC_IND_NFM_OM_E!I64</f>
        <v>0</v>
      </c>
      <c r="J64" s="10">
        <f>FC_IND_NFM_AM_E!J64+FC_IND_NFM_PA_E!J64+FC_IND_NFM_SA_E!J64+FC_IND_NFM_OM_E!J64</f>
        <v>0</v>
      </c>
      <c r="K64" s="10">
        <f>FC_IND_NFM_AM_E!K64+FC_IND_NFM_PA_E!K64+FC_IND_NFM_SA_E!K64+FC_IND_NFM_OM_E!K64</f>
        <v>0</v>
      </c>
      <c r="L64" s="10">
        <f>FC_IND_NFM_AM_E!L64+FC_IND_NFM_PA_E!L64+FC_IND_NFM_SA_E!L64+FC_IND_NFM_OM_E!L64</f>
        <v>0</v>
      </c>
      <c r="M64" s="10">
        <f>FC_IND_NFM_AM_E!M64+FC_IND_NFM_PA_E!M64+FC_IND_NFM_SA_E!M64+FC_IND_NFM_OM_E!M64</f>
        <v>0</v>
      </c>
      <c r="N64" s="10">
        <f>FC_IND_NFM_AM_E!N64+FC_IND_NFM_PA_E!N64+FC_IND_NFM_SA_E!N64+FC_IND_NFM_OM_E!N64</f>
        <v>0</v>
      </c>
      <c r="O64" s="10">
        <f>FC_IND_NFM_AM_E!O64+FC_IND_NFM_PA_E!O64+FC_IND_NFM_SA_E!O64+FC_IND_NFM_OM_E!O64</f>
        <v>0</v>
      </c>
      <c r="P64" s="10">
        <f>FC_IND_NFM_AM_E!P64+FC_IND_NFM_PA_E!P64+FC_IND_NFM_SA_E!P64+FC_IND_NFM_OM_E!P64</f>
        <v>0</v>
      </c>
      <c r="Q64" s="10">
        <f>FC_IND_NFM_AM_E!Q64+FC_IND_NFM_PA_E!Q64+FC_IND_NFM_SA_E!Q64+FC_IND_NFM_OM_E!Q64</f>
        <v>0</v>
      </c>
      <c r="R64" s="10">
        <f>FC_IND_NFM_AM_E!R64+FC_IND_NFM_PA_E!R64+FC_IND_NFM_SA_E!R64+FC_IND_NFM_OM_E!R64</f>
        <v>0</v>
      </c>
      <c r="S64" s="10">
        <f>FC_IND_NFM_AM_E!S64+FC_IND_NFM_PA_E!S64+FC_IND_NFM_SA_E!S64+FC_IND_NFM_OM_E!S64</f>
        <v>0</v>
      </c>
      <c r="T64" s="10">
        <f>FC_IND_NFM_AM_E!T64+FC_IND_NFM_PA_E!T64+FC_IND_NFM_SA_E!T64+FC_IND_NFM_OM_E!T64</f>
        <v>0</v>
      </c>
      <c r="U64" s="10">
        <f>FC_IND_NFM_AM_E!U64+FC_IND_NFM_PA_E!U64+FC_IND_NFM_SA_E!U64+FC_IND_NFM_OM_E!U64</f>
        <v>0</v>
      </c>
      <c r="V64" s="10">
        <f>FC_IND_NFM_AM_E!V64+FC_IND_NFM_PA_E!V64+FC_IND_NFM_SA_E!V64+FC_IND_NFM_OM_E!V64</f>
        <v>0</v>
      </c>
      <c r="W64" s="10">
        <f>FC_IND_NFM_AM_E!W64+FC_IND_NFM_PA_E!W64+FC_IND_NFM_SA_E!W64+FC_IND_NFM_OM_E!W64</f>
        <v>0</v>
      </c>
      <c r="X64" s="10">
        <f>FC_IND_NFM_AM_E!X64+FC_IND_NFM_PA_E!X64+FC_IND_NFM_SA_E!X64+FC_IND_NFM_OM_E!X64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FC_IND_NFM_AM_E!C65+FC_IND_NFM_PA_E!C65+FC_IND_NFM_SA_E!C65+FC_IND_NFM_OM_E!C65</f>
        <v>0</v>
      </c>
      <c r="D65" s="10">
        <f>FC_IND_NFM_AM_E!D65+FC_IND_NFM_PA_E!D65+FC_IND_NFM_SA_E!D65+FC_IND_NFM_OM_E!D65</f>
        <v>0</v>
      </c>
      <c r="E65" s="10">
        <f>FC_IND_NFM_AM_E!E65+FC_IND_NFM_PA_E!E65+FC_IND_NFM_SA_E!E65+FC_IND_NFM_OM_E!E65</f>
        <v>0</v>
      </c>
      <c r="F65" s="10">
        <f>FC_IND_NFM_AM_E!F65+FC_IND_NFM_PA_E!F65+FC_IND_NFM_SA_E!F65+FC_IND_NFM_OM_E!F65</f>
        <v>0</v>
      </c>
      <c r="G65" s="10">
        <f>FC_IND_NFM_AM_E!G65+FC_IND_NFM_PA_E!G65+FC_IND_NFM_SA_E!G65+FC_IND_NFM_OM_E!G65</f>
        <v>0</v>
      </c>
      <c r="H65" s="10">
        <f>FC_IND_NFM_AM_E!H65+FC_IND_NFM_PA_E!H65+FC_IND_NFM_SA_E!H65+FC_IND_NFM_OM_E!H65</f>
        <v>0</v>
      </c>
      <c r="I65" s="10">
        <f>FC_IND_NFM_AM_E!I65+FC_IND_NFM_PA_E!I65+FC_IND_NFM_SA_E!I65+FC_IND_NFM_OM_E!I65</f>
        <v>0</v>
      </c>
      <c r="J65" s="10">
        <f>FC_IND_NFM_AM_E!J65+FC_IND_NFM_PA_E!J65+FC_IND_NFM_SA_E!J65+FC_IND_NFM_OM_E!J65</f>
        <v>0</v>
      </c>
      <c r="K65" s="10">
        <f>FC_IND_NFM_AM_E!K65+FC_IND_NFM_PA_E!K65+FC_IND_NFM_SA_E!K65+FC_IND_NFM_OM_E!K65</f>
        <v>0</v>
      </c>
      <c r="L65" s="10">
        <f>FC_IND_NFM_AM_E!L65+FC_IND_NFM_PA_E!L65+FC_IND_NFM_SA_E!L65+FC_IND_NFM_OM_E!L65</f>
        <v>0</v>
      </c>
      <c r="M65" s="10">
        <f>FC_IND_NFM_AM_E!M65+FC_IND_NFM_PA_E!M65+FC_IND_NFM_SA_E!M65+FC_IND_NFM_OM_E!M65</f>
        <v>0</v>
      </c>
      <c r="N65" s="10">
        <f>FC_IND_NFM_AM_E!N65+FC_IND_NFM_PA_E!N65+FC_IND_NFM_SA_E!N65+FC_IND_NFM_OM_E!N65</f>
        <v>0</v>
      </c>
      <c r="O65" s="10">
        <f>FC_IND_NFM_AM_E!O65+FC_IND_NFM_PA_E!O65+FC_IND_NFM_SA_E!O65+FC_IND_NFM_OM_E!O65</f>
        <v>0</v>
      </c>
      <c r="P65" s="10">
        <f>FC_IND_NFM_AM_E!P65+FC_IND_NFM_PA_E!P65+FC_IND_NFM_SA_E!P65+FC_IND_NFM_OM_E!P65</f>
        <v>0</v>
      </c>
      <c r="Q65" s="10">
        <f>FC_IND_NFM_AM_E!Q65+FC_IND_NFM_PA_E!Q65+FC_IND_NFM_SA_E!Q65+FC_IND_NFM_OM_E!Q65</f>
        <v>0</v>
      </c>
      <c r="R65" s="10">
        <f>FC_IND_NFM_AM_E!R65+FC_IND_NFM_PA_E!R65+FC_IND_NFM_SA_E!R65+FC_IND_NFM_OM_E!R65</f>
        <v>0</v>
      </c>
      <c r="S65" s="10">
        <f>FC_IND_NFM_AM_E!S65+FC_IND_NFM_PA_E!S65+FC_IND_NFM_SA_E!S65+FC_IND_NFM_OM_E!S65</f>
        <v>0</v>
      </c>
      <c r="T65" s="10">
        <f>FC_IND_NFM_AM_E!T65+FC_IND_NFM_PA_E!T65+FC_IND_NFM_SA_E!T65+FC_IND_NFM_OM_E!T65</f>
        <v>0</v>
      </c>
      <c r="U65" s="10">
        <f>FC_IND_NFM_AM_E!U65+FC_IND_NFM_PA_E!U65+FC_IND_NFM_SA_E!U65+FC_IND_NFM_OM_E!U65</f>
        <v>0</v>
      </c>
      <c r="V65" s="10">
        <f>FC_IND_NFM_AM_E!V65+FC_IND_NFM_PA_E!V65+FC_IND_NFM_SA_E!V65+FC_IND_NFM_OM_E!V65</f>
        <v>0</v>
      </c>
      <c r="W65" s="10">
        <f>FC_IND_NFM_AM_E!W65+FC_IND_NFM_PA_E!W65+FC_IND_NFM_SA_E!W65+FC_IND_NFM_OM_E!W65</f>
        <v>0</v>
      </c>
      <c r="X65" s="10">
        <f>FC_IND_NFM_AM_E!X65+FC_IND_NFM_PA_E!X65+FC_IND_NFM_SA_E!X65+FC_IND_NFM_OM_E!X65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FC_IND_NFM_AM_E!C66+FC_IND_NFM_PA_E!C66+FC_IND_NFM_SA_E!C66+FC_IND_NFM_OM_E!C66</f>
        <v>0</v>
      </c>
      <c r="D66" s="10">
        <f>FC_IND_NFM_AM_E!D66+FC_IND_NFM_PA_E!D66+FC_IND_NFM_SA_E!D66+FC_IND_NFM_OM_E!D66</f>
        <v>0</v>
      </c>
      <c r="E66" s="10">
        <f>FC_IND_NFM_AM_E!E66+FC_IND_NFM_PA_E!E66+FC_IND_NFM_SA_E!E66+FC_IND_NFM_OM_E!E66</f>
        <v>0</v>
      </c>
      <c r="F66" s="10">
        <f>FC_IND_NFM_AM_E!F66+FC_IND_NFM_PA_E!F66+FC_IND_NFM_SA_E!F66+FC_IND_NFM_OM_E!F66</f>
        <v>0</v>
      </c>
      <c r="G66" s="10">
        <f>FC_IND_NFM_AM_E!G66+FC_IND_NFM_PA_E!G66+FC_IND_NFM_SA_E!G66+FC_IND_NFM_OM_E!G66</f>
        <v>0</v>
      </c>
      <c r="H66" s="10">
        <f>FC_IND_NFM_AM_E!H66+FC_IND_NFM_PA_E!H66+FC_IND_NFM_SA_E!H66+FC_IND_NFM_OM_E!H66</f>
        <v>0</v>
      </c>
      <c r="I66" s="10">
        <f>FC_IND_NFM_AM_E!I66+FC_IND_NFM_PA_E!I66+FC_IND_NFM_SA_E!I66+FC_IND_NFM_OM_E!I66</f>
        <v>0</v>
      </c>
      <c r="J66" s="10">
        <f>FC_IND_NFM_AM_E!J66+FC_IND_NFM_PA_E!J66+FC_IND_NFM_SA_E!J66+FC_IND_NFM_OM_E!J66</f>
        <v>0</v>
      </c>
      <c r="K66" s="10">
        <f>FC_IND_NFM_AM_E!K66+FC_IND_NFM_PA_E!K66+FC_IND_NFM_SA_E!K66+FC_IND_NFM_OM_E!K66</f>
        <v>0</v>
      </c>
      <c r="L66" s="10">
        <f>FC_IND_NFM_AM_E!L66+FC_IND_NFM_PA_E!L66+FC_IND_NFM_SA_E!L66+FC_IND_NFM_OM_E!L66</f>
        <v>0</v>
      </c>
      <c r="M66" s="10">
        <f>FC_IND_NFM_AM_E!M66+FC_IND_NFM_PA_E!M66+FC_IND_NFM_SA_E!M66+FC_IND_NFM_OM_E!M66</f>
        <v>0</v>
      </c>
      <c r="N66" s="10">
        <f>FC_IND_NFM_AM_E!N66+FC_IND_NFM_PA_E!N66+FC_IND_NFM_SA_E!N66+FC_IND_NFM_OM_E!N66</f>
        <v>0</v>
      </c>
      <c r="O66" s="10">
        <f>FC_IND_NFM_AM_E!O66+FC_IND_NFM_PA_E!O66+FC_IND_NFM_SA_E!O66+FC_IND_NFM_OM_E!O66</f>
        <v>0</v>
      </c>
      <c r="P66" s="10">
        <f>FC_IND_NFM_AM_E!P66+FC_IND_NFM_PA_E!P66+FC_IND_NFM_SA_E!P66+FC_IND_NFM_OM_E!P66</f>
        <v>0</v>
      </c>
      <c r="Q66" s="10">
        <f>FC_IND_NFM_AM_E!Q66+FC_IND_NFM_PA_E!Q66+FC_IND_NFM_SA_E!Q66+FC_IND_NFM_OM_E!Q66</f>
        <v>0</v>
      </c>
      <c r="R66" s="10">
        <f>FC_IND_NFM_AM_E!R66+FC_IND_NFM_PA_E!R66+FC_IND_NFM_SA_E!R66+FC_IND_NFM_OM_E!R66</f>
        <v>0</v>
      </c>
      <c r="S66" s="10">
        <f>FC_IND_NFM_AM_E!S66+FC_IND_NFM_PA_E!S66+FC_IND_NFM_SA_E!S66+FC_IND_NFM_OM_E!S66</f>
        <v>0</v>
      </c>
      <c r="T66" s="10">
        <f>FC_IND_NFM_AM_E!T66+FC_IND_NFM_PA_E!T66+FC_IND_NFM_SA_E!T66+FC_IND_NFM_OM_E!T66</f>
        <v>0</v>
      </c>
      <c r="U66" s="10">
        <f>FC_IND_NFM_AM_E!U66+FC_IND_NFM_PA_E!U66+FC_IND_NFM_SA_E!U66+FC_IND_NFM_OM_E!U66</f>
        <v>0</v>
      </c>
      <c r="V66" s="10">
        <f>FC_IND_NFM_AM_E!V66+FC_IND_NFM_PA_E!V66+FC_IND_NFM_SA_E!V66+FC_IND_NFM_OM_E!V66</f>
        <v>0</v>
      </c>
      <c r="W66" s="10">
        <f>FC_IND_NFM_AM_E!W66+FC_IND_NFM_PA_E!W66+FC_IND_NFM_SA_E!W66+FC_IND_NFM_OM_E!W66</f>
        <v>0</v>
      </c>
      <c r="X66" s="10">
        <f>FC_IND_NFM_AM_E!X66+FC_IND_NFM_PA_E!X66+FC_IND_NFM_SA_E!X66+FC_IND_NFM_OM_E!X66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FC_IND_NFM_AM_E!C67+FC_IND_NFM_PA_E!C67+FC_IND_NFM_SA_E!C67+FC_IND_NFM_OM_E!C67</f>
        <v>0</v>
      </c>
      <c r="D67" s="10">
        <f>FC_IND_NFM_AM_E!D67+FC_IND_NFM_PA_E!D67+FC_IND_NFM_SA_E!D67+FC_IND_NFM_OM_E!D67</f>
        <v>0</v>
      </c>
      <c r="E67" s="10">
        <f>FC_IND_NFM_AM_E!E67+FC_IND_NFM_PA_E!E67+FC_IND_NFM_SA_E!E67+FC_IND_NFM_OM_E!E67</f>
        <v>0</v>
      </c>
      <c r="F67" s="10">
        <f>FC_IND_NFM_AM_E!F67+FC_IND_NFM_PA_E!F67+FC_IND_NFM_SA_E!F67+FC_IND_NFM_OM_E!F67</f>
        <v>0</v>
      </c>
      <c r="G67" s="10">
        <f>FC_IND_NFM_AM_E!G67+FC_IND_NFM_PA_E!G67+FC_IND_NFM_SA_E!G67+FC_IND_NFM_OM_E!G67</f>
        <v>0</v>
      </c>
      <c r="H67" s="10">
        <f>FC_IND_NFM_AM_E!H67+FC_IND_NFM_PA_E!H67+FC_IND_NFM_SA_E!H67+FC_IND_NFM_OM_E!H67</f>
        <v>0</v>
      </c>
      <c r="I67" s="10">
        <f>FC_IND_NFM_AM_E!I67+FC_IND_NFM_PA_E!I67+FC_IND_NFM_SA_E!I67+FC_IND_NFM_OM_E!I67</f>
        <v>0</v>
      </c>
      <c r="J67" s="10">
        <f>FC_IND_NFM_AM_E!J67+FC_IND_NFM_PA_E!J67+FC_IND_NFM_SA_E!J67+FC_IND_NFM_OM_E!J67</f>
        <v>0</v>
      </c>
      <c r="K67" s="10">
        <f>FC_IND_NFM_AM_E!K67+FC_IND_NFM_PA_E!K67+FC_IND_NFM_SA_E!K67+FC_IND_NFM_OM_E!K67</f>
        <v>0</v>
      </c>
      <c r="L67" s="10">
        <f>FC_IND_NFM_AM_E!L67+FC_IND_NFM_PA_E!L67+FC_IND_NFM_SA_E!L67+FC_IND_NFM_OM_E!L67</f>
        <v>0</v>
      </c>
      <c r="M67" s="10">
        <f>FC_IND_NFM_AM_E!M67+FC_IND_NFM_PA_E!M67+FC_IND_NFM_SA_E!M67+FC_IND_NFM_OM_E!M67</f>
        <v>0</v>
      </c>
      <c r="N67" s="10">
        <f>FC_IND_NFM_AM_E!N67+FC_IND_NFM_PA_E!N67+FC_IND_NFM_SA_E!N67+FC_IND_NFM_OM_E!N67</f>
        <v>0</v>
      </c>
      <c r="O67" s="10">
        <f>FC_IND_NFM_AM_E!O67+FC_IND_NFM_PA_E!O67+FC_IND_NFM_SA_E!O67+FC_IND_NFM_OM_E!O67</f>
        <v>0</v>
      </c>
      <c r="P67" s="10">
        <f>FC_IND_NFM_AM_E!P67+FC_IND_NFM_PA_E!P67+FC_IND_NFM_SA_E!P67+FC_IND_NFM_OM_E!P67</f>
        <v>0</v>
      </c>
      <c r="Q67" s="10">
        <f>FC_IND_NFM_AM_E!Q67+FC_IND_NFM_PA_E!Q67+FC_IND_NFM_SA_E!Q67+FC_IND_NFM_OM_E!Q67</f>
        <v>0</v>
      </c>
      <c r="R67" s="10">
        <f>FC_IND_NFM_AM_E!R67+FC_IND_NFM_PA_E!R67+FC_IND_NFM_SA_E!R67+FC_IND_NFM_OM_E!R67</f>
        <v>0</v>
      </c>
      <c r="S67" s="10">
        <f>FC_IND_NFM_AM_E!S67+FC_IND_NFM_PA_E!S67+FC_IND_NFM_SA_E!S67+FC_IND_NFM_OM_E!S67</f>
        <v>0</v>
      </c>
      <c r="T67" s="10">
        <f>FC_IND_NFM_AM_E!T67+FC_IND_NFM_PA_E!T67+FC_IND_NFM_SA_E!T67+FC_IND_NFM_OM_E!T67</f>
        <v>0</v>
      </c>
      <c r="U67" s="10">
        <f>FC_IND_NFM_AM_E!U67+FC_IND_NFM_PA_E!U67+FC_IND_NFM_SA_E!U67+FC_IND_NFM_OM_E!U67</f>
        <v>0</v>
      </c>
      <c r="V67" s="10">
        <f>FC_IND_NFM_AM_E!V67+FC_IND_NFM_PA_E!V67+FC_IND_NFM_SA_E!V67+FC_IND_NFM_OM_E!V67</f>
        <v>0</v>
      </c>
      <c r="W67" s="10">
        <f>FC_IND_NFM_AM_E!W67+FC_IND_NFM_PA_E!W67+FC_IND_NFM_SA_E!W67+FC_IND_NFM_OM_E!W67</f>
        <v>0</v>
      </c>
      <c r="X67" s="10">
        <f>FC_IND_NFM_AM_E!X67+FC_IND_NFM_PA_E!X67+FC_IND_NFM_SA_E!X67+FC_IND_NFM_OM_E!X67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FC_IND_NFM_AM_E!C68+FC_IND_NFM_PA_E!C68+FC_IND_NFM_SA_E!C68+FC_IND_NFM_OM_E!C68</f>
        <v>0</v>
      </c>
      <c r="D68" s="10">
        <f>FC_IND_NFM_AM_E!D68+FC_IND_NFM_PA_E!D68+FC_IND_NFM_SA_E!D68+FC_IND_NFM_OM_E!D68</f>
        <v>0</v>
      </c>
      <c r="E68" s="10">
        <f>FC_IND_NFM_AM_E!E68+FC_IND_NFM_PA_E!E68+FC_IND_NFM_SA_E!E68+FC_IND_NFM_OM_E!E68</f>
        <v>0</v>
      </c>
      <c r="F68" s="10">
        <f>FC_IND_NFM_AM_E!F68+FC_IND_NFM_PA_E!F68+FC_IND_NFM_SA_E!F68+FC_IND_NFM_OM_E!F68</f>
        <v>0</v>
      </c>
      <c r="G68" s="10">
        <f>FC_IND_NFM_AM_E!G68+FC_IND_NFM_PA_E!G68+FC_IND_NFM_SA_E!G68+FC_IND_NFM_OM_E!G68</f>
        <v>0</v>
      </c>
      <c r="H68" s="10">
        <f>FC_IND_NFM_AM_E!H68+FC_IND_NFM_PA_E!H68+FC_IND_NFM_SA_E!H68+FC_IND_NFM_OM_E!H68</f>
        <v>0</v>
      </c>
      <c r="I68" s="10">
        <f>FC_IND_NFM_AM_E!I68+FC_IND_NFM_PA_E!I68+FC_IND_NFM_SA_E!I68+FC_IND_NFM_OM_E!I68</f>
        <v>0</v>
      </c>
      <c r="J68" s="10">
        <f>FC_IND_NFM_AM_E!J68+FC_IND_NFM_PA_E!J68+FC_IND_NFM_SA_E!J68+FC_IND_NFM_OM_E!J68</f>
        <v>0</v>
      </c>
      <c r="K68" s="10">
        <f>FC_IND_NFM_AM_E!K68+FC_IND_NFM_PA_E!K68+FC_IND_NFM_SA_E!K68+FC_IND_NFM_OM_E!K68</f>
        <v>0</v>
      </c>
      <c r="L68" s="10">
        <f>FC_IND_NFM_AM_E!L68+FC_IND_NFM_PA_E!L68+FC_IND_NFM_SA_E!L68+FC_IND_NFM_OM_E!L68</f>
        <v>0</v>
      </c>
      <c r="M68" s="10">
        <f>FC_IND_NFM_AM_E!M68+FC_IND_NFM_PA_E!M68+FC_IND_NFM_SA_E!M68+FC_IND_NFM_OM_E!M68</f>
        <v>0</v>
      </c>
      <c r="N68" s="10">
        <f>FC_IND_NFM_AM_E!N68+FC_IND_NFM_PA_E!N68+FC_IND_NFM_SA_E!N68+FC_IND_NFM_OM_E!N68</f>
        <v>0</v>
      </c>
      <c r="O68" s="10">
        <f>FC_IND_NFM_AM_E!O68+FC_IND_NFM_PA_E!O68+FC_IND_NFM_SA_E!O68+FC_IND_NFM_OM_E!O68</f>
        <v>0</v>
      </c>
      <c r="P68" s="10">
        <f>FC_IND_NFM_AM_E!P68+FC_IND_NFM_PA_E!P68+FC_IND_NFM_SA_E!P68+FC_IND_NFM_OM_E!P68</f>
        <v>0</v>
      </c>
      <c r="Q68" s="10">
        <f>FC_IND_NFM_AM_E!Q68+FC_IND_NFM_PA_E!Q68+FC_IND_NFM_SA_E!Q68+FC_IND_NFM_OM_E!Q68</f>
        <v>0</v>
      </c>
      <c r="R68" s="10">
        <f>FC_IND_NFM_AM_E!R68+FC_IND_NFM_PA_E!R68+FC_IND_NFM_SA_E!R68+FC_IND_NFM_OM_E!R68</f>
        <v>0</v>
      </c>
      <c r="S68" s="10">
        <f>FC_IND_NFM_AM_E!S68+FC_IND_NFM_PA_E!S68+FC_IND_NFM_SA_E!S68+FC_IND_NFM_OM_E!S68</f>
        <v>0</v>
      </c>
      <c r="T68" s="10">
        <f>FC_IND_NFM_AM_E!T68+FC_IND_NFM_PA_E!T68+FC_IND_NFM_SA_E!T68+FC_IND_NFM_OM_E!T68</f>
        <v>0</v>
      </c>
      <c r="U68" s="10">
        <f>FC_IND_NFM_AM_E!U68+FC_IND_NFM_PA_E!U68+FC_IND_NFM_SA_E!U68+FC_IND_NFM_OM_E!U68</f>
        <v>0</v>
      </c>
      <c r="V68" s="10">
        <f>FC_IND_NFM_AM_E!V68+FC_IND_NFM_PA_E!V68+FC_IND_NFM_SA_E!V68+FC_IND_NFM_OM_E!V68</f>
        <v>0</v>
      </c>
      <c r="W68" s="10">
        <f>FC_IND_NFM_AM_E!W68+FC_IND_NFM_PA_E!W68+FC_IND_NFM_SA_E!W68+FC_IND_NFM_OM_E!W68</f>
        <v>0</v>
      </c>
      <c r="X68" s="10">
        <f>FC_IND_NFM_AM_E!X68+FC_IND_NFM_PA_E!X68+FC_IND_NFM_SA_E!X68+FC_IND_NFM_OM_E!X68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FC_IND_NFM_AM_E!C69+FC_IND_NFM_PA_E!C69+FC_IND_NFM_SA_E!C69+FC_IND_NFM_OM_E!C69</f>
        <v>0</v>
      </c>
      <c r="D69" s="10">
        <f>FC_IND_NFM_AM_E!D69+FC_IND_NFM_PA_E!D69+FC_IND_NFM_SA_E!D69+FC_IND_NFM_OM_E!D69</f>
        <v>0</v>
      </c>
      <c r="E69" s="10">
        <f>FC_IND_NFM_AM_E!E69+FC_IND_NFM_PA_E!E69+FC_IND_NFM_SA_E!E69+FC_IND_NFM_OM_E!E69</f>
        <v>0</v>
      </c>
      <c r="F69" s="10">
        <f>FC_IND_NFM_AM_E!F69+FC_IND_NFM_PA_E!F69+FC_IND_NFM_SA_E!F69+FC_IND_NFM_OM_E!F69</f>
        <v>0</v>
      </c>
      <c r="G69" s="10">
        <f>FC_IND_NFM_AM_E!G69+FC_IND_NFM_PA_E!G69+FC_IND_NFM_SA_E!G69+FC_IND_NFM_OM_E!G69</f>
        <v>0</v>
      </c>
      <c r="H69" s="10">
        <f>FC_IND_NFM_AM_E!H69+FC_IND_NFM_PA_E!H69+FC_IND_NFM_SA_E!H69+FC_IND_NFM_OM_E!H69</f>
        <v>0</v>
      </c>
      <c r="I69" s="10">
        <f>FC_IND_NFM_AM_E!I69+FC_IND_NFM_PA_E!I69+FC_IND_NFM_SA_E!I69+FC_IND_NFM_OM_E!I69</f>
        <v>0</v>
      </c>
      <c r="J69" s="10">
        <f>FC_IND_NFM_AM_E!J69+FC_IND_NFM_PA_E!J69+FC_IND_NFM_SA_E!J69+FC_IND_NFM_OM_E!J69</f>
        <v>0</v>
      </c>
      <c r="K69" s="10">
        <f>FC_IND_NFM_AM_E!K69+FC_IND_NFM_PA_E!K69+FC_IND_NFM_SA_E!K69+FC_IND_NFM_OM_E!K69</f>
        <v>0</v>
      </c>
      <c r="L69" s="10">
        <f>FC_IND_NFM_AM_E!L69+FC_IND_NFM_PA_E!L69+FC_IND_NFM_SA_E!L69+FC_IND_NFM_OM_E!L69</f>
        <v>0</v>
      </c>
      <c r="M69" s="10">
        <f>FC_IND_NFM_AM_E!M69+FC_IND_NFM_PA_E!M69+FC_IND_NFM_SA_E!M69+FC_IND_NFM_OM_E!M69</f>
        <v>0</v>
      </c>
      <c r="N69" s="10">
        <f>FC_IND_NFM_AM_E!N69+FC_IND_NFM_PA_E!N69+FC_IND_NFM_SA_E!N69+FC_IND_NFM_OM_E!N69</f>
        <v>0</v>
      </c>
      <c r="O69" s="10">
        <f>FC_IND_NFM_AM_E!O69+FC_IND_NFM_PA_E!O69+FC_IND_NFM_SA_E!O69+FC_IND_NFM_OM_E!O69</f>
        <v>0</v>
      </c>
      <c r="P69" s="10">
        <f>FC_IND_NFM_AM_E!P69+FC_IND_NFM_PA_E!P69+FC_IND_NFM_SA_E!P69+FC_IND_NFM_OM_E!P69</f>
        <v>0</v>
      </c>
      <c r="Q69" s="10">
        <f>FC_IND_NFM_AM_E!Q69+FC_IND_NFM_PA_E!Q69+FC_IND_NFM_SA_E!Q69+FC_IND_NFM_OM_E!Q69</f>
        <v>0</v>
      </c>
      <c r="R69" s="10">
        <f>FC_IND_NFM_AM_E!R69+FC_IND_NFM_PA_E!R69+FC_IND_NFM_SA_E!R69+FC_IND_NFM_OM_E!R69</f>
        <v>0</v>
      </c>
      <c r="S69" s="10">
        <f>FC_IND_NFM_AM_E!S69+FC_IND_NFM_PA_E!S69+FC_IND_NFM_SA_E!S69+FC_IND_NFM_OM_E!S69</f>
        <v>0</v>
      </c>
      <c r="T69" s="10">
        <f>FC_IND_NFM_AM_E!T69+FC_IND_NFM_PA_E!T69+FC_IND_NFM_SA_E!T69+FC_IND_NFM_OM_E!T69</f>
        <v>0</v>
      </c>
      <c r="U69" s="10">
        <f>FC_IND_NFM_AM_E!U69+FC_IND_NFM_PA_E!U69+FC_IND_NFM_SA_E!U69+FC_IND_NFM_OM_E!U69</f>
        <v>0</v>
      </c>
      <c r="V69" s="10">
        <f>FC_IND_NFM_AM_E!V69+FC_IND_NFM_PA_E!V69+FC_IND_NFM_SA_E!V69+FC_IND_NFM_OM_E!V69</f>
        <v>0</v>
      </c>
      <c r="W69" s="10">
        <f>FC_IND_NFM_AM_E!W69+FC_IND_NFM_PA_E!W69+FC_IND_NFM_SA_E!W69+FC_IND_NFM_OM_E!W69</f>
        <v>0</v>
      </c>
      <c r="X69" s="10">
        <f>FC_IND_NFM_AM_E!X69+FC_IND_NFM_PA_E!X69+FC_IND_NFM_SA_E!X69+FC_IND_NFM_OM_E!X69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FC_IND_NFM_AM_E!C70+FC_IND_NFM_PA_E!C70+FC_IND_NFM_SA_E!C70+FC_IND_NFM_OM_E!C70</f>
        <v>0</v>
      </c>
      <c r="D70" s="10">
        <f>FC_IND_NFM_AM_E!D70+FC_IND_NFM_PA_E!D70+FC_IND_NFM_SA_E!D70+FC_IND_NFM_OM_E!D70</f>
        <v>0</v>
      </c>
      <c r="E70" s="10">
        <f>FC_IND_NFM_AM_E!E70+FC_IND_NFM_PA_E!E70+FC_IND_NFM_SA_E!E70+FC_IND_NFM_OM_E!E70</f>
        <v>0</v>
      </c>
      <c r="F70" s="10">
        <f>FC_IND_NFM_AM_E!F70+FC_IND_NFM_PA_E!F70+FC_IND_NFM_SA_E!F70+FC_IND_NFM_OM_E!F70</f>
        <v>0</v>
      </c>
      <c r="G70" s="10">
        <f>FC_IND_NFM_AM_E!G70+FC_IND_NFM_PA_E!G70+FC_IND_NFM_SA_E!G70+FC_IND_NFM_OM_E!G70</f>
        <v>0</v>
      </c>
      <c r="H70" s="10">
        <f>FC_IND_NFM_AM_E!H70+FC_IND_NFM_PA_E!H70+FC_IND_NFM_SA_E!H70+FC_IND_NFM_OM_E!H70</f>
        <v>0</v>
      </c>
      <c r="I70" s="10">
        <f>FC_IND_NFM_AM_E!I70+FC_IND_NFM_PA_E!I70+FC_IND_NFM_SA_E!I70+FC_IND_NFM_OM_E!I70</f>
        <v>0</v>
      </c>
      <c r="J70" s="10">
        <f>FC_IND_NFM_AM_E!J70+FC_IND_NFM_PA_E!J70+FC_IND_NFM_SA_E!J70+FC_IND_NFM_OM_E!J70</f>
        <v>0</v>
      </c>
      <c r="K70" s="10">
        <f>FC_IND_NFM_AM_E!K70+FC_IND_NFM_PA_E!K70+FC_IND_NFM_SA_E!K70+FC_IND_NFM_OM_E!K70</f>
        <v>0</v>
      </c>
      <c r="L70" s="10">
        <f>FC_IND_NFM_AM_E!L70+FC_IND_NFM_PA_E!L70+FC_IND_NFM_SA_E!L70+FC_IND_NFM_OM_E!L70</f>
        <v>0</v>
      </c>
      <c r="M70" s="10">
        <f>FC_IND_NFM_AM_E!M70+FC_IND_NFM_PA_E!M70+FC_IND_NFM_SA_E!M70+FC_IND_NFM_OM_E!M70</f>
        <v>0</v>
      </c>
      <c r="N70" s="10">
        <f>FC_IND_NFM_AM_E!N70+FC_IND_NFM_PA_E!N70+FC_IND_NFM_SA_E!N70+FC_IND_NFM_OM_E!N70</f>
        <v>0</v>
      </c>
      <c r="O70" s="10">
        <f>FC_IND_NFM_AM_E!O70+FC_IND_NFM_PA_E!O70+FC_IND_NFM_SA_E!O70+FC_IND_NFM_OM_E!O70</f>
        <v>0</v>
      </c>
      <c r="P70" s="10">
        <f>FC_IND_NFM_AM_E!P70+FC_IND_NFM_PA_E!P70+FC_IND_NFM_SA_E!P70+FC_IND_NFM_OM_E!P70</f>
        <v>0</v>
      </c>
      <c r="Q70" s="10">
        <f>FC_IND_NFM_AM_E!Q70+FC_IND_NFM_PA_E!Q70+FC_IND_NFM_SA_E!Q70+FC_IND_NFM_OM_E!Q70</f>
        <v>0</v>
      </c>
      <c r="R70" s="10">
        <f>FC_IND_NFM_AM_E!R70+FC_IND_NFM_PA_E!R70+FC_IND_NFM_SA_E!R70+FC_IND_NFM_OM_E!R70</f>
        <v>0</v>
      </c>
      <c r="S70" s="10">
        <f>FC_IND_NFM_AM_E!S70+FC_IND_NFM_PA_E!S70+FC_IND_NFM_SA_E!S70+FC_IND_NFM_OM_E!S70</f>
        <v>0</v>
      </c>
      <c r="T70" s="10">
        <f>FC_IND_NFM_AM_E!T70+FC_IND_NFM_PA_E!T70+FC_IND_NFM_SA_E!T70+FC_IND_NFM_OM_E!T70</f>
        <v>0</v>
      </c>
      <c r="U70" s="10">
        <f>FC_IND_NFM_AM_E!U70+FC_IND_NFM_PA_E!U70+FC_IND_NFM_SA_E!U70+FC_IND_NFM_OM_E!U70</f>
        <v>0</v>
      </c>
      <c r="V70" s="10">
        <f>FC_IND_NFM_AM_E!V70+FC_IND_NFM_PA_E!V70+FC_IND_NFM_SA_E!V70+FC_IND_NFM_OM_E!V70</f>
        <v>0</v>
      </c>
      <c r="W70" s="10">
        <f>FC_IND_NFM_AM_E!W70+FC_IND_NFM_PA_E!W70+FC_IND_NFM_SA_E!W70+FC_IND_NFM_OM_E!W70</f>
        <v>0</v>
      </c>
      <c r="X70" s="10">
        <f>FC_IND_NFM_AM_E!X70+FC_IND_NFM_PA_E!X70+FC_IND_NFM_SA_E!X70+FC_IND_NFM_OM_E!X70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FC_IND_NFM_AM_E!C72+FC_IND_NFM_PA_E!C72+FC_IND_NFM_SA_E!C72+FC_IND_NFM_OM_E!C72</f>
        <v>0</v>
      </c>
      <c r="D72" s="10">
        <f>FC_IND_NFM_AM_E!D72+FC_IND_NFM_PA_E!D72+FC_IND_NFM_SA_E!D72+FC_IND_NFM_OM_E!D72</f>
        <v>0</v>
      </c>
      <c r="E72" s="10">
        <f>FC_IND_NFM_AM_E!E72+FC_IND_NFM_PA_E!E72+FC_IND_NFM_SA_E!E72+FC_IND_NFM_OM_E!E72</f>
        <v>0</v>
      </c>
      <c r="F72" s="10">
        <f>FC_IND_NFM_AM_E!F72+FC_IND_NFM_PA_E!F72+FC_IND_NFM_SA_E!F72+FC_IND_NFM_OM_E!F72</f>
        <v>0</v>
      </c>
      <c r="G72" s="10">
        <f>FC_IND_NFM_AM_E!G72+FC_IND_NFM_PA_E!G72+FC_IND_NFM_SA_E!G72+FC_IND_NFM_OM_E!G72</f>
        <v>0</v>
      </c>
      <c r="H72" s="10">
        <f>FC_IND_NFM_AM_E!H72+FC_IND_NFM_PA_E!H72+FC_IND_NFM_SA_E!H72+FC_IND_NFM_OM_E!H72</f>
        <v>0</v>
      </c>
      <c r="I72" s="10">
        <f>FC_IND_NFM_AM_E!I72+FC_IND_NFM_PA_E!I72+FC_IND_NFM_SA_E!I72+FC_IND_NFM_OM_E!I72</f>
        <v>0</v>
      </c>
      <c r="J72" s="10">
        <f>FC_IND_NFM_AM_E!J72+FC_IND_NFM_PA_E!J72+FC_IND_NFM_SA_E!J72+FC_IND_NFM_OM_E!J72</f>
        <v>0</v>
      </c>
      <c r="K72" s="10">
        <f>FC_IND_NFM_AM_E!K72+FC_IND_NFM_PA_E!K72+FC_IND_NFM_SA_E!K72+FC_IND_NFM_OM_E!K72</f>
        <v>0</v>
      </c>
      <c r="L72" s="10">
        <f>FC_IND_NFM_AM_E!L72+FC_IND_NFM_PA_E!L72+FC_IND_NFM_SA_E!L72+FC_IND_NFM_OM_E!L72</f>
        <v>0</v>
      </c>
      <c r="M72" s="10">
        <f>FC_IND_NFM_AM_E!M72+FC_IND_NFM_PA_E!M72+FC_IND_NFM_SA_E!M72+FC_IND_NFM_OM_E!M72</f>
        <v>0</v>
      </c>
      <c r="N72" s="10">
        <f>FC_IND_NFM_AM_E!N72+FC_IND_NFM_PA_E!N72+FC_IND_NFM_SA_E!N72+FC_IND_NFM_OM_E!N72</f>
        <v>0</v>
      </c>
      <c r="O72" s="10">
        <f>FC_IND_NFM_AM_E!O72+FC_IND_NFM_PA_E!O72+FC_IND_NFM_SA_E!O72+FC_IND_NFM_OM_E!O72</f>
        <v>0</v>
      </c>
      <c r="P72" s="10">
        <f>FC_IND_NFM_AM_E!P72+FC_IND_NFM_PA_E!P72+FC_IND_NFM_SA_E!P72+FC_IND_NFM_OM_E!P72</f>
        <v>0</v>
      </c>
      <c r="Q72" s="10">
        <f>FC_IND_NFM_AM_E!Q72+FC_IND_NFM_PA_E!Q72+FC_IND_NFM_SA_E!Q72+FC_IND_NFM_OM_E!Q72</f>
        <v>0</v>
      </c>
      <c r="R72" s="10">
        <f>FC_IND_NFM_AM_E!R72+FC_IND_NFM_PA_E!R72+FC_IND_NFM_SA_E!R72+FC_IND_NFM_OM_E!R72</f>
        <v>0</v>
      </c>
      <c r="S72" s="10">
        <f>FC_IND_NFM_AM_E!S72+FC_IND_NFM_PA_E!S72+FC_IND_NFM_SA_E!S72+FC_IND_NFM_OM_E!S72</f>
        <v>0</v>
      </c>
      <c r="T72" s="10">
        <f>FC_IND_NFM_AM_E!T72+FC_IND_NFM_PA_E!T72+FC_IND_NFM_SA_E!T72+FC_IND_NFM_OM_E!T72</f>
        <v>0</v>
      </c>
      <c r="U72" s="10">
        <f>FC_IND_NFM_AM_E!U72+FC_IND_NFM_PA_E!U72+FC_IND_NFM_SA_E!U72+FC_IND_NFM_OM_E!U72</f>
        <v>0</v>
      </c>
      <c r="V72" s="10">
        <f>FC_IND_NFM_AM_E!V72+FC_IND_NFM_PA_E!V72+FC_IND_NFM_SA_E!V72+FC_IND_NFM_OM_E!V72</f>
        <v>0</v>
      </c>
      <c r="W72" s="10">
        <f>FC_IND_NFM_AM_E!W72+FC_IND_NFM_PA_E!W72+FC_IND_NFM_SA_E!W72+FC_IND_NFM_OM_E!W72</f>
        <v>0</v>
      </c>
      <c r="X72" s="10">
        <f>FC_IND_NFM_AM_E!X72+FC_IND_NFM_PA_E!X72+FC_IND_NFM_SA_E!X72+FC_IND_NFM_OM_E!X72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FC_IND_NFM_AM_E!C73+FC_IND_NFM_PA_E!C73+FC_IND_NFM_SA_E!C73+FC_IND_NFM_OM_E!C73</f>
        <v>0</v>
      </c>
      <c r="D73" s="10">
        <f>FC_IND_NFM_AM_E!D73+FC_IND_NFM_PA_E!D73+FC_IND_NFM_SA_E!D73+FC_IND_NFM_OM_E!D73</f>
        <v>0</v>
      </c>
      <c r="E73" s="10">
        <f>FC_IND_NFM_AM_E!E73+FC_IND_NFM_PA_E!E73+FC_IND_NFM_SA_E!E73+FC_IND_NFM_OM_E!E73</f>
        <v>0</v>
      </c>
      <c r="F73" s="10">
        <f>FC_IND_NFM_AM_E!F73+FC_IND_NFM_PA_E!F73+FC_IND_NFM_SA_E!F73+FC_IND_NFM_OM_E!F73</f>
        <v>0</v>
      </c>
      <c r="G73" s="10">
        <f>FC_IND_NFM_AM_E!G73+FC_IND_NFM_PA_E!G73+FC_IND_NFM_SA_E!G73+FC_IND_NFM_OM_E!G73</f>
        <v>0</v>
      </c>
      <c r="H73" s="10">
        <f>FC_IND_NFM_AM_E!H73+FC_IND_NFM_PA_E!H73+FC_IND_NFM_SA_E!H73+FC_IND_NFM_OM_E!H73</f>
        <v>0</v>
      </c>
      <c r="I73" s="10">
        <f>FC_IND_NFM_AM_E!I73+FC_IND_NFM_PA_E!I73+FC_IND_NFM_SA_E!I73+FC_IND_NFM_OM_E!I73</f>
        <v>0</v>
      </c>
      <c r="J73" s="10">
        <f>FC_IND_NFM_AM_E!J73+FC_IND_NFM_PA_E!J73+FC_IND_NFM_SA_E!J73+FC_IND_NFM_OM_E!J73</f>
        <v>0</v>
      </c>
      <c r="K73" s="10">
        <f>FC_IND_NFM_AM_E!K73+FC_IND_NFM_PA_E!K73+FC_IND_NFM_SA_E!K73+FC_IND_NFM_OM_E!K73</f>
        <v>0</v>
      </c>
      <c r="L73" s="10">
        <f>FC_IND_NFM_AM_E!L73+FC_IND_NFM_PA_E!L73+FC_IND_NFM_SA_E!L73+FC_IND_NFM_OM_E!L73</f>
        <v>0</v>
      </c>
      <c r="M73" s="10">
        <f>FC_IND_NFM_AM_E!M73+FC_IND_NFM_PA_E!M73+FC_IND_NFM_SA_E!M73+FC_IND_NFM_OM_E!M73</f>
        <v>0</v>
      </c>
      <c r="N73" s="10">
        <f>FC_IND_NFM_AM_E!N73+FC_IND_NFM_PA_E!N73+FC_IND_NFM_SA_E!N73+FC_IND_NFM_OM_E!N73</f>
        <v>0</v>
      </c>
      <c r="O73" s="10">
        <f>FC_IND_NFM_AM_E!O73+FC_IND_NFM_PA_E!O73+FC_IND_NFM_SA_E!O73+FC_IND_NFM_OM_E!O73</f>
        <v>0</v>
      </c>
      <c r="P73" s="10">
        <f>FC_IND_NFM_AM_E!P73+FC_IND_NFM_PA_E!P73+FC_IND_NFM_SA_E!P73+FC_IND_NFM_OM_E!P73</f>
        <v>0</v>
      </c>
      <c r="Q73" s="10">
        <f>FC_IND_NFM_AM_E!Q73+FC_IND_NFM_PA_E!Q73+FC_IND_NFM_SA_E!Q73+FC_IND_NFM_OM_E!Q73</f>
        <v>0</v>
      </c>
      <c r="R73" s="10">
        <f>FC_IND_NFM_AM_E!R73+FC_IND_NFM_PA_E!R73+FC_IND_NFM_SA_E!R73+FC_IND_NFM_OM_E!R73</f>
        <v>0</v>
      </c>
      <c r="S73" s="10">
        <f>FC_IND_NFM_AM_E!S73+FC_IND_NFM_PA_E!S73+FC_IND_NFM_SA_E!S73+FC_IND_NFM_OM_E!S73</f>
        <v>0</v>
      </c>
      <c r="T73" s="10">
        <f>FC_IND_NFM_AM_E!T73+FC_IND_NFM_PA_E!T73+FC_IND_NFM_SA_E!T73+FC_IND_NFM_OM_E!T73</f>
        <v>0</v>
      </c>
      <c r="U73" s="10">
        <f>FC_IND_NFM_AM_E!U73+FC_IND_NFM_PA_E!U73+FC_IND_NFM_SA_E!U73+FC_IND_NFM_OM_E!U73</f>
        <v>0</v>
      </c>
      <c r="V73" s="10">
        <f>FC_IND_NFM_AM_E!V73+FC_IND_NFM_PA_E!V73+FC_IND_NFM_SA_E!V73+FC_IND_NFM_OM_E!V73</f>
        <v>0</v>
      </c>
      <c r="W73" s="10">
        <f>FC_IND_NFM_AM_E!W73+FC_IND_NFM_PA_E!W73+FC_IND_NFM_SA_E!W73+FC_IND_NFM_OM_E!W73</f>
        <v>0</v>
      </c>
      <c r="X73" s="10">
        <f>FC_IND_NFM_AM_E!X73+FC_IND_NFM_PA_E!X73+FC_IND_NFM_SA_E!X73+FC_IND_NFM_OM_E!X73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FC_IND_NFM_AM_E!C74+FC_IND_NFM_PA_E!C74+FC_IND_NFM_SA_E!C74+FC_IND_NFM_OM_E!C74</f>
        <v>0</v>
      </c>
      <c r="D74" s="37">
        <f>FC_IND_NFM_AM_E!D74+FC_IND_NFM_PA_E!D74+FC_IND_NFM_SA_E!D74+FC_IND_NFM_OM_E!D74</f>
        <v>0</v>
      </c>
      <c r="E74" s="37">
        <f>FC_IND_NFM_AM_E!E74+FC_IND_NFM_PA_E!E74+FC_IND_NFM_SA_E!E74+FC_IND_NFM_OM_E!E74</f>
        <v>0</v>
      </c>
      <c r="F74" s="37">
        <f>FC_IND_NFM_AM_E!F74+FC_IND_NFM_PA_E!F74+FC_IND_NFM_SA_E!F74+FC_IND_NFM_OM_E!F74</f>
        <v>0</v>
      </c>
      <c r="G74" s="37">
        <f>FC_IND_NFM_AM_E!G74+FC_IND_NFM_PA_E!G74+FC_IND_NFM_SA_E!G74+FC_IND_NFM_OM_E!G74</f>
        <v>0</v>
      </c>
      <c r="H74" s="37">
        <f>FC_IND_NFM_AM_E!H74+FC_IND_NFM_PA_E!H74+FC_IND_NFM_SA_E!H74+FC_IND_NFM_OM_E!H74</f>
        <v>0</v>
      </c>
      <c r="I74" s="37">
        <f>FC_IND_NFM_AM_E!I74+FC_IND_NFM_PA_E!I74+FC_IND_NFM_SA_E!I74+FC_IND_NFM_OM_E!I74</f>
        <v>0</v>
      </c>
      <c r="J74" s="37">
        <f>FC_IND_NFM_AM_E!J74+FC_IND_NFM_PA_E!J74+FC_IND_NFM_SA_E!J74+FC_IND_NFM_OM_E!J74</f>
        <v>0</v>
      </c>
      <c r="K74" s="37">
        <f>FC_IND_NFM_AM_E!K74+FC_IND_NFM_PA_E!K74+FC_IND_NFM_SA_E!K74+FC_IND_NFM_OM_E!K74</f>
        <v>0</v>
      </c>
      <c r="L74" s="37">
        <f>FC_IND_NFM_AM_E!L74+FC_IND_NFM_PA_E!L74+FC_IND_NFM_SA_E!L74+FC_IND_NFM_OM_E!L74</f>
        <v>0</v>
      </c>
      <c r="M74" s="37">
        <f>FC_IND_NFM_AM_E!M74+FC_IND_NFM_PA_E!M74+FC_IND_NFM_SA_E!M74+FC_IND_NFM_OM_E!M74</f>
        <v>0</v>
      </c>
      <c r="N74" s="37">
        <f>FC_IND_NFM_AM_E!N74+FC_IND_NFM_PA_E!N74+FC_IND_NFM_SA_E!N74+FC_IND_NFM_OM_E!N74</f>
        <v>0</v>
      </c>
      <c r="O74" s="37">
        <f>FC_IND_NFM_AM_E!O74+FC_IND_NFM_PA_E!O74+FC_IND_NFM_SA_E!O74+FC_IND_NFM_OM_E!O74</f>
        <v>0</v>
      </c>
      <c r="P74" s="37">
        <f>FC_IND_NFM_AM_E!P74+FC_IND_NFM_PA_E!P74+FC_IND_NFM_SA_E!P74+FC_IND_NFM_OM_E!P74</f>
        <v>0</v>
      </c>
      <c r="Q74" s="37">
        <f>FC_IND_NFM_AM_E!Q74+FC_IND_NFM_PA_E!Q74+FC_IND_NFM_SA_E!Q74+FC_IND_NFM_OM_E!Q74</f>
        <v>0</v>
      </c>
      <c r="R74" s="37">
        <f>FC_IND_NFM_AM_E!R74+FC_IND_NFM_PA_E!R74+FC_IND_NFM_SA_E!R74+FC_IND_NFM_OM_E!R74</f>
        <v>0</v>
      </c>
      <c r="S74" s="37">
        <f>FC_IND_NFM_AM_E!S74+FC_IND_NFM_PA_E!S74+FC_IND_NFM_SA_E!S74+FC_IND_NFM_OM_E!S74</f>
        <v>0</v>
      </c>
      <c r="T74" s="37">
        <f>FC_IND_NFM_AM_E!T74+FC_IND_NFM_PA_E!T74+FC_IND_NFM_SA_E!T74+FC_IND_NFM_OM_E!T74</f>
        <v>0</v>
      </c>
      <c r="U74" s="37">
        <f>FC_IND_NFM_AM_E!U74+FC_IND_NFM_PA_E!U74+FC_IND_NFM_SA_E!U74+FC_IND_NFM_OM_E!U74</f>
        <v>0</v>
      </c>
      <c r="V74" s="37">
        <f>FC_IND_NFM_AM_E!V74+FC_IND_NFM_PA_E!V74+FC_IND_NFM_SA_E!V74+FC_IND_NFM_OM_E!V74</f>
        <v>0</v>
      </c>
      <c r="W74" s="37">
        <f>FC_IND_NFM_AM_E!W74+FC_IND_NFM_PA_E!W74+FC_IND_NFM_SA_E!W74+FC_IND_NFM_OM_E!W74</f>
        <v>0</v>
      </c>
      <c r="X74" s="37">
        <f>FC_IND_NFM_AM_E!X74+FC_IND_NFM_PA_E!X74+FC_IND_NFM_SA_E!X74+FC_IND_NFM_OM_E!X74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FC_IND_NFM_AM_E!C75+FC_IND_NFM_PA_E!C75+FC_IND_NFM_SA_E!C75+FC_IND_NFM_OM_E!C75</f>
        <v>0.26276870163370597</v>
      </c>
      <c r="D75" s="37">
        <f>FC_IND_NFM_AM_E!D75+FC_IND_NFM_PA_E!D75+FC_IND_NFM_SA_E!D75+FC_IND_NFM_OM_E!D75</f>
        <v>0.57325881341358553</v>
      </c>
      <c r="E75" s="37">
        <f>FC_IND_NFM_AM_E!E75+FC_IND_NFM_PA_E!E75+FC_IND_NFM_SA_E!E75+FC_IND_NFM_OM_E!E75</f>
        <v>0.45382631126397244</v>
      </c>
      <c r="F75" s="37">
        <f>FC_IND_NFM_AM_E!F75+FC_IND_NFM_PA_E!F75+FC_IND_NFM_SA_E!F75+FC_IND_NFM_OM_E!F75</f>
        <v>0</v>
      </c>
      <c r="G75" s="37">
        <f>FC_IND_NFM_AM_E!G75+FC_IND_NFM_PA_E!G75+FC_IND_NFM_SA_E!G75+FC_IND_NFM_OM_E!G75</f>
        <v>0</v>
      </c>
      <c r="H75" s="37">
        <f>FC_IND_NFM_AM_E!H75+FC_IND_NFM_PA_E!H75+FC_IND_NFM_SA_E!H75+FC_IND_NFM_OM_E!H75</f>
        <v>0</v>
      </c>
      <c r="I75" s="37">
        <f>FC_IND_NFM_AM_E!I75+FC_IND_NFM_PA_E!I75+FC_IND_NFM_SA_E!I75+FC_IND_NFM_OM_E!I75</f>
        <v>0</v>
      </c>
      <c r="J75" s="37">
        <f>FC_IND_NFM_AM_E!J75+FC_IND_NFM_PA_E!J75+FC_IND_NFM_SA_E!J75+FC_IND_NFM_OM_E!J75</f>
        <v>0</v>
      </c>
      <c r="K75" s="37">
        <f>FC_IND_NFM_AM_E!K75+FC_IND_NFM_PA_E!K75+FC_IND_NFM_SA_E!K75+FC_IND_NFM_OM_E!K75</f>
        <v>0</v>
      </c>
      <c r="L75" s="37">
        <f>FC_IND_NFM_AM_E!L75+FC_IND_NFM_PA_E!L75+FC_IND_NFM_SA_E!L75+FC_IND_NFM_OM_E!L75</f>
        <v>4.7807394668959592E-2</v>
      </c>
      <c r="M75" s="37">
        <f>FC_IND_NFM_AM_E!M75+FC_IND_NFM_PA_E!M75+FC_IND_NFM_SA_E!M75+FC_IND_NFM_OM_E!M75</f>
        <v>2.3903697334479789E-2</v>
      </c>
      <c r="N75" s="37">
        <f>FC_IND_NFM_AM_E!N75+FC_IND_NFM_PA_E!N75+FC_IND_NFM_SA_E!N75+FC_IND_NFM_OM_E!N75</f>
        <v>0.28658641444539984</v>
      </c>
      <c r="O75" s="37">
        <f>FC_IND_NFM_AM_E!O75+FC_IND_NFM_PA_E!O75+FC_IND_NFM_SA_E!O75+FC_IND_NFM_OM_E!O75</f>
        <v>8.3356835769561464</v>
      </c>
      <c r="P75" s="37">
        <f>FC_IND_NFM_AM_E!P75+FC_IND_NFM_PA_E!P75+FC_IND_NFM_SA_E!P75+FC_IND_NFM_OM_E!P75</f>
        <v>0.50154772141014614</v>
      </c>
      <c r="Q75" s="37">
        <f>FC_IND_NFM_AM_E!Q75+FC_IND_NFM_PA_E!Q75+FC_IND_NFM_SA_E!Q75+FC_IND_NFM_OM_E!Q75</f>
        <v>0.7165090283748925</v>
      </c>
      <c r="R75" s="37">
        <f>FC_IND_NFM_AM_E!R75+FC_IND_NFM_PA_E!R75+FC_IND_NFM_SA_E!R75+FC_IND_NFM_OM_E!R75</f>
        <v>8.5984522785898529E-4</v>
      </c>
      <c r="S75" s="37">
        <f>FC_IND_NFM_AM_E!S75+FC_IND_NFM_PA_E!S75+FC_IND_NFM_SA_E!S75+FC_IND_NFM_OM_E!S75</f>
        <v>9.4582975064488384E-4</v>
      </c>
      <c r="T75" s="37">
        <f>FC_IND_NFM_AM_E!T75+FC_IND_NFM_PA_E!T75+FC_IND_NFM_SA_E!T75+FC_IND_NFM_OM_E!T75</f>
        <v>8.5984522785898529E-4</v>
      </c>
      <c r="U75" s="37">
        <f>FC_IND_NFM_AM_E!U75+FC_IND_NFM_PA_E!U75+FC_IND_NFM_SA_E!U75+FC_IND_NFM_OM_E!U75</f>
        <v>1.1177987962166808E-3</v>
      </c>
      <c r="V75" s="37">
        <f>FC_IND_NFM_AM_E!V75+FC_IND_NFM_PA_E!V75+FC_IND_NFM_SA_E!V75+FC_IND_NFM_OM_E!V75</f>
        <v>1.1177987962166808E-3</v>
      </c>
      <c r="W75" s="37">
        <f>FC_IND_NFM_AM_E!W75+FC_IND_NFM_PA_E!W75+FC_IND_NFM_SA_E!W75+FC_IND_NFM_OM_E!W75</f>
        <v>1.461736887360275E-3</v>
      </c>
      <c r="X75" s="37">
        <f>FC_IND_NFM_AM_E!X75+FC_IND_NFM_PA_E!X75+FC_IND_NFM_SA_E!X75+FC_IND_NFM_OM_E!X75</f>
        <v>1.5477214101461733E-3</v>
      </c>
    </row>
    <row r="76" spans="1:24" ht="11.25" customHeight="1" x14ac:dyDescent="0.2">
      <c r="A76" s="38" t="s">
        <v>139</v>
      </c>
      <c r="B76" s="39" t="s">
        <v>140</v>
      </c>
      <c r="C76" s="40">
        <f>FC_IND_NFM_AM_E!C76+FC_IND_NFM_PA_E!C76+FC_IND_NFM_SA_E!C76+FC_IND_NFM_OM_E!C76</f>
        <v>511.52192605331038</v>
      </c>
      <c r="D76" s="40">
        <f>FC_IND_NFM_AM_E!D76+FC_IND_NFM_PA_E!D76+FC_IND_NFM_SA_E!D76+FC_IND_NFM_OM_E!D76</f>
        <v>498.88220120378332</v>
      </c>
      <c r="E76" s="40">
        <f>FC_IND_NFM_AM_E!E76+FC_IND_NFM_PA_E!E76+FC_IND_NFM_SA_E!E76+FC_IND_NFM_OM_E!E76</f>
        <v>494.15305245055873</v>
      </c>
      <c r="F76" s="40">
        <f>FC_IND_NFM_AM_E!F76+FC_IND_NFM_PA_E!F76+FC_IND_NFM_SA_E!F76+FC_IND_NFM_OM_E!F76</f>
        <v>501.11779879621668</v>
      </c>
      <c r="G76" s="40">
        <f>FC_IND_NFM_AM_E!G76+FC_IND_NFM_PA_E!G76+FC_IND_NFM_SA_E!G76+FC_IND_NFM_OM_E!G76</f>
        <v>544.11006018916589</v>
      </c>
      <c r="H76" s="40">
        <f>FC_IND_NFM_AM_E!H76+FC_IND_NFM_PA_E!H76+FC_IND_NFM_SA_E!H76+FC_IND_NFM_OM_E!H76</f>
        <v>544.45399828030952</v>
      </c>
      <c r="I76" s="40">
        <f>FC_IND_NFM_AM_E!I76+FC_IND_NFM_PA_E!I76+FC_IND_NFM_SA_E!I76+FC_IND_NFM_OM_E!I76</f>
        <v>492.00343938091146</v>
      </c>
      <c r="J76" s="40">
        <f>FC_IND_NFM_AM_E!J76+FC_IND_NFM_PA_E!J76+FC_IND_NFM_SA_E!J76+FC_IND_NFM_OM_E!J76</f>
        <v>516.33705932932071</v>
      </c>
      <c r="K76" s="40">
        <f>FC_IND_NFM_AM_E!K76+FC_IND_NFM_PA_E!K76+FC_IND_NFM_SA_E!K76+FC_IND_NFM_OM_E!K76</f>
        <v>549.44110060189166</v>
      </c>
      <c r="L76" s="40">
        <f>FC_IND_NFM_AM_E!L76+FC_IND_NFM_PA_E!L76+FC_IND_NFM_SA_E!L76+FC_IND_NFM_OM_E!L76</f>
        <v>330.00859845227853</v>
      </c>
      <c r="M76" s="40">
        <f>FC_IND_NFM_AM_E!M76+FC_IND_NFM_PA_E!M76+FC_IND_NFM_SA_E!M76+FC_IND_NFM_OM_E!M76</f>
        <v>410.74806534823722</v>
      </c>
      <c r="N76" s="40">
        <f>FC_IND_NFM_AM_E!N76+FC_IND_NFM_PA_E!N76+FC_IND_NFM_SA_E!N76+FC_IND_NFM_OM_E!N76</f>
        <v>525.70937231298365</v>
      </c>
      <c r="O76" s="40">
        <f>FC_IND_NFM_AM_E!O76+FC_IND_NFM_PA_E!O76+FC_IND_NFM_SA_E!O76+FC_IND_NFM_OM_E!O76</f>
        <v>238.52106620808249</v>
      </c>
      <c r="P76" s="40">
        <f>FC_IND_NFM_AM_E!P76+FC_IND_NFM_PA_E!P76+FC_IND_NFM_SA_E!P76+FC_IND_NFM_OM_E!P76</f>
        <v>244.02407566638001</v>
      </c>
      <c r="Q76" s="40">
        <f>FC_IND_NFM_AM_E!Q76+FC_IND_NFM_PA_E!Q76+FC_IND_NFM_SA_E!Q76+FC_IND_NFM_OM_E!Q76</f>
        <v>140.1547721410146</v>
      </c>
      <c r="R76" s="40">
        <f>FC_IND_NFM_AM_E!R76+FC_IND_NFM_PA_E!R76+FC_IND_NFM_SA_E!R76+FC_IND_NFM_OM_E!R76</f>
        <v>175.4722269991401</v>
      </c>
      <c r="S76" s="40">
        <f>FC_IND_NFM_AM_E!S76+FC_IND_NFM_PA_E!S76+FC_IND_NFM_SA_E!S76+FC_IND_NFM_OM_E!S76</f>
        <v>190.59019776440243</v>
      </c>
      <c r="T76" s="40">
        <f>FC_IND_NFM_AM_E!T76+FC_IND_NFM_PA_E!T76+FC_IND_NFM_SA_E!T76+FC_IND_NFM_OM_E!T76</f>
        <v>171.74883920894237</v>
      </c>
      <c r="U76" s="40">
        <f>FC_IND_NFM_AM_E!U76+FC_IND_NFM_PA_E!U76+FC_IND_NFM_SA_E!U76+FC_IND_NFM_OM_E!U76</f>
        <v>192.08839208942393</v>
      </c>
      <c r="V76" s="40">
        <f>FC_IND_NFM_AM_E!V76+FC_IND_NFM_PA_E!V76+FC_IND_NFM_SA_E!V76+FC_IND_NFM_OM_E!V76</f>
        <v>232.65150472914871</v>
      </c>
      <c r="W76" s="40">
        <f>FC_IND_NFM_AM_E!W76+FC_IND_NFM_PA_E!W76+FC_IND_NFM_SA_E!W76+FC_IND_NFM_OM_E!W76</f>
        <v>226.6556319862425</v>
      </c>
      <c r="X76" s="40">
        <f>FC_IND_NFM_AM_E!X76+FC_IND_NFM_PA_E!X76+FC_IND_NFM_SA_E!X76+FC_IND_NFM_OM_E!X76</f>
        <v>185.29140154772136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420</v>
      </c>
      <c r="B1" s="4" t="s">
        <v>419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si="0"/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0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</v>
      </c>
      <c r="P26" s="37">
        <f t="shared" si="7"/>
        <v>0</v>
      </c>
      <c r="Q26" s="37">
        <f t="shared" si="7"/>
        <v>0</v>
      </c>
      <c r="R26" s="37">
        <f t="shared" si="7"/>
        <v>0</v>
      </c>
      <c r="S26" s="37">
        <f t="shared" si="7"/>
        <v>0</v>
      </c>
      <c r="T26" s="37">
        <f t="shared" si="7"/>
        <v>0</v>
      </c>
      <c r="U26" s="37">
        <f t="shared" si="7"/>
        <v>0</v>
      </c>
      <c r="V26" s="37">
        <f t="shared" si="7"/>
        <v>0</v>
      </c>
      <c r="W26" s="37">
        <f t="shared" si="7"/>
        <v>0</v>
      </c>
      <c r="X26" s="37">
        <f t="shared" si="7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0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</v>
      </c>
      <c r="P33" s="29">
        <f t="shared" si="9"/>
        <v>0</v>
      </c>
      <c r="Q33" s="29">
        <f t="shared" si="9"/>
        <v>0</v>
      </c>
      <c r="R33" s="29">
        <f t="shared" si="9"/>
        <v>0</v>
      </c>
      <c r="S33" s="29">
        <f t="shared" si="9"/>
        <v>0</v>
      </c>
      <c r="T33" s="29">
        <f t="shared" si="9"/>
        <v>0</v>
      </c>
      <c r="U33" s="29">
        <f t="shared" si="9"/>
        <v>0</v>
      </c>
      <c r="V33" s="29">
        <f t="shared" si="9"/>
        <v>0</v>
      </c>
      <c r="W33" s="29">
        <f t="shared" si="9"/>
        <v>0</v>
      </c>
      <c r="X33" s="29">
        <f t="shared" si="9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422</v>
      </c>
      <c r="B1" s="4" t="s">
        <v>421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382.0600604556916</v>
      </c>
      <c r="D2" s="31">
        <f t="shared" si="0"/>
        <v>367.7530072815934</v>
      </c>
      <c r="E2" s="31">
        <f t="shared" si="0"/>
        <v>360.69778199679479</v>
      </c>
      <c r="F2" s="31">
        <f t="shared" si="0"/>
        <v>362.36721291718811</v>
      </c>
      <c r="G2" s="31">
        <f t="shared" si="0"/>
        <v>420.62875069188925</v>
      </c>
      <c r="H2" s="31">
        <f t="shared" si="0"/>
        <v>424.32247808375689</v>
      </c>
      <c r="I2" s="31">
        <f t="shared" si="0"/>
        <v>364.05012698734174</v>
      </c>
      <c r="J2" s="31">
        <f t="shared" si="0"/>
        <v>404.79131745710538</v>
      </c>
      <c r="K2" s="31">
        <f t="shared" si="0"/>
        <v>430.3186827372096</v>
      </c>
      <c r="L2" s="31">
        <f t="shared" si="0"/>
        <v>209.47870669011263</v>
      </c>
      <c r="M2" s="31">
        <f t="shared" si="0"/>
        <v>282.76995740743388</v>
      </c>
      <c r="N2" s="31">
        <f t="shared" si="0"/>
        <v>379.77878441233958</v>
      </c>
      <c r="O2" s="31">
        <f t="shared" si="0"/>
        <v>103.60657360064882</v>
      </c>
      <c r="P2" s="31">
        <f t="shared" si="0"/>
        <v>96.134215893468195</v>
      </c>
      <c r="Q2" s="31">
        <f t="shared" si="0"/>
        <v>0.89552088587399625</v>
      </c>
      <c r="R2" s="31">
        <f t="shared" si="0"/>
        <v>31.619021822199414</v>
      </c>
      <c r="S2" s="31">
        <f t="shared" si="0"/>
        <v>43.631230009169343</v>
      </c>
      <c r="T2" s="31">
        <f t="shared" si="0"/>
        <v>35.638167062791133</v>
      </c>
      <c r="U2" s="31">
        <f t="shared" si="0"/>
        <v>50.079782485806476</v>
      </c>
      <c r="V2" s="31">
        <f t="shared" si="0"/>
        <v>99.49096474344654</v>
      </c>
      <c r="W2" s="31">
        <f t="shared" si="0"/>
        <v>87.658060821682653</v>
      </c>
      <c r="X2" s="31">
        <f t="shared" si="0"/>
        <v>55.989600361872306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0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0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0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0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1.6063335817539284</v>
      </c>
      <c r="D26" s="37">
        <f t="shared" si="7"/>
        <v>0</v>
      </c>
      <c r="E26" s="37">
        <f t="shared" si="7"/>
        <v>0</v>
      </c>
      <c r="F26" s="37">
        <f t="shared" si="7"/>
        <v>0</v>
      </c>
      <c r="G26" s="37">
        <f t="shared" si="7"/>
        <v>0</v>
      </c>
      <c r="H26" s="37">
        <f t="shared" si="7"/>
        <v>0</v>
      </c>
      <c r="I26" s="37">
        <f t="shared" si="7"/>
        <v>0</v>
      </c>
      <c r="J26" s="37">
        <f t="shared" si="7"/>
        <v>0</v>
      </c>
      <c r="K26" s="37">
        <f t="shared" si="7"/>
        <v>0</v>
      </c>
      <c r="L26" s="37">
        <f t="shared" si="7"/>
        <v>0</v>
      </c>
      <c r="M26" s="37">
        <f t="shared" si="7"/>
        <v>0</v>
      </c>
      <c r="N26" s="37">
        <f t="shared" si="7"/>
        <v>0</v>
      </c>
      <c r="O26" s="37">
        <f t="shared" si="7"/>
        <v>0.10599604484251909</v>
      </c>
      <c r="P26" s="37">
        <f t="shared" si="7"/>
        <v>0.142267827712795</v>
      </c>
      <c r="Q26" s="37">
        <f t="shared" si="7"/>
        <v>0</v>
      </c>
      <c r="R26" s="37">
        <f t="shared" si="7"/>
        <v>3.0061652525928666E-3</v>
      </c>
      <c r="S26" s="37">
        <f t="shared" si="7"/>
        <v>4.6345089164924651E-3</v>
      </c>
      <c r="T26" s="37">
        <f t="shared" si="7"/>
        <v>6.4611628755236955E-3</v>
      </c>
      <c r="U26" s="37">
        <f t="shared" si="7"/>
        <v>4.1368138713153091E-2</v>
      </c>
      <c r="V26" s="37">
        <f t="shared" si="7"/>
        <v>8.9678896680126741E-2</v>
      </c>
      <c r="W26" s="37">
        <f t="shared" si="7"/>
        <v>9.0035073979354133E-2</v>
      </c>
      <c r="X26" s="37">
        <f t="shared" si="7"/>
        <v>4.7589023094680563E-2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1.6063335817539284</v>
      </c>
      <c r="D33" s="29">
        <f t="shared" si="9"/>
        <v>0</v>
      </c>
      <c r="E33" s="29">
        <f t="shared" si="9"/>
        <v>0</v>
      </c>
      <c r="F33" s="29">
        <f t="shared" si="9"/>
        <v>0</v>
      </c>
      <c r="G33" s="29">
        <f t="shared" si="9"/>
        <v>0</v>
      </c>
      <c r="H33" s="29">
        <f t="shared" si="9"/>
        <v>0</v>
      </c>
      <c r="I33" s="29">
        <f t="shared" si="9"/>
        <v>0</v>
      </c>
      <c r="J33" s="29">
        <f t="shared" si="9"/>
        <v>0</v>
      </c>
      <c r="K33" s="29">
        <f t="shared" si="9"/>
        <v>0</v>
      </c>
      <c r="L33" s="29">
        <f t="shared" si="9"/>
        <v>0</v>
      </c>
      <c r="M33" s="29">
        <f t="shared" si="9"/>
        <v>0</v>
      </c>
      <c r="N33" s="29">
        <f t="shared" si="9"/>
        <v>0</v>
      </c>
      <c r="O33" s="29">
        <f t="shared" si="9"/>
        <v>0.10599604484251909</v>
      </c>
      <c r="P33" s="29">
        <f t="shared" si="9"/>
        <v>0.142267827712795</v>
      </c>
      <c r="Q33" s="29">
        <f t="shared" si="9"/>
        <v>0</v>
      </c>
      <c r="R33" s="29">
        <f t="shared" si="9"/>
        <v>3.0061652525928666E-3</v>
      </c>
      <c r="S33" s="29">
        <f t="shared" si="9"/>
        <v>4.6345089164924651E-3</v>
      </c>
      <c r="T33" s="29">
        <f t="shared" si="9"/>
        <v>6.4611628755236955E-3</v>
      </c>
      <c r="U33" s="29">
        <f t="shared" si="9"/>
        <v>4.1368138713153091E-2</v>
      </c>
      <c r="V33" s="29">
        <f t="shared" si="9"/>
        <v>8.9678896680126741E-2</v>
      </c>
      <c r="W33" s="29">
        <f t="shared" si="9"/>
        <v>9.0035073979354133E-2</v>
      </c>
      <c r="X33" s="29">
        <f t="shared" si="9"/>
        <v>4.7589023094680563E-2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5.2576167430335645E-4</v>
      </c>
      <c r="S36" s="10">
        <v>1.1672908999586194E-3</v>
      </c>
      <c r="T36" s="10">
        <v>9.2408447229916347E-4</v>
      </c>
      <c r="U36" s="10">
        <v>7.5733903938347454E-3</v>
      </c>
      <c r="V36" s="10">
        <v>2.0516660954060968E-2</v>
      </c>
      <c r="W36" s="10">
        <v>1.8925094688927908E-2</v>
      </c>
      <c r="X36" s="10">
        <v>1.0320159878641216E-2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1.6063335817539284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0.142267827712795</v>
      </c>
      <c r="Q43" s="10">
        <v>0</v>
      </c>
      <c r="R43" s="10">
        <v>2.48040357828951E-3</v>
      </c>
      <c r="S43" s="10">
        <v>3.4672180165338457E-3</v>
      </c>
      <c r="T43" s="10">
        <v>5.5370784032245319E-3</v>
      </c>
      <c r="U43" s="10">
        <v>3.3794748319318349E-2</v>
      </c>
      <c r="V43" s="10">
        <v>6.9162235726065766E-2</v>
      </c>
      <c r="W43" s="10">
        <v>7.1109979290426228E-2</v>
      </c>
      <c r="X43" s="10">
        <v>3.7268863216039345E-2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0.10599604484251909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21.213317259764612</v>
      </c>
      <c r="D51" s="37">
        <v>20.003988791565277</v>
      </c>
      <c r="E51" s="37">
        <v>19.364114345900663</v>
      </c>
      <c r="F51" s="37">
        <v>18.656602321039141</v>
      </c>
      <c r="G51" s="37">
        <v>24.77842946222523</v>
      </c>
      <c r="H51" s="37">
        <v>24.944266185311587</v>
      </c>
      <c r="I51" s="37">
        <v>20.69671049898853</v>
      </c>
      <c r="J51" s="37">
        <v>26.327512563081079</v>
      </c>
      <c r="K51" s="37">
        <v>26.567441152860678</v>
      </c>
      <c r="L51" s="37">
        <v>11.601163675097879</v>
      </c>
      <c r="M51" s="37">
        <v>16.142815905327986</v>
      </c>
      <c r="N51" s="37">
        <v>18.22785274476837</v>
      </c>
      <c r="O51" s="37">
        <v>4.8108523216997892</v>
      </c>
      <c r="P51" s="37">
        <v>4.4251103688310858</v>
      </c>
      <c r="Q51" s="37">
        <v>3.7685775708888813E-2</v>
      </c>
      <c r="R51" s="37">
        <v>1.526756633603586</v>
      </c>
      <c r="S51" s="37">
        <v>2.0565780256529496</v>
      </c>
      <c r="T51" s="37">
        <v>1.88862072071756</v>
      </c>
      <c r="U51" s="37">
        <v>2.5372667859105178</v>
      </c>
      <c r="V51" s="37">
        <v>5.0995772418625185</v>
      </c>
      <c r="W51" s="37">
        <v>3.7858839795454688</v>
      </c>
      <c r="X51" s="37">
        <v>2.8448565588243362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</v>
      </c>
      <c r="D52" s="37">
        <f t="shared" si="10"/>
        <v>0</v>
      </c>
      <c r="E52" s="37">
        <f t="shared" si="10"/>
        <v>0</v>
      </c>
      <c r="F52" s="37">
        <f t="shared" si="10"/>
        <v>0</v>
      </c>
      <c r="G52" s="37">
        <f t="shared" si="10"/>
        <v>0</v>
      </c>
      <c r="H52" s="37">
        <f t="shared" si="10"/>
        <v>0</v>
      </c>
      <c r="I52" s="37">
        <f t="shared" si="10"/>
        <v>0</v>
      </c>
      <c r="J52" s="37">
        <f t="shared" si="10"/>
        <v>0</v>
      </c>
      <c r="K52" s="37">
        <f t="shared" si="10"/>
        <v>0</v>
      </c>
      <c r="L52" s="37">
        <f t="shared" si="10"/>
        <v>0</v>
      </c>
      <c r="M52" s="37">
        <f t="shared" si="10"/>
        <v>0</v>
      </c>
      <c r="N52" s="37">
        <f t="shared" si="10"/>
        <v>0</v>
      </c>
      <c r="O52" s="37">
        <f t="shared" si="10"/>
        <v>0</v>
      </c>
      <c r="P52" s="37">
        <f t="shared" si="10"/>
        <v>0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0</v>
      </c>
      <c r="V52" s="37">
        <f t="shared" si="10"/>
        <v>0</v>
      </c>
      <c r="W52" s="37">
        <f t="shared" si="10"/>
        <v>0</v>
      </c>
      <c r="X52" s="37">
        <f t="shared" si="10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0</v>
      </c>
      <c r="S71" s="37">
        <f t="shared" si="11"/>
        <v>0</v>
      </c>
      <c r="T71" s="37">
        <f t="shared" si="11"/>
        <v>0</v>
      </c>
      <c r="U71" s="37">
        <f t="shared" si="11"/>
        <v>0</v>
      </c>
      <c r="V71" s="37">
        <f t="shared" si="11"/>
        <v>0</v>
      </c>
      <c r="W71" s="37">
        <f t="shared" si="11"/>
        <v>0</v>
      </c>
      <c r="X71" s="37">
        <f t="shared" si="11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7.5033489579899706E-2</v>
      </c>
      <c r="D75" s="37">
        <v>0.16338911524426461</v>
      </c>
      <c r="E75" s="37">
        <v>0.12681955915412133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1.0246999533046091E-2</v>
      </c>
      <c r="M75" s="37">
        <v>6.0412261525547425E-3</v>
      </c>
      <c r="N75" s="37">
        <v>8.5720702664770318E-2</v>
      </c>
      <c r="O75" s="37">
        <v>0.92482049961418145</v>
      </c>
      <c r="P75" s="37">
        <v>4.9316148250302741E-2</v>
      </c>
      <c r="Q75" s="37">
        <v>7.7771006176495158E-4</v>
      </c>
      <c r="R75" s="37">
        <v>2.9753324175749109E-5</v>
      </c>
      <c r="S75" s="37">
        <v>4.4393770155356705E-5</v>
      </c>
      <c r="T75" s="37">
        <v>3.3753064639404479E-5</v>
      </c>
      <c r="U75" s="37">
        <v>5.9658132069088579E-5</v>
      </c>
      <c r="V75" s="37">
        <v>1.2049115027544725E-4</v>
      </c>
      <c r="W75" s="37">
        <v>1.4378071270353777E-4</v>
      </c>
      <c r="X75" s="37">
        <v>1.0054059119301855E-4</v>
      </c>
    </row>
    <row r="76" spans="1:24" ht="11.25" customHeight="1" x14ac:dyDescent="0.2">
      <c r="A76" s="38" t="s">
        <v>139</v>
      </c>
      <c r="B76" s="39" t="s">
        <v>140</v>
      </c>
      <c r="C76" s="40">
        <v>359.16537612459314</v>
      </c>
      <c r="D76" s="40">
        <v>347.58562937478388</v>
      </c>
      <c r="E76" s="40">
        <v>341.20684809174003</v>
      </c>
      <c r="F76" s="40">
        <v>343.71061059614897</v>
      </c>
      <c r="G76" s="40">
        <v>395.85032122966402</v>
      </c>
      <c r="H76" s="40">
        <v>399.37821189844533</v>
      </c>
      <c r="I76" s="40">
        <v>343.35341648835322</v>
      </c>
      <c r="J76" s="40">
        <v>378.46380489402429</v>
      </c>
      <c r="K76" s="40">
        <v>403.75124158434892</v>
      </c>
      <c r="L76" s="40">
        <v>197.86729601548171</v>
      </c>
      <c r="M76" s="40">
        <v>266.62110027595332</v>
      </c>
      <c r="N76" s="40">
        <v>361.46521096490642</v>
      </c>
      <c r="O76" s="40">
        <v>97.764904734492319</v>
      </c>
      <c r="P76" s="40">
        <v>91.517521548674011</v>
      </c>
      <c r="Q76" s="40">
        <v>0.85705740010334253</v>
      </c>
      <c r="R76" s="40">
        <v>30.089229270019061</v>
      </c>
      <c r="S76" s="40">
        <v>41.569973080829747</v>
      </c>
      <c r="T76" s="40">
        <v>33.743051426133412</v>
      </c>
      <c r="U76" s="40">
        <v>47.501087903050738</v>
      </c>
      <c r="V76" s="40">
        <v>94.301588113753624</v>
      </c>
      <c r="W76" s="40">
        <v>83.781997987445123</v>
      </c>
      <c r="X76" s="40">
        <v>53.097054239362095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424</v>
      </c>
      <c r="B1" s="4" t="s">
        <v>423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18.728020277785134</v>
      </c>
      <c r="D2" s="31">
        <f t="shared" ref="D2:W2" si="1">SUM(D3,D17,D22,D25,D26,D51,D52,D71,D74,D75,D76)</f>
        <v>18.712931303703566</v>
      </c>
      <c r="E2" s="31">
        <f t="shared" si="1"/>
        <v>18.915718755017991</v>
      </c>
      <c r="F2" s="31">
        <f t="shared" si="1"/>
        <v>7.9618178913881508</v>
      </c>
      <c r="G2" s="31">
        <f t="shared" si="1"/>
        <v>7.9200470857112784</v>
      </c>
      <c r="H2" s="31">
        <f t="shared" si="1"/>
        <v>7.8981692352711814</v>
      </c>
      <c r="I2" s="31">
        <f t="shared" si="1"/>
        <v>3.9641154250919186</v>
      </c>
      <c r="J2" s="31">
        <f t="shared" si="1"/>
        <v>0</v>
      </c>
      <c r="K2" s="31">
        <f t="shared" si="1"/>
        <v>0</v>
      </c>
      <c r="L2" s="31">
        <f t="shared" si="1"/>
        <v>0</v>
      </c>
      <c r="M2" s="31">
        <f t="shared" si="1"/>
        <v>0</v>
      </c>
      <c r="N2" s="31">
        <f t="shared" si="1"/>
        <v>0</v>
      </c>
      <c r="O2" s="31">
        <f t="shared" si="1"/>
        <v>0</v>
      </c>
      <c r="P2" s="31">
        <f t="shared" si="1"/>
        <v>0</v>
      </c>
      <c r="Q2" s="31">
        <f t="shared" si="1"/>
        <v>0</v>
      </c>
      <c r="R2" s="31">
        <f t="shared" si="1"/>
        <v>0</v>
      </c>
      <c r="S2" s="31">
        <f t="shared" si="1"/>
        <v>0</v>
      </c>
      <c r="T2" s="31">
        <f t="shared" si="1"/>
        <v>0</v>
      </c>
      <c r="U2" s="31">
        <f t="shared" si="1"/>
        <v>0</v>
      </c>
      <c r="V2" s="31">
        <f t="shared" si="1"/>
        <v>0</v>
      </c>
      <c r="W2" s="31">
        <f t="shared" si="1"/>
        <v>0</v>
      </c>
      <c r="X2" s="31">
        <f t="shared" ref="X2" si="2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0.52447251704829201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</v>
      </c>
      <c r="P26" s="37">
        <f t="shared" si="13"/>
        <v>0</v>
      </c>
      <c r="Q26" s="37">
        <f t="shared" si="13"/>
        <v>0</v>
      </c>
      <c r="R26" s="37">
        <f t="shared" si="13"/>
        <v>0</v>
      </c>
      <c r="S26" s="37">
        <f t="shared" si="13"/>
        <v>0</v>
      </c>
      <c r="T26" s="37">
        <f t="shared" si="13"/>
        <v>0</v>
      </c>
      <c r="U26" s="37">
        <f t="shared" si="13"/>
        <v>0</v>
      </c>
      <c r="V26" s="37">
        <f t="shared" si="13"/>
        <v>0</v>
      </c>
      <c r="W26" s="37">
        <f t="shared" si="13"/>
        <v>0</v>
      </c>
      <c r="X26" s="37">
        <f t="shared" si="13"/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0.52447251704829201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</v>
      </c>
      <c r="P33" s="29">
        <f t="shared" si="15"/>
        <v>0</v>
      </c>
      <c r="Q33" s="29">
        <f t="shared" si="15"/>
        <v>0</v>
      </c>
      <c r="R33" s="29">
        <f t="shared" si="15"/>
        <v>0</v>
      </c>
      <c r="S33" s="29">
        <f t="shared" si="15"/>
        <v>0</v>
      </c>
      <c r="T33" s="29">
        <f t="shared" si="15"/>
        <v>0</v>
      </c>
      <c r="U33" s="29">
        <f t="shared" si="15"/>
        <v>0</v>
      </c>
      <c r="V33" s="29">
        <f t="shared" si="15"/>
        <v>0</v>
      </c>
      <c r="W33" s="29">
        <f t="shared" si="15"/>
        <v>0</v>
      </c>
      <c r="X33" s="29">
        <f t="shared" si="15"/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0.52447251704829201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6.9262088675408542</v>
      </c>
      <c r="D51" s="37">
        <v>6.8883190044874363</v>
      </c>
      <c r="E51" s="37">
        <v>6.8975616789441654</v>
      </c>
      <c r="F51" s="37">
        <v>2.8094687168389192</v>
      </c>
      <c r="G51" s="37">
        <v>3.1038749549510292</v>
      </c>
      <c r="H51" s="37">
        <v>3.087077915021371</v>
      </c>
      <c r="I51" s="37">
        <v>1.51558112099477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2.6126457716764129E-2</v>
      </c>
      <c r="D75" s="37">
        <v>5.9869598526658088E-2</v>
      </c>
      <c r="E75" s="37">
        <v>4.8063737331494327E-2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11.251212435479225</v>
      </c>
      <c r="D76" s="40">
        <v>11.764742700689473</v>
      </c>
      <c r="E76" s="40">
        <v>11.970093338742331</v>
      </c>
      <c r="F76" s="40">
        <v>5.1523491745492311</v>
      </c>
      <c r="G76" s="40">
        <v>4.8161721307602487</v>
      </c>
      <c r="H76" s="40">
        <v>4.8110913202498109</v>
      </c>
      <c r="I76" s="40">
        <v>2.4485343040971483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426</v>
      </c>
      <c r="B1" s="4" t="s">
        <v>425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213.36565959326447</v>
      </c>
      <c r="D2" s="31">
        <f t="shared" ref="D2:W2" si="1">SUM(D3,D17,D22,D25,D26,D51,D52,D71,D74,D75,D76)</f>
        <v>201.76828325477183</v>
      </c>
      <c r="E2" s="31">
        <f t="shared" si="1"/>
        <v>202.65434103666507</v>
      </c>
      <c r="F2" s="31">
        <f t="shared" si="1"/>
        <v>214.21499326709014</v>
      </c>
      <c r="G2" s="31">
        <f t="shared" si="1"/>
        <v>213.9702048019351</v>
      </c>
      <c r="H2" s="31">
        <f t="shared" si="1"/>
        <v>208.79362611175429</v>
      </c>
      <c r="I2" s="31">
        <f t="shared" si="1"/>
        <v>215.13244718343913</v>
      </c>
      <c r="J2" s="31">
        <f t="shared" si="1"/>
        <v>216.91943060824286</v>
      </c>
      <c r="K2" s="31">
        <f t="shared" si="1"/>
        <v>222.43247805384806</v>
      </c>
      <c r="L2" s="31">
        <f t="shared" si="1"/>
        <v>194.63161145262163</v>
      </c>
      <c r="M2" s="31">
        <f t="shared" si="1"/>
        <v>214.07226099325391</v>
      </c>
      <c r="N2" s="31">
        <f t="shared" si="1"/>
        <v>224.50582435808172</v>
      </c>
      <c r="O2" s="31">
        <f t="shared" si="1"/>
        <v>208.32833611560221</v>
      </c>
      <c r="P2" s="31">
        <f t="shared" si="1"/>
        <v>214.64231033181122</v>
      </c>
      <c r="Q2" s="31">
        <f t="shared" si="1"/>
        <v>191.69527877018788</v>
      </c>
      <c r="R2" s="31">
        <f t="shared" si="1"/>
        <v>209.39937886567671</v>
      </c>
      <c r="S2" s="31">
        <f t="shared" si="1"/>
        <v>211.31597549384014</v>
      </c>
      <c r="T2" s="31">
        <f t="shared" si="1"/>
        <v>208.53526371966802</v>
      </c>
      <c r="U2" s="31">
        <f t="shared" si="1"/>
        <v>213.51161906191493</v>
      </c>
      <c r="V2" s="31">
        <f t="shared" si="1"/>
        <v>202.2907205532</v>
      </c>
      <c r="W2" s="31">
        <f t="shared" si="1"/>
        <v>194.35973797453406</v>
      </c>
      <c r="X2" s="31">
        <f t="shared" ref="X2" si="2">SUM(X3,X17,X22,X25,X26,X51,X52,X71,X74,X75,X76)</f>
        <v>194.76998691241829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0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5.0752128177927922</v>
      </c>
      <c r="D26" s="37">
        <f t="shared" si="13"/>
        <v>0</v>
      </c>
      <c r="E26" s="37">
        <f t="shared" si="13"/>
        <v>0</v>
      </c>
      <c r="F26" s="37">
        <f t="shared" si="13"/>
        <v>0</v>
      </c>
      <c r="G26" s="37">
        <f t="shared" si="13"/>
        <v>0</v>
      </c>
      <c r="H26" s="37">
        <f t="shared" si="13"/>
        <v>0</v>
      </c>
      <c r="I26" s="37">
        <f t="shared" si="13"/>
        <v>0</v>
      </c>
      <c r="J26" s="37">
        <f t="shared" si="13"/>
        <v>0</v>
      </c>
      <c r="K26" s="37">
        <f t="shared" si="13"/>
        <v>0</v>
      </c>
      <c r="L26" s="37">
        <f t="shared" si="13"/>
        <v>0</v>
      </c>
      <c r="M26" s="37">
        <f t="shared" si="13"/>
        <v>0</v>
      </c>
      <c r="N26" s="37">
        <f t="shared" si="13"/>
        <v>0</v>
      </c>
      <c r="O26" s="37">
        <f t="shared" si="13"/>
        <v>0.84937798783159957</v>
      </c>
      <c r="P26" s="37">
        <f t="shared" si="13"/>
        <v>1.92136071914877</v>
      </c>
      <c r="Q26" s="37">
        <f t="shared" si="13"/>
        <v>0</v>
      </c>
      <c r="R26" s="37">
        <f t="shared" si="13"/>
        <v>0.12597061892625494</v>
      </c>
      <c r="S26" s="37">
        <f t="shared" si="13"/>
        <v>0.14033539650053239</v>
      </c>
      <c r="T26" s="37">
        <f t="shared" si="13"/>
        <v>0.24074434013393459</v>
      </c>
      <c r="U26" s="37">
        <f t="shared" si="13"/>
        <v>1.1072991011836653</v>
      </c>
      <c r="V26" s="37">
        <f t="shared" si="13"/>
        <v>1.1068817224084371</v>
      </c>
      <c r="W26" s="37">
        <f t="shared" si="13"/>
        <v>1.1976691392622616</v>
      </c>
      <c r="X26" s="37">
        <f t="shared" si="13"/>
        <v>1.0312587842999885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5.0752128177927922</v>
      </c>
      <c r="D33" s="29">
        <f t="shared" si="15"/>
        <v>0</v>
      </c>
      <c r="E33" s="29">
        <f t="shared" si="15"/>
        <v>0</v>
      </c>
      <c r="F33" s="29">
        <f t="shared" si="15"/>
        <v>0</v>
      </c>
      <c r="G33" s="29">
        <f t="shared" si="15"/>
        <v>0</v>
      </c>
      <c r="H33" s="29">
        <f t="shared" si="15"/>
        <v>0</v>
      </c>
      <c r="I33" s="29">
        <f t="shared" si="15"/>
        <v>0</v>
      </c>
      <c r="J33" s="29">
        <f t="shared" si="15"/>
        <v>0</v>
      </c>
      <c r="K33" s="29">
        <f t="shared" si="15"/>
        <v>0</v>
      </c>
      <c r="L33" s="29">
        <f t="shared" si="15"/>
        <v>0</v>
      </c>
      <c r="M33" s="29">
        <f t="shared" si="15"/>
        <v>0</v>
      </c>
      <c r="N33" s="29">
        <f t="shared" si="15"/>
        <v>0</v>
      </c>
      <c r="O33" s="29">
        <f t="shared" si="15"/>
        <v>0.84937798783159957</v>
      </c>
      <c r="P33" s="29">
        <f t="shared" si="15"/>
        <v>1.92136071914877</v>
      </c>
      <c r="Q33" s="29">
        <f t="shared" si="15"/>
        <v>0</v>
      </c>
      <c r="R33" s="29">
        <f t="shared" si="15"/>
        <v>0.12597061892625494</v>
      </c>
      <c r="S33" s="29">
        <f t="shared" si="15"/>
        <v>0.14033539650053239</v>
      </c>
      <c r="T33" s="29">
        <f t="shared" si="15"/>
        <v>0.24074434013393459</v>
      </c>
      <c r="U33" s="29">
        <f t="shared" si="15"/>
        <v>1.1072991011836653</v>
      </c>
      <c r="V33" s="29">
        <f t="shared" si="15"/>
        <v>1.1068817224084371</v>
      </c>
      <c r="W33" s="29">
        <f t="shared" si="15"/>
        <v>1.1976691392622616</v>
      </c>
      <c r="X33" s="29">
        <f t="shared" si="15"/>
        <v>1.0312587842999885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2.2174152341173856E-2</v>
      </c>
      <c r="S36" s="10">
        <v>3.5548100329620066E-2</v>
      </c>
      <c r="T36" s="10">
        <v>3.4673507961062826E-2</v>
      </c>
      <c r="U36" s="10">
        <v>0.20403452018226154</v>
      </c>
      <c r="V36" s="10">
        <v>0.25471979648360016</v>
      </c>
      <c r="W36" s="10">
        <v>0.25312993540565504</v>
      </c>
      <c r="X36" s="10">
        <v>0.22501947898636313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5.0752128177927922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1.92136071914877</v>
      </c>
      <c r="Q43" s="10">
        <v>0</v>
      </c>
      <c r="R43" s="10">
        <v>0.1037964665850811</v>
      </c>
      <c r="S43" s="10">
        <v>0.10478729617091234</v>
      </c>
      <c r="T43" s="10">
        <v>0.20607083217287175</v>
      </c>
      <c r="U43" s="10">
        <v>0.90326458100140383</v>
      </c>
      <c r="V43" s="10">
        <v>0.85216192592483697</v>
      </c>
      <c r="W43" s="10">
        <v>0.94453920385660661</v>
      </c>
      <c r="X43" s="10">
        <v>0.80623930531362531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0.84937798783159957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67.023500527896587</v>
      </c>
      <c r="D51" s="37">
        <v>61.886454026819166</v>
      </c>
      <c r="E51" s="37">
        <v>61.399287001810372</v>
      </c>
      <c r="F51" s="37">
        <v>61.960154241571637</v>
      </c>
      <c r="G51" s="37">
        <v>70.526637973193473</v>
      </c>
      <c r="H51" s="37">
        <v>68.528931050139974</v>
      </c>
      <c r="I51" s="37">
        <v>68.930958594978009</v>
      </c>
      <c r="J51" s="37">
        <v>79.046176172946431</v>
      </c>
      <c r="K51" s="37">
        <v>76.742619036305314</v>
      </c>
      <c r="L51" s="37">
        <v>62.452748620688858</v>
      </c>
      <c r="M51" s="37">
        <v>69.927433449788083</v>
      </c>
      <c r="N51" s="37">
        <v>60.060797298223889</v>
      </c>
      <c r="O51" s="37">
        <v>59.311933576838477</v>
      </c>
      <c r="P51" s="37">
        <v>59.762163921796606</v>
      </c>
      <c r="Q51" s="37">
        <v>51.681832710963512</v>
      </c>
      <c r="R51" s="37">
        <v>63.88958042572574</v>
      </c>
      <c r="S51" s="37">
        <v>62.154513977786429</v>
      </c>
      <c r="T51" s="37">
        <v>70.287905504561891</v>
      </c>
      <c r="U51" s="37">
        <v>67.815957633693941</v>
      </c>
      <c r="V51" s="37">
        <v>62.832924907750538</v>
      </c>
      <c r="W51" s="37">
        <v>50.287116880299763</v>
      </c>
      <c r="X51" s="37">
        <v>61.542933638940063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0.16160875433704214</v>
      </c>
      <c r="D75" s="37">
        <v>0.35000009964266282</v>
      </c>
      <c r="E75" s="37">
        <v>0.27894301477835676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3.7560395135913499E-2</v>
      </c>
      <c r="M75" s="37">
        <v>1.7862471181925046E-2</v>
      </c>
      <c r="N75" s="37">
        <v>0.20086571178062951</v>
      </c>
      <c r="O75" s="37">
        <v>7.4108630773419657</v>
      </c>
      <c r="P75" s="37">
        <v>0.45223157315984341</v>
      </c>
      <c r="Q75" s="37">
        <v>0.71573131831312753</v>
      </c>
      <c r="R75" s="37">
        <v>8.3009190368323613E-4</v>
      </c>
      <c r="S75" s="37">
        <v>9.0143598048952715E-4</v>
      </c>
      <c r="T75" s="37">
        <v>8.2609216321958081E-4</v>
      </c>
      <c r="U75" s="37">
        <v>1.0581406641475923E-3</v>
      </c>
      <c r="V75" s="37">
        <v>9.9730764594123367E-4</v>
      </c>
      <c r="W75" s="37">
        <v>1.3179561746567373E-3</v>
      </c>
      <c r="X75" s="37">
        <v>1.4471808189531548E-3</v>
      </c>
    </row>
    <row r="76" spans="1:24" ht="11.25" customHeight="1" x14ac:dyDescent="0.2">
      <c r="A76" s="38" t="s">
        <v>139</v>
      </c>
      <c r="B76" s="39" t="s">
        <v>140</v>
      </c>
      <c r="C76" s="40">
        <v>141.10533749323807</v>
      </c>
      <c r="D76" s="40">
        <v>139.53182912830999</v>
      </c>
      <c r="E76" s="40">
        <v>140.97611102007636</v>
      </c>
      <c r="F76" s="40">
        <v>152.25483902551849</v>
      </c>
      <c r="G76" s="40">
        <v>143.44356682874164</v>
      </c>
      <c r="H76" s="40">
        <v>140.26469506161433</v>
      </c>
      <c r="I76" s="40">
        <v>146.2014885884611</v>
      </c>
      <c r="J76" s="40">
        <v>137.87325443529645</v>
      </c>
      <c r="K76" s="40">
        <v>145.68985901754274</v>
      </c>
      <c r="L76" s="40">
        <v>132.14130243679685</v>
      </c>
      <c r="M76" s="40">
        <v>144.12696507228389</v>
      </c>
      <c r="N76" s="40">
        <v>164.2441613480772</v>
      </c>
      <c r="O76" s="40">
        <v>140.75616147359017</v>
      </c>
      <c r="P76" s="40">
        <v>152.506554117706</v>
      </c>
      <c r="Q76" s="40">
        <v>139.29771474091126</v>
      </c>
      <c r="R76" s="40">
        <v>145.38299772912103</v>
      </c>
      <c r="S76" s="40">
        <v>149.02022468357268</v>
      </c>
      <c r="T76" s="40">
        <v>138.00578778280897</v>
      </c>
      <c r="U76" s="40">
        <v>144.58730418637319</v>
      </c>
      <c r="V76" s="40">
        <v>138.34991661539507</v>
      </c>
      <c r="W76" s="40">
        <v>142.87363399879737</v>
      </c>
      <c r="X76" s="40">
        <v>132.19434730835928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184</v>
      </c>
      <c r="B1" s="4" t="s">
        <v>251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7133.9117798796224</v>
      </c>
      <c r="D2" s="31">
        <f t="shared" ref="D2:W2" si="1">SUM(D3,D17,D22,D25,D26,D51,D52,D71,D74,D75,D76)</f>
        <v>7208.3981943250219</v>
      </c>
      <c r="E2" s="31">
        <f t="shared" si="1"/>
        <v>7593.3190885640597</v>
      </c>
      <c r="F2" s="31">
        <f t="shared" si="1"/>
        <v>7847.6395528804824</v>
      </c>
      <c r="G2" s="31">
        <f t="shared" si="1"/>
        <v>7982.8061908856398</v>
      </c>
      <c r="H2" s="31">
        <f t="shared" si="1"/>
        <v>7966.9948409286317</v>
      </c>
      <c r="I2" s="31">
        <f t="shared" si="1"/>
        <v>7740.9769561478925</v>
      </c>
      <c r="J2" s="31">
        <f t="shared" si="1"/>
        <v>7912.9764402407591</v>
      </c>
      <c r="K2" s="31">
        <f t="shared" si="1"/>
        <v>7303.0883061049017</v>
      </c>
      <c r="L2" s="31">
        <f t="shared" si="1"/>
        <v>6882.4509028374887</v>
      </c>
      <c r="M2" s="31">
        <f t="shared" si="1"/>
        <v>7452.7268271711091</v>
      </c>
      <c r="N2" s="31">
        <f t="shared" si="1"/>
        <v>7112.1721410146165</v>
      </c>
      <c r="O2" s="31">
        <f t="shared" si="1"/>
        <v>7338.2390369733448</v>
      </c>
      <c r="P2" s="31">
        <f t="shared" si="1"/>
        <v>7231.8261392949253</v>
      </c>
      <c r="Q2" s="31">
        <f t="shared" si="1"/>
        <v>7119.2527944969897</v>
      </c>
      <c r="R2" s="31">
        <f t="shared" si="1"/>
        <v>6918.393723129836</v>
      </c>
      <c r="S2" s="31">
        <f t="shared" si="1"/>
        <v>7379.6841788478077</v>
      </c>
      <c r="T2" s="31">
        <f t="shared" si="1"/>
        <v>7325.385296646602</v>
      </c>
      <c r="U2" s="31">
        <f t="shared" si="1"/>
        <v>7176.165950128976</v>
      </c>
      <c r="V2" s="31">
        <f t="shared" si="1"/>
        <v>7046.1659501289778</v>
      </c>
      <c r="W2" s="31">
        <f t="shared" si="1"/>
        <v>7230.9655202063623</v>
      </c>
      <c r="X2" s="31">
        <f t="shared" ref="X2" si="2">SUM(X3,X17,X22,X25,X26,X51,X52,X71,X74,X75,X76)</f>
        <v>7188.137833190025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2.9093723129836628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1.3613929492691308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2.9093723129836628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FC_IND_CPC_BC_E!C5+FC_IND_CPC_OC_E!C5+FC_IND_CPC_PH_E!C5</f>
        <v>0</v>
      </c>
      <c r="D5" s="10">
        <f>FC_IND_CPC_BC_E!D5+FC_IND_CPC_OC_E!D5+FC_IND_CPC_PH_E!D5</f>
        <v>0</v>
      </c>
      <c r="E5" s="10">
        <f>FC_IND_CPC_BC_E!E5+FC_IND_CPC_OC_E!E5+FC_IND_CPC_PH_E!E5</f>
        <v>0</v>
      </c>
      <c r="F5" s="10">
        <f>FC_IND_CPC_BC_E!F5+FC_IND_CPC_OC_E!F5+FC_IND_CPC_PH_E!F5</f>
        <v>0</v>
      </c>
      <c r="G5" s="10">
        <f>FC_IND_CPC_BC_E!G5+FC_IND_CPC_OC_E!G5+FC_IND_CPC_PH_E!G5</f>
        <v>0</v>
      </c>
      <c r="H5" s="10">
        <f>FC_IND_CPC_BC_E!H5+FC_IND_CPC_OC_E!H5+FC_IND_CPC_PH_E!H5</f>
        <v>0</v>
      </c>
      <c r="I5" s="10">
        <f>FC_IND_CPC_BC_E!I5+FC_IND_CPC_OC_E!I5+FC_IND_CPC_PH_E!I5</f>
        <v>0</v>
      </c>
      <c r="J5" s="10">
        <f>FC_IND_CPC_BC_E!J5+FC_IND_CPC_OC_E!J5+FC_IND_CPC_PH_E!J5</f>
        <v>0</v>
      </c>
      <c r="K5" s="10">
        <f>FC_IND_CPC_BC_E!K5+FC_IND_CPC_OC_E!K5+FC_IND_CPC_PH_E!K5</f>
        <v>0</v>
      </c>
      <c r="L5" s="10">
        <f>FC_IND_CPC_BC_E!L5+FC_IND_CPC_OC_E!L5+FC_IND_CPC_PH_E!L5</f>
        <v>0</v>
      </c>
      <c r="M5" s="10">
        <f>FC_IND_CPC_BC_E!M5+FC_IND_CPC_OC_E!M5+FC_IND_CPC_PH_E!M5</f>
        <v>0</v>
      </c>
      <c r="N5" s="10">
        <f>FC_IND_CPC_BC_E!N5+FC_IND_CPC_OC_E!N5+FC_IND_CPC_PH_E!N5</f>
        <v>0</v>
      </c>
      <c r="O5" s="10">
        <f>FC_IND_CPC_BC_E!O5+FC_IND_CPC_OC_E!O5+FC_IND_CPC_PH_E!O5</f>
        <v>0</v>
      </c>
      <c r="P5" s="10">
        <f>FC_IND_CPC_BC_E!P5+FC_IND_CPC_OC_E!P5+FC_IND_CPC_PH_E!P5</f>
        <v>0</v>
      </c>
      <c r="Q5" s="10">
        <f>FC_IND_CPC_BC_E!Q5+FC_IND_CPC_OC_E!Q5+FC_IND_CPC_PH_E!Q5</f>
        <v>0</v>
      </c>
      <c r="R5" s="10">
        <f>FC_IND_CPC_BC_E!R5+FC_IND_CPC_OC_E!R5+FC_IND_CPC_PH_E!R5</f>
        <v>0</v>
      </c>
      <c r="S5" s="10">
        <f>FC_IND_CPC_BC_E!S5+FC_IND_CPC_OC_E!S5+FC_IND_CPC_PH_E!S5</f>
        <v>0</v>
      </c>
      <c r="T5" s="10">
        <f>FC_IND_CPC_BC_E!T5+FC_IND_CPC_OC_E!T5+FC_IND_CPC_PH_E!T5</f>
        <v>0</v>
      </c>
      <c r="U5" s="10">
        <f>FC_IND_CPC_BC_E!U5+FC_IND_CPC_OC_E!U5+FC_IND_CPC_PH_E!U5</f>
        <v>0</v>
      </c>
      <c r="V5" s="10">
        <f>FC_IND_CPC_BC_E!V5+FC_IND_CPC_OC_E!V5+FC_IND_CPC_PH_E!V5</f>
        <v>0</v>
      </c>
      <c r="W5" s="10">
        <f>FC_IND_CPC_BC_E!W5+FC_IND_CPC_OC_E!W5+FC_IND_CPC_PH_E!W5</f>
        <v>0</v>
      </c>
      <c r="X5" s="10">
        <f>FC_IND_CPC_BC_E!X5+FC_IND_CPC_OC_E!X5+FC_IND_CPC_PH_E!X5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FC_IND_CPC_BC_E!C6+FC_IND_CPC_OC_E!C6+FC_IND_CPC_PH_E!C6</f>
        <v>0</v>
      </c>
      <c r="D6" s="10">
        <f>FC_IND_CPC_BC_E!D6+FC_IND_CPC_OC_E!D6+FC_IND_CPC_PH_E!D6</f>
        <v>0</v>
      </c>
      <c r="E6" s="10">
        <f>FC_IND_CPC_BC_E!E6+FC_IND_CPC_OC_E!E6+FC_IND_CPC_PH_E!E6</f>
        <v>0</v>
      </c>
      <c r="F6" s="10">
        <f>FC_IND_CPC_BC_E!F6+FC_IND_CPC_OC_E!F6+FC_IND_CPC_PH_E!F6</f>
        <v>0</v>
      </c>
      <c r="G6" s="10">
        <f>FC_IND_CPC_BC_E!G6+FC_IND_CPC_OC_E!G6+FC_IND_CPC_PH_E!G6</f>
        <v>0</v>
      </c>
      <c r="H6" s="10">
        <f>FC_IND_CPC_BC_E!H6+FC_IND_CPC_OC_E!H6+FC_IND_CPC_PH_E!H6</f>
        <v>0</v>
      </c>
      <c r="I6" s="10">
        <f>FC_IND_CPC_BC_E!I6+FC_IND_CPC_OC_E!I6+FC_IND_CPC_PH_E!I6</f>
        <v>0</v>
      </c>
      <c r="J6" s="10">
        <f>FC_IND_CPC_BC_E!J6+FC_IND_CPC_OC_E!J6+FC_IND_CPC_PH_E!J6</f>
        <v>0</v>
      </c>
      <c r="K6" s="10">
        <f>FC_IND_CPC_BC_E!K6+FC_IND_CPC_OC_E!K6+FC_IND_CPC_PH_E!K6</f>
        <v>0</v>
      </c>
      <c r="L6" s="10">
        <f>FC_IND_CPC_BC_E!L6+FC_IND_CPC_OC_E!L6+FC_IND_CPC_PH_E!L6</f>
        <v>0</v>
      </c>
      <c r="M6" s="10">
        <f>FC_IND_CPC_BC_E!M6+FC_IND_CPC_OC_E!M6+FC_IND_CPC_PH_E!M6</f>
        <v>0</v>
      </c>
      <c r="N6" s="10">
        <f>FC_IND_CPC_BC_E!N6+FC_IND_CPC_OC_E!N6+FC_IND_CPC_PH_E!N6</f>
        <v>0</v>
      </c>
      <c r="O6" s="10">
        <f>FC_IND_CPC_BC_E!O6+FC_IND_CPC_OC_E!O6+FC_IND_CPC_PH_E!O6</f>
        <v>0</v>
      </c>
      <c r="P6" s="10">
        <f>FC_IND_CPC_BC_E!P6+FC_IND_CPC_OC_E!P6+FC_IND_CPC_PH_E!P6</f>
        <v>0</v>
      </c>
      <c r="Q6" s="10">
        <f>FC_IND_CPC_BC_E!Q6+FC_IND_CPC_OC_E!Q6+FC_IND_CPC_PH_E!Q6</f>
        <v>0</v>
      </c>
      <c r="R6" s="10">
        <f>FC_IND_CPC_BC_E!R6+FC_IND_CPC_OC_E!R6+FC_IND_CPC_PH_E!R6</f>
        <v>0</v>
      </c>
      <c r="S6" s="10">
        <f>FC_IND_CPC_BC_E!S6+FC_IND_CPC_OC_E!S6+FC_IND_CPC_PH_E!S6</f>
        <v>0</v>
      </c>
      <c r="T6" s="10">
        <f>FC_IND_CPC_BC_E!T6+FC_IND_CPC_OC_E!T6+FC_IND_CPC_PH_E!T6</f>
        <v>0</v>
      </c>
      <c r="U6" s="10">
        <f>FC_IND_CPC_BC_E!U6+FC_IND_CPC_OC_E!U6+FC_IND_CPC_PH_E!U6</f>
        <v>0</v>
      </c>
      <c r="V6" s="10">
        <f>FC_IND_CPC_BC_E!V6+FC_IND_CPC_OC_E!V6+FC_IND_CPC_PH_E!V6</f>
        <v>0</v>
      </c>
      <c r="W6" s="10">
        <f>FC_IND_CPC_BC_E!W6+FC_IND_CPC_OC_E!W6+FC_IND_CPC_PH_E!W6</f>
        <v>0</v>
      </c>
      <c r="X6" s="10">
        <f>FC_IND_CPC_BC_E!X6+FC_IND_CPC_OC_E!X6+FC_IND_CPC_PH_E!X6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FC_IND_CPC_BC_E!C7+FC_IND_CPC_OC_E!C7+FC_IND_CPC_PH_E!C7</f>
        <v>2.9093723129836628</v>
      </c>
      <c r="D7" s="10">
        <f>FC_IND_CPC_BC_E!D7+FC_IND_CPC_OC_E!D7+FC_IND_CPC_PH_E!D7</f>
        <v>0</v>
      </c>
      <c r="E7" s="10">
        <f>FC_IND_CPC_BC_E!E7+FC_IND_CPC_OC_E!E7+FC_IND_CPC_PH_E!E7</f>
        <v>0</v>
      </c>
      <c r="F7" s="10">
        <f>FC_IND_CPC_BC_E!F7+FC_IND_CPC_OC_E!F7+FC_IND_CPC_PH_E!F7</f>
        <v>0</v>
      </c>
      <c r="G7" s="10">
        <f>FC_IND_CPC_BC_E!G7+FC_IND_CPC_OC_E!G7+FC_IND_CPC_PH_E!G7</f>
        <v>0</v>
      </c>
      <c r="H7" s="10">
        <f>FC_IND_CPC_BC_E!H7+FC_IND_CPC_OC_E!H7+FC_IND_CPC_PH_E!H7</f>
        <v>0</v>
      </c>
      <c r="I7" s="10">
        <f>FC_IND_CPC_BC_E!I7+FC_IND_CPC_OC_E!I7+FC_IND_CPC_PH_E!I7</f>
        <v>0</v>
      </c>
      <c r="J7" s="10">
        <f>FC_IND_CPC_BC_E!J7+FC_IND_CPC_OC_E!J7+FC_IND_CPC_PH_E!J7</f>
        <v>0</v>
      </c>
      <c r="K7" s="10">
        <f>FC_IND_CPC_BC_E!K7+FC_IND_CPC_OC_E!K7+FC_IND_CPC_PH_E!K7</f>
        <v>0</v>
      </c>
      <c r="L7" s="10">
        <f>FC_IND_CPC_BC_E!L7+FC_IND_CPC_OC_E!L7+FC_IND_CPC_PH_E!L7</f>
        <v>0</v>
      </c>
      <c r="M7" s="10">
        <f>FC_IND_CPC_BC_E!M7+FC_IND_CPC_OC_E!M7+FC_IND_CPC_PH_E!M7</f>
        <v>0</v>
      </c>
      <c r="N7" s="10">
        <f>FC_IND_CPC_BC_E!N7+FC_IND_CPC_OC_E!N7+FC_IND_CPC_PH_E!N7</f>
        <v>0</v>
      </c>
      <c r="O7" s="10">
        <f>FC_IND_CPC_BC_E!O7+FC_IND_CPC_OC_E!O7+FC_IND_CPC_PH_E!O7</f>
        <v>0</v>
      </c>
      <c r="P7" s="10">
        <f>FC_IND_CPC_BC_E!P7+FC_IND_CPC_OC_E!P7+FC_IND_CPC_PH_E!P7</f>
        <v>0</v>
      </c>
      <c r="Q7" s="10">
        <f>FC_IND_CPC_BC_E!Q7+FC_IND_CPC_OC_E!Q7+FC_IND_CPC_PH_E!Q7</f>
        <v>0</v>
      </c>
      <c r="R7" s="10">
        <f>FC_IND_CPC_BC_E!R7+FC_IND_CPC_OC_E!R7+FC_IND_CPC_PH_E!R7</f>
        <v>0</v>
      </c>
      <c r="S7" s="10">
        <f>FC_IND_CPC_BC_E!S7+FC_IND_CPC_OC_E!S7+FC_IND_CPC_PH_E!S7</f>
        <v>0</v>
      </c>
      <c r="T7" s="10">
        <f>FC_IND_CPC_BC_E!T7+FC_IND_CPC_OC_E!T7+FC_IND_CPC_PH_E!T7</f>
        <v>0</v>
      </c>
      <c r="U7" s="10">
        <f>FC_IND_CPC_BC_E!U7+FC_IND_CPC_OC_E!U7+FC_IND_CPC_PH_E!U7</f>
        <v>0</v>
      </c>
      <c r="V7" s="10">
        <f>FC_IND_CPC_BC_E!V7+FC_IND_CPC_OC_E!V7+FC_IND_CPC_PH_E!V7</f>
        <v>0</v>
      </c>
      <c r="W7" s="10">
        <f>FC_IND_CPC_BC_E!W7+FC_IND_CPC_OC_E!W7+FC_IND_CPC_PH_E!W7</f>
        <v>0</v>
      </c>
      <c r="X7" s="10">
        <f>FC_IND_CPC_BC_E!X7+FC_IND_CPC_OC_E!X7+FC_IND_CPC_PH_E!X7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FC_IND_CPC_BC_E!C9+FC_IND_CPC_OC_E!C9+FC_IND_CPC_PH_E!C9</f>
        <v>0</v>
      </c>
      <c r="D9" s="10">
        <f>FC_IND_CPC_BC_E!D9+FC_IND_CPC_OC_E!D9+FC_IND_CPC_PH_E!D9</f>
        <v>0</v>
      </c>
      <c r="E9" s="10">
        <f>FC_IND_CPC_BC_E!E9+FC_IND_CPC_OC_E!E9+FC_IND_CPC_PH_E!E9</f>
        <v>0</v>
      </c>
      <c r="F9" s="10">
        <f>FC_IND_CPC_BC_E!F9+FC_IND_CPC_OC_E!F9+FC_IND_CPC_PH_E!F9</f>
        <v>0</v>
      </c>
      <c r="G9" s="10">
        <f>FC_IND_CPC_BC_E!G9+FC_IND_CPC_OC_E!G9+FC_IND_CPC_PH_E!G9</f>
        <v>0</v>
      </c>
      <c r="H9" s="10">
        <f>FC_IND_CPC_BC_E!H9+FC_IND_CPC_OC_E!H9+FC_IND_CPC_PH_E!H9</f>
        <v>0</v>
      </c>
      <c r="I9" s="10">
        <f>FC_IND_CPC_BC_E!I9+FC_IND_CPC_OC_E!I9+FC_IND_CPC_PH_E!I9</f>
        <v>0</v>
      </c>
      <c r="J9" s="10">
        <f>FC_IND_CPC_BC_E!J9+FC_IND_CPC_OC_E!J9+FC_IND_CPC_PH_E!J9</f>
        <v>0</v>
      </c>
      <c r="K9" s="10">
        <f>FC_IND_CPC_BC_E!K9+FC_IND_CPC_OC_E!K9+FC_IND_CPC_PH_E!K9</f>
        <v>0</v>
      </c>
      <c r="L9" s="10">
        <f>FC_IND_CPC_BC_E!L9+FC_IND_CPC_OC_E!L9+FC_IND_CPC_PH_E!L9</f>
        <v>0</v>
      </c>
      <c r="M9" s="10">
        <f>FC_IND_CPC_BC_E!M9+FC_IND_CPC_OC_E!M9+FC_IND_CPC_PH_E!M9</f>
        <v>0</v>
      </c>
      <c r="N9" s="10">
        <f>FC_IND_CPC_BC_E!N9+FC_IND_CPC_OC_E!N9+FC_IND_CPC_PH_E!N9</f>
        <v>0</v>
      </c>
      <c r="O9" s="10">
        <f>FC_IND_CPC_BC_E!O9+FC_IND_CPC_OC_E!O9+FC_IND_CPC_PH_E!O9</f>
        <v>0</v>
      </c>
      <c r="P9" s="10">
        <f>FC_IND_CPC_BC_E!P9+FC_IND_CPC_OC_E!P9+FC_IND_CPC_PH_E!P9</f>
        <v>0</v>
      </c>
      <c r="Q9" s="10">
        <f>FC_IND_CPC_BC_E!Q9+FC_IND_CPC_OC_E!Q9+FC_IND_CPC_PH_E!Q9</f>
        <v>0</v>
      </c>
      <c r="R9" s="10">
        <f>FC_IND_CPC_BC_E!R9+FC_IND_CPC_OC_E!R9+FC_IND_CPC_PH_E!R9</f>
        <v>0</v>
      </c>
      <c r="S9" s="10">
        <f>FC_IND_CPC_BC_E!S9+FC_IND_CPC_OC_E!S9+FC_IND_CPC_PH_E!S9</f>
        <v>0</v>
      </c>
      <c r="T9" s="10">
        <f>FC_IND_CPC_BC_E!T9+FC_IND_CPC_OC_E!T9+FC_IND_CPC_PH_E!T9</f>
        <v>0</v>
      </c>
      <c r="U9" s="10">
        <f>FC_IND_CPC_BC_E!U9+FC_IND_CPC_OC_E!U9+FC_IND_CPC_PH_E!U9</f>
        <v>0</v>
      </c>
      <c r="V9" s="10">
        <f>FC_IND_CPC_BC_E!V9+FC_IND_CPC_OC_E!V9+FC_IND_CPC_PH_E!V9</f>
        <v>0</v>
      </c>
      <c r="W9" s="10">
        <f>FC_IND_CPC_BC_E!W9+FC_IND_CPC_OC_E!W9+FC_IND_CPC_PH_E!W9</f>
        <v>0</v>
      </c>
      <c r="X9" s="10">
        <f>FC_IND_CPC_BC_E!X9+FC_IND_CPC_OC_E!X9+FC_IND_CPC_PH_E!X9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FC_IND_CPC_BC_E!C10+FC_IND_CPC_OC_E!C10+FC_IND_CPC_PH_E!C10</f>
        <v>0</v>
      </c>
      <c r="D10" s="10">
        <f>FC_IND_CPC_BC_E!D10+FC_IND_CPC_OC_E!D10+FC_IND_CPC_PH_E!D10</f>
        <v>0</v>
      </c>
      <c r="E10" s="10">
        <f>FC_IND_CPC_BC_E!E10+FC_IND_CPC_OC_E!E10+FC_IND_CPC_PH_E!E10</f>
        <v>0</v>
      </c>
      <c r="F10" s="10">
        <f>FC_IND_CPC_BC_E!F10+FC_IND_CPC_OC_E!F10+FC_IND_CPC_PH_E!F10</f>
        <v>0</v>
      </c>
      <c r="G10" s="10">
        <f>FC_IND_CPC_BC_E!G10+FC_IND_CPC_OC_E!G10+FC_IND_CPC_PH_E!G10</f>
        <v>0</v>
      </c>
      <c r="H10" s="10">
        <f>FC_IND_CPC_BC_E!H10+FC_IND_CPC_OC_E!H10+FC_IND_CPC_PH_E!H10</f>
        <v>0</v>
      </c>
      <c r="I10" s="10">
        <f>FC_IND_CPC_BC_E!I10+FC_IND_CPC_OC_E!I10+FC_IND_CPC_PH_E!I10</f>
        <v>0</v>
      </c>
      <c r="J10" s="10">
        <f>FC_IND_CPC_BC_E!J10+FC_IND_CPC_OC_E!J10+FC_IND_CPC_PH_E!J10</f>
        <v>0</v>
      </c>
      <c r="K10" s="10">
        <f>FC_IND_CPC_BC_E!K10+FC_IND_CPC_OC_E!K10+FC_IND_CPC_PH_E!K10</f>
        <v>0</v>
      </c>
      <c r="L10" s="10">
        <f>FC_IND_CPC_BC_E!L10+FC_IND_CPC_OC_E!L10+FC_IND_CPC_PH_E!L10</f>
        <v>0</v>
      </c>
      <c r="M10" s="10">
        <f>FC_IND_CPC_BC_E!M10+FC_IND_CPC_OC_E!M10+FC_IND_CPC_PH_E!M10</f>
        <v>0</v>
      </c>
      <c r="N10" s="10">
        <f>FC_IND_CPC_BC_E!N10+FC_IND_CPC_OC_E!N10+FC_IND_CPC_PH_E!N10</f>
        <v>0</v>
      </c>
      <c r="O10" s="10">
        <f>FC_IND_CPC_BC_E!O10+FC_IND_CPC_OC_E!O10+FC_IND_CPC_PH_E!O10</f>
        <v>0</v>
      </c>
      <c r="P10" s="10">
        <f>FC_IND_CPC_BC_E!P10+FC_IND_CPC_OC_E!P10+FC_IND_CPC_PH_E!P10</f>
        <v>0</v>
      </c>
      <c r="Q10" s="10">
        <f>FC_IND_CPC_BC_E!Q10+FC_IND_CPC_OC_E!Q10+FC_IND_CPC_PH_E!Q10</f>
        <v>0</v>
      </c>
      <c r="R10" s="10">
        <f>FC_IND_CPC_BC_E!R10+FC_IND_CPC_OC_E!R10+FC_IND_CPC_PH_E!R10</f>
        <v>0</v>
      </c>
      <c r="S10" s="10">
        <f>FC_IND_CPC_BC_E!S10+FC_IND_CPC_OC_E!S10+FC_IND_CPC_PH_E!S10</f>
        <v>0</v>
      </c>
      <c r="T10" s="10">
        <f>FC_IND_CPC_BC_E!T10+FC_IND_CPC_OC_E!T10+FC_IND_CPC_PH_E!T10</f>
        <v>0</v>
      </c>
      <c r="U10" s="10">
        <f>FC_IND_CPC_BC_E!U10+FC_IND_CPC_OC_E!U10+FC_IND_CPC_PH_E!U10</f>
        <v>0</v>
      </c>
      <c r="V10" s="10">
        <f>FC_IND_CPC_BC_E!V10+FC_IND_CPC_OC_E!V10+FC_IND_CPC_PH_E!V10</f>
        <v>0</v>
      </c>
      <c r="W10" s="10">
        <f>FC_IND_CPC_BC_E!W10+FC_IND_CPC_OC_E!W10+FC_IND_CPC_PH_E!W10</f>
        <v>0</v>
      </c>
      <c r="X10" s="10">
        <f>FC_IND_CPC_BC_E!X10+FC_IND_CPC_OC_E!X10+FC_IND_CPC_PH_E!X10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1.3613929492691308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FC_IND_CPC_BC_E!C12+FC_IND_CPC_OC_E!C12+FC_IND_CPC_PH_E!C12</f>
        <v>0</v>
      </c>
      <c r="D12" s="10">
        <f>FC_IND_CPC_BC_E!D12+FC_IND_CPC_OC_E!D12+FC_IND_CPC_PH_E!D12</f>
        <v>0</v>
      </c>
      <c r="E12" s="10">
        <f>FC_IND_CPC_BC_E!E12+FC_IND_CPC_OC_E!E12+FC_IND_CPC_PH_E!E12</f>
        <v>0</v>
      </c>
      <c r="F12" s="10">
        <f>FC_IND_CPC_BC_E!F12+FC_IND_CPC_OC_E!F12+FC_IND_CPC_PH_E!F12</f>
        <v>0</v>
      </c>
      <c r="G12" s="10">
        <f>FC_IND_CPC_BC_E!G12+FC_IND_CPC_OC_E!G12+FC_IND_CPC_PH_E!G12</f>
        <v>0</v>
      </c>
      <c r="H12" s="10">
        <f>FC_IND_CPC_BC_E!H12+FC_IND_CPC_OC_E!H12+FC_IND_CPC_PH_E!H12</f>
        <v>0</v>
      </c>
      <c r="I12" s="10">
        <f>FC_IND_CPC_BC_E!I12+FC_IND_CPC_OC_E!I12+FC_IND_CPC_PH_E!I12</f>
        <v>0</v>
      </c>
      <c r="J12" s="10">
        <f>FC_IND_CPC_BC_E!J12+FC_IND_CPC_OC_E!J12+FC_IND_CPC_PH_E!J12</f>
        <v>0</v>
      </c>
      <c r="K12" s="10">
        <f>FC_IND_CPC_BC_E!K12+FC_IND_CPC_OC_E!K12+FC_IND_CPC_PH_E!K12</f>
        <v>0</v>
      </c>
      <c r="L12" s="10">
        <f>FC_IND_CPC_BC_E!L12+FC_IND_CPC_OC_E!L12+FC_IND_CPC_PH_E!L12</f>
        <v>0</v>
      </c>
      <c r="M12" s="10">
        <f>FC_IND_CPC_BC_E!M12+FC_IND_CPC_OC_E!M12+FC_IND_CPC_PH_E!M12</f>
        <v>0</v>
      </c>
      <c r="N12" s="10">
        <f>FC_IND_CPC_BC_E!N12+FC_IND_CPC_OC_E!N12+FC_IND_CPC_PH_E!N12</f>
        <v>0</v>
      </c>
      <c r="O12" s="10">
        <f>FC_IND_CPC_BC_E!O12+FC_IND_CPC_OC_E!O12+FC_IND_CPC_PH_E!O12</f>
        <v>0</v>
      </c>
      <c r="P12" s="10">
        <f>FC_IND_CPC_BC_E!P12+FC_IND_CPC_OC_E!P12+FC_IND_CPC_PH_E!P12</f>
        <v>0</v>
      </c>
      <c r="Q12" s="10">
        <f>FC_IND_CPC_BC_E!Q12+FC_IND_CPC_OC_E!Q12+FC_IND_CPC_PH_E!Q12</f>
        <v>0</v>
      </c>
      <c r="R12" s="10">
        <f>FC_IND_CPC_BC_E!R12+FC_IND_CPC_OC_E!R12+FC_IND_CPC_PH_E!R12</f>
        <v>0</v>
      </c>
      <c r="S12" s="10">
        <f>FC_IND_CPC_BC_E!S12+FC_IND_CPC_OC_E!S12+FC_IND_CPC_PH_E!S12</f>
        <v>0</v>
      </c>
      <c r="T12" s="10">
        <f>FC_IND_CPC_BC_E!T12+FC_IND_CPC_OC_E!T12+FC_IND_CPC_PH_E!T12</f>
        <v>0</v>
      </c>
      <c r="U12" s="10">
        <f>FC_IND_CPC_BC_E!U12+FC_IND_CPC_OC_E!U12+FC_IND_CPC_PH_E!U12</f>
        <v>0</v>
      </c>
      <c r="V12" s="10">
        <f>FC_IND_CPC_BC_E!V12+FC_IND_CPC_OC_E!V12+FC_IND_CPC_PH_E!V12</f>
        <v>0</v>
      </c>
      <c r="W12" s="10">
        <f>FC_IND_CPC_BC_E!W12+FC_IND_CPC_OC_E!W12+FC_IND_CPC_PH_E!W12</f>
        <v>0</v>
      </c>
      <c r="X12" s="10">
        <f>FC_IND_CPC_BC_E!X12+FC_IND_CPC_OC_E!X12+FC_IND_CPC_PH_E!X12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FC_IND_CPC_BC_E!C13+FC_IND_CPC_OC_E!C13+FC_IND_CPC_PH_E!C13</f>
        <v>0</v>
      </c>
      <c r="D13" s="10">
        <f>FC_IND_CPC_BC_E!D13+FC_IND_CPC_OC_E!D13+FC_IND_CPC_PH_E!D13</f>
        <v>0</v>
      </c>
      <c r="E13" s="10">
        <f>FC_IND_CPC_BC_E!E13+FC_IND_CPC_OC_E!E13+FC_IND_CPC_PH_E!E13</f>
        <v>0</v>
      </c>
      <c r="F13" s="10">
        <f>FC_IND_CPC_BC_E!F13+FC_IND_CPC_OC_E!F13+FC_IND_CPC_PH_E!F13</f>
        <v>0</v>
      </c>
      <c r="G13" s="10">
        <f>FC_IND_CPC_BC_E!G13+FC_IND_CPC_OC_E!G13+FC_IND_CPC_PH_E!G13</f>
        <v>0</v>
      </c>
      <c r="H13" s="10">
        <f>FC_IND_CPC_BC_E!H13+FC_IND_CPC_OC_E!H13+FC_IND_CPC_PH_E!H13</f>
        <v>0</v>
      </c>
      <c r="I13" s="10">
        <f>FC_IND_CPC_BC_E!I13+FC_IND_CPC_OC_E!I13+FC_IND_CPC_PH_E!I13</f>
        <v>0</v>
      </c>
      <c r="J13" s="10">
        <f>FC_IND_CPC_BC_E!J13+FC_IND_CPC_OC_E!J13+FC_IND_CPC_PH_E!J13</f>
        <v>0</v>
      </c>
      <c r="K13" s="10">
        <f>FC_IND_CPC_BC_E!K13+FC_IND_CPC_OC_E!K13+FC_IND_CPC_PH_E!K13</f>
        <v>0</v>
      </c>
      <c r="L13" s="10">
        <f>FC_IND_CPC_BC_E!L13+FC_IND_CPC_OC_E!L13+FC_IND_CPC_PH_E!L13</f>
        <v>0</v>
      </c>
      <c r="M13" s="10">
        <f>FC_IND_CPC_BC_E!M13+FC_IND_CPC_OC_E!M13+FC_IND_CPC_PH_E!M13</f>
        <v>0</v>
      </c>
      <c r="N13" s="10">
        <f>FC_IND_CPC_BC_E!N13+FC_IND_CPC_OC_E!N13+FC_IND_CPC_PH_E!N13</f>
        <v>0</v>
      </c>
      <c r="O13" s="10">
        <f>FC_IND_CPC_BC_E!O13+FC_IND_CPC_OC_E!O13+FC_IND_CPC_PH_E!O13</f>
        <v>1.3613929492691308</v>
      </c>
      <c r="P13" s="10">
        <f>FC_IND_CPC_BC_E!P13+FC_IND_CPC_OC_E!P13+FC_IND_CPC_PH_E!P13</f>
        <v>0</v>
      </c>
      <c r="Q13" s="10">
        <f>FC_IND_CPC_BC_E!Q13+FC_IND_CPC_OC_E!Q13+FC_IND_CPC_PH_E!Q13</f>
        <v>0</v>
      </c>
      <c r="R13" s="10">
        <f>FC_IND_CPC_BC_E!R13+FC_IND_CPC_OC_E!R13+FC_IND_CPC_PH_E!R13</f>
        <v>0</v>
      </c>
      <c r="S13" s="10">
        <f>FC_IND_CPC_BC_E!S13+FC_IND_CPC_OC_E!S13+FC_IND_CPC_PH_E!S13</f>
        <v>0</v>
      </c>
      <c r="T13" s="10">
        <f>FC_IND_CPC_BC_E!T13+FC_IND_CPC_OC_E!T13+FC_IND_CPC_PH_E!T13</f>
        <v>0</v>
      </c>
      <c r="U13" s="10">
        <f>FC_IND_CPC_BC_E!U13+FC_IND_CPC_OC_E!U13+FC_IND_CPC_PH_E!U13</f>
        <v>0</v>
      </c>
      <c r="V13" s="10">
        <f>FC_IND_CPC_BC_E!V13+FC_IND_CPC_OC_E!V13+FC_IND_CPC_PH_E!V13</f>
        <v>0</v>
      </c>
      <c r="W13" s="10">
        <f>FC_IND_CPC_BC_E!W13+FC_IND_CPC_OC_E!W13+FC_IND_CPC_PH_E!W13</f>
        <v>0</v>
      </c>
      <c r="X13" s="10">
        <f>FC_IND_CPC_BC_E!X13+FC_IND_CPC_OC_E!X13+FC_IND_CPC_PH_E!X13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FC_IND_CPC_BC_E!C14+FC_IND_CPC_OC_E!C14+FC_IND_CPC_PH_E!C14</f>
        <v>0</v>
      </c>
      <c r="D14" s="10">
        <f>FC_IND_CPC_BC_E!D14+FC_IND_CPC_OC_E!D14+FC_IND_CPC_PH_E!D14</f>
        <v>0</v>
      </c>
      <c r="E14" s="10">
        <f>FC_IND_CPC_BC_E!E14+FC_IND_CPC_OC_E!E14+FC_IND_CPC_PH_E!E14</f>
        <v>0</v>
      </c>
      <c r="F14" s="10">
        <f>FC_IND_CPC_BC_E!F14+FC_IND_CPC_OC_E!F14+FC_IND_CPC_PH_E!F14</f>
        <v>0</v>
      </c>
      <c r="G14" s="10">
        <f>FC_IND_CPC_BC_E!G14+FC_IND_CPC_OC_E!G14+FC_IND_CPC_PH_E!G14</f>
        <v>0</v>
      </c>
      <c r="H14" s="10">
        <f>FC_IND_CPC_BC_E!H14+FC_IND_CPC_OC_E!H14+FC_IND_CPC_PH_E!H14</f>
        <v>0</v>
      </c>
      <c r="I14" s="10">
        <f>FC_IND_CPC_BC_E!I14+FC_IND_CPC_OC_E!I14+FC_IND_CPC_PH_E!I14</f>
        <v>0</v>
      </c>
      <c r="J14" s="10">
        <f>FC_IND_CPC_BC_E!J14+FC_IND_CPC_OC_E!J14+FC_IND_CPC_PH_E!J14</f>
        <v>0</v>
      </c>
      <c r="K14" s="10">
        <f>FC_IND_CPC_BC_E!K14+FC_IND_CPC_OC_E!K14+FC_IND_CPC_PH_E!K14</f>
        <v>0</v>
      </c>
      <c r="L14" s="10">
        <f>FC_IND_CPC_BC_E!L14+FC_IND_CPC_OC_E!L14+FC_IND_CPC_PH_E!L14</f>
        <v>0</v>
      </c>
      <c r="M14" s="10">
        <f>FC_IND_CPC_BC_E!M14+FC_IND_CPC_OC_E!M14+FC_IND_CPC_PH_E!M14</f>
        <v>0</v>
      </c>
      <c r="N14" s="10">
        <f>FC_IND_CPC_BC_E!N14+FC_IND_CPC_OC_E!N14+FC_IND_CPC_PH_E!N14</f>
        <v>0</v>
      </c>
      <c r="O14" s="10">
        <f>FC_IND_CPC_BC_E!O14+FC_IND_CPC_OC_E!O14+FC_IND_CPC_PH_E!O14</f>
        <v>0</v>
      </c>
      <c r="P14" s="10">
        <f>FC_IND_CPC_BC_E!P14+FC_IND_CPC_OC_E!P14+FC_IND_CPC_PH_E!P14</f>
        <v>0</v>
      </c>
      <c r="Q14" s="10">
        <f>FC_IND_CPC_BC_E!Q14+FC_IND_CPC_OC_E!Q14+FC_IND_CPC_PH_E!Q14</f>
        <v>0</v>
      </c>
      <c r="R14" s="10">
        <f>FC_IND_CPC_BC_E!R14+FC_IND_CPC_OC_E!R14+FC_IND_CPC_PH_E!R14</f>
        <v>0</v>
      </c>
      <c r="S14" s="10">
        <f>FC_IND_CPC_BC_E!S14+FC_IND_CPC_OC_E!S14+FC_IND_CPC_PH_E!S14</f>
        <v>0</v>
      </c>
      <c r="T14" s="10">
        <f>FC_IND_CPC_BC_E!T14+FC_IND_CPC_OC_E!T14+FC_IND_CPC_PH_E!T14</f>
        <v>0</v>
      </c>
      <c r="U14" s="10">
        <f>FC_IND_CPC_BC_E!U14+FC_IND_CPC_OC_E!U14+FC_IND_CPC_PH_E!U14</f>
        <v>0</v>
      </c>
      <c r="V14" s="10">
        <f>FC_IND_CPC_BC_E!V14+FC_IND_CPC_OC_E!V14+FC_IND_CPC_PH_E!V14</f>
        <v>0</v>
      </c>
      <c r="W14" s="10">
        <f>FC_IND_CPC_BC_E!W14+FC_IND_CPC_OC_E!W14+FC_IND_CPC_PH_E!W14</f>
        <v>0</v>
      </c>
      <c r="X14" s="10">
        <f>FC_IND_CPC_BC_E!X14+FC_IND_CPC_OC_E!X14+FC_IND_CPC_PH_E!X14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FC_IND_CPC_BC_E!C15+FC_IND_CPC_OC_E!C15+FC_IND_CPC_PH_E!C15</f>
        <v>0</v>
      </c>
      <c r="D15" s="10">
        <f>FC_IND_CPC_BC_E!D15+FC_IND_CPC_OC_E!D15+FC_IND_CPC_PH_E!D15</f>
        <v>0</v>
      </c>
      <c r="E15" s="10">
        <f>FC_IND_CPC_BC_E!E15+FC_IND_CPC_OC_E!E15+FC_IND_CPC_PH_E!E15</f>
        <v>0</v>
      </c>
      <c r="F15" s="10">
        <f>FC_IND_CPC_BC_E!F15+FC_IND_CPC_OC_E!F15+FC_IND_CPC_PH_E!F15</f>
        <v>0</v>
      </c>
      <c r="G15" s="10">
        <f>FC_IND_CPC_BC_E!G15+FC_IND_CPC_OC_E!G15+FC_IND_CPC_PH_E!G15</f>
        <v>0</v>
      </c>
      <c r="H15" s="10">
        <f>FC_IND_CPC_BC_E!H15+FC_IND_CPC_OC_E!H15+FC_IND_CPC_PH_E!H15</f>
        <v>0</v>
      </c>
      <c r="I15" s="10">
        <f>FC_IND_CPC_BC_E!I15+FC_IND_CPC_OC_E!I15+FC_IND_CPC_PH_E!I15</f>
        <v>0</v>
      </c>
      <c r="J15" s="10">
        <f>FC_IND_CPC_BC_E!J15+FC_IND_CPC_OC_E!J15+FC_IND_CPC_PH_E!J15</f>
        <v>0</v>
      </c>
      <c r="K15" s="10">
        <f>FC_IND_CPC_BC_E!K15+FC_IND_CPC_OC_E!K15+FC_IND_CPC_PH_E!K15</f>
        <v>0</v>
      </c>
      <c r="L15" s="10">
        <f>FC_IND_CPC_BC_E!L15+FC_IND_CPC_OC_E!L15+FC_IND_CPC_PH_E!L15</f>
        <v>0</v>
      </c>
      <c r="M15" s="10">
        <f>FC_IND_CPC_BC_E!M15+FC_IND_CPC_OC_E!M15+FC_IND_CPC_PH_E!M15</f>
        <v>0</v>
      </c>
      <c r="N15" s="10">
        <f>FC_IND_CPC_BC_E!N15+FC_IND_CPC_OC_E!N15+FC_IND_CPC_PH_E!N15</f>
        <v>0</v>
      </c>
      <c r="O15" s="10">
        <f>FC_IND_CPC_BC_E!O15+FC_IND_CPC_OC_E!O15+FC_IND_CPC_PH_E!O15</f>
        <v>0</v>
      </c>
      <c r="P15" s="10">
        <f>FC_IND_CPC_BC_E!P15+FC_IND_CPC_OC_E!P15+FC_IND_CPC_PH_E!P15</f>
        <v>0</v>
      </c>
      <c r="Q15" s="10">
        <f>FC_IND_CPC_BC_E!Q15+FC_IND_CPC_OC_E!Q15+FC_IND_CPC_PH_E!Q15</f>
        <v>0</v>
      </c>
      <c r="R15" s="10">
        <f>FC_IND_CPC_BC_E!R15+FC_IND_CPC_OC_E!R15+FC_IND_CPC_PH_E!R15</f>
        <v>0</v>
      </c>
      <c r="S15" s="10">
        <f>FC_IND_CPC_BC_E!S15+FC_IND_CPC_OC_E!S15+FC_IND_CPC_PH_E!S15</f>
        <v>0</v>
      </c>
      <c r="T15" s="10">
        <f>FC_IND_CPC_BC_E!T15+FC_IND_CPC_OC_E!T15+FC_IND_CPC_PH_E!T15</f>
        <v>0</v>
      </c>
      <c r="U15" s="10">
        <f>FC_IND_CPC_BC_E!U15+FC_IND_CPC_OC_E!U15+FC_IND_CPC_PH_E!U15</f>
        <v>0</v>
      </c>
      <c r="V15" s="10">
        <f>FC_IND_CPC_BC_E!V15+FC_IND_CPC_OC_E!V15+FC_IND_CPC_PH_E!V15</f>
        <v>0</v>
      </c>
      <c r="W15" s="10">
        <f>FC_IND_CPC_BC_E!W15+FC_IND_CPC_OC_E!W15+FC_IND_CPC_PH_E!W15</f>
        <v>0</v>
      </c>
      <c r="X15" s="10">
        <f>FC_IND_CPC_BC_E!X15+FC_IND_CPC_OC_E!X15+FC_IND_CPC_PH_E!X15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FC_IND_CPC_BC_E!C16+FC_IND_CPC_OC_E!C16+FC_IND_CPC_PH_E!C16</f>
        <v>0</v>
      </c>
      <c r="D16" s="10">
        <f>FC_IND_CPC_BC_E!D16+FC_IND_CPC_OC_E!D16+FC_IND_CPC_PH_E!D16</f>
        <v>0</v>
      </c>
      <c r="E16" s="10">
        <f>FC_IND_CPC_BC_E!E16+FC_IND_CPC_OC_E!E16+FC_IND_CPC_PH_E!E16</f>
        <v>0</v>
      </c>
      <c r="F16" s="10">
        <f>FC_IND_CPC_BC_E!F16+FC_IND_CPC_OC_E!F16+FC_IND_CPC_PH_E!F16</f>
        <v>0</v>
      </c>
      <c r="G16" s="10">
        <f>FC_IND_CPC_BC_E!G16+FC_IND_CPC_OC_E!G16+FC_IND_CPC_PH_E!G16</f>
        <v>0</v>
      </c>
      <c r="H16" s="10">
        <f>FC_IND_CPC_BC_E!H16+FC_IND_CPC_OC_E!H16+FC_IND_CPC_PH_E!H16</f>
        <v>0</v>
      </c>
      <c r="I16" s="10">
        <f>FC_IND_CPC_BC_E!I16+FC_IND_CPC_OC_E!I16+FC_IND_CPC_PH_E!I16</f>
        <v>0</v>
      </c>
      <c r="J16" s="10">
        <f>FC_IND_CPC_BC_E!J16+FC_IND_CPC_OC_E!J16+FC_IND_CPC_PH_E!J16</f>
        <v>0</v>
      </c>
      <c r="K16" s="10">
        <f>FC_IND_CPC_BC_E!K16+FC_IND_CPC_OC_E!K16+FC_IND_CPC_PH_E!K16</f>
        <v>0</v>
      </c>
      <c r="L16" s="10">
        <f>FC_IND_CPC_BC_E!L16+FC_IND_CPC_OC_E!L16+FC_IND_CPC_PH_E!L16</f>
        <v>0</v>
      </c>
      <c r="M16" s="10">
        <f>FC_IND_CPC_BC_E!M16+FC_IND_CPC_OC_E!M16+FC_IND_CPC_PH_E!M16</f>
        <v>0</v>
      </c>
      <c r="N16" s="10">
        <f>FC_IND_CPC_BC_E!N16+FC_IND_CPC_OC_E!N16+FC_IND_CPC_PH_E!N16</f>
        <v>0</v>
      </c>
      <c r="O16" s="10">
        <f>FC_IND_CPC_BC_E!O16+FC_IND_CPC_OC_E!O16+FC_IND_CPC_PH_E!O16</f>
        <v>0</v>
      </c>
      <c r="P16" s="10">
        <f>FC_IND_CPC_BC_E!P16+FC_IND_CPC_OC_E!P16+FC_IND_CPC_PH_E!P16</f>
        <v>0</v>
      </c>
      <c r="Q16" s="10">
        <f>FC_IND_CPC_BC_E!Q16+FC_IND_CPC_OC_E!Q16+FC_IND_CPC_PH_E!Q16</f>
        <v>0</v>
      </c>
      <c r="R16" s="10">
        <f>FC_IND_CPC_BC_E!R16+FC_IND_CPC_OC_E!R16+FC_IND_CPC_PH_E!R16</f>
        <v>0</v>
      </c>
      <c r="S16" s="10">
        <f>FC_IND_CPC_BC_E!S16+FC_IND_CPC_OC_E!S16+FC_IND_CPC_PH_E!S16</f>
        <v>0</v>
      </c>
      <c r="T16" s="10">
        <f>FC_IND_CPC_BC_E!T16+FC_IND_CPC_OC_E!T16+FC_IND_CPC_PH_E!T16</f>
        <v>0</v>
      </c>
      <c r="U16" s="10">
        <f>FC_IND_CPC_BC_E!U16+FC_IND_CPC_OC_E!U16+FC_IND_CPC_PH_E!U16</f>
        <v>0</v>
      </c>
      <c r="V16" s="10">
        <f>FC_IND_CPC_BC_E!V16+FC_IND_CPC_OC_E!V16+FC_IND_CPC_PH_E!V16</f>
        <v>0</v>
      </c>
      <c r="W16" s="10">
        <f>FC_IND_CPC_BC_E!W16+FC_IND_CPC_OC_E!W16+FC_IND_CPC_PH_E!W16</f>
        <v>0</v>
      </c>
      <c r="X16" s="10">
        <f>FC_IND_CPC_BC_E!X16+FC_IND_CPC_OC_E!X16+FC_IND_CPC_PH_E!X16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FC_IND_CPC_BC_E!C18+FC_IND_CPC_OC_E!C18+FC_IND_CPC_PH_E!C18</f>
        <v>0</v>
      </c>
      <c r="D18" s="10">
        <f>FC_IND_CPC_BC_E!D18+FC_IND_CPC_OC_E!D18+FC_IND_CPC_PH_E!D18</f>
        <v>0</v>
      </c>
      <c r="E18" s="10">
        <f>FC_IND_CPC_BC_E!E18+FC_IND_CPC_OC_E!E18+FC_IND_CPC_PH_E!E18</f>
        <v>0</v>
      </c>
      <c r="F18" s="10">
        <f>FC_IND_CPC_BC_E!F18+FC_IND_CPC_OC_E!F18+FC_IND_CPC_PH_E!F18</f>
        <v>0</v>
      </c>
      <c r="G18" s="10">
        <f>FC_IND_CPC_BC_E!G18+FC_IND_CPC_OC_E!G18+FC_IND_CPC_PH_E!G18</f>
        <v>0</v>
      </c>
      <c r="H18" s="10">
        <f>FC_IND_CPC_BC_E!H18+FC_IND_CPC_OC_E!H18+FC_IND_CPC_PH_E!H18</f>
        <v>0</v>
      </c>
      <c r="I18" s="10">
        <f>FC_IND_CPC_BC_E!I18+FC_IND_CPC_OC_E!I18+FC_IND_CPC_PH_E!I18</f>
        <v>0</v>
      </c>
      <c r="J18" s="10">
        <f>FC_IND_CPC_BC_E!J18+FC_IND_CPC_OC_E!J18+FC_IND_CPC_PH_E!J18</f>
        <v>0</v>
      </c>
      <c r="K18" s="10">
        <f>FC_IND_CPC_BC_E!K18+FC_IND_CPC_OC_E!K18+FC_IND_CPC_PH_E!K18</f>
        <v>0</v>
      </c>
      <c r="L18" s="10">
        <f>FC_IND_CPC_BC_E!L18+FC_IND_CPC_OC_E!L18+FC_IND_CPC_PH_E!L18</f>
        <v>0</v>
      </c>
      <c r="M18" s="10">
        <f>FC_IND_CPC_BC_E!M18+FC_IND_CPC_OC_E!M18+FC_IND_CPC_PH_E!M18</f>
        <v>0</v>
      </c>
      <c r="N18" s="10">
        <f>FC_IND_CPC_BC_E!N18+FC_IND_CPC_OC_E!N18+FC_IND_CPC_PH_E!N18</f>
        <v>0</v>
      </c>
      <c r="O18" s="10">
        <f>FC_IND_CPC_BC_E!O18+FC_IND_CPC_OC_E!O18+FC_IND_CPC_PH_E!O18</f>
        <v>0</v>
      </c>
      <c r="P18" s="10">
        <f>FC_IND_CPC_BC_E!P18+FC_IND_CPC_OC_E!P18+FC_IND_CPC_PH_E!P18</f>
        <v>0</v>
      </c>
      <c r="Q18" s="10">
        <f>FC_IND_CPC_BC_E!Q18+FC_IND_CPC_OC_E!Q18+FC_IND_CPC_PH_E!Q18</f>
        <v>0</v>
      </c>
      <c r="R18" s="10">
        <f>FC_IND_CPC_BC_E!R18+FC_IND_CPC_OC_E!R18+FC_IND_CPC_PH_E!R18</f>
        <v>0</v>
      </c>
      <c r="S18" s="10">
        <f>FC_IND_CPC_BC_E!S18+FC_IND_CPC_OC_E!S18+FC_IND_CPC_PH_E!S18</f>
        <v>0</v>
      </c>
      <c r="T18" s="10">
        <f>FC_IND_CPC_BC_E!T18+FC_IND_CPC_OC_E!T18+FC_IND_CPC_PH_E!T18</f>
        <v>0</v>
      </c>
      <c r="U18" s="10">
        <f>FC_IND_CPC_BC_E!U18+FC_IND_CPC_OC_E!U18+FC_IND_CPC_PH_E!U18</f>
        <v>0</v>
      </c>
      <c r="V18" s="10">
        <f>FC_IND_CPC_BC_E!V18+FC_IND_CPC_OC_E!V18+FC_IND_CPC_PH_E!V18</f>
        <v>0</v>
      </c>
      <c r="W18" s="10">
        <f>FC_IND_CPC_BC_E!W18+FC_IND_CPC_OC_E!W18+FC_IND_CPC_PH_E!W18</f>
        <v>0</v>
      </c>
      <c r="X18" s="10">
        <f>FC_IND_CPC_BC_E!X18+FC_IND_CPC_OC_E!X18+FC_IND_CPC_PH_E!X18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FC_IND_CPC_BC_E!C19+FC_IND_CPC_OC_E!C19+FC_IND_CPC_PH_E!C19</f>
        <v>0</v>
      </c>
      <c r="D19" s="10">
        <f>FC_IND_CPC_BC_E!D19+FC_IND_CPC_OC_E!D19+FC_IND_CPC_PH_E!D19</f>
        <v>0</v>
      </c>
      <c r="E19" s="10">
        <f>FC_IND_CPC_BC_E!E19+FC_IND_CPC_OC_E!E19+FC_IND_CPC_PH_E!E19</f>
        <v>0</v>
      </c>
      <c r="F19" s="10">
        <f>FC_IND_CPC_BC_E!F19+FC_IND_CPC_OC_E!F19+FC_IND_CPC_PH_E!F19</f>
        <v>0</v>
      </c>
      <c r="G19" s="10">
        <f>FC_IND_CPC_BC_E!G19+FC_IND_CPC_OC_E!G19+FC_IND_CPC_PH_E!G19</f>
        <v>0</v>
      </c>
      <c r="H19" s="10">
        <f>FC_IND_CPC_BC_E!H19+FC_IND_CPC_OC_E!H19+FC_IND_CPC_PH_E!H19</f>
        <v>0</v>
      </c>
      <c r="I19" s="10">
        <f>FC_IND_CPC_BC_E!I19+FC_IND_CPC_OC_E!I19+FC_IND_CPC_PH_E!I19</f>
        <v>0</v>
      </c>
      <c r="J19" s="10">
        <f>FC_IND_CPC_BC_E!J19+FC_IND_CPC_OC_E!J19+FC_IND_CPC_PH_E!J19</f>
        <v>0</v>
      </c>
      <c r="K19" s="10">
        <f>FC_IND_CPC_BC_E!K19+FC_IND_CPC_OC_E!K19+FC_IND_CPC_PH_E!K19</f>
        <v>0</v>
      </c>
      <c r="L19" s="10">
        <f>FC_IND_CPC_BC_E!L19+FC_IND_CPC_OC_E!L19+FC_IND_CPC_PH_E!L19</f>
        <v>0</v>
      </c>
      <c r="M19" s="10">
        <f>FC_IND_CPC_BC_E!M19+FC_IND_CPC_OC_E!M19+FC_IND_CPC_PH_E!M19</f>
        <v>0</v>
      </c>
      <c r="N19" s="10">
        <f>FC_IND_CPC_BC_E!N19+FC_IND_CPC_OC_E!N19+FC_IND_CPC_PH_E!N19</f>
        <v>0</v>
      </c>
      <c r="O19" s="10">
        <f>FC_IND_CPC_BC_E!O19+FC_IND_CPC_OC_E!O19+FC_IND_CPC_PH_E!O19</f>
        <v>0</v>
      </c>
      <c r="P19" s="10">
        <f>FC_IND_CPC_BC_E!P19+FC_IND_CPC_OC_E!P19+FC_IND_CPC_PH_E!P19</f>
        <v>0</v>
      </c>
      <c r="Q19" s="10">
        <f>FC_IND_CPC_BC_E!Q19+FC_IND_CPC_OC_E!Q19+FC_IND_CPC_PH_E!Q19</f>
        <v>0</v>
      </c>
      <c r="R19" s="10">
        <f>FC_IND_CPC_BC_E!R19+FC_IND_CPC_OC_E!R19+FC_IND_CPC_PH_E!R19</f>
        <v>0</v>
      </c>
      <c r="S19" s="10">
        <f>FC_IND_CPC_BC_E!S19+FC_IND_CPC_OC_E!S19+FC_IND_CPC_PH_E!S19</f>
        <v>0</v>
      </c>
      <c r="T19" s="10">
        <f>FC_IND_CPC_BC_E!T19+FC_IND_CPC_OC_E!T19+FC_IND_CPC_PH_E!T19</f>
        <v>0</v>
      </c>
      <c r="U19" s="10">
        <f>FC_IND_CPC_BC_E!U19+FC_IND_CPC_OC_E!U19+FC_IND_CPC_PH_E!U19</f>
        <v>0</v>
      </c>
      <c r="V19" s="10">
        <f>FC_IND_CPC_BC_E!V19+FC_IND_CPC_OC_E!V19+FC_IND_CPC_PH_E!V19</f>
        <v>0</v>
      </c>
      <c r="W19" s="10">
        <f>FC_IND_CPC_BC_E!W19+FC_IND_CPC_OC_E!W19+FC_IND_CPC_PH_E!W19</f>
        <v>0</v>
      </c>
      <c r="X19" s="10">
        <f>FC_IND_CPC_BC_E!X19+FC_IND_CPC_OC_E!X19+FC_IND_CPC_PH_E!X19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FC_IND_CPC_BC_E!C20+FC_IND_CPC_OC_E!C20+FC_IND_CPC_PH_E!C20</f>
        <v>0</v>
      </c>
      <c r="D20" s="10">
        <f>FC_IND_CPC_BC_E!D20+FC_IND_CPC_OC_E!D20+FC_IND_CPC_PH_E!D20</f>
        <v>0</v>
      </c>
      <c r="E20" s="10">
        <f>FC_IND_CPC_BC_E!E20+FC_IND_CPC_OC_E!E20+FC_IND_CPC_PH_E!E20</f>
        <v>0</v>
      </c>
      <c r="F20" s="10">
        <f>FC_IND_CPC_BC_E!F20+FC_IND_CPC_OC_E!F20+FC_IND_CPC_PH_E!F20</f>
        <v>0</v>
      </c>
      <c r="G20" s="10">
        <f>FC_IND_CPC_BC_E!G20+FC_IND_CPC_OC_E!G20+FC_IND_CPC_PH_E!G20</f>
        <v>0</v>
      </c>
      <c r="H20" s="10">
        <f>FC_IND_CPC_BC_E!H20+FC_IND_CPC_OC_E!H20+FC_IND_CPC_PH_E!H20</f>
        <v>0</v>
      </c>
      <c r="I20" s="10">
        <f>FC_IND_CPC_BC_E!I20+FC_IND_CPC_OC_E!I20+FC_IND_CPC_PH_E!I20</f>
        <v>0</v>
      </c>
      <c r="J20" s="10">
        <f>FC_IND_CPC_BC_E!J20+FC_IND_CPC_OC_E!J20+FC_IND_CPC_PH_E!J20</f>
        <v>0</v>
      </c>
      <c r="K20" s="10">
        <f>FC_IND_CPC_BC_E!K20+FC_IND_CPC_OC_E!K20+FC_IND_CPC_PH_E!K20</f>
        <v>0</v>
      </c>
      <c r="L20" s="10">
        <f>FC_IND_CPC_BC_E!L20+FC_IND_CPC_OC_E!L20+FC_IND_CPC_PH_E!L20</f>
        <v>0</v>
      </c>
      <c r="M20" s="10">
        <f>FC_IND_CPC_BC_E!M20+FC_IND_CPC_OC_E!M20+FC_IND_CPC_PH_E!M20</f>
        <v>0</v>
      </c>
      <c r="N20" s="10">
        <f>FC_IND_CPC_BC_E!N20+FC_IND_CPC_OC_E!N20+FC_IND_CPC_PH_E!N20</f>
        <v>0</v>
      </c>
      <c r="O20" s="10">
        <f>FC_IND_CPC_BC_E!O20+FC_IND_CPC_OC_E!O20+FC_IND_CPC_PH_E!O20</f>
        <v>0</v>
      </c>
      <c r="P20" s="10">
        <f>FC_IND_CPC_BC_E!P20+FC_IND_CPC_OC_E!P20+FC_IND_CPC_PH_E!P20</f>
        <v>0</v>
      </c>
      <c r="Q20" s="10">
        <f>FC_IND_CPC_BC_E!Q20+FC_IND_CPC_OC_E!Q20+FC_IND_CPC_PH_E!Q20</f>
        <v>0</v>
      </c>
      <c r="R20" s="10">
        <f>FC_IND_CPC_BC_E!R20+FC_IND_CPC_OC_E!R20+FC_IND_CPC_PH_E!R20</f>
        <v>0</v>
      </c>
      <c r="S20" s="10">
        <f>FC_IND_CPC_BC_E!S20+FC_IND_CPC_OC_E!S20+FC_IND_CPC_PH_E!S20</f>
        <v>0</v>
      </c>
      <c r="T20" s="10">
        <f>FC_IND_CPC_BC_E!T20+FC_IND_CPC_OC_E!T20+FC_IND_CPC_PH_E!T20</f>
        <v>0</v>
      </c>
      <c r="U20" s="10">
        <f>FC_IND_CPC_BC_E!U20+FC_IND_CPC_OC_E!U20+FC_IND_CPC_PH_E!U20</f>
        <v>0</v>
      </c>
      <c r="V20" s="10">
        <f>FC_IND_CPC_BC_E!V20+FC_IND_CPC_OC_E!V20+FC_IND_CPC_PH_E!V20</f>
        <v>0</v>
      </c>
      <c r="W20" s="10">
        <f>FC_IND_CPC_BC_E!W20+FC_IND_CPC_OC_E!W20+FC_IND_CPC_PH_E!W20</f>
        <v>0</v>
      </c>
      <c r="X20" s="10">
        <f>FC_IND_CPC_BC_E!X20+FC_IND_CPC_OC_E!X20+FC_IND_CPC_PH_E!X20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FC_IND_CPC_BC_E!C21+FC_IND_CPC_OC_E!C21+FC_IND_CPC_PH_E!C21</f>
        <v>0</v>
      </c>
      <c r="D21" s="10">
        <f>FC_IND_CPC_BC_E!D21+FC_IND_CPC_OC_E!D21+FC_IND_CPC_PH_E!D21</f>
        <v>0</v>
      </c>
      <c r="E21" s="10">
        <f>FC_IND_CPC_BC_E!E21+FC_IND_CPC_OC_E!E21+FC_IND_CPC_PH_E!E21</f>
        <v>0</v>
      </c>
      <c r="F21" s="10">
        <f>FC_IND_CPC_BC_E!F21+FC_IND_CPC_OC_E!F21+FC_IND_CPC_PH_E!F21</f>
        <v>0</v>
      </c>
      <c r="G21" s="10">
        <f>FC_IND_CPC_BC_E!G21+FC_IND_CPC_OC_E!G21+FC_IND_CPC_PH_E!G21</f>
        <v>0</v>
      </c>
      <c r="H21" s="10">
        <f>FC_IND_CPC_BC_E!H21+FC_IND_CPC_OC_E!H21+FC_IND_CPC_PH_E!H21</f>
        <v>0</v>
      </c>
      <c r="I21" s="10">
        <f>FC_IND_CPC_BC_E!I21+FC_IND_CPC_OC_E!I21+FC_IND_CPC_PH_E!I21</f>
        <v>0</v>
      </c>
      <c r="J21" s="10">
        <f>FC_IND_CPC_BC_E!J21+FC_IND_CPC_OC_E!J21+FC_IND_CPC_PH_E!J21</f>
        <v>0</v>
      </c>
      <c r="K21" s="10">
        <f>FC_IND_CPC_BC_E!K21+FC_IND_CPC_OC_E!K21+FC_IND_CPC_PH_E!K21</f>
        <v>0</v>
      </c>
      <c r="L21" s="10">
        <f>FC_IND_CPC_BC_E!L21+FC_IND_CPC_OC_E!L21+FC_IND_CPC_PH_E!L21</f>
        <v>0</v>
      </c>
      <c r="M21" s="10">
        <f>FC_IND_CPC_BC_E!M21+FC_IND_CPC_OC_E!M21+FC_IND_CPC_PH_E!M21</f>
        <v>0</v>
      </c>
      <c r="N21" s="10">
        <f>FC_IND_CPC_BC_E!N21+FC_IND_CPC_OC_E!N21+FC_IND_CPC_PH_E!N21</f>
        <v>0</v>
      </c>
      <c r="O21" s="10">
        <f>FC_IND_CPC_BC_E!O21+FC_IND_CPC_OC_E!O21+FC_IND_CPC_PH_E!O21</f>
        <v>0</v>
      </c>
      <c r="P21" s="10">
        <f>FC_IND_CPC_BC_E!P21+FC_IND_CPC_OC_E!P21+FC_IND_CPC_PH_E!P21</f>
        <v>0</v>
      </c>
      <c r="Q21" s="10">
        <f>FC_IND_CPC_BC_E!Q21+FC_IND_CPC_OC_E!Q21+FC_IND_CPC_PH_E!Q21</f>
        <v>0</v>
      </c>
      <c r="R21" s="10">
        <f>FC_IND_CPC_BC_E!R21+FC_IND_CPC_OC_E!R21+FC_IND_CPC_PH_E!R21</f>
        <v>0</v>
      </c>
      <c r="S21" s="10">
        <f>FC_IND_CPC_BC_E!S21+FC_IND_CPC_OC_E!S21+FC_IND_CPC_PH_E!S21</f>
        <v>0</v>
      </c>
      <c r="T21" s="10">
        <f>FC_IND_CPC_BC_E!T21+FC_IND_CPC_OC_E!T21+FC_IND_CPC_PH_E!T21</f>
        <v>0</v>
      </c>
      <c r="U21" s="10">
        <f>FC_IND_CPC_BC_E!U21+FC_IND_CPC_OC_E!U21+FC_IND_CPC_PH_E!U21</f>
        <v>0</v>
      </c>
      <c r="V21" s="10">
        <f>FC_IND_CPC_BC_E!V21+FC_IND_CPC_OC_E!V21+FC_IND_CPC_PH_E!V21</f>
        <v>0</v>
      </c>
      <c r="W21" s="10">
        <f>FC_IND_CPC_BC_E!W21+FC_IND_CPC_OC_E!W21+FC_IND_CPC_PH_E!W21</f>
        <v>0</v>
      </c>
      <c r="X21" s="10">
        <f>FC_IND_CPC_BC_E!X21+FC_IND_CPC_OC_E!X21+FC_IND_CPC_PH_E!X21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FC_IND_CPC_BC_E!C23+FC_IND_CPC_OC_E!C23+FC_IND_CPC_PH_E!C23</f>
        <v>0</v>
      </c>
      <c r="D23" s="10">
        <f>FC_IND_CPC_BC_E!D23+FC_IND_CPC_OC_E!D23+FC_IND_CPC_PH_E!D23</f>
        <v>0</v>
      </c>
      <c r="E23" s="10">
        <f>FC_IND_CPC_BC_E!E23+FC_IND_CPC_OC_E!E23+FC_IND_CPC_PH_E!E23</f>
        <v>0</v>
      </c>
      <c r="F23" s="10">
        <f>FC_IND_CPC_BC_E!F23+FC_IND_CPC_OC_E!F23+FC_IND_CPC_PH_E!F23</f>
        <v>0</v>
      </c>
      <c r="G23" s="10">
        <f>FC_IND_CPC_BC_E!G23+FC_IND_CPC_OC_E!G23+FC_IND_CPC_PH_E!G23</f>
        <v>0</v>
      </c>
      <c r="H23" s="10">
        <f>FC_IND_CPC_BC_E!H23+FC_IND_CPC_OC_E!H23+FC_IND_CPC_PH_E!H23</f>
        <v>0</v>
      </c>
      <c r="I23" s="10">
        <f>FC_IND_CPC_BC_E!I23+FC_IND_CPC_OC_E!I23+FC_IND_CPC_PH_E!I23</f>
        <v>0</v>
      </c>
      <c r="J23" s="10">
        <f>FC_IND_CPC_BC_E!J23+FC_IND_CPC_OC_E!J23+FC_IND_CPC_PH_E!J23</f>
        <v>0</v>
      </c>
      <c r="K23" s="10">
        <f>FC_IND_CPC_BC_E!K23+FC_IND_CPC_OC_E!K23+FC_IND_CPC_PH_E!K23</f>
        <v>0</v>
      </c>
      <c r="L23" s="10">
        <f>FC_IND_CPC_BC_E!L23+FC_IND_CPC_OC_E!L23+FC_IND_CPC_PH_E!L23</f>
        <v>0</v>
      </c>
      <c r="M23" s="10">
        <f>FC_IND_CPC_BC_E!M23+FC_IND_CPC_OC_E!M23+FC_IND_CPC_PH_E!M23</f>
        <v>0</v>
      </c>
      <c r="N23" s="10">
        <f>FC_IND_CPC_BC_E!N23+FC_IND_CPC_OC_E!N23+FC_IND_CPC_PH_E!N23</f>
        <v>0</v>
      </c>
      <c r="O23" s="10">
        <f>FC_IND_CPC_BC_E!O23+FC_IND_CPC_OC_E!O23+FC_IND_CPC_PH_E!O23</f>
        <v>0</v>
      </c>
      <c r="P23" s="10">
        <f>FC_IND_CPC_BC_E!P23+FC_IND_CPC_OC_E!P23+FC_IND_CPC_PH_E!P23</f>
        <v>0</v>
      </c>
      <c r="Q23" s="10">
        <f>FC_IND_CPC_BC_E!Q23+FC_IND_CPC_OC_E!Q23+FC_IND_CPC_PH_E!Q23</f>
        <v>0</v>
      </c>
      <c r="R23" s="10">
        <f>FC_IND_CPC_BC_E!R23+FC_IND_CPC_OC_E!R23+FC_IND_CPC_PH_E!R23</f>
        <v>0</v>
      </c>
      <c r="S23" s="10">
        <f>FC_IND_CPC_BC_E!S23+FC_IND_CPC_OC_E!S23+FC_IND_CPC_PH_E!S23</f>
        <v>0</v>
      </c>
      <c r="T23" s="10">
        <f>FC_IND_CPC_BC_E!T23+FC_IND_CPC_OC_E!T23+FC_IND_CPC_PH_E!T23</f>
        <v>0</v>
      </c>
      <c r="U23" s="10">
        <f>FC_IND_CPC_BC_E!U23+FC_IND_CPC_OC_E!U23+FC_IND_CPC_PH_E!U23</f>
        <v>0</v>
      </c>
      <c r="V23" s="10">
        <f>FC_IND_CPC_BC_E!V23+FC_IND_CPC_OC_E!V23+FC_IND_CPC_PH_E!V23</f>
        <v>0</v>
      </c>
      <c r="W23" s="10">
        <f>FC_IND_CPC_BC_E!W23+FC_IND_CPC_OC_E!W23+FC_IND_CPC_PH_E!W23</f>
        <v>0</v>
      </c>
      <c r="X23" s="10">
        <f>FC_IND_CPC_BC_E!X23+FC_IND_CPC_OC_E!X23+FC_IND_CPC_PH_E!X23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FC_IND_CPC_BC_E!C24+FC_IND_CPC_OC_E!C24+FC_IND_CPC_PH_E!C24</f>
        <v>0</v>
      </c>
      <c r="D24" s="10">
        <f>FC_IND_CPC_BC_E!D24+FC_IND_CPC_OC_E!D24+FC_IND_CPC_PH_E!D24</f>
        <v>0</v>
      </c>
      <c r="E24" s="10">
        <f>FC_IND_CPC_BC_E!E24+FC_IND_CPC_OC_E!E24+FC_IND_CPC_PH_E!E24</f>
        <v>0</v>
      </c>
      <c r="F24" s="10">
        <f>FC_IND_CPC_BC_E!F24+FC_IND_CPC_OC_E!F24+FC_IND_CPC_PH_E!F24</f>
        <v>0</v>
      </c>
      <c r="G24" s="10">
        <f>FC_IND_CPC_BC_E!G24+FC_IND_CPC_OC_E!G24+FC_IND_CPC_PH_E!G24</f>
        <v>0</v>
      </c>
      <c r="H24" s="10">
        <f>FC_IND_CPC_BC_E!H24+FC_IND_CPC_OC_E!H24+FC_IND_CPC_PH_E!H24</f>
        <v>0</v>
      </c>
      <c r="I24" s="10">
        <f>FC_IND_CPC_BC_E!I24+FC_IND_CPC_OC_E!I24+FC_IND_CPC_PH_E!I24</f>
        <v>0</v>
      </c>
      <c r="J24" s="10">
        <f>FC_IND_CPC_BC_E!J24+FC_IND_CPC_OC_E!J24+FC_IND_CPC_PH_E!J24</f>
        <v>0</v>
      </c>
      <c r="K24" s="10">
        <f>FC_IND_CPC_BC_E!K24+FC_IND_CPC_OC_E!K24+FC_IND_CPC_PH_E!K24</f>
        <v>0</v>
      </c>
      <c r="L24" s="10">
        <f>FC_IND_CPC_BC_E!L24+FC_IND_CPC_OC_E!L24+FC_IND_CPC_PH_E!L24</f>
        <v>0</v>
      </c>
      <c r="M24" s="10">
        <f>FC_IND_CPC_BC_E!M24+FC_IND_CPC_OC_E!M24+FC_IND_CPC_PH_E!M24</f>
        <v>0</v>
      </c>
      <c r="N24" s="10">
        <f>FC_IND_CPC_BC_E!N24+FC_IND_CPC_OC_E!N24+FC_IND_CPC_PH_E!N24</f>
        <v>0</v>
      </c>
      <c r="O24" s="10">
        <f>FC_IND_CPC_BC_E!O24+FC_IND_CPC_OC_E!O24+FC_IND_CPC_PH_E!O24</f>
        <v>0</v>
      </c>
      <c r="P24" s="10">
        <f>FC_IND_CPC_BC_E!P24+FC_IND_CPC_OC_E!P24+FC_IND_CPC_PH_E!P24</f>
        <v>0</v>
      </c>
      <c r="Q24" s="10">
        <f>FC_IND_CPC_BC_E!Q24+FC_IND_CPC_OC_E!Q24+FC_IND_CPC_PH_E!Q24</f>
        <v>0</v>
      </c>
      <c r="R24" s="10">
        <f>FC_IND_CPC_BC_E!R24+FC_IND_CPC_OC_E!R24+FC_IND_CPC_PH_E!R24</f>
        <v>0</v>
      </c>
      <c r="S24" s="10">
        <f>FC_IND_CPC_BC_E!S24+FC_IND_CPC_OC_E!S24+FC_IND_CPC_PH_E!S24</f>
        <v>0</v>
      </c>
      <c r="T24" s="10">
        <f>FC_IND_CPC_BC_E!T24+FC_IND_CPC_OC_E!T24+FC_IND_CPC_PH_E!T24</f>
        <v>0</v>
      </c>
      <c r="U24" s="10">
        <f>FC_IND_CPC_BC_E!U24+FC_IND_CPC_OC_E!U24+FC_IND_CPC_PH_E!U24</f>
        <v>0</v>
      </c>
      <c r="V24" s="10">
        <f>FC_IND_CPC_BC_E!V24+FC_IND_CPC_OC_E!V24+FC_IND_CPC_PH_E!V24</f>
        <v>0</v>
      </c>
      <c r="W24" s="10">
        <f>FC_IND_CPC_BC_E!W24+FC_IND_CPC_OC_E!W24+FC_IND_CPC_PH_E!W24</f>
        <v>0</v>
      </c>
      <c r="X24" s="10">
        <f>FC_IND_CPC_BC_E!X24+FC_IND_CPC_OC_E!X24+FC_IND_CPC_PH_E!X24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FC_IND_CPC_BC_E!C25+FC_IND_CPC_OC_E!C25+FC_IND_CPC_PH_E!C25</f>
        <v>0</v>
      </c>
      <c r="D25" s="37">
        <f>FC_IND_CPC_BC_E!D25+FC_IND_CPC_OC_E!D25+FC_IND_CPC_PH_E!D25</f>
        <v>0</v>
      </c>
      <c r="E25" s="37">
        <f>FC_IND_CPC_BC_E!E25+FC_IND_CPC_OC_E!E25+FC_IND_CPC_PH_E!E25</f>
        <v>0</v>
      </c>
      <c r="F25" s="37">
        <f>FC_IND_CPC_BC_E!F25+FC_IND_CPC_OC_E!F25+FC_IND_CPC_PH_E!F25</f>
        <v>0</v>
      </c>
      <c r="G25" s="37">
        <f>FC_IND_CPC_BC_E!G25+FC_IND_CPC_OC_E!G25+FC_IND_CPC_PH_E!G25</f>
        <v>0</v>
      </c>
      <c r="H25" s="37">
        <f>FC_IND_CPC_BC_E!H25+FC_IND_CPC_OC_E!H25+FC_IND_CPC_PH_E!H25</f>
        <v>0</v>
      </c>
      <c r="I25" s="37">
        <f>FC_IND_CPC_BC_E!I25+FC_IND_CPC_OC_E!I25+FC_IND_CPC_PH_E!I25</f>
        <v>0</v>
      </c>
      <c r="J25" s="37">
        <f>FC_IND_CPC_BC_E!J25+FC_IND_CPC_OC_E!J25+FC_IND_CPC_PH_E!J25</f>
        <v>0</v>
      </c>
      <c r="K25" s="37">
        <f>FC_IND_CPC_BC_E!K25+FC_IND_CPC_OC_E!K25+FC_IND_CPC_PH_E!K25</f>
        <v>0</v>
      </c>
      <c r="L25" s="37">
        <f>FC_IND_CPC_BC_E!L25+FC_IND_CPC_OC_E!L25+FC_IND_CPC_PH_E!L25</f>
        <v>0</v>
      </c>
      <c r="M25" s="37">
        <f>FC_IND_CPC_BC_E!M25+FC_IND_CPC_OC_E!M25+FC_IND_CPC_PH_E!M25</f>
        <v>0</v>
      </c>
      <c r="N25" s="37">
        <f>FC_IND_CPC_BC_E!N25+FC_IND_CPC_OC_E!N25+FC_IND_CPC_PH_E!N25</f>
        <v>0</v>
      </c>
      <c r="O25" s="37">
        <f>FC_IND_CPC_BC_E!O25+FC_IND_CPC_OC_E!O25+FC_IND_CPC_PH_E!O25</f>
        <v>0</v>
      </c>
      <c r="P25" s="37">
        <f>FC_IND_CPC_BC_E!P25+FC_IND_CPC_OC_E!P25+FC_IND_CPC_PH_E!P25</f>
        <v>0</v>
      </c>
      <c r="Q25" s="37">
        <f>FC_IND_CPC_BC_E!Q25+FC_IND_CPC_OC_E!Q25+FC_IND_CPC_PH_E!Q25</f>
        <v>0</v>
      </c>
      <c r="R25" s="37">
        <f>FC_IND_CPC_BC_E!R25+FC_IND_CPC_OC_E!R25+FC_IND_CPC_PH_E!R25</f>
        <v>0</v>
      </c>
      <c r="S25" s="37">
        <f>FC_IND_CPC_BC_E!S25+FC_IND_CPC_OC_E!S25+FC_IND_CPC_PH_E!S25</f>
        <v>0</v>
      </c>
      <c r="T25" s="37">
        <f>FC_IND_CPC_BC_E!T25+FC_IND_CPC_OC_E!T25+FC_IND_CPC_PH_E!T25</f>
        <v>0</v>
      </c>
      <c r="U25" s="37">
        <f>FC_IND_CPC_BC_E!U25+FC_IND_CPC_OC_E!U25+FC_IND_CPC_PH_E!U25</f>
        <v>0</v>
      </c>
      <c r="V25" s="37">
        <f>FC_IND_CPC_BC_E!V25+FC_IND_CPC_OC_E!V25+FC_IND_CPC_PH_E!V25</f>
        <v>0</v>
      </c>
      <c r="W25" s="37">
        <f>FC_IND_CPC_BC_E!W25+FC_IND_CPC_OC_E!W25+FC_IND_CPC_PH_E!W25</f>
        <v>0</v>
      </c>
      <c r="X25" s="37">
        <f>FC_IND_CPC_BC_E!X25+FC_IND_CPC_OC_E!X25+FC_IND_CPC_PH_E!X25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1770.6214101461742</v>
      </c>
      <c r="D26" s="37">
        <f t="shared" ref="D26:W26" si="22">SUM(D27,D33)</f>
        <v>1990.0988822012037</v>
      </c>
      <c r="E26" s="37">
        <f t="shared" si="22"/>
        <v>2284.0932932072228</v>
      </c>
      <c r="F26" s="37">
        <f t="shared" si="22"/>
        <v>2429.0916595012895</v>
      </c>
      <c r="G26" s="37">
        <f t="shared" si="22"/>
        <v>2314.7051590713672</v>
      </c>
      <c r="H26" s="37">
        <f t="shared" si="22"/>
        <v>2240.3481513327592</v>
      </c>
      <c r="I26" s="37">
        <f t="shared" si="22"/>
        <v>2702.8007738607043</v>
      </c>
      <c r="J26" s="37">
        <f t="shared" si="22"/>
        <v>2906.55709372313</v>
      </c>
      <c r="K26" s="37">
        <f t="shared" si="22"/>
        <v>2488.3784178847804</v>
      </c>
      <c r="L26" s="37">
        <f t="shared" si="22"/>
        <v>2422.4243336199488</v>
      </c>
      <c r="M26" s="37">
        <f t="shared" si="22"/>
        <v>2704.3232158211517</v>
      </c>
      <c r="N26" s="37">
        <f t="shared" si="22"/>
        <v>2334.2544282029235</v>
      </c>
      <c r="O26" s="37">
        <f t="shared" si="22"/>
        <v>2687.9633705932929</v>
      </c>
      <c r="P26" s="37">
        <f t="shared" si="22"/>
        <v>2459.5014617368865</v>
      </c>
      <c r="Q26" s="37">
        <f t="shared" si="22"/>
        <v>2523.1538263112639</v>
      </c>
      <c r="R26" s="37">
        <f t="shared" si="22"/>
        <v>2470.1356835769561</v>
      </c>
      <c r="S26" s="37">
        <f t="shared" si="22"/>
        <v>2800.0332760103179</v>
      </c>
      <c r="T26" s="37">
        <f t="shared" si="22"/>
        <v>2778.2349097162501</v>
      </c>
      <c r="U26" s="37">
        <f t="shared" si="22"/>
        <v>2800.7521066208074</v>
      </c>
      <c r="V26" s="37">
        <f t="shared" si="22"/>
        <v>2553.281857265692</v>
      </c>
      <c r="W26" s="37">
        <f t="shared" si="22"/>
        <v>2790.9114359415298</v>
      </c>
      <c r="X26" s="37">
        <f t="shared" ref="X26" si="23">SUM(X27,X33)</f>
        <v>2658.2485812553741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FC_IND_CPC_BC_E!C28+FC_IND_CPC_OC_E!C28+FC_IND_CPC_PH_E!C28</f>
        <v>0</v>
      </c>
      <c r="D28" s="10">
        <f>FC_IND_CPC_BC_E!D28+FC_IND_CPC_OC_E!D28+FC_IND_CPC_PH_E!D28</f>
        <v>0</v>
      </c>
      <c r="E28" s="10">
        <f>FC_IND_CPC_BC_E!E28+FC_IND_CPC_OC_E!E28+FC_IND_CPC_PH_E!E28</f>
        <v>0</v>
      </c>
      <c r="F28" s="10">
        <f>FC_IND_CPC_BC_E!F28+FC_IND_CPC_OC_E!F28+FC_IND_CPC_PH_E!F28</f>
        <v>0</v>
      </c>
      <c r="G28" s="10">
        <f>FC_IND_CPC_BC_E!G28+FC_IND_CPC_OC_E!G28+FC_IND_CPC_PH_E!G28</f>
        <v>0</v>
      </c>
      <c r="H28" s="10">
        <f>FC_IND_CPC_BC_E!H28+FC_IND_CPC_OC_E!H28+FC_IND_CPC_PH_E!H28</f>
        <v>0</v>
      </c>
      <c r="I28" s="10">
        <f>FC_IND_CPC_BC_E!I28+FC_IND_CPC_OC_E!I28+FC_IND_CPC_PH_E!I28</f>
        <v>0</v>
      </c>
      <c r="J28" s="10">
        <f>FC_IND_CPC_BC_E!J28+FC_IND_CPC_OC_E!J28+FC_IND_CPC_PH_E!J28</f>
        <v>0</v>
      </c>
      <c r="K28" s="10">
        <f>FC_IND_CPC_BC_E!K28+FC_IND_CPC_OC_E!K28+FC_IND_CPC_PH_E!K28</f>
        <v>0</v>
      </c>
      <c r="L28" s="10">
        <f>FC_IND_CPC_BC_E!L28+FC_IND_CPC_OC_E!L28+FC_IND_CPC_PH_E!L28</f>
        <v>0</v>
      </c>
      <c r="M28" s="10">
        <f>FC_IND_CPC_BC_E!M28+FC_IND_CPC_OC_E!M28+FC_IND_CPC_PH_E!M28</f>
        <v>0</v>
      </c>
      <c r="N28" s="10">
        <f>FC_IND_CPC_BC_E!N28+FC_IND_CPC_OC_E!N28+FC_IND_CPC_PH_E!N28</f>
        <v>0</v>
      </c>
      <c r="O28" s="10">
        <f>FC_IND_CPC_BC_E!O28+FC_IND_CPC_OC_E!O28+FC_IND_CPC_PH_E!O28</f>
        <v>0</v>
      </c>
      <c r="P28" s="10">
        <f>FC_IND_CPC_BC_E!P28+FC_IND_CPC_OC_E!P28+FC_IND_CPC_PH_E!P28</f>
        <v>0</v>
      </c>
      <c r="Q28" s="10">
        <f>FC_IND_CPC_BC_E!Q28+FC_IND_CPC_OC_E!Q28+FC_IND_CPC_PH_E!Q28</f>
        <v>0</v>
      </c>
      <c r="R28" s="10">
        <f>FC_IND_CPC_BC_E!R28+FC_IND_CPC_OC_E!R28+FC_IND_CPC_PH_E!R28</f>
        <v>0</v>
      </c>
      <c r="S28" s="10">
        <f>FC_IND_CPC_BC_E!S28+FC_IND_CPC_OC_E!S28+FC_IND_CPC_PH_E!S28</f>
        <v>0</v>
      </c>
      <c r="T28" s="10">
        <f>FC_IND_CPC_BC_E!T28+FC_IND_CPC_OC_E!T28+FC_IND_CPC_PH_E!T28</f>
        <v>0</v>
      </c>
      <c r="U28" s="10">
        <f>FC_IND_CPC_BC_E!U28+FC_IND_CPC_OC_E!U28+FC_IND_CPC_PH_E!U28</f>
        <v>0</v>
      </c>
      <c r="V28" s="10">
        <f>FC_IND_CPC_BC_E!V28+FC_IND_CPC_OC_E!V28+FC_IND_CPC_PH_E!V28</f>
        <v>0</v>
      </c>
      <c r="W28" s="10">
        <f>FC_IND_CPC_BC_E!W28+FC_IND_CPC_OC_E!W28+FC_IND_CPC_PH_E!W28</f>
        <v>0</v>
      </c>
      <c r="X28" s="10">
        <f>FC_IND_CPC_BC_E!X28+FC_IND_CPC_OC_E!X28+FC_IND_CPC_PH_E!X28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FC_IND_CPC_BC_E!C29+FC_IND_CPC_OC_E!C29+FC_IND_CPC_PH_E!C29</f>
        <v>0</v>
      </c>
      <c r="D29" s="10">
        <f>FC_IND_CPC_BC_E!D29+FC_IND_CPC_OC_E!D29+FC_IND_CPC_PH_E!D29</f>
        <v>0</v>
      </c>
      <c r="E29" s="10">
        <f>FC_IND_CPC_BC_E!E29+FC_IND_CPC_OC_E!E29+FC_IND_CPC_PH_E!E29</f>
        <v>0</v>
      </c>
      <c r="F29" s="10">
        <f>FC_IND_CPC_BC_E!F29+FC_IND_CPC_OC_E!F29+FC_IND_CPC_PH_E!F29</f>
        <v>0</v>
      </c>
      <c r="G29" s="10">
        <f>FC_IND_CPC_BC_E!G29+FC_IND_CPC_OC_E!G29+FC_IND_CPC_PH_E!G29</f>
        <v>0</v>
      </c>
      <c r="H29" s="10">
        <f>FC_IND_CPC_BC_E!H29+FC_IND_CPC_OC_E!H29+FC_IND_CPC_PH_E!H29</f>
        <v>0</v>
      </c>
      <c r="I29" s="10">
        <f>FC_IND_CPC_BC_E!I29+FC_IND_CPC_OC_E!I29+FC_IND_CPC_PH_E!I29</f>
        <v>0</v>
      </c>
      <c r="J29" s="10">
        <f>FC_IND_CPC_BC_E!J29+FC_IND_CPC_OC_E!J29+FC_IND_CPC_PH_E!J29</f>
        <v>0</v>
      </c>
      <c r="K29" s="10">
        <f>FC_IND_CPC_BC_E!K29+FC_IND_CPC_OC_E!K29+FC_IND_CPC_PH_E!K29</f>
        <v>0</v>
      </c>
      <c r="L29" s="10">
        <f>FC_IND_CPC_BC_E!L29+FC_IND_CPC_OC_E!L29+FC_IND_CPC_PH_E!L29</f>
        <v>0</v>
      </c>
      <c r="M29" s="10">
        <f>FC_IND_CPC_BC_E!M29+FC_IND_CPC_OC_E!M29+FC_IND_CPC_PH_E!M29</f>
        <v>0</v>
      </c>
      <c r="N29" s="10">
        <f>FC_IND_CPC_BC_E!N29+FC_IND_CPC_OC_E!N29+FC_IND_CPC_PH_E!N29</f>
        <v>0</v>
      </c>
      <c r="O29" s="10">
        <f>FC_IND_CPC_BC_E!O29+FC_IND_CPC_OC_E!O29+FC_IND_CPC_PH_E!O29</f>
        <v>0</v>
      </c>
      <c r="P29" s="10">
        <f>FC_IND_CPC_BC_E!P29+FC_IND_CPC_OC_E!P29+FC_IND_CPC_PH_E!P29</f>
        <v>0</v>
      </c>
      <c r="Q29" s="10">
        <f>FC_IND_CPC_BC_E!Q29+FC_IND_CPC_OC_E!Q29+FC_IND_CPC_PH_E!Q29</f>
        <v>0</v>
      </c>
      <c r="R29" s="10">
        <f>FC_IND_CPC_BC_E!R29+FC_IND_CPC_OC_E!R29+FC_IND_CPC_PH_E!R29</f>
        <v>0</v>
      </c>
      <c r="S29" s="10">
        <f>FC_IND_CPC_BC_E!S29+FC_IND_CPC_OC_E!S29+FC_IND_CPC_PH_E!S29</f>
        <v>0</v>
      </c>
      <c r="T29" s="10">
        <f>FC_IND_CPC_BC_E!T29+FC_IND_CPC_OC_E!T29+FC_IND_CPC_PH_E!T29</f>
        <v>0</v>
      </c>
      <c r="U29" s="10">
        <f>FC_IND_CPC_BC_E!U29+FC_IND_CPC_OC_E!U29+FC_IND_CPC_PH_E!U29</f>
        <v>0</v>
      </c>
      <c r="V29" s="10">
        <f>FC_IND_CPC_BC_E!V29+FC_IND_CPC_OC_E!V29+FC_IND_CPC_PH_E!V29</f>
        <v>0</v>
      </c>
      <c r="W29" s="10">
        <f>FC_IND_CPC_BC_E!W29+FC_IND_CPC_OC_E!W29+FC_IND_CPC_PH_E!W29</f>
        <v>0</v>
      </c>
      <c r="X29" s="10">
        <f>FC_IND_CPC_BC_E!X29+FC_IND_CPC_OC_E!X29+FC_IND_CPC_PH_E!X29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FC_IND_CPC_BC_E!C30+FC_IND_CPC_OC_E!C30+FC_IND_CPC_PH_E!C30</f>
        <v>0</v>
      </c>
      <c r="D30" s="10">
        <f>FC_IND_CPC_BC_E!D30+FC_IND_CPC_OC_E!D30+FC_IND_CPC_PH_E!D30</f>
        <v>0</v>
      </c>
      <c r="E30" s="10">
        <f>FC_IND_CPC_BC_E!E30+FC_IND_CPC_OC_E!E30+FC_IND_CPC_PH_E!E30</f>
        <v>0</v>
      </c>
      <c r="F30" s="10">
        <f>FC_IND_CPC_BC_E!F30+FC_IND_CPC_OC_E!F30+FC_IND_CPC_PH_E!F30</f>
        <v>0</v>
      </c>
      <c r="G30" s="10">
        <f>FC_IND_CPC_BC_E!G30+FC_IND_CPC_OC_E!G30+FC_IND_CPC_PH_E!G30</f>
        <v>0</v>
      </c>
      <c r="H30" s="10">
        <f>FC_IND_CPC_BC_E!H30+FC_IND_CPC_OC_E!H30+FC_IND_CPC_PH_E!H30</f>
        <v>0</v>
      </c>
      <c r="I30" s="10">
        <f>FC_IND_CPC_BC_E!I30+FC_IND_CPC_OC_E!I30+FC_IND_CPC_PH_E!I30</f>
        <v>0</v>
      </c>
      <c r="J30" s="10">
        <f>FC_IND_CPC_BC_E!J30+FC_IND_CPC_OC_E!J30+FC_IND_CPC_PH_E!J30</f>
        <v>0</v>
      </c>
      <c r="K30" s="10">
        <f>FC_IND_CPC_BC_E!K30+FC_IND_CPC_OC_E!K30+FC_IND_CPC_PH_E!K30</f>
        <v>0</v>
      </c>
      <c r="L30" s="10">
        <f>FC_IND_CPC_BC_E!L30+FC_IND_CPC_OC_E!L30+FC_IND_CPC_PH_E!L30</f>
        <v>0</v>
      </c>
      <c r="M30" s="10">
        <f>FC_IND_CPC_BC_E!M30+FC_IND_CPC_OC_E!M30+FC_IND_CPC_PH_E!M30</f>
        <v>0</v>
      </c>
      <c r="N30" s="10">
        <f>FC_IND_CPC_BC_E!N30+FC_IND_CPC_OC_E!N30+FC_IND_CPC_PH_E!N30</f>
        <v>0</v>
      </c>
      <c r="O30" s="10">
        <f>FC_IND_CPC_BC_E!O30+FC_IND_CPC_OC_E!O30+FC_IND_CPC_PH_E!O30</f>
        <v>0</v>
      </c>
      <c r="P30" s="10">
        <f>FC_IND_CPC_BC_E!P30+FC_IND_CPC_OC_E!P30+FC_IND_CPC_PH_E!P30</f>
        <v>0</v>
      </c>
      <c r="Q30" s="10">
        <f>FC_IND_CPC_BC_E!Q30+FC_IND_CPC_OC_E!Q30+FC_IND_CPC_PH_E!Q30</f>
        <v>0</v>
      </c>
      <c r="R30" s="10">
        <f>FC_IND_CPC_BC_E!R30+FC_IND_CPC_OC_E!R30+FC_IND_CPC_PH_E!R30</f>
        <v>0</v>
      </c>
      <c r="S30" s="10">
        <f>FC_IND_CPC_BC_E!S30+FC_IND_CPC_OC_E!S30+FC_IND_CPC_PH_E!S30</f>
        <v>0</v>
      </c>
      <c r="T30" s="10">
        <f>FC_IND_CPC_BC_E!T30+FC_IND_CPC_OC_E!T30+FC_IND_CPC_PH_E!T30</f>
        <v>0</v>
      </c>
      <c r="U30" s="10">
        <f>FC_IND_CPC_BC_E!U30+FC_IND_CPC_OC_E!U30+FC_IND_CPC_PH_E!U30</f>
        <v>0</v>
      </c>
      <c r="V30" s="10">
        <f>FC_IND_CPC_BC_E!V30+FC_IND_CPC_OC_E!V30+FC_IND_CPC_PH_E!V30</f>
        <v>0</v>
      </c>
      <c r="W30" s="10">
        <f>FC_IND_CPC_BC_E!W30+FC_IND_CPC_OC_E!W30+FC_IND_CPC_PH_E!W30</f>
        <v>0</v>
      </c>
      <c r="X30" s="10">
        <f>FC_IND_CPC_BC_E!X30+FC_IND_CPC_OC_E!X30+FC_IND_CPC_PH_E!X30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FC_IND_CPC_BC_E!C31+FC_IND_CPC_OC_E!C31+FC_IND_CPC_PH_E!C31</f>
        <v>0</v>
      </c>
      <c r="D31" s="10">
        <f>FC_IND_CPC_BC_E!D31+FC_IND_CPC_OC_E!D31+FC_IND_CPC_PH_E!D31</f>
        <v>0</v>
      </c>
      <c r="E31" s="10">
        <f>FC_IND_CPC_BC_E!E31+FC_IND_CPC_OC_E!E31+FC_IND_CPC_PH_E!E31</f>
        <v>0</v>
      </c>
      <c r="F31" s="10">
        <f>FC_IND_CPC_BC_E!F31+FC_IND_CPC_OC_E!F31+FC_IND_CPC_PH_E!F31</f>
        <v>0</v>
      </c>
      <c r="G31" s="10">
        <f>FC_IND_CPC_BC_E!G31+FC_IND_CPC_OC_E!G31+FC_IND_CPC_PH_E!G31</f>
        <v>0</v>
      </c>
      <c r="H31" s="10">
        <f>FC_IND_CPC_BC_E!H31+FC_IND_CPC_OC_E!H31+FC_IND_CPC_PH_E!H31</f>
        <v>0</v>
      </c>
      <c r="I31" s="10">
        <f>FC_IND_CPC_BC_E!I31+FC_IND_CPC_OC_E!I31+FC_IND_CPC_PH_E!I31</f>
        <v>0</v>
      </c>
      <c r="J31" s="10">
        <f>FC_IND_CPC_BC_E!J31+FC_IND_CPC_OC_E!J31+FC_IND_CPC_PH_E!J31</f>
        <v>0</v>
      </c>
      <c r="K31" s="10">
        <f>FC_IND_CPC_BC_E!K31+FC_IND_CPC_OC_E!K31+FC_IND_CPC_PH_E!K31</f>
        <v>0</v>
      </c>
      <c r="L31" s="10">
        <f>FC_IND_CPC_BC_E!L31+FC_IND_CPC_OC_E!L31+FC_IND_CPC_PH_E!L31</f>
        <v>0</v>
      </c>
      <c r="M31" s="10">
        <f>FC_IND_CPC_BC_E!M31+FC_IND_CPC_OC_E!M31+FC_IND_CPC_PH_E!M31</f>
        <v>0</v>
      </c>
      <c r="N31" s="10">
        <f>FC_IND_CPC_BC_E!N31+FC_IND_CPC_OC_E!N31+FC_IND_CPC_PH_E!N31</f>
        <v>0</v>
      </c>
      <c r="O31" s="10">
        <f>FC_IND_CPC_BC_E!O31+FC_IND_CPC_OC_E!O31+FC_IND_CPC_PH_E!O31</f>
        <v>0</v>
      </c>
      <c r="P31" s="10">
        <f>FC_IND_CPC_BC_E!P31+FC_IND_CPC_OC_E!P31+FC_IND_CPC_PH_E!P31</f>
        <v>0</v>
      </c>
      <c r="Q31" s="10">
        <f>FC_IND_CPC_BC_E!Q31+FC_IND_CPC_OC_E!Q31+FC_IND_CPC_PH_E!Q31</f>
        <v>0</v>
      </c>
      <c r="R31" s="10">
        <f>FC_IND_CPC_BC_E!R31+FC_IND_CPC_OC_E!R31+FC_IND_CPC_PH_E!R31</f>
        <v>0</v>
      </c>
      <c r="S31" s="10">
        <f>FC_IND_CPC_BC_E!S31+FC_IND_CPC_OC_E!S31+FC_IND_CPC_PH_E!S31</f>
        <v>0</v>
      </c>
      <c r="T31" s="10">
        <f>FC_IND_CPC_BC_E!T31+FC_IND_CPC_OC_E!T31+FC_IND_CPC_PH_E!T31</f>
        <v>0</v>
      </c>
      <c r="U31" s="10">
        <f>FC_IND_CPC_BC_E!U31+FC_IND_CPC_OC_E!U31+FC_IND_CPC_PH_E!U31</f>
        <v>0</v>
      </c>
      <c r="V31" s="10">
        <f>FC_IND_CPC_BC_E!V31+FC_IND_CPC_OC_E!V31+FC_IND_CPC_PH_E!V31</f>
        <v>0</v>
      </c>
      <c r="W31" s="10">
        <f>FC_IND_CPC_BC_E!W31+FC_IND_CPC_OC_E!W31+FC_IND_CPC_PH_E!W31</f>
        <v>0</v>
      </c>
      <c r="X31" s="10">
        <f>FC_IND_CPC_BC_E!X31+FC_IND_CPC_OC_E!X31+FC_IND_CPC_PH_E!X31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FC_IND_CPC_BC_E!C32+FC_IND_CPC_OC_E!C32+FC_IND_CPC_PH_E!C32</f>
        <v>0</v>
      </c>
      <c r="D32" s="10">
        <f>FC_IND_CPC_BC_E!D32+FC_IND_CPC_OC_E!D32+FC_IND_CPC_PH_E!D32</f>
        <v>0</v>
      </c>
      <c r="E32" s="10">
        <f>FC_IND_CPC_BC_E!E32+FC_IND_CPC_OC_E!E32+FC_IND_CPC_PH_E!E32</f>
        <v>0</v>
      </c>
      <c r="F32" s="10">
        <f>FC_IND_CPC_BC_E!F32+FC_IND_CPC_OC_E!F32+FC_IND_CPC_PH_E!F32</f>
        <v>0</v>
      </c>
      <c r="G32" s="10">
        <f>FC_IND_CPC_BC_E!G32+FC_IND_CPC_OC_E!G32+FC_IND_CPC_PH_E!G32</f>
        <v>0</v>
      </c>
      <c r="H32" s="10">
        <f>FC_IND_CPC_BC_E!H32+FC_IND_CPC_OC_E!H32+FC_IND_CPC_PH_E!H32</f>
        <v>0</v>
      </c>
      <c r="I32" s="10">
        <f>FC_IND_CPC_BC_E!I32+FC_IND_CPC_OC_E!I32+FC_IND_CPC_PH_E!I32</f>
        <v>0</v>
      </c>
      <c r="J32" s="10">
        <f>FC_IND_CPC_BC_E!J32+FC_IND_CPC_OC_E!J32+FC_IND_CPC_PH_E!J32</f>
        <v>0</v>
      </c>
      <c r="K32" s="10">
        <f>FC_IND_CPC_BC_E!K32+FC_IND_CPC_OC_E!K32+FC_IND_CPC_PH_E!K32</f>
        <v>0</v>
      </c>
      <c r="L32" s="10">
        <f>FC_IND_CPC_BC_E!L32+FC_IND_CPC_OC_E!L32+FC_IND_CPC_PH_E!L32</f>
        <v>0</v>
      </c>
      <c r="M32" s="10">
        <f>FC_IND_CPC_BC_E!M32+FC_IND_CPC_OC_E!M32+FC_IND_CPC_PH_E!M32</f>
        <v>0</v>
      </c>
      <c r="N32" s="10">
        <f>FC_IND_CPC_BC_E!N32+FC_IND_CPC_OC_E!N32+FC_IND_CPC_PH_E!N32</f>
        <v>0</v>
      </c>
      <c r="O32" s="10">
        <f>FC_IND_CPC_BC_E!O32+FC_IND_CPC_OC_E!O32+FC_IND_CPC_PH_E!O32</f>
        <v>0</v>
      </c>
      <c r="P32" s="10">
        <f>FC_IND_CPC_BC_E!P32+FC_IND_CPC_OC_E!P32+FC_IND_CPC_PH_E!P32</f>
        <v>0</v>
      </c>
      <c r="Q32" s="10">
        <f>FC_IND_CPC_BC_E!Q32+FC_IND_CPC_OC_E!Q32+FC_IND_CPC_PH_E!Q32</f>
        <v>0</v>
      </c>
      <c r="R32" s="10">
        <f>FC_IND_CPC_BC_E!R32+FC_IND_CPC_OC_E!R32+FC_IND_CPC_PH_E!R32</f>
        <v>0</v>
      </c>
      <c r="S32" s="10">
        <f>FC_IND_CPC_BC_E!S32+FC_IND_CPC_OC_E!S32+FC_IND_CPC_PH_E!S32</f>
        <v>0</v>
      </c>
      <c r="T32" s="10">
        <f>FC_IND_CPC_BC_E!T32+FC_IND_CPC_OC_E!T32+FC_IND_CPC_PH_E!T32</f>
        <v>0</v>
      </c>
      <c r="U32" s="10">
        <f>FC_IND_CPC_BC_E!U32+FC_IND_CPC_OC_E!U32+FC_IND_CPC_PH_E!U32</f>
        <v>0</v>
      </c>
      <c r="V32" s="10">
        <f>FC_IND_CPC_BC_E!V32+FC_IND_CPC_OC_E!V32+FC_IND_CPC_PH_E!V32</f>
        <v>0</v>
      </c>
      <c r="W32" s="10">
        <f>FC_IND_CPC_BC_E!W32+FC_IND_CPC_OC_E!W32+FC_IND_CPC_PH_E!W32</f>
        <v>0</v>
      </c>
      <c r="X32" s="10">
        <f>FC_IND_CPC_BC_E!X32+FC_IND_CPC_OC_E!X32+FC_IND_CPC_PH_E!X32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1770.6214101461742</v>
      </c>
      <c r="D33" s="29">
        <f t="shared" ref="D33:W33" si="28">SUM(D34:D50)</f>
        <v>1990.0988822012037</v>
      </c>
      <c r="E33" s="29">
        <f t="shared" si="28"/>
        <v>2284.0932932072228</v>
      </c>
      <c r="F33" s="29">
        <f t="shared" si="28"/>
        <v>2429.0916595012895</v>
      </c>
      <c r="G33" s="29">
        <f t="shared" si="28"/>
        <v>2314.7051590713672</v>
      </c>
      <c r="H33" s="29">
        <f t="shared" si="28"/>
        <v>2240.3481513327592</v>
      </c>
      <c r="I33" s="29">
        <f t="shared" si="28"/>
        <v>2702.8007738607043</v>
      </c>
      <c r="J33" s="29">
        <f t="shared" si="28"/>
        <v>2906.55709372313</v>
      </c>
      <c r="K33" s="29">
        <f t="shared" si="28"/>
        <v>2488.3784178847804</v>
      </c>
      <c r="L33" s="29">
        <f t="shared" si="28"/>
        <v>2422.4243336199488</v>
      </c>
      <c r="M33" s="29">
        <f t="shared" si="28"/>
        <v>2704.3232158211517</v>
      </c>
      <c r="N33" s="29">
        <f t="shared" si="28"/>
        <v>2334.2544282029235</v>
      </c>
      <c r="O33" s="29">
        <f t="shared" si="28"/>
        <v>2687.9633705932929</v>
      </c>
      <c r="P33" s="29">
        <f t="shared" si="28"/>
        <v>2459.5014617368865</v>
      </c>
      <c r="Q33" s="29">
        <f t="shared" si="28"/>
        <v>2523.1538263112639</v>
      </c>
      <c r="R33" s="29">
        <f t="shared" si="28"/>
        <v>2470.1356835769561</v>
      </c>
      <c r="S33" s="29">
        <f t="shared" si="28"/>
        <v>2800.0332760103179</v>
      </c>
      <c r="T33" s="29">
        <f t="shared" si="28"/>
        <v>2778.2349097162501</v>
      </c>
      <c r="U33" s="29">
        <f t="shared" si="28"/>
        <v>2800.7521066208074</v>
      </c>
      <c r="V33" s="29">
        <f t="shared" si="28"/>
        <v>2553.281857265692</v>
      </c>
      <c r="W33" s="29">
        <f t="shared" si="28"/>
        <v>2790.9114359415298</v>
      </c>
      <c r="X33" s="29">
        <f t="shared" ref="X33" si="29">SUM(X34:X50)</f>
        <v>2658.2485812553741</v>
      </c>
    </row>
    <row r="34" spans="1:24" ht="11.25" customHeight="1" x14ac:dyDescent="0.2">
      <c r="A34" s="41" t="s">
        <v>55</v>
      </c>
      <c r="B34" s="9" t="s">
        <v>56</v>
      </c>
      <c r="C34" s="10">
        <f>FC_IND_CPC_BC_E!C34+FC_IND_CPC_OC_E!C34+FC_IND_CPC_PH_E!C34</f>
        <v>1651.6165090283753</v>
      </c>
      <c r="D34" s="10">
        <f>FC_IND_CPC_BC_E!D34+FC_IND_CPC_OC_E!D34+FC_IND_CPC_PH_E!D34</f>
        <v>1872.9115219260532</v>
      </c>
      <c r="E34" s="10">
        <f>FC_IND_CPC_BC_E!E34+FC_IND_CPC_OC_E!E34+FC_IND_CPC_PH_E!E34</f>
        <v>2181.6450558899396</v>
      </c>
      <c r="F34" s="10">
        <f>FC_IND_CPC_BC_E!F34+FC_IND_CPC_OC_E!F34+FC_IND_CPC_PH_E!F34</f>
        <v>2345.727257093723</v>
      </c>
      <c r="G34" s="10">
        <f>FC_IND_CPC_BC_E!G34+FC_IND_CPC_OC_E!G34+FC_IND_CPC_PH_E!G34</f>
        <v>2273.4015477214102</v>
      </c>
      <c r="H34" s="10">
        <f>FC_IND_CPC_BC_E!H34+FC_IND_CPC_OC_E!H34+FC_IND_CPC_PH_E!H34</f>
        <v>2200.905331040412</v>
      </c>
      <c r="I34" s="10">
        <f>FC_IND_CPC_BC_E!I34+FC_IND_CPC_OC_E!I34+FC_IND_CPC_PH_E!I34</f>
        <v>2671.077300085984</v>
      </c>
      <c r="J34" s="10">
        <f>FC_IND_CPC_BC_E!J34+FC_IND_CPC_OC_E!J34+FC_IND_CPC_PH_E!J34</f>
        <v>2859.2730868443682</v>
      </c>
      <c r="K34" s="10">
        <f>FC_IND_CPC_BC_E!K34+FC_IND_CPC_OC_E!K34+FC_IND_CPC_PH_E!K34</f>
        <v>2452.95279449699</v>
      </c>
      <c r="L34" s="10">
        <f>FC_IND_CPC_BC_E!L34+FC_IND_CPC_OC_E!L34+FC_IND_CPC_PH_E!L34</f>
        <v>2402.28486672399</v>
      </c>
      <c r="M34" s="10">
        <f>FC_IND_CPC_BC_E!M34+FC_IND_CPC_OC_E!M34+FC_IND_CPC_PH_E!M34</f>
        <v>2674.629922613929</v>
      </c>
      <c r="N34" s="10">
        <f>FC_IND_CPC_BC_E!N34+FC_IND_CPC_OC_E!N34+FC_IND_CPC_PH_E!N34</f>
        <v>2298.7047291487529</v>
      </c>
      <c r="O34" s="10">
        <f>FC_IND_CPC_BC_E!O34+FC_IND_CPC_OC_E!O34+FC_IND_CPC_PH_E!O34</f>
        <v>2656.158813413585</v>
      </c>
      <c r="P34" s="10">
        <f>FC_IND_CPC_BC_E!P34+FC_IND_CPC_OC_E!P34+FC_IND_CPC_PH_E!P34</f>
        <v>2436.954772141014</v>
      </c>
      <c r="Q34" s="10">
        <f>FC_IND_CPC_BC_E!Q34+FC_IND_CPC_OC_E!Q34+FC_IND_CPC_PH_E!Q34</f>
        <v>2461.188220120378</v>
      </c>
      <c r="R34" s="10">
        <f>FC_IND_CPC_BC_E!R34+FC_IND_CPC_OC_E!R34+FC_IND_CPC_PH_E!R34</f>
        <v>2460.0148753224421</v>
      </c>
      <c r="S34" s="10">
        <f>FC_IND_CPC_BC_E!S34+FC_IND_CPC_OC_E!S34+FC_IND_CPC_PH_E!S34</f>
        <v>2798.3417884780738</v>
      </c>
      <c r="T34" s="10">
        <f>FC_IND_CPC_BC_E!T34+FC_IND_CPC_OC_E!T34+FC_IND_CPC_PH_E!T34</f>
        <v>2776.3191745485806</v>
      </c>
      <c r="U34" s="10">
        <f>FC_IND_CPC_BC_E!U34+FC_IND_CPC_OC_E!U34+FC_IND_CPC_PH_E!U34</f>
        <v>2797.8830610490104</v>
      </c>
      <c r="V34" s="10">
        <f>FC_IND_CPC_BC_E!V34+FC_IND_CPC_OC_E!V34+FC_IND_CPC_PH_E!V34</f>
        <v>2504.7955288048151</v>
      </c>
      <c r="W34" s="10">
        <f>FC_IND_CPC_BC_E!W34+FC_IND_CPC_OC_E!W34+FC_IND_CPC_PH_E!W34</f>
        <v>2764.4435081685288</v>
      </c>
      <c r="X34" s="10">
        <f>FC_IND_CPC_BC_E!X34+FC_IND_CPC_OC_E!X34+FC_IND_CPC_PH_E!X34</f>
        <v>2621.98271711092</v>
      </c>
    </row>
    <row r="35" spans="1:24" ht="11.25" customHeight="1" x14ac:dyDescent="0.2">
      <c r="A35" s="41" t="s">
        <v>57</v>
      </c>
      <c r="B35" s="9" t="s">
        <v>58</v>
      </c>
      <c r="C35" s="10">
        <f>FC_IND_CPC_BC_E!C35+FC_IND_CPC_OC_E!C35+FC_IND_CPC_PH_E!C35</f>
        <v>0</v>
      </c>
      <c r="D35" s="10">
        <f>FC_IND_CPC_BC_E!D35+FC_IND_CPC_OC_E!D35+FC_IND_CPC_PH_E!D35</f>
        <v>0</v>
      </c>
      <c r="E35" s="10">
        <f>FC_IND_CPC_BC_E!E35+FC_IND_CPC_OC_E!E35+FC_IND_CPC_PH_E!E35</f>
        <v>0</v>
      </c>
      <c r="F35" s="10">
        <f>FC_IND_CPC_BC_E!F35+FC_IND_CPC_OC_E!F35+FC_IND_CPC_PH_E!F35</f>
        <v>0</v>
      </c>
      <c r="G35" s="10">
        <f>FC_IND_CPC_BC_E!G35+FC_IND_CPC_OC_E!G35+FC_IND_CPC_PH_E!G35</f>
        <v>0</v>
      </c>
      <c r="H35" s="10">
        <f>FC_IND_CPC_BC_E!H35+FC_IND_CPC_OC_E!H35+FC_IND_CPC_PH_E!H35</f>
        <v>0</v>
      </c>
      <c r="I35" s="10">
        <f>FC_IND_CPC_BC_E!I35+FC_IND_CPC_OC_E!I35+FC_IND_CPC_PH_E!I35</f>
        <v>0</v>
      </c>
      <c r="J35" s="10">
        <f>FC_IND_CPC_BC_E!J35+FC_IND_CPC_OC_E!J35+FC_IND_CPC_PH_E!J35</f>
        <v>0</v>
      </c>
      <c r="K35" s="10">
        <f>FC_IND_CPC_BC_E!K35+FC_IND_CPC_OC_E!K35+FC_IND_CPC_PH_E!K35</f>
        <v>0</v>
      </c>
      <c r="L35" s="10">
        <f>FC_IND_CPC_BC_E!L35+FC_IND_CPC_OC_E!L35+FC_IND_CPC_PH_E!L35</f>
        <v>0</v>
      </c>
      <c r="M35" s="10">
        <f>FC_IND_CPC_BC_E!M35+FC_IND_CPC_OC_E!M35+FC_IND_CPC_PH_E!M35</f>
        <v>0</v>
      </c>
      <c r="N35" s="10">
        <f>FC_IND_CPC_BC_E!N35+FC_IND_CPC_OC_E!N35+FC_IND_CPC_PH_E!N35</f>
        <v>0</v>
      </c>
      <c r="O35" s="10">
        <f>FC_IND_CPC_BC_E!O35+FC_IND_CPC_OC_E!O35+FC_IND_CPC_PH_E!O35</f>
        <v>0</v>
      </c>
      <c r="P35" s="10">
        <f>FC_IND_CPC_BC_E!P35+FC_IND_CPC_OC_E!P35+FC_IND_CPC_PH_E!P35</f>
        <v>0</v>
      </c>
      <c r="Q35" s="10">
        <f>FC_IND_CPC_BC_E!Q35+FC_IND_CPC_OC_E!Q35+FC_IND_CPC_PH_E!Q35</f>
        <v>0</v>
      </c>
      <c r="R35" s="10">
        <f>FC_IND_CPC_BC_E!R35+FC_IND_CPC_OC_E!R35+FC_IND_CPC_PH_E!R35</f>
        <v>0</v>
      </c>
      <c r="S35" s="10">
        <f>FC_IND_CPC_BC_E!S35+FC_IND_CPC_OC_E!S35+FC_IND_CPC_PH_E!S35</f>
        <v>0</v>
      </c>
      <c r="T35" s="10">
        <f>FC_IND_CPC_BC_E!T35+FC_IND_CPC_OC_E!T35+FC_IND_CPC_PH_E!T35</f>
        <v>0</v>
      </c>
      <c r="U35" s="10">
        <f>FC_IND_CPC_BC_E!U35+FC_IND_CPC_OC_E!U35+FC_IND_CPC_PH_E!U35</f>
        <v>0</v>
      </c>
      <c r="V35" s="10">
        <f>FC_IND_CPC_BC_E!V35+FC_IND_CPC_OC_E!V35+FC_IND_CPC_PH_E!V35</f>
        <v>0</v>
      </c>
      <c r="W35" s="10">
        <f>FC_IND_CPC_BC_E!W35+FC_IND_CPC_OC_E!W35+FC_IND_CPC_PH_E!W35</f>
        <v>0</v>
      </c>
      <c r="X35" s="10">
        <f>FC_IND_CPC_BC_E!X35+FC_IND_CPC_OC_E!X35+FC_IND_CPC_PH_E!X35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FC_IND_CPC_BC_E!C36+FC_IND_CPC_OC_E!C36+FC_IND_CPC_PH_E!C36</f>
        <v>0</v>
      </c>
      <c r="D36" s="10">
        <f>FC_IND_CPC_BC_E!D36+FC_IND_CPC_OC_E!D36+FC_IND_CPC_PH_E!D36</f>
        <v>0</v>
      </c>
      <c r="E36" s="10">
        <f>FC_IND_CPC_BC_E!E36+FC_IND_CPC_OC_E!E36+FC_IND_CPC_PH_E!E36</f>
        <v>0</v>
      </c>
      <c r="F36" s="10">
        <f>FC_IND_CPC_BC_E!F36+FC_IND_CPC_OC_E!F36+FC_IND_CPC_PH_E!F36</f>
        <v>0</v>
      </c>
      <c r="G36" s="10">
        <f>FC_IND_CPC_BC_E!G36+FC_IND_CPC_OC_E!G36+FC_IND_CPC_PH_E!G36</f>
        <v>0</v>
      </c>
      <c r="H36" s="10">
        <f>FC_IND_CPC_BC_E!H36+FC_IND_CPC_OC_E!H36+FC_IND_CPC_PH_E!H36</f>
        <v>1.0794496990541702</v>
      </c>
      <c r="I36" s="10">
        <f>FC_IND_CPC_BC_E!I36+FC_IND_CPC_OC_E!I36+FC_IND_CPC_PH_E!I36</f>
        <v>0</v>
      </c>
      <c r="J36" s="10">
        <f>FC_IND_CPC_BC_E!J36+FC_IND_CPC_OC_E!J36+FC_IND_CPC_PH_E!J36</f>
        <v>3.2384350816852963</v>
      </c>
      <c r="K36" s="10">
        <f>FC_IND_CPC_BC_E!K36+FC_IND_CPC_OC_E!K36+FC_IND_CPC_PH_E!K36</f>
        <v>0</v>
      </c>
      <c r="L36" s="10">
        <f>FC_IND_CPC_BC_E!L36+FC_IND_CPC_OC_E!L36+FC_IND_CPC_PH_E!L36</f>
        <v>0</v>
      </c>
      <c r="M36" s="10">
        <f>FC_IND_CPC_BC_E!M36+FC_IND_CPC_OC_E!M36+FC_IND_CPC_PH_E!M36</f>
        <v>0</v>
      </c>
      <c r="N36" s="10">
        <f>FC_IND_CPC_BC_E!N36+FC_IND_CPC_OC_E!N36+FC_IND_CPC_PH_E!N36</f>
        <v>1.0794496990541698</v>
      </c>
      <c r="O36" s="10">
        <f>FC_IND_CPC_BC_E!O36+FC_IND_CPC_OC_E!O36+FC_IND_CPC_PH_E!O36</f>
        <v>1.0794496990541698</v>
      </c>
      <c r="P36" s="10">
        <f>FC_IND_CPC_BC_E!P36+FC_IND_CPC_OC_E!P36+FC_IND_CPC_PH_E!P36</f>
        <v>4.3179707652622534</v>
      </c>
      <c r="Q36" s="10">
        <f>FC_IND_CPC_BC_E!Q36+FC_IND_CPC_OC_E!Q36+FC_IND_CPC_PH_E!Q36</f>
        <v>6.4769561478933788</v>
      </c>
      <c r="R36" s="10">
        <f>FC_IND_CPC_BC_E!R36+FC_IND_CPC_OC_E!R36+FC_IND_CPC_PH_E!R36</f>
        <v>0.79097162510748054</v>
      </c>
      <c r="S36" s="10">
        <f>FC_IND_CPC_BC_E!S36+FC_IND_CPC_OC_E!S36+FC_IND_CPC_PH_E!S36</f>
        <v>0.34006878761822873</v>
      </c>
      <c r="T36" s="10">
        <f>FC_IND_CPC_BC_E!T36+FC_IND_CPC_OC_E!T36+FC_IND_CPC_PH_E!T36</f>
        <v>0.42209802235597588</v>
      </c>
      <c r="U36" s="10">
        <f>FC_IND_CPC_BC_E!U36+FC_IND_CPC_OC_E!U36+FC_IND_CPC_PH_E!U36</f>
        <v>0.43826311263972478</v>
      </c>
      <c r="V36" s="10">
        <f>FC_IND_CPC_BC_E!V36+FC_IND_CPC_OC_E!V36+FC_IND_CPC_PH_E!V36</f>
        <v>0.43396388650042989</v>
      </c>
      <c r="W36" s="10">
        <f>FC_IND_CPC_BC_E!W36+FC_IND_CPC_OC_E!W36+FC_IND_CPC_PH_E!W36</f>
        <v>0.30653482373172819</v>
      </c>
      <c r="X36" s="10">
        <f>FC_IND_CPC_BC_E!X36+FC_IND_CPC_OC_E!X36+FC_IND_CPC_PH_E!X36</f>
        <v>0.37566638005159059</v>
      </c>
    </row>
    <row r="37" spans="1:24" ht="11.25" customHeight="1" x14ac:dyDescent="0.2">
      <c r="A37" s="41" t="s">
        <v>61</v>
      </c>
      <c r="B37" s="9" t="s">
        <v>62</v>
      </c>
      <c r="C37" s="10">
        <f>FC_IND_CPC_BC_E!C37+FC_IND_CPC_OC_E!C37+FC_IND_CPC_PH_E!C37</f>
        <v>0</v>
      </c>
      <c r="D37" s="10">
        <f>FC_IND_CPC_BC_E!D37+FC_IND_CPC_OC_E!D37+FC_IND_CPC_PH_E!D37</f>
        <v>0</v>
      </c>
      <c r="E37" s="10">
        <f>FC_IND_CPC_BC_E!E37+FC_IND_CPC_OC_E!E37+FC_IND_CPC_PH_E!E37</f>
        <v>0</v>
      </c>
      <c r="F37" s="10">
        <f>FC_IND_CPC_BC_E!F37+FC_IND_CPC_OC_E!F37+FC_IND_CPC_PH_E!F37</f>
        <v>0</v>
      </c>
      <c r="G37" s="10">
        <f>FC_IND_CPC_BC_E!G37+FC_IND_CPC_OC_E!G37+FC_IND_CPC_PH_E!G37</f>
        <v>0</v>
      </c>
      <c r="H37" s="10">
        <f>FC_IND_CPC_BC_E!H37+FC_IND_CPC_OC_E!H37+FC_IND_CPC_PH_E!H37</f>
        <v>0</v>
      </c>
      <c r="I37" s="10">
        <f>FC_IND_CPC_BC_E!I37+FC_IND_CPC_OC_E!I37+FC_IND_CPC_PH_E!I37</f>
        <v>0</v>
      </c>
      <c r="J37" s="10">
        <f>FC_IND_CPC_BC_E!J37+FC_IND_CPC_OC_E!J37+FC_IND_CPC_PH_E!J37</f>
        <v>0</v>
      </c>
      <c r="K37" s="10">
        <f>FC_IND_CPC_BC_E!K37+FC_IND_CPC_OC_E!K37+FC_IND_CPC_PH_E!K37</f>
        <v>0</v>
      </c>
      <c r="L37" s="10">
        <f>FC_IND_CPC_BC_E!L37+FC_IND_CPC_OC_E!L37+FC_IND_CPC_PH_E!L37</f>
        <v>0</v>
      </c>
      <c r="M37" s="10">
        <f>FC_IND_CPC_BC_E!M37+FC_IND_CPC_OC_E!M37+FC_IND_CPC_PH_E!M37</f>
        <v>0</v>
      </c>
      <c r="N37" s="10">
        <f>FC_IND_CPC_BC_E!N37+FC_IND_CPC_OC_E!N37+FC_IND_CPC_PH_E!N37</f>
        <v>0</v>
      </c>
      <c r="O37" s="10">
        <f>FC_IND_CPC_BC_E!O37+FC_IND_CPC_OC_E!O37+FC_IND_CPC_PH_E!O37</f>
        <v>0</v>
      </c>
      <c r="P37" s="10">
        <f>FC_IND_CPC_BC_E!P37+FC_IND_CPC_OC_E!P37+FC_IND_CPC_PH_E!P37</f>
        <v>0</v>
      </c>
      <c r="Q37" s="10">
        <f>FC_IND_CPC_BC_E!Q37+FC_IND_CPC_OC_E!Q37+FC_IND_CPC_PH_E!Q37</f>
        <v>0</v>
      </c>
      <c r="R37" s="10">
        <f>FC_IND_CPC_BC_E!R37+FC_IND_CPC_OC_E!R37+FC_IND_CPC_PH_E!R37</f>
        <v>0</v>
      </c>
      <c r="S37" s="10">
        <f>FC_IND_CPC_BC_E!S37+FC_IND_CPC_OC_E!S37+FC_IND_CPC_PH_E!S37</f>
        <v>0</v>
      </c>
      <c r="T37" s="10">
        <f>FC_IND_CPC_BC_E!T37+FC_IND_CPC_OC_E!T37+FC_IND_CPC_PH_E!T37</f>
        <v>0</v>
      </c>
      <c r="U37" s="10">
        <f>FC_IND_CPC_BC_E!U37+FC_IND_CPC_OC_E!U37+FC_IND_CPC_PH_E!U37</f>
        <v>0</v>
      </c>
      <c r="V37" s="10">
        <f>FC_IND_CPC_BC_E!V37+FC_IND_CPC_OC_E!V37+FC_IND_CPC_PH_E!V37</f>
        <v>0</v>
      </c>
      <c r="W37" s="10">
        <f>FC_IND_CPC_BC_E!W37+FC_IND_CPC_OC_E!W37+FC_IND_CPC_PH_E!W37</f>
        <v>0</v>
      </c>
      <c r="X37" s="10">
        <f>FC_IND_CPC_BC_E!X37+FC_IND_CPC_OC_E!X37+FC_IND_CPC_PH_E!X37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FC_IND_CPC_BC_E!C38+FC_IND_CPC_OC_E!C38+FC_IND_CPC_PH_E!C38</f>
        <v>0</v>
      </c>
      <c r="D38" s="10">
        <f>FC_IND_CPC_BC_E!D38+FC_IND_CPC_OC_E!D38+FC_IND_CPC_PH_E!D38</f>
        <v>0</v>
      </c>
      <c r="E38" s="10">
        <f>FC_IND_CPC_BC_E!E38+FC_IND_CPC_OC_E!E38+FC_IND_CPC_PH_E!E38</f>
        <v>0</v>
      </c>
      <c r="F38" s="10">
        <f>FC_IND_CPC_BC_E!F38+FC_IND_CPC_OC_E!F38+FC_IND_CPC_PH_E!F38</f>
        <v>0</v>
      </c>
      <c r="G38" s="10">
        <f>FC_IND_CPC_BC_E!G38+FC_IND_CPC_OC_E!G38+FC_IND_CPC_PH_E!G38</f>
        <v>0</v>
      </c>
      <c r="H38" s="10">
        <f>FC_IND_CPC_BC_E!H38+FC_IND_CPC_OC_E!H38+FC_IND_CPC_PH_E!H38</f>
        <v>0</v>
      </c>
      <c r="I38" s="10">
        <f>FC_IND_CPC_BC_E!I38+FC_IND_CPC_OC_E!I38+FC_IND_CPC_PH_E!I38</f>
        <v>0</v>
      </c>
      <c r="J38" s="10">
        <f>FC_IND_CPC_BC_E!J38+FC_IND_CPC_OC_E!J38+FC_IND_CPC_PH_E!J38</f>
        <v>0</v>
      </c>
      <c r="K38" s="10">
        <f>FC_IND_CPC_BC_E!K38+FC_IND_CPC_OC_E!K38+FC_IND_CPC_PH_E!K38</f>
        <v>0</v>
      </c>
      <c r="L38" s="10">
        <f>FC_IND_CPC_BC_E!L38+FC_IND_CPC_OC_E!L38+FC_IND_CPC_PH_E!L38</f>
        <v>0</v>
      </c>
      <c r="M38" s="10">
        <f>FC_IND_CPC_BC_E!M38+FC_IND_CPC_OC_E!M38+FC_IND_CPC_PH_E!M38</f>
        <v>0</v>
      </c>
      <c r="N38" s="10">
        <f>FC_IND_CPC_BC_E!N38+FC_IND_CPC_OC_E!N38+FC_IND_CPC_PH_E!N38</f>
        <v>0</v>
      </c>
      <c r="O38" s="10">
        <f>FC_IND_CPC_BC_E!O38+FC_IND_CPC_OC_E!O38+FC_IND_CPC_PH_E!O38</f>
        <v>0</v>
      </c>
      <c r="P38" s="10">
        <f>FC_IND_CPC_BC_E!P38+FC_IND_CPC_OC_E!P38+FC_IND_CPC_PH_E!P38</f>
        <v>0</v>
      </c>
      <c r="Q38" s="10">
        <f>FC_IND_CPC_BC_E!Q38+FC_IND_CPC_OC_E!Q38+FC_IND_CPC_PH_E!Q38</f>
        <v>0</v>
      </c>
      <c r="R38" s="10">
        <f>FC_IND_CPC_BC_E!R38+FC_IND_CPC_OC_E!R38+FC_IND_CPC_PH_E!R38</f>
        <v>0</v>
      </c>
      <c r="S38" s="10">
        <f>FC_IND_CPC_BC_E!S38+FC_IND_CPC_OC_E!S38+FC_IND_CPC_PH_E!S38</f>
        <v>0</v>
      </c>
      <c r="T38" s="10">
        <f>FC_IND_CPC_BC_E!T38+FC_IND_CPC_OC_E!T38+FC_IND_CPC_PH_E!T38</f>
        <v>0</v>
      </c>
      <c r="U38" s="10">
        <f>FC_IND_CPC_BC_E!U38+FC_IND_CPC_OC_E!U38+FC_IND_CPC_PH_E!U38</f>
        <v>0</v>
      </c>
      <c r="V38" s="10">
        <f>FC_IND_CPC_BC_E!V38+FC_IND_CPC_OC_E!V38+FC_IND_CPC_PH_E!V38</f>
        <v>0</v>
      </c>
      <c r="W38" s="10">
        <f>FC_IND_CPC_BC_E!W38+FC_IND_CPC_OC_E!W38+FC_IND_CPC_PH_E!W38</f>
        <v>0</v>
      </c>
      <c r="X38" s="10">
        <f>FC_IND_CPC_BC_E!X38+FC_IND_CPC_OC_E!X38+FC_IND_CPC_PH_E!X38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FC_IND_CPC_BC_E!C39+FC_IND_CPC_OC_E!C39+FC_IND_CPC_PH_E!C39</f>
        <v>0</v>
      </c>
      <c r="D39" s="10">
        <f>FC_IND_CPC_BC_E!D39+FC_IND_CPC_OC_E!D39+FC_IND_CPC_PH_E!D39</f>
        <v>0</v>
      </c>
      <c r="E39" s="10">
        <f>FC_IND_CPC_BC_E!E39+FC_IND_CPC_OC_E!E39+FC_IND_CPC_PH_E!E39</f>
        <v>0</v>
      </c>
      <c r="F39" s="10">
        <f>FC_IND_CPC_BC_E!F39+FC_IND_CPC_OC_E!F39+FC_IND_CPC_PH_E!F39</f>
        <v>0</v>
      </c>
      <c r="G39" s="10">
        <f>FC_IND_CPC_BC_E!G39+FC_IND_CPC_OC_E!G39+FC_IND_CPC_PH_E!G39</f>
        <v>0</v>
      </c>
      <c r="H39" s="10">
        <f>FC_IND_CPC_BC_E!H39+FC_IND_CPC_OC_E!H39+FC_IND_CPC_PH_E!H39</f>
        <v>0</v>
      </c>
      <c r="I39" s="10">
        <f>FC_IND_CPC_BC_E!I39+FC_IND_CPC_OC_E!I39+FC_IND_CPC_PH_E!I39</f>
        <v>0</v>
      </c>
      <c r="J39" s="10">
        <f>FC_IND_CPC_BC_E!J39+FC_IND_CPC_OC_E!J39+FC_IND_CPC_PH_E!J39</f>
        <v>0</v>
      </c>
      <c r="K39" s="10">
        <f>FC_IND_CPC_BC_E!K39+FC_IND_CPC_OC_E!K39+FC_IND_CPC_PH_E!K39</f>
        <v>0</v>
      </c>
      <c r="L39" s="10">
        <f>FC_IND_CPC_BC_E!L39+FC_IND_CPC_OC_E!L39+FC_IND_CPC_PH_E!L39</f>
        <v>0</v>
      </c>
      <c r="M39" s="10">
        <f>FC_IND_CPC_BC_E!M39+FC_IND_CPC_OC_E!M39+FC_IND_CPC_PH_E!M39</f>
        <v>0</v>
      </c>
      <c r="N39" s="10">
        <f>FC_IND_CPC_BC_E!N39+FC_IND_CPC_OC_E!N39+FC_IND_CPC_PH_E!N39</f>
        <v>0</v>
      </c>
      <c r="O39" s="10">
        <f>FC_IND_CPC_BC_E!O39+FC_IND_CPC_OC_E!O39+FC_IND_CPC_PH_E!O39</f>
        <v>0</v>
      </c>
      <c r="P39" s="10">
        <f>FC_IND_CPC_BC_E!P39+FC_IND_CPC_OC_E!P39+FC_IND_CPC_PH_E!P39</f>
        <v>0</v>
      </c>
      <c r="Q39" s="10">
        <f>FC_IND_CPC_BC_E!Q39+FC_IND_CPC_OC_E!Q39+FC_IND_CPC_PH_E!Q39</f>
        <v>0</v>
      </c>
      <c r="R39" s="10">
        <f>FC_IND_CPC_BC_E!R39+FC_IND_CPC_OC_E!R39+FC_IND_CPC_PH_E!R39</f>
        <v>0</v>
      </c>
      <c r="S39" s="10">
        <f>FC_IND_CPC_BC_E!S39+FC_IND_CPC_OC_E!S39+FC_IND_CPC_PH_E!S39</f>
        <v>0</v>
      </c>
      <c r="T39" s="10">
        <f>FC_IND_CPC_BC_E!T39+FC_IND_CPC_OC_E!T39+FC_IND_CPC_PH_E!T39</f>
        <v>0</v>
      </c>
      <c r="U39" s="10">
        <f>FC_IND_CPC_BC_E!U39+FC_IND_CPC_OC_E!U39+FC_IND_CPC_PH_E!U39</f>
        <v>0</v>
      </c>
      <c r="V39" s="10">
        <f>FC_IND_CPC_BC_E!V39+FC_IND_CPC_OC_E!V39+FC_IND_CPC_PH_E!V39</f>
        <v>0</v>
      </c>
      <c r="W39" s="10">
        <f>FC_IND_CPC_BC_E!W39+FC_IND_CPC_OC_E!W39+FC_IND_CPC_PH_E!W39</f>
        <v>0</v>
      </c>
      <c r="X39" s="10">
        <f>FC_IND_CPC_BC_E!X39+FC_IND_CPC_OC_E!X39+FC_IND_CPC_PH_E!X39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FC_IND_CPC_BC_E!C40+FC_IND_CPC_OC_E!C40+FC_IND_CPC_PH_E!C40</f>
        <v>0</v>
      </c>
      <c r="D40" s="10">
        <f>FC_IND_CPC_BC_E!D40+FC_IND_CPC_OC_E!D40+FC_IND_CPC_PH_E!D40</f>
        <v>0</v>
      </c>
      <c r="E40" s="10">
        <f>FC_IND_CPC_BC_E!E40+FC_IND_CPC_OC_E!E40+FC_IND_CPC_PH_E!E40</f>
        <v>0</v>
      </c>
      <c r="F40" s="10">
        <f>FC_IND_CPC_BC_E!F40+FC_IND_CPC_OC_E!F40+FC_IND_CPC_PH_E!F40</f>
        <v>0</v>
      </c>
      <c r="G40" s="10">
        <f>FC_IND_CPC_BC_E!G40+FC_IND_CPC_OC_E!G40+FC_IND_CPC_PH_E!G40</f>
        <v>0</v>
      </c>
      <c r="H40" s="10">
        <f>FC_IND_CPC_BC_E!H40+FC_IND_CPC_OC_E!H40+FC_IND_CPC_PH_E!H40</f>
        <v>0</v>
      </c>
      <c r="I40" s="10">
        <f>FC_IND_CPC_BC_E!I40+FC_IND_CPC_OC_E!I40+FC_IND_CPC_PH_E!I40</f>
        <v>0</v>
      </c>
      <c r="J40" s="10">
        <f>FC_IND_CPC_BC_E!J40+FC_IND_CPC_OC_E!J40+FC_IND_CPC_PH_E!J40</f>
        <v>0</v>
      </c>
      <c r="K40" s="10">
        <f>FC_IND_CPC_BC_E!K40+FC_IND_CPC_OC_E!K40+FC_IND_CPC_PH_E!K40</f>
        <v>0</v>
      </c>
      <c r="L40" s="10">
        <f>FC_IND_CPC_BC_E!L40+FC_IND_CPC_OC_E!L40+FC_IND_CPC_PH_E!L40</f>
        <v>0</v>
      </c>
      <c r="M40" s="10">
        <f>FC_IND_CPC_BC_E!M40+FC_IND_CPC_OC_E!M40+FC_IND_CPC_PH_E!M40</f>
        <v>0</v>
      </c>
      <c r="N40" s="10">
        <f>FC_IND_CPC_BC_E!N40+FC_IND_CPC_OC_E!N40+FC_IND_CPC_PH_E!N40</f>
        <v>0</v>
      </c>
      <c r="O40" s="10">
        <f>FC_IND_CPC_BC_E!O40+FC_IND_CPC_OC_E!O40+FC_IND_CPC_PH_E!O40</f>
        <v>0</v>
      </c>
      <c r="P40" s="10">
        <f>FC_IND_CPC_BC_E!P40+FC_IND_CPC_OC_E!P40+FC_IND_CPC_PH_E!P40</f>
        <v>0</v>
      </c>
      <c r="Q40" s="10">
        <f>FC_IND_CPC_BC_E!Q40+FC_IND_CPC_OC_E!Q40+FC_IND_CPC_PH_E!Q40</f>
        <v>0</v>
      </c>
      <c r="R40" s="10">
        <f>FC_IND_CPC_BC_E!R40+FC_IND_CPC_OC_E!R40+FC_IND_CPC_PH_E!R40</f>
        <v>0</v>
      </c>
      <c r="S40" s="10">
        <f>FC_IND_CPC_BC_E!S40+FC_IND_CPC_OC_E!S40+FC_IND_CPC_PH_E!S40</f>
        <v>0</v>
      </c>
      <c r="T40" s="10">
        <f>FC_IND_CPC_BC_E!T40+FC_IND_CPC_OC_E!T40+FC_IND_CPC_PH_E!T40</f>
        <v>0</v>
      </c>
      <c r="U40" s="10">
        <f>FC_IND_CPC_BC_E!U40+FC_IND_CPC_OC_E!U40+FC_IND_CPC_PH_E!U40</f>
        <v>0</v>
      </c>
      <c r="V40" s="10">
        <f>FC_IND_CPC_BC_E!V40+FC_IND_CPC_OC_E!V40+FC_IND_CPC_PH_E!V40</f>
        <v>0</v>
      </c>
      <c r="W40" s="10">
        <f>FC_IND_CPC_BC_E!W40+FC_IND_CPC_OC_E!W40+FC_IND_CPC_PH_E!W40</f>
        <v>0</v>
      </c>
      <c r="X40" s="10">
        <f>FC_IND_CPC_BC_E!X40+FC_IND_CPC_OC_E!X40+FC_IND_CPC_PH_E!X40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FC_IND_CPC_BC_E!C41+FC_IND_CPC_OC_E!C41+FC_IND_CPC_PH_E!C41</f>
        <v>0</v>
      </c>
      <c r="D41" s="10">
        <f>FC_IND_CPC_BC_E!D41+FC_IND_CPC_OC_E!D41+FC_IND_CPC_PH_E!D41</f>
        <v>0</v>
      </c>
      <c r="E41" s="10">
        <f>FC_IND_CPC_BC_E!E41+FC_IND_CPC_OC_E!E41+FC_IND_CPC_PH_E!E41</f>
        <v>0</v>
      </c>
      <c r="F41" s="10">
        <f>FC_IND_CPC_BC_E!F41+FC_IND_CPC_OC_E!F41+FC_IND_CPC_PH_E!F41</f>
        <v>0</v>
      </c>
      <c r="G41" s="10">
        <f>FC_IND_CPC_BC_E!G41+FC_IND_CPC_OC_E!G41+FC_IND_CPC_PH_E!G41</f>
        <v>0</v>
      </c>
      <c r="H41" s="10">
        <f>FC_IND_CPC_BC_E!H41+FC_IND_CPC_OC_E!H41+FC_IND_CPC_PH_E!H41</f>
        <v>0</v>
      </c>
      <c r="I41" s="10">
        <f>FC_IND_CPC_BC_E!I41+FC_IND_CPC_OC_E!I41+FC_IND_CPC_PH_E!I41</f>
        <v>0</v>
      </c>
      <c r="J41" s="10">
        <f>FC_IND_CPC_BC_E!J41+FC_IND_CPC_OC_E!J41+FC_IND_CPC_PH_E!J41</f>
        <v>0</v>
      </c>
      <c r="K41" s="10">
        <f>FC_IND_CPC_BC_E!K41+FC_IND_CPC_OC_E!K41+FC_IND_CPC_PH_E!K41</f>
        <v>0</v>
      </c>
      <c r="L41" s="10">
        <f>FC_IND_CPC_BC_E!L41+FC_IND_CPC_OC_E!L41+FC_IND_CPC_PH_E!L41</f>
        <v>0</v>
      </c>
      <c r="M41" s="10">
        <f>FC_IND_CPC_BC_E!M41+FC_IND_CPC_OC_E!M41+FC_IND_CPC_PH_E!M41</f>
        <v>0</v>
      </c>
      <c r="N41" s="10">
        <f>FC_IND_CPC_BC_E!N41+FC_IND_CPC_OC_E!N41+FC_IND_CPC_PH_E!N41</f>
        <v>0</v>
      </c>
      <c r="O41" s="10">
        <f>FC_IND_CPC_BC_E!O41+FC_IND_CPC_OC_E!O41+FC_IND_CPC_PH_E!O41</f>
        <v>0</v>
      </c>
      <c r="P41" s="10">
        <f>FC_IND_CPC_BC_E!P41+FC_IND_CPC_OC_E!P41+FC_IND_CPC_PH_E!P41</f>
        <v>0</v>
      </c>
      <c r="Q41" s="10">
        <f>FC_IND_CPC_BC_E!Q41+FC_IND_CPC_OC_E!Q41+FC_IND_CPC_PH_E!Q41</f>
        <v>0</v>
      </c>
      <c r="R41" s="10">
        <f>FC_IND_CPC_BC_E!R41+FC_IND_CPC_OC_E!R41+FC_IND_CPC_PH_E!R41</f>
        <v>0</v>
      </c>
      <c r="S41" s="10">
        <f>FC_IND_CPC_BC_E!S41+FC_IND_CPC_OC_E!S41+FC_IND_CPC_PH_E!S41</f>
        <v>0</v>
      </c>
      <c r="T41" s="10">
        <f>FC_IND_CPC_BC_E!T41+FC_IND_CPC_OC_E!T41+FC_IND_CPC_PH_E!T41</f>
        <v>0.14411006018916589</v>
      </c>
      <c r="U41" s="10">
        <f>FC_IND_CPC_BC_E!U41+FC_IND_CPC_OC_E!U41+FC_IND_CPC_PH_E!U41</f>
        <v>0</v>
      </c>
      <c r="V41" s="10">
        <f>FC_IND_CPC_BC_E!V41+FC_IND_CPC_OC_E!V41+FC_IND_CPC_PH_E!V41</f>
        <v>0.1647463456577816</v>
      </c>
      <c r="W41" s="10">
        <f>FC_IND_CPC_BC_E!W41+FC_IND_CPC_OC_E!W41+FC_IND_CPC_PH_E!W41</f>
        <v>3.2932072226999135E-2</v>
      </c>
      <c r="X41" s="10">
        <f>FC_IND_CPC_BC_E!X41+FC_IND_CPC_OC_E!X41+FC_IND_CPC_PH_E!X41</f>
        <v>1.0318142734307822E-2</v>
      </c>
    </row>
    <row r="42" spans="1:24" ht="11.25" customHeight="1" x14ac:dyDescent="0.2">
      <c r="A42" s="41" t="s">
        <v>71</v>
      </c>
      <c r="B42" s="9" t="s">
        <v>72</v>
      </c>
      <c r="C42" s="10">
        <f>FC_IND_CPC_BC_E!C42+FC_IND_CPC_OC_E!C42+FC_IND_CPC_PH_E!C42</f>
        <v>0</v>
      </c>
      <c r="D42" s="10">
        <f>FC_IND_CPC_BC_E!D42+FC_IND_CPC_OC_E!D42+FC_IND_CPC_PH_E!D42</f>
        <v>0</v>
      </c>
      <c r="E42" s="10">
        <f>FC_IND_CPC_BC_E!E42+FC_IND_CPC_OC_E!E42+FC_IND_CPC_PH_E!E42</f>
        <v>0</v>
      </c>
      <c r="F42" s="10">
        <f>FC_IND_CPC_BC_E!F42+FC_IND_CPC_OC_E!F42+FC_IND_CPC_PH_E!F42</f>
        <v>0</v>
      </c>
      <c r="G42" s="10">
        <f>FC_IND_CPC_BC_E!G42+FC_IND_CPC_OC_E!G42+FC_IND_CPC_PH_E!G42</f>
        <v>0</v>
      </c>
      <c r="H42" s="10">
        <f>FC_IND_CPC_BC_E!H42+FC_IND_CPC_OC_E!H42+FC_IND_CPC_PH_E!H42</f>
        <v>0</v>
      </c>
      <c r="I42" s="10">
        <f>FC_IND_CPC_BC_E!I42+FC_IND_CPC_OC_E!I42+FC_IND_CPC_PH_E!I42</f>
        <v>0</v>
      </c>
      <c r="J42" s="10">
        <f>FC_IND_CPC_BC_E!J42+FC_IND_CPC_OC_E!J42+FC_IND_CPC_PH_E!J42</f>
        <v>0</v>
      </c>
      <c r="K42" s="10">
        <f>FC_IND_CPC_BC_E!K42+FC_IND_CPC_OC_E!K42+FC_IND_CPC_PH_E!K42</f>
        <v>0</v>
      </c>
      <c r="L42" s="10">
        <f>FC_IND_CPC_BC_E!L42+FC_IND_CPC_OC_E!L42+FC_IND_CPC_PH_E!L42</f>
        <v>0</v>
      </c>
      <c r="M42" s="10">
        <f>FC_IND_CPC_BC_E!M42+FC_IND_CPC_OC_E!M42+FC_IND_CPC_PH_E!M42</f>
        <v>0</v>
      </c>
      <c r="N42" s="10">
        <f>FC_IND_CPC_BC_E!N42+FC_IND_CPC_OC_E!N42+FC_IND_CPC_PH_E!N42</f>
        <v>0</v>
      </c>
      <c r="O42" s="10">
        <f>FC_IND_CPC_BC_E!O42+FC_IND_CPC_OC_E!O42+FC_IND_CPC_PH_E!O42</f>
        <v>0</v>
      </c>
      <c r="P42" s="10">
        <f>FC_IND_CPC_BC_E!P42+FC_IND_CPC_OC_E!P42+FC_IND_CPC_PH_E!P42</f>
        <v>0</v>
      </c>
      <c r="Q42" s="10">
        <f>FC_IND_CPC_BC_E!Q42+FC_IND_CPC_OC_E!Q42+FC_IND_CPC_PH_E!Q42</f>
        <v>0</v>
      </c>
      <c r="R42" s="10">
        <f>FC_IND_CPC_BC_E!R42+FC_IND_CPC_OC_E!R42+FC_IND_CPC_PH_E!R42</f>
        <v>0</v>
      </c>
      <c r="S42" s="10">
        <f>FC_IND_CPC_BC_E!S42+FC_IND_CPC_OC_E!S42+FC_IND_CPC_PH_E!S42</f>
        <v>0</v>
      </c>
      <c r="T42" s="10">
        <f>FC_IND_CPC_BC_E!T42+FC_IND_CPC_OC_E!T42+FC_IND_CPC_PH_E!T42</f>
        <v>0</v>
      </c>
      <c r="U42" s="10">
        <f>FC_IND_CPC_BC_E!U42+FC_IND_CPC_OC_E!U42+FC_IND_CPC_PH_E!U42</f>
        <v>0</v>
      </c>
      <c r="V42" s="10">
        <f>FC_IND_CPC_BC_E!V42+FC_IND_CPC_OC_E!V42+FC_IND_CPC_PH_E!V42</f>
        <v>0</v>
      </c>
      <c r="W42" s="10">
        <f>FC_IND_CPC_BC_E!W42+FC_IND_CPC_OC_E!W42+FC_IND_CPC_PH_E!W42</f>
        <v>0</v>
      </c>
      <c r="X42" s="10">
        <f>FC_IND_CPC_BC_E!X42+FC_IND_CPC_OC_E!X42+FC_IND_CPC_PH_E!X42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FC_IND_CPC_BC_E!C43+FC_IND_CPC_OC_E!C43+FC_IND_CPC_PH_E!C43</f>
        <v>5.1471195184866714</v>
      </c>
      <c r="D43" s="10">
        <f>FC_IND_CPC_BC_E!D43+FC_IND_CPC_OC_E!D43+FC_IND_CPC_PH_E!D43</f>
        <v>4.1177128116938952</v>
      </c>
      <c r="E43" s="10">
        <f>FC_IND_CPC_BC_E!E43+FC_IND_CPC_OC_E!E43+FC_IND_CPC_PH_E!E43</f>
        <v>3.0883061049011182</v>
      </c>
      <c r="F43" s="10">
        <f>FC_IND_CPC_BC_E!F43+FC_IND_CPC_OC_E!F43+FC_IND_CPC_PH_E!F43</f>
        <v>3.0883061049011178</v>
      </c>
      <c r="G43" s="10">
        <f>FC_IND_CPC_BC_E!G43+FC_IND_CPC_OC_E!G43+FC_IND_CPC_PH_E!G43</f>
        <v>3.0883061049011178</v>
      </c>
      <c r="H43" s="10">
        <f>FC_IND_CPC_BC_E!H43+FC_IND_CPC_OC_E!H43+FC_IND_CPC_PH_E!H43</f>
        <v>2.058813413585554</v>
      </c>
      <c r="I43" s="10">
        <f>FC_IND_CPC_BC_E!I43+FC_IND_CPC_OC_E!I43+FC_IND_CPC_PH_E!I43</f>
        <v>2.058813413585554</v>
      </c>
      <c r="J43" s="10">
        <f>FC_IND_CPC_BC_E!J43+FC_IND_CPC_OC_E!J43+FC_IND_CPC_PH_E!J43</f>
        <v>1.029406706792777</v>
      </c>
      <c r="K43" s="10">
        <f>FC_IND_CPC_BC_E!K43+FC_IND_CPC_OC_E!K43+FC_IND_CPC_PH_E!K43</f>
        <v>1.031814273430782</v>
      </c>
      <c r="L43" s="10">
        <f>FC_IND_CPC_BC_E!L43+FC_IND_CPC_OC_E!L43+FC_IND_CPC_PH_E!L43</f>
        <v>1.031814273430782</v>
      </c>
      <c r="M43" s="10">
        <f>FC_IND_CPC_BC_E!M43+FC_IND_CPC_OC_E!M43+FC_IND_CPC_PH_E!M43</f>
        <v>1.031814273430782</v>
      </c>
      <c r="N43" s="10">
        <f>FC_IND_CPC_BC_E!N43+FC_IND_CPC_OC_E!N43+FC_IND_CPC_PH_E!N43</f>
        <v>1.031814273430782</v>
      </c>
      <c r="O43" s="10">
        <f>FC_IND_CPC_BC_E!O43+FC_IND_CPC_OC_E!O43+FC_IND_CPC_PH_E!O43</f>
        <v>2.0636285468615649</v>
      </c>
      <c r="P43" s="10">
        <f>FC_IND_CPC_BC_E!P43+FC_IND_CPC_OC_E!P43+FC_IND_CPC_PH_E!P43</f>
        <v>1.031814273430782</v>
      </c>
      <c r="Q43" s="10">
        <f>FC_IND_CPC_BC_E!Q43+FC_IND_CPC_OC_E!Q43+FC_IND_CPC_PH_E!Q43</f>
        <v>1.031814273430782</v>
      </c>
      <c r="R43" s="10">
        <f>FC_IND_CPC_BC_E!R43+FC_IND_CPC_OC_E!R43+FC_IND_CPC_PH_E!R43</f>
        <v>0.82338779019776454</v>
      </c>
      <c r="S43" s="10">
        <f>FC_IND_CPC_BC_E!S43+FC_IND_CPC_OC_E!S43+FC_IND_CPC_PH_E!S43</f>
        <v>0.81427343078245917</v>
      </c>
      <c r="T43" s="10">
        <f>FC_IND_CPC_BC_E!T43+FC_IND_CPC_OC_E!T43+FC_IND_CPC_PH_E!T43</f>
        <v>0.71435941530524505</v>
      </c>
      <c r="U43" s="10">
        <f>FC_IND_CPC_BC_E!U43+FC_IND_CPC_OC_E!U43+FC_IND_CPC_PH_E!U43</f>
        <v>1.651246775580395</v>
      </c>
      <c r="V43" s="10">
        <f>FC_IND_CPC_BC_E!V43+FC_IND_CPC_OC_E!V43+FC_IND_CPC_PH_E!V43</f>
        <v>0.91203783319002563</v>
      </c>
      <c r="W43" s="10">
        <f>FC_IND_CPC_BC_E!W43+FC_IND_CPC_OC_E!W43+FC_IND_CPC_PH_E!W43</f>
        <v>1.6398108340498709</v>
      </c>
      <c r="X43" s="10">
        <f>FC_IND_CPC_BC_E!X43+FC_IND_CPC_OC_E!X43+FC_IND_CPC_PH_E!X43</f>
        <v>1.5055889939810827</v>
      </c>
    </row>
    <row r="44" spans="1:24" ht="11.25" customHeight="1" x14ac:dyDescent="0.2">
      <c r="A44" s="41" t="s">
        <v>75</v>
      </c>
      <c r="B44" s="9" t="s">
        <v>76</v>
      </c>
      <c r="C44" s="10">
        <f>FC_IND_CPC_BC_E!C44+FC_IND_CPC_OC_E!C44+FC_IND_CPC_PH_E!C44</f>
        <v>6.8548581255374019</v>
      </c>
      <c r="D44" s="10">
        <f>FC_IND_CPC_BC_E!D44+FC_IND_CPC_OC_E!D44+FC_IND_CPC_PH_E!D44</f>
        <v>13.7097162510748</v>
      </c>
      <c r="E44" s="10">
        <f>FC_IND_CPC_BC_E!E44+FC_IND_CPC_OC_E!E44+FC_IND_CPC_PH_E!E44</f>
        <v>0</v>
      </c>
      <c r="F44" s="10">
        <f>FC_IND_CPC_BC_E!F44+FC_IND_CPC_OC_E!F44+FC_IND_CPC_PH_E!F44</f>
        <v>0.97927773000859841</v>
      </c>
      <c r="G44" s="10">
        <f>FC_IND_CPC_BC_E!G44+FC_IND_CPC_OC_E!G44+FC_IND_CPC_PH_E!G44</f>
        <v>0</v>
      </c>
      <c r="H44" s="10">
        <f>FC_IND_CPC_BC_E!H44+FC_IND_CPC_OC_E!H44+FC_IND_CPC_PH_E!H44</f>
        <v>0</v>
      </c>
      <c r="I44" s="10">
        <f>FC_IND_CPC_BC_E!I44+FC_IND_CPC_OC_E!I44+FC_IND_CPC_PH_E!I44</f>
        <v>1.9585554600171968</v>
      </c>
      <c r="J44" s="10">
        <f>FC_IND_CPC_BC_E!J44+FC_IND_CPC_OC_E!J44+FC_IND_CPC_PH_E!J44</f>
        <v>0.97927773000859808</v>
      </c>
      <c r="K44" s="10">
        <f>FC_IND_CPC_BC_E!K44+FC_IND_CPC_OC_E!K44+FC_IND_CPC_PH_E!K44</f>
        <v>0</v>
      </c>
      <c r="L44" s="10">
        <f>FC_IND_CPC_BC_E!L44+FC_IND_CPC_OC_E!L44+FC_IND_CPC_PH_E!L44</f>
        <v>0</v>
      </c>
      <c r="M44" s="10">
        <f>FC_IND_CPC_BC_E!M44+FC_IND_CPC_OC_E!M44+FC_IND_CPC_PH_E!M44</f>
        <v>0</v>
      </c>
      <c r="N44" s="10">
        <f>FC_IND_CPC_BC_E!N44+FC_IND_CPC_OC_E!N44+FC_IND_CPC_PH_E!N44</f>
        <v>0</v>
      </c>
      <c r="O44" s="10">
        <f>FC_IND_CPC_BC_E!O44+FC_IND_CPC_OC_E!O44+FC_IND_CPC_PH_E!O44</f>
        <v>0</v>
      </c>
      <c r="P44" s="10">
        <f>FC_IND_CPC_BC_E!P44+FC_IND_CPC_OC_E!P44+FC_IND_CPC_PH_E!P44</f>
        <v>0</v>
      </c>
      <c r="Q44" s="10">
        <f>FC_IND_CPC_BC_E!Q44+FC_IND_CPC_OC_E!Q44+FC_IND_CPC_PH_E!Q44</f>
        <v>0</v>
      </c>
      <c r="R44" s="10">
        <f>FC_IND_CPC_BC_E!R44+FC_IND_CPC_OC_E!R44+FC_IND_CPC_PH_E!R44</f>
        <v>0</v>
      </c>
      <c r="S44" s="10">
        <f>FC_IND_CPC_BC_E!S44+FC_IND_CPC_OC_E!S44+FC_IND_CPC_PH_E!S44</f>
        <v>9.4582975064488384E-4</v>
      </c>
      <c r="T44" s="10">
        <f>FC_IND_CPC_BC_E!T44+FC_IND_CPC_OC_E!T44+FC_IND_CPC_PH_E!T44</f>
        <v>9.4582975064488395E-4</v>
      </c>
      <c r="U44" s="10">
        <f>FC_IND_CPC_BC_E!U44+FC_IND_CPC_OC_E!U44+FC_IND_CPC_PH_E!U44</f>
        <v>9.4582975064488374E-4</v>
      </c>
      <c r="V44" s="10">
        <f>FC_IND_CPC_BC_E!V44+FC_IND_CPC_OC_E!V44+FC_IND_CPC_PH_E!V44</f>
        <v>0</v>
      </c>
      <c r="W44" s="10">
        <f>FC_IND_CPC_BC_E!W44+FC_IND_CPC_OC_E!W44+FC_IND_CPC_PH_E!W44</f>
        <v>0</v>
      </c>
      <c r="X44" s="10">
        <f>FC_IND_CPC_BC_E!X44+FC_IND_CPC_OC_E!X44+FC_IND_CPC_PH_E!X44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FC_IND_CPC_BC_E!C45+FC_IND_CPC_OC_E!C45+FC_IND_CPC_PH_E!C45</f>
        <v>0</v>
      </c>
      <c r="D45" s="10">
        <f>FC_IND_CPC_BC_E!D45+FC_IND_CPC_OC_E!D45+FC_IND_CPC_PH_E!D45</f>
        <v>0</v>
      </c>
      <c r="E45" s="10">
        <f>FC_IND_CPC_BC_E!E45+FC_IND_CPC_OC_E!E45+FC_IND_CPC_PH_E!E45</f>
        <v>0</v>
      </c>
      <c r="F45" s="10">
        <f>FC_IND_CPC_BC_E!F45+FC_IND_CPC_OC_E!F45+FC_IND_CPC_PH_E!F45</f>
        <v>0</v>
      </c>
      <c r="G45" s="10">
        <f>FC_IND_CPC_BC_E!G45+FC_IND_CPC_OC_E!G45+FC_IND_CPC_PH_E!G45</f>
        <v>0</v>
      </c>
      <c r="H45" s="10">
        <f>FC_IND_CPC_BC_E!H45+FC_IND_CPC_OC_E!H45+FC_IND_CPC_PH_E!H45</f>
        <v>0</v>
      </c>
      <c r="I45" s="10">
        <f>FC_IND_CPC_BC_E!I45+FC_IND_CPC_OC_E!I45+FC_IND_CPC_PH_E!I45</f>
        <v>0</v>
      </c>
      <c r="J45" s="10">
        <f>FC_IND_CPC_BC_E!J45+FC_IND_CPC_OC_E!J45+FC_IND_CPC_PH_E!J45</f>
        <v>0</v>
      </c>
      <c r="K45" s="10">
        <f>FC_IND_CPC_BC_E!K45+FC_IND_CPC_OC_E!K45+FC_IND_CPC_PH_E!K45</f>
        <v>0</v>
      </c>
      <c r="L45" s="10">
        <f>FC_IND_CPC_BC_E!L45+FC_IND_CPC_OC_E!L45+FC_IND_CPC_PH_E!L45</f>
        <v>0</v>
      </c>
      <c r="M45" s="10">
        <f>FC_IND_CPC_BC_E!M45+FC_IND_CPC_OC_E!M45+FC_IND_CPC_PH_E!M45</f>
        <v>0</v>
      </c>
      <c r="N45" s="10">
        <f>FC_IND_CPC_BC_E!N45+FC_IND_CPC_OC_E!N45+FC_IND_CPC_PH_E!N45</f>
        <v>0</v>
      </c>
      <c r="O45" s="10">
        <f>FC_IND_CPC_BC_E!O45+FC_IND_CPC_OC_E!O45+FC_IND_CPC_PH_E!O45</f>
        <v>0</v>
      </c>
      <c r="P45" s="10">
        <f>FC_IND_CPC_BC_E!P45+FC_IND_CPC_OC_E!P45+FC_IND_CPC_PH_E!P45</f>
        <v>0</v>
      </c>
      <c r="Q45" s="10">
        <f>FC_IND_CPC_BC_E!Q45+FC_IND_CPC_OC_E!Q45+FC_IND_CPC_PH_E!Q45</f>
        <v>0</v>
      </c>
      <c r="R45" s="10">
        <f>FC_IND_CPC_BC_E!R45+FC_IND_CPC_OC_E!R45+FC_IND_CPC_PH_E!R45</f>
        <v>0</v>
      </c>
      <c r="S45" s="10">
        <f>FC_IND_CPC_BC_E!S45+FC_IND_CPC_OC_E!S45+FC_IND_CPC_PH_E!S45</f>
        <v>0</v>
      </c>
      <c r="T45" s="10">
        <f>FC_IND_CPC_BC_E!T45+FC_IND_CPC_OC_E!T45+FC_IND_CPC_PH_E!T45</f>
        <v>0</v>
      </c>
      <c r="U45" s="10">
        <f>FC_IND_CPC_BC_E!U45+FC_IND_CPC_OC_E!U45+FC_IND_CPC_PH_E!U45</f>
        <v>0</v>
      </c>
      <c r="V45" s="10">
        <f>FC_IND_CPC_BC_E!V45+FC_IND_CPC_OC_E!V45+FC_IND_CPC_PH_E!V45</f>
        <v>0</v>
      </c>
      <c r="W45" s="10">
        <f>FC_IND_CPC_BC_E!W45+FC_IND_CPC_OC_E!W45+FC_IND_CPC_PH_E!W45</f>
        <v>0</v>
      </c>
      <c r="X45" s="10">
        <f>FC_IND_CPC_BC_E!X45+FC_IND_CPC_OC_E!X45+FC_IND_CPC_PH_E!X45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FC_IND_CPC_BC_E!C46+FC_IND_CPC_OC_E!C46+FC_IND_CPC_PH_E!C46</f>
        <v>0</v>
      </c>
      <c r="D46" s="10">
        <f>FC_IND_CPC_BC_E!D46+FC_IND_CPC_OC_E!D46+FC_IND_CPC_PH_E!D46</f>
        <v>0</v>
      </c>
      <c r="E46" s="10">
        <f>FC_IND_CPC_BC_E!E46+FC_IND_CPC_OC_E!E46+FC_IND_CPC_PH_E!E46</f>
        <v>0</v>
      </c>
      <c r="F46" s="10">
        <f>FC_IND_CPC_BC_E!F46+FC_IND_CPC_OC_E!F46+FC_IND_CPC_PH_E!F46</f>
        <v>0</v>
      </c>
      <c r="G46" s="10">
        <f>FC_IND_CPC_BC_E!G46+FC_IND_CPC_OC_E!G46+FC_IND_CPC_PH_E!G46</f>
        <v>0</v>
      </c>
      <c r="H46" s="10">
        <f>FC_IND_CPC_BC_E!H46+FC_IND_CPC_OC_E!H46+FC_IND_CPC_PH_E!H46</f>
        <v>0</v>
      </c>
      <c r="I46" s="10">
        <f>FC_IND_CPC_BC_E!I46+FC_IND_CPC_OC_E!I46+FC_IND_CPC_PH_E!I46</f>
        <v>0</v>
      </c>
      <c r="J46" s="10">
        <f>FC_IND_CPC_BC_E!J46+FC_IND_CPC_OC_E!J46+FC_IND_CPC_PH_E!J46</f>
        <v>0</v>
      </c>
      <c r="K46" s="10">
        <f>FC_IND_CPC_BC_E!K46+FC_IND_CPC_OC_E!K46+FC_IND_CPC_PH_E!K46</f>
        <v>0</v>
      </c>
      <c r="L46" s="10">
        <f>FC_IND_CPC_BC_E!L46+FC_IND_CPC_OC_E!L46+FC_IND_CPC_PH_E!L46</f>
        <v>0</v>
      </c>
      <c r="M46" s="10">
        <f>FC_IND_CPC_BC_E!M46+FC_IND_CPC_OC_E!M46+FC_IND_CPC_PH_E!M46</f>
        <v>0</v>
      </c>
      <c r="N46" s="10">
        <f>FC_IND_CPC_BC_E!N46+FC_IND_CPC_OC_E!N46+FC_IND_CPC_PH_E!N46</f>
        <v>0</v>
      </c>
      <c r="O46" s="10">
        <f>FC_IND_CPC_BC_E!O46+FC_IND_CPC_OC_E!O46+FC_IND_CPC_PH_E!O46</f>
        <v>0</v>
      </c>
      <c r="P46" s="10">
        <f>FC_IND_CPC_BC_E!P46+FC_IND_CPC_OC_E!P46+FC_IND_CPC_PH_E!P46</f>
        <v>0</v>
      </c>
      <c r="Q46" s="10">
        <f>FC_IND_CPC_BC_E!Q46+FC_IND_CPC_OC_E!Q46+FC_IND_CPC_PH_E!Q46</f>
        <v>0</v>
      </c>
      <c r="R46" s="10">
        <f>FC_IND_CPC_BC_E!R46+FC_IND_CPC_OC_E!R46+FC_IND_CPC_PH_E!R46</f>
        <v>0</v>
      </c>
      <c r="S46" s="10">
        <f>FC_IND_CPC_BC_E!S46+FC_IND_CPC_OC_E!S46+FC_IND_CPC_PH_E!S46</f>
        <v>0</v>
      </c>
      <c r="T46" s="10">
        <f>FC_IND_CPC_BC_E!T46+FC_IND_CPC_OC_E!T46+FC_IND_CPC_PH_E!T46</f>
        <v>0</v>
      </c>
      <c r="U46" s="10">
        <f>FC_IND_CPC_BC_E!U46+FC_IND_CPC_OC_E!U46+FC_IND_CPC_PH_E!U46</f>
        <v>0</v>
      </c>
      <c r="V46" s="10">
        <f>FC_IND_CPC_BC_E!V46+FC_IND_CPC_OC_E!V46+FC_IND_CPC_PH_E!V46</f>
        <v>0</v>
      </c>
      <c r="W46" s="10">
        <f>FC_IND_CPC_BC_E!W46+FC_IND_CPC_OC_E!W46+FC_IND_CPC_PH_E!W46</f>
        <v>0</v>
      </c>
      <c r="X46" s="10">
        <f>FC_IND_CPC_BC_E!X46+FC_IND_CPC_OC_E!X46+FC_IND_CPC_PH_E!X46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FC_IND_CPC_BC_E!C47+FC_IND_CPC_OC_E!C47+FC_IND_CPC_PH_E!C47</f>
        <v>0</v>
      </c>
      <c r="D47" s="10">
        <f>FC_IND_CPC_BC_E!D47+FC_IND_CPC_OC_E!D47+FC_IND_CPC_PH_E!D47</f>
        <v>0</v>
      </c>
      <c r="E47" s="10">
        <f>FC_IND_CPC_BC_E!E47+FC_IND_CPC_OC_E!E47+FC_IND_CPC_PH_E!E47</f>
        <v>0</v>
      </c>
      <c r="F47" s="10">
        <f>FC_IND_CPC_BC_E!F47+FC_IND_CPC_OC_E!F47+FC_IND_CPC_PH_E!F47</f>
        <v>0</v>
      </c>
      <c r="G47" s="10">
        <f>FC_IND_CPC_BC_E!G47+FC_IND_CPC_OC_E!G47+FC_IND_CPC_PH_E!G47</f>
        <v>0</v>
      </c>
      <c r="H47" s="10">
        <f>FC_IND_CPC_BC_E!H47+FC_IND_CPC_OC_E!H47+FC_IND_CPC_PH_E!H47</f>
        <v>0</v>
      </c>
      <c r="I47" s="10">
        <f>FC_IND_CPC_BC_E!I47+FC_IND_CPC_OC_E!I47+FC_IND_CPC_PH_E!I47</f>
        <v>0</v>
      </c>
      <c r="J47" s="10">
        <f>FC_IND_CPC_BC_E!J47+FC_IND_CPC_OC_E!J47+FC_IND_CPC_PH_E!J47</f>
        <v>0</v>
      </c>
      <c r="K47" s="10">
        <f>FC_IND_CPC_BC_E!K47+FC_IND_CPC_OC_E!K47+FC_IND_CPC_PH_E!K47</f>
        <v>0</v>
      </c>
      <c r="L47" s="10">
        <f>FC_IND_CPC_BC_E!L47+FC_IND_CPC_OC_E!L47+FC_IND_CPC_PH_E!L47</f>
        <v>0</v>
      </c>
      <c r="M47" s="10">
        <f>FC_IND_CPC_BC_E!M47+FC_IND_CPC_OC_E!M47+FC_IND_CPC_PH_E!M47</f>
        <v>0</v>
      </c>
      <c r="N47" s="10">
        <f>FC_IND_CPC_BC_E!N47+FC_IND_CPC_OC_E!N47+FC_IND_CPC_PH_E!N47</f>
        <v>0</v>
      </c>
      <c r="O47" s="10">
        <f>FC_IND_CPC_BC_E!O47+FC_IND_CPC_OC_E!O47+FC_IND_CPC_PH_E!O47</f>
        <v>0</v>
      </c>
      <c r="P47" s="10">
        <f>FC_IND_CPC_BC_E!P47+FC_IND_CPC_OC_E!P47+FC_IND_CPC_PH_E!P47</f>
        <v>0</v>
      </c>
      <c r="Q47" s="10">
        <f>FC_IND_CPC_BC_E!Q47+FC_IND_CPC_OC_E!Q47+FC_IND_CPC_PH_E!Q47</f>
        <v>0</v>
      </c>
      <c r="R47" s="10">
        <f>FC_IND_CPC_BC_E!R47+FC_IND_CPC_OC_E!R47+FC_IND_CPC_PH_E!R47</f>
        <v>0</v>
      </c>
      <c r="S47" s="10">
        <f>FC_IND_CPC_BC_E!S47+FC_IND_CPC_OC_E!S47+FC_IND_CPC_PH_E!S47</f>
        <v>0</v>
      </c>
      <c r="T47" s="10">
        <f>FC_IND_CPC_BC_E!T47+FC_IND_CPC_OC_E!T47+FC_IND_CPC_PH_E!T47</f>
        <v>0</v>
      </c>
      <c r="U47" s="10">
        <f>FC_IND_CPC_BC_E!U47+FC_IND_CPC_OC_E!U47+FC_IND_CPC_PH_E!U47</f>
        <v>0</v>
      </c>
      <c r="V47" s="10">
        <f>FC_IND_CPC_BC_E!V47+FC_IND_CPC_OC_E!V47+FC_IND_CPC_PH_E!V47</f>
        <v>0</v>
      </c>
      <c r="W47" s="10">
        <f>FC_IND_CPC_BC_E!W47+FC_IND_CPC_OC_E!W47+FC_IND_CPC_PH_E!W47</f>
        <v>0</v>
      </c>
      <c r="X47" s="10">
        <f>FC_IND_CPC_BC_E!X47+FC_IND_CPC_OC_E!X47+FC_IND_CPC_PH_E!X47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FC_IND_CPC_BC_E!C48+FC_IND_CPC_OC_E!C48+FC_IND_CPC_PH_E!C48</f>
        <v>0</v>
      </c>
      <c r="D48" s="10">
        <f>FC_IND_CPC_BC_E!D48+FC_IND_CPC_OC_E!D48+FC_IND_CPC_PH_E!D48</f>
        <v>0</v>
      </c>
      <c r="E48" s="10">
        <f>FC_IND_CPC_BC_E!E48+FC_IND_CPC_OC_E!E48+FC_IND_CPC_PH_E!E48</f>
        <v>0</v>
      </c>
      <c r="F48" s="10">
        <f>FC_IND_CPC_BC_E!F48+FC_IND_CPC_OC_E!F48+FC_IND_CPC_PH_E!F48</f>
        <v>0</v>
      </c>
      <c r="G48" s="10">
        <f>FC_IND_CPC_BC_E!G48+FC_IND_CPC_OC_E!G48+FC_IND_CPC_PH_E!G48</f>
        <v>0</v>
      </c>
      <c r="H48" s="10">
        <f>FC_IND_CPC_BC_E!H48+FC_IND_CPC_OC_E!H48+FC_IND_CPC_PH_E!H48</f>
        <v>0</v>
      </c>
      <c r="I48" s="10">
        <f>FC_IND_CPC_BC_E!I48+FC_IND_CPC_OC_E!I48+FC_IND_CPC_PH_E!I48</f>
        <v>0</v>
      </c>
      <c r="J48" s="10">
        <f>FC_IND_CPC_BC_E!J48+FC_IND_CPC_OC_E!J48+FC_IND_CPC_PH_E!J48</f>
        <v>0</v>
      </c>
      <c r="K48" s="10">
        <f>FC_IND_CPC_BC_E!K48+FC_IND_CPC_OC_E!K48+FC_IND_CPC_PH_E!K48</f>
        <v>0</v>
      </c>
      <c r="L48" s="10">
        <f>FC_IND_CPC_BC_E!L48+FC_IND_CPC_OC_E!L48+FC_IND_CPC_PH_E!L48</f>
        <v>0</v>
      </c>
      <c r="M48" s="10">
        <f>FC_IND_CPC_BC_E!M48+FC_IND_CPC_OC_E!M48+FC_IND_CPC_PH_E!M48</f>
        <v>0</v>
      </c>
      <c r="N48" s="10">
        <f>FC_IND_CPC_BC_E!N48+FC_IND_CPC_OC_E!N48+FC_IND_CPC_PH_E!N48</f>
        <v>0</v>
      </c>
      <c r="O48" s="10">
        <f>FC_IND_CPC_BC_E!O48+FC_IND_CPC_OC_E!O48+FC_IND_CPC_PH_E!O48</f>
        <v>0</v>
      </c>
      <c r="P48" s="10">
        <f>FC_IND_CPC_BC_E!P48+FC_IND_CPC_OC_E!P48+FC_IND_CPC_PH_E!P48</f>
        <v>0</v>
      </c>
      <c r="Q48" s="10">
        <f>FC_IND_CPC_BC_E!Q48+FC_IND_CPC_OC_E!Q48+FC_IND_CPC_PH_E!Q48</f>
        <v>0</v>
      </c>
      <c r="R48" s="10">
        <f>FC_IND_CPC_BC_E!R48+FC_IND_CPC_OC_E!R48+FC_IND_CPC_PH_E!R48</f>
        <v>0</v>
      </c>
      <c r="S48" s="10">
        <f>FC_IND_CPC_BC_E!S48+FC_IND_CPC_OC_E!S48+FC_IND_CPC_PH_E!S48</f>
        <v>0</v>
      </c>
      <c r="T48" s="10">
        <f>FC_IND_CPC_BC_E!T48+FC_IND_CPC_OC_E!T48+FC_IND_CPC_PH_E!T48</f>
        <v>0</v>
      </c>
      <c r="U48" s="10">
        <f>FC_IND_CPC_BC_E!U48+FC_IND_CPC_OC_E!U48+FC_IND_CPC_PH_E!U48</f>
        <v>0</v>
      </c>
      <c r="V48" s="10">
        <f>FC_IND_CPC_BC_E!V48+FC_IND_CPC_OC_E!V48+FC_IND_CPC_PH_E!V48</f>
        <v>0</v>
      </c>
      <c r="W48" s="10">
        <f>FC_IND_CPC_BC_E!W48+FC_IND_CPC_OC_E!W48+FC_IND_CPC_PH_E!W48</f>
        <v>0</v>
      </c>
      <c r="X48" s="10">
        <f>FC_IND_CPC_BC_E!X48+FC_IND_CPC_OC_E!X48+FC_IND_CPC_PH_E!X48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FC_IND_CPC_BC_E!C49+FC_IND_CPC_OC_E!C49+FC_IND_CPC_PH_E!C49</f>
        <v>0</v>
      </c>
      <c r="D49" s="10">
        <f>FC_IND_CPC_BC_E!D49+FC_IND_CPC_OC_E!D49+FC_IND_CPC_PH_E!D49</f>
        <v>0</v>
      </c>
      <c r="E49" s="10">
        <f>FC_IND_CPC_BC_E!E49+FC_IND_CPC_OC_E!E49+FC_IND_CPC_PH_E!E49</f>
        <v>0</v>
      </c>
      <c r="F49" s="10">
        <f>FC_IND_CPC_BC_E!F49+FC_IND_CPC_OC_E!F49+FC_IND_CPC_PH_E!F49</f>
        <v>0</v>
      </c>
      <c r="G49" s="10">
        <f>FC_IND_CPC_BC_E!G49+FC_IND_CPC_OC_E!G49+FC_IND_CPC_PH_E!G49</f>
        <v>0</v>
      </c>
      <c r="H49" s="10">
        <f>FC_IND_CPC_BC_E!H49+FC_IND_CPC_OC_E!H49+FC_IND_CPC_PH_E!H49</f>
        <v>0</v>
      </c>
      <c r="I49" s="10">
        <f>FC_IND_CPC_BC_E!I49+FC_IND_CPC_OC_E!I49+FC_IND_CPC_PH_E!I49</f>
        <v>0</v>
      </c>
      <c r="J49" s="10">
        <f>FC_IND_CPC_BC_E!J49+FC_IND_CPC_OC_E!J49+FC_IND_CPC_PH_E!J49</f>
        <v>0</v>
      </c>
      <c r="K49" s="10">
        <f>FC_IND_CPC_BC_E!K49+FC_IND_CPC_OC_E!K49+FC_IND_CPC_PH_E!K49</f>
        <v>0</v>
      </c>
      <c r="L49" s="10">
        <f>FC_IND_CPC_BC_E!L49+FC_IND_CPC_OC_E!L49+FC_IND_CPC_PH_E!L49</f>
        <v>0</v>
      </c>
      <c r="M49" s="10">
        <f>FC_IND_CPC_BC_E!M49+FC_IND_CPC_OC_E!M49+FC_IND_CPC_PH_E!M49</f>
        <v>0</v>
      </c>
      <c r="N49" s="10">
        <f>FC_IND_CPC_BC_E!N49+FC_IND_CPC_OC_E!N49+FC_IND_CPC_PH_E!N49</f>
        <v>0</v>
      </c>
      <c r="O49" s="10">
        <f>FC_IND_CPC_BC_E!O49+FC_IND_CPC_OC_E!O49+FC_IND_CPC_PH_E!O49</f>
        <v>0</v>
      </c>
      <c r="P49" s="10">
        <f>FC_IND_CPC_BC_E!P49+FC_IND_CPC_OC_E!P49+FC_IND_CPC_PH_E!P49</f>
        <v>0</v>
      </c>
      <c r="Q49" s="10">
        <f>FC_IND_CPC_BC_E!Q49+FC_IND_CPC_OC_E!Q49+FC_IND_CPC_PH_E!Q49</f>
        <v>0</v>
      </c>
      <c r="R49" s="10">
        <f>FC_IND_CPC_BC_E!R49+FC_IND_CPC_OC_E!R49+FC_IND_CPC_PH_E!R49</f>
        <v>0</v>
      </c>
      <c r="S49" s="10">
        <f>FC_IND_CPC_BC_E!S49+FC_IND_CPC_OC_E!S49+FC_IND_CPC_PH_E!S49</f>
        <v>0</v>
      </c>
      <c r="T49" s="10">
        <f>FC_IND_CPC_BC_E!T49+FC_IND_CPC_OC_E!T49+FC_IND_CPC_PH_E!T49</f>
        <v>0</v>
      </c>
      <c r="U49" s="10">
        <f>FC_IND_CPC_BC_E!U49+FC_IND_CPC_OC_E!U49+FC_IND_CPC_PH_E!U49</f>
        <v>0</v>
      </c>
      <c r="V49" s="10">
        <f>FC_IND_CPC_BC_E!V49+FC_IND_CPC_OC_E!V49+FC_IND_CPC_PH_E!V49</f>
        <v>0</v>
      </c>
      <c r="W49" s="10">
        <f>FC_IND_CPC_BC_E!W49+FC_IND_CPC_OC_E!W49+FC_IND_CPC_PH_E!W49</f>
        <v>0</v>
      </c>
      <c r="X49" s="10">
        <f>FC_IND_CPC_BC_E!X49+FC_IND_CPC_OC_E!X49+FC_IND_CPC_PH_E!X49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FC_IND_CPC_BC_E!C50+FC_IND_CPC_OC_E!C50+FC_IND_CPC_PH_E!C50</f>
        <v>107.0029234737747</v>
      </c>
      <c r="D50" s="10">
        <f>FC_IND_CPC_BC_E!D50+FC_IND_CPC_OC_E!D50+FC_IND_CPC_PH_E!D50</f>
        <v>99.359931212381767</v>
      </c>
      <c r="E50" s="10">
        <f>FC_IND_CPC_BC_E!E50+FC_IND_CPC_OC_E!E50+FC_IND_CPC_PH_E!E50</f>
        <v>99.359931212381753</v>
      </c>
      <c r="F50" s="10">
        <f>FC_IND_CPC_BC_E!F50+FC_IND_CPC_OC_E!F50+FC_IND_CPC_PH_E!F50</f>
        <v>79.296818572656917</v>
      </c>
      <c r="G50" s="10">
        <f>FC_IND_CPC_BC_E!G50+FC_IND_CPC_OC_E!G50+FC_IND_CPC_PH_E!G50</f>
        <v>38.215305245055887</v>
      </c>
      <c r="H50" s="10">
        <f>FC_IND_CPC_BC_E!H50+FC_IND_CPC_OC_E!H50+FC_IND_CPC_PH_E!H50</f>
        <v>36.304557179707651</v>
      </c>
      <c r="I50" s="10">
        <f>FC_IND_CPC_BC_E!I50+FC_IND_CPC_OC_E!I50+FC_IND_CPC_PH_E!I50</f>
        <v>27.706104901117794</v>
      </c>
      <c r="J50" s="10">
        <f>FC_IND_CPC_BC_E!J50+FC_IND_CPC_OC_E!J50+FC_IND_CPC_PH_E!J50</f>
        <v>42.036887360275145</v>
      </c>
      <c r="K50" s="10">
        <f>FC_IND_CPC_BC_E!K50+FC_IND_CPC_OC_E!K50+FC_IND_CPC_PH_E!K50</f>
        <v>34.393809114359399</v>
      </c>
      <c r="L50" s="10">
        <f>FC_IND_CPC_BC_E!L50+FC_IND_CPC_OC_E!L50+FC_IND_CPC_PH_E!L50</f>
        <v>19.10765262252794</v>
      </c>
      <c r="M50" s="10">
        <f>FC_IND_CPC_BC_E!M50+FC_IND_CPC_OC_E!M50+FC_IND_CPC_PH_E!M50</f>
        <v>28.661478933791916</v>
      </c>
      <c r="N50" s="10">
        <f>FC_IND_CPC_BC_E!N50+FC_IND_CPC_OC_E!N50+FC_IND_CPC_PH_E!N50</f>
        <v>33.438435081685299</v>
      </c>
      <c r="O50" s="10">
        <f>FC_IND_CPC_BC_E!O50+FC_IND_CPC_OC_E!O50+FC_IND_CPC_PH_E!O50</f>
        <v>28.661478933791916</v>
      </c>
      <c r="P50" s="10">
        <f>FC_IND_CPC_BC_E!P50+FC_IND_CPC_OC_E!P50+FC_IND_CPC_PH_E!P50</f>
        <v>17.196904557179707</v>
      </c>
      <c r="Q50" s="10">
        <f>FC_IND_CPC_BC_E!Q50+FC_IND_CPC_OC_E!Q50+FC_IND_CPC_PH_E!Q50</f>
        <v>54.456835769561472</v>
      </c>
      <c r="R50" s="10">
        <f>FC_IND_CPC_BC_E!R50+FC_IND_CPC_OC_E!R50+FC_IND_CPC_PH_E!R50</f>
        <v>8.5064488392089412</v>
      </c>
      <c r="S50" s="10">
        <f>FC_IND_CPC_BC_E!S50+FC_IND_CPC_OC_E!S50+FC_IND_CPC_PH_E!S50</f>
        <v>0.53619948409286322</v>
      </c>
      <c r="T50" s="10">
        <f>FC_IND_CPC_BC_E!T50+FC_IND_CPC_OC_E!T50+FC_IND_CPC_PH_E!T50</f>
        <v>0.63422184006878757</v>
      </c>
      <c r="U50" s="10">
        <f>FC_IND_CPC_BC_E!U50+FC_IND_CPC_OC_E!U50+FC_IND_CPC_PH_E!U50</f>
        <v>0.77858985382631107</v>
      </c>
      <c r="V50" s="10">
        <f>FC_IND_CPC_BC_E!V50+FC_IND_CPC_OC_E!V50+FC_IND_CPC_PH_E!V50</f>
        <v>46.975580395528809</v>
      </c>
      <c r="W50" s="10">
        <f>FC_IND_CPC_BC_E!W50+FC_IND_CPC_OC_E!W50+FC_IND_CPC_PH_E!W50</f>
        <v>24.488650042992258</v>
      </c>
      <c r="X50" s="10">
        <f>FC_IND_CPC_BC_E!X50+FC_IND_CPC_OC_E!X50+FC_IND_CPC_PH_E!X50</f>
        <v>34.374290627687017</v>
      </c>
    </row>
    <row r="51" spans="1:24" ht="11.25" customHeight="1" x14ac:dyDescent="0.2">
      <c r="A51" s="35" t="s">
        <v>89</v>
      </c>
      <c r="B51" s="36" t="s">
        <v>90</v>
      </c>
      <c r="C51" s="37">
        <f>FC_IND_CPC_BC_E!C51+FC_IND_CPC_OC_E!C51+FC_IND_CPC_PH_E!C51</f>
        <v>1920.2214961306968</v>
      </c>
      <c r="D51" s="37">
        <f>FC_IND_CPC_BC_E!D51+FC_IND_CPC_OC_E!D51+FC_IND_CPC_PH_E!D51</f>
        <v>1764.2245915735173</v>
      </c>
      <c r="E51" s="37">
        <f>FC_IND_CPC_BC_E!E51+FC_IND_CPC_OC_E!E51+FC_IND_CPC_PH_E!E51</f>
        <v>1684.62467755804</v>
      </c>
      <c r="F51" s="37">
        <f>FC_IND_CPC_BC_E!F51+FC_IND_CPC_OC_E!F51+FC_IND_CPC_PH_E!F51</f>
        <v>1696.4259673258809</v>
      </c>
      <c r="G51" s="37">
        <f>FC_IND_CPC_BC_E!G51+FC_IND_CPC_OC_E!G51+FC_IND_CPC_PH_E!G51</f>
        <v>1758.5281169389509</v>
      </c>
      <c r="H51" s="37">
        <f>FC_IND_CPC_BC_E!H51+FC_IND_CPC_OC_E!H51+FC_IND_CPC_PH_E!H51</f>
        <v>1831.7006878761822</v>
      </c>
      <c r="I51" s="37">
        <f>FC_IND_CPC_BC_E!I51+FC_IND_CPC_OC_E!I51+FC_IND_CPC_PH_E!I51</f>
        <v>1738.4293207222697</v>
      </c>
      <c r="J51" s="37">
        <f>FC_IND_CPC_BC_E!J51+FC_IND_CPC_OC_E!J51+FC_IND_CPC_PH_E!J51</f>
        <v>1666.3744625967329</v>
      </c>
      <c r="K51" s="37">
        <f>FC_IND_CPC_BC_E!K51+FC_IND_CPC_OC_E!K51+FC_IND_CPC_PH_E!K51</f>
        <v>1631.0134995700776</v>
      </c>
      <c r="L51" s="37">
        <f>FC_IND_CPC_BC_E!L51+FC_IND_CPC_OC_E!L51+FC_IND_CPC_PH_E!L51</f>
        <v>1501.0268271711091</v>
      </c>
      <c r="M51" s="37">
        <f>FC_IND_CPC_BC_E!M51+FC_IND_CPC_OC_E!M51+FC_IND_CPC_PH_E!M51</f>
        <v>1702.5738607050728</v>
      </c>
      <c r="N51" s="37">
        <f>FC_IND_CPC_BC_E!N51+FC_IND_CPC_OC_E!N51+FC_IND_CPC_PH_E!N51</f>
        <v>1722.4576956147889</v>
      </c>
      <c r="O51" s="37">
        <f>FC_IND_CPC_BC_E!O51+FC_IND_CPC_OC_E!O51+FC_IND_CPC_PH_E!O51</f>
        <v>1706.0633705932928</v>
      </c>
      <c r="P51" s="37">
        <f>FC_IND_CPC_BC_E!P51+FC_IND_CPC_OC_E!P51+FC_IND_CPC_PH_E!P51</f>
        <v>1837.59535683577</v>
      </c>
      <c r="Q51" s="37">
        <f>FC_IND_CPC_BC_E!Q51+FC_IND_CPC_OC_E!Q51+FC_IND_CPC_PH_E!Q51</f>
        <v>1665.2256233877899</v>
      </c>
      <c r="R51" s="37">
        <f>FC_IND_CPC_BC_E!R51+FC_IND_CPC_OC_E!R51+FC_IND_CPC_PH_E!R51</f>
        <v>1797.1433361994841</v>
      </c>
      <c r="S51" s="37">
        <f>FC_IND_CPC_BC_E!S51+FC_IND_CPC_OC_E!S51+FC_IND_CPC_PH_E!S51</f>
        <v>1944.6733447979361</v>
      </c>
      <c r="T51" s="37">
        <f>FC_IND_CPC_BC_E!T51+FC_IND_CPC_OC_E!T51+FC_IND_CPC_PH_E!T51</f>
        <v>2060.69415305245</v>
      </c>
      <c r="U51" s="37">
        <f>FC_IND_CPC_BC_E!U51+FC_IND_CPC_OC_E!U51+FC_IND_CPC_PH_E!U51</f>
        <v>1940.6567497850392</v>
      </c>
      <c r="V51" s="37">
        <f>FC_IND_CPC_BC_E!V51+FC_IND_CPC_OC_E!V51+FC_IND_CPC_PH_E!V51</f>
        <v>1987.417368873603</v>
      </c>
      <c r="W51" s="37">
        <f>FC_IND_CPC_BC_E!W51+FC_IND_CPC_OC_E!W51+FC_IND_CPC_PH_E!W51</f>
        <v>2067.5836629406699</v>
      </c>
      <c r="X51" s="37">
        <f>FC_IND_CPC_BC_E!X51+FC_IND_CPC_OC_E!X51+FC_IND_CPC_PH_E!X51</f>
        <v>2064.4480653482369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0.31049011177987967</v>
      </c>
      <c r="D52" s="37">
        <f t="shared" ref="D52:W52" si="31">SUM(D53:D70)</f>
        <v>0.28658641444539978</v>
      </c>
      <c r="E52" s="37">
        <f t="shared" si="31"/>
        <v>0.28658641444539978</v>
      </c>
      <c r="F52" s="37">
        <f t="shared" si="31"/>
        <v>1.1226139294926909</v>
      </c>
      <c r="G52" s="37">
        <f t="shared" si="31"/>
        <v>2.1496130696474629</v>
      </c>
      <c r="H52" s="37">
        <f t="shared" si="31"/>
        <v>2.1496130696474629</v>
      </c>
      <c r="I52" s="37">
        <f t="shared" si="31"/>
        <v>2.07798796216681</v>
      </c>
      <c r="J52" s="37">
        <f t="shared" si="31"/>
        <v>2.0301805674978501</v>
      </c>
      <c r="K52" s="37">
        <f t="shared" si="31"/>
        <v>1.9824591573516772</v>
      </c>
      <c r="L52" s="37">
        <f t="shared" si="31"/>
        <v>2.1735167669819431</v>
      </c>
      <c r="M52" s="37">
        <f t="shared" si="31"/>
        <v>1.6241616509028369</v>
      </c>
      <c r="N52" s="37">
        <f t="shared" si="31"/>
        <v>1.241960447119518</v>
      </c>
      <c r="O52" s="37">
        <f t="shared" si="31"/>
        <v>1.5763542562338779</v>
      </c>
      <c r="P52" s="37">
        <f t="shared" si="31"/>
        <v>1.3136715391229581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5.7239896818572644</v>
      </c>
      <c r="V52" s="37">
        <f t="shared" si="31"/>
        <v>2.9475494411006018</v>
      </c>
      <c r="W52" s="37">
        <f t="shared" si="31"/>
        <v>0</v>
      </c>
      <c r="X52" s="37">
        <f t="shared" ref="X52" si="32">SUM(X53:X70)</f>
        <v>0.35253654342218388</v>
      </c>
    </row>
    <row r="53" spans="1:24" ht="11.25" customHeight="1" x14ac:dyDescent="0.2">
      <c r="A53" s="42" t="s">
        <v>93</v>
      </c>
      <c r="B53" s="9" t="s">
        <v>94</v>
      </c>
      <c r="C53" s="10">
        <f>FC_IND_CPC_BC_E!C53+FC_IND_CPC_OC_E!C53+FC_IND_CPC_PH_E!C53</f>
        <v>0</v>
      </c>
      <c r="D53" s="10">
        <f>FC_IND_CPC_BC_E!D53+FC_IND_CPC_OC_E!D53+FC_IND_CPC_PH_E!D53</f>
        <v>0</v>
      </c>
      <c r="E53" s="10">
        <f>FC_IND_CPC_BC_E!E53+FC_IND_CPC_OC_E!E53+FC_IND_CPC_PH_E!E53</f>
        <v>0</v>
      </c>
      <c r="F53" s="10">
        <f>FC_IND_CPC_BC_E!F53+FC_IND_CPC_OC_E!F53+FC_IND_CPC_PH_E!F53</f>
        <v>0</v>
      </c>
      <c r="G53" s="10">
        <f>FC_IND_CPC_BC_E!G53+FC_IND_CPC_OC_E!G53+FC_IND_CPC_PH_E!G53</f>
        <v>0</v>
      </c>
      <c r="H53" s="10">
        <f>FC_IND_CPC_BC_E!H53+FC_IND_CPC_OC_E!H53+FC_IND_CPC_PH_E!H53</f>
        <v>0</v>
      </c>
      <c r="I53" s="10">
        <f>FC_IND_CPC_BC_E!I53+FC_IND_CPC_OC_E!I53+FC_IND_CPC_PH_E!I53</f>
        <v>0</v>
      </c>
      <c r="J53" s="10">
        <f>FC_IND_CPC_BC_E!J53+FC_IND_CPC_OC_E!J53+FC_IND_CPC_PH_E!J53</f>
        <v>0</v>
      </c>
      <c r="K53" s="10">
        <f>FC_IND_CPC_BC_E!K53+FC_IND_CPC_OC_E!K53+FC_IND_CPC_PH_E!K53</f>
        <v>0</v>
      </c>
      <c r="L53" s="10">
        <f>FC_IND_CPC_BC_E!L53+FC_IND_CPC_OC_E!L53+FC_IND_CPC_PH_E!L53</f>
        <v>0</v>
      </c>
      <c r="M53" s="10">
        <f>FC_IND_CPC_BC_E!M53+FC_IND_CPC_OC_E!M53+FC_IND_CPC_PH_E!M53</f>
        <v>0</v>
      </c>
      <c r="N53" s="10">
        <f>FC_IND_CPC_BC_E!N53+FC_IND_CPC_OC_E!N53+FC_IND_CPC_PH_E!N53</f>
        <v>0</v>
      </c>
      <c r="O53" s="10">
        <f>FC_IND_CPC_BC_E!O53+FC_IND_CPC_OC_E!O53+FC_IND_CPC_PH_E!O53</f>
        <v>0</v>
      </c>
      <c r="P53" s="10">
        <f>FC_IND_CPC_BC_E!P53+FC_IND_CPC_OC_E!P53+FC_IND_CPC_PH_E!P53</f>
        <v>0</v>
      </c>
      <c r="Q53" s="10">
        <f>FC_IND_CPC_BC_E!Q53+FC_IND_CPC_OC_E!Q53+FC_IND_CPC_PH_E!Q53</f>
        <v>0</v>
      </c>
      <c r="R53" s="10">
        <f>FC_IND_CPC_BC_E!R53+FC_IND_CPC_OC_E!R53+FC_IND_CPC_PH_E!R53</f>
        <v>0</v>
      </c>
      <c r="S53" s="10">
        <f>FC_IND_CPC_BC_E!S53+FC_IND_CPC_OC_E!S53+FC_IND_CPC_PH_E!S53</f>
        <v>0</v>
      </c>
      <c r="T53" s="10">
        <f>FC_IND_CPC_BC_E!T53+FC_IND_CPC_OC_E!T53+FC_IND_CPC_PH_E!T53</f>
        <v>0</v>
      </c>
      <c r="U53" s="10">
        <f>FC_IND_CPC_BC_E!U53+FC_IND_CPC_OC_E!U53+FC_IND_CPC_PH_E!U53</f>
        <v>0</v>
      </c>
      <c r="V53" s="10">
        <f>FC_IND_CPC_BC_E!V53+FC_IND_CPC_OC_E!V53+FC_IND_CPC_PH_E!V53</f>
        <v>0</v>
      </c>
      <c r="W53" s="10">
        <f>FC_IND_CPC_BC_E!W53+FC_IND_CPC_OC_E!W53+FC_IND_CPC_PH_E!W53</f>
        <v>0</v>
      </c>
      <c r="X53" s="10">
        <f>FC_IND_CPC_BC_E!X53+FC_IND_CPC_OC_E!X53+FC_IND_CPC_PH_E!X53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FC_IND_CPC_BC_E!C54+FC_IND_CPC_OC_E!C54+FC_IND_CPC_PH_E!C54</f>
        <v>0</v>
      </c>
      <c r="D54" s="10">
        <f>FC_IND_CPC_BC_E!D54+FC_IND_CPC_OC_E!D54+FC_IND_CPC_PH_E!D54</f>
        <v>0</v>
      </c>
      <c r="E54" s="10">
        <f>FC_IND_CPC_BC_E!E54+FC_IND_CPC_OC_E!E54+FC_IND_CPC_PH_E!E54</f>
        <v>0</v>
      </c>
      <c r="F54" s="10">
        <f>FC_IND_CPC_BC_E!F54+FC_IND_CPC_OC_E!F54+FC_IND_CPC_PH_E!F54</f>
        <v>0</v>
      </c>
      <c r="G54" s="10">
        <f>FC_IND_CPC_BC_E!G54+FC_IND_CPC_OC_E!G54+FC_IND_CPC_PH_E!G54</f>
        <v>0</v>
      </c>
      <c r="H54" s="10">
        <f>FC_IND_CPC_BC_E!H54+FC_IND_CPC_OC_E!H54+FC_IND_CPC_PH_E!H54</f>
        <v>0</v>
      </c>
      <c r="I54" s="10">
        <f>FC_IND_CPC_BC_E!I54+FC_IND_CPC_OC_E!I54+FC_IND_CPC_PH_E!I54</f>
        <v>0</v>
      </c>
      <c r="J54" s="10">
        <f>FC_IND_CPC_BC_E!J54+FC_IND_CPC_OC_E!J54+FC_IND_CPC_PH_E!J54</f>
        <v>0</v>
      </c>
      <c r="K54" s="10">
        <f>FC_IND_CPC_BC_E!K54+FC_IND_CPC_OC_E!K54+FC_IND_CPC_PH_E!K54</f>
        <v>0</v>
      </c>
      <c r="L54" s="10">
        <f>FC_IND_CPC_BC_E!L54+FC_IND_CPC_OC_E!L54+FC_IND_CPC_PH_E!L54</f>
        <v>0</v>
      </c>
      <c r="M54" s="10">
        <f>FC_IND_CPC_BC_E!M54+FC_IND_CPC_OC_E!M54+FC_IND_CPC_PH_E!M54</f>
        <v>0</v>
      </c>
      <c r="N54" s="10">
        <f>FC_IND_CPC_BC_E!N54+FC_IND_CPC_OC_E!N54+FC_IND_CPC_PH_E!N54</f>
        <v>0</v>
      </c>
      <c r="O54" s="10">
        <f>FC_IND_CPC_BC_E!O54+FC_IND_CPC_OC_E!O54+FC_IND_CPC_PH_E!O54</f>
        <v>0</v>
      </c>
      <c r="P54" s="10">
        <f>FC_IND_CPC_BC_E!P54+FC_IND_CPC_OC_E!P54+FC_IND_CPC_PH_E!P54</f>
        <v>0</v>
      </c>
      <c r="Q54" s="10">
        <f>FC_IND_CPC_BC_E!Q54+FC_IND_CPC_OC_E!Q54+FC_IND_CPC_PH_E!Q54</f>
        <v>0</v>
      </c>
      <c r="R54" s="10">
        <f>FC_IND_CPC_BC_E!R54+FC_IND_CPC_OC_E!R54+FC_IND_CPC_PH_E!R54</f>
        <v>0</v>
      </c>
      <c r="S54" s="10">
        <f>FC_IND_CPC_BC_E!S54+FC_IND_CPC_OC_E!S54+FC_IND_CPC_PH_E!S54</f>
        <v>0</v>
      </c>
      <c r="T54" s="10">
        <f>FC_IND_CPC_BC_E!T54+FC_IND_CPC_OC_E!T54+FC_IND_CPC_PH_E!T54</f>
        <v>0</v>
      </c>
      <c r="U54" s="10">
        <f>FC_IND_CPC_BC_E!U54+FC_IND_CPC_OC_E!U54+FC_IND_CPC_PH_E!U54</f>
        <v>0</v>
      </c>
      <c r="V54" s="10">
        <f>FC_IND_CPC_BC_E!V54+FC_IND_CPC_OC_E!V54+FC_IND_CPC_PH_E!V54</f>
        <v>0</v>
      </c>
      <c r="W54" s="10">
        <f>FC_IND_CPC_BC_E!W54+FC_IND_CPC_OC_E!W54+FC_IND_CPC_PH_E!W54</f>
        <v>0</v>
      </c>
      <c r="X54" s="10">
        <f>FC_IND_CPC_BC_E!X54+FC_IND_CPC_OC_E!X54+FC_IND_CPC_PH_E!X54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FC_IND_CPC_BC_E!C55+FC_IND_CPC_OC_E!C55+FC_IND_CPC_PH_E!C55</f>
        <v>0</v>
      </c>
      <c r="D55" s="10">
        <f>FC_IND_CPC_BC_E!D55+FC_IND_CPC_OC_E!D55+FC_IND_CPC_PH_E!D55</f>
        <v>0</v>
      </c>
      <c r="E55" s="10">
        <f>FC_IND_CPC_BC_E!E55+FC_IND_CPC_OC_E!E55+FC_IND_CPC_PH_E!E55</f>
        <v>0</v>
      </c>
      <c r="F55" s="10">
        <f>FC_IND_CPC_BC_E!F55+FC_IND_CPC_OC_E!F55+FC_IND_CPC_PH_E!F55</f>
        <v>0</v>
      </c>
      <c r="G55" s="10">
        <f>FC_IND_CPC_BC_E!G55+FC_IND_CPC_OC_E!G55+FC_IND_CPC_PH_E!G55</f>
        <v>0</v>
      </c>
      <c r="H55" s="10">
        <f>FC_IND_CPC_BC_E!H55+FC_IND_CPC_OC_E!H55+FC_IND_CPC_PH_E!H55</f>
        <v>0</v>
      </c>
      <c r="I55" s="10">
        <f>FC_IND_CPC_BC_E!I55+FC_IND_CPC_OC_E!I55+FC_IND_CPC_PH_E!I55</f>
        <v>0</v>
      </c>
      <c r="J55" s="10">
        <f>FC_IND_CPC_BC_E!J55+FC_IND_CPC_OC_E!J55+FC_IND_CPC_PH_E!J55</f>
        <v>0</v>
      </c>
      <c r="K55" s="10">
        <f>FC_IND_CPC_BC_E!K55+FC_IND_CPC_OC_E!K55+FC_IND_CPC_PH_E!K55</f>
        <v>0</v>
      </c>
      <c r="L55" s="10">
        <f>FC_IND_CPC_BC_E!L55+FC_IND_CPC_OC_E!L55+FC_IND_CPC_PH_E!L55</f>
        <v>0</v>
      </c>
      <c r="M55" s="10">
        <f>FC_IND_CPC_BC_E!M55+FC_IND_CPC_OC_E!M55+FC_IND_CPC_PH_E!M55</f>
        <v>0</v>
      </c>
      <c r="N55" s="10">
        <f>FC_IND_CPC_BC_E!N55+FC_IND_CPC_OC_E!N55+FC_IND_CPC_PH_E!N55</f>
        <v>0</v>
      </c>
      <c r="O55" s="10">
        <f>FC_IND_CPC_BC_E!O55+FC_IND_CPC_OC_E!O55+FC_IND_CPC_PH_E!O55</f>
        <v>0</v>
      </c>
      <c r="P55" s="10">
        <f>FC_IND_CPC_BC_E!P55+FC_IND_CPC_OC_E!P55+FC_IND_CPC_PH_E!P55</f>
        <v>0</v>
      </c>
      <c r="Q55" s="10">
        <f>FC_IND_CPC_BC_E!Q55+FC_IND_CPC_OC_E!Q55+FC_IND_CPC_PH_E!Q55</f>
        <v>0</v>
      </c>
      <c r="R55" s="10">
        <f>FC_IND_CPC_BC_E!R55+FC_IND_CPC_OC_E!R55+FC_IND_CPC_PH_E!R55</f>
        <v>0</v>
      </c>
      <c r="S55" s="10">
        <f>FC_IND_CPC_BC_E!S55+FC_IND_CPC_OC_E!S55+FC_IND_CPC_PH_E!S55</f>
        <v>0</v>
      </c>
      <c r="T55" s="10">
        <f>FC_IND_CPC_BC_E!T55+FC_IND_CPC_OC_E!T55+FC_IND_CPC_PH_E!T55</f>
        <v>0</v>
      </c>
      <c r="U55" s="10">
        <f>FC_IND_CPC_BC_E!U55+FC_IND_CPC_OC_E!U55+FC_IND_CPC_PH_E!U55</f>
        <v>0</v>
      </c>
      <c r="V55" s="10">
        <f>FC_IND_CPC_BC_E!V55+FC_IND_CPC_OC_E!V55+FC_IND_CPC_PH_E!V55</f>
        <v>0</v>
      </c>
      <c r="W55" s="10">
        <f>FC_IND_CPC_BC_E!W55+FC_IND_CPC_OC_E!W55+FC_IND_CPC_PH_E!W55</f>
        <v>0</v>
      </c>
      <c r="X55" s="10">
        <f>FC_IND_CPC_BC_E!X55+FC_IND_CPC_OC_E!X55+FC_IND_CPC_PH_E!X55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FC_IND_CPC_BC_E!C56+FC_IND_CPC_OC_E!C56+FC_IND_CPC_PH_E!C56</f>
        <v>0</v>
      </c>
      <c r="D56" s="10">
        <f>FC_IND_CPC_BC_E!D56+FC_IND_CPC_OC_E!D56+FC_IND_CPC_PH_E!D56</f>
        <v>0</v>
      </c>
      <c r="E56" s="10">
        <f>FC_IND_CPC_BC_E!E56+FC_IND_CPC_OC_E!E56+FC_IND_CPC_PH_E!E56</f>
        <v>0</v>
      </c>
      <c r="F56" s="10">
        <f>FC_IND_CPC_BC_E!F56+FC_IND_CPC_OC_E!F56+FC_IND_CPC_PH_E!F56</f>
        <v>0</v>
      </c>
      <c r="G56" s="10">
        <f>FC_IND_CPC_BC_E!G56+FC_IND_CPC_OC_E!G56+FC_IND_CPC_PH_E!G56</f>
        <v>0</v>
      </c>
      <c r="H56" s="10">
        <f>FC_IND_CPC_BC_E!H56+FC_IND_CPC_OC_E!H56+FC_IND_CPC_PH_E!H56</f>
        <v>0</v>
      </c>
      <c r="I56" s="10">
        <f>FC_IND_CPC_BC_E!I56+FC_IND_CPC_OC_E!I56+FC_IND_CPC_PH_E!I56</f>
        <v>0</v>
      </c>
      <c r="J56" s="10">
        <f>FC_IND_CPC_BC_E!J56+FC_IND_CPC_OC_E!J56+FC_IND_CPC_PH_E!J56</f>
        <v>0</v>
      </c>
      <c r="K56" s="10">
        <f>FC_IND_CPC_BC_E!K56+FC_IND_CPC_OC_E!K56+FC_IND_CPC_PH_E!K56</f>
        <v>0</v>
      </c>
      <c r="L56" s="10">
        <f>FC_IND_CPC_BC_E!L56+FC_IND_CPC_OC_E!L56+FC_IND_CPC_PH_E!L56</f>
        <v>0</v>
      </c>
      <c r="M56" s="10">
        <f>FC_IND_CPC_BC_E!M56+FC_IND_CPC_OC_E!M56+FC_IND_CPC_PH_E!M56</f>
        <v>0</v>
      </c>
      <c r="N56" s="10">
        <f>FC_IND_CPC_BC_E!N56+FC_IND_CPC_OC_E!N56+FC_IND_CPC_PH_E!N56</f>
        <v>0</v>
      </c>
      <c r="O56" s="10">
        <f>FC_IND_CPC_BC_E!O56+FC_IND_CPC_OC_E!O56+FC_IND_CPC_PH_E!O56</f>
        <v>0</v>
      </c>
      <c r="P56" s="10">
        <f>FC_IND_CPC_BC_E!P56+FC_IND_CPC_OC_E!P56+FC_IND_CPC_PH_E!P56</f>
        <v>0</v>
      </c>
      <c r="Q56" s="10">
        <f>FC_IND_CPC_BC_E!Q56+FC_IND_CPC_OC_E!Q56+FC_IND_CPC_PH_E!Q56</f>
        <v>0</v>
      </c>
      <c r="R56" s="10">
        <f>FC_IND_CPC_BC_E!R56+FC_IND_CPC_OC_E!R56+FC_IND_CPC_PH_E!R56</f>
        <v>0</v>
      </c>
      <c r="S56" s="10">
        <f>FC_IND_CPC_BC_E!S56+FC_IND_CPC_OC_E!S56+FC_IND_CPC_PH_E!S56</f>
        <v>0</v>
      </c>
      <c r="T56" s="10">
        <f>FC_IND_CPC_BC_E!T56+FC_IND_CPC_OC_E!T56+FC_IND_CPC_PH_E!T56</f>
        <v>0</v>
      </c>
      <c r="U56" s="10">
        <f>FC_IND_CPC_BC_E!U56+FC_IND_CPC_OC_E!U56+FC_IND_CPC_PH_E!U56</f>
        <v>0</v>
      </c>
      <c r="V56" s="10">
        <f>FC_IND_CPC_BC_E!V56+FC_IND_CPC_OC_E!V56+FC_IND_CPC_PH_E!V56</f>
        <v>0</v>
      </c>
      <c r="W56" s="10">
        <f>FC_IND_CPC_BC_E!W56+FC_IND_CPC_OC_E!W56+FC_IND_CPC_PH_E!W56</f>
        <v>0</v>
      </c>
      <c r="X56" s="10">
        <f>FC_IND_CPC_BC_E!X56+FC_IND_CPC_OC_E!X56+FC_IND_CPC_PH_E!X56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FC_IND_CPC_BC_E!C57+FC_IND_CPC_OC_E!C57+FC_IND_CPC_PH_E!C57</f>
        <v>0</v>
      </c>
      <c r="D57" s="10">
        <f>FC_IND_CPC_BC_E!D57+FC_IND_CPC_OC_E!D57+FC_IND_CPC_PH_E!D57</f>
        <v>0</v>
      </c>
      <c r="E57" s="10">
        <f>FC_IND_CPC_BC_E!E57+FC_IND_CPC_OC_E!E57+FC_IND_CPC_PH_E!E57</f>
        <v>0</v>
      </c>
      <c r="F57" s="10">
        <f>FC_IND_CPC_BC_E!F57+FC_IND_CPC_OC_E!F57+FC_IND_CPC_PH_E!F57</f>
        <v>0</v>
      </c>
      <c r="G57" s="10">
        <f>FC_IND_CPC_BC_E!G57+FC_IND_CPC_OC_E!G57+FC_IND_CPC_PH_E!G57</f>
        <v>0</v>
      </c>
      <c r="H57" s="10">
        <f>FC_IND_CPC_BC_E!H57+FC_IND_CPC_OC_E!H57+FC_IND_CPC_PH_E!H57</f>
        <v>0</v>
      </c>
      <c r="I57" s="10">
        <f>FC_IND_CPC_BC_E!I57+FC_IND_CPC_OC_E!I57+FC_IND_CPC_PH_E!I57</f>
        <v>0</v>
      </c>
      <c r="J57" s="10">
        <f>FC_IND_CPC_BC_E!J57+FC_IND_CPC_OC_E!J57+FC_IND_CPC_PH_E!J57</f>
        <v>0</v>
      </c>
      <c r="K57" s="10">
        <f>FC_IND_CPC_BC_E!K57+FC_IND_CPC_OC_E!K57+FC_IND_CPC_PH_E!K57</f>
        <v>0</v>
      </c>
      <c r="L57" s="10">
        <f>FC_IND_CPC_BC_E!L57+FC_IND_CPC_OC_E!L57+FC_IND_CPC_PH_E!L57</f>
        <v>0</v>
      </c>
      <c r="M57" s="10">
        <f>FC_IND_CPC_BC_E!M57+FC_IND_CPC_OC_E!M57+FC_IND_CPC_PH_E!M57</f>
        <v>0</v>
      </c>
      <c r="N57" s="10">
        <f>FC_IND_CPC_BC_E!N57+FC_IND_CPC_OC_E!N57+FC_IND_CPC_PH_E!N57</f>
        <v>0</v>
      </c>
      <c r="O57" s="10">
        <f>FC_IND_CPC_BC_E!O57+FC_IND_CPC_OC_E!O57+FC_IND_CPC_PH_E!O57</f>
        <v>0</v>
      </c>
      <c r="P57" s="10">
        <f>FC_IND_CPC_BC_E!P57+FC_IND_CPC_OC_E!P57+FC_IND_CPC_PH_E!P57</f>
        <v>0</v>
      </c>
      <c r="Q57" s="10">
        <f>FC_IND_CPC_BC_E!Q57+FC_IND_CPC_OC_E!Q57+FC_IND_CPC_PH_E!Q57</f>
        <v>0</v>
      </c>
      <c r="R57" s="10">
        <f>FC_IND_CPC_BC_E!R57+FC_IND_CPC_OC_E!R57+FC_IND_CPC_PH_E!R57</f>
        <v>0</v>
      </c>
      <c r="S57" s="10">
        <f>FC_IND_CPC_BC_E!S57+FC_IND_CPC_OC_E!S57+FC_IND_CPC_PH_E!S57</f>
        <v>0</v>
      </c>
      <c r="T57" s="10">
        <f>FC_IND_CPC_BC_E!T57+FC_IND_CPC_OC_E!T57+FC_IND_CPC_PH_E!T57</f>
        <v>0</v>
      </c>
      <c r="U57" s="10">
        <f>FC_IND_CPC_BC_E!U57+FC_IND_CPC_OC_E!U57+FC_IND_CPC_PH_E!U57</f>
        <v>0</v>
      </c>
      <c r="V57" s="10">
        <f>FC_IND_CPC_BC_E!V57+FC_IND_CPC_OC_E!V57+FC_IND_CPC_PH_E!V57</f>
        <v>0</v>
      </c>
      <c r="W57" s="10">
        <f>FC_IND_CPC_BC_E!W57+FC_IND_CPC_OC_E!W57+FC_IND_CPC_PH_E!W57</f>
        <v>0</v>
      </c>
      <c r="X57" s="10">
        <f>FC_IND_CPC_BC_E!X57+FC_IND_CPC_OC_E!X57+FC_IND_CPC_PH_E!X57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FC_IND_CPC_BC_E!C58+FC_IND_CPC_OC_E!C58+FC_IND_CPC_PH_E!C58</f>
        <v>0</v>
      </c>
      <c r="D58" s="10">
        <f>FC_IND_CPC_BC_E!D58+FC_IND_CPC_OC_E!D58+FC_IND_CPC_PH_E!D58</f>
        <v>0</v>
      </c>
      <c r="E58" s="10">
        <f>FC_IND_CPC_BC_E!E58+FC_IND_CPC_OC_E!E58+FC_IND_CPC_PH_E!E58</f>
        <v>0</v>
      </c>
      <c r="F58" s="10">
        <f>FC_IND_CPC_BC_E!F58+FC_IND_CPC_OC_E!F58+FC_IND_CPC_PH_E!F58</f>
        <v>0</v>
      </c>
      <c r="G58" s="10">
        <f>FC_IND_CPC_BC_E!G58+FC_IND_CPC_OC_E!G58+FC_IND_CPC_PH_E!G58</f>
        <v>0</v>
      </c>
      <c r="H58" s="10">
        <f>FC_IND_CPC_BC_E!H58+FC_IND_CPC_OC_E!H58+FC_IND_CPC_PH_E!H58</f>
        <v>0</v>
      </c>
      <c r="I58" s="10">
        <f>FC_IND_CPC_BC_E!I58+FC_IND_CPC_OC_E!I58+FC_IND_CPC_PH_E!I58</f>
        <v>0</v>
      </c>
      <c r="J58" s="10">
        <f>FC_IND_CPC_BC_E!J58+FC_IND_CPC_OC_E!J58+FC_IND_CPC_PH_E!J58</f>
        <v>0</v>
      </c>
      <c r="K58" s="10">
        <f>FC_IND_CPC_BC_E!K58+FC_IND_CPC_OC_E!K58+FC_IND_CPC_PH_E!K58</f>
        <v>0</v>
      </c>
      <c r="L58" s="10">
        <f>FC_IND_CPC_BC_E!L58+FC_IND_CPC_OC_E!L58+FC_IND_CPC_PH_E!L58</f>
        <v>0</v>
      </c>
      <c r="M58" s="10">
        <f>FC_IND_CPC_BC_E!M58+FC_IND_CPC_OC_E!M58+FC_IND_CPC_PH_E!M58</f>
        <v>0</v>
      </c>
      <c r="N58" s="10">
        <f>FC_IND_CPC_BC_E!N58+FC_IND_CPC_OC_E!N58+FC_IND_CPC_PH_E!N58</f>
        <v>0</v>
      </c>
      <c r="O58" s="10">
        <f>FC_IND_CPC_BC_E!O58+FC_IND_CPC_OC_E!O58+FC_IND_CPC_PH_E!O58</f>
        <v>0</v>
      </c>
      <c r="P58" s="10">
        <f>FC_IND_CPC_BC_E!P58+FC_IND_CPC_OC_E!P58+FC_IND_CPC_PH_E!P58</f>
        <v>0</v>
      </c>
      <c r="Q58" s="10">
        <f>FC_IND_CPC_BC_E!Q58+FC_IND_CPC_OC_E!Q58+FC_IND_CPC_PH_E!Q58</f>
        <v>0</v>
      </c>
      <c r="R58" s="10">
        <f>FC_IND_CPC_BC_E!R58+FC_IND_CPC_OC_E!R58+FC_IND_CPC_PH_E!R58</f>
        <v>0</v>
      </c>
      <c r="S58" s="10">
        <f>FC_IND_CPC_BC_E!S58+FC_IND_CPC_OC_E!S58+FC_IND_CPC_PH_E!S58</f>
        <v>0</v>
      </c>
      <c r="T58" s="10">
        <f>FC_IND_CPC_BC_E!T58+FC_IND_CPC_OC_E!T58+FC_IND_CPC_PH_E!T58</f>
        <v>0</v>
      </c>
      <c r="U58" s="10">
        <f>FC_IND_CPC_BC_E!U58+FC_IND_CPC_OC_E!U58+FC_IND_CPC_PH_E!U58</f>
        <v>0</v>
      </c>
      <c r="V58" s="10">
        <f>FC_IND_CPC_BC_E!V58+FC_IND_CPC_OC_E!V58+FC_IND_CPC_PH_E!V58</f>
        <v>0</v>
      </c>
      <c r="W58" s="10">
        <f>FC_IND_CPC_BC_E!W58+FC_IND_CPC_OC_E!W58+FC_IND_CPC_PH_E!W58</f>
        <v>0</v>
      </c>
      <c r="X58" s="10">
        <f>FC_IND_CPC_BC_E!X58+FC_IND_CPC_OC_E!X58+FC_IND_CPC_PH_E!X58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FC_IND_CPC_BC_E!C59+FC_IND_CPC_OC_E!C59+FC_IND_CPC_PH_E!C59</f>
        <v>0</v>
      </c>
      <c r="D59" s="10">
        <f>FC_IND_CPC_BC_E!D59+FC_IND_CPC_OC_E!D59+FC_IND_CPC_PH_E!D59</f>
        <v>0</v>
      </c>
      <c r="E59" s="10">
        <f>FC_IND_CPC_BC_E!E59+FC_IND_CPC_OC_E!E59+FC_IND_CPC_PH_E!E59</f>
        <v>0</v>
      </c>
      <c r="F59" s="10">
        <f>FC_IND_CPC_BC_E!F59+FC_IND_CPC_OC_E!F59+FC_IND_CPC_PH_E!F59</f>
        <v>0</v>
      </c>
      <c r="G59" s="10">
        <f>FC_IND_CPC_BC_E!G59+FC_IND_CPC_OC_E!G59+FC_IND_CPC_PH_E!G59</f>
        <v>0</v>
      </c>
      <c r="H59" s="10">
        <f>FC_IND_CPC_BC_E!H59+FC_IND_CPC_OC_E!H59+FC_IND_CPC_PH_E!H59</f>
        <v>0</v>
      </c>
      <c r="I59" s="10">
        <f>FC_IND_CPC_BC_E!I59+FC_IND_CPC_OC_E!I59+FC_IND_CPC_PH_E!I59</f>
        <v>0</v>
      </c>
      <c r="J59" s="10">
        <f>FC_IND_CPC_BC_E!J59+FC_IND_CPC_OC_E!J59+FC_IND_CPC_PH_E!J59</f>
        <v>0</v>
      </c>
      <c r="K59" s="10">
        <f>FC_IND_CPC_BC_E!K59+FC_IND_CPC_OC_E!K59+FC_IND_CPC_PH_E!K59</f>
        <v>0</v>
      </c>
      <c r="L59" s="10">
        <f>FC_IND_CPC_BC_E!L59+FC_IND_CPC_OC_E!L59+FC_IND_CPC_PH_E!L59</f>
        <v>0</v>
      </c>
      <c r="M59" s="10">
        <f>FC_IND_CPC_BC_E!M59+FC_IND_CPC_OC_E!M59+FC_IND_CPC_PH_E!M59</f>
        <v>0</v>
      </c>
      <c r="N59" s="10">
        <f>FC_IND_CPC_BC_E!N59+FC_IND_CPC_OC_E!N59+FC_IND_CPC_PH_E!N59</f>
        <v>0</v>
      </c>
      <c r="O59" s="10">
        <f>FC_IND_CPC_BC_E!O59+FC_IND_CPC_OC_E!O59+FC_IND_CPC_PH_E!O59</f>
        <v>0</v>
      </c>
      <c r="P59" s="10">
        <f>FC_IND_CPC_BC_E!P59+FC_IND_CPC_OC_E!P59+FC_IND_CPC_PH_E!P59</f>
        <v>0</v>
      </c>
      <c r="Q59" s="10">
        <f>FC_IND_CPC_BC_E!Q59+FC_IND_CPC_OC_E!Q59+FC_IND_CPC_PH_E!Q59</f>
        <v>0</v>
      </c>
      <c r="R59" s="10">
        <f>FC_IND_CPC_BC_E!R59+FC_IND_CPC_OC_E!R59+FC_IND_CPC_PH_E!R59</f>
        <v>0</v>
      </c>
      <c r="S59" s="10">
        <f>FC_IND_CPC_BC_E!S59+FC_IND_CPC_OC_E!S59+FC_IND_CPC_PH_E!S59</f>
        <v>0</v>
      </c>
      <c r="T59" s="10">
        <f>FC_IND_CPC_BC_E!T59+FC_IND_CPC_OC_E!T59+FC_IND_CPC_PH_E!T59</f>
        <v>0</v>
      </c>
      <c r="U59" s="10">
        <f>FC_IND_CPC_BC_E!U59+FC_IND_CPC_OC_E!U59+FC_IND_CPC_PH_E!U59</f>
        <v>0</v>
      </c>
      <c r="V59" s="10">
        <f>FC_IND_CPC_BC_E!V59+FC_IND_CPC_OC_E!V59+FC_IND_CPC_PH_E!V59</f>
        <v>0</v>
      </c>
      <c r="W59" s="10">
        <f>FC_IND_CPC_BC_E!W59+FC_IND_CPC_OC_E!W59+FC_IND_CPC_PH_E!W59</f>
        <v>0</v>
      </c>
      <c r="X59" s="10">
        <f>FC_IND_CPC_BC_E!X59+FC_IND_CPC_OC_E!X59+FC_IND_CPC_PH_E!X59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FC_IND_CPC_BC_E!C60+FC_IND_CPC_OC_E!C60+FC_IND_CPC_PH_E!C60</f>
        <v>0</v>
      </c>
      <c r="D60" s="10">
        <f>FC_IND_CPC_BC_E!D60+FC_IND_CPC_OC_E!D60+FC_IND_CPC_PH_E!D60</f>
        <v>0</v>
      </c>
      <c r="E60" s="10">
        <f>FC_IND_CPC_BC_E!E60+FC_IND_CPC_OC_E!E60+FC_IND_CPC_PH_E!E60</f>
        <v>0</v>
      </c>
      <c r="F60" s="10">
        <f>FC_IND_CPC_BC_E!F60+FC_IND_CPC_OC_E!F60+FC_IND_CPC_PH_E!F60</f>
        <v>0</v>
      </c>
      <c r="G60" s="10">
        <f>FC_IND_CPC_BC_E!G60+FC_IND_CPC_OC_E!G60+FC_IND_CPC_PH_E!G60</f>
        <v>0</v>
      </c>
      <c r="H60" s="10">
        <f>FC_IND_CPC_BC_E!H60+FC_IND_CPC_OC_E!H60+FC_IND_CPC_PH_E!H60</f>
        <v>0</v>
      </c>
      <c r="I60" s="10">
        <f>FC_IND_CPC_BC_E!I60+FC_IND_CPC_OC_E!I60+FC_IND_CPC_PH_E!I60</f>
        <v>0</v>
      </c>
      <c r="J60" s="10">
        <f>FC_IND_CPC_BC_E!J60+FC_IND_CPC_OC_E!J60+FC_IND_CPC_PH_E!J60</f>
        <v>0</v>
      </c>
      <c r="K60" s="10">
        <f>FC_IND_CPC_BC_E!K60+FC_IND_CPC_OC_E!K60+FC_IND_CPC_PH_E!K60</f>
        <v>0</v>
      </c>
      <c r="L60" s="10">
        <f>FC_IND_CPC_BC_E!L60+FC_IND_CPC_OC_E!L60+FC_IND_CPC_PH_E!L60</f>
        <v>0</v>
      </c>
      <c r="M60" s="10">
        <f>FC_IND_CPC_BC_E!M60+FC_IND_CPC_OC_E!M60+FC_IND_CPC_PH_E!M60</f>
        <v>0</v>
      </c>
      <c r="N60" s="10">
        <f>FC_IND_CPC_BC_E!N60+FC_IND_CPC_OC_E!N60+FC_IND_CPC_PH_E!N60</f>
        <v>0</v>
      </c>
      <c r="O60" s="10">
        <f>FC_IND_CPC_BC_E!O60+FC_IND_CPC_OC_E!O60+FC_IND_CPC_PH_E!O60</f>
        <v>0</v>
      </c>
      <c r="P60" s="10">
        <f>FC_IND_CPC_BC_E!P60+FC_IND_CPC_OC_E!P60+FC_IND_CPC_PH_E!P60</f>
        <v>0</v>
      </c>
      <c r="Q60" s="10">
        <f>FC_IND_CPC_BC_E!Q60+FC_IND_CPC_OC_E!Q60+FC_IND_CPC_PH_E!Q60</f>
        <v>0</v>
      </c>
      <c r="R60" s="10">
        <f>FC_IND_CPC_BC_E!R60+FC_IND_CPC_OC_E!R60+FC_IND_CPC_PH_E!R60</f>
        <v>0</v>
      </c>
      <c r="S60" s="10">
        <f>FC_IND_CPC_BC_E!S60+FC_IND_CPC_OC_E!S60+FC_IND_CPC_PH_E!S60</f>
        <v>0</v>
      </c>
      <c r="T60" s="10">
        <f>FC_IND_CPC_BC_E!T60+FC_IND_CPC_OC_E!T60+FC_IND_CPC_PH_E!T60</f>
        <v>0</v>
      </c>
      <c r="U60" s="10">
        <f>FC_IND_CPC_BC_E!U60+FC_IND_CPC_OC_E!U60+FC_IND_CPC_PH_E!U60</f>
        <v>0</v>
      </c>
      <c r="V60" s="10">
        <f>FC_IND_CPC_BC_E!V60+FC_IND_CPC_OC_E!V60+FC_IND_CPC_PH_E!V60</f>
        <v>0</v>
      </c>
      <c r="W60" s="10">
        <f>FC_IND_CPC_BC_E!W60+FC_IND_CPC_OC_E!W60+FC_IND_CPC_PH_E!W60</f>
        <v>0</v>
      </c>
      <c r="X60" s="10">
        <f>FC_IND_CPC_BC_E!X60+FC_IND_CPC_OC_E!X60+FC_IND_CPC_PH_E!X60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FC_IND_CPC_BC_E!C61+FC_IND_CPC_OC_E!C61+FC_IND_CPC_PH_E!C61</f>
        <v>0.31049011177987967</v>
      </c>
      <c r="D61" s="10">
        <f>FC_IND_CPC_BC_E!D61+FC_IND_CPC_OC_E!D61+FC_IND_CPC_PH_E!D61</f>
        <v>0.28658641444539978</v>
      </c>
      <c r="E61" s="10">
        <f>FC_IND_CPC_BC_E!E61+FC_IND_CPC_OC_E!E61+FC_IND_CPC_PH_E!E61</f>
        <v>0.28658641444539978</v>
      </c>
      <c r="F61" s="10">
        <f>FC_IND_CPC_BC_E!F61+FC_IND_CPC_OC_E!F61+FC_IND_CPC_PH_E!F61</f>
        <v>1.1226139294926909</v>
      </c>
      <c r="G61" s="10">
        <f>FC_IND_CPC_BC_E!G61+FC_IND_CPC_OC_E!G61+FC_IND_CPC_PH_E!G61</f>
        <v>2.1496130696474629</v>
      </c>
      <c r="H61" s="10">
        <f>FC_IND_CPC_BC_E!H61+FC_IND_CPC_OC_E!H61+FC_IND_CPC_PH_E!H61</f>
        <v>2.1496130696474629</v>
      </c>
      <c r="I61" s="10">
        <f>FC_IND_CPC_BC_E!I61+FC_IND_CPC_OC_E!I61+FC_IND_CPC_PH_E!I61</f>
        <v>2.07798796216681</v>
      </c>
      <c r="J61" s="10">
        <f>FC_IND_CPC_BC_E!J61+FC_IND_CPC_OC_E!J61+FC_IND_CPC_PH_E!J61</f>
        <v>2.0301805674978501</v>
      </c>
      <c r="K61" s="10">
        <f>FC_IND_CPC_BC_E!K61+FC_IND_CPC_OC_E!K61+FC_IND_CPC_PH_E!K61</f>
        <v>1.9824591573516772</v>
      </c>
      <c r="L61" s="10">
        <f>FC_IND_CPC_BC_E!L61+FC_IND_CPC_OC_E!L61+FC_IND_CPC_PH_E!L61</f>
        <v>2.1735167669819431</v>
      </c>
      <c r="M61" s="10">
        <f>FC_IND_CPC_BC_E!M61+FC_IND_CPC_OC_E!M61+FC_IND_CPC_PH_E!M61</f>
        <v>1.6241616509028369</v>
      </c>
      <c r="N61" s="10">
        <f>FC_IND_CPC_BC_E!N61+FC_IND_CPC_OC_E!N61+FC_IND_CPC_PH_E!N61</f>
        <v>1.241960447119518</v>
      </c>
      <c r="O61" s="10">
        <f>FC_IND_CPC_BC_E!O61+FC_IND_CPC_OC_E!O61+FC_IND_CPC_PH_E!O61</f>
        <v>1.5763542562338779</v>
      </c>
      <c r="P61" s="10">
        <f>FC_IND_CPC_BC_E!P61+FC_IND_CPC_OC_E!P61+FC_IND_CPC_PH_E!P61</f>
        <v>1.3136715391229581</v>
      </c>
      <c r="Q61" s="10">
        <f>FC_IND_CPC_BC_E!Q61+FC_IND_CPC_OC_E!Q61+FC_IND_CPC_PH_E!Q61</f>
        <v>0</v>
      </c>
      <c r="R61" s="10">
        <f>FC_IND_CPC_BC_E!R61+FC_IND_CPC_OC_E!R61+FC_IND_CPC_PH_E!R61</f>
        <v>0</v>
      </c>
      <c r="S61" s="10">
        <f>FC_IND_CPC_BC_E!S61+FC_IND_CPC_OC_E!S61+FC_IND_CPC_PH_E!S61</f>
        <v>0</v>
      </c>
      <c r="T61" s="10">
        <f>FC_IND_CPC_BC_E!T61+FC_IND_CPC_OC_E!T61+FC_IND_CPC_PH_E!T61</f>
        <v>0</v>
      </c>
      <c r="U61" s="10">
        <f>FC_IND_CPC_BC_E!U61+FC_IND_CPC_OC_E!U61+FC_IND_CPC_PH_E!U61</f>
        <v>0</v>
      </c>
      <c r="V61" s="10">
        <f>FC_IND_CPC_BC_E!V61+FC_IND_CPC_OC_E!V61+FC_IND_CPC_PH_E!V61</f>
        <v>0</v>
      </c>
      <c r="W61" s="10">
        <f>FC_IND_CPC_BC_E!W61+FC_IND_CPC_OC_E!W61+FC_IND_CPC_PH_E!W61</f>
        <v>0</v>
      </c>
      <c r="X61" s="10">
        <f>FC_IND_CPC_BC_E!X61+FC_IND_CPC_OC_E!X61+FC_IND_CPC_PH_E!X61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FC_IND_CPC_BC_E!C62+FC_IND_CPC_OC_E!C62+FC_IND_CPC_PH_E!C62</f>
        <v>0</v>
      </c>
      <c r="D62" s="10">
        <f>FC_IND_CPC_BC_E!D62+FC_IND_CPC_OC_E!D62+FC_IND_CPC_PH_E!D62</f>
        <v>0</v>
      </c>
      <c r="E62" s="10">
        <f>FC_IND_CPC_BC_E!E62+FC_IND_CPC_OC_E!E62+FC_IND_CPC_PH_E!E62</f>
        <v>0</v>
      </c>
      <c r="F62" s="10">
        <f>FC_IND_CPC_BC_E!F62+FC_IND_CPC_OC_E!F62+FC_IND_CPC_PH_E!F62</f>
        <v>0</v>
      </c>
      <c r="G62" s="10">
        <f>FC_IND_CPC_BC_E!G62+FC_IND_CPC_OC_E!G62+FC_IND_CPC_PH_E!G62</f>
        <v>0</v>
      </c>
      <c r="H62" s="10">
        <f>FC_IND_CPC_BC_E!H62+FC_IND_CPC_OC_E!H62+FC_IND_CPC_PH_E!H62</f>
        <v>0</v>
      </c>
      <c r="I62" s="10">
        <f>FC_IND_CPC_BC_E!I62+FC_IND_CPC_OC_E!I62+FC_IND_CPC_PH_E!I62</f>
        <v>0</v>
      </c>
      <c r="J62" s="10">
        <f>FC_IND_CPC_BC_E!J62+FC_IND_CPC_OC_E!J62+FC_IND_CPC_PH_E!J62</f>
        <v>0</v>
      </c>
      <c r="K62" s="10">
        <f>FC_IND_CPC_BC_E!K62+FC_IND_CPC_OC_E!K62+FC_IND_CPC_PH_E!K62</f>
        <v>0</v>
      </c>
      <c r="L62" s="10">
        <f>FC_IND_CPC_BC_E!L62+FC_IND_CPC_OC_E!L62+FC_IND_CPC_PH_E!L62</f>
        <v>0</v>
      </c>
      <c r="M62" s="10">
        <f>FC_IND_CPC_BC_E!M62+FC_IND_CPC_OC_E!M62+FC_IND_CPC_PH_E!M62</f>
        <v>0</v>
      </c>
      <c r="N62" s="10">
        <f>FC_IND_CPC_BC_E!N62+FC_IND_CPC_OC_E!N62+FC_IND_CPC_PH_E!N62</f>
        <v>0</v>
      </c>
      <c r="O62" s="10">
        <f>FC_IND_CPC_BC_E!O62+FC_IND_CPC_OC_E!O62+FC_IND_CPC_PH_E!O62</f>
        <v>0</v>
      </c>
      <c r="P62" s="10">
        <f>FC_IND_CPC_BC_E!P62+FC_IND_CPC_OC_E!P62+FC_IND_CPC_PH_E!P62</f>
        <v>0</v>
      </c>
      <c r="Q62" s="10">
        <f>FC_IND_CPC_BC_E!Q62+FC_IND_CPC_OC_E!Q62+FC_IND_CPC_PH_E!Q62</f>
        <v>0</v>
      </c>
      <c r="R62" s="10">
        <f>FC_IND_CPC_BC_E!R62+FC_IND_CPC_OC_E!R62+FC_IND_CPC_PH_E!R62</f>
        <v>0</v>
      </c>
      <c r="S62" s="10">
        <f>FC_IND_CPC_BC_E!S62+FC_IND_CPC_OC_E!S62+FC_IND_CPC_PH_E!S62</f>
        <v>0</v>
      </c>
      <c r="T62" s="10">
        <f>FC_IND_CPC_BC_E!T62+FC_IND_CPC_OC_E!T62+FC_IND_CPC_PH_E!T62</f>
        <v>0</v>
      </c>
      <c r="U62" s="10">
        <f>FC_IND_CPC_BC_E!U62+FC_IND_CPC_OC_E!U62+FC_IND_CPC_PH_E!U62</f>
        <v>0</v>
      </c>
      <c r="V62" s="10">
        <f>FC_IND_CPC_BC_E!V62+FC_IND_CPC_OC_E!V62+FC_IND_CPC_PH_E!V62</f>
        <v>0</v>
      </c>
      <c r="W62" s="10">
        <f>FC_IND_CPC_BC_E!W62+FC_IND_CPC_OC_E!W62+FC_IND_CPC_PH_E!W62</f>
        <v>0</v>
      </c>
      <c r="X62" s="10">
        <f>FC_IND_CPC_BC_E!X62+FC_IND_CPC_OC_E!X62+FC_IND_CPC_PH_E!X62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FC_IND_CPC_BC_E!C63+FC_IND_CPC_OC_E!C63+FC_IND_CPC_PH_E!C63</f>
        <v>0</v>
      </c>
      <c r="D63" s="10">
        <f>FC_IND_CPC_BC_E!D63+FC_IND_CPC_OC_E!D63+FC_IND_CPC_PH_E!D63</f>
        <v>0</v>
      </c>
      <c r="E63" s="10">
        <f>FC_IND_CPC_BC_E!E63+FC_IND_CPC_OC_E!E63+FC_IND_CPC_PH_E!E63</f>
        <v>0</v>
      </c>
      <c r="F63" s="10">
        <f>FC_IND_CPC_BC_E!F63+FC_IND_CPC_OC_E!F63+FC_IND_CPC_PH_E!F63</f>
        <v>0</v>
      </c>
      <c r="G63" s="10">
        <f>FC_IND_CPC_BC_E!G63+FC_IND_CPC_OC_E!G63+FC_IND_CPC_PH_E!G63</f>
        <v>0</v>
      </c>
      <c r="H63" s="10">
        <f>FC_IND_CPC_BC_E!H63+FC_IND_CPC_OC_E!H63+FC_IND_CPC_PH_E!H63</f>
        <v>0</v>
      </c>
      <c r="I63" s="10">
        <f>FC_IND_CPC_BC_E!I63+FC_IND_CPC_OC_E!I63+FC_IND_CPC_PH_E!I63</f>
        <v>0</v>
      </c>
      <c r="J63" s="10">
        <f>FC_IND_CPC_BC_E!J63+FC_IND_CPC_OC_E!J63+FC_IND_CPC_PH_E!J63</f>
        <v>0</v>
      </c>
      <c r="K63" s="10">
        <f>FC_IND_CPC_BC_E!K63+FC_IND_CPC_OC_E!K63+FC_IND_CPC_PH_E!K63</f>
        <v>0</v>
      </c>
      <c r="L63" s="10">
        <f>FC_IND_CPC_BC_E!L63+FC_IND_CPC_OC_E!L63+FC_IND_CPC_PH_E!L63</f>
        <v>0</v>
      </c>
      <c r="M63" s="10">
        <f>FC_IND_CPC_BC_E!M63+FC_IND_CPC_OC_E!M63+FC_IND_CPC_PH_E!M63</f>
        <v>0</v>
      </c>
      <c r="N63" s="10">
        <f>FC_IND_CPC_BC_E!N63+FC_IND_CPC_OC_E!N63+FC_IND_CPC_PH_E!N63</f>
        <v>0</v>
      </c>
      <c r="O63" s="10">
        <f>FC_IND_CPC_BC_E!O63+FC_IND_CPC_OC_E!O63+FC_IND_CPC_PH_E!O63</f>
        <v>0</v>
      </c>
      <c r="P63" s="10">
        <f>FC_IND_CPC_BC_E!P63+FC_IND_CPC_OC_E!P63+FC_IND_CPC_PH_E!P63</f>
        <v>0</v>
      </c>
      <c r="Q63" s="10">
        <f>FC_IND_CPC_BC_E!Q63+FC_IND_CPC_OC_E!Q63+FC_IND_CPC_PH_E!Q63</f>
        <v>0</v>
      </c>
      <c r="R63" s="10">
        <f>FC_IND_CPC_BC_E!R63+FC_IND_CPC_OC_E!R63+FC_IND_CPC_PH_E!R63</f>
        <v>0</v>
      </c>
      <c r="S63" s="10">
        <f>FC_IND_CPC_BC_E!S63+FC_IND_CPC_OC_E!S63+FC_IND_CPC_PH_E!S63</f>
        <v>0</v>
      </c>
      <c r="T63" s="10">
        <f>FC_IND_CPC_BC_E!T63+FC_IND_CPC_OC_E!T63+FC_IND_CPC_PH_E!T63</f>
        <v>0</v>
      </c>
      <c r="U63" s="10">
        <f>FC_IND_CPC_BC_E!U63+FC_IND_CPC_OC_E!U63+FC_IND_CPC_PH_E!U63</f>
        <v>0</v>
      </c>
      <c r="V63" s="10">
        <f>FC_IND_CPC_BC_E!V63+FC_IND_CPC_OC_E!V63+FC_IND_CPC_PH_E!V63</f>
        <v>0</v>
      </c>
      <c r="W63" s="10">
        <f>FC_IND_CPC_BC_E!W63+FC_IND_CPC_OC_E!W63+FC_IND_CPC_PH_E!W63</f>
        <v>0</v>
      </c>
      <c r="X63" s="10">
        <f>FC_IND_CPC_BC_E!X63+FC_IND_CPC_OC_E!X63+FC_IND_CPC_PH_E!X63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FC_IND_CPC_BC_E!C64+FC_IND_CPC_OC_E!C64+FC_IND_CPC_PH_E!C64</f>
        <v>0</v>
      </c>
      <c r="D64" s="10">
        <f>FC_IND_CPC_BC_E!D64+FC_IND_CPC_OC_E!D64+FC_IND_CPC_PH_E!D64</f>
        <v>0</v>
      </c>
      <c r="E64" s="10">
        <f>FC_IND_CPC_BC_E!E64+FC_IND_CPC_OC_E!E64+FC_IND_CPC_PH_E!E64</f>
        <v>0</v>
      </c>
      <c r="F64" s="10">
        <f>FC_IND_CPC_BC_E!F64+FC_IND_CPC_OC_E!F64+FC_IND_CPC_PH_E!F64</f>
        <v>0</v>
      </c>
      <c r="G64" s="10">
        <f>FC_IND_CPC_BC_E!G64+FC_IND_CPC_OC_E!G64+FC_IND_CPC_PH_E!G64</f>
        <v>0</v>
      </c>
      <c r="H64" s="10">
        <f>FC_IND_CPC_BC_E!H64+FC_IND_CPC_OC_E!H64+FC_IND_CPC_PH_E!H64</f>
        <v>0</v>
      </c>
      <c r="I64" s="10">
        <f>FC_IND_CPC_BC_E!I64+FC_IND_CPC_OC_E!I64+FC_IND_CPC_PH_E!I64</f>
        <v>0</v>
      </c>
      <c r="J64" s="10">
        <f>FC_IND_CPC_BC_E!J64+FC_IND_CPC_OC_E!J64+FC_IND_CPC_PH_E!J64</f>
        <v>0</v>
      </c>
      <c r="K64" s="10">
        <f>FC_IND_CPC_BC_E!K64+FC_IND_CPC_OC_E!K64+FC_IND_CPC_PH_E!K64</f>
        <v>0</v>
      </c>
      <c r="L64" s="10">
        <f>FC_IND_CPC_BC_E!L64+FC_IND_CPC_OC_E!L64+FC_IND_CPC_PH_E!L64</f>
        <v>0</v>
      </c>
      <c r="M64" s="10">
        <f>FC_IND_CPC_BC_E!M64+FC_IND_CPC_OC_E!M64+FC_IND_CPC_PH_E!M64</f>
        <v>0</v>
      </c>
      <c r="N64" s="10">
        <f>FC_IND_CPC_BC_E!N64+FC_IND_CPC_OC_E!N64+FC_IND_CPC_PH_E!N64</f>
        <v>0</v>
      </c>
      <c r="O64" s="10">
        <f>FC_IND_CPC_BC_E!O64+FC_IND_CPC_OC_E!O64+FC_IND_CPC_PH_E!O64</f>
        <v>0</v>
      </c>
      <c r="P64" s="10">
        <f>FC_IND_CPC_BC_E!P64+FC_IND_CPC_OC_E!P64+FC_IND_CPC_PH_E!P64</f>
        <v>0</v>
      </c>
      <c r="Q64" s="10">
        <f>FC_IND_CPC_BC_E!Q64+FC_IND_CPC_OC_E!Q64+FC_IND_CPC_PH_E!Q64</f>
        <v>0</v>
      </c>
      <c r="R64" s="10">
        <f>FC_IND_CPC_BC_E!R64+FC_IND_CPC_OC_E!R64+FC_IND_CPC_PH_E!R64</f>
        <v>0</v>
      </c>
      <c r="S64" s="10">
        <f>FC_IND_CPC_BC_E!S64+FC_IND_CPC_OC_E!S64+FC_IND_CPC_PH_E!S64</f>
        <v>0</v>
      </c>
      <c r="T64" s="10">
        <f>FC_IND_CPC_BC_E!T64+FC_IND_CPC_OC_E!T64+FC_IND_CPC_PH_E!T64</f>
        <v>0</v>
      </c>
      <c r="U64" s="10">
        <f>FC_IND_CPC_BC_E!U64+FC_IND_CPC_OC_E!U64+FC_IND_CPC_PH_E!U64</f>
        <v>0</v>
      </c>
      <c r="V64" s="10">
        <f>FC_IND_CPC_BC_E!V64+FC_IND_CPC_OC_E!V64+FC_IND_CPC_PH_E!V64</f>
        <v>0</v>
      </c>
      <c r="W64" s="10">
        <f>FC_IND_CPC_BC_E!W64+FC_IND_CPC_OC_E!W64+FC_IND_CPC_PH_E!W64</f>
        <v>0</v>
      </c>
      <c r="X64" s="10">
        <f>FC_IND_CPC_BC_E!X64+FC_IND_CPC_OC_E!X64+FC_IND_CPC_PH_E!X64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FC_IND_CPC_BC_E!C65+FC_IND_CPC_OC_E!C65+FC_IND_CPC_PH_E!C65</f>
        <v>0</v>
      </c>
      <c r="D65" s="10">
        <f>FC_IND_CPC_BC_E!D65+FC_IND_CPC_OC_E!D65+FC_IND_CPC_PH_E!D65</f>
        <v>0</v>
      </c>
      <c r="E65" s="10">
        <f>FC_IND_CPC_BC_E!E65+FC_IND_CPC_OC_E!E65+FC_IND_CPC_PH_E!E65</f>
        <v>0</v>
      </c>
      <c r="F65" s="10">
        <f>FC_IND_CPC_BC_E!F65+FC_IND_CPC_OC_E!F65+FC_IND_CPC_PH_E!F65</f>
        <v>0</v>
      </c>
      <c r="G65" s="10">
        <f>FC_IND_CPC_BC_E!G65+FC_IND_CPC_OC_E!G65+FC_IND_CPC_PH_E!G65</f>
        <v>0</v>
      </c>
      <c r="H65" s="10">
        <f>FC_IND_CPC_BC_E!H65+FC_IND_CPC_OC_E!H65+FC_IND_CPC_PH_E!H65</f>
        <v>0</v>
      </c>
      <c r="I65" s="10">
        <f>FC_IND_CPC_BC_E!I65+FC_IND_CPC_OC_E!I65+FC_IND_CPC_PH_E!I65</f>
        <v>0</v>
      </c>
      <c r="J65" s="10">
        <f>FC_IND_CPC_BC_E!J65+FC_IND_CPC_OC_E!J65+FC_IND_CPC_PH_E!J65</f>
        <v>0</v>
      </c>
      <c r="K65" s="10">
        <f>FC_IND_CPC_BC_E!K65+FC_IND_CPC_OC_E!K65+FC_IND_CPC_PH_E!K65</f>
        <v>0</v>
      </c>
      <c r="L65" s="10">
        <f>FC_IND_CPC_BC_E!L65+FC_IND_CPC_OC_E!L65+FC_IND_CPC_PH_E!L65</f>
        <v>0</v>
      </c>
      <c r="M65" s="10">
        <f>FC_IND_CPC_BC_E!M65+FC_IND_CPC_OC_E!M65+FC_IND_CPC_PH_E!M65</f>
        <v>0</v>
      </c>
      <c r="N65" s="10">
        <f>FC_IND_CPC_BC_E!N65+FC_IND_CPC_OC_E!N65+FC_IND_CPC_PH_E!N65</f>
        <v>0</v>
      </c>
      <c r="O65" s="10">
        <f>FC_IND_CPC_BC_E!O65+FC_IND_CPC_OC_E!O65+FC_IND_CPC_PH_E!O65</f>
        <v>0</v>
      </c>
      <c r="P65" s="10">
        <f>FC_IND_CPC_BC_E!P65+FC_IND_CPC_OC_E!P65+FC_IND_CPC_PH_E!P65</f>
        <v>0</v>
      </c>
      <c r="Q65" s="10">
        <f>FC_IND_CPC_BC_E!Q65+FC_IND_CPC_OC_E!Q65+FC_IND_CPC_PH_E!Q65</f>
        <v>0</v>
      </c>
      <c r="R65" s="10">
        <f>FC_IND_CPC_BC_E!R65+FC_IND_CPC_OC_E!R65+FC_IND_CPC_PH_E!R65</f>
        <v>0</v>
      </c>
      <c r="S65" s="10">
        <f>FC_IND_CPC_BC_E!S65+FC_IND_CPC_OC_E!S65+FC_IND_CPC_PH_E!S65</f>
        <v>0</v>
      </c>
      <c r="T65" s="10">
        <f>FC_IND_CPC_BC_E!T65+FC_IND_CPC_OC_E!T65+FC_IND_CPC_PH_E!T65</f>
        <v>0</v>
      </c>
      <c r="U65" s="10">
        <f>FC_IND_CPC_BC_E!U65+FC_IND_CPC_OC_E!U65+FC_IND_CPC_PH_E!U65</f>
        <v>0</v>
      </c>
      <c r="V65" s="10">
        <f>FC_IND_CPC_BC_E!V65+FC_IND_CPC_OC_E!V65+FC_IND_CPC_PH_E!V65</f>
        <v>0</v>
      </c>
      <c r="W65" s="10">
        <f>FC_IND_CPC_BC_E!W65+FC_IND_CPC_OC_E!W65+FC_IND_CPC_PH_E!W65</f>
        <v>0</v>
      </c>
      <c r="X65" s="10">
        <f>FC_IND_CPC_BC_E!X65+FC_IND_CPC_OC_E!X65+FC_IND_CPC_PH_E!X65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FC_IND_CPC_BC_E!C66+FC_IND_CPC_OC_E!C66+FC_IND_CPC_PH_E!C66</f>
        <v>0</v>
      </c>
      <c r="D66" s="10">
        <f>FC_IND_CPC_BC_E!D66+FC_IND_CPC_OC_E!D66+FC_IND_CPC_PH_E!D66</f>
        <v>0</v>
      </c>
      <c r="E66" s="10">
        <f>FC_IND_CPC_BC_E!E66+FC_IND_CPC_OC_E!E66+FC_IND_CPC_PH_E!E66</f>
        <v>0</v>
      </c>
      <c r="F66" s="10">
        <f>FC_IND_CPC_BC_E!F66+FC_IND_CPC_OC_E!F66+FC_IND_CPC_PH_E!F66</f>
        <v>0</v>
      </c>
      <c r="G66" s="10">
        <f>FC_IND_CPC_BC_E!G66+FC_IND_CPC_OC_E!G66+FC_IND_CPC_PH_E!G66</f>
        <v>0</v>
      </c>
      <c r="H66" s="10">
        <f>FC_IND_CPC_BC_E!H66+FC_IND_CPC_OC_E!H66+FC_IND_CPC_PH_E!H66</f>
        <v>0</v>
      </c>
      <c r="I66" s="10">
        <f>FC_IND_CPC_BC_E!I66+FC_IND_CPC_OC_E!I66+FC_IND_CPC_PH_E!I66</f>
        <v>0</v>
      </c>
      <c r="J66" s="10">
        <f>FC_IND_CPC_BC_E!J66+FC_IND_CPC_OC_E!J66+FC_IND_CPC_PH_E!J66</f>
        <v>0</v>
      </c>
      <c r="K66" s="10">
        <f>FC_IND_CPC_BC_E!K66+FC_IND_CPC_OC_E!K66+FC_IND_CPC_PH_E!K66</f>
        <v>0</v>
      </c>
      <c r="L66" s="10">
        <f>FC_IND_CPC_BC_E!L66+FC_IND_CPC_OC_E!L66+FC_IND_CPC_PH_E!L66</f>
        <v>0</v>
      </c>
      <c r="M66" s="10">
        <f>FC_IND_CPC_BC_E!M66+FC_IND_CPC_OC_E!M66+FC_IND_CPC_PH_E!M66</f>
        <v>0</v>
      </c>
      <c r="N66" s="10">
        <f>FC_IND_CPC_BC_E!N66+FC_IND_CPC_OC_E!N66+FC_IND_CPC_PH_E!N66</f>
        <v>0</v>
      </c>
      <c r="O66" s="10">
        <f>FC_IND_CPC_BC_E!O66+FC_IND_CPC_OC_E!O66+FC_IND_CPC_PH_E!O66</f>
        <v>0</v>
      </c>
      <c r="P66" s="10">
        <f>FC_IND_CPC_BC_E!P66+FC_IND_CPC_OC_E!P66+FC_IND_CPC_PH_E!P66</f>
        <v>0</v>
      </c>
      <c r="Q66" s="10">
        <f>FC_IND_CPC_BC_E!Q66+FC_IND_CPC_OC_E!Q66+FC_IND_CPC_PH_E!Q66</f>
        <v>0</v>
      </c>
      <c r="R66" s="10">
        <f>FC_IND_CPC_BC_E!R66+FC_IND_CPC_OC_E!R66+FC_IND_CPC_PH_E!R66</f>
        <v>0</v>
      </c>
      <c r="S66" s="10">
        <f>FC_IND_CPC_BC_E!S66+FC_IND_CPC_OC_E!S66+FC_IND_CPC_PH_E!S66</f>
        <v>0</v>
      </c>
      <c r="T66" s="10">
        <f>FC_IND_CPC_BC_E!T66+FC_IND_CPC_OC_E!T66+FC_IND_CPC_PH_E!T66</f>
        <v>0</v>
      </c>
      <c r="U66" s="10">
        <f>FC_IND_CPC_BC_E!U66+FC_IND_CPC_OC_E!U66+FC_IND_CPC_PH_E!U66</f>
        <v>0</v>
      </c>
      <c r="V66" s="10">
        <f>FC_IND_CPC_BC_E!V66+FC_IND_CPC_OC_E!V66+FC_IND_CPC_PH_E!V66</f>
        <v>0</v>
      </c>
      <c r="W66" s="10">
        <f>FC_IND_CPC_BC_E!W66+FC_IND_CPC_OC_E!W66+FC_IND_CPC_PH_E!W66</f>
        <v>0</v>
      </c>
      <c r="X66" s="10">
        <f>FC_IND_CPC_BC_E!X66+FC_IND_CPC_OC_E!X66+FC_IND_CPC_PH_E!X66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FC_IND_CPC_BC_E!C67+FC_IND_CPC_OC_E!C67+FC_IND_CPC_PH_E!C67</f>
        <v>0</v>
      </c>
      <c r="D67" s="10">
        <f>FC_IND_CPC_BC_E!D67+FC_IND_CPC_OC_E!D67+FC_IND_CPC_PH_E!D67</f>
        <v>0</v>
      </c>
      <c r="E67" s="10">
        <f>FC_IND_CPC_BC_E!E67+FC_IND_CPC_OC_E!E67+FC_IND_CPC_PH_E!E67</f>
        <v>0</v>
      </c>
      <c r="F67" s="10">
        <f>FC_IND_CPC_BC_E!F67+FC_IND_CPC_OC_E!F67+FC_IND_CPC_PH_E!F67</f>
        <v>0</v>
      </c>
      <c r="G67" s="10">
        <f>FC_IND_CPC_BC_E!G67+FC_IND_CPC_OC_E!G67+FC_IND_CPC_PH_E!G67</f>
        <v>0</v>
      </c>
      <c r="H67" s="10">
        <f>FC_IND_CPC_BC_E!H67+FC_IND_CPC_OC_E!H67+FC_IND_CPC_PH_E!H67</f>
        <v>0</v>
      </c>
      <c r="I67" s="10">
        <f>FC_IND_CPC_BC_E!I67+FC_IND_CPC_OC_E!I67+FC_IND_CPC_PH_E!I67</f>
        <v>0</v>
      </c>
      <c r="J67" s="10">
        <f>FC_IND_CPC_BC_E!J67+FC_IND_CPC_OC_E!J67+FC_IND_CPC_PH_E!J67</f>
        <v>0</v>
      </c>
      <c r="K67" s="10">
        <f>FC_IND_CPC_BC_E!K67+FC_IND_CPC_OC_E!K67+FC_IND_CPC_PH_E!K67</f>
        <v>0</v>
      </c>
      <c r="L67" s="10">
        <f>FC_IND_CPC_BC_E!L67+FC_IND_CPC_OC_E!L67+FC_IND_CPC_PH_E!L67</f>
        <v>0</v>
      </c>
      <c r="M67" s="10">
        <f>FC_IND_CPC_BC_E!M67+FC_IND_CPC_OC_E!M67+FC_IND_CPC_PH_E!M67</f>
        <v>0</v>
      </c>
      <c r="N67" s="10">
        <f>FC_IND_CPC_BC_E!N67+FC_IND_CPC_OC_E!N67+FC_IND_CPC_PH_E!N67</f>
        <v>0</v>
      </c>
      <c r="O67" s="10">
        <f>FC_IND_CPC_BC_E!O67+FC_IND_CPC_OC_E!O67+FC_IND_CPC_PH_E!O67</f>
        <v>0</v>
      </c>
      <c r="P67" s="10">
        <f>FC_IND_CPC_BC_E!P67+FC_IND_CPC_OC_E!P67+FC_IND_CPC_PH_E!P67</f>
        <v>0</v>
      </c>
      <c r="Q67" s="10">
        <f>FC_IND_CPC_BC_E!Q67+FC_IND_CPC_OC_E!Q67+FC_IND_CPC_PH_E!Q67</f>
        <v>0</v>
      </c>
      <c r="R67" s="10">
        <f>FC_IND_CPC_BC_E!R67+FC_IND_CPC_OC_E!R67+FC_IND_CPC_PH_E!R67</f>
        <v>0</v>
      </c>
      <c r="S67" s="10">
        <f>FC_IND_CPC_BC_E!S67+FC_IND_CPC_OC_E!S67+FC_IND_CPC_PH_E!S67</f>
        <v>0</v>
      </c>
      <c r="T67" s="10">
        <f>FC_IND_CPC_BC_E!T67+FC_IND_CPC_OC_E!T67+FC_IND_CPC_PH_E!T67</f>
        <v>0</v>
      </c>
      <c r="U67" s="10">
        <f>FC_IND_CPC_BC_E!U67+FC_IND_CPC_OC_E!U67+FC_IND_CPC_PH_E!U67</f>
        <v>0</v>
      </c>
      <c r="V67" s="10">
        <f>FC_IND_CPC_BC_E!V67+FC_IND_CPC_OC_E!V67+FC_IND_CPC_PH_E!V67</f>
        <v>0</v>
      </c>
      <c r="W67" s="10">
        <f>FC_IND_CPC_BC_E!W67+FC_IND_CPC_OC_E!W67+FC_IND_CPC_PH_E!W67</f>
        <v>0</v>
      </c>
      <c r="X67" s="10">
        <f>FC_IND_CPC_BC_E!X67+FC_IND_CPC_OC_E!X67+FC_IND_CPC_PH_E!X67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FC_IND_CPC_BC_E!C68+FC_IND_CPC_OC_E!C68+FC_IND_CPC_PH_E!C68</f>
        <v>0</v>
      </c>
      <c r="D68" s="10">
        <f>FC_IND_CPC_BC_E!D68+FC_IND_CPC_OC_E!D68+FC_IND_CPC_PH_E!D68</f>
        <v>0</v>
      </c>
      <c r="E68" s="10">
        <f>FC_IND_CPC_BC_E!E68+FC_IND_CPC_OC_E!E68+FC_IND_CPC_PH_E!E68</f>
        <v>0</v>
      </c>
      <c r="F68" s="10">
        <f>FC_IND_CPC_BC_E!F68+FC_IND_CPC_OC_E!F68+FC_IND_CPC_PH_E!F68</f>
        <v>0</v>
      </c>
      <c r="G68" s="10">
        <f>FC_IND_CPC_BC_E!G68+FC_IND_CPC_OC_E!G68+FC_IND_CPC_PH_E!G68</f>
        <v>0</v>
      </c>
      <c r="H68" s="10">
        <f>FC_IND_CPC_BC_E!H68+FC_IND_CPC_OC_E!H68+FC_IND_CPC_PH_E!H68</f>
        <v>0</v>
      </c>
      <c r="I68" s="10">
        <f>FC_IND_CPC_BC_E!I68+FC_IND_CPC_OC_E!I68+FC_IND_CPC_PH_E!I68</f>
        <v>0</v>
      </c>
      <c r="J68" s="10">
        <f>FC_IND_CPC_BC_E!J68+FC_IND_CPC_OC_E!J68+FC_IND_CPC_PH_E!J68</f>
        <v>0</v>
      </c>
      <c r="K68" s="10">
        <f>FC_IND_CPC_BC_E!K68+FC_IND_CPC_OC_E!K68+FC_IND_CPC_PH_E!K68</f>
        <v>0</v>
      </c>
      <c r="L68" s="10">
        <f>FC_IND_CPC_BC_E!L68+FC_IND_CPC_OC_E!L68+FC_IND_CPC_PH_E!L68</f>
        <v>0</v>
      </c>
      <c r="M68" s="10">
        <f>FC_IND_CPC_BC_E!M68+FC_IND_CPC_OC_E!M68+FC_IND_CPC_PH_E!M68</f>
        <v>0</v>
      </c>
      <c r="N68" s="10">
        <f>FC_IND_CPC_BC_E!N68+FC_IND_CPC_OC_E!N68+FC_IND_CPC_PH_E!N68</f>
        <v>0</v>
      </c>
      <c r="O68" s="10">
        <f>FC_IND_CPC_BC_E!O68+FC_IND_CPC_OC_E!O68+FC_IND_CPC_PH_E!O68</f>
        <v>0</v>
      </c>
      <c r="P68" s="10">
        <f>FC_IND_CPC_BC_E!P68+FC_IND_CPC_OC_E!P68+FC_IND_CPC_PH_E!P68</f>
        <v>0</v>
      </c>
      <c r="Q68" s="10">
        <f>FC_IND_CPC_BC_E!Q68+FC_IND_CPC_OC_E!Q68+FC_IND_CPC_PH_E!Q68</f>
        <v>0</v>
      </c>
      <c r="R68" s="10">
        <f>FC_IND_CPC_BC_E!R68+FC_IND_CPC_OC_E!R68+FC_IND_CPC_PH_E!R68</f>
        <v>0</v>
      </c>
      <c r="S68" s="10">
        <f>FC_IND_CPC_BC_E!S68+FC_IND_CPC_OC_E!S68+FC_IND_CPC_PH_E!S68</f>
        <v>0</v>
      </c>
      <c r="T68" s="10">
        <f>FC_IND_CPC_BC_E!T68+FC_IND_CPC_OC_E!T68+FC_IND_CPC_PH_E!T68</f>
        <v>0</v>
      </c>
      <c r="U68" s="10">
        <f>FC_IND_CPC_BC_E!U68+FC_IND_CPC_OC_E!U68+FC_IND_CPC_PH_E!U68</f>
        <v>0</v>
      </c>
      <c r="V68" s="10">
        <f>FC_IND_CPC_BC_E!V68+FC_IND_CPC_OC_E!V68+FC_IND_CPC_PH_E!V68</f>
        <v>0</v>
      </c>
      <c r="W68" s="10">
        <f>FC_IND_CPC_BC_E!W68+FC_IND_CPC_OC_E!W68+FC_IND_CPC_PH_E!W68</f>
        <v>0</v>
      </c>
      <c r="X68" s="10">
        <f>FC_IND_CPC_BC_E!X68+FC_IND_CPC_OC_E!X68+FC_IND_CPC_PH_E!X68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FC_IND_CPC_BC_E!C69+FC_IND_CPC_OC_E!C69+FC_IND_CPC_PH_E!C69</f>
        <v>0</v>
      </c>
      <c r="D69" s="10">
        <f>FC_IND_CPC_BC_E!D69+FC_IND_CPC_OC_E!D69+FC_IND_CPC_PH_E!D69</f>
        <v>0</v>
      </c>
      <c r="E69" s="10">
        <f>FC_IND_CPC_BC_E!E69+FC_IND_CPC_OC_E!E69+FC_IND_CPC_PH_E!E69</f>
        <v>0</v>
      </c>
      <c r="F69" s="10">
        <f>FC_IND_CPC_BC_E!F69+FC_IND_CPC_OC_E!F69+FC_IND_CPC_PH_E!F69</f>
        <v>0</v>
      </c>
      <c r="G69" s="10">
        <f>FC_IND_CPC_BC_E!G69+FC_IND_CPC_OC_E!G69+FC_IND_CPC_PH_E!G69</f>
        <v>0</v>
      </c>
      <c r="H69" s="10">
        <f>FC_IND_CPC_BC_E!H69+FC_IND_CPC_OC_E!H69+FC_IND_CPC_PH_E!H69</f>
        <v>0</v>
      </c>
      <c r="I69" s="10">
        <f>FC_IND_CPC_BC_E!I69+FC_IND_CPC_OC_E!I69+FC_IND_CPC_PH_E!I69</f>
        <v>0</v>
      </c>
      <c r="J69" s="10">
        <f>FC_IND_CPC_BC_E!J69+FC_IND_CPC_OC_E!J69+FC_IND_CPC_PH_E!J69</f>
        <v>0</v>
      </c>
      <c r="K69" s="10">
        <f>FC_IND_CPC_BC_E!K69+FC_IND_CPC_OC_E!K69+FC_IND_CPC_PH_E!K69</f>
        <v>0</v>
      </c>
      <c r="L69" s="10">
        <f>FC_IND_CPC_BC_E!L69+FC_IND_CPC_OC_E!L69+FC_IND_CPC_PH_E!L69</f>
        <v>0</v>
      </c>
      <c r="M69" s="10">
        <f>FC_IND_CPC_BC_E!M69+FC_IND_CPC_OC_E!M69+FC_IND_CPC_PH_E!M69</f>
        <v>0</v>
      </c>
      <c r="N69" s="10">
        <f>FC_IND_CPC_BC_E!N69+FC_IND_CPC_OC_E!N69+FC_IND_CPC_PH_E!N69</f>
        <v>0</v>
      </c>
      <c r="O69" s="10">
        <f>FC_IND_CPC_BC_E!O69+FC_IND_CPC_OC_E!O69+FC_IND_CPC_PH_E!O69</f>
        <v>0</v>
      </c>
      <c r="P69" s="10">
        <f>FC_IND_CPC_BC_E!P69+FC_IND_CPC_OC_E!P69+FC_IND_CPC_PH_E!P69</f>
        <v>0</v>
      </c>
      <c r="Q69" s="10">
        <f>FC_IND_CPC_BC_E!Q69+FC_IND_CPC_OC_E!Q69+FC_IND_CPC_PH_E!Q69</f>
        <v>0</v>
      </c>
      <c r="R69" s="10">
        <f>FC_IND_CPC_BC_E!R69+FC_IND_CPC_OC_E!R69+FC_IND_CPC_PH_E!R69</f>
        <v>0</v>
      </c>
      <c r="S69" s="10">
        <f>FC_IND_CPC_BC_E!S69+FC_IND_CPC_OC_E!S69+FC_IND_CPC_PH_E!S69</f>
        <v>0</v>
      </c>
      <c r="T69" s="10">
        <f>FC_IND_CPC_BC_E!T69+FC_IND_CPC_OC_E!T69+FC_IND_CPC_PH_E!T69</f>
        <v>0</v>
      </c>
      <c r="U69" s="10">
        <f>FC_IND_CPC_BC_E!U69+FC_IND_CPC_OC_E!U69+FC_IND_CPC_PH_E!U69</f>
        <v>5.7239896818572644</v>
      </c>
      <c r="V69" s="10">
        <f>FC_IND_CPC_BC_E!V69+FC_IND_CPC_OC_E!V69+FC_IND_CPC_PH_E!V69</f>
        <v>2.9475494411006018</v>
      </c>
      <c r="W69" s="10">
        <f>FC_IND_CPC_BC_E!W69+FC_IND_CPC_OC_E!W69+FC_IND_CPC_PH_E!W69</f>
        <v>0</v>
      </c>
      <c r="X69" s="10">
        <f>FC_IND_CPC_BC_E!X69+FC_IND_CPC_OC_E!X69+FC_IND_CPC_PH_E!X69</f>
        <v>0.35253654342218388</v>
      </c>
    </row>
    <row r="70" spans="1:24" ht="11.25" customHeight="1" x14ac:dyDescent="0.2">
      <c r="A70" s="42" t="s">
        <v>127</v>
      </c>
      <c r="B70" s="9" t="s">
        <v>128</v>
      </c>
      <c r="C70" s="10">
        <f>FC_IND_CPC_BC_E!C70+FC_IND_CPC_OC_E!C70+FC_IND_CPC_PH_E!C70</f>
        <v>0</v>
      </c>
      <c r="D70" s="10">
        <f>FC_IND_CPC_BC_E!D70+FC_IND_CPC_OC_E!D70+FC_IND_CPC_PH_E!D70</f>
        <v>0</v>
      </c>
      <c r="E70" s="10">
        <f>FC_IND_CPC_BC_E!E70+FC_IND_CPC_OC_E!E70+FC_IND_CPC_PH_E!E70</f>
        <v>0</v>
      </c>
      <c r="F70" s="10">
        <f>FC_IND_CPC_BC_E!F70+FC_IND_CPC_OC_E!F70+FC_IND_CPC_PH_E!F70</f>
        <v>0</v>
      </c>
      <c r="G70" s="10">
        <f>FC_IND_CPC_BC_E!G70+FC_IND_CPC_OC_E!G70+FC_IND_CPC_PH_E!G70</f>
        <v>0</v>
      </c>
      <c r="H70" s="10">
        <f>FC_IND_CPC_BC_E!H70+FC_IND_CPC_OC_E!H70+FC_IND_CPC_PH_E!H70</f>
        <v>0</v>
      </c>
      <c r="I70" s="10">
        <f>FC_IND_CPC_BC_E!I70+FC_IND_CPC_OC_E!I70+FC_IND_CPC_PH_E!I70</f>
        <v>0</v>
      </c>
      <c r="J70" s="10">
        <f>FC_IND_CPC_BC_E!J70+FC_IND_CPC_OC_E!J70+FC_IND_CPC_PH_E!J70</f>
        <v>0</v>
      </c>
      <c r="K70" s="10">
        <f>FC_IND_CPC_BC_E!K70+FC_IND_CPC_OC_E!K70+FC_IND_CPC_PH_E!K70</f>
        <v>0</v>
      </c>
      <c r="L70" s="10">
        <f>FC_IND_CPC_BC_E!L70+FC_IND_CPC_OC_E!L70+FC_IND_CPC_PH_E!L70</f>
        <v>0</v>
      </c>
      <c r="M70" s="10">
        <f>FC_IND_CPC_BC_E!M70+FC_IND_CPC_OC_E!M70+FC_IND_CPC_PH_E!M70</f>
        <v>0</v>
      </c>
      <c r="N70" s="10">
        <f>FC_IND_CPC_BC_E!N70+FC_IND_CPC_OC_E!N70+FC_IND_CPC_PH_E!N70</f>
        <v>0</v>
      </c>
      <c r="O70" s="10">
        <f>FC_IND_CPC_BC_E!O70+FC_IND_CPC_OC_E!O70+FC_IND_CPC_PH_E!O70</f>
        <v>0</v>
      </c>
      <c r="P70" s="10">
        <f>FC_IND_CPC_BC_E!P70+FC_IND_CPC_OC_E!P70+FC_IND_CPC_PH_E!P70</f>
        <v>0</v>
      </c>
      <c r="Q70" s="10">
        <f>FC_IND_CPC_BC_E!Q70+FC_IND_CPC_OC_E!Q70+FC_IND_CPC_PH_E!Q70</f>
        <v>0</v>
      </c>
      <c r="R70" s="10">
        <f>FC_IND_CPC_BC_E!R70+FC_IND_CPC_OC_E!R70+FC_IND_CPC_PH_E!R70</f>
        <v>0</v>
      </c>
      <c r="S70" s="10">
        <f>FC_IND_CPC_BC_E!S70+FC_IND_CPC_OC_E!S70+FC_IND_CPC_PH_E!S70</f>
        <v>0</v>
      </c>
      <c r="T70" s="10">
        <f>FC_IND_CPC_BC_E!T70+FC_IND_CPC_OC_E!T70+FC_IND_CPC_PH_E!T70</f>
        <v>0</v>
      </c>
      <c r="U70" s="10">
        <f>FC_IND_CPC_BC_E!U70+FC_IND_CPC_OC_E!U70+FC_IND_CPC_PH_E!U70</f>
        <v>0</v>
      </c>
      <c r="V70" s="10">
        <f>FC_IND_CPC_BC_E!V70+FC_IND_CPC_OC_E!V70+FC_IND_CPC_PH_E!V70</f>
        <v>0</v>
      </c>
      <c r="W70" s="10">
        <f>FC_IND_CPC_BC_E!W70+FC_IND_CPC_OC_E!W70+FC_IND_CPC_PH_E!W70</f>
        <v>0</v>
      </c>
      <c r="X70" s="10">
        <f>FC_IND_CPC_BC_E!X70+FC_IND_CPC_OC_E!X70+FC_IND_CPC_PH_E!X70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9.5022355975924313</v>
      </c>
      <c r="S71" s="37">
        <f t="shared" si="34"/>
        <v>13.345571797076534</v>
      </c>
      <c r="T71" s="37">
        <f t="shared" si="34"/>
        <v>17.643680137575231</v>
      </c>
      <c r="U71" s="37">
        <f t="shared" si="34"/>
        <v>19.811177987962161</v>
      </c>
      <c r="V71" s="37">
        <f t="shared" si="34"/>
        <v>16.194582975064481</v>
      </c>
      <c r="W71" s="37">
        <f t="shared" si="34"/>
        <v>13.866895958727428</v>
      </c>
      <c r="X71" s="37">
        <f t="shared" ref="X71" si="35">SUM(X72:X73)</f>
        <v>2.059071367153912</v>
      </c>
    </row>
    <row r="72" spans="1:24" ht="11.25" customHeight="1" x14ac:dyDescent="0.2">
      <c r="A72" s="42" t="s">
        <v>131</v>
      </c>
      <c r="B72" s="9" t="s">
        <v>132</v>
      </c>
      <c r="C72" s="10">
        <f>FC_IND_CPC_BC_E!C72+FC_IND_CPC_OC_E!C72+FC_IND_CPC_PH_E!C72</f>
        <v>0</v>
      </c>
      <c r="D72" s="10">
        <f>FC_IND_CPC_BC_E!D72+FC_IND_CPC_OC_E!D72+FC_IND_CPC_PH_E!D72</f>
        <v>0</v>
      </c>
      <c r="E72" s="10">
        <f>FC_IND_CPC_BC_E!E72+FC_IND_CPC_OC_E!E72+FC_IND_CPC_PH_E!E72</f>
        <v>0</v>
      </c>
      <c r="F72" s="10">
        <f>FC_IND_CPC_BC_E!F72+FC_IND_CPC_OC_E!F72+FC_IND_CPC_PH_E!F72</f>
        <v>0</v>
      </c>
      <c r="G72" s="10">
        <f>FC_IND_CPC_BC_E!G72+FC_IND_CPC_OC_E!G72+FC_IND_CPC_PH_E!G72</f>
        <v>0</v>
      </c>
      <c r="H72" s="10">
        <f>FC_IND_CPC_BC_E!H72+FC_IND_CPC_OC_E!H72+FC_IND_CPC_PH_E!H72</f>
        <v>0</v>
      </c>
      <c r="I72" s="10">
        <f>FC_IND_CPC_BC_E!I72+FC_IND_CPC_OC_E!I72+FC_IND_CPC_PH_E!I72</f>
        <v>0</v>
      </c>
      <c r="J72" s="10">
        <f>FC_IND_CPC_BC_E!J72+FC_IND_CPC_OC_E!J72+FC_IND_CPC_PH_E!J72</f>
        <v>0</v>
      </c>
      <c r="K72" s="10">
        <f>FC_IND_CPC_BC_E!K72+FC_IND_CPC_OC_E!K72+FC_IND_CPC_PH_E!K72</f>
        <v>0</v>
      </c>
      <c r="L72" s="10">
        <f>FC_IND_CPC_BC_E!L72+FC_IND_CPC_OC_E!L72+FC_IND_CPC_PH_E!L72</f>
        <v>0</v>
      </c>
      <c r="M72" s="10">
        <f>FC_IND_CPC_BC_E!M72+FC_IND_CPC_OC_E!M72+FC_IND_CPC_PH_E!M72</f>
        <v>0</v>
      </c>
      <c r="N72" s="10">
        <f>FC_IND_CPC_BC_E!N72+FC_IND_CPC_OC_E!N72+FC_IND_CPC_PH_E!N72</f>
        <v>0</v>
      </c>
      <c r="O72" s="10">
        <f>FC_IND_CPC_BC_E!O72+FC_IND_CPC_OC_E!O72+FC_IND_CPC_PH_E!O72</f>
        <v>0</v>
      </c>
      <c r="P72" s="10">
        <f>FC_IND_CPC_BC_E!P72+FC_IND_CPC_OC_E!P72+FC_IND_CPC_PH_E!P72</f>
        <v>0</v>
      </c>
      <c r="Q72" s="10">
        <f>FC_IND_CPC_BC_E!Q72+FC_IND_CPC_OC_E!Q72+FC_IND_CPC_PH_E!Q72</f>
        <v>0</v>
      </c>
      <c r="R72" s="10">
        <f>FC_IND_CPC_BC_E!R72+FC_IND_CPC_OC_E!R72+FC_IND_CPC_PH_E!R72</f>
        <v>9.5022355975924313</v>
      </c>
      <c r="S72" s="10">
        <f>FC_IND_CPC_BC_E!S72+FC_IND_CPC_OC_E!S72+FC_IND_CPC_PH_E!S72</f>
        <v>13.345571797076534</v>
      </c>
      <c r="T72" s="10">
        <f>FC_IND_CPC_BC_E!T72+FC_IND_CPC_OC_E!T72+FC_IND_CPC_PH_E!T72</f>
        <v>17.643680137575231</v>
      </c>
      <c r="U72" s="10">
        <f>FC_IND_CPC_BC_E!U72+FC_IND_CPC_OC_E!U72+FC_IND_CPC_PH_E!U72</f>
        <v>19.811177987962161</v>
      </c>
      <c r="V72" s="10">
        <f>FC_IND_CPC_BC_E!V72+FC_IND_CPC_OC_E!V72+FC_IND_CPC_PH_E!V72</f>
        <v>16.194582975064481</v>
      </c>
      <c r="W72" s="10">
        <f>FC_IND_CPC_BC_E!W72+FC_IND_CPC_OC_E!W72+FC_IND_CPC_PH_E!W72</f>
        <v>13.866895958727428</v>
      </c>
      <c r="X72" s="10">
        <f>FC_IND_CPC_BC_E!X72+FC_IND_CPC_OC_E!X72+FC_IND_CPC_PH_E!X72</f>
        <v>2.059071367153912</v>
      </c>
    </row>
    <row r="73" spans="1:24" ht="11.25" customHeight="1" x14ac:dyDescent="0.2">
      <c r="A73" s="42" t="s">
        <v>133</v>
      </c>
      <c r="B73" s="9" t="s">
        <v>134</v>
      </c>
      <c r="C73" s="10">
        <f>FC_IND_CPC_BC_E!C73+FC_IND_CPC_OC_E!C73+FC_IND_CPC_PH_E!C73</f>
        <v>0</v>
      </c>
      <c r="D73" s="10">
        <f>FC_IND_CPC_BC_E!D73+FC_IND_CPC_OC_E!D73+FC_IND_CPC_PH_E!D73</f>
        <v>0</v>
      </c>
      <c r="E73" s="10">
        <f>FC_IND_CPC_BC_E!E73+FC_IND_CPC_OC_E!E73+FC_IND_CPC_PH_E!E73</f>
        <v>0</v>
      </c>
      <c r="F73" s="10">
        <f>FC_IND_CPC_BC_E!F73+FC_IND_CPC_OC_E!F73+FC_IND_CPC_PH_E!F73</f>
        <v>0</v>
      </c>
      <c r="G73" s="10">
        <f>FC_IND_CPC_BC_E!G73+FC_IND_CPC_OC_E!G73+FC_IND_CPC_PH_E!G73</f>
        <v>0</v>
      </c>
      <c r="H73" s="10">
        <f>FC_IND_CPC_BC_E!H73+FC_IND_CPC_OC_E!H73+FC_IND_CPC_PH_E!H73</f>
        <v>0</v>
      </c>
      <c r="I73" s="10">
        <f>FC_IND_CPC_BC_E!I73+FC_IND_CPC_OC_E!I73+FC_IND_CPC_PH_E!I73</f>
        <v>0</v>
      </c>
      <c r="J73" s="10">
        <f>FC_IND_CPC_BC_E!J73+FC_IND_CPC_OC_E!J73+FC_IND_CPC_PH_E!J73</f>
        <v>0</v>
      </c>
      <c r="K73" s="10">
        <f>FC_IND_CPC_BC_E!K73+FC_IND_CPC_OC_E!K73+FC_IND_CPC_PH_E!K73</f>
        <v>0</v>
      </c>
      <c r="L73" s="10">
        <f>FC_IND_CPC_BC_E!L73+FC_IND_CPC_OC_E!L73+FC_IND_CPC_PH_E!L73</f>
        <v>0</v>
      </c>
      <c r="M73" s="10">
        <f>FC_IND_CPC_BC_E!M73+FC_IND_CPC_OC_E!M73+FC_IND_CPC_PH_E!M73</f>
        <v>0</v>
      </c>
      <c r="N73" s="10">
        <f>FC_IND_CPC_BC_E!N73+FC_IND_CPC_OC_E!N73+FC_IND_CPC_PH_E!N73</f>
        <v>0</v>
      </c>
      <c r="O73" s="10">
        <f>FC_IND_CPC_BC_E!O73+FC_IND_CPC_OC_E!O73+FC_IND_CPC_PH_E!O73</f>
        <v>0</v>
      </c>
      <c r="P73" s="10">
        <f>FC_IND_CPC_BC_E!P73+FC_IND_CPC_OC_E!P73+FC_IND_CPC_PH_E!P73</f>
        <v>0</v>
      </c>
      <c r="Q73" s="10">
        <f>FC_IND_CPC_BC_E!Q73+FC_IND_CPC_OC_E!Q73+FC_IND_CPC_PH_E!Q73</f>
        <v>0</v>
      </c>
      <c r="R73" s="10">
        <f>FC_IND_CPC_BC_E!R73+FC_IND_CPC_OC_E!R73+FC_IND_CPC_PH_E!R73</f>
        <v>0</v>
      </c>
      <c r="S73" s="10">
        <f>FC_IND_CPC_BC_E!S73+FC_IND_CPC_OC_E!S73+FC_IND_CPC_PH_E!S73</f>
        <v>0</v>
      </c>
      <c r="T73" s="10">
        <f>FC_IND_CPC_BC_E!T73+FC_IND_CPC_OC_E!T73+FC_IND_CPC_PH_E!T73</f>
        <v>0</v>
      </c>
      <c r="U73" s="10">
        <f>FC_IND_CPC_BC_E!U73+FC_IND_CPC_OC_E!U73+FC_IND_CPC_PH_E!U73</f>
        <v>0</v>
      </c>
      <c r="V73" s="10">
        <f>FC_IND_CPC_BC_E!V73+FC_IND_CPC_OC_E!V73+FC_IND_CPC_PH_E!V73</f>
        <v>0</v>
      </c>
      <c r="W73" s="10">
        <f>FC_IND_CPC_BC_E!W73+FC_IND_CPC_OC_E!W73+FC_IND_CPC_PH_E!W73</f>
        <v>0</v>
      </c>
      <c r="X73" s="10">
        <f>FC_IND_CPC_BC_E!X73+FC_IND_CPC_OC_E!X73+FC_IND_CPC_PH_E!X73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FC_IND_CPC_BC_E!C74+FC_IND_CPC_OC_E!C74+FC_IND_CPC_PH_E!C74</f>
        <v>0</v>
      </c>
      <c r="D74" s="37">
        <f>FC_IND_CPC_BC_E!D74+FC_IND_CPC_OC_E!D74+FC_IND_CPC_PH_E!D74</f>
        <v>0</v>
      </c>
      <c r="E74" s="37">
        <f>FC_IND_CPC_BC_E!E74+FC_IND_CPC_OC_E!E74+FC_IND_CPC_PH_E!E74</f>
        <v>0</v>
      </c>
      <c r="F74" s="37">
        <f>FC_IND_CPC_BC_E!F74+FC_IND_CPC_OC_E!F74+FC_IND_CPC_PH_E!F74</f>
        <v>0</v>
      </c>
      <c r="G74" s="37">
        <f>FC_IND_CPC_BC_E!G74+FC_IND_CPC_OC_E!G74+FC_IND_CPC_PH_E!G74</f>
        <v>0</v>
      </c>
      <c r="H74" s="37">
        <f>FC_IND_CPC_BC_E!H74+FC_IND_CPC_OC_E!H74+FC_IND_CPC_PH_E!H74</f>
        <v>0</v>
      </c>
      <c r="I74" s="37">
        <f>FC_IND_CPC_BC_E!I74+FC_IND_CPC_OC_E!I74+FC_IND_CPC_PH_E!I74</f>
        <v>0</v>
      </c>
      <c r="J74" s="37">
        <f>FC_IND_CPC_BC_E!J74+FC_IND_CPC_OC_E!J74+FC_IND_CPC_PH_E!J74</f>
        <v>0</v>
      </c>
      <c r="K74" s="37">
        <f>FC_IND_CPC_BC_E!K74+FC_IND_CPC_OC_E!K74+FC_IND_CPC_PH_E!K74</f>
        <v>0</v>
      </c>
      <c r="L74" s="37">
        <f>FC_IND_CPC_BC_E!L74+FC_IND_CPC_OC_E!L74+FC_IND_CPC_PH_E!L74</f>
        <v>0</v>
      </c>
      <c r="M74" s="37">
        <f>FC_IND_CPC_BC_E!M74+FC_IND_CPC_OC_E!M74+FC_IND_CPC_PH_E!M74</f>
        <v>0</v>
      </c>
      <c r="N74" s="37">
        <f>FC_IND_CPC_BC_E!N74+FC_IND_CPC_OC_E!N74+FC_IND_CPC_PH_E!N74</f>
        <v>0</v>
      </c>
      <c r="O74" s="37">
        <f>FC_IND_CPC_BC_E!O74+FC_IND_CPC_OC_E!O74+FC_IND_CPC_PH_E!O74</f>
        <v>0</v>
      </c>
      <c r="P74" s="37">
        <f>FC_IND_CPC_BC_E!P74+FC_IND_CPC_OC_E!P74+FC_IND_CPC_PH_E!P74</f>
        <v>0</v>
      </c>
      <c r="Q74" s="37">
        <f>FC_IND_CPC_BC_E!Q74+FC_IND_CPC_OC_E!Q74+FC_IND_CPC_PH_E!Q74</f>
        <v>0</v>
      </c>
      <c r="R74" s="37">
        <f>FC_IND_CPC_BC_E!R74+FC_IND_CPC_OC_E!R74+FC_IND_CPC_PH_E!R74</f>
        <v>0</v>
      </c>
      <c r="S74" s="37">
        <f>FC_IND_CPC_BC_E!S74+FC_IND_CPC_OC_E!S74+FC_IND_CPC_PH_E!S74</f>
        <v>0</v>
      </c>
      <c r="T74" s="37">
        <f>FC_IND_CPC_BC_E!T74+FC_IND_CPC_OC_E!T74+FC_IND_CPC_PH_E!T74</f>
        <v>0</v>
      </c>
      <c r="U74" s="37">
        <f>FC_IND_CPC_BC_E!U74+FC_IND_CPC_OC_E!U74+FC_IND_CPC_PH_E!U74</f>
        <v>0</v>
      </c>
      <c r="V74" s="37">
        <f>FC_IND_CPC_BC_E!V74+FC_IND_CPC_OC_E!V74+FC_IND_CPC_PH_E!V74</f>
        <v>0</v>
      </c>
      <c r="W74" s="37">
        <f>FC_IND_CPC_BC_E!W74+FC_IND_CPC_OC_E!W74+FC_IND_CPC_PH_E!W74</f>
        <v>0</v>
      </c>
      <c r="X74" s="37">
        <f>FC_IND_CPC_BC_E!X74+FC_IND_CPC_OC_E!X74+FC_IND_CPC_PH_E!X74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FC_IND_CPC_BC_E!C75+FC_IND_CPC_OC_E!C75+FC_IND_CPC_PH_E!C75</f>
        <v>2437.1834909716249</v>
      </c>
      <c r="D75" s="37">
        <f>FC_IND_CPC_BC_E!D75+FC_IND_CPC_OC_E!D75+FC_IND_CPC_PH_E!D75</f>
        <v>2451.0366294067071</v>
      </c>
      <c r="E75" s="37">
        <f>FC_IND_CPC_BC_E!E75+FC_IND_CPC_OC_E!E75+FC_IND_CPC_PH_E!E75</f>
        <v>2575.4753224419605</v>
      </c>
      <c r="F75" s="37">
        <f>FC_IND_CPC_BC_E!F75+FC_IND_CPC_OC_E!F75+FC_IND_CPC_PH_E!F75</f>
        <v>2669.5805674978515</v>
      </c>
      <c r="G75" s="37">
        <f>FC_IND_CPC_BC_E!G75+FC_IND_CPC_OC_E!G75+FC_IND_CPC_PH_E!G75</f>
        <v>2842.5049871023216</v>
      </c>
      <c r="H75" s="37">
        <f>FC_IND_CPC_BC_E!H75+FC_IND_CPC_OC_E!H75+FC_IND_CPC_PH_E!H75</f>
        <v>2807.1558039552883</v>
      </c>
      <c r="I75" s="37">
        <f>FC_IND_CPC_BC_E!I75+FC_IND_CPC_OC_E!I75+FC_IND_CPC_PH_E!I75</f>
        <v>2191.649957007739</v>
      </c>
      <c r="J75" s="37">
        <f>FC_IND_CPC_BC_E!J75+FC_IND_CPC_OC_E!J75+FC_IND_CPC_PH_E!J75</f>
        <v>2206.4583834909722</v>
      </c>
      <c r="K75" s="37">
        <f>FC_IND_CPC_BC_E!K75+FC_IND_CPC_OC_E!K75+FC_IND_CPC_PH_E!K75</f>
        <v>2105.1877042132414</v>
      </c>
      <c r="L75" s="37">
        <f>FC_IND_CPC_BC_E!L75+FC_IND_CPC_OC_E!L75+FC_IND_CPC_PH_E!L75</f>
        <v>1897.1529664660359</v>
      </c>
      <c r="M75" s="37">
        <f>FC_IND_CPC_BC_E!M75+FC_IND_CPC_OC_E!M75+FC_IND_CPC_PH_E!M75</f>
        <v>1907.662166809974</v>
      </c>
      <c r="N75" s="37">
        <f>FC_IND_CPC_BC_E!N75+FC_IND_CPC_OC_E!N75+FC_IND_CPC_PH_E!N75</f>
        <v>1937.2791057609629</v>
      </c>
      <c r="O75" s="37">
        <f>FC_IND_CPC_BC_E!O75+FC_IND_CPC_OC_E!O75+FC_IND_CPC_PH_E!O75</f>
        <v>1867.7748925193471</v>
      </c>
      <c r="P75" s="37">
        <f>FC_IND_CPC_BC_E!P75+FC_IND_CPC_OC_E!P75+FC_IND_CPC_PH_E!P75</f>
        <v>1853.4441960447116</v>
      </c>
      <c r="Q75" s="37">
        <f>FC_IND_CPC_BC_E!Q75+FC_IND_CPC_OC_E!Q75+FC_IND_CPC_PH_E!Q75</f>
        <v>1881.6279449699052</v>
      </c>
      <c r="R75" s="37">
        <f>FC_IND_CPC_BC_E!R75+FC_IND_CPC_OC_E!R75+FC_IND_CPC_PH_E!R75</f>
        <v>1546.761220980223</v>
      </c>
      <c r="S75" s="37">
        <f>FC_IND_CPC_BC_E!S75+FC_IND_CPC_OC_E!S75+FC_IND_CPC_PH_E!S75</f>
        <v>1495.589337919175</v>
      </c>
      <c r="T75" s="37">
        <f>FC_IND_CPC_BC_E!T75+FC_IND_CPC_OC_E!T75+FC_IND_CPC_PH_E!T75</f>
        <v>1334.8754084264831</v>
      </c>
      <c r="U75" s="37">
        <f>FC_IND_CPC_BC_E!U75+FC_IND_CPC_OC_E!U75+FC_IND_CPC_PH_E!U75</f>
        <v>1249.3848667239893</v>
      </c>
      <c r="V75" s="37">
        <f>FC_IND_CPC_BC_E!V75+FC_IND_CPC_OC_E!V75+FC_IND_CPC_PH_E!V75</f>
        <v>1387.412553740327</v>
      </c>
      <c r="W75" s="37">
        <f>FC_IND_CPC_BC_E!W75+FC_IND_CPC_OC_E!W75+FC_IND_CPC_PH_E!W75</f>
        <v>1213.0834049871019</v>
      </c>
      <c r="X75" s="37">
        <f>FC_IND_CPC_BC_E!X75+FC_IND_CPC_OC_E!X75+FC_IND_CPC_PH_E!X75</f>
        <v>1318.2855546001717</v>
      </c>
    </row>
    <row r="76" spans="1:24" ht="11.25" customHeight="1" x14ac:dyDescent="0.2">
      <c r="A76" s="38" t="s">
        <v>139</v>
      </c>
      <c r="B76" s="39" t="s">
        <v>140</v>
      </c>
      <c r="C76" s="40">
        <f>FC_IND_CPC_BC_E!C76+FC_IND_CPC_OC_E!C76+FC_IND_CPC_PH_E!C76</f>
        <v>1002.665520206363</v>
      </c>
      <c r="D76" s="40">
        <f>FC_IND_CPC_BC_E!D76+FC_IND_CPC_OC_E!D76+FC_IND_CPC_PH_E!D76</f>
        <v>1002.751504729149</v>
      </c>
      <c r="E76" s="40">
        <f>FC_IND_CPC_BC_E!E76+FC_IND_CPC_OC_E!E76+FC_IND_CPC_PH_E!E76</f>
        <v>1048.8392089423901</v>
      </c>
      <c r="F76" s="40">
        <f>FC_IND_CPC_BC_E!F76+FC_IND_CPC_OC_E!F76+FC_IND_CPC_PH_E!F76</f>
        <v>1051.4187446259671</v>
      </c>
      <c r="G76" s="40">
        <f>FC_IND_CPC_BC_E!G76+FC_IND_CPC_OC_E!G76+FC_IND_CPC_PH_E!G76</f>
        <v>1064.9183147033532</v>
      </c>
      <c r="H76" s="40">
        <f>FC_IND_CPC_BC_E!H76+FC_IND_CPC_OC_E!H76+FC_IND_CPC_PH_E!H76</f>
        <v>1085.640584694755</v>
      </c>
      <c r="I76" s="40">
        <f>FC_IND_CPC_BC_E!I76+FC_IND_CPC_OC_E!I76+FC_IND_CPC_PH_E!I76</f>
        <v>1106.0189165950133</v>
      </c>
      <c r="J76" s="40">
        <f>FC_IND_CPC_BC_E!J76+FC_IND_CPC_OC_E!J76+FC_IND_CPC_PH_E!J76</f>
        <v>1131.556319862425</v>
      </c>
      <c r="K76" s="40">
        <f>FC_IND_CPC_BC_E!K76+FC_IND_CPC_OC_E!K76+FC_IND_CPC_PH_E!K76</f>
        <v>1076.52622527945</v>
      </c>
      <c r="L76" s="40">
        <f>FC_IND_CPC_BC_E!L76+FC_IND_CPC_OC_E!L76+FC_IND_CPC_PH_E!L76</f>
        <v>1059.6732588134132</v>
      </c>
      <c r="M76" s="40">
        <f>FC_IND_CPC_BC_E!M76+FC_IND_CPC_OC_E!M76+FC_IND_CPC_PH_E!M76</f>
        <v>1136.5434221840073</v>
      </c>
      <c r="N76" s="40">
        <f>FC_IND_CPC_BC_E!N76+FC_IND_CPC_OC_E!N76+FC_IND_CPC_PH_E!N76</f>
        <v>1116.9389509888217</v>
      </c>
      <c r="O76" s="40">
        <f>FC_IND_CPC_BC_E!O76+FC_IND_CPC_OC_E!O76+FC_IND_CPC_PH_E!O76</f>
        <v>1073.499656061909</v>
      </c>
      <c r="P76" s="40">
        <f>FC_IND_CPC_BC_E!P76+FC_IND_CPC_OC_E!P76+FC_IND_CPC_PH_E!P76</f>
        <v>1079.971453138435</v>
      </c>
      <c r="Q76" s="40">
        <f>FC_IND_CPC_BC_E!Q76+FC_IND_CPC_OC_E!Q76+FC_IND_CPC_PH_E!Q76</f>
        <v>1049.2453998280312</v>
      </c>
      <c r="R76" s="40">
        <f>FC_IND_CPC_BC_E!R76+FC_IND_CPC_OC_E!R76+FC_IND_CPC_PH_E!R76</f>
        <v>1094.8512467755797</v>
      </c>
      <c r="S76" s="40">
        <f>FC_IND_CPC_BC_E!S76+FC_IND_CPC_OC_E!S76+FC_IND_CPC_PH_E!S76</f>
        <v>1126.0426483233023</v>
      </c>
      <c r="T76" s="40">
        <f>FC_IND_CPC_BC_E!T76+FC_IND_CPC_OC_E!T76+FC_IND_CPC_PH_E!T76</f>
        <v>1133.937145313844</v>
      </c>
      <c r="U76" s="40">
        <f>FC_IND_CPC_BC_E!U76+FC_IND_CPC_OC_E!U76+FC_IND_CPC_PH_E!U76</f>
        <v>1159.8370593293209</v>
      </c>
      <c r="V76" s="40">
        <f>FC_IND_CPC_BC_E!V76+FC_IND_CPC_OC_E!V76+FC_IND_CPC_PH_E!V76</f>
        <v>1098.9120378331897</v>
      </c>
      <c r="W76" s="40">
        <f>FC_IND_CPC_BC_E!W76+FC_IND_CPC_OC_E!W76+FC_IND_CPC_PH_E!W76</f>
        <v>1145.5201203783324</v>
      </c>
      <c r="X76" s="40">
        <f>FC_IND_CPC_BC_E!X76+FC_IND_CPC_OC_E!X76+FC_IND_CPC_PH_E!X76</f>
        <v>1144.7440240756662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428</v>
      </c>
      <c r="B1" s="4" t="s">
        <v>427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X2" si="0">SUM(C3,C17,C22,C25,C26,C51,C52,C71,C74,C75,C76)</f>
        <v>6075.4181742433075</v>
      </c>
      <c r="D2" s="31">
        <f t="shared" si="0"/>
        <v>6052.958713030851</v>
      </c>
      <c r="E2" s="31">
        <f t="shared" si="0"/>
        <v>6369.7055878682631</v>
      </c>
      <c r="F2" s="31">
        <f t="shared" si="0"/>
        <v>6595.287963201602</v>
      </c>
      <c r="G2" s="31">
        <f t="shared" si="0"/>
        <v>6659.8447935425484</v>
      </c>
      <c r="H2" s="31">
        <f t="shared" si="0"/>
        <v>6647.3750291544775</v>
      </c>
      <c r="I2" s="31">
        <f t="shared" si="0"/>
        <v>6426.4921317357221</v>
      </c>
      <c r="J2" s="31">
        <f t="shared" si="0"/>
        <v>6535.7323457477141</v>
      </c>
      <c r="K2" s="31">
        <f t="shared" si="0"/>
        <v>6090.2257197615208</v>
      </c>
      <c r="L2" s="31">
        <f t="shared" si="0"/>
        <v>6296.9419880498845</v>
      </c>
      <c r="M2" s="31">
        <f t="shared" si="0"/>
        <v>6888.5786005475948</v>
      </c>
      <c r="N2" s="31">
        <f t="shared" si="0"/>
        <v>6605.4574171219374</v>
      </c>
      <c r="O2" s="31">
        <f t="shared" si="0"/>
        <v>6889.3660760354851</v>
      </c>
      <c r="P2" s="31">
        <f t="shared" si="0"/>
        <v>6587.3213127355102</v>
      </c>
      <c r="Q2" s="31">
        <f t="shared" si="0"/>
        <v>6458.4769162989824</v>
      </c>
      <c r="R2" s="31">
        <f t="shared" si="0"/>
        <v>6389.5267467246722</v>
      </c>
      <c r="S2" s="31">
        <f t="shared" si="0"/>
        <v>6773.08734824975</v>
      </c>
      <c r="T2" s="31">
        <f t="shared" si="0"/>
        <v>6766.3404221837791</v>
      </c>
      <c r="U2" s="31">
        <f t="shared" si="0"/>
        <v>6734.8436725970569</v>
      </c>
      <c r="V2" s="31">
        <f t="shared" si="0"/>
        <v>6626.5465732655921</v>
      </c>
      <c r="W2" s="31">
        <f t="shared" si="0"/>
        <v>6712.7598885740736</v>
      </c>
      <c r="X2" s="31">
        <f t="shared" si="0"/>
        <v>6648.8620804608599</v>
      </c>
    </row>
    <row r="3" spans="1:24" ht="11.25" customHeight="1" x14ac:dyDescent="0.2">
      <c r="A3" s="32" t="s">
        <v>3</v>
      </c>
      <c r="B3" s="33" t="s">
        <v>4</v>
      </c>
      <c r="C3" s="34">
        <f t="shared" ref="C3:X3" si="1">SUM(C4,C8,C11)</f>
        <v>2.4931986543554165</v>
      </c>
      <c r="D3" s="34">
        <f t="shared" si="1"/>
        <v>0</v>
      </c>
      <c r="E3" s="34">
        <f t="shared" si="1"/>
        <v>0</v>
      </c>
      <c r="F3" s="34">
        <f t="shared" si="1"/>
        <v>0</v>
      </c>
      <c r="G3" s="34">
        <f t="shared" si="1"/>
        <v>0</v>
      </c>
      <c r="H3" s="34">
        <f t="shared" si="1"/>
        <v>0</v>
      </c>
      <c r="I3" s="34">
        <f t="shared" si="1"/>
        <v>0</v>
      </c>
      <c r="J3" s="34">
        <f t="shared" si="1"/>
        <v>0</v>
      </c>
      <c r="K3" s="34">
        <f t="shared" si="1"/>
        <v>0</v>
      </c>
      <c r="L3" s="34">
        <f t="shared" si="1"/>
        <v>0</v>
      </c>
      <c r="M3" s="34">
        <f t="shared" si="1"/>
        <v>0</v>
      </c>
      <c r="N3" s="34">
        <f t="shared" si="1"/>
        <v>0</v>
      </c>
      <c r="O3" s="34">
        <f t="shared" si="1"/>
        <v>1.2831915652757595</v>
      </c>
      <c r="P3" s="34">
        <f t="shared" si="1"/>
        <v>0</v>
      </c>
      <c r="Q3" s="34">
        <f t="shared" si="1"/>
        <v>0</v>
      </c>
      <c r="R3" s="34">
        <f t="shared" si="1"/>
        <v>0</v>
      </c>
      <c r="S3" s="34">
        <f t="shared" si="1"/>
        <v>0</v>
      </c>
      <c r="T3" s="34">
        <f t="shared" si="1"/>
        <v>0</v>
      </c>
      <c r="U3" s="34">
        <f t="shared" si="1"/>
        <v>0</v>
      </c>
      <c r="V3" s="34">
        <f t="shared" si="1"/>
        <v>0</v>
      </c>
      <c r="W3" s="34">
        <f t="shared" si="1"/>
        <v>0</v>
      </c>
      <c r="X3" s="34">
        <f t="shared" si="1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X4" si="2">SUM(C5:C7)</f>
        <v>2.4931986543554165</v>
      </c>
      <c r="D4" s="29">
        <f t="shared" si="2"/>
        <v>0</v>
      </c>
      <c r="E4" s="29">
        <f t="shared" si="2"/>
        <v>0</v>
      </c>
      <c r="F4" s="29">
        <f t="shared" si="2"/>
        <v>0</v>
      </c>
      <c r="G4" s="29">
        <f t="shared" si="2"/>
        <v>0</v>
      </c>
      <c r="H4" s="29">
        <f t="shared" si="2"/>
        <v>0</v>
      </c>
      <c r="I4" s="29">
        <f t="shared" si="2"/>
        <v>0</v>
      </c>
      <c r="J4" s="29">
        <f t="shared" si="2"/>
        <v>0</v>
      </c>
      <c r="K4" s="29">
        <f t="shared" si="2"/>
        <v>0</v>
      </c>
      <c r="L4" s="29">
        <f t="shared" si="2"/>
        <v>0</v>
      </c>
      <c r="M4" s="29">
        <f t="shared" si="2"/>
        <v>0</v>
      </c>
      <c r="N4" s="29">
        <f t="shared" si="2"/>
        <v>0</v>
      </c>
      <c r="O4" s="29">
        <f t="shared" si="2"/>
        <v>0</v>
      </c>
      <c r="P4" s="29">
        <f t="shared" si="2"/>
        <v>0</v>
      </c>
      <c r="Q4" s="29">
        <f t="shared" si="2"/>
        <v>0</v>
      </c>
      <c r="R4" s="29">
        <f t="shared" si="2"/>
        <v>0</v>
      </c>
      <c r="S4" s="29">
        <f t="shared" si="2"/>
        <v>0</v>
      </c>
      <c r="T4" s="29">
        <f t="shared" si="2"/>
        <v>0</v>
      </c>
      <c r="U4" s="29">
        <f t="shared" si="2"/>
        <v>0</v>
      </c>
      <c r="V4" s="29">
        <f t="shared" si="2"/>
        <v>0</v>
      </c>
      <c r="W4" s="29">
        <f t="shared" si="2"/>
        <v>0</v>
      </c>
      <c r="X4" s="29">
        <f t="shared" si="2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2.4931986543554165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3">SUM(C9:C10)</f>
        <v>0</v>
      </c>
      <c r="D8" s="29">
        <f t="shared" si="3"/>
        <v>0</v>
      </c>
      <c r="E8" s="29">
        <f t="shared" si="3"/>
        <v>0</v>
      </c>
      <c r="F8" s="29">
        <f t="shared" si="3"/>
        <v>0</v>
      </c>
      <c r="G8" s="29">
        <f t="shared" si="3"/>
        <v>0</v>
      </c>
      <c r="H8" s="29">
        <f t="shared" si="3"/>
        <v>0</v>
      </c>
      <c r="I8" s="29">
        <f t="shared" si="3"/>
        <v>0</v>
      </c>
      <c r="J8" s="29">
        <f t="shared" si="3"/>
        <v>0</v>
      </c>
      <c r="K8" s="29">
        <f t="shared" si="3"/>
        <v>0</v>
      </c>
      <c r="L8" s="29">
        <f t="shared" si="3"/>
        <v>0</v>
      </c>
      <c r="M8" s="29">
        <f t="shared" si="3"/>
        <v>0</v>
      </c>
      <c r="N8" s="29">
        <f t="shared" si="3"/>
        <v>0</v>
      </c>
      <c r="O8" s="29">
        <f t="shared" si="3"/>
        <v>0</v>
      </c>
      <c r="P8" s="29">
        <f t="shared" si="3"/>
        <v>0</v>
      </c>
      <c r="Q8" s="29">
        <f t="shared" si="3"/>
        <v>0</v>
      </c>
      <c r="R8" s="29">
        <f t="shared" si="3"/>
        <v>0</v>
      </c>
      <c r="S8" s="29">
        <f t="shared" si="3"/>
        <v>0</v>
      </c>
      <c r="T8" s="29">
        <f t="shared" si="3"/>
        <v>0</v>
      </c>
      <c r="U8" s="29">
        <f t="shared" si="3"/>
        <v>0</v>
      </c>
      <c r="V8" s="29">
        <f t="shared" si="3"/>
        <v>0</v>
      </c>
      <c r="W8" s="29">
        <f t="shared" si="3"/>
        <v>0</v>
      </c>
      <c r="X8" s="29">
        <f t="shared" si="3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4">SUM(C12:C16)</f>
        <v>0</v>
      </c>
      <c r="D11" s="29">
        <f t="shared" si="4"/>
        <v>0</v>
      </c>
      <c r="E11" s="29">
        <f t="shared" si="4"/>
        <v>0</v>
      </c>
      <c r="F11" s="29">
        <f t="shared" si="4"/>
        <v>0</v>
      </c>
      <c r="G11" s="29">
        <f t="shared" si="4"/>
        <v>0</v>
      </c>
      <c r="H11" s="29">
        <f t="shared" si="4"/>
        <v>0</v>
      </c>
      <c r="I11" s="29">
        <f t="shared" si="4"/>
        <v>0</v>
      </c>
      <c r="J11" s="29">
        <f t="shared" si="4"/>
        <v>0</v>
      </c>
      <c r="K11" s="29">
        <f t="shared" si="4"/>
        <v>0</v>
      </c>
      <c r="L11" s="29">
        <f t="shared" si="4"/>
        <v>0</v>
      </c>
      <c r="M11" s="29">
        <f t="shared" si="4"/>
        <v>0</v>
      </c>
      <c r="N11" s="29">
        <f t="shared" si="4"/>
        <v>0</v>
      </c>
      <c r="O11" s="29">
        <f t="shared" si="4"/>
        <v>1.2831915652757595</v>
      </c>
      <c r="P11" s="29">
        <f t="shared" si="4"/>
        <v>0</v>
      </c>
      <c r="Q11" s="29">
        <f t="shared" si="4"/>
        <v>0</v>
      </c>
      <c r="R11" s="29">
        <f t="shared" si="4"/>
        <v>0</v>
      </c>
      <c r="S11" s="29">
        <f t="shared" si="4"/>
        <v>0</v>
      </c>
      <c r="T11" s="29">
        <f t="shared" si="4"/>
        <v>0</v>
      </c>
      <c r="U11" s="29">
        <f t="shared" si="4"/>
        <v>0</v>
      </c>
      <c r="V11" s="29">
        <f t="shared" si="4"/>
        <v>0</v>
      </c>
      <c r="W11" s="29">
        <f t="shared" si="4"/>
        <v>0</v>
      </c>
      <c r="X11" s="29">
        <f t="shared" si="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1.2831915652757595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5">SUM(C18:C21)</f>
        <v>0</v>
      </c>
      <c r="D17" s="37">
        <f t="shared" si="5"/>
        <v>0</v>
      </c>
      <c r="E17" s="37">
        <f t="shared" si="5"/>
        <v>0</v>
      </c>
      <c r="F17" s="37">
        <f t="shared" si="5"/>
        <v>0</v>
      </c>
      <c r="G17" s="37">
        <f t="shared" si="5"/>
        <v>0</v>
      </c>
      <c r="H17" s="37">
        <f t="shared" si="5"/>
        <v>0</v>
      </c>
      <c r="I17" s="37">
        <f t="shared" si="5"/>
        <v>0</v>
      </c>
      <c r="J17" s="37">
        <f t="shared" si="5"/>
        <v>0</v>
      </c>
      <c r="K17" s="37">
        <f t="shared" si="5"/>
        <v>0</v>
      </c>
      <c r="L17" s="37">
        <f t="shared" si="5"/>
        <v>0</v>
      </c>
      <c r="M17" s="37">
        <f t="shared" si="5"/>
        <v>0</v>
      </c>
      <c r="N17" s="37">
        <f t="shared" si="5"/>
        <v>0</v>
      </c>
      <c r="O17" s="37">
        <f t="shared" si="5"/>
        <v>0</v>
      </c>
      <c r="P17" s="37">
        <f t="shared" si="5"/>
        <v>0</v>
      </c>
      <c r="Q17" s="37">
        <f t="shared" si="5"/>
        <v>0</v>
      </c>
      <c r="R17" s="37">
        <f t="shared" si="5"/>
        <v>0</v>
      </c>
      <c r="S17" s="37">
        <f t="shared" si="5"/>
        <v>0</v>
      </c>
      <c r="T17" s="37">
        <f t="shared" si="5"/>
        <v>0</v>
      </c>
      <c r="U17" s="37">
        <f t="shared" si="5"/>
        <v>0</v>
      </c>
      <c r="V17" s="37">
        <f t="shared" si="5"/>
        <v>0</v>
      </c>
      <c r="W17" s="37">
        <f t="shared" si="5"/>
        <v>0</v>
      </c>
      <c r="X17" s="37">
        <f t="shared" si="5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6">SUM(C23:C24)</f>
        <v>0</v>
      </c>
      <c r="D22" s="37">
        <f t="shared" si="6"/>
        <v>0</v>
      </c>
      <c r="E22" s="37">
        <f t="shared" si="6"/>
        <v>0</v>
      </c>
      <c r="F22" s="37">
        <f t="shared" si="6"/>
        <v>0</v>
      </c>
      <c r="G22" s="37">
        <f t="shared" si="6"/>
        <v>0</v>
      </c>
      <c r="H22" s="37">
        <f t="shared" si="6"/>
        <v>0</v>
      </c>
      <c r="I22" s="37">
        <f t="shared" si="6"/>
        <v>0</v>
      </c>
      <c r="J22" s="37">
        <f t="shared" si="6"/>
        <v>0</v>
      </c>
      <c r="K22" s="37">
        <f t="shared" si="6"/>
        <v>0</v>
      </c>
      <c r="L22" s="37">
        <f t="shared" si="6"/>
        <v>0</v>
      </c>
      <c r="M22" s="37">
        <f t="shared" si="6"/>
        <v>0</v>
      </c>
      <c r="N22" s="37">
        <f t="shared" si="6"/>
        <v>0</v>
      </c>
      <c r="O22" s="37">
        <f t="shared" si="6"/>
        <v>0</v>
      </c>
      <c r="P22" s="37">
        <f t="shared" si="6"/>
        <v>0</v>
      </c>
      <c r="Q22" s="37">
        <f t="shared" si="6"/>
        <v>0</v>
      </c>
      <c r="R22" s="37">
        <f t="shared" si="6"/>
        <v>0</v>
      </c>
      <c r="S22" s="37">
        <f t="shared" si="6"/>
        <v>0</v>
      </c>
      <c r="T22" s="37">
        <f t="shared" si="6"/>
        <v>0</v>
      </c>
      <c r="U22" s="37">
        <f t="shared" si="6"/>
        <v>0</v>
      </c>
      <c r="V22" s="37">
        <f t="shared" si="6"/>
        <v>0</v>
      </c>
      <c r="W22" s="37">
        <f t="shared" si="6"/>
        <v>0</v>
      </c>
      <c r="X22" s="37">
        <f t="shared" si="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7">SUM(C27,C33)</f>
        <v>1502.9477755202204</v>
      </c>
      <c r="D26" s="37">
        <f t="shared" si="7"/>
        <v>1665.0350159049251</v>
      </c>
      <c r="E26" s="37">
        <f t="shared" si="7"/>
        <v>1908.9093955554854</v>
      </c>
      <c r="F26" s="37">
        <f t="shared" si="7"/>
        <v>2032.8716876667227</v>
      </c>
      <c r="G26" s="37">
        <f t="shared" si="7"/>
        <v>1922.0974571774357</v>
      </c>
      <c r="H26" s="37">
        <f t="shared" si="7"/>
        <v>1860.3787560069361</v>
      </c>
      <c r="I26" s="37">
        <f t="shared" si="7"/>
        <v>2233.2154362177184</v>
      </c>
      <c r="J26" s="37">
        <f t="shared" si="7"/>
        <v>2389.1667130284873</v>
      </c>
      <c r="K26" s="37">
        <f t="shared" si="7"/>
        <v>2066.5324681648108</v>
      </c>
      <c r="L26" s="37">
        <f t="shared" si="7"/>
        <v>2214.8482444203073</v>
      </c>
      <c r="M26" s="37">
        <f t="shared" si="7"/>
        <v>2498.2599039259726</v>
      </c>
      <c r="N26" s="37">
        <f t="shared" si="7"/>
        <v>2167.7087436978809</v>
      </c>
      <c r="O26" s="37">
        <f t="shared" si="7"/>
        <v>2524.1468727652732</v>
      </c>
      <c r="P26" s="37">
        <f t="shared" si="7"/>
        <v>2236.4303918072274</v>
      </c>
      <c r="Q26" s="37">
        <f t="shared" si="7"/>
        <v>2284.5488427674909</v>
      </c>
      <c r="R26" s="37">
        <f t="shared" si="7"/>
        <v>2278.6969706437276</v>
      </c>
      <c r="S26" s="37">
        <f t="shared" si="7"/>
        <v>2565.7789120544544</v>
      </c>
      <c r="T26" s="37">
        <f t="shared" si="7"/>
        <v>2563.5957181505296</v>
      </c>
      <c r="U26" s="37">
        <f t="shared" si="7"/>
        <v>2628.6973897390349</v>
      </c>
      <c r="V26" s="37">
        <f t="shared" si="7"/>
        <v>2402.3072845821926</v>
      </c>
      <c r="W26" s="37">
        <f t="shared" si="7"/>
        <v>2587.3140434514771</v>
      </c>
      <c r="X26" s="37">
        <f t="shared" si="7"/>
        <v>2455.3289175941086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8">SUM(C28:C32)</f>
        <v>0</v>
      </c>
      <c r="D27" s="29">
        <f t="shared" si="8"/>
        <v>0</v>
      </c>
      <c r="E27" s="29">
        <f t="shared" si="8"/>
        <v>0</v>
      </c>
      <c r="F27" s="29">
        <f t="shared" si="8"/>
        <v>0</v>
      </c>
      <c r="G27" s="29">
        <f t="shared" si="8"/>
        <v>0</v>
      </c>
      <c r="H27" s="29">
        <f t="shared" si="8"/>
        <v>0</v>
      </c>
      <c r="I27" s="29">
        <f t="shared" si="8"/>
        <v>0</v>
      </c>
      <c r="J27" s="29">
        <f t="shared" si="8"/>
        <v>0</v>
      </c>
      <c r="K27" s="29">
        <f t="shared" si="8"/>
        <v>0</v>
      </c>
      <c r="L27" s="29">
        <f t="shared" si="8"/>
        <v>0</v>
      </c>
      <c r="M27" s="29">
        <f t="shared" si="8"/>
        <v>0</v>
      </c>
      <c r="N27" s="29">
        <f t="shared" si="8"/>
        <v>0</v>
      </c>
      <c r="O27" s="29">
        <f t="shared" si="8"/>
        <v>0</v>
      </c>
      <c r="P27" s="29">
        <f t="shared" si="8"/>
        <v>0</v>
      </c>
      <c r="Q27" s="29">
        <f t="shared" si="8"/>
        <v>0</v>
      </c>
      <c r="R27" s="29">
        <f t="shared" si="8"/>
        <v>0</v>
      </c>
      <c r="S27" s="29">
        <f t="shared" si="8"/>
        <v>0</v>
      </c>
      <c r="T27" s="29">
        <f t="shared" si="8"/>
        <v>0</v>
      </c>
      <c r="U27" s="29">
        <f t="shared" si="8"/>
        <v>0</v>
      </c>
      <c r="V27" s="29">
        <f t="shared" si="8"/>
        <v>0</v>
      </c>
      <c r="W27" s="29">
        <f t="shared" si="8"/>
        <v>0</v>
      </c>
      <c r="X27" s="29">
        <f t="shared" si="8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9">SUM(C34:C50)</f>
        <v>1502.9477755202204</v>
      </c>
      <c r="D33" s="29">
        <f t="shared" si="9"/>
        <v>1665.0350159049251</v>
      </c>
      <c r="E33" s="29">
        <f t="shared" si="9"/>
        <v>1908.9093955554854</v>
      </c>
      <c r="F33" s="29">
        <f t="shared" si="9"/>
        <v>2032.8716876667227</v>
      </c>
      <c r="G33" s="29">
        <f t="shared" si="9"/>
        <v>1922.0974571774357</v>
      </c>
      <c r="H33" s="29">
        <f t="shared" si="9"/>
        <v>1860.3787560069361</v>
      </c>
      <c r="I33" s="29">
        <f t="shared" si="9"/>
        <v>2233.2154362177184</v>
      </c>
      <c r="J33" s="29">
        <f t="shared" si="9"/>
        <v>2389.1667130284873</v>
      </c>
      <c r="K33" s="29">
        <f t="shared" si="9"/>
        <v>2066.5324681648108</v>
      </c>
      <c r="L33" s="29">
        <f t="shared" si="9"/>
        <v>2214.8482444203073</v>
      </c>
      <c r="M33" s="29">
        <f t="shared" si="9"/>
        <v>2498.2599039259726</v>
      </c>
      <c r="N33" s="29">
        <f t="shared" si="9"/>
        <v>2167.7087436978809</v>
      </c>
      <c r="O33" s="29">
        <f t="shared" si="9"/>
        <v>2524.1468727652732</v>
      </c>
      <c r="P33" s="29">
        <f t="shared" si="9"/>
        <v>2236.4303918072274</v>
      </c>
      <c r="Q33" s="29">
        <f t="shared" si="9"/>
        <v>2284.5488427674909</v>
      </c>
      <c r="R33" s="29">
        <f t="shared" si="9"/>
        <v>2278.6969706437276</v>
      </c>
      <c r="S33" s="29">
        <f t="shared" si="9"/>
        <v>2565.7789120544544</v>
      </c>
      <c r="T33" s="29">
        <f t="shared" si="9"/>
        <v>2563.5957181505296</v>
      </c>
      <c r="U33" s="29">
        <f t="shared" si="9"/>
        <v>2628.6973897390349</v>
      </c>
      <c r="V33" s="29">
        <f t="shared" si="9"/>
        <v>2402.3072845821926</v>
      </c>
      <c r="W33" s="29">
        <f t="shared" si="9"/>
        <v>2587.3140434514771</v>
      </c>
      <c r="X33" s="29">
        <f t="shared" si="9"/>
        <v>2455.3289175941086</v>
      </c>
    </row>
    <row r="34" spans="1:24" ht="11.25" customHeight="1" x14ac:dyDescent="0.2">
      <c r="A34" s="41" t="s">
        <v>55</v>
      </c>
      <c r="B34" s="9" t="s">
        <v>56</v>
      </c>
      <c r="C34" s="10">
        <v>1401.8570097213587</v>
      </c>
      <c r="D34" s="10">
        <v>1566.8509756949743</v>
      </c>
      <c r="E34" s="10">
        <v>1823.2722415174105</v>
      </c>
      <c r="F34" s="10">
        <v>1963.0781936915414</v>
      </c>
      <c r="G34" s="10">
        <v>1887.7800033642366</v>
      </c>
      <c r="H34" s="10">
        <v>1827.6021003464211</v>
      </c>
      <c r="I34" s="10">
        <v>2206.9705593607596</v>
      </c>
      <c r="J34" s="10">
        <v>2350.2497527444457</v>
      </c>
      <c r="K34" s="10">
        <v>2037.1058758149809</v>
      </c>
      <c r="L34" s="10">
        <v>2196.4319474338122</v>
      </c>
      <c r="M34" s="10">
        <v>2470.8269727471529</v>
      </c>
      <c r="N34" s="10">
        <v>2134.6892975080286</v>
      </c>
      <c r="O34" s="10">
        <v>2494.2746946845555</v>
      </c>
      <c r="P34" s="10">
        <v>2215.9026259375714</v>
      </c>
      <c r="Q34" s="10">
        <v>2228.4036121394352</v>
      </c>
      <c r="R34" s="10">
        <v>2269.3548152628264</v>
      </c>
      <c r="S34" s="10">
        <v>2564.2248509346432</v>
      </c>
      <c r="T34" s="10">
        <v>2561.8243175096477</v>
      </c>
      <c r="U34" s="10">
        <v>2626.0000204002185</v>
      </c>
      <c r="V34" s="10">
        <v>2356.6849435596414</v>
      </c>
      <c r="W34" s="10">
        <v>2562.7708421828124</v>
      </c>
      <c r="X34" s="10">
        <v>2421.8252226808672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0.90681332286856275</v>
      </c>
      <c r="I36" s="10">
        <v>0</v>
      </c>
      <c r="J36" s="10">
        <v>2.6952833452975811</v>
      </c>
      <c r="K36" s="10">
        <v>0</v>
      </c>
      <c r="L36" s="10">
        <v>0</v>
      </c>
      <c r="M36" s="10">
        <v>0</v>
      </c>
      <c r="N36" s="10">
        <v>1.0068605032346229</v>
      </c>
      <c r="O36" s="10">
        <v>1.0174437510561414</v>
      </c>
      <c r="P36" s="10">
        <v>3.9492115227182705</v>
      </c>
      <c r="Q36" s="10">
        <v>5.9011980886903945</v>
      </c>
      <c r="R36" s="10">
        <v>0.73323242873280081</v>
      </c>
      <c r="S36" s="10">
        <v>0.3132715995535037</v>
      </c>
      <c r="T36" s="10">
        <v>0.39132974836875956</v>
      </c>
      <c r="U36" s="10">
        <v>0.41287363939525284</v>
      </c>
      <c r="V36" s="10">
        <v>0.40975250719176676</v>
      </c>
      <c r="W36" s="10">
        <v>0.28546898567461837</v>
      </c>
      <c r="X36" s="10">
        <v>0.34864106603252359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0.13297630185132162</v>
      </c>
      <c r="U41" s="10">
        <v>0</v>
      </c>
      <c r="V41" s="10">
        <v>0.15500476100874608</v>
      </c>
      <c r="W41" s="10">
        <v>3.0529599981562242E-2</v>
      </c>
      <c r="X41" s="10">
        <v>9.5304740805852127E-3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4.3946582144968804</v>
      </c>
      <c r="D43" s="10">
        <v>3.4677659132524221</v>
      </c>
      <c r="E43" s="10">
        <v>2.5988046010185353</v>
      </c>
      <c r="F43" s="10">
        <v>2.6032321851174709</v>
      </c>
      <c r="G43" s="10">
        <v>2.5843492341229846</v>
      </c>
      <c r="H43" s="10">
        <v>1.7230277436650534</v>
      </c>
      <c r="I43" s="10">
        <v>1.7150832344125111</v>
      </c>
      <c r="J43" s="10">
        <v>0.8533918781511397</v>
      </c>
      <c r="K43" s="10">
        <v>0.86353528827391879</v>
      </c>
      <c r="L43" s="10">
        <v>0.94598809768272352</v>
      </c>
      <c r="M43" s="10">
        <v>0.95541568044108338</v>
      </c>
      <c r="N43" s="10">
        <v>0.96002439453564015</v>
      </c>
      <c r="O43" s="10">
        <v>1.9400780012181851</v>
      </c>
      <c r="P43" s="10">
        <v>0.9415526258212521</v>
      </c>
      <c r="Q43" s="10">
        <v>0.93784435655393139</v>
      </c>
      <c r="R43" s="10">
        <v>0.76175469814904218</v>
      </c>
      <c r="S43" s="10">
        <v>0.74857865442398042</v>
      </c>
      <c r="T43" s="10">
        <v>0.66099503141729787</v>
      </c>
      <c r="U43" s="10">
        <v>1.552846112342062</v>
      </c>
      <c r="V43" s="10">
        <v>0.85970741673886486</v>
      </c>
      <c r="W43" s="10">
        <v>1.5250573473717035</v>
      </c>
      <c r="X43" s="10">
        <v>1.3953049179801609</v>
      </c>
    </row>
    <row r="44" spans="1:24" ht="11.25" customHeight="1" x14ac:dyDescent="0.2">
      <c r="A44" s="41" t="s">
        <v>75</v>
      </c>
      <c r="B44" s="9" t="s">
        <v>76</v>
      </c>
      <c r="C44" s="10">
        <v>5.8742990637936661</v>
      </c>
      <c r="D44" s="10">
        <v>11.593177800924577</v>
      </c>
      <c r="E44" s="10">
        <v>0</v>
      </c>
      <c r="F44" s="10">
        <v>0.82881465321205317</v>
      </c>
      <c r="G44" s="10">
        <v>0</v>
      </c>
      <c r="H44" s="10">
        <v>0</v>
      </c>
      <c r="I44" s="10">
        <v>1.6376976770793317</v>
      </c>
      <c r="J44" s="10">
        <v>0.81503284442540813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8.7129901266461195E-4</v>
      </c>
      <c r="T44" s="10">
        <v>8.7688474884016205E-4</v>
      </c>
      <c r="U44" s="10">
        <v>8.9103591001526018E-4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90.821808520571096</v>
      </c>
      <c r="D50" s="10">
        <v>83.123096495773808</v>
      </c>
      <c r="E50" s="10">
        <v>83.038349437056283</v>
      </c>
      <c r="F50" s="10">
        <v>66.361447136851694</v>
      </c>
      <c r="G50" s="10">
        <v>31.73310457907608</v>
      </c>
      <c r="H50" s="10">
        <v>30.14681459398135</v>
      </c>
      <c r="I50" s="10">
        <v>22.892095945467194</v>
      </c>
      <c r="J50" s="10">
        <v>34.553252216167337</v>
      </c>
      <c r="K50" s="10">
        <v>28.563057061555838</v>
      </c>
      <c r="L50" s="10">
        <v>17.470308888812482</v>
      </c>
      <c r="M50" s="10">
        <v>26.477515498378565</v>
      </c>
      <c r="N50" s="10">
        <v>31.052561292082089</v>
      </c>
      <c r="O50" s="10">
        <v>26.914656328443019</v>
      </c>
      <c r="P50" s="10">
        <v>15.637001721116581</v>
      </c>
      <c r="Q50" s="10">
        <v>49.306188182811709</v>
      </c>
      <c r="R50" s="10">
        <v>7.8471682540193726</v>
      </c>
      <c r="S50" s="10">
        <v>0.49133956682147739</v>
      </c>
      <c r="T50" s="10">
        <v>0.58522267449603138</v>
      </c>
      <c r="U50" s="10">
        <v>0.73075855116858346</v>
      </c>
      <c r="V50" s="10">
        <v>44.197876337611802</v>
      </c>
      <c r="W50" s="10">
        <v>22.70214533563674</v>
      </c>
      <c r="X50" s="10">
        <v>31.750218455148278</v>
      </c>
    </row>
    <row r="51" spans="1:24" ht="11.25" customHeight="1" x14ac:dyDescent="0.2">
      <c r="A51" s="35" t="s">
        <v>89</v>
      </c>
      <c r="B51" s="36" t="s">
        <v>90</v>
      </c>
      <c r="C51" s="37">
        <v>1626.5732292054595</v>
      </c>
      <c r="D51" s="37">
        <v>1472.7785336073289</v>
      </c>
      <c r="E51" s="37">
        <v>1404.641669112382</v>
      </c>
      <c r="F51" s="37">
        <v>1417.9036660089869</v>
      </c>
      <c r="G51" s="37">
        <v>1459.5783901063251</v>
      </c>
      <c r="H51" s="37">
        <v>1521.3130783858242</v>
      </c>
      <c r="I51" s="37">
        <v>1437.3403625748422</v>
      </c>
      <c r="J51" s="37">
        <v>1370.5763397318171</v>
      </c>
      <c r="K51" s="37">
        <v>1354.2040337707806</v>
      </c>
      <c r="L51" s="37">
        <v>1367.0761996807612</v>
      </c>
      <c r="M51" s="37">
        <v>1567.0916479853959</v>
      </c>
      <c r="N51" s="37">
        <v>1593.0168671326849</v>
      </c>
      <c r="O51" s="37">
        <v>1593.7349474148855</v>
      </c>
      <c r="P51" s="37">
        <v>1668.5413468296124</v>
      </c>
      <c r="Q51" s="37">
        <v>1505.7500180330792</v>
      </c>
      <c r="R51" s="37">
        <v>1655.1956913687927</v>
      </c>
      <c r="S51" s="37">
        <v>1779.8237992907575</v>
      </c>
      <c r="T51" s="37">
        <v>1898.4495629094704</v>
      </c>
      <c r="U51" s="37">
        <v>1817.5267870813695</v>
      </c>
      <c r="V51" s="37">
        <v>1866.0876022385378</v>
      </c>
      <c r="W51" s="37">
        <v>1917.708182732053</v>
      </c>
      <c r="X51" s="37">
        <v>1907.8215749084725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0">SUM(C53:C70)</f>
        <v>0.26300867101624648</v>
      </c>
      <c r="D52" s="37">
        <f t="shared" si="10"/>
        <v>0.23924296330220923</v>
      </c>
      <c r="E52" s="37">
        <f t="shared" si="10"/>
        <v>0.23895602676023975</v>
      </c>
      <c r="F52" s="37">
        <f t="shared" si="10"/>
        <v>0.93830113237984059</v>
      </c>
      <c r="G52" s="37">
        <f t="shared" si="10"/>
        <v>1.7841789126516889</v>
      </c>
      <c r="H52" s="37">
        <f t="shared" si="10"/>
        <v>1.7853541782066751</v>
      </c>
      <c r="I52" s="37">
        <f t="shared" si="10"/>
        <v>1.718088814635315</v>
      </c>
      <c r="J52" s="37">
        <f t="shared" si="10"/>
        <v>1.6698032246964674</v>
      </c>
      <c r="K52" s="37">
        <f t="shared" si="10"/>
        <v>1.6460036586938847</v>
      </c>
      <c r="L52" s="37">
        <f t="shared" si="10"/>
        <v>1.9795535882246891</v>
      </c>
      <c r="M52" s="37">
        <f t="shared" si="10"/>
        <v>1.4949190850692262</v>
      </c>
      <c r="N52" s="37">
        <f t="shared" si="10"/>
        <v>1.1486284659472459</v>
      </c>
      <c r="O52" s="37">
        <f t="shared" si="10"/>
        <v>1.472565973204423</v>
      </c>
      <c r="P52" s="37">
        <f t="shared" si="10"/>
        <v>1.1928171623998323</v>
      </c>
      <c r="Q52" s="37">
        <f t="shared" si="10"/>
        <v>0</v>
      </c>
      <c r="R52" s="37">
        <f t="shared" si="10"/>
        <v>0</v>
      </c>
      <c r="S52" s="37">
        <f t="shared" si="10"/>
        <v>0</v>
      </c>
      <c r="T52" s="37">
        <f t="shared" si="10"/>
        <v>0</v>
      </c>
      <c r="U52" s="37">
        <f t="shared" si="10"/>
        <v>5.3828871953036392</v>
      </c>
      <c r="V52" s="37">
        <f t="shared" si="10"/>
        <v>2.7784265339689163</v>
      </c>
      <c r="W52" s="37">
        <f t="shared" si="10"/>
        <v>0</v>
      </c>
      <c r="X52" s="37">
        <f t="shared" si="10"/>
        <v>0.32671331603190523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0.26300867101624648</v>
      </c>
      <c r="D61" s="10">
        <v>0.23924296330220923</v>
      </c>
      <c r="E61" s="10">
        <v>0.23895602676023975</v>
      </c>
      <c r="F61" s="10">
        <v>0.93830113237984059</v>
      </c>
      <c r="G61" s="10">
        <v>1.7841789126516889</v>
      </c>
      <c r="H61" s="10">
        <v>1.7853541782066751</v>
      </c>
      <c r="I61" s="10">
        <v>1.718088814635315</v>
      </c>
      <c r="J61" s="10">
        <v>1.6698032246964674</v>
      </c>
      <c r="K61" s="10">
        <v>1.6460036586938847</v>
      </c>
      <c r="L61" s="10">
        <v>1.9795535882246891</v>
      </c>
      <c r="M61" s="10">
        <v>1.4949190850692262</v>
      </c>
      <c r="N61" s="10">
        <v>1.1486284659472459</v>
      </c>
      <c r="O61" s="10">
        <v>1.472565973204423</v>
      </c>
      <c r="P61" s="10">
        <v>1.1928171623998323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5.3828871953036392</v>
      </c>
      <c r="V69" s="10">
        <v>2.7784265339689163</v>
      </c>
      <c r="W69" s="10">
        <v>0</v>
      </c>
      <c r="X69" s="10">
        <v>0.32671331603190523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1">SUM(C72:C73)</f>
        <v>0</v>
      </c>
      <c r="D71" s="37">
        <f t="shared" si="11"/>
        <v>0</v>
      </c>
      <c r="E71" s="37">
        <f t="shared" si="11"/>
        <v>0</v>
      </c>
      <c r="F71" s="37">
        <f t="shared" si="11"/>
        <v>0</v>
      </c>
      <c r="G71" s="37">
        <f t="shared" si="11"/>
        <v>0</v>
      </c>
      <c r="H71" s="37">
        <f t="shared" si="11"/>
        <v>0</v>
      </c>
      <c r="I71" s="37">
        <f t="shared" si="11"/>
        <v>0</v>
      </c>
      <c r="J71" s="37">
        <f t="shared" si="11"/>
        <v>0</v>
      </c>
      <c r="K71" s="37">
        <f t="shared" si="11"/>
        <v>0</v>
      </c>
      <c r="L71" s="37">
        <f t="shared" si="11"/>
        <v>0</v>
      </c>
      <c r="M71" s="37">
        <f t="shared" si="11"/>
        <v>0</v>
      </c>
      <c r="N71" s="37">
        <f t="shared" si="11"/>
        <v>0</v>
      </c>
      <c r="O71" s="37">
        <f t="shared" si="11"/>
        <v>0</v>
      </c>
      <c r="P71" s="37">
        <f t="shared" si="11"/>
        <v>0</v>
      </c>
      <c r="Q71" s="37">
        <f t="shared" si="11"/>
        <v>0</v>
      </c>
      <c r="R71" s="37">
        <f t="shared" si="11"/>
        <v>8.7657779330833385</v>
      </c>
      <c r="S71" s="37">
        <f t="shared" si="11"/>
        <v>12.229044712443027</v>
      </c>
      <c r="T71" s="37">
        <f t="shared" si="11"/>
        <v>16.280552049334005</v>
      </c>
      <c r="U71" s="37">
        <f t="shared" si="11"/>
        <v>18.594113000932776</v>
      </c>
      <c r="V71" s="37">
        <f t="shared" si="11"/>
        <v>15.236984187197416</v>
      </c>
      <c r="W71" s="37">
        <f t="shared" si="11"/>
        <v>12.855273232967379</v>
      </c>
      <c r="X71" s="37">
        <f t="shared" si="11"/>
        <v>1.9018855233981176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8.7657779330833385</v>
      </c>
      <c r="S72" s="10">
        <v>12.229044712443027</v>
      </c>
      <c r="T72" s="10">
        <v>16.280552049334005</v>
      </c>
      <c r="U72" s="10">
        <v>18.594113000932776</v>
      </c>
      <c r="V72" s="10">
        <v>15.236984187197416</v>
      </c>
      <c r="W72" s="10">
        <v>12.855273232967379</v>
      </c>
      <c r="X72" s="10">
        <v>1.9018855233981176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2068.6295772168542</v>
      </c>
      <c r="D75" s="37">
        <v>2050.5021669687012</v>
      </c>
      <c r="E75" s="37">
        <v>2152.4090967244965</v>
      </c>
      <c r="F75" s="37">
        <v>2234.1026146623044</v>
      </c>
      <c r="G75" s="37">
        <v>2360.3503215228961</v>
      </c>
      <c r="H75" s="37">
        <v>2331.0243157451509</v>
      </c>
      <c r="I75" s="37">
        <v>1810.8449843007729</v>
      </c>
      <c r="J75" s="37">
        <v>1813.6526707086193</v>
      </c>
      <c r="K75" s="37">
        <v>1748.2970938401834</v>
      </c>
      <c r="L75" s="37">
        <v>1734.5850371181612</v>
      </c>
      <c r="M75" s="37">
        <v>1762.3010558547974</v>
      </c>
      <c r="N75" s="37">
        <v>1799.0518403315286</v>
      </c>
      <c r="O75" s="37">
        <v>1753.9401734006067</v>
      </c>
      <c r="P75" s="37">
        <v>1685.3213313581241</v>
      </c>
      <c r="Q75" s="37">
        <v>1703.6594255551718</v>
      </c>
      <c r="R75" s="37">
        <v>1426.8816258410595</v>
      </c>
      <c r="S75" s="37">
        <v>1370.4642380983003</v>
      </c>
      <c r="T75" s="37">
        <v>1231.7446471941112</v>
      </c>
      <c r="U75" s="37">
        <v>1172.6310978396709</v>
      </c>
      <c r="V75" s="37">
        <v>1305.3737274377934</v>
      </c>
      <c r="W75" s="37">
        <v>1124.5861129918462</v>
      </c>
      <c r="X75" s="37">
        <v>1217.6499814401598</v>
      </c>
    </row>
    <row r="76" spans="1:24" ht="11.25" customHeight="1" x14ac:dyDescent="0.2">
      <c r="A76" s="38" t="s">
        <v>139</v>
      </c>
      <c r="B76" s="39" t="s">
        <v>140</v>
      </c>
      <c r="C76" s="40">
        <v>874.51138497540148</v>
      </c>
      <c r="D76" s="40">
        <v>864.40375358659242</v>
      </c>
      <c r="E76" s="40">
        <v>903.50647044913876</v>
      </c>
      <c r="F76" s="40">
        <v>909.4716937312088</v>
      </c>
      <c r="G76" s="40">
        <v>916.03444582323914</v>
      </c>
      <c r="H76" s="40">
        <v>932.87352483836014</v>
      </c>
      <c r="I76" s="40">
        <v>943.37325982775246</v>
      </c>
      <c r="J76" s="40">
        <v>960.66681905409428</v>
      </c>
      <c r="K76" s="40">
        <v>919.54612032705234</v>
      </c>
      <c r="L76" s="40">
        <v>978.45295324243034</v>
      </c>
      <c r="M76" s="40">
        <v>1059.4310736963603</v>
      </c>
      <c r="N76" s="40">
        <v>1044.5313374938964</v>
      </c>
      <c r="O76" s="40">
        <v>1014.7883249162386</v>
      </c>
      <c r="P76" s="40">
        <v>995.83542557814735</v>
      </c>
      <c r="Q76" s="40">
        <v>964.51862994324051</v>
      </c>
      <c r="R76" s="40">
        <v>1019.9866809380095</v>
      </c>
      <c r="S76" s="40">
        <v>1044.7913540937939</v>
      </c>
      <c r="T76" s="40">
        <v>1056.2699418803338</v>
      </c>
      <c r="U76" s="40">
        <v>1092.0113977407459</v>
      </c>
      <c r="V76" s="40">
        <v>1034.7625482859023</v>
      </c>
      <c r="W76" s="40">
        <v>1070.2962761657313</v>
      </c>
      <c r="X76" s="40">
        <v>1065.8330076786897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432</v>
      </c>
      <c r="B1" s="4" t="s">
        <v>431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888.11674823987414</v>
      </c>
      <c r="D2" s="31">
        <f t="shared" ref="D2:W2" si="1">SUM(D3,D17,D22,D25,D26,D51,D52,D71,D74,D75,D76)</f>
        <v>969.05647153467567</v>
      </c>
      <c r="E2" s="31">
        <f t="shared" si="1"/>
        <v>1016.8199721971783</v>
      </c>
      <c r="F2" s="31">
        <f t="shared" si="1"/>
        <v>1068.2392688767734</v>
      </c>
      <c r="G2" s="31">
        <f t="shared" si="1"/>
        <v>1151.2753020114453</v>
      </c>
      <c r="H2" s="31">
        <f t="shared" si="1"/>
        <v>1165.3848970729175</v>
      </c>
      <c r="I2" s="31">
        <f t="shared" si="1"/>
        <v>1168.2319165720519</v>
      </c>
      <c r="J2" s="31">
        <f t="shared" si="1"/>
        <v>1218.5952684504157</v>
      </c>
      <c r="K2" s="31">
        <f t="shared" si="1"/>
        <v>1053.73883225073</v>
      </c>
      <c r="L2" s="31">
        <f t="shared" si="1"/>
        <v>419.97689768258175</v>
      </c>
      <c r="M2" s="31">
        <f t="shared" si="1"/>
        <v>401.2010133806769</v>
      </c>
      <c r="N2" s="31">
        <f t="shared" si="1"/>
        <v>343.45627660490612</v>
      </c>
      <c r="O2" s="31">
        <f t="shared" si="1"/>
        <v>267.39092158523471</v>
      </c>
      <c r="P2" s="31">
        <f t="shared" si="1"/>
        <v>531.67630055100608</v>
      </c>
      <c r="Q2" s="31">
        <f t="shared" si="1"/>
        <v>548.26990705059188</v>
      </c>
      <c r="R2" s="31">
        <f t="shared" si="1"/>
        <v>424.70628088591229</v>
      </c>
      <c r="S2" s="31">
        <f t="shared" si="1"/>
        <v>502.41463894811056</v>
      </c>
      <c r="T2" s="31">
        <f t="shared" si="1"/>
        <v>449.89707662199112</v>
      </c>
      <c r="U2" s="31">
        <f t="shared" si="1"/>
        <v>329.32265968535597</v>
      </c>
      <c r="V2" s="31">
        <f t="shared" si="1"/>
        <v>312.72389582775475</v>
      </c>
      <c r="W2" s="31">
        <f t="shared" si="1"/>
        <v>465.08630422233404</v>
      </c>
      <c r="X2" s="31">
        <f t="shared" ref="X2" si="2">SUM(X3,X17,X22,X25,X26,X51,X52,X71,X74,X75,X76)</f>
        <v>483.52932079202401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0.35435828135812208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4.8178275152682276E-2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0.35435828135812208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0.35435828135812208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4.8178275152682276E-2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4.8178275152682276E-2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228.69618428589607</v>
      </c>
      <c r="D26" s="37">
        <f t="shared" si="13"/>
        <v>277.38474188524611</v>
      </c>
      <c r="E26" s="37">
        <f t="shared" si="13"/>
        <v>317.17645798276038</v>
      </c>
      <c r="F26" s="37">
        <f t="shared" si="13"/>
        <v>342.9391553065056</v>
      </c>
      <c r="G26" s="37">
        <f t="shared" si="13"/>
        <v>346.12745941045591</v>
      </c>
      <c r="H26" s="37">
        <f t="shared" si="13"/>
        <v>339.62637745806603</v>
      </c>
      <c r="I26" s="37">
        <f t="shared" si="13"/>
        <v>422.16257455853918</v>
      </c>
      <c r="J26" s="37">
        <f t="shared" si="13"/>
        <v>463.09838173723921</v>
      </c>
      <c r="K26" s="37">
        <f t="shared" si="13"/>
        <v>371.53780574513775</v>
      </c>
      <c r="L26" s="37">
        <f t="shared" si="13"/>
        <v>153.35856483793864</v>
      </c>
      <c r="M26" s="37">
        <f t="shared" si="13"/>
        <v>151.12764214567167</v>
      </c>
      <c r="N26" s="37">
        <f t="shared" si="13"/>
        <v>116.99260991461566</v>
      </c>
      <c r="O26" s="37">
        <f t="shared" si="13"/>
        <v>101.88556279077943</v>
      </c>
      <c r="P26" s="37">
        <f t="shared" si="13"/>
        <v>187.63539611656873</v>
      </c>
      <c r="Q26" s="37">
        <f t="shared" si="13"/>
        <v>201.59512890476222</v>
      </c>
      <c r="R26" s="37">
        <f t="shared" si="13"/>
        <v>157.21210457268526</v>
      </c>
      <c r="S26" s="37">
        <f t="shared" si="13"/>
        <v>197.76925109111531</v>
      </c>
      <c r="T26" s="37">
        <f t="shared" si="13"/>
        <v>177.1016476569701</v>
      </c>
      <c r="U26" s="37">
        <f t="shared" si="13"/>
        <v>133.37510333800424</v>
      </c>
      <c r="V26" s="37">
        <f t="shared" si="13"/>
        <v>117.79439796571232</v>
      </c>
      <c r="W26" s="37">
        <f t="shared" si="13"/>
        <v>186.13829368009365</v>
      </c>
      <c r="X26" s="37">
        <f t="shared" si="13"/>
        <v>185.38393897052015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228.69618428589607</v>
      </c>
      <c r="D33" s="29">
        <f t="shared" si="15"/>
        <v>277.38474188524611</v>
      </c>
      <c r="E33" s="29">
        <f t="shared" si="15"/>
        <v>317.17645798276038</v>
      </c>
      <c r="F33" s="29">
        <f t="shared" si="15"/>
        <v>342.9391553065056</v>
      </c>
      <c r="G33" s="29">
        <f t="shared" si="15"/>
        <v>346.12745941045591</v>
      </c>
      <c r="H33" s="29">
        <f t="shared" si="15"/>
        <v>339.62637745806603</v>
      </c>
      <c r="I33" s="29">
        <f t="shared" si="15"/>
        <v>422.16257455853918</v>
      </c>
      <c r="J33" s="29">
        <f t="shared" si="15"/>
        <v>463.09838173723921</v>
      </c>
      <c r="K33" s="29">
        <f t="shared" si="15"/>
        <v>371.53780574513775</v>
      </c>
      <c r="L33" s="29">
        <f t="shared" si="15"/>
        <v>153.35856483793864</v>
      </c>
      <c r="M33" s="29">
        <f t="shared" si="15"/>
        <v>151.12764214567167</v>
      </c>
      <c r="N33" s="29">
        <f t="shared" si="15"/>
        <v>116.99260991461566</v>
      </c>
      <c r="O33" s="29">
        <f t="shared" si="15"/>
        <v>101.88556279077943</v>
      </c>
      <c r="P33" s="29">
        <f t="shared" si="15"/>
        <v>187.63539611656873</v>
      </c>
      <c r="Q33" s="29">
        <f t="shared" si="15"/>
        <v>201.59512890476222</v>
      </c>
      <c r="R33" s="29">
        <f t="shared" si="15"/>
        <v>157.21210457268526</v>
      </c>
      <c r="S33" s="29">
        <f t="shared" si="15"/>
        <v>197.76925109111531</v>
      </c>
      <c r="T33" s="29">
        <f t="shared" si="15"/>
        <v>177.1016476569701</v>
      </c>
      <c r="U33" s="29">
        <f t="shared" si="15"/>
        <v>133.37510333800424</v>
      </c>
      <c r="V33" s="29">
        <f t="shared" si="15"/>
        <v>117.79439796571232</v>
      </c>
      <c r="W33" s="29">
        <f t="shared" si="15"/>
        <v>186.13829368009365</v>
      </c>
      <c r="X33" s="29">
        <f t="shared" si="15"/>
        <v>185.38393897052015</v>
      </c>
    </row>
    <row r="34" spans="1:24" ht="11.25" customHeight="1" x14ac:dyDescent="0.2">
      <c r="A34" s="41" t="s">
        <v>55</v>
      </c>
      <c r="B34" s="9" t="s">
        <v>56</v>
      </c>
      <c r="C34" s="10">
        <v>213.40224051144503</v>
      </c>
      <c r="D34" s="10">
        <v>261.1829286885644</v>
      </c>
      <c r="E34" s="10">
        <v>302.97102019570133</v>
      </c>
      <c r="F34" s="10">
        <v>331.19945642930554</v>
      </c>
      <c r="G34" s="10">
        <v>339.97392682342911</v>
      </c>
      <c r="H34" s="10">
        <v>333.67172493593301</v>
      </c>
      <c r="I34" s="10">
        <v>417.24123912428888</v>
      </c>
      <c r="J34" s="10">
        <v>455.61275650138828</v>
      </c>
      <c r="K34" s="10">
        <v>366.25601948795276</v>
      </c>
      <c r="L34" s="10">
        <v>152.08714958440515</v>
      </c>
      <c r="M34" s="10">
        <v>149.47138477555652</v>
      </c>
      <c r="N34" s="10">
        <v>115.21703288273257</v>
      </c>
      <c r="O34" s="10">
        <v>100.68699511470211</v>
      </c>
      <c r="P34" s="10">
        <v>185.93958571314178</v>
      </c>
      <c r="Q34" s="10">
        <v>196.68063907149701</v>
      </c>
      <c r="R34" s="10">
        <v>156.57376006048909</v>
      </c>
      <c r="S34" s="10">
        <v>197.65417755775928</v>
      </c>
      <c r="T34" s="10">
        <v>176.9834124067248</v>
      </c>
      <c r="U34" s="10">
        <v>133.24379034739908</v>
      </c>
      <c r="V34" s="10">
        <v>115.56078892326258</v>
      </c>
      <c r="W34" s="10">
        <v>184.3795267623114</v>
      </c>
      <c r="X34" s="10">
        <v>182.86135341559009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0.15389166420810363</v>
      </c>
      <c r="I36" s="10">
        <v>0</v>
      </c>
      <c r="J36" s="10">
        <v>0.48482999014135447</v>
      </c>
      <c r="K36" s="10">
        <v>0</v>
      </c>
      <c r="L36" s="10">
        <v>0</v>
      </c>
      <c r="M36" s="10">
        <v>0</v>
      </c>
      <c r="N36" s="10">
        <v>5.0619295251014454E-2</v>
      </c>
      <c r="O36" s="10">
        <v>3.8200597882067408E-2</v>
      </c>
      <c r="P36" s="10">
        <v>0.30898724700812608</v>
      </c>
      <c r="Q36" s="10">
        <v>0.48456680678493158</v>
      </c>
      <c r="R36" s="10">
        <v>4.7213451949713582E-2</v>
      </c>
      <c r="S36" s="10">
        <v>2.2539351691306254E-2</v>
      </c>
      <c r="T36" s="10">
        <v>2.5284408800079494E-2</v>
      </c>
      <c r="U36" s="10">
        <v>1.9578203904987677E-2</v>
      </c>
      <c r="V36" s="10">
        <v>1.8794538847961839E-2</v>
      </c>
      <c r="W36" s="10">
        <v>1.92214775286111E-2</v>
      </c>
      <c r="X36" s="10">
        <v>2.4641033819468219E-2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9.1866563643800483E-3</v>
      </c>
      <c r="U41" s="10">
        <v>0</v>
      </c>
      <c r="V41" s="10">
        <v>7.6007073062454716E-3</v>
      </c>
      <c r="W41" s="10">
        <v>2.1964637275366568E-3</v>
      </c>
      <c r="X41" s="10">
        <v>7.1960411211625345E-4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0.63338470192739793</v>
      </c>
      <c r="D43" s="10">
        <v>0.54614894930341684</v>
      </c>
      <c r="E43" s="10">
        <v>0.40705218591906289</v>
      </c>
      <c r="F43" s="10">
        <v>0.41379326584610399</v>
      </c>
      <c r="G43" s="10">
        <v>0.43865683094248087</v>
      </c>
      <c r="H43" s="10">
        <v>0.29675119138382094</v>
      </c>
      <c r="I43" s="10">
        <v>0.30573190402871309</v>
      </c>
      <c r="J43" s="10">
        <v>0.15579085393444658</v>
      </c>
      <c r="K43" s="10">
        <v>0.14636756934313289</v>
      </c>
      <c r="L43" s="10">
        <v>6.1721739303361813E-2</v>
      </c>
      <c r="M43" s="10">
        <v>5.4513925264111716E-2</v>
      </c>
      <c r="N43" s="10">
        <v>4.8936790792565459E-2</v>
      </c>
      <c r="O43" s="10">
        <v>7.3896579965475509E-2</v>
      </c>
      <c r="P43" s="10">
        <v>7.4699786110560801E-2</v>
      </c>
      <c r="Q43" s="10">
        <v>7.8120440473676833E-2</v>
      </c>
      <c r="R43" s="10">
        <v>4.9716984714690597E-2</v>
      </c>
      <c r="S43" s="10">
        <v>5.4598325431506403E-2</v>
      </c>
      <c r="T43" s="10">
        <v>4.327747014580647E-2</v>
      </c>
      <c r="U43" s="10">
        <v>7.4613692599288739E-2</v>
      </c>
      <c r="V43" s="10">
        <v>3.9957000997082652E-2</v>
      </c>
      <c r="W43" s="10">
        <v>0.10403446218245008</v>
      </c>
      <c r="X43" s="10">
        <v>9.9905794389713823E-2</v>
      </c>
    </row>
    <row r="44" spans="1:24" ht="11.25" customHeight="1" x14ac:dyDescent="0.2">
      <c r="A44" s="41" t="s">
        <v>75</v>
      </c>
      <c r="B44" s="9" t="s">
        <v>76</v>
      </c>
      <c r="C44" s="10">
        <v>0.83491402371533863</v>
      </c>
      <c r="D44" s="10">
        <v>1.7996344645850098</v>
      </c>
      <c r="E44" s="10">
        <v>0</v>
      </c>
      <c r="F44" s="10">
        <v>0.12977736225130207</v>
      </c>
      <c r="G44" s="10">
        <v>0</v>
      </c>
      <c r="H44" s="10">
        <v>0</v>
      </c>
      <c r="I44" s="10">
        <v>0.28771322922657483</v>
      </c>
      <c r="J44" s="10">
        <v>0.1466088404460581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6.2688462352558495E-5</v>
      </c>
      <c r="T44" s="10">
        <v>5.665685410488377E-5</v>
      </c>
      <c r="U44" s="10">
        <v>4.2252352943861963E-5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13.825645048808308</v>
      </c>
      <c r="D50" s="10">
        <v>13.85602978279333</v>
      </c>
      <c r="E50" s="10">
        <v>13.798385601139998</v>
      </c>
      <c r="F50" s="10">
        <v>11.196128249102699</v>
      </c>
      <c r="G50" s="10">
        <v>5.7148757560843135</v>
      </c>
      <c r="H50" s="10">
        <v>5.5040096665410987</v>
      </c>
      <c r="I50" s="10">
        <v>4.3278903009949543</v>
      </c>
      <c r="J50" s="10">
        <v>6.6983955513290949</v>
      </c>
      <c r="K50" s="10">
        <v>5.1354186878418551</v>
      </c>
      <c r="L50" s="10">
        <v>1.2096935142301528</v>
      </c>
      <c r="M50" s="10">
        <v>1.6017434448510446</v>
      </c>
      <c r="N50" s="10">
        <v>1.6760209458395121</v>
      </c>
      <c r="O50" s="10">
        <v>1.0864704982297677</v>
      </c>
      <c r="P50" s="10">
        <v>1.3121233703082475</v>
      </c>
      <c r="Q50" s="10">
        <v>4.3518025860066265</v>
      </c>
      <c r="R50" s="10">
        <v>0.54141407553177978</v>
      </c>
      <c r="S50" s="10">
        <v>3.7873167770871186E-2</v>
      </c>
      <c r="T50" s="10">
        <v>4.0430058080947053E-2</v>
      </c>
      <c r="U50" s="10">
        <v>3.7078841747928151E-2</v>
      </c>
      <c r="V50" s="10">
        <v>2.1672567952984676</v>
      </c>
      <c r="W50" s="10">
        <v>1.6333145143436616</v>
      </c>
      <c r="X50" s="10">
        <v>2.3973191226087596</v>
      </c>
    </row>
    <row r="51" spans="1:24" ht="11.25" customHeight="1" x14ac:dyDescent="0.2">
      <c r="A51" s="35" t="s">
        <v>89</v>
      </c>
      <c r="B51" s="36" t="s">
        <v>90</v>
      </c>
      <c r="C51" s="37">
        <v>239.33902262530947</v>
      </c>
      <c r="D51" s="37">
        <v>236.94065618433496</v>
      </c>
      <c r="E51" s="37">
        <v>224.8143369420724</v>
      </c>
      <c r="F51" s="37">
        <v>230.36608118326018</v>
      </c>
      <c r="G51" s="37">
        <v>253.21158844200141</v>
      </c>
      <c r="H51" s="37">
        <v>267.71926955416154</v>
      </c>
      <c r="I51" s="37">
        <v>261.74525018347668</v>
      </c>
      <c r="J51" s="37">
        <v>255.64338509717007</v>
      </c>
      <c r="K51" s="37">
        <v>234.43354733696302</v>
      </c>
      <c r="L51" s="37">
        <v>91.079702735131448</v>
      </c>
      <c r="M51" s="37">
        <v>91.298626662120228</v>
      </c>
      <c r="N51" s="37">
        <v>82.881103167286483</v>
      </c>
      <c r="O51" s="37">
        <v>62.000017985000206</v>
      </c>
      <c r="P51" s="37">
        <v>135.13198151012742</v>
      </c>
      <c r="Q51" s="37">
        <v>128.09303637329793</v>
      </c>
      <c r="R51" s="37">
        <v>110.22161508727298</v>
      </c>
      <c r="S51" s="37">
        <v>132.47115123555383</v>
      </c>
      <c r="T51" s="37">
        <v>126.78739028576793</v>
      </c>
      <c r="U51" s="37">
        <v>89.07784066257156</v>
      </c>
      <c r="V51" s="37">
        <v>88.465173892958816</v>
      </c>
      <c r="W51" s="37">
        <v>133.40785697250331</v>
      </c>
      <c r="X51" s="37">
        <v>139.29690442337431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3.8699910420730704E-2</v>
      </c>
      <c r="D52" s="37">
        <f t="shared" si="16"/>
        <v>3.848941535932511E-2</v>
      </c>
      <c r="E52" s="37">
        <f t="shared" si="16"/>
        <v>3.8245156679968424E-2</v>
      </c>
      <c r="F52" s="37">
        <f t="shared" si="16"/>
        <v>0.15244530359708469</v>
      </c>
      <c r="G52" s="37">
        <f t="shared" si="16"/>
        <v>0.3095241609492087</v>
      </c>
      <c r="H52" s="37">
        <f t="shared" si="16"/>
        <v>0.31418497827686542</v>
      </c>
      <c r="I52" s="37">
        <f t="shared" si="16"/>
        <v>0.31287063129470638</v>
      </c>
      <c r="J52" s="37">
        <f t="shared" si="16"/>
        <v>0.31145594479699124</v>
      </c>
      <c r="K52" s="37">
        <f t="shared" si="16"/>
        <v>0.2849485505982054</v>
      </c>
      <c r="L52" s="37">
        <f t="shared" si="16"/>
        <v>0.1318852251292725</v>
      </c>
      <c r="M52" s="37">
        <f t="shared" si="16"/>
        <v>8.7093859260416157E-2</v>
      </c>
      <c r="N52" s="37">
        <f t="shared" si="16"/>
        <v>5.9760568987827528E-2</v>
      </c>
      <c r="O52" s="37">
        <f t="shared" si="16"/>
        <v>5.7286261414336882E-2</v>
      </c>
      <c r="P52" s="37">
        <f t="shared" si="16"/>
        <v>9.6603987093666535E-2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0.2586457777720606</v>
      </c>
      <c r="V52" s="37">
        <f t="shared" si="16"/>
        <v>0.12913415614028412</v>
      </c>
      <c r="W52" s="37">
        <f t="shared" si="16"/>
        <v>0</v>
      </c>
      <c r="X52" s="37">
        <f t="shared" si="16"/>
        <v>2.3393132895364183E-2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3.8699910420730704E-2</v>
      </c>
      <c r="D61" s="10">
        <v>3.848941535932511E-2</v>
      </c>
      <c r="E61" s="10">
        <v>3.8245156679968424E-2</v>
      </c>
      <c r="F61" s="10">
        <v>0.15244530359708469</v>
      </c>
      <c r="G61" s="10">
        <v>0.3095241609492087</v>
      </c>
      <c r="H61" s="10">
        <v>0.31418497827686542</v>
      </c>
      <c r="I61" s="10">
        <v>0.31287063129470638</v>
      </c>
      <c r="J61" s="10">
        <v>0.31145594479699124</v>
      </c>
      <c r="K61" s="10">
        <v>0.2849485505982054</v>
      </c>
      <c r="L61" s="10">
        <v>0.1318852251292725</v>
      </c>
      <c r="M61" s="10">
        <v>8.7093859260416157E-2</v>
      </c>
      <c r="N61" s="10">
        <v>5.9760568987827528E-2</v>
      </c>
      <c r="O61" s="10">
        <v>5.7286261414336882E-2</v>
      </c>
      <c r="P61" s="10">
        <v>9.6603987093666535E-2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0.2586457777720606</v>
      </c>
      <c r="V69" s="10">
        <v>0.12913415614028412</v>
      </c>
      <c r="W69" s="10">
        <v>0</v>
      </c>
      <c r="X69" s="10">
        <v>2.3393132895364183E-2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0.60479339837352175</v>
      </c>
      <c r="S71" s="37">
        <f t="shared" si="17"/>
        <v>0.94263253632924127</v>
      </c>
      <c r="T71" s="37">
        <f t="shared" si="17"/>
        <v>1.1247405366022245</v>
      </c>
      <c r="U71" s="37">
        <f t="shared" si="17"/>
        <v>0.94346918322359319</v>
      </c>
      <c r="V71" s="37">
        <f t="shared" si="17"/>
        <v>0.74715032159717643</v>
      </c>
      <c r="W71" s="37">
        <f t="shared" si="17"/>
        <v>0.92487754116786336</v>
      </c>
      <c r="X71" s="37">
        <f t="shared" si="17"/>
        <v>0.14360299727373269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0.60479339837352175</v>
      </c>
      <c r="S72" s="10">
        <v>0.94263253632924127</v>
      </c>
      <c r="T72" s="10">
        <v>1.1247405366022245</v>
      </c>
      <c r="U72" s="10">
        <v>0.94346918322359319</v>
      </c>
      <c r="V72" s="10">
        <v>0.74715032159717643</v>
      </c>
      <c r="W72" s="10">
        <v>0.92487754116786336</v>
      </c>
      <c r="X72" s="10">
        <v>0.14360299727373269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314.90386216641684</v>
      </c>
      <c r="D75" s="37">
        <v>341.80414701761163</v>
      </c>
      <c r="E75" s="37">
        <v>357.66330724719779</v>
      </c>
      <c r="F75" s="37">
        <v>376.92516475465015</v>
      </c>
      <c r="G75" s="37">
        <v>425.08002312611245</v>
      </c>
      <c r="H75" s="37">
        <v>425.58328432368108</v>
      </c>
      <c r="I75" s="37">
        <v>342.35128416506956</v>
      </c>
      <c r="J75" s="37">
        <v>351.5895668844301</v>
      </c>
      <c r="K75" s="37">
        <v>314.33041457213795</v>
      </c>
      <c r="L75" s="37">
        <v>120.10756550653846</v>
      </c>
      <c r="M75" s="37">
        <v>106.60948019244317</v>
      </c>
      <c r="N75" s="37">
        <v>97.101444827213157</v>
      </c>
      <c r="O75" s="37">
        <v>70.801730878723788</v>
      </c>
      <c r="P75" s="37">
        <v>141.41774393794074</v>
      </c>
      <c r="Q75" s="37">
        <v>150.36630830833718</v>
      </c>
      <c r="R75" s="37">
        <v>98.447461726377909</v>
      </c>
      <c r="S75" s="37">
        <v>105.63737487954995</v>
      </c>
      <c r="T75" s="37">
        <v>85.094972900424139</v>
      </c>
      <c r="U75" s="37">
        <v>59.499547197862036</v>
      </c>
      <c r="V75" s="37">
        <v>64.009412117073538</v>
      </c>
      <c r="W75" s="37">
        <v>80.908777290557552</v>
      </c>
      <c r="X75" s="37">
        <v>91.939385843103324</v>
      </c>
    </row>
    <row r="76" spans="1:24" ht="11.25" customHeight="1" x14ac:dyDescent="0.2">
      <c r="A76" s="38" t="s">
        <v>139</v>
      </c>
      <c r="B76" s="39" t="s">
        <v>140</v>
      </c>
      <c r="C76" s="40">
        <v>104.78462097047291</v>
      </c>
      <c r="D76" s="40">
        <v>112.8884370321236</v>
      </c>
      <c r="E76" s="40">
        <v>117.12762486846773</v>
      </c>
      <c r="F76" s="40">
        <v>117.85642232876036</v>
      </c>
      <c r="G76" s="40">
        <v>126.54670687192645</v>
      </c>
      <c r="H76" s="40">
        <v>132.14178075873193</v>
      </c>
      <c r="I76" s="40">
        <v>141.65993703367155</v>
      </c>
      <c r="J76" s="40">
        <v>147.95247878677932</v>
      </c>
      <c r="K76" s="40">
        <v>133.15211604589311</v>
      </c>
      <c r="L76" s="40">
        <v>55.29917937784392</v>
      </c>
      <c r="M76" s="40">
        <v>52.07817052118137</v>
      </c>
      <c r="N76" s="40">
        <v>46.421358126803021</v>
      </c>
      <c r="O76" s="40">
        <v>32.598145394164263</v>
      </c>
      <c r="P76" s="40">
        <v>67.394574999275449</v>
      </c>
      <c r="Q76" s="40">
        <v>68.215433464194504</v>
      </c>
      <c r="R76" s="40">
        <v>58.220306101202588</v>
      </c>
      <c r="S76" s="40">
        <v>65.5942292055622</v>
      </c>
      <c r="T76" s="40">
        <v>59.788325242226747</v>
      </c>
      <c r="U76" s="40">
        <v>46.16805352592246</v>
      </c>
      <c r="V76" s="40">
        <v>41.578627374272628</v>
      </c>
      <c r="W76" s="40">
        <v>63.706498738011661</v>
      </c>
      <c r="X76" s="40">
        <v>66.742095424857155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430</v>
      </c>
      <c r="B1" s="4" t="s">
        <v>429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170.37685739644078</v>
      </c>
      <c r="D2" s="31">
        <f t="shared" ref="D2:W2" si="1">SUM(D3,D17,D22,D25,D26,D51,D52,D71,D74,D75,D76)</f>
        <v>186.38300975949699</v>
      </c>
      <c r="E2" s="31">
        <f t="shared" si="1"/>
        <v>206.79352849861741</v>
      </c>
      <c r="F2" s="31">
        <f t="shared" si="1"/>
        <v>184.1123208021055</v>
      </c>
      <c r="G2" s="31">
        <f t="shared" si="1"/>
        <v>171.68609533164712</v>
      </c>
      <c r="H2" s="31">
        <f t="shared" si="1"/>
        <v>154.23491470123656</v>
      </c>
      <c r="I2" s="31">
        <f t="shared" si="1"/>
        <v>146.25290784012043</v>
      </c>
      <c r="J2" s="31">
        <f t="shared" si="1"/>
        <v>158.64882604262735</v>
      </c>
      <c r="K2" s="31">
        <f t="shared" si="1"/>
        <v>159.12375409264962</v>
      </c>
      <c r="L2" s="31">
        <f t="shared" si="1"/>
        <v>165.53201710502239</v>
      </c>
      <c r="M2" s="31">
        <f t="shared" si="1"/>
        <v>162.94721324283682</v>
      </c>
      <c r="N2" s="31">
        <f t="shared" si="1"/>
        <v>163.25844728777247</v>
      </c>
      <c r="O2" s="31">
        <f t="shared" si="1"/>
        <v>181.48203935262629</v>
      </c>
      <c r="P2" s="31">
        <f t="shared" si="1"/>
        <v>112.82852600840928</v>
      </c>
      <c r="Q2" s="31">
        <f t="shared" si="1"/>
        <v>112.50597114741564</v>
      </c>
      <c r="R2" s="31">
        <f t="shared" si="1"/>
        <v>104.16069551925074</v>
      </c>
      <c r="S2" s="31">
        <f t="shared" si="1"/>
        <v>104.18219164994755</v>
      </c>
      <c r="T2" s="31">
        <f t="shared" si="1"/>
        <v>109.14779784083223</v>
      </c>
      <c r="U2" s="31">
        <f t="shared" si="1"/>
        <v>111.99961784656281</v>
      </c>
      <c r="V2" s="31">
        <f t="shared" si="1"/>
        <v>106.8954810356302</v>
      </c>
      <c r="W2" s="31">
        <f t="shared" si="1"/>
        <v>53.119327409952163</v>
      </c>
      <c r="X2" s="31">
        <f t="shared" ref="X2" si="2">SUM(X3,X17,X22,X25,X26,X51,X52,X71,X74,X75,X76)</f>
        <v>55.746431937140329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6.1815377270124351E-2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3.002310884068907E-2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6.1815377270124351E-2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6.1815377270124351E-2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0</v>
      </c>
      <c r="D8" s="29">
        <f t="shared" si="9"/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0</v>
      </c>
      <c r="D11" s="29">
        <f t="shared" si="10"/>
        <v>0</v>
      </c>
      <c r="E11" s="29">
        <f t="shared" si="10"/>
        <v>0</v>
      </c>
      <c r="F11" s="29">
        <f t="shared" si="10"/>
        <v>0</v>
      </c>
      <c r="G11" s="29">
        <f t="shared" si="10"/>
        <v>0</v>
      </c>
      <c r="H11" s="29">
        <f t="shared" si="10"/>
        <v>0</v>
      </c>
      <c r="I11" s="29">
        <f t="shared" si="10"/>
        <v>0</v>
      </c>
      <c r="J11" s="29">
        <f t="shared" si="10"/>
        <v>0</v>
      </c>
      <c r="K11" s="29">
        <f t="shared" si="10"/>
        <v>0</v>
      </c>
      <c r="L11" s="29">
        <f t="shared" si="10"/>
        <v>0</v>
      </c>
      <c r="M11" s="29">
        <f t="shared" si="10"/>
        <v>0</v>
      </c>
      <c r="N11" s="29">
        <f t="shared" si="10"/>
        <v>0</v>
      </c>
      <c r="O11" s="29">
        <f t="shared" si="10"/>
        <v>3.002310884068907E-2</v>
      </c>
      <c r="P11" s="29">
        <f t="shared" si="10"/>
        <v>0</v>
      </c>
      <c r="Q11" s="29">
        <f t="shared" si="10"/>
        <v>0</v>
      </c>
      <c r="R11" s="29">
        <f t="shared" si="10"/>
        <v>0</v>
      </c>
      <c r="S11" s="29">
        <f t="shared" si="10"/>
        <v>0</v>
      </c>
      <c r="T11" s="29">
        <f t="shared" si="10"/>
        <v>0</v>
      </c>
      <c r="U11" s="29">
        <f t="shared" si="10"/>
        <v>0</v>
      </c>
      <c r="V11" s="29">
        <f t="shared" si="10"/>
        <v>0</v>
      </c>
      <c r="W11" s="29">
        <f t="shared" si="10"/>
        <v>0</v>
      </c>
      <c r="X11" s="29">
        <f t="shared" si="10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3.002310884068907E-2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38.977450340057487</v>
      </c>
      <c r="D26" s="37">
        <f t="shared" si="13"/>
        <v>47.67912441103234</v>
      </c>
      <c r="E26" s="37">
        <f t="shared" si="13"/>
        <v>58.007439668976907</v>
      </c>
      <c r="F26" s="37">
        <f t="shared" si="13"/>
        <v>53.280816528061287</v>
      </c>
      <c r="G26" s="37">
        <f t="shared" si="13"/>
        <v>46.480242483475564</v>
      </c>
      <c r="H26" s="37">
        <f t="shared" si="13"/>
        <v>40.343017867757062</v>
      </c>
      <c r="I26" s="37">
        <f t="shared" si="13"/>
        <v>47.422763084446942</v>
      </c>
      <c r="J26" s="37">
        <f t="shared" si="13"/>
        <v>54.291998957403472</v>
      </c>
      <c r="K26" s="37">
        <f t="shared" si="13"/>
        <v>50.308143974831708</v>
      </c>
      <c r="L26" s="37">
        <f t="shared" si="13"/>
        <v>54.217524361702736</v>
      </c>
      <c r="M26" s="37">
        <f t="shared" si="13"/>
        <v>54.935669749507618</v>
      </c>
      <c r="N26" s="37">
        <f t="shared" si="13"/>
        <v>49.553074590426661</v>
      </c>
      <c r="O26" s="37">
        <f t="shared" si="13"/>
        <v>61.930935037240317</v>
      </c>
      <c r="P26" s="37">
        <f t="shared" si="13"/>
        <v>35.435673813090581</v>
      </c>
      <c r="Q26" s="37">
        <f t="shared" si="13"/>
        <v>37.009854639010442</v>
      </c>
      <c r="R26" s="37">
        <f t="shared" si="13"/>
        <v>34.226608360543558</v>
      </c>
      <c r="S26" s="37">
        <f t="shared" si="13"/>
        <v>36.48511286474757</v>
      </c>
      <c r="T26" s="37">
        <f t="shared" si="13"/>
        <v>37.537543908750479</v>
      </c>
      <c r="U26" s="37">
        <f t="shared" si="13"/>
        <v>38.679613543768646</v>
      </c>
      <c r="V26" s="37">
        <f t="shared" si="13"/>
        <v>33.180174717787601</v>
      </c>
      <c r="W26" s="37">
        <f t="shared" si="13"/>
        <v>17.459098809959141</v>
      </c>
      <c r="X26" s="37">
        <f t="shared" si="13"/>
        <v>17.535724690745091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38.977450340057487</v>
      </c>
      <c r="D33" s="29">
        <f t="shared" si="15"/>
        <v>47.67912441103234</v>
      </c>
      <c r="E33" s="29">
        <f t="shared" si="15"/>
        <v>58.007439668976907</v>
      </c>
      <c r="F33" s="29">
        <f t="shared" si="15"/>
        <v>53.280816528061287</v>
      </c>
      <c r="G33" s="29">
        <f t="shared" si="15"/>
        <v>46.480242483475564</v>
      </c>
      <c r="H33" s="29">
        <f t="shared" si="15"/>
        <v>40.343017867757062</v>
      </c>
      <c r="I33" s="29">
        <f t="shared" si="15"/>
        <v>47.422763084446942</v>
      </c>
      <c r="J33" s="29">
        <f t="shared" si="15"/>
        <v>54.291998957403472</v>
      </c>
      <c r="K33" s="29">
        <f t="shared" si="15"/>
        <v>50.308143974831708</v>
      </c>
      <c r="L33" s="29">
        <f t="shared" si="15"/>
        <v>54.217524361702736</v>
      </c>
      <c r="M33" s="29">
        <f t="shared" si="15"/>
        <v>54.935669749507618</v>
      </c>
      <c r="N33" s="29">
        <f t="shared" si="15"/>
        <v>49.553074590426661</v>
      </c>
      <c r="O33" s="29">
        <f t="shared" si="15"/>
        <v>61.930935037240317</v>
      </c>
      <c r="P33" s="29">
        <f t="shared" si="15"/>
        <v>35.435673813090581</v>
      </c>
      <c r="Q33" s="29">
        <f t="shared" si="15"/>
        <v>37.009854639010442</v>
      </c>
      <c r="R33" s="29">
        <f t="shared" si="15"/>
        <v>34.226608360543558</v>
      </c>
      <c r="S33" s="29">
        <f t="shared" si="15"/>
        <v>36.48511286474757</v>
      </c>
      <c r="T33" s="29">
        <f t="shared" si="15"/>
        <v>37.537543908750479</v>
      </c>
      <c r="U33" s="29">
        <f t="shared" si="15"/>
        <v>38.679613543768646</v>
      </c>
      <c r="V33" s="29">
        <f t="shared" si="15"/>
        <v>33.180174717787601</v>
      </c>
      <c r="W33" s="29">
        <f t="shared" si="15"/>
        <v>17.459098809959141</v>
      </c>
      <c r="X33" s="29">
        <f t="shared" si="15"/>
        <v>17.535724690745091</v>
      </c>
    </row>
    <row r="34" spans="1:24" ht="11.25" customHeight="1" x14ac:dyDescent="0.2">
      <c r="A34" s="41" t="s">
        <v>55</v>
      </c>
      <c r="B34" s="9" t="s">
        <v>56</v>
      </c>
      <c r="C34" s="10">
        <v>36.357258795571404</v>
      </c>
      <c r="D34" s="10">
        <v>44.877617542514443</v>
      </c>
      <c r="E34" s="10">
        <v>55.401794176827913</v>
      </c>
      <c r="F34" s="10">
        <v>51.449606972875976</v>
      </c>
      <c r="G34" s="10">
        <v>45.647617533744416</v>
      </c>
      <c r="H34" s="10">
        <v>39.631505758057678</v>
      </c>
      <c r="I34" s="10">
        <v>46.86550160093568</v>
      </c>
      <c r="J34" s="10">
        <v>53.410577598534068</v>
      </c>
      <c r="K34" s="10">
        <v>49.59089919405627</v>
      </c>
      <c r="L34" s="10">
        <v>53.765769705772733</v>
      </c>
      <c r="M34" s="10">
        <v>54.33156509121973</v>
      </c>
      <c r="N34" s="10">
        <v>48.798398757991848</v>
      </c>
      <c r="O34" s="10">
        <v>61.197123614327317</v>
      </c>
      <c r="P34" s="10">
        <v>35.112560490300879</v>
      </c>
      <c r="Q34" s="10">
        <v>36.103968909446081</v>
      </c>
      <c r="R34" s="10">
        <v>34.086299999126773</v>
      </c>
      <c r="S34" s="10">
        <v>36.462759985671042</v>
      </c>
      <c r="T34" s="10">
        <v>37.511444632208224</v>
      </c>
      <c r="U34" s="10">
        <v>38.639250301392636</v>
      </c>
      <c r="V34" s="10">
        <v>32.549796321911494</v>
      </c>
      <c r="W34" s="10">
        <v>17.29313922340517</v>
      </c>
      <c r="X34" s="10">
        <v>17.296141014462702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1.8744711977503648E-2</v>
      </c>
      <c r="I36" s="10">
        <v>0</v>
      </c>
      <c r="J36" s="10">
        <v>5.8321746246360391E-2</v>
      </c>
      <c r="K36" s="10">
        <v>0</v>
      </c>
      <c r="L36" s="10">
        <v>0</v>
      </c>
      <c r="M36" s="10">
        <v>0</v>
      </c>
      <c r="N36" s="10">
        <v>2.1969900568532257E-2</v>
      </c>
      <c r="O36" s="10">
        <v>2.3805350115961004E-2</v>
      </c>
      <c r="P36" s="10">
        <v>5.977199553585693E-2</v>
      </c>
      <c r="Q36" s="10">
        <v>9.1191252418052829E-2</v>
      </c>
      <c r="R36" s="10">
        <v>1.0525744424966118E-2</v>
      </c>
      <c r="S36" s="10">
        <v>4.2578363734187786E-3</v>
      </c>
      <c r="T36" s="10">
        <v>5.4838651871368434E-3</v>
      </c>
      <c r="U36" s="10">
        <v>5.8112693394842775E-3</v>
      </c>
      <c r="V36" s="10">
        <v>5.416840460701307E-3</v>
      </c>
      <c r="W36" s="10">
        <v>1.8443605284987244E-3</v>
      </c>
      <c r="X36" s="10">
        <v>2.3842801995988009E-3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1.9471019734642189E-3</v>
      </c>
      <c r="U41" s="10">
        <v>0</v>
      </c>
      <c r="V41" s="10">
        <v>2.1408773427900357E-3</v>
      </c>
      <c r="W41" s="10">
        <v>2.0600851790023714E-4</v>
      </c>
      <c r="X41" s="10">
        <v>6.8064541606355702E-5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0.1190766020623934</v>
      </c>
      <c r="D43" s="10">
        <v>0.1037979491380563</v>
      </c>
      <c r="E43" s="10">
        <v>8.2449317963520077E-2</v>
      </c>
      <c r="F43" s="10">
        <v>7.1280653937542848E-2</v>
      </c>
      <c r="G43" s="10">
        <v>6.5300039835652426E-2</v>
      </c>
      <c r="H43" s="10">
        <v>3.903447853667983E-2</v>
      </c>
      <c r="I43" s="10">
        <v>3.7998275144329838E-2</v>
      </c>
      <c r="J43" s="10">
        <v>2.0223974707190548E-2</v>
      </c>
      <c r="K43" s="10">
        <v>2.191141581373042E-2</v>
      </c>
      <c r="L43" s="10">
        <v>2.4104436444696651E-2</v>
      </c>
      <c r="M43" s="10">
        <v>2.1884667725586747E-2</v>
      </c>
      <c r="N43" s="10">
        <v>2.2853088102576389E-2</v>
      </c>
      <c r="O43" s="10">
        <v>4.9653965677904692E-2</v>
      </c>
      <c r="P43" s="10">
        <v>1.556186149896918E-2</v>
      </c>
      <c r="Q43" s="10">
        <v>1.5849476403173728E-2</v>
      </c>
      <c r="R43" s="10">
        <v>1.1916107334031823E-2</v>
      </c>
      <c r="S43" s="10">
        <v>1.1096450926972277E-2</v>
      </c>
      <c r="T43" s="10">
        <v>1.0086913742140602E-2</v>
      </c>
      <c r="U43" s="10">
        <v>2.378697063904402E-2</v>
      </c>
      <c r="V43" s="10">
        <v>1.2373415454078079E-2</v>
      </c>
      <c r="W43" s="10">
        <v>1.0719024495717279E-2</v>
      </c>
      <c r="X43" s="10">
        <v>1.0378281611208018E-2</v>
      </c>
    </row>
    <row r="44" spans="1:24" ht="11.25" customHeight="1" x14ac:dyDescent="0.2">
      <c r="A44" s="41" t="s">
        <v>75</v>
      </c>
      <c r="B44" s="9" t="s">
        <v>76</v>
      </c>
      <c r="C44" s="10">
        <v>0.14564503802839737</v>
      </c>
      <c r="D44" s="10">
        <v>0.31690398556521304</v>
      </c>
      <c r="E44" s="10">
        <v>0</v>
      </c>
      <c r="F44" s="10">
        <v>2.0685714545243206E-2</v>
      </c>
      <c r="G44" s="10">
        <v>0</v>
      </c>
      <c r="H44" s="10">
        <v>0</v>
      </c>
      <c r="I44" s="10">
        <v>3.3144553711290312E-2</v>
      </c>
      <c r="J44" s="10">
        <v>1.7636045137131892E-2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1.1842275627713422E-5</v>
      </c>
      <c r="T44" s="10">
        <v>1.228814769983811E-5</v>
      </c>
      <c r="U44" s="10">
        <v>1.254148768576164E-5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2.35546990439529</v>
      </c>
      <c r="D50" s="10">
        <v>2.3808049338146291</v>
      </c>
      <c r="E50" s="10">
        <v>2.5231961741854749</v>
      </c>
      <c r="F50" s="10">
        <v>1.7392431867025215</v>
      </c>
      <c r="G50" s="10">
        <v>0.76732490989549451</v>
      </c>
      <c r="H50" s="10">
        <v>0.65373291918520038</v>
      </c>
      <c r="I50" s="10">
        <v>0.48611865465564369</v>
      </c>
      <c r="J50" s="10">
        <v>0.78523959277871536</v>
      </c>
      <c r="K50" s="10">
        <v>0.69533336496170561</v>
      </c>
      <c r="L50" s="10">
        <v>0.42765021948530552</v>
      </c>
      <c r="M50" s="10">
        <v>0.58221999056230433</v>
      </c>
      <c r="N50" s="10">
        <v>0.70985284376369751</v>
      </c>
      <c r="O50" s="10">
        <v>0.66035210711912773</v>
      </c>
      <c r="P50" s="10">
        <v>0.24777946575487902</v>
      </c>
      <c r="Q50" s="10">
        <v>0.79884500074313536</v>
      </c>
      <c r="R50" s="10">
        <v>0.11786650965778994</v>
      </c>
      <c r="S50" s="10">
        <v>6.9867495005147429E-3</v>
      </c>
      <c r="T50" s="10">
        <v>8.5691074918091189E-3</v>
      </c>
      <c r="U50" s="10">
        <v>1.0752460909799456E-2</v>
      </c>
      <c r="V50" s="10">
        <v>0.61044726261853299</v>
      </c>
      <c r="W50" s="10">
        <v>0.15319019301185702</v>
      </c>
      <c r="X50" s="10">
        <v>0.22675304992998041</v>
      </c>
    </row>
    <row r="51" spans="1:24" ht="11.25" customHeight="1" x14ac:dyDescent="0.2">
      <c r="A51" s="35" t="s">
        <v>89</v>
      </c>
      <c r="B51" s="36" t="s">
        <v>90</v>
      </c>
      <c r="C51" s="37">
        <v>54.309244299927634</v>
      </c>
      <c r="D51" s="37">
        <v>54.505401781853458</v>
      </c>
      <c r="E51" s="37">
        <v>55.168671503585472</v>
      </c>
      <c r="F51" s="37">
        <v>48.156220133634051</v>
      </c>
      <c r="G51" s="37">
        <v>45.738138390624492</v>
      </c>
      <c r="H51" s="37">
        <v>42.66833993619646</v>
      </c>
      <c r="I51" s="37">
        <v>39.343707963950855</v>
      </c>
      <c r="J51" s="37">
        <v>40.15473776774563</v>
      </c>
      <c r="K51" s="37">
        <v>42.37591846233375</v>
      </c>
      <c r="L51" s="37">
        <v>42.870924755216585</v>
      </c>
      <c r="M51" s="37">
        <v>44.183586057556845</v>
      </c>
      <c r="N51" s="37">
        <v>46.559725314817605</v>
      </c>
      <c r="O51" s="37">
        <v>50.328405193407313</v>
      </c>
      <c r="P51" s="37">
        <v>33.92202849603013</v>
      </c>
      <c r="Q51" s="37">
        <v>31.382568981412838</v>
      </c>
      <c r="R51" s="37">
        <v>31.726029743418366</v>
      </c>
      <c r="S51" s="37">
        <v>32.378394271624835</v>
      </c>
      <c r="T51" s="37">
        <v>35.457199857211478</v>
      </c>
      <c r="U51" s="37">
        <v>34.052122041098109</v>
      </c>
      <c r="V51" s="37">
        <v>32.864592742106325</v>
      </c>
      <c r="W51" s="37">
        <v>16.467623236113418</v>
      </c>
      <c r="X51" s="37">
        <v>17.329586016390255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8.7815303429024886E-3</v>
      </c>
      <c r="D52" s="37">
        <f t="shared" si="16"/>
        <v>8.8540357838654271E-3</v>
      </c>
      <c r="E52" s="37">
        <f t="shared" si="16"/>
        <v>9.3852310051916275E-3</v>
      </c>
      <c r="F52" s="37">
        <f t="shared" si="16"/>
        <v>3.1867493515765649E-2</v>
      </c>
      <c r="G52" s="37">
        <f t="shared" si="16"/>
        <v>5.5909996046565359E-2</v>
      </c>
      <c r="H52" s="37">
        <f t="shared" si="16"/>
        <v>5.0073913163922297E-2</v>
      </c>
      <c r="I52" s="37">
        <f t="shared" si="16"/>
        <v>4.7028516236788408E-2</v>
      </c>
      <c r="J52" s="37">
        <f t="shared" si="16"/>
        <v>4.8921398004391742E-2</v>
      </c>
      <c r="K52" s="37">
        <f t="shared" si="16"/>
        <v>5.1506948059587214E-2</v>
      </c>
      <c r="L52" s="37">
        <f t="shared" si="16"/>
        <v>6.207795362798163E-2</v>
      </c>
      <c r="M52" s="37">
        <f t="shared" si="16"/>
        <v>4.2148706573194535E-2</v>
      </c>
      <c r="N52" s="37">
        <f t="shared" si="16"/>
        <v>3.357141218444467E-2</v>
      </c>
      <c r="O52" s="37">
        <f t="shared" si="16"/>
        <v>4.6502021615118273E-2</v>
      </c>
      <c r="P52" s="37">
        <f t="shared" si="16"/>
        <v>2.4250389629459319E-2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8.2456708781564289E-2</v>
      </c>
      <c r="V52" s="37">
        <f t="shared" si="16"/>
        <v>3.9988750991401589E-2</v>
      </c>
      <c r="W52" s="37">
        <f t="shared" si="16"/>
        <v>0</v>
      </c>
      <c r="X52" s="37">
        <f t="shared" si="16"/>
        <v>2.4300944949144985E-3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8.7815303429024886E-3</v>
      </c>
      <c r="D61" s="10">
        <v>8.8540357838654271E-3</v>
      </c>
      <c r="E61" s="10">
        <v>9.3852310051916275E-3</v>
      </c>
      <c r="F61" s="10">
        <v>3.1867493515765649E-2</v>
      </c>
      <c r="G61" s="10">
        <v>5.5909996046565359E-2</v>
      </c>
      <c r="H61" s="10">
        <v>5.0073913163922297E-2</v>
      </c>
      <c r="I61" s="10">
        <v>4.7028516236788408E-2</v>
      </c>
      <c r="J61" s="10">
        <v>4.8921398004391742E-2</v>
      </c>
      <c r="K61" s="10">
        <v>5.1506948059587214E-2</v>
      </c>
      <c r="L61" s="10">
        <v>6.207795362798163E-2</v>
      </c>
      <c r="M61" s="10">
        <v>4.2148706573194535E-2</v>
      </c>
      <c r="N61" s="10">
        <v>3.357141218444467E-2</v>
      </c>
      <c r="O61" s="10">
        <v>4.6502021615118273E-2</v>
      </c>
      <c r="P61" s="10">
        <v>2.4250389629459319E-2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8.2456708781564289E-2</v>
      </c>
      <c r="V69" s="10">
        <v>3.9988750991401589E-2</v>
      </c>
      <c r="W69" s="10">
        <v>0</v>
      </c>
      <c r="X69" s="10">
        <v>2.4300944949144985E-3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0.13166426613557092</v>
      </c>
      <c r="S71" s="37">
        <f t="shared" si="17"/>
        <v>0.17389454830426451</v>
      </c>
      <c r="T71" s="37">
        <f t="shared" si="17"/>
        <v>0.23838755163899994</v>
      </c>
      <c r="U71" s="37">
        <f t="shared" si="17"/>
        <v>0.27359580380579063</v>
      </c>
      <c r="V71" s="37">
        <f t="shared" si="17"/>
        <v>0.21044846626988703</v>
      </c>
      <c r="W71" s="37">
        <f t="shared" si="17"/>
        <v>8.674518459218547E-2</v>
      </c>
      <c r="X71" s="37">
        <f t="shared" si="17"/>
        <v>1.3582846482061671E-2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0.13166426613557092</v>
      </c>
      <c r="S72" s="10">
        <v>0.17389454830426451</v>
      </c>
      <c r="T72" s="10">
        <v>0.23838755163899994</v>
      </c>
      <c r="U72" s="10">
        <v>0.27359580380579063</v>
      </c>
      <c r="V72" s="10">
        <v>0.21044846626988703</v>
      </c>
      <c r="W72" s="10">
        <v>8.674518459218547E-2</v>
      </c>
      <c r="X72" s="10">
        <v>1.3582846482061671E-2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53.650051588354039</v>
      </c>
      <c r="D75" s="37">
        <v>58.730315420394341</v>
      </c>
      <c r="E75" s="37">
        <v>65.402918470266187</v>
      </c>
      <c r="F75" s="37">
        <v>58.552788080896619</v>
      </c>
      <c r="G75" s="37">
        <v>57.074642453313018</v>
      </c>
      <c r="H75" s="37">
        <v>50.548203886456179</v>
      </c>
      <c r="I75" s="37">
        <v>38.453688541896717</v>
      </c>
      <c r="J75" s="37">
        <v>41.216145897922459</v>
      </c>
      <c r="K75" s="37">
        <v>42.560195800919935</v>
      </c>
      <c r="L75" s="37">
        <v>42.460363841336196</v>
      </c>
      <c r="M75" s="37">
        <v>38.751630762733477</v>
      </c>
      <c r="N75" s="37">
        <v>41.12582060222131</v>
      </c>
      <c r="O75" s="37">
        <v>43.032988240016692</v>
      </c>
      <c r="P75" s="37">
        <v>26.70512074864687</v>
      </c>
      <c r="Q75" s="37">
        <v>27.602211106396286</v>
      </c>
      <c r="R75" s="37">
        <v>21.432133412785511</v>
      </c>
      <c r="S75" s="37">
        <v>19.487724941324778</v>
      </c>
      <c r="T75" s="37">
        <v>18.035788331947849</v>
      </c>
      <c r="U75" s="37">
        <v>17.254221686456201</v>
      </c>
      <c r="V75" s="37">
        <v>18.029414185460155</v>
      </c>
      <c r="W75" s="37">
        <v>7.5885147046981913</v>
      </c>
      <c r="X75" s="37">
        <v>8.6961873169086843</v>
      </c>
    </row>
    <row r="76" spans="1:24" ht="11.25" customHeight="1" x14ac:dyDescent="0.2">
      <c r="A76" s="38" t="s">
        <v>139</v>
      </c>
      <c r="B76" s="39" t="s">
        <v>140</v>
      </c>
      <c r="C76" s="40">
        <v>23.369514260488589</v>
      </c>
      <c r="D76" s="40">
        <v>25.459314110432988</v>
      </c>
      <c r="E76" s="40">
        <v>28.205113624783639</v>
      </c>
      <c r="F76" s="40">
        <v>24.090628565997761</v>
      </c>
      <c r="G76" s="40">
        <v>22.337162008187484</v>
      </c>
      <c r="H76" s="40">
        <v>20.625279097662926</v>
      </c>
      <c r="I76" s="40">
        <v>20.985719733589125</v>
      </c>
      <c r="J76" s="40">
        <v>22.9370220215514</v>
      </c>
      <c r="K76" s="40">
        <v>23.827988906504615</v>
      </c>
      <c r="L76" s="40">
        <v>25.921126193138878</v>
      </c>
      <c r="M76" s="40">
        <v>25.034177966465684</v>
      </c>
      <c r="N76" s="40">
        <v>25.986255368122436</v>
      </c>
      <c r="O76" s="40">
        <v>26.113185751506176</v>
      </c>
      <c r="P76" s="40">
        <v>16.741452561012235</v>
      </c>
      <c r="Q76" s="40">
        <v>16.511336420596074</v>
      </c>
      <c r="R76" s="40">
        <v>16.644259736367729</v>
      </c>
      <c r="S76" s="40">
        <v>15.65706502394611</v>
      </c>
      <c r="T76" s="40">
        <v>17.87887819128343</v>
      </c>
      <c r="U76" s="40">
        <v>21.657608062652503</v>
      </c>
      <c r="V76" s="40">
        <v>22.570862173014831</v>
      </c>
      <c r="W76" s="40">
        <v>11.517345474589234</v>
      </c>
      <c r="X76" s="40">
        <v>12.168920972119327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186</v>
      </c>
      <c r="B1" s="4" t="s">
        <v>249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860.82218400687873</v>
      </c>
      <c r="D2" s="31">
        <f t="shared" ref="D2:W2" si="1">SUM(D3,D17,D22,D25,D26,D51,D52,D71,D74,D75,D76)</f>
        <v>843.06895958727409</v>
      </c>
      <c r="E2" s="31">
        <f t="shared" si="1"/>
        <v>736.98572656921738</v>
      </c>
      <c r="F2" s="31">
        <f t="shared" si="1"/>
        <v>728.73361994840934</v>
      </c>
      <c r="G2" s="31">
        <f t="shared" si="1"/>
        <v>725.55700773860713</v>
      </c>
      <c r="H2" s="31">
        <f t="shared" si="1"/>
        <v>734.1075666380051</v>
      </c>
      <c r="I2" s="31">
        <f t="shared" si="1"/>
        <v>731.3562338779019</v>
      </c>
      <c r="J2" s="31">
        <f t="shared" si="1"/>
        <v>771.92648323301796</v>
      </c>
      <c r="K2" s="31">
        <f t="shared" si="1"/>
        <v>765.58744625967324</v>
      </c>
      <c r="L2" s="31">
        <f t="shared" si="1"/>
        <v>691.78417884780731</v>
      </c>
      <c r="M2" s="31">
        <f t="shared" si="1"/>
        <v>721.17171109200342</v>
      </c>
      <c r="N2" s="31">
        <f t="shared" si="1"/>
        <v>634.72639724849523</v>
      </c>
      <c r="O2" s="31">
        <f t="shared" si="1"/>
        <v>588.72717110920041</v>
      </c>
      <c r="P2" s="31">
        <f t="shared" si="1"/>
        <v>547.49776440240748</v>
      </c>
      <c r="Q2" s="31">
        <f t="shared" si="1"/>
        <v>552.05313843508179</v>
      </c>
      <c r="R2" s="31">
        <f t="shared" si="1"/>
        <v>635.39269131556307</v>
      </c>
      <c r="S2" s="31">
        <f t="shared" si="1"/>
        <v>664.46001719690469</v>
      </c>
      <c r="T2" s="31">
        <f t="shared" si="1"/>
        <v>655.56569217540834</v>
      </c>
      <c r="U2" s="31">
        <f t="shared" si="1"/>
        <v>683.79896818572649</v>
      </c>
      <c r="V2" s="31">
        <f t="shared" si="1"/>
        <v>621.49131556319855</v>
      </c>
      <c r="W2" s="31">
        <f t="shared" si="1"/>
        <v>591.18478073946687</v>
      </c>
      <c r="X2" s="31">
        <f t="shared" ref="X2" si="2">SUM(X3,X17,X22,X25,X26,X51,X52,X71,X74,X75,X76)</f>
        <v>593.28667239896822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54.24901117798796</v>
      </c>
      <c r="D3" s="34">
        <f t="shared" ref="D3:W3" si="4">SUM(D4,D8,D11)</f>
        <v>56.448839208942388</v>
      </c>
      <c r="E3" s="34">
        <f t="shared" si="4"/>
        <v>39.058469475494405</v>
      </c>
      <c r="F3" s="34">
        <f t="shared" si="4"/>
        <v>37.207394668959594</v>
      </c>
      <c r="G3" s="34">
        <f t="shared" si="4"/>
        <v>37.207394668959594</v>
      </c>
      <c r="H3" s="34">
        <f t="shared" si="4"/>
        <v>34.62785898538263</v>
      </c>
      <c r="I3" s="34">
        <f t="shared" si="4"/>
        <v>32.22751504729149</v>
      </c>
      <c r="J3" s="34">
        <f t="shared" si="4"/>
        <v>44.695270851246775</v>
      </c>
      <c r="K3" s="34">
        <f t="shared" si="4"/>
        <v>38.819604471195191</v>
      </c>
      <c r="L3" s="34">
        <f t="shared" si="4"/>
        <v>33.713069647463449</v>
      </c>
      <c r="M3" s="34">
        <f t="shared" si="4"/>
        <v>36.323731728288898</v>
      </c>
      <c r="N3" s="34">
        <f t="shared" si="4"/>
        <v>33.987704213241628</v>
      </c>
      <c r="O3" s="34">
        <f t="shared" si="4"/>
        <v>33.378675838349096</v>
      </c>
      <c r="P3" s="34">
        <f t="shared" si="4"/>
        <v>28.74514187446259</v>
      </c>
      <c r="Q3" s="34">
        <f t="shared" si="4"/>
        <v>34.062424763542559</v>
      </c>
      <c r="R3" s="34">
        <f t="shared" si="4"/>
        <v>32.868013757523642</v>
      </c>
      <c r="S3" s="34">
        <f t="shared" si="4"/>
        <v>34.288564058469476</v>
      </c>
      <c r="T3" s="34">
        <f t="shared" si="4"/>
        <v>40.833877901977637</v>
      </c>
      <c r="U3" s="34">
        <f t="shared" si="4"/>
        <v>43.672484952708501</v>
      </c>
      <c r="V3" s="34">
        <f t="shared" si="4"/>
        <v>25.476784178847804</v>
      </c>
      <c r="W3" s="34">
        <f t="shared" si="4"/>
        <v>22.834221840068789</v>
      </c>
      <c r="X3" s="34">
        <f t="shared" ref="X3" si="5">SUM(X4,X8,X11)</f>
        <v>23.559501289767841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11.197076526225279</v>
      </c>
      <c r="D4" s="29">
        <f t="shared" ref="D4:W4" si="7">SUM(D5:D7)</f>
        <v>9.0976784178847794</v>
      </c>
      <c r="E4" s="29">
        <f t="shared" si="7"/>
        <v>0.69982803095442825</v>
      </c>
      <c r="F4" s="29">
        <f t="shared" si="7"/>
        <v>0.69982803095442825</v>
      </c>
      <c r="G4" s="29">
        <f t="shared" si="7"/>
        <v>0.69982803095442814</v>
      </c>
      <c r="H4" s="29">
        <f t="shared" si="7"/>
        <v>0.69982803095442825</v>
      </c>
      <c r="I4" s="29">
        <f t="shared" si="7"/>
        <v>0.69982803095442825</v>
      </c>
      <c r="J4" s="29">
        <f t="shared" si="7"/>
        <v>0.69982803095442814</v>
      </c>
      <c r="K4" s="29">
        <f t="shared" si="7"/>
        <v>0.69982803095442814</v>
      </c>
      <c r="L4" s="29">
        <f t="shared" si="7"/>
        <v>0</v>
      </c>
      <c r="M4" s="29">
        <f t="shared" si="7"/>
        <v>0.69982803095442803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0.13439380911435941</v>
      </c>
      <c r="R4" s="29">
        <f t="shared" si="7"/>
        <v>0.20240756663800522</v>
      </c>
      <c r="S4" s="29">
        <f t="shared" si="7"/>
        <v>0.30980223559759251</v>
      </c>
      <c r="T4" s="29">
        <f t="shared" si="7"/>
        <v>0.24342218400687871</v>
      </c>
      <c r="U4" s="29">
        <f t="shared" si="7"/>
        <v>0.39458297506448836</v>
      </c>
      <c r="V4" s="29">
        <f t="shared" si="7"/>
        <v>0.25098882201203782</v>
      </c>
      <c r="W4" s="29">
        <f t="shared" si="7"/>
        <v>0.30154772141014624</v>
      </c>
      <c r="X4" s="29">
        <f t="shared" ref="X4" si="8">SUM(X5:X7)</f>
        <v>0.32141014617368868</v>
      </c>
    </row>
    <row r="5" spans="1:24" ht="11.25" customHeight="1" x14ac:dyDescent="0.2">
      <c r="A5" s="41" t="s">
        <v>5</v>
      </c>
      <c r="B5" s="9" t="s">
        <v>6</v>
      </c>
      <c r="C5" s="10">
        <f>FC_IND_NMM_CM_E!C5+FC_IND_NMM_CR_E!C5+FC_IND_NMM_GL_E!C5</f>
        <v>11.197076526225279</v>
      </c>
      <c r="D5" s="10">
        <f>FC_IND_NMM_CM_E!D5+FC_IND_NMM_CR_E!D5+FC_IND_NMM_GL_E!D5</f>
        <v>9.0976784178847794</v>
      </c>
      <c r="E5" s="10">
        <f>FC_IND_NMM_CM_E!E5+FC_IND_NMM_CR_E!E5+FC_IND_NMM_GL_E!E5</f>
        <v>0.69982803095442825</v>
      </c>
      <c r="F5" s="10">
        <f>FC_IND_NMM_CM_E!F5+FC_IND_NMM_CR_E!F5+FC_IND_NMM_GL_E!F5</f>
        <v>0.69982803095442825</v>
      </c>
      <c r="G5" s="10">
        <f>FC_IND_NMM_CM_E!G5+FC_IND_NMM_CR_E!G5+FC_IND_NMM_GL_E!G5</f>
        <v>0.69982803095442814</v>
      </c>
      <c r="H5" s="10">
        <f>FC_IND_NMM_CM_E!H5+FC_IND_NMM_CR_E!H5+FC_IND_NMM_GL_E!H5</f>
        <v>0.69982803095442825</v>
      </c>
      <c r="I5" s="10">
        <f>FC_IND_NMM_CM_E!I5+FC_IND_NMM_CR_E!I5+FC_IND_NMM_GL_E!I5</f>
        <v>0.69982803095442825</v>
      </c>
      <c r="J5" s="10">
        <f>FC_IND_NMM_CM_E!J5+FC_IND_NMM_CR_E!J5+FC_IND_NMM_GL_E!J5</f>
        <v>0.69982803095442814</v>
      </c>
      <c r="K5" s="10">
        <f>FC_IND_NMM_CM_E!K5+FC_IND_NMM_CR_E!K5+FC_IND_NMM_GL_E!K5</f>
        <v>0.69982803095442814</v>
      </c>
      <c r="L5" s="10">
        <f>FC_IND_NMM_CM_E!L5+FC_IND_NMM_CR_E!L5+FC_IND_NMM_GL_E!L5</f>
        <v>0</v>
      </c>
      <c r="M5" s="10">
        <f>FC_IND_NMM_CM_E!M5+FC_IND_NMM_CR_E!M5+FC_IND_NMM_GL_E!M5</f>
        <v>0.69982803095442803</v>
      </c>
      <c r="N5" s="10">
        <f>FC_IND_NMM_CM_E!N5+FC_IND_NMM_CR_E!N5+FC_IND_NMM_GL_E!N5</f>
        <v>0</v>
      </c>
      <c r="O5" s="10">
        <f>FC_IND_NMM_CM_E!O5+FC_IND_NMM_CR_E!O5+FC_IND_NMM_GL_E!O5</f>
        <v>0</v>
      </c>
      <c r="P5" s="10">
        <f>FC_IND_NMM_CM_E!P5+FC_IND_NMM_CR_E!P5+FC_IND_NMM_GL_E!P5</f>
        <v>0</v>
      </c>
      <c r="Q5" s="10">
        <f>FC_IND_NMM_CM_E!Q5+FC_IND_NMM_CR_E!Q5+FC_IND_NMM_GL_E!Q5</f>
        <v>0.13439380911435941</v>
      </c>
      <c r="R5" s="10">
        <f>FC_IND_NMM_CM_E!R5+FC_IND_NMM_CR_E!R5+FC_IND_NMM_GL_E!R5</f>
        <v>0</v>
      </c>
      <c r="S5" s="10">
        <f>FC_IND_NMM_CM_E!S5+FC_IND_NMM_CR_E!S5+FC_IND_NMM_GL_E!S5</f>
        <v>0</v>
      </c>
      <c r="T5" s="10">
        <f>FC_IND_NMM_CM_E!T5+FC_IND_NMM_CR_E!T5+FC_IND_NMM_GL_E!T5</f>
        <v>0</v>
      </c>
      <c r="U5" s="10">
        <f>FC_IND_NMM_CM_E!U5+FC_IND_NMM_CR_E!U5+FC_IND_NMM_GL_E!U5</f>
        <v>0</v>
      </c>
      <c r="V5" s="10">
        <f>FC_IND_NMM_CM_E!V5+FC_IND_NMM_CR_E!V5+FC_IND_NMM_GL_E!V5</f>
        <v>0</v>
      </c>
      <c r="W5" s="10">
        <f>FC_IND_NMM_CM_E!W5+FC_IND_NMM_CR_E!W5+FC_IND_NMM_GL_E!W5</f>
        <v>0</v>
      </c>
      <c r="X5" s="10">
        <f>FC_IND_NMM_CM_E!X5+FC_IND_NMM_CR_E!X5+FC_IND_NMM_GL_E!X5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FC_IND_NMM_CM_E!C6+FC_IND_NMM_CR_E!C6+FC_IND_NMM_GL_E!C6</f>
        <v>0</v>
      </c>
      <c r="D6" s="10">
        <f>FC_IND_NMM_CM_E!D6+FC_IND_NMM_CR_E!D6+FC_IND_NMM_GL_E!D6</f>
        <v>0</v>
      </c>
      <c r="E6" s="10">
        <f>FC_IND_NMM_CM_E!E6+FC_IND_NMM_CR_E!E6+FC_IND_NMM_GL_E!E6</f>
        <v>0</v>
      </c>
      <c r="F6" s="10">
        <f>FC_IND_NMM_CM_E!F6+FC_IND_NMM_CR_E!F6+FC_IND_NMM_GL_E!F6</f>
        <v>0</v>
      </c>
      <c r="G6" s="10">
        <f>FC_IND_NMM_CM_E!G6+FC_IND_NMM_CR_E!G6+FC_IND_NMM_GL_E!G6</f>
        <v>0</v>
      </c>
      <c r="H6" s="10">
        <f>FC_IND_NMM_CM_E!H6+FC_IND_NMM_CR_E!H6+FC_IND_NMM_GL_E!H6</f>
        <v>0</v>
      </c>
      <c r="I6" s="10">
        <f>FC_IND_NMM_CM_E!I6+FC_IND_NMM_CR_E!I6+FC_IND_NMM_GL_E!I6</f>
        <v>0</v>
      </c>
      <c r="J6" s="10">
        <f>FC_IND_NMM_CM_E!J6+FC_IND_NMM_CR_E!J6+FC_IND_NMM_GL_E!J6</f>
        <v>0</v>
      </c>
      <c r="K6" s="10">
        <f>FC_IND_NMM_CM_E!K6+FC_IND_NMM_CR_E!K6+FC_IND_NMM_GL_E!K6</f>
        <v>0</v>
      </c>
      <c r="L6" s="10">
        <f>FC_IND_NMM_CM_E!L6+FC_IND_NMM_CR_E!L6+FC_IND_NMM_GL_E!L6</f>
        <v>0</v>
      </c>
      <c r="M6" s="10">
        <f>FC_IND_NMM_CM_E!M6+FC_IND_NMM_CR_E!M6+FC_IND_NMM_GL_E!M6</f>
        <v>0</v>
      </c>
      <c r="N6" s="10">
        <f>FC_IND_NMM_CM_E!N6+FC_IND_NMM_CR_E!N6+FC_IND_NMM_GL_E!N6</f>
        <v>0</v>
      </c>
      <c r="O6" s="10">
        <f>FC_IND_NMM_CM_E!O6+FC_IND_NMM_CR_E!O6+FC_IND_NMM_GL_E!O6</f>
        <v>0</v>
      </c>
      <c r="P6" s="10">
        <f>FC_IND_NMM_CM_E!P6+FC_IND_NMM_CR_E!P6+FC_IND_NMM_GL_E!P6</f>
        <v>0</v>
      </c>
      <c r="Q6" s="10">
        <f>FC_IND_NMM_CM_E!Q6+FC_IND_NMM_CR_E!Q6+FC_IND_NMM_GL_E!Q6</f>
        <v>0</v>
      </c>
      <c r="R6" s="10">
        <f>FC_IND_NMM_CM_E!R6+FC_IND_NMM_CR_E!R6+FC_IND_NMM_GL_E!R6</f>
        <v>0.20240756663800522</v>
      </c>
      <c r="S6" s="10">
        <f>FC_IND_NMM_CM_E!S6+FC_IND_NMM_CR_E!S6+FC_IND_NMM_GL_E!S6</f>
        <v>0.30980223559759251</v>
      </c>
      <c r="T6" s="10">
        <f>FC_IND_NMM_CM_E!T6+FC_IND_NMM_CR_E!T6+FC_IND_NMM_GL_E!T6</f>
        <v>0.24342218400687871</v>
      </c>
      <c r="U6" s="10">
        <f>FC_IND_NMM_CM_E!U6+FC_IND_NMM_CR_E!U6+FC_IND_NMM_GL_E!U6</f>
        <v>0.39458297506448836</v>
      </c>
      <c r="V6" s="10">
        <f>FC_IND_NMM_CM_E!V6+FC_IND_NMM_CR_E!V6+FC_IND_NMM_GL_E!V6</f>
        <v>0.25098882201203782</v>
      </c>
      <c r="W6" s="10">
        <f>FC_IND_NMM_CM_E!W6+FC_IND_NMM_CR_E!W6+FC_IND_NMM_GL_E!W6</f>
        <v>0.30154772141014624</v>
      </c>
      <c r="X6" s="10">
        <f>FC_IND_NMM_CM_E!X6+FC_IND_NMM_CR_E!X6+FC_IND_NMM_GL_E!X6</f>
        <v>0.32141014617368868</v>
      </c>
    </row>
    <row r="7" spans="1:24" ht="11.25" customHeight="1" x14ac:dyDescent="0.2">
      <c r="A7" s="41" t="s">
        <v>9</v>
      </c>
      <c r="B7" s="9" t="s">
        <v>10</v>
      </c>
      <c r="C7" s="10">
        <f>FC_IND_NMM_CM_E!C7+FC_IND_NMM_CR_E!C7+FC_IND_NMM_GL_E!C7</f>
        <v>0</v>
      </c>
      <c r="D7" s="10">
        <f>FC_IND_NMM_CM_E!D7+FC_IND_NMM_CR_E!D7+FC_IND_NMM_GL_E!D7</f>
        <v>0</v>
      </c>
      <c r="E7" s="10">
        <f>FC_IND_NMM_CM_E!E7+FC_IND_NMM_CR_E!E7+FC_IND_NMM_GL_E!E7</f>
        <v>0</v>
      </c>
      <c r="F7" s="10">
        <f>FC_IND_NMM_CM_E!F7+FC_IND_NMM_CR_E!F7+FC_IND_NMM_GL_E!F7</f>
        <v>0</v>
      </c>
      <c r="G7" s="10">
        <f>FC_IND_NMM_CM_E!G7+FC_IND_NMM_CR_E!G7+FC_IND_NMM_GL_E!G7</f>
        <v>0</v>
      </c>
      <c r="H7" s="10">
        <f>FC_IND_NMM_CM_E!H7+FC_IND_NMM_CR_E!H7+FC_IND_NMM_GL_E!H7</f>
        <v>0</v>
      </c>
      <c r="I7" s="10">
        <f>FC_IND_NMM_CM_E!I7+FC_IND_NMM_CR_E!I7+FC_IND_NMM_GL_E!I7</f>
        <v>0</v>
      </c>
      <c r="J7" s="10">
        <f>FC_IND_NMM_CM_E!J7+FC_IND_NMM_CR_E!J7+FC_IND_NMM_GL_E!J7</f>
        <v>0</v>
      </c>
      <c r="K7" s="10">
        <f>FC_IND_NMM_CM_E!K7+FC_IND_NMM_CR_E!K7+FC_IND_NMM_GL_E!K7</f>
        <v>0</v>
      </c>
      <c r="L7" s="10">
        <f>FC_IND_NMM_CM_E!L7+FC_IND_NMM_CR_E!L7+FC_IND_NMM_GL_E!L7</f>
        <v>0</v>
      </c>
      <c r="M7" s="10">
        <f>FC_IND_NMM_CM_E!M7+FC_IND_NMM_CR_E!M7+FC_IND_NMM_GL_E!M7</f>
        <v>0</v>
      </c>
      <c r="N7" s="10">
        <f>FC_IND_NMM_CM_E!N7+FC_IND_NMM_CR_E!N7+FC_IND_NMM_GL_E!N7</f>
        <v>0</v>
      </c>
      <c r="O7" s="10">
        <f>FC_IND_NMM_CM_E!O7+FC_IND_NMM_CR_E!O7+FC_IND_NMM_GL_E!O7</f>
        <v>0</v>
      </c>
      <c r="P7" s="10">
        <f>FC_IND_NMM_CM_E!P7+FC_IND_NMM_CR_E!P7+FC_IND_NMM_GL_E!P7</f>
        <v>0</v>
      </c>
      <c r="Q7" s="10">
        <f>FC_IND_NMM_CM_E!Q7+FC_IND_NMM_CR_E!Q7+FC_IND_NMM_GL_E!Q7</f>
        <v>0</v>
      </c>
      <c r="R7" s="10">
        <f>FC_IND_NMM_CM_E!R7+FC_IND_NMM_CR_E!R7+FC_IND_NMM_GL_E!R7</f>
        <v>0</v>
      </c>
      <c r="S7" s="10">
        <f>FC_IND_NMM_CM_E!S7+FC_IND_NMM_CR_E!S7+FC_IND_NMM_GL_E!S7</f>
        <v>0</v>
      </c>
      <c r="T7" s="10">
        <f>FC_IND_NMM_CM_E!T7+FC_IND_NMM_CR_E!T7+FC_IND_NMM_GL_E!T7</f>
        <v>0</v>
      </c>
      <c r="U7" s="10">
        <f>FC_IND_NMM_CM_E!U7+FC_IND_NMM_CR_E!U7+FC_IND_NMM_GL_E!U7</f>
        <v>0</v>
      </c>
      <c r="V7" s="10">
        <f>FC_IND_NMM_CM_E!V7+FC_IND_NMM_CR_E!V7+FC_IND_NMM_GL_E!V7</f>
        <v>0</v>
      </c>
      <c r="W7" s="10">
        <f>FC_IND_NMM_CM_E!W7+FC_IND_NMM_CR_E!W7+FC_IND_NMM_GL_E!W7</f>
        <v>0</v>
      </c>
      <c r="X7" s="10">
        <f>FC_IND_NMM_CM_E!X7+FC_IND_NMM_CR_E!X7+FC_IND_NMM_GL_E!X7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12.419948409286331</v>
      </c>
      <c r="D8" s="29">
        <f t="shared" ref="D8:W8" si="10">SUM(D9:D10)</f>
        <v>16.71917454858125</v>
      </c>
      <c r="E8" s="29">
        <f t="shared" si="10"/>
        <v>13.853052450558902</v>
      </c>
      <c r="F8" s="29">
        <f t="shared" si="10"/>
        <v>8.5984522785898534</v>
      </c>
      <c r="G8" s="29">
        <f t="shared" si="10"/>
        <v>8.5984522785898534</v>
      </c>
      <c r="H8" s="29">
        <f t="shared" si="10"/>
        <v>11.464574376612209</v>
      </c>
      <c r="I8" s="29">
        <f t="shared" si="10"/>
        <v>4.2992261392949267</v>
      </c>
      <c r="J8" s="29">
        <f t="shared" si="10"/>
        <v>8.5984522785898534</v>
      </c>
      <c r="K8" s="29">
        <f t="shared" si="10"/>
        <v>0</v>
      </c>
      <c r="L8" s="29">
        <f t="shared" si="10"/>
        <v>7.1653482373172803</v>
      </c>
      <c r="M8" s="29">
        <f t="shared" si="10"/>
        <v>9.0761822871883027</v>
      </c>
      <c r="N8" s="29">
        <f t="shared" si="10"/>
        <v>8.1207222699914006</v>
      </c>
      <c r="O8" s="29">
        <f t="shared" si="10"/>
        <v>9.5538263112639719</v>
      </c>
      <c r="P8" s="29">
        <f t="shared" si="10"/>
        <v>7.6430782459157331</v>
      </c>
      <c r="Q8" s="29">
        <f t="shared" si="10"/>
        <v>11.464574376612211</v>
      </c>
      <c r="R8" s="29">
        <f t="shared" si="10"/>
        <v>12.12381771281169</v>
      </c>
      <c r="S8" s="29">
        <f t="shared" si="10"/>
        <v>12.41857265692175</v>
      </c>
      <c r="T8" s="29">
        <f t="shared" si="10"/>
        <v>17.29724849527085</v>
      </c>
      <c r="U8" s="29">
        <f t="shared" si="10"/>
        <v>17.297248495270846</v>
      </c>
      <c r="V8" s="29">
        <f t="shared" si="10"/>
        <v>0.40842648323301811</v>
      </c>
      <c r="W8" s="29">
        <f t="shared" si="10"/>
        <v>0.2039552880481513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FC_IND_NMM_CM_E!C9+FC_IND_NMM_CR_E!C9+FC_IND_NMM_GL_E!C9</f>
        <v>0</v>
      </c>
      <c r="D9" s="10">
        <f>FC_IND_NMM_CM_E!D9+FC_IND_NMM_CR_E!D9+FC_IND_NMM_GL_E!D9</f>
        <v>0</v>
      </c>
      <c r="E9" s="10">
        <f>FC_IND_NMM_CM_E!E9+FC_IND_NMM_CR_E!E9+FC_IND_NMM_GL_E!E9</f>
        <v>0</v>
      </c>
      <c r="F9" s="10">
        <f>FC_IND_NMM_CM_E!F9+FC_IND_NMM_CR_E!F9+FC_IND_NMM_GL_E!F9</f>
        <v>0</v>
      </c>
      <c r="G9" s="10">
        <f>FC_IND_NMM_CM_E!G9+FC_IND_NMM_CR_E!G9+FC_IND_NMM_GL_E!G9</f>
        <v>0</v>
      </c>
      <c r="H9" s="10">
        <f>FC_IND_NMM_CM_E!H9+FC_IND_NMM_CR_E!H9+FC_IND_NMM_GL_E!H9</f>
        <v>0</v>
      </c>
      <c r="I9" s="10">
        <f>FC_IND_NMM_CM_E!I9+FC_IND_NMM_CR_E!I9+FC_IND_NMM_GL_E!I9</f>
        <v>0</v>
      </c>
      <c r="J9" s="10">
        <f>FC_IND_NMM_CM_E!J9+FC_IND_NMM_CR_E!J9+FC_IND_NMM_GL_E!J9</f>
        <v>0</v>
      </c>
      <c r="K9" s="10">
        <f>FC_IND_NMM_CM_E!K9+FC_IND_NMM_CR_E!K9+FC_IND_NMM_GL_E!K9</f>
        <v>0</v>
      </c>
      <c r="L9" s="10">
        <f>FC_IND_NMM_CM_E!L9+FC_IND_NMM_CR_E!L9+FC_IND_NMM_GL_E!L9</f>
        <v>0</v>
      </c>
      <c r="M9" s="10">
        <f>FC_IND_NMM_CM_E!M9+FC_IND_NMM_CR_E!M9+FC_IND_NMM_GL_E!M9</f>
        <v>0</v>
      </c>
      <c r="N9" s="10">
        <f>FC_IND_NMM_CM_E!N9+FC_IND_NMM_CR_E!N9+FC_IND_NMM_GL_E!N9</f>
        <v>0</v>
      </c>
      <c r="O9" s="10">
        <f>FC_IND_NMM_CM_E!O9+FC_IND_NMM_CR_E!O9+FC_IND_NMM_GL_E!O9</f>
        <v>0</v>
      </c>
      <c r="P9" s="10">
        <f>FC_IND_NMM_CM_E!P9+FC_IND_NMM_CR_E!P9+FC_IND_NMM_GL_E!P9</f>
        <v>0</v>
      </c>
      <c r="Q9" s="10">
        <f>FC_IND_NMM_CM_E!Q9+FC_IND_NMM_CR_E!Q9+FC_IND_NMM_GL_E!Q9</f>
        <v>0</v>
      </c>
      <c r="R9" s="10">
        <f>FC_IND_NMM_CM_E!R9+FC_IND_NMM_CR_E!R9+FC_IND_NMM_GL_E!R9</f>
        <v>0</v>
      </c>
      <c r="S9" s="10">
        <f>FC_IND_NMM_CM_E!S9+FC_IND_NMM_CR_E!S9+FC_IND_NMM_GL_E!S9</f>
        <v>0</v>
      </c>
      <c r="T9" s="10">
        <f>FC_IND_NMM_CM_E!T9+FC_IND_NMM_CR_E!T9+FC_IND_NMM_GL_E!T9</f>
        <v>0</v>
      </c>
      <c r="U9" s="10">
        <f>FC_IND_NMM_CM_E!U9+FC_IND_NMM_CR_E!U9+FC_IND_NMM_GL_E!U9</f>
        <v>0</v>
      </c>
      <c r="V9" s="10">
        <f>FC_IND_NMM_CM_E!V9+FC_IND_NMM_CR_E!V9+FC_IND_NMM_GL_E!V9</f>
        <v>0</v>
      </c>
      <c r="W9" s="10">
        <f>FC_IND_NMM_CM_E!W9+FC_IND_NMM_CR_E!W9+FC_IND_NMM_GL_E!W9</f>
        <v>0</v>
      </c>
      <c r="X9" s="10">
        <f>FC_IND_NMM_CM_E!X9+FC_IND_NMM_CR_E!X9+FC_IND_NMM_GL_E!X9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FC_IND_NMM_CM_E!C10+FC_IND_NMM_CR_E!C10+FC_IND_NMM_GL_E!C10</f>
        <v>12.419948409286331</v>
      </c>
      <c r="D10" s="10">
        <f>FC_IND_NMM_CM_E!D10+FC_IND_NMM_CR_E!D10+FC_IND_NMM_GL_E!D10</f>
        <v>16.71917454858125</v>
      </c>
      <c r="E10" s="10">
        <f>FC_IND_NMM_CM_E!E10+FC_IND_NMM_CR_E!E10+FC_IND_NMM_GL_E!E10</f>
        <v>13.853052450558902</v>
      </c>
      <c r="F10" s="10">
        <f>FC_IND_NMM_CM_E!F10+FC_IND_NMM_CR_E!F10+FC_IND_NMM_GL_E!F10</f>
        <v>8.5984522785898534</v>
      </c>
      <c r="G10" s="10">
        <f>FC_IND_NMM_CM_E!G10+FC_IND_NMM_CR_E!G10+FC_IND_NMM_GL_E!G10</f>
        <v>8.5984522785898534</v>
      </c>
      <c r="H10" s="10">
        <f>FC_IND_NMM_CM_E!H10+FC_IND_NMM_CR_E!H10+FC_IND_NMM_GL_E!H10</f>
        <v>11.464574376612209</v>
      </c>
      <c r="I10" s="10">
        <f>FC_IND_NMM_CM_E!I10+FC_IND_NMM_CR_E!I10+FC_IND_NMM_GL_E!I10</f>
        <v>4.2992261392949267</v>
      </c>
      <c r="J10" s="10">
        <f>FC_IND_NMM_CM_E!J10+FC_IND_NMM_CR_E!J10+FC_IND_NMM_GL_E!J10</f>
        <v>8.5984522785898534</v>
      </c>
      <c r="K10" s="10">
        <f>FC_IND_NMM_CM_E!K10+FC_IND_NMM_CR_E!K10+FC_IND_NMM_GL_E!K10</f>
        <v>0</v>
      </c>
      <c r="L10" s="10">
        <f>FC_IND_NMM_CM_E!L10+FC_IND_NMM_CR_E!L10+FC_IND_NMM_GL_E!L10</f>
        <v>7.1653482373172803</v>
      </c>
      <c r="M10" s="10">
        <f>FC_IND_NMM_CM_E!M10+FC_IND_NMM_CR_E!M10+FC_IND_NMM_GL_E!M10</f>
        <v>9.0761822871883027</v>
      </c>
      <c r="N10" s="10">
        <f>FC_IND_NMM_CM_E!N10+FC_IND_NMM_CR_E!N10+FC_IND_NMM_GL_E!N10</f>
        <v>8.1207222699914006</v>
      </c>
      <c r="O10" s="10">
        <f>FC_IND_NMM_CM_E!O10+FC_IND_NMM_CR_E!O10+FC_IND_NMM_GL_E!O10</f>
        <v>9.5538263112639719</v>
      </c>
      <c r="P10" s="10">
        <f>FC_IND_NMM_CM_E!P10+FC_IND_NMM_CR_E!P10+FC_IND_NMM_GL_E!P10</f>
        <v>7.6430782459157331</v>
      </c>
      <c r="Q10" s="10">
        <f>FC_IND_NMM_CM_E!Q10+FC_IND_NMM_CR_E!Q10+FC_IND_NMM_GL_E!Q10</f>
        <v>11.464574376612211</v>
      </c>
      <c r="R10" s="10">
        <f>FC_IND_NMM_CM_E!R10+FC_IND_NMM_CR_E!R10+FC_IND_NMM_GL_E!R10</f>
        <v>12.12381771281169</v>
      </c>
      <c r="S10" s="10">
        <f>FC_IND_NMM_CM_E!S10+FC_IND_NMM_CR_E!S10+FC_IND_NMM_GL_E!S10</f>
        <v>12.41857265692175</v>
      </c>
      <c r="T10" s="10">
        <f>FC_IND_NMM_CM_E!T10+FC_IND_NMM_CR_E!T10+FC_IND_NMM_GL_E!T10</f>
        <v>17.29724849527085</v>
      </c>
      <c r="U10" s="10">
        <f>FC_IND_NMM_CM_E!U10+FC_IND_NMM_CR_E!U10+FC_IND_NMM_GL_E!U10</f>
        <v>17.297248495270846</v>
      </c>
      <c r="V10" s="10">
        <f>FC_IND_NMM_CM_E!V10+FC_IND_NMM_CR_E!V10+FC_IND_NMM_GL_E!V10</f>
        <v>0.40842648323301811</v>
      </c>
      <c r="W10" s="10">
        <f>FC_IND_NMM_CM_E!W10+FC_IND_NMM_CR_E!W10+FC_IND_NMM_GL_E!W10</f>
        <v>0.2039552880481513</v>
      </c>
      <c r="X10" s="10">
        <f>FC_IND_NMM_CM_E!X10+FC_IND_NMM_CR_E!X10+FC_IND_NMM_GL_E!X10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30.631986242476351</v>
      </c>
      <c r="D11" s="29">
        <f t="shared" ref="D11:W11" si="13">SUM(D12:D16)</f>
        <v>30.631986242476355</v>
      </c>
      <c r="E11" s="29">
        <f t="shared" si="13"/>
        <v>24.505588993981078</v>
      </c>
      <c r="F11" s="29">
        <f t="shared" si="13"/>
        <v>27.909114359415309</v>
      </c>
      <c r="G11" s="29">
        <f t="shared" si="13"/>
        <v>27.909114359415312</v>
      </c>
      <c r="H11" s="29">
        <f t="shared" si="13"/>
        <v>22.46345657781599</v>
      </c>
      <c r="I11" s="29">
        <f t="shared" si="13"/>
        <v>27.228460877042135</v>
      </c>
      <c r="J11" s="29">
        <f t="shared" si="13"/>
        <v>35.396990541702493</v>
      </c>
      <c r="K11" s="29">
        <f t="shared" si="13"/>
        <v>38.119776440240763</v>
      </c>
      <c r="L11" s="29">
        <f t="shared" si="13"/>
        <v>26.547721410146167</v>
      </c>
      <c r="M11" s="29">
        <f t="shared" si="13"/>
        <v>26.547721410146167</v>
      </c>
      <c r="N11" s="29">
        <f t="shared" si="13"/>
        <v>25.866981943250224</v>
      </c>
      <c r="O11" s="29">
        <f t="shared" si="13"/>
        <v>23.824849527085124</v>
      </c>
      <c r="P11" s="29">
        <f t="shared" si="13"/>
        <v>21.102063628546858</v>
      </c>
      <c r="Q11" s="29">
        <f t="shared" si="13"/>
        <v>22.46345657781599</v>
      </c>
      <c r="R11" s="29">
        <f t="shared" si="13"/>
        <v>20.541788478073951</v>
      </c>
      <c r="S11" s="29">
        <f t="shared" si="13"/>
        <v>21.560189165950131</v>
      </c>
      <c r="T11" s="29">
        <f t="shared" si="13"/>
        <v>23.293207222699909</v>
      </c>
      <c r="U11" s="29">
        <f t="shared" si="13"/>
        <v>25.980653482373167</v>
      </c>
      <c r="V11" s="29">
        <f t="shared" si="13"/>
        <v>24.817368873602749</v>
      </c>
      <c r="W11" s="29">
        <f t="shared" si="13"/>
        <v>22.328718830610491</v>
      </c>
      <c r="X11" s="29">
        <f t="shared" ref="X11" si="14">SUM(X12:X16)</f>
        <v>23.238091143594151</v>
      </c>
    </row>
    <row r="12" spans="1:24" ht="11.25" customHeight="1" x14ac:dyDescent="0.2">
      <c r="A12" s="41" t="s">
        <v>15</v>
      </c>
      <c r="B12" s="9" t="s">
        <v>16</v>
      </c>
      <c r="C12" s="10">
        <f>FC_IND_NMM_CM_E!C12+FC_IND_NMM_CR_E!C12+FC_IND_NMM_GL_E!C12</f>
        <v>0</v>
      </c>
      <c r="D12" s="10">
        <f>FC_IND_NMM_CM_E!D12+FC_IND_NMM_CR_E!D12+FC_IND_NMM_GL_E!D12</f>
        <v>0</v>
      </c>
      <c r="E12" s="10">
        <f>FC_IND_NMM_CM_E!E12+FC_IND_NMM_CR_E!E12+FC_IND_NMM_GL_E!E12</f>
        <v>0</v>
      </c>
      <c r="F12" s="10">
        <f>FC_IND_NMM_CM_E!F12+FC_IND_NMM_CR_E!F12+FC_IND_NMM_GL_E!F12</f>
        <v>0</v>
      </c>
      <c r="G12" s="10">
        <f>FC_IND_NMM_CM_E!G12+FC_IND_NMM_CR_E!G12+FC_IND_NMM_GL_E!G12</f>
        <v>0</v>
      </c>
      <c r="H12" s="10">
        <f>FC_IND_NMM_CM_E!H12+FC_IND_NMM_CR_E!H12+FC_IND_NMM_GL_E!H12</f>
        <v>0</v>
      </c>
      <c r="I12" s="10">
        <f>FC_IND_NMM_CM_E!I12+FC_IND_NMM_CR_E!I12+FC_IND_NMM_GL_E!I12</f>
        <v>0</v>
      </c>
      <c r="J12" s="10">
        <f>FC_IND_NMM_CM_E!J12+FC_IND_NMM_CR_E!J12+FC_IND_NMM_GL_E!J12</f>
        <v>0</v>
      </c>
      <c r="K12" s="10">
        <f>FC_IND_NMM_CM_E!K12+FC_IND_NMM_CR_E!K12+FC_IND_NMM_GL_E!K12</f>
        <v>0</v>
      </c>
      <c r="L12" s="10">
        <f>FC_IND_NMM_CM_E!L12+FC_IND_NMM_CR_E!L12+FC_IND_NMM_GL_E!L12</f>
        <v>0</v>
      </c>
      <c r="M12" s="10">
        <f>FC_IND_NMM_CM_E!M12+FC_IND_NMM_CR_E!M12+FC_IND_NMM_GL_E!M12</f>
        <v>0</v>
      </c>
      <c r="N12" s="10">
        <f>FC_IND_NMM_CM_E!N12+FC_IND_NMM_CR_E!N12+FC_IND_NMM_GL_E!N12</f>
        <v>0</v>
      </c>
      <c r="O12" s="10">
        <f>FC_IND_NMM_CM_E!O12+FC_IND_NMM_CR_E!O12+FC_IND_NMM_GL_E!O12</f>
        <v>0</v>
      </c>
      <c r="P12" s="10">
        <f>FC_IND_NMM_CM_E!P12+FC_IND_NMM_CR_E!P12+FC_IND_NMM_GL_E!P12</f>
        <v>0</v>
      </c>
      <c r="Q12" s="10">
        <f>FC_IND_NMM_CM_E!Q12+FC_IND_NMM_CR_E!Q12+FC_IND_NMM_GL_E!Q12</f>
        <v>0</v>
      </c>
      <c r="R12" s="10">
        <f>FC_IND_NMM_CM_E!R12+FC_IND_NMM_CR_E!R12+FC_IND_NMM_GL_E!R12</f>
        <v>0</v>
      </c>
      <c r="S12" s="10">
        <f>FC_IND_NMM_CM_E!S12+FC_IND_NMM_CR_E!S12+FC_IND_NMM_GL_E!S12</f>
        <v>0</v>
      </c>
      <c r="T12" s="10">
        <f>FC_IND_NMM_CM_E!T12+FC_IND_NMM_CR_E!T12+FC_IND_NMM_GL_E!T12</f>
        <v>0</v>
      </c>
      <c r="U12" s="10">
        <f>FC_IND_NMM_CM_E!U12+FC_IND_NMM_CR_E!U12+FC_IND_NMM_GL_E!U12</f>
        <v>0</v>
      </c>
      <c r="V12" s="10">
        <f>FC_IND_NMM_CM_E!V12+FC_IND_NMM_CR_E!V12+FC_IND_NMM_GL_E!V12</f>
        <v>0</v>
      </c>
      <c r="W12" s="10">
        <f>FC_IND_NMM_CM_E!W12+FC_IND_NMM_CR_E!W12+FC_IND_NMM_GL_E!W12</f>
        <v>0</v>
      </c>
      <c r="X12" s="10">
        <f>FC_IND_NMM_CM_E!X12+FC_IND_NMM_CR_E!X12+FC_IND_NMM_GL_E!X12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FC_IND_NMM_CM_E!C13+FC_IND_NMM_CR_E!C13+FC_IND_NMM_GL_E!C13</f>
        <v>30.631986242476351</v>
      </c>
      <c r="D13" s="10">
        <f>FC_IND_NMM_CM_E!D13+FC_IND_NMM_CR_E!D13+FC_IND_NMM_GL_E!D13</f>
        <v>30.631986242476355</v>
      </c>
      <c r="E13" s="10">
        <f>FC_IND_NMM_CM_E!E13+FC_IND_NMM_CR_E!E13+FC_IND_NMM_GL_E!E13</f>
        <v>24.505588993981078</v>
      </c>
      <c r="F13" s="10">
        <f>FC_IND_NMM_CM_E!F13+FC_IND_NMM_CR_E!F13+FC_IND_NMM_GL_E!F13</f>
        <v>27.909114359415309</v>
      </c>
      <c r="G13" s="10">
        <f>FC_IND_NMM_CM_E!G13+FC_IND_NMM_CR_E!G13+FC_IND_NMM_GL_E!G13</f>
        <v>27.909114359415312</v>
      </c>
      <c r="H13" s="10">
        <f>FC_IND_NMM_CM_E!H13+FC_IND_NMM_CR_E!H13+FC_IND_NMM_GL_E!H13</f>
        <v>22.46345657781599</v>
      </c>
      <c r="I13" s="10">
        <f>FC_IND_NMM_CM_E!I13+FC_IND_NMM_CR_E!I13+FC_IND_NMM_GL_E!I13</f>
        <v>27.228460877042135</v>
      </c>
      <c r="J13" s="10">
        <f>FC_IND_NMM_CM_E!J13+FC_IND_NMM_CR_E!J13+FC_IND_NMM_GL_E!J13</f>
        <v>35.396990541702493</v>
      </c>
      <c r="K13" s="10">
        <f>FC_IND_NMM_CM_E!K13+FC_IND_NMM_CR_E!K13+FC_IND_NMM_GL_E!K13</f>
        <v>38.119776440240763</v>
      </c>
      <c r="L13" s="10">
        <f>FC_IND_NMM_CM_E!L13+FC_IND_NMM_CR_E!L13+FC_IND_NMM_GL_E!L13</f>
        <v>26.547721410146167</v>
      </c>
      <c r="M13" s="10">
        <f>FC_IND_NMM_CM_E!M13+FC_IND_NMM_CR_E!M13+FC_IND_NMM_GL_E!M13</f>
        <v>26.547721410146167</v>
      </c>
      <c r="N13" s="10">
        <f>FC_IND_NMM_CM_E!N13+FC_IND_NMM_CR_E!N13+FC_IND_NMM_GL_E!N13</f>
        <v>25.866981943250224</v>
      </c>
      <c r="O13" s="10">
        <f>FC_IND_NMM_CM_E!O13+FC_IND_NMM_CR_E!O13+FC_IND_NMM_GL_E!O13</f>
        <v>23.824849527085124</v>
      </c>
      <c r="P13" s="10">
        <f>FC_IND_NMM_CM_E!P13+FC_IND_NMM_CR_E!P13+FC_IND_NMM_GL_E!P13</f>
        <v>21.102063628546858</v>
      </c>
      <c r="Q13" s="10">
        <f>FC_IND_NMM_CM_E!Q13+FC_IND_NMM_CR_E!Q13+FC_IND_NMM_GL_E!Q13</f>
        <v>22.46345657781599</v>
      </c>
      <c r="R13" s="10">
        <f>FC_IND_NMM_CM_E!R13+FC_IND_NMM_CR_E!R13+FC_IND_NMM_GL_E!R13</f>
        <v>20.541788478073951</v>
      </c>
      <c r="S13" s="10">
        <f>FC_IND_NMM_CM_E!S13+FC_IND_NMM_CR_E!S13+FC_IND_NMM_GL_E!S13</f>
        <v>21.560189165950131</v>
      </c>
      <c r="T13" s="10">
        <f>FC_IND_NMM_CM_E!T13+FC_IND_NMM_CR_E!T13+FC_IND_NMM_GL_E!T13</f>
        <v>23.293207222699909</v>
      </c>
      <c r="U13" s="10">
        <f>FC_IND_NMM_CM_E!U13+FC_IND_NMM_CR_E!U13+FC_IND_NMM_GL_E!U13</f>
        <v>25.980653482373167</v>
      </c>
      <c r="V13" s="10">
        <f>FC_IND_NMM_CM_E!V13+FC_IND_NMM_CR_E!V13+FC_IND_NMM_GL_E!V13</f>
        <v>24.817368873602749</v>
      </c>
      <c r="W13" s="10">
        <f>FC_IND_NMM_CM_E!W13+FC_IND_NMM_CR_E!W13+FC_IND_NMM_GL_E!W13</f>
        <v>22.328718830610491</v>
      </c>
      <c r="X13" s="10">
        <f>FC_IND_NMM_CM_E!X13+FC_IND_NMM_CR_E!X13+FC_IND_NMM_GL_E!X13</f>
        <v>23.238091143594151</v>
      </c>
    </row>
    <row r="14" spans="1:24" ht="11.25" customHeight="1" x14ac:dyDescent="0.2">
      <c r="A14" s="41" t="s">
        <v>19</v>
      </c>
      <c r="B14" s="9" t="s">
        <v>20</v>
      </c>
      <c r="C14" s="10">
        <f>FC_IND_NMM_CM_E!C14+FC_IND_NMM_CR_E!C14+FC_IND_NMM_GL_E!C14</f>
        <v>0</v>
      </c>
      <c r="D14" s="10">
        <f>FC_IND_NMM_CM_E!D14+FC_IND_NMM_CR_E!D14+FC_IND_NMM_GL_E!D14</f>
        <v>0</v>
      </c>
      <c r="E14" s="10">
        <f>FC_IND_NMM_CM_E!E14+FC_IND_NMM_CR_E!E14+FC_IND_NMM_GL_E!E14</f>
        <v>0</v>
      </c>
      <c r="F14" s="10">
        <f>FC_IND_NMM_CM_E!F14+FC_IND_NMM_CR_E!F14+FC_IND_NMM_GL_E!F14</f>
        <v>0</v>
      </c>
      <c r="G14" s="10">
        <f>FC_IND_NMM_CM_E!G14+FC_IND_NMM_CR_E!G14+FC_IND_NMM_GL_E!G14</f>
        <v>0</v>
      </c>
      <c r="H14" s="10">
        <f>FC_IND_NMM_CM_E!H14+FC_IND_NMM_CR_E!H14+FC_IND_NMM_GL_E!H14</f>
        <v>0</v>
      </c>
      <c r="I14" s="10">
        <f>FC_IND_NMM_CM_E!I14+FC_IND_NMM_CR_E!I14+FC_IND_NMM_GL_E!I14</f>
        <v>0</v>
      </c>
      <c r="J14" s="10">
        <f>FC_IND_NMM_CM_E!J14+FC_IND_NMM_CR_E!J14+FC_IND_NMM_GL_E!J14</f>
        <v>0</v>
      </c>
      <c r="K14" s="10">
        <f>FC_IND_NMM_CM_E!K14+FC_IND_NMM_CR_E!K14+FC_IND_NMM_GL_E!K14</f>
        <v>0</v>
      </c>
      <c r="L14" s="10">
        <f>FC_IND_NMM_CM_E!L14+FC_IND_NMM_CR_E!L14+FC_IND_NMM_GL_E!L14</f>
        <v>0</v>
      </c>
      <c r="M14" s="10">
        <f>FC_IND_NMM_CM_E!M14+FC_IND_NMM_CR_E!M14+FC_IND_NMM_GL_E!M14</f>
        <v>0</v>
      </c>
      <c r="N14" s="10">
        <f>FC_IND_NMM_CM_E!N14+FC_IND_NMM_CR_E!N14+FC_IND_NMM_GL_E!N14</f>
        <v>0</v>
      </c>
      <c r="O14" s="10">
        <f>FC_IND_NMM_CM_E!O14+FC_IND_NMM_CR_E!O14+FC_IND_NMM_GL_E!O14</f>
        <v>0</v>
      </c>
      <c r="P14" s="10">
        <f>FC_IND_NMM_CM_E!P14+FC_IND_NMM_CR_E!P14+FC_IND_NMM_GL_E!P14</f>
        <v>0</v>
      </c>
      <c r="Q14" s="10">
        <f>FC_IND_NMM_CM_E!Q14+FC_IND_NMM_CR_E!Q14+FC_IND_NMM_GL_E!Q14</f>
        <v>0</v>
      </c>
      <c r="R14" s="10">
        <f>FC_IND_NMM_CM_E!R14+FC_IND_NMM_CR_E!R14+FC_IND_NMM_GL_E!R14</f>
        <v>0</v>
      </c>
      <c r="S14" s="10">
        <f>FC_IND_NMM_CM_E!S14+FC_IND_NMM_CR_E!S14+FC_IND_NMM_GL_E!S14</f>
        <v>0</v>
      </c>
      <c r="T14" s="10">
        <f>FC_IND_NMM_CM_E!T14+FC_IND_NMM_CR_E!T14+FC_IND_NMM_GL_E!T14</f>
        <v>0</v>
      </c>
      <c r="U14" s="10">
        <f>FC_IND_NMM_CM_E!U14+FC_IND_NMM_CR_E!U14+FC_IND_NMM_GL_E!U14</f>
        <v>0</v>
      </c>
      <c r="V14" s="10">
        <f>FC_IND_NMM_CM_E!V14+FC_IND_NMM_CR_E!V14+FC_IND_NMM_GL_E!V14</f>
        <v>0</v>
      </c>
      <c r="W14" s="10">
        <f>FC_IND_NMM_CM_E!W14+FC_IND_NMM_CR_E!W14+FC_IND_NMM_GL_E!W14</f>
        <v>0</v>
      </c>
      <c r="X14" s="10">
        <f>FC_IND_NMM_CM_E!X14+FC_IND_NMM_CR_E!X14+FC_IND_NMM_GL_E!X14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FC_IND_NMM_CM_E!C15+FC_IND_NMM_CR_E!C15+FC_IND_NMM_GL_E!C15</f>
        <v>0</v>
      </c>
      <c r="D15" s="10">
        <f>FC_IND_NMM_CM_E!D15+FC_IND_NMM_CR_E!D15+FC_IND_NMM_GL_E!D15</f>
        <v>0</v>
      </c>
      <c r="E15" s="10">
        <f>FC_IND_NMM_CM_E!E15+FC_IND_NMM_CR_E!E15+FC_IND_NMM_GL_E!E15</f>
        <v>0</v>
      </c>
      <c r="F15" s="10">
        <f>FC_IND_NMM_CM_E!F15+FC_IND_NMM_CR_E!F15+FC_IND_NMM_GL_E!F15</f>
        <v>0</v>
      </c>
      <c r="G15" s="10">
        <f>FC_IND_NMM_CM_E!G15+FC_IND_NMM_CR_E!G15+FC_IND_NMM_GL_E!G15</f>
        <v>0</v>
      </c>
      <c r="H15" s="10">
        <f>FC_IND_NMM_CM_E!H15+FC_IND_NMM_CR_E!H15+FC_IND_NMM_GL_E!H15</f>
        <v>0</v>
      </c>
      <c r="I15" s="10">
        <f>FC_IND_NMM_CM_E!I15+FC_IND_NMM_CR_E!I15+FC_IND_NMM_GL_E!I15</f>
        <v>0</v>
      </c>
      <c r="J15" s="10">
        <f>FC_IND_NMM_CM_E!J15+FC_IND_NMM_CR_E!J15+FC_IND_NMM_GL_E!J15</f>
        <v>0</v>
      </c>
      <c r="K15" s="10">
        <f>FC_IND_NMM_CM_E!K15+FC_IND_NMM_CR_E!K15+FC_IND_NMM_GL_E!K15</f>
        <v>0</v>
      </c>
      <c r="L15" s="10">
        <f>FC_IND_NMM_CM_E!L15+FC_IND_NMM_CR_E!L15+FC_IND_NMM_GL_E!L15</f>
        <v>0</v>
      </c>
      <c r="M15" s="10">
        <f>FC_IND_NMM_CM_E!M15+FC_IND_NMM_CR_E!M15+FC_IND_NMM_GL_E!M15</f>
        <v>0</v>
      </c>
      <c r="N15" s="10">
        <f>FC_IND_NMM_CM_E!N15+FC_IND_NMM_CR_E!N15+FC_IND_NMM_GL_E!N15</f>
        <v>0</v>
      </c>
      <c r="O15" s="10">
        <f>FC_IND_NMM_CM_E!O15+FC_IND_NMM_CR_E!O15+FC_IND_NMM_GL_E!O15</f>
        <v>0</v>
      </c>
      <c r="P15" s="10">
        <f>FC_IND_NMM_CM_E!P15+FC_IND_NMM_CR_E!P15+FC_IND_NMM_GL_E!P15</f>
        <v>0</v>
      </c>
      <c r="Q15" s="10">
        <f>FC_IND_NMM_CM_E!Q15+FC_IND_NMM_CR_E!Q15+FC_IND_NMM_GL_E!Q15</f>
        <v>0</v>
      </c>
      <c r="R15" s="10">
        <f>FC_IND_NMM_CM_E!R15+FC_IND_NMM_CR_E!R15+FC_IND_NMM_GL_E!R15</f>
        <v>0</v>
      </c>
      <c r="S15" s="10">
        <f>FC_IND_NMM_CM_E!S15+FC_IND_NMM_CR_E!S15+FC_IND_NMM_GL_E!S15</f>
        <v>0</v>
      </c>
      <c r="T15" s="10">
        <f>FC_IND_NMM_CM_E!T15+FC_IND_NMM_CR_E!T15+FC_IND_NMM_GL_E!T15</f>
        <v>0</v>
      </c>
      <c r="U15" s="10">
        <f>FC_IND_NMM_CM_E!U15+FC_IND_NMM_CR_E!U15+FC_IND_NMM_GL_E!U15</f>
        <v>0</v>
      </c>
      <c r="V15" s="10">
        <f>FC_IND_NMM_CM_E!V15+FC_IND_NMM_CR_E!V15+FC_IND_NMM_GL_E!V15</f>
        <v>0</v>
      </c>
      <c r="W15" s="10">
        <f>FC_IND_NMM_CM_E!W15+FC_IND_NMM_CR_E!W15+FC_IND_NMM_GL_E!W15</f>
        <v>0</v>
      </c>
      <c r="X15" s="10">
        <f>FC_IND_NMM_CM_E!X15+FC_IND_NMM_CR_E!X15+FC_IND_NMM_GL_E!X15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FC_IND_NMM_CM_E!C16+FC_IND_NMM_CR_E!C16+FC_IND_NMM_GL_E!C16</f>
        <v>0</v>
      </c>
      <c r="D16" s="10">
        <f>FC_IND_NMM_CM_E!D16+FC_IND_NMM_CR_E!D16+FC_IND_NMM_GL_E!D16</f>
        <v>0</v>
      </c>
      <c r="E16" s="10">
        <f>FC_IND_NMM_CM_E!E16+FC_IND_NMM_CR_E!E16+FC_IND_NMM_GL_E!E16</f>
        <v>0</v>
      </c>
      <c r="F16" s="10">
        <f>FC_IND_NMM_CM_E!F16+FC_IND_NMM_CR_E!F16+FC_IND_NMM_GL_E!F16</f>
        <v>0</v>
      </c>
      <c r="G16" s="10">
        <f>FC_IND_NMM_CM_E!G16+FC_IND_NMM_CR_E!G16+FC_IND_NMM_GL_E!G16</f>
        <v>0</v>
      </c>
      <c r="H16" s="10">
        <f>FC_IND_NMM_CM_E!H16+FC_IND_NMM_CR_E!H16+FC_IND_NMM_GL_E!H16</f>
        <v>0</v>
      </c>
      <c r="I16" s="10">
        <f>FC_IND_NMM_CM_E!I16+FC_IND_NMM_CR_E!I16+FC_IND_NMM_GL_E!I16</f>
        <v>0</v>
      </c>
      <c r="J16" s="10">
        <f>FC_IND_NMM_CM_E!J16+FC_IND_NMM_CR_E!J16+FC_IND_NMM_GL_E!J16</f>
        <v>0</v>
      </c>
      <c r="K16" s="10">
        <f>FC_IND_NMM_CM_E!K16+FC_IND_NMM_CR_E!K16+FC_IND_NMM_GL_E!K16</f>
        <v>0</v>
      </c>
      <c r="L16" s="10">
        <f>FC_IND_NMM_CM_E!L16+FC_IND_NMM_CR_E!L16+FC_IND_NMM_GL_E!L16</f>
        <v>0</v>
      </c>
      <c r="M16" s="10">
        <f>FC_IND_NMM_CM_E!M16+FC_IND_NMM_CR_E!M16+FC_IND_NMM_GL_E!M16</f>
        <v>0</v>
      </c>
      <c r="N16" s="10">
        <f>FC_IND_NMM_CM_E!N16+FC_IND_NMM_CR_E!N16+FC_IND_NMM_GL_E!N16</f>
        <v>0</v>
      </c>
      <c r="O16" s="10">
        <f>FC_IND_NMM_CM_E!O16+FC_IND_NMM_CR_E!O16+FC_IND_NMM_GL_E!O16</f>
        <v>0</v>
      </c>
      <c r="P16" s="10">
        <f>FC_IND_NMM_CM_E!P16+FC_IND_NMM_CR_E!P16+FC_IND_NMM_GL_E!P16</f>
        <v>0</v>
      </c>
      <c r="Q16" s="10">
        <f>FC_IND_NMM_CM_E!Q16+FC_IND_NMM_CR_E!Q16+FC_IND_NMM_GL_E!Q16</f>
        <v>0</v>
      </c>
      <c r="R16" s="10">
        <f>FC_IND_NMM_CM_E!R16+FC_IND_NMM_CR_E!R16+FC_IND_NMM_GL_E!R16</f>
        <v>0</v>
      </c>
      <c r="S16" s="10">
        <f>FC_IND_NMM_CM_E!S16+FC_IND_NMM_CR_E!S16+FC_IND_NMM_GL_E!S16</f>
        <v>0</v>
      </c>
      <c r="T16" s="10">
        <f>FC_IND_NMM_CM_E!T16+FC_IND_NMM_CR_E!T16+FC_IND_NMM_GL_E!T16</f>
        <v>0</v>
      </c>
      <c r="U16" s="10">
        <f>FC_IND_NMM_CM_E!U16+FC_IND_NMM_CR_E!U16+FC_IND_NMM_GL_E!U16</f>
        <v>0</v>
      </c>
      <c r="V16" s="10">
        <f>FC_IND_NMM_CM_E!V16+FC_IND_NMM_CR_E!V16+FC_IND_NMM_GL_E!V16</f>
        <v>0</v>
      </c>
      <c r="W16" s="10">
        <f>FC_IND_NMM_CM_E!W16+FC_IND_NMM_CR_E!W16+FC_IND_NMM_GL_E!W16</f>
        <v>0</v>
      </c>
      <c r="X16" s="10">
        <f>FC_IND_NMM_CM_E!X16+FC_IND_NMM_CR_E!X16+FC_IND_NMM_GL_E!X16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FC_IND_NMM_CM_E!C18+FC_IND_NMM_CR_E!C18+FC_IND_NMM_GL_E!C18</f>
        <v>0</v>
      </c>
      <c r="D18" s="10">
        <f>FC_IND_NMM_CM_E!D18+FC_IND_NMM_CR_E!D18+FC_IND_NMM_GL_E!D18</f>
        <v>0</v>
      </c>
      <c r="E18" s="10">
        <f>FC_IND_NMM_CM_E!E18+FC_IND_NMM_CR_E!E18+FC_IND_NMM_GL_E!E18</f>
        <v>0</v>
      </c>
      <c r="F18" s="10">
        <f>FC_IND_NMM_CM_E!F18+FC_IND_NMM_CR_E!F18+FC_IND_NMM_GL_E!F18</f>
        <v>0</v>
      </c>
      <c r="G18" s="10">
        <f>FC_IND_NMM_CM_E!G18+FC_IND_NMM_CR_E!G18+FC_IND_NMM_GL_E!G18</f>
        <v>0</v>
      </c>
      <c r="H18" s="10">
        <f>FC_IND_NMM_CM_E!H18+FC_IND_NMM_CR_E!H18+FC_IND_NMM_GL_E!H18</f>
        <v>0</v>
      </c>
      <c r="I18" s="10">
        <f>FC_IND_NMM_CM_E!I18+FC_IND_NMM_CR_E!I18+FC_IND_NMM_GL_E!I18</f>
        <v>0</v>
      </c>
      <c r="J18" s="10">
        <f>FC_IND_NMM_CM_E!J18+FC_IND_NMM_CR_E!J18+FC_IND_NMM_GL_E!J18</f>
        <v>0</v>
      </c>
      <c r="K18" s="10">
        <f>FC_IND_NMM_CM_E!K18+FC_IND_NMM_CR_E!K18+FC_IND_NMM_GL_E!K18</f>
        <v>0</v>
      </c>
      <c r="L18" s="10">
        <f>FC_IND_NMM_CM_E!L18+FC_IND_NMM_CR_E!L18+FC_IND_NMM_GL_E!L18</f>
        <v>0</v>
      </c>
      <c r="M18" s="10">
        <f>FC_IND_NMM_CM_E!M18+FC_IND_NMM_CR_E!M18+FC_IND_NMM_GL_E!M18</f>
        <v>0</v>
      </c>
      <c r="N18" s="10">
        <f>FC_IND_NMM_CM_E!N18+FC_IND_NMM_CR_E!N18+FC_IND_NMM_GL_E!N18</f>
        <v>0</v>
      </c>
      <c r="O18" s="10">
        <f>FC_IND_NMM_CM_E!O18+FC_IND_NMM_CR_E!O18+FC_IND_NMM_GL_E!O18</f>
        <v>0</v>
      </c>
      <c r="P18" s="10">
        <f>FC_IND_NMM_CM_E!P18+FC_IND_NMM_CR_E!P18+FC_IND_NMM_GL_E!P18</f>
        <v>0</v>
      </c>
      <c r="Q18" s="10">
        <f>FC_IND_NMM_CM_E!Q18+FC_IND_NMM_CR_E!Q18+FC_IND_NMM_GL_E!Q18</f>
        <v>0</v>
      </c>
      <c r="R18" s="10">
        <f>FC_IND_NMM_CM_E!R18+FC_IND_NMM_CR_E!R18+FC_IND_NMM_GL_E!R18</f>
        <v>0</v>
      </c>
      <c r="S18" s="10">
        <f>FC_IND_NMM_CM_E!S18+FC_IND_NMM_CR_E!S18+FC_IND_NMM_GL_E!S18</f>
        <v>0</v>
      </c>
      <c r="T18" s="10">
        <f>FC_IND_NMM_CM_E!T18+FC_IND_NMM_CR_E!T18+FC_IND_NMM_GL_E!T18</f>
        <v>0</v>
      </c>
      <c r="U18" s="10">
        <f>FC_IND_NMM_CM_E!U18+FC_IND_NMM_CR_E!U18+FC_IND_NMM_GL_E!U18</f>
        <v>0</v>
      </c>
      <c r="V18" s="10">
        <f>FC_IND_NMM_CM_E!V18+FC_IND_NMM_CR_E!V18+FC_IND_NMM_GL_E!V18</f>
        <v>0</v>
      </c>
      <c r="W18" s="10">
        <f>FC_IND_NMM_CM_E!W18+FC_IND_NMM_CR_E!W18+FC_IND_NMM_GL_E!W18</f>
        <v>0</v>
      </c>
      <c r="X18" s="10">
        <f>FC_IND_NMM_CM_E!X18+FC_IND_NMM_CR_E!X18+FC_IND_NMM_GL_E!X18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FC_IND_NMM_CM_E!C19+FC_IND_NMM_CR_E!C19+FC_IND_NMM_GL_E!C19</f>
        <v>0</v>
      </c>
      <c r="D19" s="10">
        <f>FC_IND_NMM_CM_E!D19+FC_IND_NMM_CR_E!D19+FC_IND_NMM_GL_E!D19</f>
        <v>0</v>
      </c>
      <c r="E19" s="10">
        <f>FC_IND_NMM_CM_E!E19+FC_IND_NMM_CR_E!E19+FC_IND_NMM_GL_E!E19</f>
        <v>0</v>
      </c>
      <c r="F19" s="10">
        <f>FC_IND_NMM_CM_E!F19+FC_IND_NMM_CR_E!F19+FC_IND_NMM_GL_E!F19</f>
        <v>0</v>
      </c>
      <c r="G19" s="10">
        <f>FC_IND_NMM_CM_E!G19+FC_IND_NMM_CR_E!G19+FC_IND_NMM_GL_E!G19</f>
        <v>0</v>
      </c>
      <c r="H19" s="10">
        <f>FC_IND_NMM_CM_E!H19+FC_IND_NMM_CR_E!H19+FC_IND_NMM_GL_E!H19</f>
        <v>0</v>
      </c>
      <c r="I19" s="10">
        <f>FC_IND_NMM_CM_E!I19+FC_IND_NMM_CR_E!I19+FC_IND_NMM_GL_E!I19</f>
        <v>0</v>
      </c>
      <c r="J19" s="10">
        <f>FC_IND_NMM_CM_E!J19+FC_IND_NMM_CR_E!J19+FC_IND_NMM_GL_E!J19</f>
        <v>0</v>
      </c>
      <c r="K19" s="10">
        <f>FC_IND_NMM_CM_E!K19+FC_IND_NMM_CR_E!K19+FC_IND_NMM_GL_E!K19</f>
        <v>0</v>
      </c>
      <c r="L19" s="10">
        <f>FC_IND_NMM_CM_E!L19+FC_IND_NMM_CR_E!L19+FC_IND_NMM_GL_E!L19</f>
        <v>0</v>
      </c>
      <c r="M19" s="10">
        <f>FC_IND_NMM_CM_E!M19+FC_IND_NMM_CR_E!M19+FC_IND_NMM_GL_E!M19</f>
        <v>0</v>
      </c>
      <c r="N19" s="10">
        <f>FC_IND_NMM_CM_E!N19+FC_IND_NMM_CR_E!N19+FC_IND_NMM_GL_E!N19</f>
        <v>0</v>
      </c>
      <c r="O19" s="10">
        <f>FC_IND_NMM_CM_E!O19+FC_IND_NMM_CR_E!O19+FC_IND_NMM_GL_E!O19</f>
        <v>0</v>
      </c>
      <c r="P19" s="10">
        <f>FC_IND_NMM_CM_E!P19+FC_IND_NMM_CR_E!P19+FC_IND_NMM_GL_E!P19</f>
        <v>0</v>
      </c>
      <c r="Q19" s="10">
        <f>FC_IND_NMM_CM_E!Q19+FC_IND_NMM_CR_E!Q19+FC_IND_NMM_GL_E!Q19</f>
        <v>0</v>
      </c>
      <c r="R19" s="10">
        <f>FC_IND_NMM_CM_E!R19+FC_IND_NMM_CR_E!R19+FC_IND_NMM_GL_E!R19</f>
        <v>0</v>
      </c>
      <c r="S19" s="10">
        <f>FC_IND_NMM_CM_E!S19+FC_IND_NMM_CR_E!S19+FC_IND_NMM_GL_E!S19</f>
        <v>0</v>
      </c>
      <c r="T19" s="10">
        <f>FC_IND_NMM_CM_E!T19+FC_IND_NMM_CR_E!T19+FC_IND_NMM_GL_E!T19</f>
        <v>0</v>
      </c>
      <c r="U19" s="10">
        <f>FC_IND_NMM_CM_E!U19+FC_IND_NMM_CR_E!U19+FC_IND_NMM_GL_E!U19</f>
        <v>0</v>
      </c>
      <c r="V19" s="10">
        <f>FC_IND_NMM_CM_E!V19+FC_IND_NMM_CR_E!V19+FC_IND_NMM_GL_E!V19</f>
        <v>0</v>
      </c>
      <c r="W19" s="10">
        <f>FC_IND_NMM_CM_E!W19+FC_IND_NMM_CR_E!W19+FC_IND_NMM_GL_E!W19</f>
        <v>0</v>
      </c>
      <c r="X19" s="10">
        <f>FC_IND_NMM_CM_E!X19+FC_IND_NMM_CR_E!X19+FC_IND_NMM_GL_E!X19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FC_IND_NMM_CM_E!C20+FC_IND_NMM_CR_E!C20+FC_IND_NMM_GL_E!C20</f>
        <v>0</v>
      </c>
      <c r="D20" s="10">
        <f>FC_IND_NMM_CM_E!D20+FC_IND_NMM_CR_E!D20+FC_IND_NMM_GL_E!D20</f>
        <v>0</v>
      </c>
      <c r="E20" s="10">
        <f>FC_IND_NMM_CM_E!E20+FC_IND_NMM_CR_E!E20+FC_IND_NMM_GL_E!E20</f>
        <v>0</v>
      </c>
      <c r="F20" s="10">
        <f>FC_IND_NMM_CM_E!F20+FC_IND_NMM_CR_E!F20+FC_IND_NMM_GL_E!F20</f>
        <v>0</v>
      </c>
      <c r="G20" s="10">
        <f>FC_IND_NMM_CM_E!G20+FC_IND_NMM_CR_E!G20+FC_IND_NMM_GL_E!G20</f>
        <v>0</v>
      </c>
      <c r="H20" s="10">
        <f>FC_IND_NMM_CM_E!H20+FC_IND_NMM_CR_E!H20+FC_IND_NMM_GL_E!H20</f>
        <v>0</v>
      </c>
      <c r="I20" s="10">
        <f>FC_IND_NMM_CM_E!I20+FC_IND_NMM_CR_E!I20+FC_IND_NMM_GL_E!I20</f>
        <v>0</v>
      </c>
      <c r="J20" s="10">
        <f>FC_IND_NMM_CM_E!J20+FC_IND_NMM_CR_E!J20+FC_IND_NMM_GL_E!J20</f>
        <v>0</v>
      </c>
      <c r="K20" s="10">
        <f>FC_IND_NMM_CM_E!K20+FC_IND_NMM_CR_E!K20+FC_IND_NMM_GL_E!K20</f>
        <v>0</v>
      </c>
      <c r="L20" s="10">
        <f>FC_IND_NMM_CM_E!L20+FC_IND_NMM_CR_E!L20+FC_IND_NMM_GL_E!L20</f>
        <v>0</v>
      </c>
      <c r="M20" s="10">
        <f>FC_IND_NMM_CM_E!M20+FC_IND_NMM_CR_E!M20+FC_IND_NMM_GL_E!M20</f>
        <v>0</v>
      </c>
      <c r="N20" s="10">
        <f>FC_IND_NMM_CM_E!N20+FC_IND_NMM_CR_E!N20+FC_IND_NMM_GL_E!N20</f>
        <v>0</v>
      </c>
      <c r="O20" s="10">
        <f>FC_IND_NMM_CM_E!O20+FC_IND_NMM_CR_E!O20+FC_IND_NMM_GL_E!O20</f>
        <v>0</v>
      </c>
      <c r="P20" s="10">
        <f>FC_IND_NMM_CM_E!P20+FC_IND_NMM_CR_E!P20+FC_IND_NMM_GL_E!P20</f>
        <v>0</v>
      </c>
      <c r="Q20" s="10">
        <f>FC_IND_NMM_CM_E!Q20+FC_IND_NMM_CR_E!Q20+FC_IND_NMM_GL_E!Q20</f>
        <v>0</v>
      </c>
      <c r="R20" s="10">
        <f>FC_IND_NMM_CM_E!R20+FC_IND_NMM_CR_E!R20+FC_IND_NMM_GL_E!R20</f>
        <v>0</v>
      </c>
      <c r="S20" s="10">
        <f>FC_IND_NMM_CM_E!S20+FC_IND_NMM_CR_E!S20+FC_IND_NMM_GL_E!S20</f>
        <v>0</v>
      </c>
      <c r="T20" s="10">
        <f>FC_IND_NMM_CM_E!T20+FC_IND_NMM_CR_E!T20+FC_IND_NMM_GL_E!T20</f>
        <v>0</v>
      </c>
      <c r="U20" s="10">
        <f>FC_IND_NMM_CM_E!U20+FC_IND_NMM_CR_E!U20+FC_IND_NMM_GL_E!U20</f>
        <v>0</v>
      </c>
      <c r="V20" s="10">
        <f>FC_IND_NMM_CM_E!V20+FC_IND_NMM_CR_E!V20+FC_IND_NMM_GL_E!V20</f>
        <v>0</v>
      </c>
      <c r="W20" s="10">
        <f>FC_IND_NMM_CM_E!W20+FC_IND_NMM_CR_E!W20+FC_IND_NMM_GL_E!W20</f>
        <v>0</v>
      </c>
      <c r="X20" s="10">
        <f>FC_IND_NMM_CM_E!X20+FC_IND_NMM_CR_E!X20+FC_IND_NMM_GL_E!X20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FC_IND_NMM_CM_E!C21+FC_IND_NMM_CR_E!C21+FC_IND_NMM_GL_E!C21</f>
        <v>0</v>
      </c>
      <c r="D21" s="10">
        <f>FC_IND_NMM_CM_E!D21+FC_IND_NMM_CR_E!D21+FC_IND_NMM_GL_E!D21</f>
        <v>0</v>
      </c>
      <c r="E21" s="10">
        <f>FC_IND_NMM_CM_E!E21+FC_IND_NMM_CR_E!E21+FC_IND_NMM_GL_E!E21</f>
        <v>0</v>
      </c>
      <c r="F21" s="10">
        <f>FC_IND_NMM_CM_E!F21+FC_IND_NMM_CR_E!F21+FC_IND_NMM_GL_E!F21</f>
        <v>0</v>
      </c>
      <c r="G21" s="10">
        <f>FC_IND_NMM_CM_E!G21+FC_IND_NMM_CR_E!G21+FC_IND_NMM_GL_E!G21</f>
        <v>0</v>
      </c>
      <c r="H21" s="10">
        <f>FC_IND_NMM_CM_E!H21+FC_IND_NMM_CR_E!H21+FC_IND_NMM_GL_E!H21</f>
        <v>0</v>
      </c>
      <c r="I21" s="10">
        <f>FC_IND_NMM_CM_E!I21+FC_IND_NMM_CR_E!I21+FC_IND_NMM_GL_E!I21</f>
        <v>0</v>
      </c>
      <c r="J21" s="10">
        <f>FC_IND_NMM_CM_E!J21+FC_IND_NMM_CR_E!J21+FC_IND_NMM_GL_E!J21</f>
        <v>0</v>
      </c>
      <c r="K21" s="10">
        <f>FC_IND_NMM_CM_E!K21+FC_IND_NMM_CR_E!K21+FC_IND_NMM_GL_E!K21</f>
        <v>0</v>
      </c>
      <c r="L21" s="10">
        <f>FC_IND_NMM_CM_E!L21+FC_IND_NMM_CR_E!L21+FC_IND_NMM_GL_E!L21</f>
        <v>0</v>
      </c>
      <c r="M21" s="10">
        <f>FC_IND_NMM_CM_E!M21+FC_IND_NMM_CR_E!M21+FC_IND_NMM_GL_E!M21</f>
        <v>0</v>
      </c>
      <c r="N21" s="10">
        <f>FC_IND_NMM_CM_E!N21+FC_IND_NMM_CR_E!N21+FC_IND_NMM_GL_E!N21</f>
        <v>0</v>
      </c>
      <c r="O21" s="10">
        <f>FC_IND_NMM_CM_E!O21+FC_IND_NMM_CR_E!O21+FC_IND_NMM_GL_E!O21</f>
        <v>0</v>
      </c>
      <c r="P21" s="10">
        <f>FC_IND_NMM_CM_E!P21+FC_IND_NMM_CR_E!P21+FC_IND_NMM_GL_E!P21</f>
        <v>0</v>
      </c>
      <c r="Q21" s="10">
        <f>FC_IND_NMM_CM_E!Q21+FC_IND_NMM_CR_E!Q21+FC_IND_NMM_GL_E!Q21</f>
        <v>0</v>
      </c>
      <c r="R21" s="10">
        <f>FC_IND_NMM_CM_E!R21+FC_IND_NMM_CR_E!R21+FC_IND_NMM_GL_E!R21</f>
        <v>0</v>
      </c>
      <c r="S21" s="10">
        <f>FC_IND_NMM_CM_E!S21+FC_IND_NMM_CR_E!S21+FC_IND_NMM_GL_E!S21</f>
        <v>0</v>
      </c>
      <c r="T21" s="10">
        <f>FC_IND_NMM_CM_E!T21+FC_IND_NMM_CR_E!T21+FC_IND_NMM_GL_E!T21</f>
        <v>0</v>
      </c>
      <c r="U21" s="10">
        <f>FC_IND_NMM_CM_E!U21+FC_IND_NMM_CR_E!U21+FC_IND_NMM_GL_E!U21</f>
        <v>0</v>
      </c>
      <c r="V21" s="10">
        <f>FC_IND_NMM_CM_E!V21+FC_IND_NMM_CR_E!V21+FC_IND_NMM_GL_E!V21</f>
        <v>0</v>
      </c>
      <c r="W21" s="10">
        <f>FC_IND_NMM_CM_E!W21+FC_IND_NMM_CR_E!W21+FC_IND_NMM_GL_E!W21</f>
        <v>0</v>
      </c>
      <c r="X21" s="10">
        <f>FC_IND_NMM_CM_E!X21+FC_IND_NMM_CR_E!X21+FC_IND_NMM_GL_E!X21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FC_IND_NMM_CM_E!C23+FC_IND_NMM_CR_E!C23+FC_IND_NMM_GL_E!C23</f>
        <v>0</v>
      </c>
      <c r="D23" s="10">
        <f>FC_IND_NMM_CM_E!D23+FC_IND_NMM_CR_E!D23+FC_IND_NMM_GL_E!D23</f>
        <v>0</v>
      </c>
      <c r="E23" s="10">
        <f>FC_IND_NMM_CM_E!E23+FC_IND_NMM_CR_E!E23+FC_IND_NMM_GL_E!E23</f>
        <v>0</v>
      </c>
      <c r="F23" s="10">
        <f>FC_IND_NMM_CM_E!F23+FC_IND_NMM_CR_E!F23+FC_IND_NMM_GL_E!F23</f>
        <v>0</v>
      </c>
      <c r="G23" s="10">
        <f>FC_IND_NMM_CM_E!G23+FC_IND_NMM_CR_E!G23+FC_IND_NMM_GL_E!G23</f>
        <v>0</v>
      </c>
      <c r="H23" s="10">
        <f>FC_IND_NMM_CM_E!H23+FC_IND_NMM_CR_E!H23+FC_IND_NMM_GL_E!H23</f>
        <v>0</v>
      </c>
      <c r="I23" s="10">
        <f>FC_IND_NMM_CM_E!I23+FC_IND_NMM_CR_E!I23+FC_IND_NMM_GL_E!I23</f>
        <v>0</v>
      </c>
      <c r="J23" s="10">
        <f>FC_IND_NMM_CM_E!J23+FC_IND_NMM_CR_E!J23+FC_IND_NMM_GL_E!J23</f>
        <v>0</v>
      </c>
      <c r="K23" s="10">
        <f>FC_IND_NMM_CM_E!K23+FC_IND_NMM_CR_E!K23+FC_IND_NMM_GL_E!K23</f>
        <v>0</v>
      </c>
      <c r="L23" s="10">
        <f>FC_IND_NMM_CM_E!L23+FC_IND_NMM_CR_E!L23+FC_IND_NMM_GL_E!L23</f>
        <v>0</v>
      </c>
      <c r="M23" s="10">
        <f>FC_IND_NMM_CM_E!M23+FC_IND_NMM_CR_E!M23+FC_IND_NMM_GL_E!M23</f>
        <v>0</v>
      </c>
      <c r="N23" s="10">
        <f>FC_IND_NMM_CM_E!N23+FC_IND_NMM_CR_E!N23+FC_IND_NMM_GL_E!N23</f>
        <v>0</v>
      </c>
      <c r="O23" s="10">
        <f>FC_IND_NMM_CM_E!O23+FC_IND_NMM_CR_E!O23+FC_IND_NMM_GL_E!O23</f>
        <v>0</v>
      </c>
      <c r="P23" s="10">
        <f>FC_IND_NMM_CM_E!P23+FC_IND_NMM_CR_E!P23+FC_IND_NMM_GL_E!P23</f>
        <v>0</v>
      </c>
      <c r="Q23" s="10">
        <f>FC_IND_NMM_CM_E!Q23+FC_IND_NMM_CR_E!Q23+FC_IND_NMM_GL_E!Q23</f>
        <v>0</v>
      </c>
      <c r="R23" s="10">
        <f>FC_IND_NMM_CM_E!R23+FC_IND_NMM_CR_E!R23+FC_IND_NMM_GL_E!R23</f>
        <v>0</v>
      </c>
      <c r="S23" s="10">
        <f>FC_IND_NMM_CM_E!S23+FC_IND_NMM_CR_E!S23+FC_IND_NMM_GL_E!S23</f>
        <v>0</v>
      </c>
      <c r="T23" s="10">
        <f>FC_IND_NMM_CM_E!T23+FC_IND_NMM_CR_E!T23+FC_IND_NMM_GL_E!T23</f>
        <v>0</v>
      </c>
      <c r="U23" s="10">
        <f>FC_IND_NMM_CM_E!U23+FC_IND_NMM_CR_E!U23+FC_IND_NMM_GL_E!U23</f>
        <v>0</v>
      </c>
      <c r="V23" s="10">
        <f>FC_IND_NMM_CM_E!V23+FC_IND_NMM_CR_E!V23+FC_IND_NMM_GL_E!V23</f>
        <v>0</v>
      </c>
      <c r="W23" s="10">
        <f>FC_IND_NMM_CM_E!W23+FC_IND_NMM_CR_E!W23+FC_IND_NMM_GL_E!W23</f>
        <v>0</v>
      </c>
      <c r="X23" s="10">
        <f>FC_IND_NMM_CM_E!X23+FC_IND_NMM_CR_E!X23+FC_IND_NMM_GL_E!X23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FC_IND_NMM_CM_E!C24+FC_IND_NMM_CR_E!C24+FC_IND_NMM_GL_E!C24</f>
        <v>0</v>
      </c>
      <c r="D24" s="10">
        <f>FC_IND_NMM_CM_E!D24+FC_IND_NMM_CR_E!D24+FC_IND_NMM_GL_E!D24</f>
        <v>0</v>
      </c>
      <c r="E24" s="10">
        <f>FC_IND_NMM_CM_E!E24+FC_IND_NMM_CR_E!E24+FC_IND_NMM_GL_E!E24</f>
        <v>0</v>
      </c>
      <c r="F24" s="10">
        <f>FC_IND_NMM_CM_E!F24+FC_IND_NMM_CR_E!F24+FC_IND_NMM_GL_E!F24</f>
        <v>0</v>
      </c>
      <c r="G24" s="10">
        <f>FC_IND_NMM_CM_E!G24+FC_IND_NMM_CR_E!G24+FC_IND_NMM_GL_E!G24</f>
        <v>0</v>
      </c>
      <c r="H24" s="10">
        <f>FC_IND_NMM_CM_E!H24+FC_IND_NMM_CR_E!H24+FC_IND_NMM_GL_E!H24</f>
        <v>0</v>
      </c>
      <c r="I24" s="10">
        <f>FC_IND_NMM_CM_E!I24+FC_IND_NMM_CR_E!I24+FC_IND_NMM_GL_E!I24</f>
        <v>0</v>
      </c>
      <c r="J24" s="10">
        <f>FC_IND_NMM_CM_E!J24+FC_IND_NMM_CR_E!J24+FC_IND_NMM_GL_E!J24</f>
        <v>0</v>
      </c>
      <c r="K24" s="10">
        <f>FC_IND_NMM_CM_E!K24+FC_IND_NMM_CR_E!K24+FC_IND_NMM_GL_E!K24</f>
        <v>0</v>
      </c>
      <c r="L24" s="10">
        <f>FC_IND_NMM_CM_E!L24+FC_IND_NMM_CR_E!L24+FC_IND_NMM_GL_E!L24</f>
        <v>0</v>
      </c>
      <c r="M24" s="10">
        <f>FC_IND_NMM_CM_E!M24+FC_IND_NMM_CR_E!M24+FC_IND_NMM_GL_E!M24</f>
        <v>0</v>
      </c>
      <c r="N24" s="10">
        <f>FC_IND_NMM_CM_E!N24+FC_IND_NMM_CR_E!N24+FC_IND_NMM_GL_E!N24</f>
        <v>0</v>
      </c>
      <c r="O24" s="10">
        <f>FC_IND_NMM_CM_E!O24+FC_IND_NMM_CR_E!O24+FC_IND_NMM_GL_E!O24</f>
        <v>0</v>
      </c>
      <c r="P24" s="10">
        <f>FC_IND_NMM_CM_E!P24+FC_IND_NMM_CR_E!P24+FC_IND_NMM_GL_E!P24</f>
        <v>0</v>
      </c>
      <c r="Q24" s="10">
        <f>FC_IND_NMM_CM_E!Q24+FC_IND_NMM_CR_E!Q24+FC_IND_NMM_GL_E!Q24</f>
        <v>0</v>
      </c>
      <c r="R24" s="10">
        <f>FC_IND_NMM_CM_E!R24+FC_IND_NMM_CR_E!R24+FC_IND_NMM_GL_E!R24</f>
        <v>0</v>
      </c>
      <c r="S24" s="10">
        <f>FC_IND_NMM_CM_E!S24+FC_IND_NMM_CR_E!S24+FC_IND_NMM_GL_E!S24</f>
        <v>0</v>
      </c>
      <c r="T24" s="10">
        <f>FC_IND_NMM_CM_E!T24+FC_IND_NMM_CR_E!T24+FC_IND_NMM_GL_E!T24</f>
        <v>0</v>
      </c>
      <c r="U24" s="10">
        <f>FC_IND_NMM_CM_E!U24+FC_IND_NMM_CR_E!U24+FC_IND_NMM_GL_E!U24</f>
        <v>0</v>
      </c>
      <c r="V24" s="10">
        <f>FC_IND_NMM_CM_E!V24+FC_IND_NMM_CR_E!V24+FC_IND_NMM_GL_E!V24</f>
        <v>0</v>
      </c>
      <c r="W24" s="10">
        <f>FC_IND_NMM_CM_E!W24+FC_IND_NMM_CR_E!W24+FC_IND_NMM_GL_E!W24</f>
        <v>0</v>
      </c>
      <c r="X24" s="10">
        <f>FC_IND_NMM_CM_E!X24+FC_IND_NMM_CR_E!X24+FC_IND_NMM_GL_E!X24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FC_IND_NMM_CM_E!C25+FC_IND_NMM_CR_E!C25+FC_IND_NMM_GL_E!C25</f>
        <v>0</v>
      </c>
      <c r="D25" s="37">
        <f>FC_IND_NMM_CM_E!D25+FC_IND_NMM_CR_E!D25+FC_IND_NMM_GL_E!D25</f>
        <v>0</v>
      </c>
      <c r="E25" s="37">
        <f>FC_IND_NMM_CM_E!E25+FC_IND_NMM_CR_E!E25+FC_IND_NMM_GL_E!E25</f>
        <v>0</v>
      </c>
      <c r="F25" s="37">
        <f>FC_IND_NMM_CM_E!F25+FC_IND_NMM_CR_E!F25+FC_IND_NMM_GL_E!F25</f>
        <v>0</v>
      </c>
      <c r="G25" s="37">
        <f>FC_IND_NMM_CM_E!G25+FC_IND_NMM_CR_E!G25+FC_IND_NMM_GL_E!G25</f>
        <v>0</v>
      </c>
      <c r="H25" s="37">
        <f>FC_IND_NMM_CM_E!H25+FC_IND_NMM_CR_E!H25+FC_IND_NMM_GL_E!H25</f>
        <v>0</v>
      </c>
      <c r="I25" s="37">
        <f>FC_IND_NMM_CM_E!I25+FC_IND_NMM_CR_E!I25+FC_IND_NMM_GL_E!I25</f>
        <v>0</v>
      </c>
      <c r="J25" s="37">
        <f>FC_IND_NMM_CM_E!J25+FC_IND_NMM_CR_E!J25+FC_IND_NMM_GL_E!J25</f>
        <v>0</v>
      </c>
      <c r="K25" s="37">
        <f>FC_IND_NMM_CM_E!K25+FC_IND_NMM_CR_E!K25+FC_IND_NMM_GL_E!K25</f>
        <v>0</v>
      </c>
      <c r="L25" s="37">
        <f>FC_IND_NMM_CM_E!L25+FC_IND_NMM_CR_E!L25+FC_IND_NMM_GL_E!L25</f>
        <v>0</v>
      </c>
      <c r="M25" s="37">
        <f>FC_IND_NMM_CM_E!M25+FC_IND_NMM_CR_E!M25+FC_IND_NMM_GL_E!M25</f>
        <v>0</v>
      </c>
      <c r="N25" s="37">
        <f>FC_IND_NMM_CM_E!N25+FC_IND_NMM_CR_E!N25+FC_IND_NMM_GL_E!N25</f>
        <v>0</v>
      </c>
      <c r="O25" s="37">
        <f>FC_IND_NMM_CM_E!O25+FC_IND_NMM_CR_E!O25+FC_IND_NMM_GL_E!O25</f>
        <v>0</v>
      </c>
      <c r="P25" s="37">
        <f>FC_IND_NMM_CM_E!P25+FC_IND_NMM_CR_E!P25+FC_IND_NMM_GL_E!P25</f>
        <v>0</v>
      </c>
      <c r="Q25" s="37">
        <f>FC_IND_NMM_CM_E!Q25+FC_IND_NMM_CR_E!Q25+FC_IND_NMM_GL_E!Q25</f>
        <v>0</v>
      </c>
      <c r="R25" s="37">
        <f>FC_IND_NMM_CM_E!R25+FC_IND_NMM_CR_E!R25+FC_IND_NMM_GL_E!R25</f>
        <v>0</v>
      </c>
      <c r="S25" s="37">
        <f>FC_IND_NMM_CM_E!S25+FC_IND_NMM_CR_E!S25+FC_IND_NMM_GL_E!S25</f>
        <v>0</v>
      </c>
      <c r="T25" s="37">
        <f>FC_IND_NMM_CM_E!T25+FC_IND_NMM_CR_E!T25+FC_IND_NMM_GL_E!T25</f>
        <v>0</v>
      </c>
      <c r="U25" s="37">
        <f>FC_IND_NMM_CM_E!U25+FC_IND_NMM_CR_E!U25+FC_IND_NMM_GL_E!U25</f>
        <v>0</v>
      </c>
      <c r="V25" s="37">
        <f>FC_IND_NMM_CM_E!V25+FC_IND_NMM_CR_E!V25+FC_IND_NMM_GL_E!V25</f>
        <v>0</v>
      </c>
      <c r="W25" s="37">
        <f>FC_IND_NMM_CM_E!W25+FC_IND_NMM_CR_E!W25+FC_IND_NMM_GL_E!W25</f>
        <v>0</v>
      </c>
      <c r="X25" s="37">
        <f>FC_IND_NMM_CM_E!X25+FC_IND_NMM_CR_E!X25+FC_IND_NMM_GL_E!X25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32.716938950988819</v>
      </c>
      <c r="D26" s="37">
        <f t="shared" ref="D26:W26" si="22">SUM(D27,D33)</f>
        <v>29.879535683576954</v>
      </c>
      <c r="E26" s="37">
        <f t="shared" si="22"/>
        <v>18.027944969905416</v>
      </c>
      <c r="F26" s="37">
        <f t="shared" si="22"/>
        <v>18.95709372312983</v>
      </c>
      <c r="G26" s="37">
        <f t="shared" si="22"/>
        <v>16.948409286328456</v>
      </c>
      <c r="H26" s="37">
        <f t="shared" si="22"/>
        <v>17.927687016337057</v>
      </c>
      <c r="I26" s="37">
        <f t="shared" si="22"/>
        <v>25.761822871883055</v>
      </c>
      <c r="J26" s="37">
        <f t="shared" si="22"/>
        <v>26.690885640584696</v>
      </c>
      <c r="K26" s="37">
        <f t="shared" si="22"/>
        <v>29.58331900257954</v>
      </c>
      <c r="L26" s="37">
        <f t="shared" si="22"/>
        <v>23.913069647463455</v>
      </c>
      <c r="M26" s="37">
        <f t="shared" si="22"/>
        <v>22.933791917454855</v>
      </c>
      <c r="N26" s="37">
        <f t="shared" si="22"/>
        <v>24.944883920894235</v>
      </c>
      <c r="O26" s="37">
        <f t="shared" si="22"/>
        <v>20.172742906276866</v>
      </c>
      <c r="P26" s="37">
        <f t="shared" si="22"/>
        <v>11.182545141874463</v>
      </c>
      <c r="Q26" s="37">
        <f t="shared" si="22"/>
        <v>13.198452278589853</v>
      </c>
      <c r="R26" s="37">
        <f t="shared" si="22"/>
        <v>9.663112639724849</v>
      </c>
      <c r="S26" s="37">
        <f t="shared" si="22"/>
        <v>10.382975064488393</v>
      </c>
      <c r="T26" s="37">
        <f t="shared" si="22"/>
        <v>12.279019776440238</v>
      </c>
      <c r="U26" s="37">
        <f t="shared" si="22"/>
        <v>6.1581255374032668</v>
      </c>
      <c r="V26" s="37">
        <f t="shared" si="22"/>
        <v>6.5680137575236461</v>
      </c>
      <c r="W26" s="37">
        <f t="shared" si="22"/>
        <v>10.272398968185728</v>
      </c>
      <c r="X26" s="37">
        <f t="shared" ref="X26" si="23">SUM(X27,X33)</f>
        <v>4.7012897678417893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FC_IND_NMM_CM_E!C28+FC_IND_NMM_CR_E!C28+FC_IND_NMM_GL_E!C28</f>
        <v>0</v>
      </c>
      <c r="D28" s="10">
        <f>FC_IND_NMM_CM_E!D28+FC_IND_NMM_CR_E!D28+FC_IND_NMM_GL_E!D28</f>
        <v>0</v>
      </c>
      <c r="E28" s="10">
        <f>FC_IND_NMM_CM_E!E28+FC_IND_NMM_CR_E!E28+FC_IND_NMM_GL_E!E28</f>
        <v>0</v>
      </c>
      <c r="F28" s="10">
        <f>FC_IND_NMM_CM_E!F28+FC_IND_NMM_CR_E!F28+FC_IND_NMM_GL_E!F28</f>
        <v>0</v>
      </c>
      <c r="G28" s="10">
        <f>FC_IND_NMM_CM_E!G28+FC_IND_NMM_CR_E!G28+FC_IND_NMM_GL_E!G28</f>
        <v>0</v>
      </c>
      <c r="H28" s="10">
        <f>FC_IND_NMM_CM_E!H28+FC_IND_NMM_CR_E!H28+FC_IND_NMM_GL_E!H28</f>
        <v>0</v>
      </c>
      <c r="I28" s="10">
        <f>FC_IND_NMM_CM_E!I28+FC_IND_NMM_CR_E!I28+FC_IND_NMM_GL_E!I28</f>
        <v>0</v>
      </c>
      <c r="J28" s="10">
        <f>FC_IND_NMM_CM_E!J28+FC_IND_NMM_CR_E!J28+FC_IND_NMM_GL_E!J28</f>
        <v>0</v>
      </c>
      <c r="K28" s="10">
        <f>FC_IND_NMM_CM_E!K28+FC_IND_NMM_CR_E!K28+FC_IND_NMM_GL_E!K28</f>
        <v>0</v>
      </c>
      <c r="L28" s="10">
        <f>FC_IND_NMM_CM_E!L28+FC_IND_NMM_CR_E!L28+FC_IND_NMM_GL_E!L28</f>
        <v>0</v>
      </c>
      <c r="M28" s="10">
        <f>FC_IND_NMM_CM_E!M28+FC_IND_NMM_CR_E!M28+FC_IND_NMM_GL_E!M28</f>
        <v>0</v>
      </c>
      <c r="N28" s="10">
        <f>FC_IND_NMM_CM_E!N28+FC_IND_NMM_CR_E!N28+FC_IND_NMM_GL_E!N28</f>
        <v>0</v>
      </c>
      <c r="O28" s="10">
        <f>FC_IND_NMM_CM_E!O28+FC_IND_NMM_CR_E!O28+FC_IND_NMM_GL_E!O28</f>
        <v>0</v>
      </c>
      <c r="P28" s="10">
        <f>FC_IND_NMM_CM_E!P28+FC_IND_NMM_CR_E!P28+FC_IND_NMM_GL_E!P28</f>
        <v>0</v>
      </c>
      <c r="Q28" s="10">
        <f>FC_IND_NMM_CM_E!Q28+FC_IND_NMM_CR_E!Q28+FC_IND_NMM_GL_E!Q28</f>
        <v>0</v>
      </c>
      <c r="R28" s="10">
        <f>FC_IND_NMM_CM_E!R28+FC_IND_NMM_CR_E!R28+FC_IND_NMM_GL_E!R28</f>
        <v>0</v>
      </c>
      <c r="S28" s="10">
        <f>FC_IND_NMM_CM_E!S28+FC_IND_NMM_CR_E!S28+FC_IND_NMM_GL_E!S28</f>
        <v>0</v>
      </c>
      <c r="T28" s="10">
        <f>FC_IND_NMM_CM_E!T28+FC_IND_NMM_CR_E!T28+FC_IND_NMM_GL_E!T28</f>
        <v>0</v>
      </c>
      <c r="U28" s="10">
        <f>FC_IND_NMM_CM_E!U28+FC_IND_NMM_CR_E!U28+FC_IND_NMM_GL_E!U28</f>
        <v>0</v>
      </c>
      <c r="V28" s="10">
        <f>FC_IND_NMM_CM_E!V28+FC_IND_NMM_CR_E!V28+FC_IND_NMM_GL_E!V28</f>
        <v>0</v>
      </c>
      <c r="W28" s="10">
        <f>FC_IND_NMM_CM_E!W28+FC_IND_NMM_CR_E!W28+FC_IND_NMM_GL_E!W28</f>
        <v>0</v>
      </c>
      <c r="X28" s="10">
        <f>FC_IND_NMM_CM_E!X28+FC_IND_NMM_CR_E!X28+FC_IND_NMM_GL_E!X28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FC_IND_NMM_CM_E!C29+FC_IND_NMM_CR_E!C29+FC_IND_NMM_GL_E!C29</f>
        <v>0</v>
      </c>
      <c r="D29" s="10">
        <f>FC_IND_NMM_CM_E!D29+FC_IND_NMM_CR_E!D29+FC_IND_NMM_GL_E!D29</f>
        <v>0</v>
      </c>
      <c r="E29" s="10">
        <f>FC_IND_NMM_CM_E!E29+FC_IND_NMM_CR_E!E29+FC_IND_NMM_GL_E!E29</f>
        <v>0</v>
      </c>
      <c r="F29" s="10">
        <f>FC_IND_NMM_CM_E!F29+FC_IND_NMM_CR_E!F29+FC_IND_NMM_GL_E!F29</f>
        <v>0</v>
      </c>
      <c r="G29" s="10">
        <f>FC_IND_NMM_CM_E!G29+FC_IND_NMM_CR_E!G29+FC_IND_NMM_GL_E!G29</f>
        <v>0</v>
      </c>
      <c r="H29" s="10">
        <f>FC_IND_NMM_CM_E!H29+FC_IND_NMM_CR_E!H29+FC_IND_NMM_GL_E!H29</f>
        <v>0</v>
      </c>
      <c r="I29" s="10">
        <f>FC_IND_NMM_CM_E!I29+FC_IND_NMM_CR_E!I29+FC_IND_NMM_GL_E!I29</f>
        <v>0</v>
      </c>
      <c r="J29" s="10">
        <f>FC_IND_NMM_CM_E!J29+FC_IND_NMM_CR_E!J29+FC_IND_NMM_GL_E!J29</f>
        <v>0</v>
      </c>
      <c r="K29" s="10">
        <f>FC_IND_NMM_CM_E!K29+FC_IND_NMM_CR_E!K29+FC_IND_NMM_GL_E!K29</f>
        <v>0</v>
      </c>
      <c r="L29" s="10">
        <f>FC_IND_NMM_CM_E!L29+FC_IND_NMM_CR_E!L29+FC_IND_NMM_GL_E!L29</f>
        <v>0</v>
      </c>
      <c r="M29" s="10">
        <f>FC_IND_NMM_CM_E!M29+FC_IND_NMM_CR_E!M29+FC_IND_NMM_GL_E!M29</f>
        <v>0</v>
      </c>
      <c r="N29" s="10">
        <f>FC_IND_NMM_CM_E!N29+FC_IND_NMM_CR_E!N29+FC_IND_NMM_GL_E!N29</f>
        <v>0</v>
      </c>
      <c r="O29" s="10">
        <f>FC_IND_NMM_CM_E!O29+FC_IND_NMM_CR_E!O29+FC_IND_NMM_GL_E!O29</f>
        <v>0</v>
      </c>
      <c r="P29" s="10">
        <f>FC_IND_NMM_CM_E!P29+FC_IND_NMM_CR_E!P29+FC_IND_NMM_GL_E!P29</f>
        <v>0</v>
      </c>
      <c r="Q29" s="10">
        <f>FC_IND_NMM_CM_E!Q29+FC_IND_NMM_CR_E!Q29+FC_IND_NMM_GL_E!Q29</f>
        <v>0</v>
      </c>
      <c r="R29" s="10">
        <f>FC_IND_NMM_CM_E!R29+FC_IND_NMM_CR_E!R29+FC_IND_NMM_GL_E!R29</f>
        <v>0</v>
      </c>
      <c r="S29" s="10">
        <f>FC_IND_NMM_CM_E!S29+FC_IND_NMM_CR_E!S29+FC_IND_NMM_GL_E!S29</f>
        <v>0</v>
      </c>
      <c r="T29" s="10">
        <f>FC_IND_NMM_CM_E!T29+FC_IND_NMM_CR_E!T29+FC_IND_NMM_GL_E!T29</f>
        <v>0</v>
      </c>
      <c r="U29" s="10">
        <f>FC_IND_NMM_CM_E!U29+FC_IND_NMM_CR_E!U29+FC_IND_NMM_GL_E!U29</f>
        <v>0</v>
      </c>
      <c r="V29" s="10">
        <f>FC_IND_NMM_CM_E!V29+FC_IND_NMM_CR_E!V29+FC_IND_NMM_GL_E!V29</f>
        <v>0</v>
      </c>
      <c r="W29" s="10">
        <f>FC_IND_NMM_CM_E!W29+FC_IND_NMM_CR_E!W29+FC_IND_NMM_GL_E!W29</f>
        <v>0</v>
      </c>
      <c r="X29" s="10">
        <f>FC_IND_NMM_CM_E!X29+FC_IND_NMM_CR_E!X29+FC_IND_NMM_GL_E!X29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FC_IND_NMM_CM_E!C30+FC_IND_NMM_CR_E!C30+FC_IND_NMM_GL_E!C30</f>
        <v>0</v>
      </c>
      <c r="D30" s="10">
        <f>FC_IND_NMM_CM_E!D30+FC_IND_NMM_CR_E!D30+FC_IND_NMM_GL_E!D30</f>
        <v>0</v>
      </c>
      <c r="E30" s="10">
        <f>FC_IND_NMM_CM_E!E30+FC_IND_NMM_CR_E!E30+FC_IND_NMM_GL_E!E30</f>
        <v>0</v>
      </c>
      <c r="F30" s="10">
        <f>FC_IND_NMM_CM_E!F30+FC_IND_NMM_CR_E!F30+FC_IND_NMM_GL_E!F30</f>
        <v>0</v>
      </c>
      <c r="G30" s="10">
        <f>FC_IND_NMM_CM_E!G30+FC_IND_NMM_CR_E!G30+FC_IND_NMM_GL_E!G30</f>
        <v>0</v>
      </c>
      <c r="H30" s="10">
        <f>FC_IND_NMM_CM_E!H30+FC_IND_NMM_CR_E!H30+FC_IND_NMM_GL_E!H30</f>
        <v>0</v>
      </c>
      <c r="I30" s="10">
        <f>FC_IND_NMM_CM_E!I30+FC_IND_NMM_CR_E!I30+FC_IND_NMM_GL_E!I30</f>
        <v>0</v>
      </c>
      <c r="J30" s="10">
        <f>FC_IND_NMM_CM_E!J30+FC_IND_NMM_CR_E!J30+FC_IND_NMM_GL_E!J30</f>
        <v>0</v>
      </c>
      <c r="K30" s="10">
        <f>FC_IND_NMM_CM_E!K30+FC_IND_NMM_CR_E!K30+FC_IND_NMM_GL_E!K30</f>
        <v>0</v>
      </c>
      <c r="L30" s="10">
        <f>FC_IND_NMM_CM_E!L30+FC_IND_NMM_CR_E!L30+FC_IND_NMM_GL_E!L30</f>
        <v>0</v>
      </c>
      <c r="M30" s="10">
        <f>FC_IND_NMM_CM_E!M30+FC_IND_NMM_CR_E!M30+FC_IND_NMM_GL_E!M30</f>
        <v>0</v>
      </c>
      <c r="N30" s="10">
        <f>FC_IND_NMM_CM_E!N30+FC_IND_NMM_CR_E!N30+FC_IND_NMM_GL_E!N30</f>
        <v>0</v>
      </c>
      <c r="O30" s="10">
        <f>FC_IND_NMM_CM_E!O30+FC_IND_NMM_CR_E!O30+FC_IND_NMM_GL_E!O30</f>
        <v>0</v>
      </c>
      <c r="P30" s="10">
        <f>FC_IND_NMM_CM_E!P30+FC_IND_NMM_CR_E!P30+FC_IND_NMM_GL_E!P30</f>
        <v>0</v>
      </c>
      <c r="Q30" s="10">
        <f>FC_IND_NMM_CM_E!Q30+FC_IND_NMM_CR_E!Q30+FC_IND_NMM_GL_E!Q30</f>
        <v>0</v>
      </c>
      <c r="R30" s="10">
        <f>FC_IND_NMM_CM_E!R30+FC_IND_NMM_CR_E!R30+FC_IND_NMM_GL_E!R30</f>
        <v>0</v>
      </c>
      <c r="S30" s="10">
        <f>FC_IND_NMM_CM_E!S30+FC_IND_NMM_CR_E!S30+FC_IND_NMM_GL_E!S30</f>
        <v>0</v>
      </c>
      <c r="T30" s="10">
        <f>FC_IND_NMM_CM_E!T30+FC_IND_NMM_CR_E!T30+FC_IND_NMM_GL_E!T30</f>
        <v>0</v>
      </c>
      <c r="U30" s="10">
        <f>FC_IND_NMM_CM_E!U30+FC_IND_NMM_CR_E!U30+FC_IND_NMM_GL_E!U30</f>
        <v>0</v>
      </c>
      <c r="V30" s="10">
        <f>FC_IND_NMM_CM_E!V30+FC_IND_NMM_CR_E!V30+FC_IND_NMM_GL_E!V30</f>
        <v>0</v>
      </c>
      <c r="W30" s="10">
        <f>FC_IND_NMM_CM_E!W30+FC_IND_NMM_CR_E!W30+FC_IND_NMM_GL_E!W30</f>
        <v>0</v>
      </c>
      <c r="X30" s="10">
        <f>FC_IND_NMM_CM_E!X30+FC_IND_NMM_CR_E!X30+FC_IND_NMM_GL_E!X30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FC_IND_NMM_CM_E!C31+FC_IND_NMM_CR_E!C31+FC_IND_NMM_GL_E!C31</f>
        <v>0</v>
      </c>
      <c r="D31" s="10">
        <f>FC_IND_NMM_CM_E!D31+FC_IND_NMM_CR_E!D31+FC_IND_NMM_GL_E!D31</f>
        <v>0</v>
      </c>
      <c r="E31" s="10">
        <f>FC_IND_NMM_CM_E!E31+FC_IND_NMM_CR_E!E31+FC_IND_NMM_GL_E!E31</f>
        <v>0</v>
      </c>
      <c r="F31" s="10">
        <f>FC_IND_NMM_CM_E!F31+FC_IND_NMM_CR_E!F31+FC_IND_NMM_GL_E!F31</f>
        <v>0</v>
      </c>
      <c r="G31" s="10">
        <f>FC_IND_NMM_CM_E!G31+FC_IND_NMM_CR_E!G31+FC_IND_NMM_GL_E!G31</f>
        <v>0</v>
      </c>
      <c r="H31" s="10">
        <f>FC_IND_NMM_CM_E!H31+FC_IND_NMM_CR_E!H31+FC_IND_NMM_GL_E!H31</f>
        <v>0</v>
      </c>
      <c r="I31" s="10">
        <f>FC_IND_NMM_CM_E!I31+FC_IND_NMM_CR_E!I31+FC_IND_NMM_GL_E!I31</f>
        <v>0</v>
      </c>
      <c r="J31" s="10">
        <f>FC_IND_NMM_CM_E!J31+FC_IND_NMM_CR_E!J31+FC_IND_NMM_GL_E!J31</f>
        <v>0</v>
      </c>
      <c r="K31" s="10">
        <f>FC_IND_NMM_CM_E!K31+FC_IND_NMM_CR_E!K31+FC_IND_NMM_GL_E!K31</f>
        <v>0</v>
      </c>
      <c r="L31" s="10">
        <f>FC_IND_NMM_CM_E!L31+FC_IND_NMM_CR_E!L31+FC_IND_NMM_GL_E!L31</f>
        <v>0</v>
      </c>
      <c r="M31" s="10">
        <f>FC_IND_NMM_CM_E!M31+FC_IND_NMM_CR_E!M31+FC_IND_NMM_GL_E!M31</f>
        <v>0</v>
      </c>
      <c r="N31" s="10">
        <f>FC_IND_NMM_CM_E!N31+FC_IND_NMM_CR_E!N31+FC_IND_NMM_GL_E!N31</f>
        <v>0</v>
      </c>
      <c r="O31" s="10">
        <f>FC_IND_NMM_CM_E!O31+FC_IND_NMM_CR_E!O31+FC_IND_NMM_GL_E!O31</f>
        <v>0</v>
      </c>
      <c r="P31" s="10">
        <f>FC_IND_NMM_CM_E!P31+FC_IND_NMM_CR_E!P31+FC_IND_NMM_GL_E!P31</f>
        <v>0</v>
      </c>
      <c r="Q31" s="10">
        <f>FC_IND_NMM_CM_E!Q31+FC_IND_NMM_CR_E!Q31+FC_IND_NMM_GL_E!Q31</f>
        <v>0</v>
      </c>
      <c r="R31" s="10">
        <f>FC_IND_NMM_CM_E!R31+FC_IND_NMM_CR_E!R31+FC_IND_NMM_GL_E!R31</f>
        <v>0</v>
      </c>
      <c r="S31" s="10">
        <f>FC_IND_NMM_CM_E!S31+FC_IND_NMM_CR_E!S31+FC_IND_NMM_GL_E!S31</f>
        <v>0</v>
      </c>
      <c r="T31" s="10">
        <f>FC_IND_NMM_CM_E!T31+FC_IND_NMM_CR_E!T31+FC_IND_NMM_GL_E!T31</f>
        <v>0</v>
      </c>
      <c r="U31" s="10">
        <f>FC_IND_NMM_CM_E!U31+FC_IND_NMM_CR_E!U31+FC_IND_NMM_GL_E!U31</f>
        <v>0</v>
      </c>
      <c r="V31" s="10">
        <f>FC_IND_NMM_CM_E!V31+FC_IND_NMM_CR_E!V31+FC_IND_NMM_GL_E!V31</f>
        <v>0</v>
      </c>
      <c r="W31" s="10">
        <f>FC_IND_NMM_CM_E!W31+FC_IND_NMM_CR_E!W31+FC_IND_NMM_GL_E!W31</f>
        <v>0</v>
      </c>
      <c r="X31" s="10">
        <f>FC_IND_NMM_CM_E!X31+FC_IND_NMM_CR_E!X31+FC_IND_NMM_GL_E!X31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FC_IND_NMM_CM_E!C32+FC_IND_NMM_CR_E!C32+FC_IND_NMM_GL_E!C32</f>
        <v>0</v>
      </c>
      <c r="D32" s="10">
        <f>FC_IND_NMM_CM_E!D32+FC_IND_NMM_CR_E!D32+FC_IND_NMM_GL_E!D32</f>
        <v>0</v>
      </c>
      <c r="E32" s="10">
        <f>FC_IND_NMM_CM_E!E32+FC_IND_NMM_CR_E!E32+FC_IND_NMM_GL_E!E32</f>
        <v>0</v>
      </c>
      <c r="F32" s="10">
        <f>FC_IND_NMM_CM_E!F32+FC_IND_NMM_CR_E!F32+FC_IND_NMM_GL_E!F32</f>
        <v>0</v>
      </c>
      <c r="G32" s="10">
        <f>FC_IND_NMM_CM_E!G32+FC_IND_NMM_CR_E!G32+FC_IND_NMM_GL_E!G32</f>
        <v>0</v>
      </c>
      <c r="H32" s="10">
        <f>FC_IND_NMM_CM_E!H32+FC_IND_NMM_CR_E!H32+FC_IND_NMM_GL_E!H32</f>
        <v>0</v>
      </c>
      <c r="I32" s="10">
        <f>FC_IND_NMM_CM_E!I32+FC_IND_NMM_CR_E!I32+FC_IND_NMM_GL_E!I32</f>
        <v>0</v>
      </c>
      <c r="J32" s="10">
        <f>FC_IND_NMM_CM_E!J32+FC_IND_NMM_CR_E!J32+FC_IND_NMM_GL_E!J32</f>
        <v>0</v>
      </c>
      <c r="K32" s="10">
        <f>FC_IND_NMM_CM_E!K32+FC_IND_NMM_CR_E!K32+FC_IND_NMM_GL_E!K32</f>
        <v>0</v>
      </c>
      <c r="L32" s="10">
        <f>FC_IND_NMM_CM_E!L32+FC_IND_NMM_CR_E!L32+FC_IND_NMM_GL_E!L32</f>
        <v>0</v>
      </c>
      <c r="M32" s="10">
        <f>FC_IND_NMM_CM_E!M32+FC_IND_NMM_CR_E!M32+FC_IND_NMM_GL_E!M32</f>
        <v>0</v>
      </c>
      <c r="N32" s="10">
        <f>FC_IND_NMM_CM_E!N32+FC_IND_NMM_CR_E!N32+FC_IND_NMM_GL_E!N32</f>
        <v>0</v>
      </c>
      <c r="O32" s="10">
        <f>FC_IND_NMM_CM_E!O32+FC_IND_NMM_CR_E!O32+FC_IND_NMM_GL_E!O32</f>
        <v>0</v>
      </c>
      <c r="P32" s="10">
        <f>FC_IND_NMM_CM_E!P32+FC_IND_NMM_CR_E!P32+FC_IND_NMM_GL_E!P32</f>
        <v>0</v>
      </c>
      <c r="Q32" s="10">
        <f>FC_IND_NMM_CM_E!Q32+FC_IND_NMM_CR_E!Q32+FC_IND_NMM_GL_E!Q32</f>
        <v>0</v>
      </c>
      <c r="R32" s="10">
        <f>FC_IND_NMM_CM_E!R32+FC_IND_NMM_CR_E!R32+FC_IND_NMM_GL_E!R32</f>
        <v>0</v>
      </c>
      <c r="S32" s="10">
        <f>FC_IND_NMM_CM_E!S32+FC_IND_NMM_CR_E!S32+FC_IND_NMM_GL_E!S32</f>
        <v>0</v>
      </c>
      <c r="T32" s="10">
        <f>FC_IND_NMM_CM_E!T32+FC_IND_NMM_CR_E!T32+FC_IND_NMM_GL_E!T32</f>
        <v>0</v>
      </c>
      <c r="U32" s="10">
        <f>FC_IND_NMM_CM_E!U32+FC_IND_NMM_CR_E!U32+FC_IND_NMM_GL_E!U32</f>
        <v>0</v>
      </c>
      <c r="V32" s="10">
        <f>FC_IND_NMM_CM_E!V32+FC_IND_NMM_CR_E!V32+FC_IND_NMM_GL_E!V32</f>
        <v>0</v>
      </c>
      <c r="W32" s="10">
        <f>FC_IND_NMM_CM_E!W32+FC_IND_NMM_CR_E!W32+FC_IND_NMM_GL_E!W32</f>
        <v>0</v>
      </c>
      <c r="X32" s="10">
        <f>FC_IND_NMM_CM_E!X32+FC_IND_NMM_CR_E!X32+FC_IND_NMM_GL_E!X32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32.716938950988819</v>
      </c>
      <c r="D33" s="29">
        <f t="shared" ref="D33:W33" si="28">SUM(D34:D50)</f>
        <v>29.879535683576954</v>
      </c>
      <c r="E33" s="29">
        <f t="shared" si="28"/>
        <v>18.027944969905416</v>
      </c>
      <c r="F33" s="29">
        <f t="shared" si="28"/>
        <v>18.95709372312983</v>
      </c>
      <c r="G33" s="29">
        <f t="shared" si="28"/>
        <v>16.948409286328456</v>
      </c>
      <c r="H33" s="29">
        <f t="shared" si="28"/>
        <v>17.927687016337057</v>
      </c>
      <c r="I33" s="29">
        <f t="shared" si="28"/>
        <v>25.761822871883055</v>
      </c>
      <c r="J33" s="29">
        <f t="shared" si="28"/>
        <v>26.690885640584696</v>
      </c>
      <c r="K33" s="29">
        <f t="shared" si="28"/>
        <v>29.58331900257954</v>
      </c>
      <c r="L33" s="29">
        <f t="shared" si="28"/>
        <v>23.913069647463455</v>
      </c>
      <c r="M33" s="29">
        <f t="shared" si="28"/>
        <v>22.933791917454855</v>
      </c>
      <c r="N33" s="29">
        <f t="shared" si="28"/>
        <v>24.944883920894235</v>
      </c>
      <c r="O33" s="29">
        <f t="shared" si="28"/>
        <v>20.172742906276866</v>
      </c>
      <c r="P33" s="29">
        <f t="shared" si="28"/>
        <v>11.182545141874463</v>
      </c>
      <c r="Q33" s="29">
        <f t="shared" si="28"/>
        <v>13.198452278589853</v>
      </c>
      <c r="R33" s="29">
        <f t="shared" si="28"/>
        <v>9.663112639724849</v>
      </c>
      <c r="S33" s="29">
        <f t="shared" si="28"/>
        <v>10.382975064488393</v>
      </c>
      <c r="T33" s="29">
        <f t="shared" si="28"/>
        <v>12.279019776440238</v>
      </c>
      <c r="U33" s="29">
        <f t="shared" si="28"/>
        <v>6.1581255374032668</v>
      </c>
      <c r="V33" s="29">
        <f t="shared" si="28"/>
        <v>6.5680137575236461</v>
      </c>
      <c r="W33" s="29">
        <f t="shared" si="28"/>
        <v>10.272398968185728</v>
      </c>
      <c r="X33" s="29">
        <f t="shared" ref="X33" si="29">SUM(X34:X50)</f>
        <v>4.7012897678417893</v>
      </c>
    </row>
    <row r="34" spans="1:24" ht="11.25" customHeight="1" x14ac:dyDescent="0.2">
      <c r="A34" s="41" t="s">
        <v>55</v>
      </c>
      <c r="B34" s="9" t="s">
        <v>56</v>
      </c>
      <c r="C34" s="10">
        <f>FC_IND_NMM_CM_E!C34+FC_IND_NMM_CR_E!C34+FC_IND_NMM_GL_E!C34</f>
        <v>0</v>
      </c>
      <c r="D34" s="10">
        <f>FC_IND_NMM_CM_E!D34+FC_IND_NMM_CR_E!D34+FC_IND_NMM_GL_E!D34</f>
        <v>0</v>
      </c>
      <c r="E34" s="10">
        <f>FC_IND_NMM_CM_E!E34+FC_IND_NMM_CR_E!E34+FC_IND_NMM_GL_E!E34</f>
        <v>0</v>
      </c>
      <c r="F34" s="10">
        <f>FC_IND_NMM_CM_E!F34+FC_IND_NMM_CR_E!F34+FC_IND_NMM_GL_E!F34</f>
        <v>0</v>
      </c>
      <c r="G34" s="10">
        <f>FC_IND_NMM_CM_E!G34+FC_IND_NMM_CR_E!G34+FC_IND_NMM_GL_E!G34</f>
        <v>0</v>
      </c>
      <c r="H34" s="10">
        <f>FC_IND_NMM_CM_E!H34+FC_IND_NMM_CR_E!H34+FC_IND_NMM_GL_E!H34</f>
        <v>0</v>
      </c>
      <c r="I34" s="10">
        <f>FC_IND_NMM_CM_E!I34+FC_IND_NMM_CR_E!I34+FC_IND_NMM_GL_E!I34</f>
        <v>0</v>
      </c>
      <c r="J34" s="10">
        <f>FC_IND_NMM_CM_E!J34+FC_IND_NMM_CR_E!J34+FC_IND_NMM_GL_E!J34</f>
        <v>0</v>
      </c>
      <c r="K34" s="10">
        <f>FC_IND_NMM_CM_E!K34+FC_IND_NMM_CR_E!K34+FC_IND_NMM_GL_E!K34</f>
        <v>0</v>
      </c>
      <c r="L34" s="10">
        <f>FC_IND_NMM_CM_E!L34+FC_IND_NMM_CR_E!L34+FC_IND_NMM_GL_E!L34</f>
        <v>0</v>
      </c>
      <c r="M34" s="10">
        <f>FC_IND_NMM_CM_E!M34+FC_IND_NMM_CR_E!M34+FC_IND_NMM_GL_E!M34</f>
        <v>0</v>
      </c>
      <c r="N34" s="10">
        <f>FC_IND_NMM_CM_E!N34+FC_IND_NMM_CR_E!N34+FC_IND_NMM_GL_E!N34</f>
        <v>0</v>
      </c>
      <c r="O34" s="10">
        <f>FC_IND_NMM_CM_E!O34+FC_IND_NMM_CR_E!O34+FC_IND_NMM_GL_E!O34</f>
        <v>0</v>
      </c>
      <c r="P34" s="10">
        <f>FC_IND_NMM_CM_E!P34+FC_IND_NMM_CR_E!P34+FC_IND_NMM_GL_E!P34</f>
        <v>0</v>
      </c>
      <c r="Q34" s="10">
        <f>FC_IND_NMM_CM_E!Q34+FC_IND_NMM_CR_E!Q34+FC_IND_NMM_GL_E!Q34</f>
        <v>0</v>
      </c>
      <c r="R34" s="10">
        <f>FC_IND_NMM_CM_E!R34+FC_IND_NMM_CR_E!R34+FC_IND_NMM_GL_E!R34</f>
        <v>0</v>
      </c>
      <c r="S34" s="10">
        <f>FC_IND_NMM_CM_E!S34+FC_IND_NMM_CR_E!S34+FC_IND_NMM_GL_E!S34</f>
        <v>0</v>
      </c>
      <c r="T34" s="10">
        <f>FC_IND_NMM_CM_E!T34+FC_IND_NMM_CR_E!T34+FC_IND_NMM_GL_E!T34</f>
        <v>0</v>
      </c>
      <c r="U34" s="10">
        <f>FC_IND_NMM_CM_E!U34+FC_IND_NMM_CR_E!U34+FC_IND_NMM_GL_E!U34</f>
        <v>0</v>
      </c>
      <c r="V34" s="10">
        <f>FC_IND_NMM_CM_E!V34+FC_IND_NMM_CR_E!V34+FC_IND_NMM_GL_E!V34</f>
        <v>0</v>
      </c>
      <c r="W34" s="10">
        <f>FC_IND_NMM_CM_E!W34+FC_IND_NMM_CR_E!W34+FC_IND_NMM_GL_E!W34</f>
        <v>0</v>
      </c>
      <c r="X34" s="10">
        <f>FC_IND_NMM_CM_E!X34+FC_IND_NMM_CR_E!X34+FC_IND_NMM_GL_E!X34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FC_IND_NMM_CM_E!C35+FC_IND_NMM_CR_E!C35+FC_IND_NMM_GL_E!C35</f>
        <v>0</v>
      </c>
      <c r="D35" s="10">
        <f>FC_IND_NMM_CM_E!D35+FC_IND_NMM_CR_E!D35+FC_IND_NMM_GL_E!D35</f>
        <v>0</v>
      </c>
      <c r="E35" s="10">
        <f>FC_IND_NMM_CM_E!E35+FC_IND_NMM_CR_E!E35+FC_IND_NMM_GL_E!E35</f>
        <v>0</v>
      </c>
      <c r="F35" s="10">
        <f>FC_IND_NMM_CM_E!F35+FC_IND_NMM_CR_E!F35+FC_IND_NMM_GL_E!F35</f>
        <v>0</v>
      </c>
      <c r="G35" s="10">
        <f>FC_IND_NMM_CM_E!G35+FC_IND_NMM_CR_E!G35+FC_IND_NMM_GL_E!G35</f>
        <v>0</v>
      </c>
      <c r="H35" s="10">
        <f>FC_IND_NMM_CM_E!H35+FC_IND_NMM_CR_E!H35+FC_IND_NMM_GL_E!H35</f>
        <v>0</v>
      </c>
      <c r="I35" s="10">
        <f>FC_IND_NMM_CM_E!I35+FC_IND_NMM_CR_E!I35+FC_IND_NMM_GL_E!I35</f>
        <v>0</v>
      </c>
      <c r="J35" s="10">
        <f>FC_IND_NMM_CM_E!J35+FC_IND_NMM_CR_E!J35+FC_IND_NMM_GL_E!J35</f>
        <v>0</v>
      </c>
      <c r="K35" s="10">
        <f>FC_IND_NMM_CM_E!K35+FC_IND_NMM_CR_E!K35+FC_IND_NMM_GL_E!K35</f>
        <v>0</v>
      </c>
      <c r="L35" s="10">
        <f>FC_IND_NMM_CM_E!L35+FC_IND_NMM_CR_E!L35+FC_IND_NMM_GL_E!L35</f>
        <v>0</v>
      </c>
      <c r="M35" s="10">
        <f>FC_IND_NMM_CM_E!M35+FC_IND_NMM_CR_E!M35+FC_IND_NMM_GL_E!M35</f>
        <v>0</v>
      </c>
      <c r="N35" s="10">
        <f>FC_IND_NMM_CM_E!N35+FC_IND_NMM_CR_E!N35+FC_IND_NMM_GL_E!N35</f>
        <v>0</v>
      </c>
      <c r="O35" s="10">
        <f>FC_IND_NMM_CM_E!O35+FC_IND_NMM_CR_E!O35+FC_IND_NMM_GL_E!O35</f>
        <v>0</v>
      </c>
      <c r="P35" s="10">
        <f>FC_IND_NMM_CM_E!P35+FC_IND_NMM_CR_E!P35+FC_IND_NMM_GL_E!P35</f>
        <v>0</v>
      </c>
      <c r="Q35" s="10">
        <f>FC_IND_NMM_CM_E!Q35+FC_IND_NMM_CR_E!Q35+FC_IND_NMM_GL_E!Q35</f>
        <v>0</v>
      </c>
      <c r="R35" s="10">
        <f>FC_IND_NMM_CM_E!R35+FC_IND_NMM_CR_E!R35+FC_IND_NMM_GL_E!R35</f>
        <v>0</v>
      </c>
      <c r="S35" s="10">
        <f>FC_IND_NMM_CM_E!S35+FC_IND_NMM_CR_E!S35+FC_IND_NMM_GL_E!S35</f>
        <v>0</v>
      </c>
      <c r="T35" s="10">
        <f>FC_IND_NMM_CM_E!T35+FC_IND_NMM_CR_E!T35+FC_IND_NMM_GL_E!T35</f>
        <v>0</v>
      </c>
      <c r="U35" s="10">
        <f>FC_IND_NMM_CM_E!U35+FC_IND_NMM_CR_E!U35+FC_IND_NMM_GL_E!U35</f>
        <v>0</v>
      </c>
      <c r="V35" s="10">
        <f>FC_IND_NMM_CM_E!V35+FC_IND_NMM_CR_E!V35+FC_IND_NMM_GL_E!V35</f>
        <v>0</v>
      </c>
      <c r="W35" s="10">
        <f>FC_IND_NMM_CM_E!W35+FC_IND_NMM_CR_E!W35+FC_IND_NMM_GL_E!W35</f>
        <v>0</v>
      </c>
      <c r="X35" s="10">
        <f>FC_IND_NMM_CM_E!X35+FC_IND_NMM_CR_E!X35+FC_IND_NMM_GL_E!X35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FC_IND_NMM_CM_E!C36+FC_IND_NMM_CR_E!C36+FC_IND_NMM_GL_E!C36</f>
        <v>1.07944969905417</v>
      </c>
      <c r="D36" s="10">
        <f>FC_IND_NMM_CM_E!D36+FC_IND_NMM_CR_E!D36+FC_IND_NMM_GL_E!D36</f>
        <v>1.07944969905417</v>
      </c>
      <c r="E36" s="10">
        <f>FC_IND_NMM_CM_E!E36+FC_IND_NMM_CR_E!E36+FC_IND_NMM_GL_E!E36</f>
        <v>1.07944969905417</v>
      </c>
      <c r="F36" s="10">
        <f>FC_IND_NMM_CM_E!F36+FC_IND_NMM_CR_E!F36+FC_IND_NMM_GL_E!F36</f>
        <v>1.07944969905417</v>
      </c>
      <c r="G36" s="10">
        <f>FC_IND_NMM_CM_E!G36+FC_IND_NMM_CR_E!G36+FC_IND_NMM_GL_E!G36</f>
        <v>1.0794496990541702</v>
      </c>
      <c r="H36" s="10">
        <f>FC_IND_NMM_CM_E!H36+FC_IND_NMM_CR_E!H36+FC_IND_NMM_GL_E!H36</f>
        <v>1.07944969905417</v>
      </c>
      <c r="I36" s="10">
        <f>FC_IND_NMM_CM_E!I36+FC_IND_NMM_CR_E!I36+FC_IND_NMM_GL_E!I36</f>
        <v>1.07944969905417</v>
      </c>
      <c r="J36" s="10">
        <f>FC_IND_NMM_CM_E!J36+FC_IND_NMM_CR_E!J36+FC_IND_NMM_GL_E!J36</f>
        <v>1.07944969905417</v>
      </c>
      <c r="K36" s="10">
        <f>FC_IND_NMM_CM_E!K36+FC_IND_NMM_CR_E!K36+FC_IND_NMM_GL_E!K36</f>
        <v>1.07944969905417</v>
      </c>
      <c r="L36" s="10">
        <f>FC_IND_NMM_CM_E!L36+FC_IND_NMM_CR_E!L36+FC_IND_NMM_GL_E!L36</f>
        <v>2.1589853826311263</v>
      </c>
      <c r="M36" s="10">
        <f>FC_IND_NMM_CM_E!M36+FC_IND_NMM_CR_E!M36+FC_IND_NMM_GL_E!M36</f>
        <v>2.1589853826311258</v>
      </c>
      <c r="N36" s="10">
        <f>FC_IND_NMM_CM_E!N36+FC_IND_NMM_CR_E!N36+FC_IND_NMM_GL_E!N36</f>
        <v>2.1589853826311258</v>
      </c>
      <c r="O36" s="10">
        <f>FC_IND_NMM_CM_E!O36+FC_IND_NMM_CR_E!O36+FC_IND_NMM_GL_E!O36</f>
        <v>2.1589853826311258</v>
      </c>
      <c r="P36" s="10">
        <f>FC_IND_NMM_CM_E!P36+FC_IND_NMM_CR_E!P36+FC_IND_NMM_GL_E!P36</f>
        <v>2.1589853826311263</v>
      </c>
      <c r="Q36" s="10">
        <f>FC_IND_NMM_CM_E!Q36+FC_IND_NMM_CR_E!Q36+FC_IND_NMM_GL_E!Q36</f>
        <v>1.07944969905417</v>
      </c>
      <c r="R36" s="10">
        <f>FC_IND_NMM_CM_E!R36+FC_IND_NMM_CR_E!R36+FC_IND_NMM_GL_E!R36</f>
        <v>0.34204643164230447</v>
      </c>
      <c r="S36" s="10">
        <f>FC_IND_NMM_CM_E!S36+FC_IND_NMM_CR_E!S36+FC_IND_NMM_GL_E!S36</f>
        <v>0.59802235597592446</v>
      </c>
      <c r="T36" s="10">
        <f>FC_IND_NMM_CM_E!T36+FC_IND_NMM_CR_E!T36+FC_IND_NMM_GL_E!T36</f>
        <v>0.54402407566637989</v>
      </c>
      <c r="U36" s="10">
        <f>FC_IND_NMM_CM_E!U36+FC_IND_NMM_CR_E!U36+FC_IND_NMM_GL_E!U36</f>
        <v>0.49011177987962162</v>
      </c>
      <c r="V36" s="10">
        <f>FC_IND_NMM_CM_E!V36+FC_IND_NMM_CR_E!V36+FC_IND_NMM_GL_E!V36</f>
        <v>0.42639724849527078</v>
      </c>
      <c r="W36" s="10">
        <f>FC_IND_NMM_CM_E!W36+FC_IND_NMM_CR_E!W36+FC_IND_NMM_GL_E!W36</f>
        <v>0.41668099742046433</v>
      </c>
      <c r="X36" s="10">
        <f>FC_IND_NMM_CM_E!X36+FC_IND_NMM_CR_E!X36+FC_IND_NMM_GL_E!X36</f>
        <v>0.76208082545141864</v>
      </c>
    </row>
    <row r="37" spans="1:24" ht="11.25" customHeight="1" x14ac:dyDescent="0.2">
      <c r="A37" s="41" t="s">
        <v>61</v>
      </c>
      <c r="B37" s="9" t="s">
        <v>62</v>
      </c>
      <c r="C37" s="10">
        <f>FC_IND_NMM_CM_E!C37+FC_IND_NMM_CR_E!C37+FC_IND_NMM_GL_E!C37</f>
        <v>0</v>
      </c>
      <c r="D37" s="10">
        <f>FC_IND_NMM_CM_E!D37+FC_IND_NMM_CR_E!D37+FC_IND_NMM_GL_E!D37</f>
        <v>0</v>
      </c>
      <c r="E37" s="10">
        <f>FC_IND_NMM_CM_E!E37+FC_IND_NMM_CR_E!E37+FC_IND_NMM_GL_E!E37</f>
        <v>0</v>
      </c>
      <c r="F37" s="10">
        <f>FC_IND_NMM_CM_E!F37+FC_IND_NMM_CR_E!F37+FC_IND_NMM_GL_E!F37</f>
        <v>0</v>
      </c>
      <c r="G37" s="10">
        <f>FC_IND_NMM_CM_E!G37+FC_IND_NMM_CR_E!G37+FC_IND_NMM_GL_E!G37</f>
        <v>0</v>
      </c>
      <c r="H37" s="10">
        <f>FC_IND_NMM_CM_E!H37+FC_IND_NMM_CR_E!H37+FC_IND_NMM_GL_E!H37</f>
        <v>0</v>
      </c>
      <c r="I37" s="10">
        <f>FC_IND_NMM_CM_E!I37+FC_IND_NMM_CR_E!I37+FC_IND_NMM_GL_E!I37</f>
        <v>0</v>
      </c>
      <c r="J37" s="10">
        <f>FC_IND_NMM_CM_E!J37+FC_IND_NMM_CR_E!J37+FC_IND_NMM_GL_E!J37</f>
        <v>0</v>
      </c>
      <c r="K37" s="10">
        <f>FC_IND_NMM_CM_E!K37+FC_IND_NMM_CR_E!K37+FC_IND_NMM_GL_E!K37</f>
        <v>0</v>
      </c>
      <c r="L37" s="10">
        <f>FC_IND_NMM_CM_E!L37+FC_IND_NMM_CR_E!L37+FC_IND_NMM_GL_E!L37</f>
        <v>0</v>
      </c>
      <c r="M37" s="10">
        <f>FC_IND_NMM_CM_E!M37+FC_IND_NMM_CR_E!M37+FC_IND_NMM_GL_E!M37</f>
        <v>0</v>
      </c>
      <c r="N37" s="10">
        <f>FC_IND_NMM_CM_E!N37+FC_IND_NMM_CR_E!N37+FC_IND_NMM_GL_E!N37</f>
        <v>0</v>
      </c>
      <c r="O37" s="10">
        <f>FC_IND_NMM_CM_E!O37+FC_IND_NMM_CR_E!O37+FC_IND_NMM_GL_E!O37</f>
        <v>0</v>
      </c>
      <c r="P37" s="10">
        <f>FC_IND_NMM_CM_E!P37+FC_IND_NMM_CR_E!P37+FC_IND_NMM_GL_E!P37</f>
        <v>0</v>
      </c>
      <c r="Q37" s="10">
        <f>FC_IND_NMM_CM_E!Q37+FC_IND_NMM_CR_E!Q37+FC_IND_NMM_GL_E!Q37</f>
        <v>0</v>
      </c>
      <c r="R37" s="10">
        <f>FC_IND_NMM_CM_E!R37+FC_IND_NMM_CR_E!R37+FC_IND_NMM_GL_E!R37</f>
        <v>0</v>
      </c>
      <c r="S37" s="10">
        <f>FC_IND_NMM_CM_E!S37+FC_IND_NMM_CR_E!S37+FC_IND_NMM_GL_E!S37</f>
        <v>0</v>
      </c>
      <c r="T37" s="10">
        <f>FC_IND_NMM_CM_E!T37+FC_IND_NMM_CR_E!T37+FC_IND_NMM_GL_E!T37</f>
        <v>0</v>
      </c>
      <c r="U37" s="10">
        <f>FC_IND_NMM_CM_E!U37+FC_IND_NMM_CR_E!U37+FC_IND_NMM_GL_E!U37</f>
        <v>0</v>
      </c>
      <c r="V37" s="10">
        <f>FC_IND_NMM_CM_E!V37+FC_IND_NMM_CR_E!V37+FC_IND_NMM_GL_E!V37</f>
        <v>0</v>
      </c>
      <c r="W37" s="10">
        <f>FC_IND_NMM_CM_E!W37+FC_IND_NMM_CR_E!W37+FC_IND_NMM_GL_E!W37</f>
        <v>0</v>
      </c>
      <c r="X37" s="10">
        <f>FC_IND_NMM_CM_E!X37+FC_IND_NMM_CR_E!X37+FC_IND_NMM_GL_E!X37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FC_IND_NMM_CM_E!C38+FC_IND_NMM_CR_E!C38+FC_IND_NMM_GL_E!C38</f>
        <v>0</v>
      </c>
      <c r="D38" s="10">
        <f>FC_IND_NMM_CM_E!D38+FC_IND_NMM_CR_E!D38+FC_IND_NMM_GL_E!D38</f>
        <v>0</v>
      </c>
      <c r="E38" s="10">
        <f>FC_IND_NMM_CM_E!E38+FC_IND_NMM_CR_E!E38+FC_IND_NMM_GL_E!E38</f>
        <v>0</v>
      </c>
      <c r="F38" s="10">
        <f>FC_IND_NMM_CM_E!F38+FC_IND_NMM_CR_E!F38+FC_IND_NMM_GL_E!F38</f>
        <v>0</v>
      </c>
      <c r="G38" s="10">
        <f>FC_IND_NMM_CM_E!G38+FC_IND_NMM_CR_E!G38+FC_IND_NMM_GL_E!G38</f>
        <v>0</v>
      </c>
      <c r="H38" s="10">
        <f>FC_IND_NMM_CM_E!H38+FC_IND_NMM_CR_E!H38+FC_IND_NMM_GL_E!H38</f>
        <v>0</v>
      </c>
      <c r="I38" s="10">
        <f>FC_IND_NMM_CM_E!I38+FC_IND_NMM_CR_E!I38+FC_IND_NMM_GL_E!I38</f>
        <v>0</v>
      </c>
      <c r="J38" s="10">
        <f>FC_IND_NMM_CM_E!J38+FC_IND_NMM_CR_E!J38+FC_IND_NMM_GL_E!J38</f>
        <v>0</v>
      </c>
      <c r="K38" s="10">
        <f>FC_IND_NMM_CM_E!K38+FC_IND_NMM_CR_E!K38+FC_IND_NMM_GL_E!K38</f>
        <v>0</v>
      </c>
      <c r="L38" s="10">
        <f>FC_IND_NMM_CM_E!L38+FC_IND_NMM_CR_E!L38+FC_IND_NMM_GL_E!L38</f>
        <v>0</v>
      </c>
      <c r="M38" s="10">
        <f>FC_IND_NMM_CM_E!M38+FC_IND_NMM_CR_E!M38+FC_IND_NMM_GL_E!M38</f>
        <v>0</v>
      </c>
      <c r="N38" s="10">
        <f>FC_IND_NMM_CM_E!N38+FC_IND_NMM_CR_E!N38+FC_IND_NMM_GL_E!N38</f>
        <v>0</v>
      </c>
      <c r="O38" s="10">
        <f>FC_IND_NMM_CM_E!O38+FC_IND_NMM_CR_E!O38+FC_IND_NMM_GL_E!O38</f>
        <v>0</v>
      </c>
      <c r="P38" s="10">
        <f>FC_IND_NMM_CM_E!P38+FC_IND_NMM_CR_E!P38+FC_IND_NMM_GL_E!P38</f>
        <v>0</v>
      </c>
      <c r="Q38" s="10">
        <f>FC_IND_NMM_CM_E!Q38+FC_IND_NMM_CR_E!Q38+FC_IND_NMM_GL_E!Q38</f>
        <v>0</v>
      </c>
      <c r="R38" s="10">
        <f>FC_IND_NMM_CM_E!R38+FC_IND_NMM_CR_E!R38+FC_IND_NMM_GL_E!R38</f>
        <v>0</v>
      </c>
      <c r="S38" s="10">
        <f>FC_IND_NMM_CM_E!S38+FC_IND_NMM_CR_E!S38+FC_IND_NMM_GL_E!S38</f>
        <v>0</v>
      </c>
      <c r="T38" s="10">
        <f>FC_IND_NMM_CM_E!T38+FC_IND_NMM_CR_E!T38+FC_IND_NMM_GL_E!T38</f>
        <v>0</v>
      </c>
      <c r="U38" s="10">
        <f>FC_IND_NMM_CM_E!U38+FC_IND_NMM_CR_E!U38+FC_IND_NMM_GL_E!U38</f>
        <v>0</v>
      </c>
      <c r="V38" s="10">
        <f>FC_IND_NMM_CM_E!V38+FC_IND_NMM_CR_E!V38+FC_IND_NMM_GL_E!V38</f>
        <v>0</v>
      </c>
      <c r="W38" s="10">
        <f>FC_IND_NMM_CM_E!W38+FC_IND_NMM_CR_E!W38+FC_IND_NMM_GL_E!W38</f>
        <v>0</v>
      </c>
      <c r="X38" s="10">
        <f>FC_IND_NMM_CM_E!X38+FC_IND_NMM_CR_E!X38+FC_IND_NMM_GL_E!X38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FC_IND_NMM_CM_E!C39+FC_IND_NMM_CR_E!C39+FC_IND_NMM_GL_E!C39</f>
        <v>0</v>
      </c>
      <c r="D39" s="10">
        <f>FC_IND_NMM_CM_E!D39+FC_IND_NMM_CR_E!D39+FC_IND_NMM_GL_E!D39</f>
        <v>0</v>
      </c>
      <c r="E39" s="10">
        <f>FC_IND_NMM_CM_E!E39+FC_IND_NMM_CR_E!E39+FC_IND_NMM_GL_E!E39</f>
        <v>0</v>
      </c>
      <c r="F39" s="10">
        <f>FC_IND_NMM_CM_E!F39+FC_IND_NMM_CR_E!F39+FC_IND_NMM_GL_E!F39</f>
        <v>0</v>
      </c>
      <c r="G39" s="10">
        <f>FC_IND_NMM_CM_E!G39+FC_IND_NMM_CR_E!G39+FC_IND_NMM_GL_E!G39</f>
        <v>0</v>
      </c>
      <c r="H39" s="10">
        <f>FC_IND_NMM_CM_E!H39+FC_IND_NMM_CR_E!H39+FC_IND_NMM_GL_E!H39</f>
        <v>0</v>
      </c>
      <c r="I39" s="10">
        <f>FC_IND_NMM_CM_E!I39+FC_IND_NMM_CR_E!I39+FC_IND_NMM_GL_E!I39</f>
        <v>0</v>
      </c>
      <c r="J39" s="10">
        <f>FC_IND_NMM_CM_E!J39+FC_IND_NMM_CR_E!J39+FC_IND_NMM_GL_E!J39</f>
        <v>0</v>
      </c>
      <c r="K39" s="10">
        <f>FC_IND_NMM_CM_E!K39+FC_IND_NMM_CR_E!K39+FC_IND_NMM_GL_E!K39</f>
        <v>0</v>
      </c>
      <c r="L39" s="10">
        <f>FC_IND_NMM_CM_E!L39+FC_IND_NMM_CR_E!L39+FC_IND_NMM_GL_E!L39</f>
        <v>0</v>
      </c>
      <c r="M39" s="10">
        <f>FC_IND_NMM_CM_E!M39+FC_IND_NMM_CR_E!M39+FC_IND_NMM_GL_E!M39</f>
        <v>0</v>
      </c>
      <c r="N39" s="10">
        <f>FC_IND_NMM_CM_E!N39+FC_IND_NMM_CR_E!N39+FC_IND_NMM_GL_E!N39</f>
        <v>0</v>
      </c>
      <c r="O39" s="10">
        <f>FC_IND_NMM_CM_E!O39+FC_IND_NMM_CR_E!O39+FC_IND_NMM_GL_E!O39</f>
        <v>0</v>
      </c>
      <c r="P39" s="10">
        <f>FC_IND_NMM_CM_E!P39+FC_IND_NMM_CR_E!P39+FC_IND_NMM_GL_E!P39</f>
        <v>0</v>
      </c>
      <c r="Q39" s="10">
        <f>FC_IND_NMM_CM_E!Q39+FC_IND_NMM_CR_E!Q39+FC_IND_NMM_GL_E!Q39</f>
        <v>0</v>
      </c>
      <c r="R39" s="10">
        <f>FC_IND_NMM_CM_E!R39+FC_IND_NMM_CR_E!R39+FC_IND_NMM_GL_E!R39</f>
        <v>0</v>
      </c>
      <c r="S39" s="10">
        <f>FC_IND_NMM_CM_E!S39+FC_IND_NMM_CR_E!S39+FC_IND_NMM_GL_E!S39</f>
        <v>0</v>
      </c>
      <c r="T39" s="10">
        <f>FC_IND_NMM_CM_E!T39+FC_IND_NMM_CR_E!T39+FC_IND_NMM_GL_E!T39</f>
        <v>0</v>
      </c>
      <c r="U39" s="10">
        <f>FC_IND_NMM_CM_E!U39+FC_IND_NMM_CR_E!U39+FC_IND_NMM_GL_E!U39</f>
        <v>0</v>
      </c>
      <c r="V39" s="10">
        <f>FC_IND_NMM_CM_E!V39+FC_IND_NMM_CR_E!V39+FC_IND_NMM_GL_E!V39</f>
        <v>0</v>
      </c>
      <c r="W39" s="10">
        <f>FC_IND_NMM_CM_E!W39+FC_IND_NMM_CR_E!W39+FC_IND_NMM_GL_E!W39</f>
        <v>0</v>
      </c>
      <c r="X39" s="10">
        <f>FC_IND_NMM_CM_E!X39+FC_IND_NMM_CR_E!X39+FC_IND_NMM_GL_E!X39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FC_IND_NMM_CM_E!C40+FC_IND_NMM_CR_E!C40+FC_IND_NMM_GL_E!C40</f>
        <v>0</v>
      </c>
      <c r="D40" s="10">
        <f>FC_IND_NMM_CM_E!D40+FC_IND_NMM_CR_E!D40+FC_IND_NMM_GL_E!D40</f>
        <v>0</v>
      </c>
      <c r="E40" s="10">
        <f>FC_IND_NMM_CM_E!E40+FC_IND_NMM_CR_E!E40+FC_IND_NMM_GL_E!E40</f>
        <v>0</v>
      </c>
      <c r="F40" s="10">
        <f>FC_IND_NMM_CM_E!F40+FC_IND_NMM_CR_E!F40+FC_IND_NMM_GL_E!F40</f>
        <v>0</v>
      </c>
      <c r="G40" s="10">
        <f>FC_IND_NMM_CM_E!G40+FC_IND_NMM_CR_E!G40+FC_IND_NMM_GL_E!G40</f>
        <v>0</v>
      </c>
      <c r="H40" s="10">
        <f>FC_IND_NMM_CM_E!H40+FC_IND_NMM_CR_E!H40+FC_IND_NMM_GL_E!H40</f>
        <v>0</v>
      </c>
      <c r="I40" s="10">
        <f>FC_IND_NMM_CM_E!I40+FC_IND_NMM_CR_E!I40+FC_IND_NMM_GL_E!I40</f>
        <v>0</v>
      </c>
      <c r="J40" s="10">
        <f>FC_IND_NMM_CM_E!J40+FC_IND_NMM_CR_E!J40+FC_IND_NMM_GL_E!J40</f>
        <v>0</v>
      </c>
      <c r="K40" s="10">
        <f>FC_IND_NMM_CM_E!K40+FC_IND_NMM_CR_E!K40+FC_IND_NMM_GL_E!K40</f>
        <v>0</v>
      </c>
      <c r="L40" s="10">
        <f>FC_IND_NMM_CM_E!L40+FC_IND_NMM_CR_E!L40+FC_IND_NMM_GL_E!L40</f>
        <v>0</v>
      </c>
      <c r="M40" s="10">
        <f>FC_IND_NMM_CM_E!M40+FC_IND_NMM_CR_E!M40+FC_IND_NMM_GL_E!M40</f>
        <v>0</v>
      </c>
      <c r="N40" s="10">
        <f>FC_IND_NMM_CM_E!N40+FC_IND_NMM_CR_E!N40+FC_IND_NMM_GL_E!N40</f>
        <v>0</v>
      </c>
      <c r="O40" s="10">
        <f>FC_IND_NMM_CM_E!O40+FC_IND_NMM_CR_E!O40+FC_IND_NMM_GL_E!O40</f>
        <v>0</v>
      </c>
      <c r="P40" s="10">
        <f>FC_IND_NMM_CM_E!P40+FC_IND_NMM_CR_E!P40+FC_IND_NMM_GL_E!P40</f>
        <v>0</v>
      </c>
      <c r="Q40" s="10">
        <f>FC_IND_NMM_CM_E!Q40+FC_IND_NMM_CR_E!Q40+FC_IND_NMM_GL_E!Q40</f>
        <v>0</v>
      </c>
      <c r="R40" s="10">
        <f>FC_IND_NMM_CM_E!R40+FC_IND_NMM_CR_E!R40+FC_IND_NMM_GL_E!R40</f>
        <v>0</v>
      </c>
      <c r="S40" s="10">
        <f>FC_IND_NMM_CM_E!S40+FC_IND_NMM_CR_E!S40+FC_IND_NMM_GL_E!S40</f>
        <v>0</v>
      </c>
      <c r="T40" s="10">
        <f>FC_IND_NMM_CM_E!T40+FC_IND_NMM_CR_E!T40+FC_IND_NMM_GL_E!T40</f>
        <v>0</v>
      </c>
      <c r="U40" s="10">
        <f>FC_IND_NMM_CM_E!U40+FC_IND_NMM_CR_E!U40+FC_IND_NMM_GL_E!U40</f>
        <v>0</v>
      </c>
      <c r="V40" s="10">
        <f>FC_IND_NMM_CM_E!V40+FC_IND_NMM_CR_E!V40+FC_IND_NMM_GL_E!V40</f>
        <v>0</v>
      </c>
      <c r="W40" s="10">
        <f>FC_IND_NMM_CM_E!W40+FC_IND_NMM_CR_E!W40+FC_IND_NMM_GL_E!W40</f>
        <v>0</v>
      </c>
      <c r="X40" s="10">
        <f>FC_IND_NMM_CM_E!X40+FC_IND_NMM_CR_E!X40+FC_IND_NMM_GL_E!X40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FC_IND_NMM_CM_E!C41+FC_IND_NMM_CR_E!C41+FC_IND_NMM_GL_E!C41</f>
        <v>0</v>
      </c>
      <c r="D41" s="10">
        <f>FC_IND_NMM_CM_E!D41+FC_IND_NMM_CR_E!D41+FC_IND_NMM_GL_E!D41</f>
        <v>0</v>
      </c>
      <c r="E41" s="10">
        <f>FC_IND_NMM_CM_E!E41+FC_IND_NMM_CR_E!E41+FC_IND_NMM_GL_E!E41</f>
        <v>0</v>
      </c>
      <c r="F41" s="10">
        <f>FC_IND_NMM_CM_E!F41+FC_IND_NMM_CR_E!F41+FC_IND_NMM_GL_E!F41</f>
        <v>0</v>
      </c>
      <c r="G41" s="10">
        <f>FC_IND_NMM_CM_E!G41+FC_IND_NMM_CR_E!G41+FC_IND_NMM_GL_E!G41</f>
        <v>0</v>
      </c>
      <c r="H41" s="10">
        <f>FC_IND_NMM_CM_E!H41+FC_IND_NMM_CR_E!H41+FC_IND_NMM_GL_E!H41</f>
        <v>0</v>
      </c>
      <c r="I41" s="10">
        <f>FC_IND_NMM_CM_E!I41+FC_IND_NMM_CR_E!I41+FC_IND_NMM_GL_E!I41</f>
        <v>0</v>
      </c>
      <c r="J41" s="10">
        <f>FC_IND_NMM_CM_E!J41+FC_IND_NMM_CR_E!J41+FC_IND_NMM_GL_E!J41</f>
        <v>0</v>
      </c>
      <c r="K41" s="10">
        <f>FC_IND_NMM_CM_E!K41+FC_IND_NMM_CR_E!K41+FC_IND_NMM_GL_E!K41</f>
        <v>0</v>
      </c>
      <c r="L41" s="10">
        <f>FC_IND_NMM_CM_E!L41+FC_IND_NMM_CR_E!L41+FC_IND_NMM_GL_E!L41</f>
        <v>0</v>
      </c>
      <c r="M41" s="10">
        <f>FC_IND_NMM_CM_E!M41+FC_IND_NMM_CR_E!M41+FC_IND_NMM_GL_E!M41</f>
        <v>0</v>
      </c>
      <c r="N41" s="10">
        <f>FC_IND_NMM_CM_E!N41+FC_IND_NMM_CR_E!N41+FC_IND_NMM_GL_E!N41</f>
        <v>0</v>
      </c>
      <c r="O41" s="10">
        <f>FC_IND_NMM_CM_E!O41+FC_IND_NMM_CR_E!O41+FC_IND_NMM_GL_E!O41</f>
        <v>0</v>
      </c>
      <c r="P41" s="10">
        <f>FC_IND_NMM_CM_E!P41+FC_IND_NMM_CR_E!P41+FC_IND_NMM_GL_E!P41</f>
        <v>0</v>
      </c>
      <c r="Q41" s="10">
        <f>FC_IND_NMM_CM_E!Q41+FC_IND_NMM_CR_E!Q41+FC_IND_NMM_GL_E!Q41</f>
        <v>0</v>
      </c>
      <c r="R41" s="10">
        <f>FC_IND_NMM_CM_E!R41+FC_IND_NMM_CR_E!R41+FC_IND_NMM_GL_E!R41</f>
        <v>0</v>
      </c>
      <c r="S41" s="10">
        <f>FC_IND_NMM_CM_E!S41+FC_IND_NMM_CR_E!S41+FC_IND_NMM_GL_E!S41</f>
        <v>2.0636285468615644E-3</v>
      </c>
      <c r="T41" s="10">
        <f>FC_IND_NMM_CM_E!T41+FC_IND_NMM_CR_E!T41+FC_IND_NMM_GL_E!T41</f>
        <v>0</v>
      </c>
      <c r="U41" s="10">
        <f>FC_IND_NMM_CM_E!U41+FC_IND_NMM_CR_E!U41+FC_IND_NMM_GL_E!U41</f>
        <v>0</v>
      </c>
      <c r="V41" s="10">
        <f>FC_IND_NMM_CM_E!V41+FC_IND_NMM_CR_E!V41+FC_IND_NMM_GL_E!V41</f>
        <v>2.0636285468615644E-3</v>
      </c>
      <c r="W41" s="10">
        <f>FC_IND_NMM_CM_E!W41+FC_IND_NMM_CR_E!W41+FC_IND_NMM_GL_E!W41</f>
        <v>2.0636285468615648E-3</v>
      </c>
      <c r="X41" s="10">
        <f>FC_IND_NMM_CM_E!X41+FC_IND_NMM_CR_E!X41+FC_IND_NMM_GL_E!X41</f>
        <v>4.1272570937231296E-3</v>
      </c>
    </row>
    <row r="42" spans="1:24" ht="11.25" customHeight="1" x14ac:dyDescent="0.2">
      <c r="A42" s="41" t="s">
        <v>71</v>
      </c>
      <c r="B42" s="9" t="s">
        <v>72</v>
      </c>
      <c r="C42" s="10">
        <f>FC_IND_NMM_CM_E!C42+FC_IND_NMM_CR_E!C42+FC_IND_NMM_GL_E!C42</f>
        <v>0</v>
      </c>
      <c r="D42" s="10">
        <f>FC_IND_NMM_CM_E!D42+FC_IND_NMM_CR_E!D42+FC_IND_NMM_GL_E!D42</f>
        <v>0</v>
      </c>
      <c r="E42" s="10">
        <f>FC_IND_NMM_CM_E!E42+FC_IND_NMM_CR_E!E42+FC_IND_NMM_GL_E!E42</f>
        <v>0</v>
      </c>
      <c r="F42" s="10">
        <f>FC_IND_NMM_CM_E!F42+FC_IND_NMM_CR_E!F42+FC_IND_NMM_GL_E!F42</f>
        <v>0</v>
      </c>
      <c r="G42" s="10">
        <f>FC_IND_NMM_CM_E!G42+FC_IND_NMM_CR_E!G42+FC_IND_NMM_GL_E!G42</f>
        <v>0</v>
      </c>
      <c r="H42" s="10">
        <f>FC_IND_NMM_CM_E!H42+FC_IND_NMM_CR_E!H42+FC_IND_NMM_GL_E!H42</f>
        <v>0</v>
      </c>
      <c r="I42" s="10">
        <f>FC_IND_NMM_CM_E!I42+FC_IND_NMM_CR_E!I42+FC_IND_NMM_GL_E!I42</f>
        <v>0</v>
      </c>
      <c r="J42" s="10">
        <f>FC_IND_NMM_CM_E!J42+FC_IND_NMM_CR_E!J42+FC_IND_NMM_GL_E!J42</f>
        <v>0</v>
      </c>
      <c r="K42" s="10">
        <f>FC_IND_NMM_CM_E!K42+FC_IND_NMM_CR_E!K42+FC_IND_NMM_GL_E!K42</f>
        <v>0</v>
      </c>
      <c r="L42" s="10">
        <f>FC_IND_NMM_CM_E!L42+FC_IND_NMM_CR_E!L42+FC_IND_NMM_GL_E!L42</f>
        <v>0</v>
      </c>
      <c r="M42" s="10">
        <f>FC_IND_NMM_CM_E!M42+FC_IND_NMM_CR_E!M42+FC_IND_NMM_GL_E!M42</f>
        <v>0</v>
      </c>
      <c r="N42" s="10">
        <f>FC_IND_NMM_CM_E!N42+FC_IND_NMM_CR_E!N42+FC_IND_NMM_GL_E!N42</f>
        <v>0</v>
      </c>
      <c r="O42" s="10">
        <f>FC_IND_NMM_CM_E!O42+FC_IND_NMM_CR_E!O42+FC_IND_NMM_GL_E!O42</f>
        <v>0</v>
      </c>
      <c r="P42" s="10">
        <f>FC_IND_NMM_CM_E!P42+FC_IND_NMM_CR_E!P42+FC_IND_NMM_GL_E!P42</f>
        <v>0</v>
      </c>
      <c r="Q42" s="10">
        <f>FC_IND_NMM_CM_E!Q42+FC_IND_NMM_CR_E!Q42+FC_IND_NMM_GL_E!Q42</f>
        <v>0</v>
      </c>
      <c r="R42" s="10">
        <f>FC_IND_NMM_CM_E!R42+FC_IND_NMM_CR_E!R42+FC_IND_NMM_GL_E!R42</f>
        <v>0</v>
      </c>
      <c r="S42" s="10">
        <f>FC_IND_NMM_CM_E!S42+FC_IND_NMM_CR_E!S42+FC_IND_NMM_GL_E!S42</f>
        <v>0</v>
      </c>
      <c r="T42" s="10">
        <f>FC_IND_NMM_CM_E!T42+FC_IND_NMM_CR_E!T42+FC_IND_NMM_GL_E!T42</f>
        <v>0</v>
      </c>
      <c r="U42" s="10">
        <f>FC_IND_NMM_CM_E!U42+FC_IND_NMM_CR_E!U42+FC_IND_NMM_GL_E!U42</f>
        <v>0</v>
      </c>
      <c r="V42" s="10">
        <f>FC_IND_NMM_CM_E!V42+FC_IND_NMM_CR_E!V42+FC_IND_NMM_GL_E!V42</f>
        <v>0</v>
      </c>
      <c r="W42" s="10">
        <f>FC_IND_NMM_CM_E!W42+FC_IND_NMM_CR_E!W42+FC_IND_NMM_GL_E!W42</f>
        <v>0</v>
      </c>
      <c r="X42" s="10">
        <f>FC_IND_NMM_CM_E!X42+FC_IND_NMM_CR_E!X42+FC_IND_NMM_GL_E!X42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FC_IND_NMM_CM_E!C43+FC_IND_NMM_CR_E!C43+FC_IND_NMM_GL_E!C43</f>
        <v>6.1765262252794493</v>
      </c>
      <c r="D43" s="10">
        <f>FC_IND_NMM_CM_E!D43+FC_IND_NMM_CR_E!D43+FC_IND_NMM_GL_E!D43</f>
        <v>8.2354256233877905</v>
      </c>
      <c r="E43" s="10">
        <f>FC_IND_NMM_CM_E!E43+FC_IND_NMM_CR_E!E43+FC_IND_NMM_GL_E!E43</f>
        <v>6.1765262252794493</v>
      </c>
      <c r="F43" s="10">
        <f>FC_IND_NMM_CM_E!F43+FC_IND_NMM_CR_E!F43+FC_IND_NMM_GL_E!F43</f>
        <v>5.1471195184866723</v>
      </c>
      <c r="G43" s="10">
        <f>FC_IND_NMM_CM_E!G43+FC_IND_NMM_CR_E!G43+FC_IND_NMM_GL_E!G43</f>
        <v>4.1177128116938952</v>
      </c>
      <c r="H43" s="10">
        <f>FC_IND_NMM_CM_E!H43+FC_IND_NMM_CR_E!H43+FC_IND_NMM_GL_E!H43</f>
        <v>4.1177128116938952</v>
      </c>
      <c r="I43" s="10">
        <f>FC_IND_NMM_CM_E!I43+FC_IND_NMM_CR_E!I43+FC_IND_NMM_GL_E!I43</f>
        <v>4.1177128116938952</v>
      </c>
      <c r="J43" s="10">
        <f>FC_IND_NMM_CM_E!J43+FC_IND_NMM_CR_E!J43+FC_IND_NMM_GL_E!J43</f>
        <v>3.0883061049011173</v>
      </c>
      <c r="K43" s="10">
        <f>FC_IND_NMM_CM_E!K43+FC_IND_NMM_CR_E!K43+FC_IND_NMM_GL_E!K43</f>
        <v>2.0636285468615649</v>
      </c>
      <c r="L43" s="10">
        <f>FC_IND_NMM_CM_E!L43+FC_IND_NMM_CR_E!L43+FC_IND_NMM_GL_E!L43</f>
        <v>4.1272570937231299</v>
      </c>
      <c r="M43" s="10">
        <f>FC_IND_NMM_CM_E!M43+FC_IND_NMM_CR_E!M43+FC_IND_NMM_GL_E!M43</f>
        <v>4.1272570937231299</v>
      </c>
      <c r="N43" s="10">
        <f>FC_IND_NMM_CM_E!N43+FC_IND_NMM_CR_E!N43+FC_IND_NMM_GL_E!N43</f>
        <v>5.1590713671539117</v>
      </c>
      <c r="O43" s="10">
        <f>FC_IND_NMM_CM_E!O43+FC_IND_NMM_CR_E!O43+FC_IND_NMM_GL_E!O43</f>
        <v>5.1590713671539117</v>
      </c>
      <c r="P43" s="10">
        <f>FC_IND_NMM_CM_E!P43+FC_IND_NMM_CR_E!P43+FC_IND_NMM_GL_E!P43</f>
        <v>4.1272570937231299</v>
      </c>
      <c r="Q43" s="10">
        <f>FC_IND_NMM_CM_E!Q43+FC_IND_NMM_CR_E!Q43+FC_IND_NMM_GL_E!Q43</f>
        <v>7.2226999140154771</v>
      </c>
      <c r="R43" s="10">
        <f>FC_IND_NMM_CM_E!R43+FC_IND_NMM_CR_E!R43+FC_IND_NMM_GL_E!R43</f>
        <v>4.6078245915735163</v>
      </c>
      <c r="S43" s="10">
        <f>FC_IND_NMM_CM_E!S43+FC_IND_NMM_CR_E!S43+FC_IND_NMM_GL_E!S43</f>
        <v>5.0794496990541713</v>
      </c>
      <c r="T43" s="10">
        <f>FC_IND_NMM_CM_E!T43+FC_IND_NMM_CR_E!T43+FC_IND_NMM_GL_E!T43</f>
        <v>6.3940670679277716</v>
      </c>
      <c r="U43" s="10">
        <f>FC_IND_NMM_CM_E!U43+FC_IND_NMM_CR_E!U43+FC_IND_NMM_GL_E!U43</f>
        <v>5.6680137575236449</v>
      </c>
      <c r="V43" s="10">
        <f>FC_IND_NMM_CM_E!V43+FC_IND_NMM_CR_E!V43+FC_IND_NMM_GL_E!V43</f>
        <v>6.0394668959587277</v>
      </c>
      <c r="W43" s="10">
        <f>FC_IND_NMM_CM_E!W43+FC_IND_NMM_CR_E!W43+FC_IND_NMM_GL_E!W43</f>
        <v>9.7895958727429075</v>
      </c>
      <c r="X43" s="10">
        <f>FC_IND_NMM_CM_E!X43+FC_IND_NMM_CR_E!X43+FC_IND_NMM_GL_E!X43</f>
        <v>3.9350816852966473</v>
      </c>
    </row>
    <row r="44" spans="1:24" ht="11.25" customHeight="1" x14ac:dyDescent="0.2">
      <c r="A44" s="41" t="s">
        <v>75</v>
      </c>
      <c r="B44" s="9" t="s">
        <v>76</v>
      </c>
      <c r="C44" s="10">
        <f>FC_IND_NMM_CM_E!C44+FC_IND_NMM_CR_E!C44+FC_IND_NMM_GL_E!C44</f>
        <v>25.460963026655204</v>
      </c>
      <c r="D44" s="10">
        <f>FC_IND_NMM_CM_E!D44+FC_IND_NMM_CR_E!D44+FC_IND_NMM_GL_E!D44</f>
        <v>20.564660361134994</v>
      </c>
      <c r="E44" s="10">
        <f>FC_IND_NMM_CM_E!E44+FC_IND_NMM_CR_E!E44+FC_IND_NMM_GL_E!E44</f>
        <v>10.771969045571797</v>
      </c>
      <c r="F44" s="10">
        <f>FC_IND_NMM_CM_E!F44+FC_IND_NMM_CR_E!F44+FC_IND_NMM_GL_E!F44</f>
        <v>12.730524505588988</v>
      </c>
      <c r="G44" s="10">
        <f>FC_IND_NMM_CM_E!G44+FC_IND_NMM_CR_E!G44+FC_IND_NMM_GL_E!G44</f>
        <v>11.751246775580391</v>
      </c>
      <c r="H44" s="10">
        <f>FC_IND_NMM_CM_E!H44+FC_IND_NMM_CR_E!H44+FC_IND_NMM_GL_E!H44</f>
        <v>12.730524505588992</v>
      </c>
      <c r="I44" s="10">
        <f>FC_IND_NMM_CM_E!I44+FC_IND_NMM_CR_E!I44+FC_IND_NMM_GL_E!I44</f>
        <v>20.56466036113499</v>
      </c>
      <c r="J44" s="10">
        <f>FC_IND_NMM_CM_E!J44+FC_IND_NMM_CR_E!J44+FC_IND_NMM_GL_E!J44</f>
        <v>22.523129836629408</v>
      </c>
      <c r="K44" s="10">
        <f>FC_IND_NMM_CM_E!K44+FC_IND_NMM_CR_E!K44+FC_IND_NMM_GL_E!K44</f>
        <v>26.440240756663805</v>
      </c>
      <c r="L44" s="10">
        <f>FC_IND_NMM_CM_E!L44+FC_IND_NMM_CR_E!L44+FC_IND_NMM_GL_E!L44</f>
        <v>17.626827171109198</v>
      </c>
      <c r="M44" s="10">
        <f>FC_IND_NMM_CM_E!M44+FC_IND_NMM_CR_E!M44+FC_IND_NMM_GL_E!M44</f>
        <v>16.647549441100601</v>
      </c>
      <c r="N44" s="10">
        <f>FC_IND_NMM_CM_E!N44+FC_IND_NMM_CR_E!N44+FC_IND_NMM_GL_E!N44</f>
        <v>17.626827171109198</v>
      </c>
      <c r="O44" s="10">
        <f>FC_IND_NMM_CM_E!O44+FC_IND_NMM_CR_E!O44+FC_IND_NMM_GL_E!O44</f>
        <v>12.85468615649183</v>
      </c>
      <c r="P44" s="10">
        <f>FC_IND_NMM_CM_E!P44+FC_IND_NMM_CR_E!P44+FC_IND_NMM_GL_E!P44</f>
        <v>4.8963026655202064</v>
      </c>
      <c r="Q44" s="10">
        <f>FC_IND_NMM_CM_E!Q44+FC_IND_NMM_CR_E!Q44+FC_IND_NMM_GL_E!Q44</f>
        <v>4.8963026655202064</v>
      </c>
      <c r="R44" s="10">
        <f>FC_IND_NMM_CM_E!R44+FC_IND_NMM_CR_E!R44+FC_IND_NMM_GL_E!R44</f>
        <v>4.7132416165090278</v>
      </c>
      <c r="S44" s="10">
        <f>FC_IND_NMM_CM_E!S44+FC_IND_NMM_CR_E!S44+FC_IND_NMM_GL_E!S44</f>
        <v>4.7034393809114361</v>
      </c>
      <c r="T44" s="10">
        <f>FC_IND_NMM_CM_E!T44+FC_IND_NMM_CR_E!T44+FC_IND_NMM_GL_E!T44</f>
        <v>5.3409286328460865</v>
      </c>
      <c r="U44" s="10">
        <f>FC_IND_NMM_CM_E!U44+FC_IND_NMM_CR_E!U44+FC_IND_NMM_GL_E!U44</f>
        <v>0</v>
      </c>
      <c r="V44" s="10">
        <f>FC_IND_NMM_CM_E!V44+FC_IND_NMM_CR_E!V44+FC_IND_NMM_GL_E!V44</f>
        <v>0</v>
      </c>
      <c r="W44" s="10">
        <f>FC_IND_NMM_CM_E!W44+FC_IND_NMM_CR_E!W44+FC_IND_NMM_GL_E!W44</f>
        <v>0</v>
      </c>
      <c r="X44" s="10">
        <f>FC_IND_NMM_CM_E!X44+FC_IND_NMM_CR_E!X44+FC_IND_NMM_GL_E!X44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FC_IND_NMM_CM_E!C45+FC_IND_NMM_CR_E!C45+FC_IND_NMM_GL_E!C45</f>
        <v>0</v>
      </c>
      <c r="D45" s="10">
        <f>FC_IND_NMM_CM_E!D45+FC_IND_NMM_CR_E!D45+FC_IND_NMM_GL_E!D45</f>
        <v>0</v>
      </c>
      <c r="E45" s="10">
        <f>FC_IND_NMM_CM_E!E45+FC_IND_NMM_CR_E!E45+FC_IND_NMM_GL_E!E45</f>
        <v>0</v>
      </c>
      <c r="F45" s="10">
        <f>FC_IND_NMM_CM_E!F45+FC_IND_NMM_CR_E!F45+FC_IND_NMM_GL_E!F45</f>
        <v>0</v>
      </c>
      <c r="G45" s="10">
        <f>FC_IND_NMM_CM_E!G45+FC_IND_NMM_CR_E!G45+FC_IND_NMM_GL_E!G45</f>
        <v>0</v>
      </c>
      <c r="H45" s="10">
        <f>FC_IND_NMM_CM_E!H45+FC_IND_NMM_CR_E!H45+FC_IND_NMM_GL_E!H45</f>
        <v>0</v>
      </c>
      <c r="I45" s="10">
        <f>FC_IND_NMM_CM_E!I45+FC_IND_NMM_CR_E!I45+FC_IND_NMM_GL_E!I45</f>
        <v>0</v>
      </c>
      <c r="J45" s="10">
        <f>FC_IND_NMM_CM_E!J45+FC_IND_NMM_CR_E!J45+FC_IND_NMM_GL_E!J45</f>
        <v>0</v>
      </c>
      <c r="K45" s="10">
        <f>FC_IND_NMM_CM_E!K45+FC_IND_NMM_CR_E!K45+FC_IND_NMM_GL_E!K45</f>
        <v>0</v>
      </c>
      <c r="L45" s="10">
        <f>FC_IND_NMM_CM_E!L45+FC_IND_NMM_CR_E!L45+FC_IND_NMM_GL_E!L45</f>
        <v>0</v>
      </c>
      <c r="M45" s="10">
        <f>FC_IND_NMM_CM_E!M45+FC_IND_NMM_CR_E!M45+FC_IND_NMM_GL_E!M45</f>
        <v>0</v>
      </c>
      <c r="N45" s="10">
        <f>FC_IND_NMM_CM_E!N45+FC_IND_NMM_CR_E!N45+FC_IND_NMM_GL_E!N45</f>
        <v>0</v>
      </c>
      <c r="O45" s="10">
        <f>FC_IND_NMM_CM_E!O45+FC_IND_NMM_CR_E!O45+FC_IND_NMM_GL_E!O45</f>
        <v>0</v>
      </c>
      <c r="P45" s="10">
        <f>FC_IND_NMM_CM_E!P45+FC_IND_NMM_CR_E!P45+FC_IND_NMM_GL_E!P45</f>
        <v>0</v>
      </c>
      <c r="Q45" s="10">
        <f>FC_IND_NMM_CM_E!Q45+FC_IND_NMM_CR_E!Q45+FC_IND_NMM_GL_E!Q45</f>
        <v>0</v>
      </c>
      <c r="R45" s="10">
        <f>FC_IND_NMM_CM_E!R45+FC_IND_NMM_CR_E!R45+FC_IND_NMM_GL_E!R45</f>
        <v>0</v>
      </c>
      <c r="S45" s="10">
        <f>FC_IND_NMM_CM_E!S45+FC_IND_NMM_CR_E!S45+FC_IND_NMM_GL_E!S45</f>
        <v>0</v>
      </c>
      <c r="T45" s="10">
        <f>FC_IND_NMM_CM_E!T45+FC_IND_NMM_CR_E!T45+FC_IND_NMM_GL_E!T45</f>
        <v>0</v>
      </c>
      <c r="U45" s="10">
        <f>FC_IND_NMM_CM_E!U45+FC_IND_NMM_CR_E!U45+FC_IND_NMM_GL_E!U45</f>
        <v>0</v>
      </c>
      <c r="V45" s="10">
        <f>FC_IND_NMM_CM_E!V45+FC_IND_NMM_CR_E!V45+FC_IND_NMM_GL_E!V45</f>
        <v>0</v>
      </c>
      <c r="W45" s="10">
        <f>FC_IND_NMM_CM_E!W45+FC_IND_NMM_CR_E!W45+FC_IND_NMM_GL_E!W45</f>
        <v>0</v>
      </c>
      <c r="X45" s="10">
        <f>FC_IND_NMM_CM_E!X45+FC_IND_NMM_CR_E!X45+FC_IND_NMM_GL_E!X45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FC_IND_NMM_CM_E!C46+FC_IND_NMM_CR_E!C46+FC_IND_NMM_GL_E!C46</f>
        <v>0</v>
      </c>
      <c r="D46" s="10">
        <f>FC_IND_NMM_CM_E!D46+FC_IND_NMM_CR_E!D46+FC_IND_NMM_GL_E!D46</f>
        <v>0</v>
      </c>
      <c r="E46" s="10">
        <f>FC_IND_NMM_CM_E!E46+FC_IND_NMM_CR_E!E46+FC_IND_NMM_GL_E!E46</f>
        <v>0</v>
      </c>
      <c r="F46" s="10">
        <f>FC_IND_NMM_CM_E!F46+FC_IND_NMM_CR_E!F46+FC_IND_NMM_GL_E!F46</f>
        <v>0</v>
      </c>
      <c r="G46" s="10">
        <f>FC_IND_NMM_CM_E!G46+FC_IND_NMM_CR_E!G46+FC_IND_NMM_GL_E!G46</f>
        <v>0</v>
      </c>
      <c r="H46" s="10">
        <f>FC_IND_NMM_CM_E!H46+FC_IND_NMM_CR_E!H46+FC_IND_NMM_GL_E!H46</f>
        <v>0</v>
      </c>
      <c r="I46" s="10">
        <f>FC_IND_NMM_CM_E!I46+FC_IND_NMM_CR_E!I46+FC_IND_NMM_GL_E!I46</f>
        <v>0</v>
      </c>
      <c r="J46" s="10">
        <f>FC_IND_NMM_CM_E!J46+FC_IND_NMM_CR_E!J46+FC_IND_NMM_GL_E!J46</f>
        <v>0</v>
      </c>
      <c r="K46" s="10">
        <f>FC_IND_NMM_CM_E!K46+FC_IND_NMM_CR_E!K46+FC_IND_NMM_GL_E!K46</f>
        <v>0</v>
      </c>
      <c r="L46" s="10">
        <f>FC_IND_NMM_CM_E!L46+FC_IND_NMM_CR_E!L46+FC_IND_NMM_GL_E!L46</f>
        <v>0</v>
      </c>
      <c r="M46" s="10">
        <f>FC_IND_NMM_CM_E!M46+FC_IND_NMM_CR_E!M46+FC_IND_NMM_GL_E!M46</f>
        <v>0</v>
      </c>
      <c r="N46" s="10">
        <f>FC_IND_NMM_CM_E!N46+FC_IND_NMM_CR_E!N46+FC_IND_NMM_GL_E!N46</f>
        <v>0</v>
      </c>
      <c r="O46" s="10">
        <f>FC_IND_NMM_CM_E!O46+FC_IND_NMM_CR_E!O46+FC_IND_NMM_GL_E!O46</f>
        <v>0</v>
      </c>
      <c r="P46" s="10">
        <f>FC_IND_NMM_CM_E!P46+FC_IND_NMM_CR_E!P46+FC_IND_NMM_GL_E!P46</f>
        <v>0</v>
      </c>
      <c r="Q46" s="10">
        <f>FC_IND_NMM_CM_E!Q46+FC_IND_NMM_CR_E!Q46+FC_IND_NMM_GL_E!Q46</f>
        <v>0</v>
      </c>
      <c r="R46" s="10">
        <f>FC_IND_NMM_CM_E!R46+FC_IND_NMM_CR_E!R46+FC_IND_NMM_GL_E!R46</f>
        <v>0</v>
      </c>
      <c r="S46" s="10">
        <f>FC_IND_NMM_CM_E!S46+FC_IND_NMM_CR_E!S46+FC_IND_NMM_GL_E!S46</f>
        <v>0</v>
      </c>
      <c r="T46" s="10">
        <f>FC_IND_NMM_CM_E!T46+FC_IND_NMM_CR_E!T46+FC_IND_NMM_GL_E!T46</f>
        <v>0</v>
      </c>
      <c r="U46" s="10">
        <f>FC_IND_NMM_CM_E!U46+FC_IND_NMM_CR_E!U46+FC_IND_NMM_GL_E!U46</f>
        <v>0</v>
      </c>
      <c r="V46" s="10">
        <f>FC_IND_NMM_CM_E!V46+FC_IND_NMM_CR_E!V46+FC_IND_NMM_GL_E!V46</f>
        <v>0</v>
      </c>
      <c r="W46" s="10">
        <f>FC_IND_NMM_CM_E!W46+FC_IND_NMM_CR_E!W46+FC_IND_NMM_GL_E!W46</f>
        <v>0</v>
      </c>
      <c r="X46" s="10">
        <f>FC_IND_NMM_CM_E!X46+FC_IND_NMM_CR_E!X46+FC_IND_NMM_GL_E!X46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FC_IND_NMM_CM_E!C47+FC_IND_NMM_CR_E!C47+FC_IND_NMM_GL_E!C47</f>
        <v>0</v>
      </c>
      <c r="D47" s="10">
        <f>FC_IND_NMM_CM_E!D47+FC_IND_NMM_CR_E!D47+FC_IND_NMM_GL_E!D47</f>
        <v>0</v>
      </c>
      <c r="E47" s="10">
        <f>FC_IND_NMM_CM_E!E47+FC_IND_NMM_CR_E!E47+FC_IND_NMM_GL_E!E47</f>
        <v>0</v>
      </c>
      <c r="F47" s="10">
        <f>FC_IND_NMM_CM_E!F47+FC_IND_NMM_CR_E!F47+FC_IND_NMM_GL_E!F47</f>
        <v>0</v>
      </c>
      <c r="G47" s="10">
        <f>FC_IND_NMM_CM_E!G47+FC_IND_NMM_CR_E!G47+FC_IND_NMM_GL_E!G47</f>
        <v>0</v>
      </c>
      <c r="H47" s="10">
        <f>FC_IND_NMM_CM_E!H47+FC_IND_NMM_CR_E!H47+FC_IND_NMM_GL_E!H47</f>
        <v>0</v>
      </c>
      <c r="I47" s="10">
        <f>FC_IND_NMM_CM_E!I47+FC_IND_NMM_CR_E!I47+FC_IND_NMM_GL_E!I47</f>
        <v>0</v>
      </c>
      <c r="J47" s="10">
        <f>FC_IND_NMM_CM_E!J47+FC_IND_NMM_CR_E!J47+FC_IND_NMM_GL_E!J47</f>
        <v>0</v>
      </c>
      <c r="K47" s="10">
        <f>FC_IND_NMM_CM_E!K47+FC_IND_NMM_CR_E!K47+FC_IND_NMM_GL_E!K47</f>
        <v>0</v>
      </c>
      <c r="L47" s="10">
        <f>FC_IND_NMM_CM_E!L47+FC_IND_NMM_CR_E!L47+FC_IND_NMM_GL_E!L47</f>
        <v>0</v>
      </c>
      <c r="M47" s="10">
        <f>FC_IND_NMM_CM_E!M47+FC_IND_NMM_CR_E!M47+FC_IND_NMM_GL_E!M47</f>
        <v>0</v>
      </c>
      <c r="N47" s="10">
        <f>FC_IND_NMM_CM_E!N47+FC_IND_NMM_CR_E!N47+FC_IND_NMM_GL_E!N47</f>
        <v>0</v>
      </c>
      <c r="O47" s="10">
        <f>FC_IND_NMM_CM_E!O47+FC_IND_NMM_CR_E!O47+FC_IND_NMM_GL_E!O47</f>
        <v>0</v>
      </c>
      <c r="P47" s="10">
        <f>FC_IND_NMM_CM_E!P47+FC_IND_NMM_CR_E!P47+FC_IND_NMM_GL_E!P47</f>
        <v>0</v>
      </c>
      <c r="Q47" s="10">
        <f>FC_IND_NMM_CM_E!Q47+FC_IND_NMM_CR_E!Q47+FC_IND_NMM_GL_E!Q47</f>
        <v>0</v>
      </c>
      <c r="R47" s="10">
        <f>FC_IND_NMM_CM_E!R47+FC_IND_NMM_CR_E!R47+FC_IND_NMM_GL_E!R47</f>
        <v>0</v>
      </c>
      <c r="S47" s="10">
        <f>FC_IND_NMM_CM_E!S47+FC_IND_NMM_CR_E!S47+FC_IND_NMM_GL_E!S47</f>
        <v>0</v>
      </c>
      <c r="T47" s="10">
        <f>FC_IND_NMM_CM_E!T47+FC_IND_NMM_CR_E!T47+FC_IND_NMM_GL_E!T47</f>
        <v>0</v>
      </c>
      <c r="U47" s="10">
        <f>FC_IND_NMM_CM_E!U47+FC_IND_NMM_CR_E!U47+FC_IND_NMM_GL_E!U47</f>
        <v>0</v>
      </c>
      <c r="V47" s="10">
        <f>FC_IND_NMM_CM_E!V47+FC_IND_NMM_CR_E!V47+FC_IND_NMM_GL_E!V47</f>
        <v>0.1000859845227859</v>
      </c>
      <c r="W47" s="10">
        <f>FC_IND_NMM_CM_E!W47+FC_IND_NMM_CR_E!W47+FC_IND_NMM_GL_E!W47</f>
        <v>6.4058469475494401E-2</v>
      </c>
      <c r="X47" s="10">
        <f>FC_IND_NMM_CM_E!X47+FC_IND_NMM_CR_E!X47+FC_IND_NMM_GL_E!X47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FC_IND_NMM_CM_E!C48+FC_IND_NMM_CR_E!C48+FC_IND_NMM_GL_E!C48</f>
        <v>0</v>
      </c>
      <c r="D48" s="10">
        <f>FC_IND_NMM_CM_E!D48+FC_IND_NMM_CR_E!D48+FC_IND_NMM_GL_E!D48</f>
        <v>0</v>
      </c>
      <c r="E48" s="10">
        <f>FC_IND_NMM_CM_E!E48+FC_IND_NMM_CR_E!E48+FC_IND_NMM_GL_E!E48</f>
        <v>0</v>
      </c>
      <c r="F48" s="10">
        <f>FC_IND_NMM_CM_E!F48+FC_IND_NMM_CR_E!F48+FC_IND_NMM_GL_E!F48</f>
        <v>0</v>
      </c>
      <c r="G48" s="10">
        <f>FC_IND_NMM_CM_E!G48+FC_IND_NMM_CR_E!G48+FC_IND_NMM_GL_E!G48</f>
        <v>0</v>
      </c>
      <c r="H48" s="10">
        <f>FC_IND_NMM_CM_E!H48+FC_IND_NMM_CR_E!H48+FC_IND_NMM_GL_E!H48</f>
        <v>0</v>
      </c>
      <c r="I48" s="10">
        <f>FC_IND_NMM_CM_E!I48+FC_IND_NMM_CR_E!I48+FC_IND_NMM_GL_E!I48</f>
        <v>0</v>
      </c>
      <c r="J48" s="10">
        <f>FC_IND_NMM_CM_E!J48+FC_IND_NMM_CR_E!J48+FC_IND_NMM_GL_E!J48</f>
        <v>0</v>
      </c>
      <c r="K48" s="10">
        <f>FC_IND_NMM_CM_E!K48+FC_IND_NMM_CR_E!K48+FC_IND_NMM_GL_E!K48</f>
        <v>0</v>
      </c>
      <c r="L48" s="10">
        <f>FC_IND_NMM_CM_E!L48+FC_IND_NMM_CR_E!L48+FC_IND_NMM_GL_E!L48</f>
        <v>0</v>
      </c>
      <c r="M48" s="10">
        <f>FC_IND_NMM_CM_E!M48+FC_IND_NMM_CR_E!M48+FC_IND_NMM_GL_E!M48</f>
        <v>0</v>
      </c>
      <c r="N48" s="10">
        <f>FC_IND_NMM_CM_E!N48+FC_IND_NMM_CR_E!N48+FC_IND_NMM_GL_E!N48</f>
        <v>0</v>
      </c>
      <c r="O48" s="10">
        <f>FC_IND_NMM_CM_E!O48+FC_IND_NMM_CR_E!O48+FC_IND_NMM_GL_E!O48</f>
        <v>0</v>
      </c>
      <c r="P48" s="10">
        <f>FC_IND_NMM_CM_E!P48+FC_IND_NMM_CR_E!P48+FC_IND_NMM_GL_E!P48</f>
        <v>0</v>
      </c>
      <c r="Q48" s="10">
        <f>FC_IND_NMM_CM_E!Q48+FC_IND_NMM_CR_E!Q48+FC_IND_NMM_GL_E!Q48</f>
        <v>0</v>
      </c>
      <c r="R48" s="10">
        <f>FC_IND_NMM_CM_E!R48+FC_IND_NMM_CR_E!R48+FC_IND_NMM_GL_E!R48</f>
        <v>0</v>
      </c>
      <c r="S48" s="10">
        <f>FC_IND_NMM_CM_E!S48+FC_IND_NMM_CR_E!S48+FC_IND_NMM_GL_E!S48</f>
        <v>0</v>
      </c>
      <c r="T48" s="10">
        <f>FC_IND_NMM_CM_E!T48+FC_IND_NMM_CR_E!T48+FC_IND_NMM_GL_E!T48</f>
        <v>0</v>
      </c>
      <c r="U48" s="10">
        <f>FC_IND_NMM_CM_E!U48+FC_IND_NMM_CR_E!U48+FC_IND_NMM_GL_E!U48</f>
        <v>0</v>
      </c>
      <c r="V48" s="10">
        <f>FC_IND_NMM_CM_E!V48+FC_IND_NMM_CR_E!V48+FC_IND_NMM_GL_E!V48</f>
        <v>0</v>
      </c>
      <c r="W48" s="10">
        <f>FC_IND_NMM_CM_E!W48+FC_IND_NMM_CR_E!W48+FC_IND_NMM_GL_E!W48</f>
        <v>0</v>
      </c>
      <c r="X48" s="10">
        <f>FC_IND_NMM_CM_E!X48+FC_IND_NMM_CR_E!X48+FC_IND_NMM_GL_E!X48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FC_IND_NMM_CM_E!C49+FC_IND_NMM_CR_E!C49+FC_IND_NMM_GL_E!C49</f>
        <v>0</v>
      </c>
      <c r="D49" s="10">
        <f>FC_IND_NMM_CM_E!D49+FC_IND_NMM_CR_E!D49+FC_IND_NMM_GL_E!D49</f>
        <v>0</v>
      </c>
      <c r="E49" s="10">
        <f>FC_IND_NMM_CM_E!E49+FC_IND_NMM_CR_E!E49+FC_IND_NMM_GL_E!E49</f>
        <v>0</v>
      </c>
      <c r="F49" s="10">
        <f>FC_IND_NMM_CM_E!F49+FC_IND_NMM_CR_E!F49+FC_IND_NMM_GL_E!F49</f>
        <v>0</v>
      </c>
      <c r="G49" s="10">
        <f>FC_IND_NMM_CM_E!G49+FC_IND_NMM_CR_E!G49+FC_IND_NMM_GL_E!G49</f>
        <v>0</v>
      </c>
      <c r="H49" s="10">
        <f>FC_IND_NMM_CM_E!H49+FC_IND_NMM_CR_E!H49+FC_IND_NMM_GL_E!H49</f>
        <v>0</v>
      </c>
      <c r="I49" s="10">
        <f>FC_IND_NMM_CM_E!I49+FC_IND_NMM_CR_E!I49+FC_IND_NMM_GL_E!I49</f>
        <v>0</v>
      </c>
      <c r="J49" s="10">
        <f>FC_IND_NMM_CM_E!J49+FC_IND_NMM_CR_E!J49+FC_IND_NMM_GL_E!J49</f>
        <v>0</v>
      </c>
      <c r="K49" s="10">
        <f>FC_IND_NMM_CM_E!K49+FC_IND_NMM_CR_E!K49+FC_IND_NMM_GL_E!K49</f>
        <v>0</v>
      </c>
      <c r="L49" s="10">
        <f>FC_IND_NMM_CM_E!L49+FC_IND_NMM_CR_E!L49+FC_IND_NMM_GL_E!L49</f>
        <v>0</v>
      </c>
      <c r="M49" s="10">
        <f>FC_IND_NMM_CM_E!M49+FC_IND_NMM_CR_E!M49+FC_IND_NMM_GL_E!M49</f>
        <v>0</v>
      </c>
      <c r="N49" s="10">
        <f>FC_IND_NMM_CM_E!N49+FC_IND_NMM_CR_E!N49+FC_IND_NMM_GL_E!N49</f>
        <v>0</v>
      </c>
      <c r="O49" s="10">
        <f>FC_IND_NMM_CM_E!O49+FC_IND_NMM_CR_E!O49+FC_IND_NMM_GL_E!O49</f>
        <v>0</v>
      </c>
      <c r="P49" s="10">
        <f>FC_IND_NMM_CM_E!P49+FC_IND_NMM_CR_E!P49+FC_IND_NMM_GL_E!P49</f>
        <v>0</v>
      </c>
      <c r="Q49" s="10">
        <f>FC_IND_NMM_CM_E!Q49+FC_IND_NMM_CR_E!Q49+FC_IND_NMM_GL_E!Q49</f>
        <v>0</v>
      </c>
      <c r="R49" s="10">
        <f>FC_IND_NMM_CM_E!R49+FC_IND_NMM_CR_E!R49+FC_IND_NMM_GL_E!R49</f>
        <v>0</v>
      </c>
      <c r="S49" s="10">
        <f>FC_IND_NMM_CM_E!S49+FC_IND_NMM_CR_E!S49+FC_IND_NMM_GL_E!S49</f>
        <v>0</v>
      </c>
      <c r="T49" s="10">
        <f>FC_IND_NMM_CM_E!T49+FC_IND_NMM_CR_E!T49+FC_IND_NMM_GL_E!T49</f>
        <v>0</v>
      </c>
      <c r="U49" s="10">
        <f>FC_IND_NMM_CM_E!U49+FC_IND_NMM_CR_E!U49+FC_IND_NMM_GL_E!U49</f>
        <v>0</v>
      </c>
      <c r="V49" s="10">
        <f>FC_IND_NMM_CM_E!V49+FC_IND_NMM_CR_E!V49+FC_IND_NMM_GL_E!V49</f>
        <v>0</v>
      </c>
      <c r="W49" s="10">
        <f>FC_IND_NMM_CM_E!W49+FC_IND_NMM_CR_E!W49+FC_IND_NMM_GL_E!W49</f>
        <v>0</v>
      </c>
      <c r="X49" s="10">
        <f>FC_IND_NMM_CM_E!X49+FC_IND_NMM_CR_E!X49+FC_IND_NMM_GL_E!X49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FC_IND_NMM_CM_E!C50+FC_IND_NMM_CR_E!C50+FC_IND_NMM_GL_E!C50</f>
        <v>0</v>
      </c>
      <c r="D50" s="10">
        <f>FC_IND_NMM_CM_E!D50+FC_IND_NMM_CR_E!D50+FC_IND_NMM_GL_E!D50</f>
        <v>0</v>
      </c>
      <c r="E50" s="10">
        <f>FC_IND_NMM_CM_E!E50+FC_IND_NMM_CR_E!E50+FC_IND_NMM_GL_E!E50</f>
        <v>0</v>
      </c>
      <c r="F50" s="10">
        <f>FC_IND_NMM_CM_E!F50+FC_IND_NMM_CR_E!F50+FC_IND_NMM_GL_E!F50</f>
        <v>0</v>
      </c>
      <c r="G50" s="10">
        <f>FC_IND_NMM_CM_E!G50+FC_IND_NMM_CR_E!G50+FC_IND_NMM_GL_E!G50</f>
        <v>0</v>
      </c>
      <c r="H50" s="10">
        <f>FC_IND_NMM_CM_E!H50+FC_IND_NMM_CR_E!H50+FC_IND_NMM_GL_E!H50</f>
        <v>0</v>
      </c>
      <c r="I50" s="10">
        <f>FC_IND_NMM_CM_E!I50+FC_IND_NMM_CR_E!I50+FC_IND_NMM_GL_E!I50</f>
        <v>0</v>
      </c>
      <c r="J50" s="10">
        <f>FC_IND_NMM_CM_E!J50+FC_IND_NMM_CR_E!J50+FC_IND_NMM_GL_E!J50</f>
        <v>0</v>
      </c>
      <c r="K50" s="10">
        <f>FC_IND_NMM_CM_E!K50+FC_IND_NMM_CR_E!K50+FC_IND_NMM_GL_E!K50</f>
        <v>0</v>
      </c>
      <c r="L50" s="10">
        <f>FC_IND_NMM_CM_E!L50+FC_IND_NMM_CR_E!L50+FC_IND_NMM_GL_E!L50</f>
        <v>0</v>
      </c>
      <c r="M50" s="10">
        <f>FC_IND_NMM_CM_E!M50+FC_IND_NMM_CR_E!M50+FC_IND_NMM_GL_E!M50</f>
        <v>0</v>
      </c>
      <c r="N50" s="10">
        <f>FC_IND_NMM_CM_E!N50+FC_IND_NMM_CR_E!N50+FC_IND_NMM_GL_E!N50</f>
        <v>0</v>
      </c>
      <c r="O50" s="10">
        <f>FC_IND_NMM_CM_E!O50+FC_IND_NMM_CR_E!O50+FC_IND_NMM_GL_E!O50</f>
        <v>0</v>
      </c>
      <c r="P50" s="10">
        <f>FC_IND_NMM_CM_E!P50+FC_IND_NMM_CR_E!P50+FC_IND_NMM_GL_E!P50</f>
        <v>0</v>
      </c>
      <c r="Q50" s="10">
        <f>FC_IND_NMM_CM_E!Q50+FC_IND_NMM_CR_E!Q50+FC_IND_NMM_GL_E!Q50</f>
        <v>0</v>
      </c>
      <c r="R50" s="10">
        <f>FC_IND_NMM_CM_E!R50+FC_IND_NMM_CR_E!R50+FC_IND_NMM_GL_E!R50</f>
        <v>0</v>
      </c>
      <c r="S50" s="10">
        <f>FC_IND_NMM_CM_E!S50+FC_IND_NMM_CR_E!S50+FC_IND_NMM_GL_E!S50</f>
        <v>0</v>
      </c>
      <c r="T50" s="10">
        <f>FC_IND_NMM_CM_E!T50+FC_IND_NMM_CR_E!T50+FC_IND_NMM_GL_E!T50</f>
        <v>0</v>
      </c>
      <c r="U50" s="10">
        <f>FC_IND_NMM_CM_E!U50+FC_IND_NMM_CR_E!U50+FC_IND_NMM_GL_E!U50</f>
        <v>0</v>
      </c>
      <c r="V50" s="10">
        <f>FC_IND_NMM_CM_E!V50+FC_IND_NMM_CR_E!V50+FC_IND_NMM_GL_E!V50</f>
        <v>0</v>
      </c>
      <c r="W50" s="10">
        <f>FC_IND_NMM_CM_E!W50+FC_IND_NMM_CR_E!W50+FC_IND_NMM_GL_E!W50</f>
        <v>0</v>
      </c>
      <c r="X50" s="10">
        <f>FC_IND_NMM_CM_E!X50+FC_IND_NMM_CR_E!X50+FC_IND_NMM_GL_E!X50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FC_IND_NMM_CM_E!C51+FC_IND_NMM_CR_E!C51+FC_IND_NMM_GL_E!C51</f>
        <v>624.69699054170246</v>
      </c>
      <c r="D51" s="37">
        <f>FC_IND_NMM_CM_E!D51+FC_IND_NMM_CR_E!D51+FC_IND_NMM_GL_E!D51</f>
        <v>612.87411865864124</v>
      </c>
      <c r="E51" s="37">
        <f>FC_IND_NMM_CM_E!E51+FC_IND_NMM_CR_E!E51+FC_IND_NMM_GL_E!E51</f>
        <v>543.91478933791916</v>
      </c>
      <c r="F51" s="37">
        <f>FC_IND_NMM_CM_E!F51+FC_IND_NMM_CR_E!F51+FC_IND_NMM_GL_E!F51</f>
        <v>542.94746345657791</v>
      </c>
      <c r="G51" s="37">
        <f>FC_IND_NMM_CM_E!G51+FC_IND_NMM_CR_E!G51+FC_IND_NMM_GL_E!G51</f>
        <v>546.02141014617371</v>
      </c>
      <c r="H51" s="37">
        <f>FC_IND_NMM_CM_E!H51+FC_IND_NMM_CR_E!H51+FC_IND_NMM_GL_E!H51</f>
        <v>555.22166809974203</v>
      </c>
      <c r="I51" s="37">
        <f>FC_IND_NMM_CM_E!I51+FC_IND_NMM_CR_E!I51+FC_IND_NMM_GL_E!I51</f>
        <v>545.9999140154772</v>
      </c>
      <c r="J51" s="37">
        <f>FC_IND_NMM_CM_E!J51+FC_IND_NMM_CR_E!J51+FC_IND_NMM_GL_E!J51</f>
        <v>569.62407566638001</v>
      </c>
      <c r="K51" s="37">
        <f>FC_IND_NMM_CM_E!K51+FC_IND_NMM_CR_E!K51+FC_IND_NMM_GL_E!K51</f>
        <v>563.41169389509889</v>
      </c>
      <c r="L51" s="37">
        <f>FC_IND_NMM_CM_E!L51+FC_IND_NMM_CR_E!L51+FC_IND_NMM_GL_E!L51</f>
        <v>509.11263972484937</v>
      </c>
      <c r="M51" s="37">
        <f>FC_IND_NMM_CM_E!M51+FC_IND_NMM_CR_E!M51+FC_IND_NMM_GL_E!M51</f>
        <v>536.56311263972486</v>
      </c>
      <c r="N51" s="37">
        <f>FC_IND_NMM_CM_E!N51+FC_IND_NMM_CR_E!N51+FC_IND_NMM_GL_E!N51</f>
        <v>464.87377472055027</v>
      </c>
      <c r="O51" s="37">
        <f>FC_IND_NMM_CM_E!O51+FC_IND_NMM_CR_E!O51+FC_IND_NMM_GL_E!O51</f>
        <v>429.27626827171116</v>
      </c>
      <c r="P51" s="37">
        <f>FC_IND_NMM_CM_E!P51+FC_IND_NMM_CR_E!P51+FC_IND_NMM_GL_E!P51</f>
        <v>402.53516766981937</v>
      </c>
      <c r="Q51" s="37">
        <f>FC_IND_NMM_CM_E!Q51+FC_IND_NMM_CR_E!Q51+FC_IND_NMM_GL_E!Q51</f>
        <v>404.44832330180577</v>
      </c>
      <c r="R51" s="37">
        <f>FC_IND_NMM_CM_E!R51+FC_IND_NMM_CR_E!R51+FC_IND_NMM_GL_E!R51</f>
        <v>485.54445399828012</v>
      </c>
      <c r="S51" s="37">
        <f>FC_IND_NMM_CM_E!S51+FC_IND_NMM_CR_E!S51+FC_IND_NMM_GL_E!S51</f>
        <v>502.90739466895974</v>
      </c>
      <c r="T51" s="37">
        <f>FC_IND_NMM_CM_E!T51+FC_IND_NMM_CR_E!T51+FC_IND_NMM_GL_E!T51</f>
        <v>487.81126397248488</v>
      </c>
      <c r="U51" s="37">
        <f>FC_IND_NMM_CM_E!U51+FC_IND_NMM_CR_E!U51+FC_IND_NMM_GL_E!U51</f>
        <v>517.1073946689595</v>
      </c>
      <c r="V51" s="37">
        <f>FC_IND_NMM_CM_E!V51+FC_IND_NMM_CR_E!V51+FC_IND_NMM_GL_E!V51</f>
        <v>483.16130696474636</v>
      </c>
      <c r="W51" s="37">
        <f>FC_IND_NMM_CM_E!W51+FC_IND_NMM_CR_E!W51+FC_IND_NMM_GL_E!W51</f>
        <v>456.72562338779022</v>
      </c>
      <c r="X51" s="37">
        <f>FC_IND_NMM_CM_E!X51+FC_IND_NMM_CR_E!X51+FC_IND_NMM_GL_E!X51</f>
        <v>461.41332760103182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FC_IND_NMM_CM_E!C53+FC_IND_NMM_CR_E!C53+FC_IND_NMM_GL_E!C53</f>
        <v>0</v>
      </c>
      <c r="D53" s="10">
        <f>FC_IND_NMM_CM_E!D53+FC_IND_NMM_CR_E!D53+FC_IND_NMM_GL_E!D53</f>
        <v>0</v>
      </c>
      <c r="E53" s="10">
        <f>FC_IND_NMM_CM_E!E53+FC_IND_NMM_CR_E!E53+FC_IND_NMM_GL_E!E53</f>
        <v>0</v>
      </c>
      <c r="F53" s="10">
        <f>FC_IND_NMM_CM_E!F53+FC_IND_NMM_CR_E!F53+FC_IND_NMM_GL_E!F53</f>
        <v>0</v>
      </c>
      <c r="G53" s="10">
        <f>FC_IND_NMM_CM_E!G53+FC_IND_NMM_CR_E!G53+FC_IND_NMM_GL_E!G53</f>
        <v>0</v>
      </c>
      <c r="H53" s="10">
        <f>FC_IND_NMM_CM_E!H53+FC_IND_NMM_CR_E!H53+FC_IND_NMM_GL_E!H53</f>
        <v>0</v>
      </c>
      <c r="I53" s="10">
        <f>FC_IND_NMM_CM_E!I53+FC_IND_NMM_CR_E!I53+FC_IND_NMM_GL_E!I53</f>
        <v>0</v>
      </c>
      <c r="J53" s="10">
        <f>FC_IND_NMM_CM_E!J53+FC_IND_NMM_CR_E!J53+FC_IND_NMM_GL_E!J53</f>
        <v>0</v>
      </c>
      <c r="K53" s="10">
        <f>FC_IND_NMM_CM_E!K53+FC_IND_NMM_CR_E!K53+FC_IND_NMM_GL_E!K53</f>
        <v>0</v>
      </c>
      <c r="L53" s="10">
        <f>FC_IND_NMM_CM_E!L53+FC_IND_NMM_CR_E!L53+FC_IND_NMM_GL_E!L53</f>
        <v>0</v>
      </c>
      <c r="M53" s="10">
        <f>FC_IND_NMM_CM_E!M53+FC_IND_NMM_CR_E!M53+FC_IND_NMM_GL_E!M53</f>
        <v>0</v>
      </c>
      <c r="N53" s="10">
        <f>FC_IND_NMM_CM_E!N53+FC_IND_NMM_CR_E!N53+FC_IND_NMM_GL_E!N53</f>
        <v>0</v>
      </c>
      <c r="O53" s="10">
        <f>FC_IND_NMM_CM_E!O53+FC_IND_NMM_CR_E!O53+FC_IND_NMM_GL_E!O53</f>
        <v>0</v>
      </c>
      <c r="P53" s="10">
        <f>FC_IND_NMM_CM_E!P53+FC_IND_NMM_CR_E!P53+FC_IND_NMM_GL_E!P53</f>
        <v>0</v>
      </c>
      <c r="Q53" s="10">
        <f>FC_IND_NMM_CM_E!Q53+FC_IND_NMM_CR_E!Q53+FC_IND_NMM_GL_E!Q53</f>
        <v>0</v>
      </c>
      <c r="R53" s="10">
        <f>FC_IND_NMM_CM_E!R53+FC_IND_NMM_CR_E!R53+FC_IND_NMM_GL_E!R53</f>
        <v>0</v>
      </c>
      <c r="S53" s="10">
        <f>FC_IND_NMM_CM_E!S53+FC_IND_NMM_CR_E!S53+FC_IND_NMM_GL_E!S53</f>
        <v>0</v>
      </c>
      <c r="T53" s="10">
        <f>FC_IND_NMM_CM_E!T53+FC_IND_NMM_CR_E!T53+FC_IND_NMM_GL_E!T53</f>
        <v>0</v>
      </c>
      <c r="U53" s="10">
        <f>FC_IND_NMM_CM_E!U53+FC_IND_NMM_CR_E!U53+FC_IND_NMM_GL_E!U53</f>
        <v>0</v>
      </c>
      <c r="V53" s="10">
        <f>FC_IND_NMM_CM_E!V53+FC_IND_NMM_CR_E!V53+FC_IND_NMM_GL_E!V53</f>
        <v>0</v>
      </c>
      <c r="W53" s="10">
        <f>FC_IND_NMM_CM_E!W53+FC_IND_NMM_CR_E!W53+FC_IND_NMM_GL_E!W53</f>
        <v>0</v>
      </c>
      <c r="X53" s="10">
        <f>FC_IND_NMM_CM_E!X53+FC_IND_NMM_CR_E!X53+FC_IND_NMM_GL_E!X53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FC_IND_NMM_CM_E!C54+FC_IND_NMM_CR_E!C54+FC_IND_NMM_GL_E!C54</f>
        <v>0</v>
      </c>
      <c r="D54" s="10">
        <f>FC_IND_NMM_CM_E!D54+FC_IND_NMM_CR_E!D54+FC_IND_NMM_GL_E!D54</f>
        <v>0</v>
      </c>
      <c r="E54" s="10">
        <f>FC_IND_NMM_CM_E!E54+FC_IND_NMM_CR_E!E54+FC_IND_NMM_GL_E!E54</f>
        <v>0</v>
      </c>
      <c r="F54" s="10">
        <f>FC_IND_NMM_CM_E!F54+FC_IND_NMM_CR_E!F54+FC_IND_NMM_GL_E!F54</f>
        <v>0</v>
      </c>
      <c r="G54" s="10">
        <f>FC_IND_NMM_CM_E!G54+FC_IND_NMM_CR_E!G54+FC_IND_NMM_GL_E!G54</f>
        <v>0</v>
      </c>
      <c r="H54" s="10">
        <f>FC_IND_NMM_CM_E!H54+FC_IND_NMM_CR_E!H54+FC_IND_NMM_GL_E!H54</f>
        <v>0</v>
      </c>
      <c r="I54" s="10">
        <f>FC_IND_NMM_CM_E!I54+FC_IND_NMM_CR_E!I54+FC_IND_NMM_GL_E!I54</f>
        <v>0</v>
      </c>
      <c r="J54" s="10">
        <f>FC_IND_NMM_CM_E!J54+FC_IND_NMM_CR_E!J54+FC_IND_NMM_GL_E!J54</f>
        <v>0</v>
      </c>
      <c r="K54" s="10">
        <f>FC_IND_NMM_CM_E!K54+FC_IND_NMM_CR_E!K54+FC_IND_NMM_GL_E!K54</f>
        <v>0</v>
      </c>
      <c r="L54" s="10">
        <f>FC_IND_NMM_CM_E!L54+FC_IND_NMM_CR_E!L54+FC_IND_NMM_GL_E!L54</f>
        <v>0</v>
      </c>
      <c r="M54" s="10">
        <f>FC_IND_NMM_CM_E!M54+FC_IND_NMM_CR_E!M54+FC_IND_NMM_GL_E!M54</f>
        <v>0</v>
      </c>
      <c r="N54" s="10">
        <f>FC_IND_NMM_CM_E!N54+FC_IND_NMM_CR_E!N54+FC_IND_NMM_GL_E!N54</f>
        <v>0</v>
      </c>
      <c r="O54" s="10">
        <f>FC_IND_NMM_CM_E!O54+FC_IND_NMM_CR_E!O54+FC_IND_NMM_GL_E!O54</f>
        <v>0</v>
      </c>
      <c r="P54" s="10">
        <f>FC_IND_NMM_CM_E!P54+FC_IND_NMM_CR_E!P54+FC_IND_NMM_GL_E!P54</f>
        <v>0</v>
      </c>
      <c r="Q54" s="10">
        <f>FC_IND_NMM_CM_E!Q54+FC_IND_NMM_CR_E!Q54+FC_IND_NMM_GL_E!Q54</f>
        <v>0</v>
      </c>
      <c r="R54" s="10">
        <f>FC_IND_NMM_CM_E!R54+FC_IND_NMM_CR_E!R54+FC_IND_NMM_GL_E!R54</f>
        <v>0</v>
      </c>
      <c r="S54" s="10">
        <f>FC_IND_NMM_CM_E!S54+FC_IND_NMM_CR_E!S54+FC_IND_NMM_GL_E!S54</f>
        <v>0</v>
      </c>
      <c r="T54" s="10">
        <f>FC_IND_NMM_CM_E!T54+FC_IND_NMM_CR_E!T54+FC_IND_NMM_GL_E!T54</f>
        <v>0</v>
      </c>
      <c r="U54" s="10">
        <f>FC_IND_NMM_CM_E!U54+FC_IND_NMM_CR_E!U54+FC_IND_NMM_GL_E!U54</f>
        <v>0</v>
      </c>
      <c r="V54" s="10">
        <f>FC_IND_NMM_CM_E!V54+FC_IND_NMM_CR_E!V54+FC_IND_NMM_GL_E!V54</f>
        <v>0</v>
      </c>
      <c r="W54" s="10">
        <f>FC_IND_NMM_CM_E!W54+FC_IND_NMM_CR_E!W54+FC_IND_NMM_GL_E!W54</f>
        <v>0</v>
      </c>
      <c r="X54" s="10">
        <f>FC_IND_NMM_CM_E!X54+FC_IND_NMM_CR_E!X54+FC_IND_NMM_GL_E!X54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FC_IND_NMM_CM_E!C55+FC_IND_NMM_CR_E!C55+FC_IND_NMM_GL_E!C55</f>
        <v>0</v>
      </c>
      <c r="D55" s="10">
        <f>FC_IND_NMM_CM_E!D55+FC_IND_NMM_CR_E!D55+FC_IND_NMM_GL_E!D55</f>
        <v>0</v>
      </c>
      <c r="E55" s="10">
        <f>FC_IND_NMM_CM_E!E55+FC_IND_NMM_CR_E!E55+FC_IND_NMM_GL_E!E55</f>
        <v>0</v>
      </c>
      <c r="F55" s="10">
        <f>FC_IND_NMM_CM_E!F55+FC_IND_NMM_CR_E!F55+FC_IND_NMM_GL_E!F55</f>
        <v>0</v>
      </c>
      <c r="G55" s="10">
        <f>FC_IND_NMM_CM_E!G55+FC_IND_NMM_CR_E!G55+FC_IND_NMM_GL_E!G55</f>
        <v>0</v>
      </c>
      <c r="H55" s="10">
        <f>FC_IND_NMM_CM_E!H55+FC_IND_NMM_CR_E!H55+FC_IND_NMM_GL_E!H55</f>
        <v>0</v>
      </c>
      <c r="I55" s="10">
        <f>FC_IND_NMM_CM_E!I55+FC_IND_NMM_CR_E!I55+FC_IND_NMM_GL_E!I55</f>
        <v>0</v>
      </c>
      <c r="J55" s="10">
        <f>FC_IND_NMM_CM_E!J55+FC_IND_NMM_CR_E!J55+FC_IND_NMM_GL_E!J55</f>
        <v>0</v>
      </c>
      <c r="K55" s="10">
        <f>FC_IND_NMM_CM_E!K55+FC_IND_NMM_CR_E!K55+FC_IND_NMM_GL_E!K55</f>
        <v>0</v>
      </c>
      <c r="L55" s="10">
        <f>FC_IND_NMM_CM_E!L55+FC_IND_NMM_CR_E!L55+FC_IND_NMM_GL_E!L55</f>
        <v>0</v>
      </c>
      <c r="M55" s="10">
        <f>FC_IND_NMM_CM_E!M55+FC_IND_NMM_CR_E!M55+FC_IND_NMM_GL_E!M55</f>
        <v>0</v>
      </c>
      <c r="N55" s="10">
        <f>FC_IND_NMM_CM_E!N55+FC_IND_NMM_CR_E!N55+FC_IND_NMM_GL_E!N55</f>
        <v>0</v>
      </c>
      <c r="O55" s="10">
        <f>FC_IND_NMM_CM_E!O55+FC_IND_NMM_CR_E!O55+FC_IND_NMM_GL_E!O55</f>
        <v>0</v>
      </c>
      <c r="P55" s="10">
        <f>FC_IND_NMM_CM_E!P55+FC_IND_NMM_CR_E!P55+FC_IND_NMM_GL_E!P55</f>
        <v>0</v>
      </c>
      <c r="Q55" s="10">
        <f>FC_IND_NMM_CM_E!Q55+FC_IND_NMM_CR_E!Q55+FC_IND_NMM_GL_E!Q55</f>
        <v>0</v>
      </c>
      <c r="R55" s="10">
        <f>FC_IND_NMM_CM_E!R55+FC_IND_NMM_CR_E!R55+FC_IND_NMM_GL_E!R55</f>
        <v>0</v>
      </c>
      <c r="S55" s="10">
        <f>FC_IND_NMM_CM_E!S55+FC_IND_NMM_CR_E!S55+FC_IND_NMM_GL_E!S55</f>
        <v>0</v>
      </c>
      <c r="T55" s="10">
        <f>FC_IND_NMM_CM_E!T55+FC_IND_NMM_CR_E!T55+FC_IND_NMM_GL_E!T55</f>
        <v>0</v>
      </c>
      <c r="U55" s="10">
        <f>FC_IND_NMM_CM_E!U55+FC_IND_NMM_CR_E!U55+FC_IND_NMM_GL_E!U55</f>
        <v>0</v>
      </c>
      <c r="V55" s="10">
        <f>FC_IND_NMM_CM_E!V55+FC_IND_NMM_CR_E!V55+FC_IND_NMM_GL_E!V55</f>
        <v>0</v>
      </c>
      <c r="W55" s="10">
        <f>FC_IND_NMM_CM_E!W55+FC_IND_NMM_CR_E!W55+FC_IND_NMM_GL_E!W55</f>
        <v>0</v>
      </c>
      <c r="X55" s="10">
        <f>FC_IND_NMM_CM_E!X55+FC_IND_NMM_CR_E!X55+FC_IND_NMM_GL_E!X55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FC_IND_NMM_CM_E!C56+FC_IND_NMM_CR_E!C56+FC_IND_NMM_GL_E!C56</f>
        <v>0</v>
      </c>
      <c r="D56" s="10">
        <f>FC_IND_NMM_CM_E!D56+FC_IND_NMM_CR_E!D56+FC_IND_NMM_GL_E!D56</f>
        <v>0</v>
      </c>
      <c r="E56" s="10">
        <f>FC_IND_NMM_CM_E!E56+FC_IND_NMM_CR_E!E56+FC_IND_NMM_GL_E!E56</f>
        <v>0</v>
      </c>
      <c r="F56" s="10">
        <f>FC_IND_NMM_CM_E!F56+FC_IND_NMM_CR_E!F56+FC_IND_NMM_GL_E!F56</f>
        <v>0</v>
      </c>
      <c r="G56" s="10">
        <f>FC_IND_NMM_CM_E!G56+FC_IND_NMM_CR_E!G56+FC_IND_NMM_GL_E!G56</f>
        <v>0</v>
      </c>
      <c r="H56" s="10">
        <f>FC_IND_NMM_CM_E!H56+FC_IND_NMM_CR_E!H56+FC_IND_NMM_GL_E!H56</f>
        <v>0</v>
      </c>
      <c r="I56" s="10">
        <f>FC_IND_NMM_CM_E!I56+FC_IND_NMM_CR_E!I56+FC_IND_NMM_GL_E!I56</f>
        <v>0</v>
      </c>
      <c r="J56" s="10">
        <f>FC_IND_NMM_CM_E!J56+FC_IND_NMM_CR_E!J56+FC_IND_NMM_GL_E!J56</f>
        <v>0</v>
      </c>
      <c r="K56" s="10">
        <f>FC_IND_NMM_CM_E!K56+FC_IND_NMM_CR_E!K56+FC_IND_NMM_GL_E!K56</f>
        <v>0</v>
      </c>
      <c r="L56" s="10">
        <f>FC_IND_NMM_CM_E!L56+FC_IND_NMM_CR_E!L56+FC_IND_NMM_GL_E!L56</f>
        <v>0</v>
      </c>
      <c r="M56" s="10">
        <f>FC_IND_NMM_CM_E!M56+FC_IND_NMM_CR_E!M56+FC_IND_NMM_GL_E!M56</f>
        <v>0</v>
      </c>
      <c r="N56" s="10">
        <f>FC_IND_NMM_CM_E!N56+FC_IND_NMM_CR_E!N56+FC_IND_NMM_GL_E!N56</f>
        <v>0</v>
      </c>
      <c r="O56" s="10">
        <f>FC_IND_NMM_CM_E!O56+FC_IND_NMM_CR_E!O56+FC_IND_NMM_GL_E!O56</f>
        <v>0</v>
      </c>
      <c r="P56" s="10">
        <f>FC_IND_NMM_CM_E!P56+FC_IND_NMM_CR_E!P56+FC_IND_NMM_GL_E!P56</f>
        <v>0</v>
      </c>
      <c r="Q56" s="10">
        <f>FC_IND_NMM_CM_E!Q56+FC_IND_NMM_CR_E!Q56+FC_IND_NMM_GL_E!Q56</f>
        <v>0</v>
      </c>
      <c r="R56" s="10">
        <f>FC_IND_NMM_CM_E!R56+FC_IND_NMM_CR_E!R56+FC_IND_NMM_GL_E!R56</f>
        <v>0</v>
      </c>
      <c r="S56" s="10">
        <f>FC_IND_NMM_CM_E!S56+FC_IND_NMM_CR_E!S56+FC_IND_NMM_GL_E!S56</f>
        <v>0</v>
      </c>
      <c r="T56" s="10">
        <f>FC_IND_NMM_CM_E!T56+FC_IND_NMM_CR_E!T56+FC_IND_NMM_GL_E!T56</f>
        <v>0</v>
      </c>
      <c r="U56" s="10">
        <f>FC_IND_NMM_CM_E!U56+FC_IND_NMM_CR_E!U56+FC_IND_NMM_GL_E!U56</f>
        <v>0</v>
      </c>
      <c r="V56" s="10">
        <f>FC_IND_NMM_CM_E!V56+FC_IND_NMM_CR_E!V56+FC_IND_NMM_GL_E!V56</f>
        <v>0</v>
      </c>
      <c r="W56" s="10">
        <f>FC_IND_NMM_CM_E!W56+FC_IND_NMM_CR_E!W56+FC_IND_NMM_GL_E!W56</f>
        <v>0</v>
      </c>
      <c r="X56" s="10">
        <f>FC_IND_NMM_CM_E!X56+FC_IND_NMM_CR_E!X56+FC_IND_NMM_GL_E!X56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FC_IND_NMM_CM_E!C57+FC_IND_NMM_CR_E!C57+FC_IND_NMM_GL_E!C57</f>
        <v>0</v>
      </c>
      <c r="D57" s="10">
        <f>FC_IND_NMM_CM_E!D57+FC_IND_NMM_CR_E!D57+FC_IND_NMM_GL_E!D57</f>
        <v>0</v>
      </c>
      <c r="E57" s="10">
        <f>FC_IND_NMM_CM_E!E57+FC_IND_NMM_CR_E!E57+FC_IND_NMM_GL_E!E57</f>
        <v>0</v>
      </c>
      <c r="F57" s="10">
        <f>FC_IND_NMM_CM_E!F57+FC_IND_NMM_CR_E!F57+FC_IND_NMM_GL_E!F57</f>
        <v>0</v>
      </c>
      <c r="G57" s="10">
        <f>FC_IND_NMM_CM_E!G57+FC_IND_NMM_CR_E!G57+FC_IND_NMM_GL_E!G57</f>
        <v>0</v>
      </c>
      <c r="H57" s="10">
        <f>FC_IND_NMM_CM_E!H57+FC_IND_NMM_CR_E!H57+FC_IND_NMM_GL_E!H57</f>
        <v>0</v>
      </c>
      <c r="I57" s="10">
        <f>FC_IND_NMM_CM_E!I57+FC_IND_NMM_CR_E!I57+FC_IND_NMM_GL_E!I57</f>
        <v>0</v>
      </c>
      <c r="J57" s="10">
        <f>FC_IND_NMM_CM_E!J57+FC_IND_NMM_CR_E!J57+FC_IND_NMM_GL_E!J57</f>
        <v>0</v>
      </c>
      <c r="K57" s="10">
        <f>FC_IND_NMM_CM_E!K57+FC_IND_NMM_CR_E!K57+FC_IND_NMM_GL_E!K57</f>
        <v>0</v>
      </c>
      <c r="L57" s="10">
        <f>FC_IND_NMM_CM_E!L57+FC_IND_NMM_CR_E!L57+FC_IND_NMM_GL_E!L57</f>
        <v>0</v>
      </c>
      <c r="M57" s="10">
        <f>FC_IND_NMM_CM_E!M57+FC_IND_NMM_CR_E!M57+FC_IND_NMM_GL_E!M57</f>
        <v>0</v>
      </c>
      <c r="N57" s="10">
        <f>FC_IND_NMM_CM_E!N57+FC_IND_NMM_CR_E!N57+FC_IND_NMM_GL_E!N57</f>
        <v>0</v>
      </c>
      <c r="O57" s="10">
        <f>FC_IND_NMM_CM_E!O57+FC_IND_NMM_CR_E!O57+FC_IND_NMM_GL_E!O57</f>
        <v>0</v>
      </c>
      <c r="P57" s="10">
        <f>FC_IND_NMM_CM_E!P57+FC_IND_NMM_CR_E!P57+FC_IND_NMM_GL_E!P57</f>
        <v>0</v>
      </c>
      <c r="Q57" s="10">
        <f>FC_IND_NMM_CM_E!Q57+FC_IND_NMM_CR_E!Q57+FC_IND_NMM_GL_E!Q57</f>
        <v>0</v>
      </c>
      <c r="R57" s="10">
        <f>FC_IND_NMM_CM_E!R57+FC_IND_NMM_CR_E!R57+FC_IND_NMM_GL_E!R57</f>
        <v>0</v>
      </c>
      <c r="S57" s="10">
        <f>FC_IND_NMM_CM_E!S57+FC_IND_NMM_CR_E!S57+FC_IND_NMM_GL_E!S57</f>
        <v>0</v>
      </c>
      <c r="T57" s="10">
        <f>FC_IND_NMM_CM_E!T57+FC_IND_NMM_CR_E!T57+FC_IND_NMM_GL_E!T57</f>
        <v>0</v>
      </c>
      <c r="U57" s="10">
        <f>FC_IND_NMM_CM_E!U57+FC_IND_NMM_CR_E!U57+FC_IND_NMM_GL_E!U57</f>
        <v>0</v>
      </c>
      <c r="V57" s="10">
        <f>FC_IND_NMM_CM_E!V57+FC_IND_NMM_CR_E!V57+FC_IND_NMM_GL_E!V57</f>
        <v>0</v>
      </c>
      <c r="W57" s="10">
        <f>FC_IND_NMM_CM_E!W57+FC_IND_NMM_CR_E!W57+FC_IND_NMM_GL_E!W57</f>
        <v>0</v>
      </c>
      <c r="X57" s="10">
        <f>FC_IND_NMM_CM_E!X57+FC_IND_NMM_CR_E!X57+FC_IND_NMM_GL_E!X57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FC_IND_NMM_CM_E!C58+FC_IND_NMM_CR_E!C58+FC_IND_NMM_GL_E!C58</f>
        <v>0</v>
      </c>
      <c r="D58" s="10">
        <f>FC_IND_NMM_CM_E!D58+FC_IND_NMM_CR_E!D58+FC_IND_NMM_GL_E!D58</f>
        <v>0</v>
      </c>
      <c r="E58" s="10">
        <f>FC_IND_NMM_CM_E!E58+FC_IND_NMM_CR_E!E58+FC_IND_NMM_GL_E!E58</f>
        <v>0</v>
      </c>
      <c r="F58" s="10">
        <f>FC_IND_NMM_CM_E!F58+FC_IND_NMM_CR_E!F58+FC_IND_NMM_GL_E!F58</f>
        <v>0</v>
      </c>
      <c r="G58" s="10">
        <f>FC_IND_NMM_CM_E!G58+FC_IND_NMM_CR_E!G58+FC_IND_NMM_GL_E!G58</f>
        <v>0</v>
      </c>
      <c r="H58" s="10">
        <f>FC_IND_NMM_CM_E!H58+FC_IND_NMM_CR_E!H58+FC_IND_NMM_GL_E!H58</f>
        <v>0</v>
      </c>
      <c r="I58" s="10">
        <f>FC_IND_NMM_CM_E!I58+FC_IND_NMM_CR_E!I58+FC_IND_NMM_GL_E!I58</f>
        <v>0</v>
      </c>
      <c r="J58" s="10">
        <f>FC_IND_NMM_CM_E!J58+FC_IND_NMM_CR_E!J58+FC_IND_NMM_GL_E!J58</f>
        <v>0</v>
      </c>
      <c r="K58" s="10">
        <f>FC_IND_NMM_CM_E!K58+FC_IND_NMM_CR_E!K58+FC_IND_NMM_GL_E!K58</f>
        <v>0</v>
      </c>
      <c r="L58" s="10">
        <f>FC_IND_NMM_CM_E!L58+FC_IND_NMM_CR_E!L58+FC_IND_NMM_GL_E!L58</f>
        <v>0</v>
      </c>
      <c r="M58" s="10">
        <f>FC_IND_NMM_CM_E!M58+FC_IND_NMM_CR_E!M58+FC_IND_NMM_GL_E!M58</f>
        <v>0</v>
      </c>
      <c r="N58" s="10">
        <f>FC_IND_NMM_CM_E!N58+FC_IND_NMM_CR_E!N58+FC_IND_NMM_GL_E!N58</f>
        <v>0</v>
      </c>
      <c r="O58" s="10">
        <f>FC_IND_NMM_CM_E!O58+FC_IND_NMM_CR_E!O58+FC_IND_NMM_GL_E!O58</f>
        <v>0</v>
      </c>
      <c r="P58" s="10">
        <f>FC_IND_NMM_CM_E!P58+FC_IND_NMM_CR_E!P58+FC_IND_NMM_GL_E!P58</f>
        <v>0</v>
      </c>
      <c r="Q58" s="10">
        <f>FC_IND_NMM_CM_E!Q58+FC_IND_NMM_CR_E!Q58+FC_IND_NMM_GL_E!Q58</f>
        <v>0</v>
      </c>
      <c r="R58" s="10">
        <f>FC_IND_NMM_CM_E!R58+FC_IND_NMM_CR_E!R58+FC_IND_NMM_GL_E!R58</f>
        <v>0</v>
      </c>
      <c r="S58" s="10">
        <f>FC_IND_NMM_CM_E!S58+FC_IND_NMM_CR_E!S58+FC_IND_NMM_GL_E!S58</f>
        <v>0</v>
      </c>
      <c r="T58" s="10">
        <f>FC_IND_NMM_CM_E!T58+FC_IND_NMM_CR_E!T58+FC_IND_NMM_GL_E!T58</f>
        <v>0</v>
      </c>
      <c r="U58" s="10">
        <f>FC_IND_NMM_CM_E!U58+FC_IND_NMM_CR_E!U58+FC_IND_NMM_GL_E!U58</f>
        <v>0</v>
      </c>
      <c r="V58" s="10">
        <f>FC_IND_NMM_CM_E!V58+FC_IND_NMM_CR_E!V58+FC_IND_NMM_GL_E!V58</f>
        <v>0</v>
      </c>
      <c r="W58" s="10">
        <f>FC_IND_NMM_CM_E!W58+FC_IND_NMM_CR_E!W58+FC_IND_NMM_GL_E!W58</f>
        <v>0</v>
      </c>
      <c r="X58" s="10">
        <f>FC_IND_NMM_CM_E!X58+FC_IND_NMM_CR_E!X58+FC_IND_NMM_GL_E!X58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FC_IND_NMM_CM_E!C59+FC_IND_NMM_CR_E!C59+FC_IND_NMM_GL_E!C59</f>
        <v>0</v>
      </c>
      <c r="D59" s="10">
        <f>FC_IND_NMM_CM_E!D59+FC_IND_NMM_CR_E!D59+FC_IND_NMM_GL_E!D59</f>
        <v>0</v>
      </c>
      <c r="E59" s="10">
        <f>FC_IND_NMM_CM_E!E59+FC_IND_NMM_CR_E!E59+FC_IND_NMM_GL_E!E59</f>
        <v>0</v>
      </c>
      <c r="F59" s="10">
        <f>FC_IND_NMM_CM_E!F59+FC_IND_NMM_CR_E!F59+FC_IND_NMM_GL_E!F59</f>
        <v>0</v>
      </c>
      <c r="G59" s="10">
        <f>FC_IND_NMM_CM_E!G59+FC_IND_NMM_CR_E!G59+FC_IND_NMM_GL_E!G59</f>
        <v>0</v>
      </c>
      <c r="H59" s="10">
        <f>FC_IND_NMM_CM_E!H59+FC_IND_NMM_CR_E!H59+FC_IND_NMM_GL_E!H59</f>
        <v>0</v>
      </c>
      <c r="I59" s="10">
        <f>FC_IND_NMM_CM_E!I59+FC_IND_NMM_CR_E!I59+FC_IND_NMM_GL_E!I59</f>
        <v>0</v>
      </c>
      <c r="J59" s="10">
        <f>FC_IND_NMM_CM_E!J59+FC_IND_NMM_CR_E!J59+FC_IND_NMM_GL_E!J59</f>
        <v>0</v>
      </c>
      <c r="K59" s="10">
        <f>FC_IND_NMM_CM_E!K59+FC_IND_NMM_CR_E!K59+FC_IND_NMM_GL_E!K59</f>
        <v>0</v>
      </c>
      <c r="L59" s="10">
        <f>FC_IND_NMM_CM_E!L59+FC_IND_NMM_CR_E!L59+FC_IND_NMM_GL_E!L59</f>
        <v>0</v>
      </c>
      <c r="M59" s="10">
        <f>FC_IND_NMM_CM_E!M59+FC_IND_NMM_CR_E!M59+FC_IND_NMM_GL_E!M59</f>
        <v>0</v>
      </c>
      <c r="N59" s="10">
        <f>FC_IND_NMM_CM_E!N59+FC_IND_NMM_CR_E!N59+FC_IND_NMM_GL_E!N59</f>
        <v>0</v>
      </c>
      <c r="O59" s="10">
        <f>FC_IND_NMM_CM_E!O59+FC_IND_NMM_CR_E!O59+FC_IND_NMM_GL_E!O59</f>
        <v>0</v>
      </c>
      <c r="P59" s="10">
        <f>FC_IND_NMM_CM_E!P59+FC_IND_NMM_CR_E!P59+FC_IND_NMM_GL_E!P59</f>
        <v>0</v>
      </c>
      <c r="Q59" s="10">
        <f>FC_IND_NMM_CM_E!Q59+FC_IND_NMM_CR_E!Q59+FC_IND_NMM_GL_E!Q59</f>
        <v>0</v>
      </c>
      <c r="R59" s="10">
        <f>FC_IND_NMM_CM_E!R59+FC_IND_NMM_CR_E!R59+FC_IND_NMM_GL_E!R59</f>
        <v>0</v>
      </c>
      <c r="S59" s="10">
        <f>FC_IND_NMM_CM_E!S59+FC_IND_NMM_CR_E!S59+FC_IND_NMM_GL_E!S59</f>
        <v>0</v>
      </c>
      <c r="T59" s="10">
        <f>FC_IND_NMM_CM_E!T59+FC_IND_NMM_CR_E!T59+FC_IND_NMM_GL_E!T59</f>
        <v>0</v>
      </c>
      <c r="U59" s="10">
        <f>FC_IND_NMM_CM_E!U59+FC_IND_NMM_CR_E!U59+FC_IND_NMM_GL_E!U59</f>
        <v>0</v>
      </c>
      <c r="V59" s="10">
        <f>FC_IND_NMM_CM_E!V59+FC_IND_NMM_CR_E!V59+FC_IND_NMM_GL_E!V59</f>
        <v>0</v>
      </c>
      <c r="W59" s="10">
        <f>FC_IND_NMM_CM_E!W59+FC_IND_NMM_CR_E!W59+FC_IND_NMM_GL_E!W59</f>
        <v>0</v>
      </c>
      <c r="X59" s="10">
        <f>FC_IND_NMM_CM_E!X59+FC_IND_NMM_CR_E!X59+FC_IND_NMM_GL_E!X59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FC_IND_NMM_CM_E!C60+FC_IND_NMM_CR_E!C60+FC_IND_NMM_GL_E!C60</f>
        <v>0</v>
      </c>
      <c r="D60" s="10">
        <f>FC_IND_NMM_CM_E!D60+FC_IND_NMM_CR_E!D60+FC_IND_NMM_GL_E!D60</f>
        <v>0</v>
      </c>
      <c r="E60" s="10">
        <f>FC_IND_NMM_CM_E!E60+FC_IND_NMM_CR_E!E60+FC_IND_NMM_GL_E!E60</f>
        <v>0</v>
      </c>
      <c r="F60" s="10">
        <f>FC_IND_NMM_CM_E!F60+FC_IND_NMM_CR_E!F60+FC_IND_NMM_GL_E!F60</f>
        <v>0</v>
      </c>
      <c r="G60" s="10">
        <f>FC_IND_NMM_CM_E!G60+FC_IND_NMM_CR_E!G60+FC_IND_NMM_GL_E!G60</f>
        <v>0</v>
      </c>
      <c r="H60" s="10">
        <f>FC_IND_NMM_CM_E!H60+FC_IND_NMM_CR_E!H60+FC_IND_NMM_GL_E!H60</f>
        <v>0</v>
      </c>
      <c r="I60" s="10">
        <f>FC_IND_NMM_CM_E!I60+FC_IND_NMM_CR_E!I60+FC_IND_NMM_GL_E!I60</f>
        <v>0</v>
      </c>
      <c r="J60" s="10">
        <f>FC_IND_NMM_CM_E!J60+FC_IND_NMM_CR_E!J60+FC_IND_NMM_GL_E!J60</f>
        <v>0</v>
      </c>
      <c r="K60" s="10">
        <f>FC_IND_NMM_CM_E!K60+FC_IND_NMM_CR_E!K60+FC_IND_NMM_GL_E!K60</f>
        <v>0</v>
      </c>
      <c r="L60" s="10">
        <f>FC_IND_NMM_CM_E!L60+FC_IND_NMM_CR_E!L60+FC_IND_NMM_GL_E!L60</f>
        <v>0</v>
      </c>
      <c r="M60" s="10">
        <f>FC_IND_NMM_CM_E!M60+FC_IND_NMM_CR_E!M60+FC_IND_NMM_GL_E!M60</f>
        <v>0</v>
      </c>
      <c r="N60" s="10">
        <f>FC_IND_NMM_CM_E!N60+FC_IND_NMM_CR_E!N60+FC_IND_NMM_GL_E!N60</f>
        <v>0</v>
      </c>
      <c r="O60" s="10">
        <f>FC_IND_NMM_CM_E!O60+FC_IND_NMM_CR_E!O60+FC_IND_NMM_GL_E!O60</f>
        <v>0</v>
      </c>
      <c r="P60" s="10">
        <f>FC_IND_NMM_CM_E!P60+FC_IND_NMM_CR_E!P60+FC_IND_NMM_GL_E!P60</f>
        <v>0</v>
      </c>
      <c r="Q60" s="10">
        <f>FC_IND_NMM_CM_E!Q60+FC_IND_NMM_CR_E!Q60+FC_IND_NMM_GL_E!Q60</f>
        <v>0</v>
      </c>
      <c r="R60" s="10">
        <f>FC_IND_NMM_CM_E!R60+FC_IND_NMM_CR_E!R60+FC_IND_NMM_GL_E!R60</f>
        <v>0</v>
      </c>
      <c r="S60" s="10">
        <f>FC_IND_NMM_CM_E!S60+FC_IND_NMM_CR_E!S60+FC_IND_NMM_GL_E!S60</f>
        <v>0</v>
      </c>
      <c r="T60" s="10">
        <f>FC_IND_NMM_CM_E!T60+FC_IND_NMM_CR_E!T60+FC_IND_NMM_GL_E!T60</f>
        <v>0</v>
      </c>
      <c r="U60" s="10">
        <f>FC_IND_NMM_CM_E!U60+FC_IND_NMM_CR_E!U60+FC_IND_NMM_GL_E!U60</f>
        <v>0</v>
      </c>
      <c r="V60" s="10">
        <f>FC_IND_NMM_CM_E!V60+FC_IND_NMM_CR_E!V60+FC_IND_NMM_GL_E!V60</f>
        <v>0</v>
      </c>
      <c r="W60" s="10">
        <f>FC_IND_NMM_CM_E!W60+FC_IND_NMM_CR_E!W60+FC_IND_NMM_GL_E!W60</f>
        <v>0</v>
      </c>
      <c r="X60" s="10">
        <f>FC_IND_NMM_CM_E!X60+FC_IND_NMM_CR_E!X60+FC_IND_NMM_GL_E!X60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FC_IND_NMM_CM_E!C61+FC_IND_NMM_CR_E!C61+FC_IND_NMM_GL_E!C61</f>
        <v>0</v>
      </c>
      <c r="D61" s="10">
        <f>FC_IND_NMM_CM_E!D61+FC_IND_NMM_CR_E!D61+FC_IND_NMM_GL_E!D61</f>
        <v>0</v>
      </c>
      <c r="E61" s="10">
        <f>FC_IND_NMM_CM_E!E61+FC_IND_NMM_CR_E!E61+FC_IND_NMM_GL_E!E61</f>
        <v>0</v>
      </c>
      <c r="F61" s="10">
        <f>FC_IND_NMM_CM_E!F61+FC_IND_NMM_CR_E!F61+FC_IND_NMM_GL_E!F61</f>
        <v>0</v>
      </c>
      <c r="G61" s="10">
        <f>FC_IND_NMM_CM_E!G61+FC_IND_NMM_CR_E!G61+FC_IND_NMM_GL_E!G61</f>
        <v>0</v>
      </c>
      <c r="H61" s="10">
        <f>FC_IND_NMM_CM_E!H61+FC_IND_NMM_CR_E!H61+FC_IND_NMM_GL_E!H61</f>
        <v>0</v>
      </c>
      <c r="I61" s="10">
        <f>FC_IND_NMM_CM_E!I61+FC_IND_NMM_CR_E!I61+FC_IND_NMM_GL_E!I61</f>
        <v>0</v>
      </c>
      <c r="J61" s="10">
        <f>FC_IND_NMM_CM_E!J61+FC_IND_NMM_CR_E!J61+FC_IND_NMM_GL_E!J61</f>
        <v>0</v>
      </c>
      <c r="K61" s="10">
        <f>FC_IND_NMM_CM_E!K61+FC_IND_NMM_CR_E!K61+FC_IND_NMM_GL_E!K61</f>
        <v>0</v>
      </c>
      <c r="L61" s="10">
        <f>FC_IND_NMM_CM_E!L61+FC_IND_NMM_CR_E!L61+FC_IND_NMM_GL_E!L61</f>
        <v>0</v>
      </c>
      <c r="M61" s="10">
        <f>FC_IND_NMM_CM_E!M61+FC_IND_NMM_CR_E!M61+FC_IND_NMM_GL_E!M61</f>
        <v>0</v>
      </c>
      <c r="N61" s="10">
        <f>FC_IND_NMM_CM_E!N61+FC_IND_NMM_CR_E!N61+FC_IND_NMM_GL_E!N61</f>
        <v>0</v>
      </c>
      <c r="O61" s="10">
        <f>FC_IND_NMM_CM_E!O61+FC_IND_NMM_CR_E!O61+FC_IND_NMM_GL_E!O61</f>
        <v>0</v>
      </c>
      <c r="P61" s="10">
        <f>FC_IND_NMM_CM_E!P61+FC_IND_NMM_CR_E!P61+FC_IND_NMM_GL_E!P61</f>
        <v>0</v>
      </c>
      <c r="Q61" s="10">
        <f>FC_IND_NMM_CM_E!Q61+FC_IND_NMM_CR_E!Q61+FC_IND_NMM_GL_E!Q61</f>
        <v>0</v>
      </c>
      <c r="R61" s="10">
        <f>FC_IND_NMM_CM_E!R61+FC_IND_NMM_CR_E!R61+FC_IND_NMM_GL_E!R61</f>
        <v>0</v>
      </c>
      <c r="S61" s="10">
        <f>FC_IND_NMM_CM_E!S61+FC_IND_NMM_CR_E!S61+FC_IND_NMM_GL_E!S61</f>
        <v>0</v>
      </c>
      <c r="T61" s="10">
        <f>FC_IND_NMM_CM_E!T61+FC_IND_NMM_CR_E!T61+FC_IND_NMM_GL_E!T61</f>
        <v>0</v>
      </c>
      <c r="U61" s="10">
        <f>FC_IND_NMM_CM_E!U61+FC_IND_NMM_CR_E!U61+FC_IND_NMM_GL_E!U61</f>
        <v>0</v>
      </c>
      <c r="V61" s="10">
        <f>FC_IND_NMM_CM_E!V61+FC_IND_NMM_CR_E!V61+FC_IND_NMM_GL_E!V61</f>
        <v>0</v>
      </c>
      <c r="W61" s="10">
        <f>FC_IND_NMM_CM_E!W61+FC_IND_NMM_CR_E!W61+FC_IND_NMM_GL_E!W61</f>
        <v>0</v>
      </c>
      <c r="X61" s="10">
        <f>FC_IND_NMM_CM_E!X61+FC_IND_NMM_CR_E!X61+FC_IND_NMM_GL_E!X61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FC_IND_NMM_CM_E!C62+FC_IND_NMM_CR_E!C62+FC_IND_NMM_GL_E!C62</f>
        <v>0</v>
      </c>
      <c r="D62" s="10">
        <f>FC_IND_NMM_CM_E!D62+FC_IND_NMM_CR_E!D62+FC_IND_NMM_GL_E!D62</f>
        <v>0</v>
      </c>
      <c r="E62" s="10">
        <f>FC_IND_NMM_CM_E!E62+FC_IND_NMM_CR_E!E62+FC_IND_NMM_GL_E!E62</f>
        <v>0</v>
      </c>
      <c r="F62" s="10">
        <f>FC_IND_NMM_CM_E!F62+FC_IND_NMM_CR_E!F62+FC_IND_NMM_GL_E!F62</f>
        <v>0</v>
      </c>
      <c r="G62" s="10">
        <f>FC_IND_NMM_CM_E!G62+FC_IND_NMM_CR_E!G62+FC_IND_NMM_GL_E!G62</f>
        <v>0</v>
      </c>
      <c r="H62" s="10">
        <f>FC_IND_NMM_CM_E!H62+FC_IND_NMM_CR_E!H62+FC_IND_NMM_GL_E!H62</f>
        <v>0</v>
      </c>
      <c r="I62" s="10">
        <f>FC_IND_NMM_CM_E!I62+FC_IND_NMM_CR_E!I62+FC_IND_NMM_GL_E!I62</f>
        <v>0</v>
      </c>
      <c r="J62" s="10">
        <f>FC_IND_NMM_CM_E!J62+FC_IND_NMM_CR_E!J62+FC_IND_NMM_GL_E!J62</f>
        <v>0</v>
      </c>
      <c r="K62" s="10">
        <f>FC_IND_NMM_CM_E!K62+FC_IND_NMM_CR_E!K62+FC_IND_NMM_GL_E!K62</f>
        <v>0</v>
      </c>
      <c r="L62" s="10">
        <f>FC_IND_NMM_CM_E!L62+FC_IND_NMM_CR_E!L62+FC_IND_NMM_GL_E!L62</f>
        <v>0</v>
      </c>
      <c r="M62" s="10">
        <f>FC_IND_NMM_CM_E!M62+FC_IND_NMM_CR_E!M62+FC_IND_NMM_GL_E!M62</f>
        <v>0</v>
      </c>
      <c r="N62" s="10">
        <f>FC_IND_NMM_CM_E!N62+FC_IND_NMM_CR_E!N62+FC_IND_NMM_GL_E!N62</f>
        <v>0</v>
      </c>
      <c r="O62" s="10">
        <f>FC_IND_NMM_CM_E!O62+FC_IND_NMM_CR_E!O62+FC_IND_NMM_GL_E!O62</f>
        <v>0</v>
      </c>
      <c r="P62" s="10">
        <f>FC_IND_NMM_CM_E!P62+FC_IND_NMM_CR_E!P62+FC_IND_NMM_GL_E!P62</f>
        <v>0</v>
      </c>
      <c r="Q62" s="10">
        <f>FC_IND_NMM_CM_E!Q62+FC_IND_NMM_CR_E!Q62+FC_IND_NMM_GL_E!Q62</f>
        <v>0</v>
      </c>
      <c r="R62" s="10">
        <f>FC_IND_NMM_CM_E!R62+FC_IND_NMM_CR_E!R62+FC_IND_NMM_GL_E!R62</f>
        <v>0</v>
      </c>
      <c r="S62" s="10">
        <f>FC_IND_NMM_CM_E!S62+FC_IND_NMM_CR_E!S62+FC_IND_NMM_GL_E!S62</f>
        <v>0</v>
      </c>
      <c r="T62" s="10">
        <f>FC_IND_NMM_CM_E!T62+FC_IND_NMM_CR_E!T62+FC_IND_NMM_GL_E!T62</f>
        <v>0</v>
      </c>
      <c r="U62" s="10">
        <f>FC_IND_NMM_CM_E!U62+FC_IND_NMM_CR_E!U62+FC_IND_NMM_GL_E!U62</f>
        <v>0</v>
      </c>
      <c r="V62" s="10">
        <f>FC_IND_NMM_CM_E!V62+FC_IND_NMM_CR_E!V62+FC_IND_NMM_GL_E!V62</f>
        <v>0</v>
      </c>
      <c r="W62" s="10">
        <f>FC_IND_NMM_CM_E!W62+FC_IND_NMM_CR_E!W62+FC_IND_NMM_GL_E!W62</f>
        <v>0</v>
      </c>
      <c r="X62" s="10">
        <f>FC_IND_NMM_CM_E!X62+FC_IND_NMM_CR_E!X62+FC_IND_NMM_GL_E!X62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FC_IND_NMM_CM_E!C63+FC_IND_NMM_CR_E!C63+FC_IND_NMM_GL_E!C63</f>
        <v>0</v>
      </c>
      <c r="D63" s="10">
        <f>FC_IND_NMM_CM_E!D63+FC_IND_NMM_CR_E!D63+FC_IND_NMM_GL_E!D63</f>
        <v>0</v>
      </c>
      <c r="E63" s="10">
        <f>FC_IND_NMM_CM_E!E63+FC_IND_NMM_CR_E!E63+FC_IND_NMM_GL_E!E63</f>
        <v>0</v>
      </c>
      <c r="F63" s="10">
        <f>FC_IND_NMM_CM_E!F63+FC_IND_NMM_CR_E!F63+FC_IND_NMM_GL_E!F63</f>
        <v>0</v>
      </c>
      <c r="G63" s="10">
        <f>FC_IND_NMM_CM_E!G63+FC_IND_NMM_CR_E!G63+FC_IND_NMM_GL_E!G63</f>
        <v>0</v>
      </c>
      <c r="H63" s="10">
        <f>FC_IND_NMM_CM_E!H63+FC_IND_NMM_CR_E!H63+FC_IND_NMM_GL_E!H63</f>
        <v>0</v>
      </c>
      <c r="I63" s="10">
        <f>FC_IND_NMM_CM_E!I63+FC_IND_NMM_CR_E!I63+FC_IND_NMM_GL_E!I63</f>
        <v>0</v>
      </c>
      <c r="J63" s="10">
        <f>FC_IND_NMM_CM_E!J63+FC_IND_NMM_CR_E!J63+FC_IND_NMM_GL_E!J63</f>
        <v>0</v>
      </c>
      <c r="K63" s="10">
        <f>FC_IND_NMM_CM_E!K63+FC_IND_NMM_CR_E!K63+FC_IND_NMM_GL_E!K63</f>
        <v>0</v>
      </c>
      <c r="L63" s="10">
        <f>FC_IND_NMM_CM_E!L63+FC_IND_NMM_CR_E!L63+FC_IND_NMM_GL_E!L63</f>
        <v>0</v>
      </c>
      <c r="M63" s="10">
        <f>FC_IND_NMM_CM_E!M63+FC_IND_NMM_CR_E!M63+FC_IND_NMM_GL_E!M63</f>
        <v>0</v>
      </c>
      <c r="N63" s="10">
        <f>FC_IND_NMM_CM_E!N63+FC_IND_NMM_CR_E!N63+FC_IND_NMM_GL_E!N63</f>
        <v>0</v>
      </c>
      <c r="O63" s="10">
        <f>FC_IND_NMM_CM_E!O63+FC_IND_NMM_CR_E!O63+FC_IND_NMM_GL_E!O63</f>
        <v>0</v>
      </c>
      <c r="P63" s="10">
        <f>FC_IND_NMM_CM_E!P63+FC_IND_NMM_CR_E!P63+FC_IND_NMM_GL_E!P63</f>
        <v>0</v>
      </c>
      <c r="Q63" s="10">
        <f>FC_IND_NMM_CM_E!Q63+FC_IND_NMM_CR_E!Q63+FC_IND_NMM_GL_E!Q63</f>
        <v>0</v>
      </c>
      <c r="R63" s="10">
        <f>FC_IND_NMM_CM_E!R63+FC_IND_NMM_CR_E!R63+FC_IND_NMM_GL_E!R63</f>
        <v>0</v>
      </c>
      <c r="S63" s="10">
        <f>FC_IND_NMM_CM_E!S63+FC_IND_NMM_CR_E!S63+FC_IND_NMM_GL_E!S63</f>
        <v>0</v>
      </c>
      <c r="T63" s="10">
        <f>FC_IND_NMM_CM_E!T63+FC_IND_NMM_CR_E!T63+FC_IND_NMM_GL_E!T63</f>
        <v>0</v>
      </c>
      <c r="U63" s="10">
        <f>FC_IND_NMM_CM_E!U63+FC_IND_NMM_CR_E!U63+FC_IND_NMM_GL_E!U63</f>
        <v>0</v>
      </c>
      <c r="V63" s="10">
        <f>FC_IND_NMM_CM_E!V63+FC_IND_NMM_CR_E!V63+FC_IND_NMM_GL_E!V63</f>
        <v>0</v>
      </c>
      <c r="W63" s="10">
        <f>FC_IND_NMM_CM_E!W63+FC_IND_NMM_CR_E!W63+FC_IND_NMM_GL_E!W63</f>
        <v>0</v>
      </c>
      <c r="X63" s="10">
        <f>FC_IND_NMM_CM_E!X63+FC_IND_NMM_CR_E!X63+FC_IND_NMM_GL_E!X63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FC_IND_NMM_CM_E!C64+FC_IND_NMM_CR_E!C64+FC_IND_NMM_GL_E!C64</f>
        <v>0</v>
      </c>
      <c r="D64" s="10">
        <f>FC_IND_NMM_CM_E!D64+FC_IND_NMM_CR_E!D64+FC_IND_NMM_GL_E!D64</f>
        <v>0</v>
      </c>
      <c r="E64" s="10">
        <f>FC_IND_NMM_CM_E!E64+FC_IND_NMM_CR_E!E64+FC_IND_NMM_GL_E!E64</f>
        <v>0</v>
      </c>
      <c r="F64" s="10">
        <f>FC_IND_NMM_CM_E!F64+FC_IND_NMM_CR_E!F64+FC_IND_NMM_GL_E!F64</f>
        <v>0</v>
      </c>
      <c r="G64" s="10">
        <f>FC_IND_NMM_CM_E!G64+FC_IND_NMM_CR_E!G64+FC_IND_NMM_GL_E!G64</f>
        <v>0</v>
      </c>
      <c r="H64" s="10">
        <f>FC_IND_NMM_CM_E!H64+FC_IND_NMM_CR_E!H64+FC_IND_NMM_GL_E!H64</f>
        <v>0</v>
      </c>
      <c r="I64" s="10">
        <f>FC_IND_NMM_CM_E!I64+FC_IND_NMM_CR_E!I64+FC_IND_NMM_GL_E!I64</f>
        <v>0</v>
      </c>
      <c r="J64" s="10">
        <f>FC_IND_NMM_CM_E!J64+FC_IND_NMM_CR_E!J64+FC_IND_NMM_GL_E!J64</f>
        <v>0</v>
      </c>
      <c r="K64" s="10">
        <f>FC_IND_NMM_CM_E!K64+FC_IND_NMM_CR_E!K64+FC_IND_NMM_GL_E!K64</f>
        <v>0</v>
      </c>
      <c r="L64" s="10">
        <f>FC_IND_NMM_CM_E!L64+FC_IND_NMM_CR_E!L64+FC_IND_NMM_GL_E!L64</f>
        <v>0</v>
      </c>
      <c r="M64" s="10">
        <f>FC_IND_NMM_CM_E!M64+FC_IND_NMM_CR_E!M64+FC_IND_NMM_GL_E!M64</f>
        <v>0</v>
      </c>
      <c r="N64" s="10">
        <f>FC_IND_NMM_CM_E!N64+FC_IND_NMM_CR_E!N64+FC_IND_NMM_GL_E!N64</f>
        <v>0</v>
      </c>
      <c r="O64" s="10">
        <f>FC_IND_NMM_CM_E!O64+FC_IND_NMM_CR_E!O64+FC_IND_NMM_GL_E!O64</f>
        <v>0</v>
      </c>
      <c r="P64" s="10">
        <f>FC_IND_NMM_CM_E!P64+FC_IND_NMM_CR_E!P64+FC_IND_NMM_GL_E!P64</f>
        <v>0</v>
      </c>
      <c r="Q64" s="10">
        <f>FC_IND_NMM_CM_E!Q64+FC_IND_NMM_CR_E!Q64+FC_IND_NMM_GL_E!Q64</f>
        <v>0</v>
      </c>
      <c r="R64" s="10">
        <f>FC_IND_NMM_CM_E!R64+FC_IND_NMM_CR_E!R64+FC_IND_NMM_GL_E!R64</f>
        <v>0</v>
      </c>
      <c r="S64" s="10">
        <f>FC_IND_NMM_CM_E!S64+FC_IND_NMM_CR_E!S64+FC_IND_NMM_GL_E!S64</f>
        <v>0</v>
      </c>
      <c r="T64" s="10">
        <f>FC_IND_NMM_CM_E!T64+FC_IND_NMM_CR_E!T64+FC_IND_NMM_GL_E!T64</f>
        <v>0</v>
      </c>
      <c r="U64" s="10">
        <f>FC_IND_NMM_CM_E!U64+FC_IND_NMM_CR_E!U64+FC_IND_NMM_GL_E!U64</f>
        <v>0</v>
      </c>
      <c r="V64" s="10">
        <f>FC_IND_NMM_CM_E!V64+FC_IND_NMM_CR_E!V64+FC_IND_NMM_GL_E!V64</f>
        <v>0</v>
      </c>
      <c r="W64" s="10">
        <f>FC_IND_NMM_CM_E!W64+FC_IND_NMM_CR_E!W64+FC_IND_NMM_GL_E!W64</f>
        <v>0</v>
      </c>
      <c r="X64" s="10">
        <f>FC_IND_NMM_CM_E!X64+FC_IND_NMM_CR_E!X64+FC_IND_NMM_GL_E!X64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FC_IND_NMM_CM_E!C65+FC_IND_NMM_CR_E!C65+FC_IND_NMM_GL_E!C65</f>
        <v>0</v>
      </c>
      <c r="D65" s="10">
        <f>FC_IND_NMM_CM_E!D65+FC_IND_NMM_CR_E!D65+FC_IND_NMM_GL_E!D65</f>
        <v>0</v>
      </c>
      <c r="E65" s="10">
        <f>FC_IND_NMM_CM_E!E65+FC_IND_NMM_CR_E!E65+FC_IND_NMM_GL_E!E65</f>
        <v>0</v>
      </c>
      <c r="F65" s="10">
        <f>FC_IND_NMM_CM_E!F65+FC_IND_NMM_CR_E!F65+FC_IND_NMM_GL_E!F65</f>
        <v>0</v>
      </c>
      <c r="G65" s="10">
        <f>FC_IND_NMM_CM_E!G65+FC_IND_NMM_CR_E!G65+FC_IND_NMM_GL_E!G65</f>
        <v>0</v>
      </c>
      <c r="H65" s="10">
        <f>FC_IND_NMM_CM_E!H65+FC_IND_NMM_CR_E!H65+FC_IND_NMM_GL_E!H65</f>
        <v>0</v>
      </c>
      <c r="I65" s="10">
        <f>FC_IND_NMM_CM_E!I65+FC_IND_NMM_CR_E!I65+FC_IND_NMM_GL_E!I65</f>
        <v>0</v>
      </c>
      <c r="J65" s="10">
        <f>FC_IND_NMM_CM_E!J65+FC_IND_NMM_CR_E!J65+FC_IND_NMM_GL_E!J65</f>
        <v>0</v>
      </c>
      <c r="K65" s="10">
        <f>FC_IND_NMM_CM_E!K65+FC_IND_NMM_CR_E!K65+FC_IND_NMM_GL_E!K65</f>
        <v>0</v>
      </c>
      <c r="L65" s="10">
        <f>FC_IND_NMM_CM_E!L65+FC_IND_NMM_CR_E!L65+FC_IND_NMM_GL_E!L65</f>
        <v>0</v>
      </c>
      <c r="M65" s="10">
        <f>FC_IND_NMM_CM_E!M65+FC_IND_NMM_CR_E!M65+FC_IND_NMM_GL_E!M65</f>
        <v>0</v>
      </c>
      <c r="N65" s="10">
        <f>FC_IND_NMM_CM_E!N65+FC_IND_NMM_CR_E!N65+FC_IND_NMM_GL_E!N65</f>
        <v>0</v>
      </c>
      <c r="O65" s="10">
        <f>FC_IND_NMM_CM_E!O65+FC_IND_NMM_CR_E!O65+FC_IND_NMM_GL_E!O65</f>
        <v>0</v>
      </c>
      <c r="P65" s="10">
        <f>FC_IND_NMM_CM_E!P65+FC_IND_NMM_CR_E!P65+FC_IND_NMM_GL_E!P65</f>
        <v>0</v>
      </c>
      <c r="Q65" s="10">
        <f>FC_IND_NMM_CM_E!Q65+FC_IND_NMM_CR_E!Q65+FC_IND_NMM_GL_E!Q65</f>
        <v>0</v>
      </c>
      <c r="R65" s="10">
        <f>FC_IND_NMM_CM_E!R65+FC_IND_NMM_CR_E!R65+FC_IND_NMM_GL_E!R65</f>
        <v>0</v>
      </c>
      <c r="S65" s="10">
        <f>FC_IND_NMM_CM_E!S65+FC_IND_NMM_CR_E!S65+FC_IND_NMM_GL_E!S65</f>
        <v>0</v>
      </c>
      <c r="T65" s="10">
        <f>FC_IND_NMM_CM_E!T65+FC_IND_NMM_CR_E!T65+FC_IND_NMM_GL_E!T65</f>
        <v>0</v>
      </c>
      <c r="U65" s="10">
        <f>FC_IND_NMM_CM_E!U65+FC_IND_NMM_CR_E!U65+FC_IND_NMM_GL_E!U65</f>
        <v>0</v>
      </c>
      <c r="V65" s="10">
        <f>FC_IND_NMM_CM_E!V65+FC_IND_NMM_CR_E!V65+FC_IND_NMM_GL_E!V65</f>
        <v>0</v>
      </c>
      <c r="W65" s="10">
        <f>FC_IND_NMM_CM_E!W65+FC_IND_NMM_CR_E!W65+FC_IND_NMM_GL_E!W65</f>
        <v>0</v>
      </c>
      <c r="X65" s="10">
        <f>FC_IND_NMM_CM_E!X65+FC_IND_NMM_CR_E!X65+FC_IND_NMM_GL_E!X65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FC_IND_NMM_CM_E!C66+FC_IND_NMM_CR_E!C66+FC_IND_NMM_GL_E!C66</f>
        <v>0</v>
      </c>
      <c r="D66" s="10">
        <f>FC_IND_NMM_CM_E!D66+FC_IND_NMM_CR_E!D66+FC_IND_NMM_GL_E!D66</f>
        <v>0</v>
      </c>
      <c r="E66" s="10">
        <f>FC_IND_NMM_CM_E!E66+FC_IND_NMM_CR_E!E66+FC_IND_NMM_GL_E!E66</f>
        <v>0</v>
      </c>
      <c r="F66" s="10">
        <f>FC_IND_NMM_CM_E!F66+FC_IND_NMM_CR_E!F66+FC_IND_NMM_GL_E!F66</f>
        <v>0</v>
      </c>
      <c r="G66" s="10">
        <f>FC_IND_NMM_CM_E!G66+FC_IND_NMM_CR_E!G66+FC_IND_NMM_GL_E!G66</f>
        <v>0</v>
      </c>
      <c r="H66" s="10">
        <f>FC_IND_NMM_CM_E!H66+FC_IND_NMM_CR_E!H66+FC_IND_NMM_GL_E!H66</f>
        <v>0</v>
      </c>
      <c r="I66" s="10">
        <f>FC_IND_NMM_CM_E!I66+FC_IND_NMM_CR_E!I66+FC_IND_NMM_GL_E!I66</f>
        <v>0</v>
      </c>
      <c r="J66" s="10">
        <f>FC_IND_NMM_CM_E!J66+FC_IND_NMM_CR_E!J66+FC_IND_NMM_GL_E!J66</f>
        <v>0</v>
      </c>
      <c r="K66" s="10">
        <f>FC_IND_NMM_CM_E!K66+FC_IND_NMM_CR_E!K66+FC_IND_NMM_GL_E!K66</f>
        <v>0</v>
      </c>
      <c r="L66" s="10">
        <f>FC_IND_NMM_CM_E!L66+FC_IND_NMM_CR_E!L66+FC_IND_NMM_GL_E!L66</f>
        <v>0</v>
      </c>
      <c r="M66" s="10">
        <f>FC_IND_NMM_CM_E!M66+FC_IND_NMM_CR_E!M66+FC_IND_NMM_GL_E!M66</f>
        <v>0</v>
      </c>
      <c r="N66" s="10">
        <f>FC_IND_NMM_CM_E!N66+FC_IND_NMM_CR_E!N66+FC_IND_NMM_GL_E!N66</f>
        <v>0</v>
      </c>
      <c r="O66" s="10">
        <f>FC_IND_NMM_CM_E!O66+FC_IND_NMM_CR_E!O66+FC_IND_NMM_GL_E!O66</f>
        <v>0</v>
      </c>
      <c r="P66" s="10">
        <f>FC_IND_NMM_CM_E!P66+FC_IND_NMM_CR_E!P66+FC_IND_NMM_GL_E!P66</f>
        <v>0</v>
      </c>
      <c r="Q66" s="10">
        <f>FC_IND_NMM_CM_E!Q66+FC_IND_NMM_CR_E!Q66+FC_IND_NMM_GL_E!Q66</f>
        <v>0</v>
      </c>
      <c r="R66" s="10">
        <f>FC_IND_NMM_CM_E!R66+FC_IND_NMM_CR_E!R66+FC_IND_NMM_GL_E!R66</f>
        <v>0</v>
      </c>
      <c r="S66" s="10">
        <f>FC_IND_NMM_CM_E!S66+FC_IND_NMM_CR_E!S66+FC_IND_NMM_GL_E!S66</f>
        <v>0</v>
      </c>
      <c r="T66" s="10">
        <f>FC_IND_NMM_CM_E!T66+FC_IND_NMM_CR_E!T66+FC_IND_NMM_GL_E!T66</f>
        <v>0</v>
      </c>
      <c r="U66" s="10">
        <f>FC_IND_NMM_CM_E!U66+FC_IND_NMM_CR_E!U66+FC_IND_NMM_GL_E!U66</f>
        <v>0</v>
      </c>
      <c r="V66" s="10">
        <f>FC_IND_NMM_CM_E!V66+FC_IND_NMM_CR_E!V66+FC_IND_NMM_GL_E!V66</f>
        <v>0</v>
      </c>
      <c r="W66" s="10">
        <f>FC_IND_NMM_CM_E!W66+FC_IND_NMM_CR_E!W66+FC_IND_NMM_GL_E!W66</f>
        <v>0</v>
      </c>
      <c r="X66" s="10">
        <f>FC_IND_NMM_CM_E!X66+FC_IND_NMM_CR_E!X66+FC_IND_NMM_GL_E!X66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FC_IND_NMM_CM_E!C67+FC_IND_NMM_CR_E!C67+FC_IND_NMM_GL_E!C67</f>
        <v>0</v>
      </c>
      <c r="D67" s="10">
        <f>FC_IND_NMM_CM_E!D67+FC_IND_NMM_CR_E!D67+FC_IND_NMM_GL_E!D67</f>
        <v>0</v>
      </c>
      <c r="E67" s="10">
        <f>FC_IND_NMM_CM_E!E67+FC_IND_NMM_CR_E!E67+FC_IND_NMM_GL_E!E67</f>
        <v>0</v>
      </c>
      <c r="F67" s="10">
        <f>FC_IND_NMM_CM_E!F67+FC_IND_NMM_CR_E!F67+FC_IND_NMM_GL_E!F67</f>
        <v>0</v>
      </c>
      <c r="G67" s="10">
        <f>FC_IND_NMM_CM_E!G67+FC_IND_NMM_CR_E!G67+FC_IND_NMM_GL_E!G67</f>
        <v>0</v>
      </c>
      <c r="H67" s="10">
        <f>FC_IND_NMM_CM_E!H67+FC_IND_NMM_CR_E!H67+FC_IND_NMM_GL_E!H67</f>
        <v>0</v>
      </c>
      <c r="I67" s="10">
        <f>FC_IND_NMM_CM_E!I67+FC_IND_NMM_CR_E!I67+FC_IND_NMM_GL_E!I67</f>
        <v>0</v>
      </c>
      <c r="J67" s="10">
        <f>FC_IND_NMM_CM_E!J67+FC_IND_NMM_CR_E!J67+FC_IND_NMM_GL_E!J67</f>
        <v>0</v>
      </c>
      <c r="K67" s="10">
        <f>FC_IND_NMM_CM_E!K67+FC_IND_NMM_CR_E!K67+FC_IND_NMM_GL_E!K67</f>
        <v>0</v>
      </c>
      <c r="L67" s="10">
        <f>FC_IND_NMM_CM_E!L67+FC_IND_NMM_CR_E!L67+FC_IND_NMM_GL_E!L67</f>
        <v>0</v>
      </c>
      <c r="M67" s="10">
        <f>FC_IND_NMM_CM_E!M67+FC_IND_NMM_CR_E!M67+FC_IND_NMM_GL_E!M67</f>
        <v>0</v>
      </c>
      <c r="N67" s="10">
        <f>FC_IND_NMM_CM_E!N67+FC_IND_NMM_CR_E!N67+FC_IND_NMM_GL_E!N67</f>
        <v>0</v>
      </c>
      <c r="O67" s="10">
        <f>FC_IND_NMM_CM_E!O67+FC_IND_NMM_CR_E!O67+FC_IND_NMM_GL_E!O67</f>
        <v>0</v>
      </c>
      <c r="P67" s="10">
        <f>FC_IND_NMM_CM_E!P67+FC_IND_NMM_CR_E!P67+FC_IND_NMM_GL_E!P67</f>
        <v>0</v>
      </c>
      <c r="Q67" s="10">
        <f>FC_IND_NMM_CM_E!Q67+FC_IND_NMM_CR_E!Q67+FC_IND_NMM_GL_E!Q67</f>
        <v>0</v>
      </c>
      <c r="R67" s="10">
        <f>FC_IND_NMM_CM_E!R67+FC_IND_NMM_CR_E!R67+FC_IND_NMM_GL_E!R67</f>
        <v>0</v>
      </c>
      <c r="S67" s="10">
        <f>FC_IND_NMM_CM_E!S67+FC_IND_NMM_CR_E!S67+FC_IND_NMM_GL_E!S67</f>
        <v>0</v>
      </c>
      <c r="T67" s="10">
        <f>FC_IND_NMM_CM_E!T67+FC_IND_NMM_CR_E!T67+FC_IND_NMM_GL_E!T67</f>
        <v>0</v>
      </c>
      <c r="U67" s="10">
        <f>FC_IND_NMM_CM_E!U67+FC_IND_NMM_CR_E!U67+FC_IND_NMM_GL_E!U67</f>
        <v>0</v>
      </c>
      <c r="V67" s="10">
        <f>FC_IND_NMM_CM_E!V67+FC_IND_NMM_CR_E!V67+FC_IND_NMM_GL_E!V67</f>
        <v>0</v>
      </c>
      <c r="W67" s="10">
        <f>FC_IND_NMM_CM_E!W67+FC_IND_NMM_CR_E!W67+FC_IND_NMM_GL_E!W67</f>
        <v>0</v>
      </c>
      <c r="X67" s="10">
        <f>FC_IND_NMM_CM_E!X67+FC_IND_NMM_CR_E!X67+FC_IND_NMM_GL_E!X67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FC_IND_NMM_CM_E!C68+FC_IND_NMM_CR_E!C68+FC_IND_NMM_GL_E!C68</f>
        <v>0</v>
      </c>
      <c r="D68" s="10">
        <f>FC_IND_NMM_CM_E!D68+FC_IND_NMM_CR_E!D68+FC_IND_NMM_GL_E!D68</f>
        <v>0</v>
      </c>
      <c r="E68" s="10">
        <f>FC_IND_NMM_CM_E!E68+FC_IND_NMM_CR_E!E68+FC_IND_NMM_GL_E!E68</f>
        <v>0</v>
      </c>
      <c r="F68" s="10">
        <f>FC_IND_NMM_CM_E!F68+FC_IND_NMM_CR_E!F68+FC_IND_NMM_GL_E!F68</f>
        <v>0</v>
      </c>
      <c r="G68" s="10">
        <f>FC_IND_NMM_CM_E!G68+FC_IND_NMM_CR_E!G68+FC_IND_NMM_GL_E!G68</f>
        <v>0</v>
      </c>
      <c r="H68" s="10">
        <f>FC_IND_NMM_CM_E!H68+FC_IND_NMM_CR_E!H68+FC_IND_NMM_GL_E!H68</f>
        <v>0</v>
      </c>
      <c r="I68" s="10">
        <f>FC_IND_NMM_CM_E!I68+FC_IND_NMM_CR_E!I68+FC_IND_NMM_GL_E!I68</f>
        <v>0</v>
      </c>
      <c r="J68" s="10">
        <f>FC_IND_NMM_CM_E!J68+FC_IND_NMM_CR_E!J68+FC_IND_NMM_GL_E!J68</f>
        <v>0</v>
      </c>
      <c r="K68" s="10">
        <f>FC_IND_NMM_CM_E!K68+FC_IND_NMM_CR_E!K68+FC_IND_NMM_GL_E!K68</f>
        <v>0</v>
      </c>
      <c r="L68" s="10">
        <f>FC_IND_NMM_CM_E!L68+FC_IND_NMM_CR_E!L68+FC_IND_NMM_GL_E!L68</f>
        <v>0</v>
      </c>
      <c r="M68" s="10">
        <f>FC_IND_NMM_CM_E!M68+FC_IND_NMM_CR_E!M68+FC_IND_NMM_GL_E!M68</f>
        <v>0</v>
      </c>
      <c r="N68" s="10">
        <f>FC_IND_NMM_CM_E!N68+FC_IND_NMM_CR_E!N68+FC_IND_NMM_GL_E!N68</f>
        <v>0</v>
      </c>
      <c r="O68" s="10">
        <f>FC_IND_NMM_CM_E!O68+FC_IND_NMM_CR_E!O68+FC_IND_NMM_GL_E!O68</f>
        <v>0</v>
      </c>
      <c r="P68" s="10">
        <f>FC_IND_NMM_CM_E!P68+FC_IND_NMM_CR_E!P68+FC_IND_NMM_GL_E!P68</f>
        <v>0</v>
      </c>
      <c r="Q68" s="10">
        <f>FC_IND_NMM_CM_E!Q68+FC_IND_NMM_CR_E!Q68+FC_IND_NMM_GL_E!Q68</f>
        <v>0</v>
      </c>
      <c r="R68" s="10">
        <f>FC_IND_NMM_CM_E!R68+FC_IND_NMM_CR_E!R68+FC_IND_NMM_GL_E!R68</f>
        <v>0</v>
      </c>
      <c r="S68" s="10">
        <f>FC_IND_NMM_CM_E!S68+FC_IND_NMM_CR_E!S68+FC_IND_NMM_GL_E!S68</f>
        <v>0</v>
      </c>
      <c r="T68" s="10">
        <f>FC_IND_NMM_CM_E!T68+FC_IND_NMM_CR_E!T68+FC_IND_NMM_GL_E!T68</f>
        <v>0</v>
      </c>
      <c r="U68" s="10">
        <f>FC_IND_NMM_CM_E!U68+FC_IND_NMM_CR_E!U68+FC_IND_NMM_GL_E!U68</f>
        <v>0</v>
      </c>
      <c r="V68" s="10">
        <f>FC_IND_NMM_CM_E!V68+FC_IND_NMM_CR_E!V68+FC_IND_NMM_GL_E!V68</f>
        <v>0</v>
      </c>
      <c r="W68" s="10">
        <f>FC_IND_NMM_CM_E!W68+FC_IND_NMM_CR_E!W68+FC_IND_NMM_GL_E!W68</f>
        <v>0</v>
      </c>
      <c r="X68" s="10">
        <f>FC_IND_NMM_CM_E!X68+FC_IND_NMM_CR_E!X68+FC_IND_NMM_GL_E!X68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FC_IND_NMM_CM_E!C69+FC_IND_NMM_CR_E!C69+FC_IND_NMM_GL_E!C69</f>
        <v>0</v>
      </c>
      <c r="D69" s="10">
        <f>FC_IND_NMM_CM_E!D69+FC_IND_NMM_CR_E!D69+FC_IND_NMM_GL_E!D69</f>
        <v>0</v>
      </c>
      <c r="E69" s="10">
        <f>FC_IND_NMM_CM_E!E69+FC_IND_NMM_CR_E!E69+FC_IND_NMM_GL_E!E69</f>
        <v>0</v>
      </c>
      <c r="F69" s="10">
        <f>FC_IND_NMM_CM_E!F69+FC_IND_NMM_CR_E!F69+FC_IND_NMM_GL_E!F69</f>
        <v>0</v>
      </c>
      <c r="G69" s="10">
        <f>FC_IND_NMM_CM_E!G69+FC_IND_NMM_CR_E!G69+FC_IND_NMM_GL_E!G69</f>
        <v>0</v>
      </c>
      <c r="H69" s="10">
        <f>FC_IND_NMM_CM_E!H69+FC_IND_NMM_CR_E!H69+FC_IND_NMM_GL_E!H69</f>
        <v>0</v>
      </c>
      <c r="I69" s="10">
        <f>FC_IND_NMM_CM_E!I69+FC_IND_NMM_CR_E!I69+FC_IND_NMM_GL_E!I69</f>
        <v>0</v>
      </c>
      <c r="J69" s="10">
        <f>FC_IND_NMM_CM_E!J69+FC_IND_NMM_CR_E!J69+FC_IND_NMM_GL_E!J69</f>
        <v>0</v>
      </c>
      <c r="K69" s="10">
        <f>FC_IND_NMM_CM_E!K69+FC_IND_NMM_CR_E!K69+FC_IND_NMM_GL_E!K69</f>
        <v>0</v>
      </c>
      <c r="L69" s="10">
        <f>FC_IND_NMM_CM_E!L69+FC_IND_NMM_CR_E!L69+FC_IND_NMM_GL_E!L69</f>
        <v>0</v>
      </c>
      <c r="M69" s="10">
        <f>FC_IND_NMM_CM_E!M69+FC_IND_NMM_CR_E!M69+FC_IND_NMM_GL_E!M69</f>
        <v>0</v>
      </c>
      <c r="N69" s="10">
        <f>FC_IND_NMM_CM_E!N69+FC_IND_NMM_CR_E!N69+FC_IND_NMM_GL_E!N69</f>
        <v>0</v>
      </c>
      <c r="O69" s="10">
        <f>FC_IND_NMM_CM_E!O69+FC_IND_NMM_CR_E!O69+FC_IND_NMM_GL_E!O69</f>
        <v>0</v>
      </c>
      <c r="P69" s="10">
        <f>FC_IND_NMM_CM_E!P69+FC_IND_NMM_CR_E!P69+FC_IND_NMM_GL_E!P69</f>
        <v>0</v>
      </c>
      <c r="Q69" s="10">
        <f>FC_IND_NMM_CM_E!Q69+FC_IND_NMM_CR_E!Q69+FC_IND_NMM_GL_E!Q69</f>
        <v>0</v>
      </c>
      <c r="R69" s="10">
        <f>FC_IND_NMM_CM_E!R69+FC_IND_NMM_CR_E!R69+FC_IND_NMM_GL_E!R69</f>
        <v>0</v>
      </c>
      <c r="S69" s="10">
        <f>FC_IND_NMM_CM_E!S69+FC_IND_NMM_CR_E!S69+FC_IND_NMM_GL_E!S69</f>
        <v>0</v>
      </c>
      <c r="T69" s="10">
        <f>FC_IND_NMM_CM_E!T69+FC_IND_NMM_CR_E!T69+FC_IND_NMM_GL_E!T69</f>
        <v>0</v>
      </c>
      <c r="U69" s="10">
        <f>FC_IND_NMM_CM_E!U69+FC_IND_NMM_CR_E!U69+FC_IND_NMM_GL_E!U69</f>
        <v>0</v>
      </c>
      <c r="V69" s="10">
        <f>FC_IND_NMM_CM_E!V69+FC_IND_NMM_CR_E!V69+FC_IND_NMM_GL_E!V69</f>
        <v>0</v>
      </c>
      <c r="W69" s="10">
        <f>FC_IND_NMM_CM_E!W69+FC_IND_NMM_CR_E!W69+FC_IND_NMM_GL_E!W69</f>
        <v>0</v>
      </c>
      <c r="X69" s="10">
        <f>FC_IND_NMM_CM_E!X69+FC_IND_NMM_CR_E!X69+FC_IND_NMM_GL_E!X69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FC_IND_NMM_CM_E!C70+FC_IND_NMM_CR_E!C70+FC_IND_NMM_GL_E!C70</f>
        <v>0</v>
      </c>
      <c r="D70" s="10">
        <f>FC_IND_NMM_CM_E!D70+FC_IND_NMM_CR_E!D70+FC_IND_NMM_GL_E!D70</f>
        <v>0</v>
      </c>
      <c r="E70" s="10">
        <f>FC_IND_NMM_CM_E!E70+FC_IND_NMM_CR_E!E70+FC_IND_NMM_GL_E!E70</f>
        <v>0</v>
      </c>
      <c r="F70" s="10">
        <f>FC_IND_NMM_CM_E!F70+FC_IND_NMM_CR_E!F70+FC_IND_NMM_GL_E!F70</f>
        <v>0</v>
      </c>
      <c r="G70" s="10">
        <f>FC_IND_NMM_CM_E!G70+FC_IND_NMM_CR_E!G70+FC_IND_NMM_GL_E!G70</f>
        <v>0</v>
      </c>
      <c r="H70" s="10">
        <f>FC_IND_NMM_CM_E!H70+FC_IND_NMM_CR_E!H70+FC_IND_NMM_GL_E!H70</f>
        <v>0</v>
      </c>
      <c r="I70" s="10">
        <f>FC_IND_NMM_CM_E!I70+FC_IND_NMM_CR_E!I70+FC_IND_NMM_GL_E!I70</f>
        <v>0</v>
      </c>
      <c r="J70" s="10">
        <f>FC_IND_NMM_CM_E!J70+FC_IND_NMM_CR_E!J70+FC_IND_NMM_GL_E!J70</f>
        <v>0</v>
      </c>
      <c r="K70" s="10">
        <f>FC_IND_NMM_CM_E!K70+FC_IND_NMM_CR_E!K70+FC_IND_NMM_GL_E!K70</f>
        <v>0</v>
      </c>
      <c r="L70" s="10">
        <f>FC_IND_NMM_CM_E!L70+FC_IND_NMM_CR_E!L70+FC_IND_NMM_GL_E!L70</f>
        <v>0</v>
      </c>
      <c r="M70" s="10">
        <f>FC_IND_NMM_CM_E!M70+FC_IND_NMM_CR_E!M70+FC_IND_NMM_GL_E!M70</f>
        <v>0</v>
      </c>
      <c r="N70" s="10">
        <f>FC_IND_NMM_CM_E!N70+FC_IND_NMM_CR_E!N70+FC_IND_NMM_GL_E!N70</f>
        <v>0</v>
      </c>
      <c r="O70" s="10">
        <f>FC_IND_NMM_CM_E!O70+FC_IND_NMM_CR_E!O70+FC_IND_NMM_GL_E!O70</f>
        <v>0</v>
      </c>
      <c r="P70" s="10">
        <f>FC_IND_NMM_CM_E!P70+FC_IND_NMM_CR_E!P70+FC_IND_NMM_GL_E!P70</f>
        <v>0</v>
      </c>
      <c r="Q70" s="10">
        <f>FC_IND_NMM_CM_E!Q70+FC_IND_NMM_CR_E!Q70+FC_IND_NMM_GL_E!Q70</f>
        <v>0</v>
      </c>
      <c r="R70" s="10">
        <f>FC_IND_NMM_CM_E!R70+FC_IND_NMM_CR_E!R70+FC_IND_NMM_GL_E!R70</f>
        <v>0</v>
      </c>
      <c r="S70" s="10">
        <f>FC_IND_NMM_CM_E!S70+FC_IND_NMM_CR_E!S70+FC_IND_NMM_GL_E!S70</f>
        <v>0</v>
      </c>
      <c r="T70" s="10">
        <f>FC_IND_NMM_CM_E!T70+FC_IND_NMM_CR_E!T70+FC_IND_NMM_GL_E!T70</f>
        <v>0</v>
      </c>
      <c r="U70" s="10">
        <f>FC_IND_NMM_CM_E!U70+FC_IND_NMM_CR_E!U70+FC_IND_NMM_GL_E!U70</f>
        <v>0</v>
      </c>
      <c r="V70" s="10">
        <f>FC_IND_NMM_CM_E!V70+FC_IND_NMM_CR_E!V70+FC_IND_NMM_GL_E!V70</f>
        <v>0</v>
      </c>
      <c r="W70" s="10">
        <f>FC_IND_NMM_CM_E!W70+FC_IND_NMM_CR_E!W70+FC_IND_NMM_GL_E!W70</f>
        <v>0</v>
      </c>
      <c r="X70" s="10">
        <f>FC_IND_NMM_CM_E!X70+FC_IND_NMM_CR_E!X70+FC_IND_NMM_GL_E!X70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FC_IND_NMM_CM_E!C72+FC_IND_NMM_CR_E!C72+FC_IND_NMM_GL_E!C72</f>
        <v>0</v>
      </c>
      <c r="D72" s="10">
        <f>FC_IND_NMM_CM_E!D72+FC_IND_NMM_CR_E!D72+FC_IND_NMM_GL_E!D72</f>
        <v>0</v>
      </c>
      <c r="E72" s="10">
        <f>FC_IND_NMM_CM_E!E72+FC_IND_NMM_CR_E!E72+FC_IND_NMM_GL_E!E72</f>
        <v>0</v>
      </c>
      <c r="F72" s="10">
        <f>FC_IND_NMM_CM_E!F72+FC_IND_NMM_CR_E!F72+FC_IND_NMM_GL_E!F72</f>
        <v>0</v>
      </c>
      <c r="G72" s="10">
        <f>FC_IND_NMM_CM_E!G72+FC_IND_NMM_CR_E!G72+FC_IND_NMM_GL_E!G72</f>
        <v>0</v>
      </c>
      <c r="H72" s="10">
        <f>FC_IND_NMM_CM_E!H72+FC_IND_NMM_CR_E!H72+FC_IND_NMM_GL_E!H72</f>
        <v>0</v>
      </c>
      <c r="I72" s="10">
        <f>FC_IND_NMM_CM_E!I72+FC_IND_NMM_CR_E!I72+FC_IND_NMM_GL_E!I72</f>
        <v>0</v>
      </c>
      <c r="J72" s="10">
        <f>FC_IND_NMM_CM_E!J72+FC_IND_NMM_CR_E!J72+FC_IND_NMM_GL_E!J72</f>
        <v>0</v>
      </c>
      <c r="K72" s="10">
        <f>FC_IND_NMM_CM_E!K72+FC_IND_NMM_CR_E!K72+FC_IND_NMM_GL_E!K72</f>
        <v>0</v>
      </c>
      <c r="L72" s="10">
        <f>FC_IND_NMM_CM_E!L72+FC_IND_NMM_CR_E!L72+FC_IND_NMM_GL_E!L72</f>
        <v>0</v>
      </c>
      <c r="M72" s="10">
        <f>FC_IND_NMM_CM_E!M72+FC_IND_NMM_CR_E!M72+FC_IND_NMM_GL_E!M72</f>
        <v>0</v>
      </c>
      <c r="N72" s="10">
        <f>FC_IND_NMM_CM_E!N72+FC_IND_NMM_CR_E!N72+FC_IND_NMM_GL_E!N72</f>
        <v>0</v>
      </c>
      <c r="O72" s="10">
        <f>FC_IND_NMM_CM_E!O72+FC_IND_NMM_CR_E!O72+FC_IND_NMM_GL_E!O72</f>
        <v>0</v>
      </c>
      <c r="P72" s="10">
        <f>FC_IND_NMM_CM_E!P72+FC_IND_NMM_CR_E!P72+FC_IND_NMM_GL_E!P72</f>
        <v>0</v>
      </c>
      <c r="Q72" s="10">
        <f>FC_IND_NMM_CM_E!Q72+FC_IND_NMM_CR_E!Q72+FC_IND_NMM_GL_E!Q72</f>
        <v>0</v>
      </c>
      <c r="R72" s="10">
        <f>FC_IND_NMM_CM_E!R72+FC_IND_NMM_CR_E!R72+FC_IND_NMM_GL_E!R72</f>
        <v>0</v>
      </c>
      <c r="S72" s="10">
        <f>FC_IND_NMM_CM_E!S72+FC_IND_NMM_CR_E!S72+FC_IND_NMM_GL_E!S72</f>
        <v>0</v>
      </c>
      <c r="T72" s="10">
        <f>FC_IND_NMM_CM_E!T72+FC_IND_NMM_CR_E!T72+FC_IND_NMM_GL_E!T72</f>
        <v>0</v>
      </c>
      <c r="U72" s="10">
        <f>FC_IND_NMM_CM_E!U72+FC_IND_NMM_CR_E!U72+FC_IND_NMM_GL_E!U72</f>
        <v>0</v>
      </c>
      <c r="V72" s="10">
        <f>FC_IND_NMM_CM_E!V72+FC_IND_NMM_CR_E!V72+FC_IND_NMM_GL_E!V72</f>
        <v>0</v>
      </c>
      <c r="W72" s="10">
        <f>FC_IND_NMM_CM_E!W72+FC_IND_NMM_CR_E!W72+FC_IND_NMM_GL_E!W72</f>
        <v>0</v>
      </c>
      <c r="X72" s="10">
        <f>FC_IND_NMM_CM_E!X72+FC_IND_NMM_CR_E!X72+FC_IND_NMM_GL_E!X72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FC_IND_NMM_CM_E!C73+FC_IND_NMM_CR_E!C73+FC_IND_NMM_GL_E!C73</f>
        <v>0</v>
      </c>
      <c r="D73" s="10">
        <f>FC_IND_NMM_CM_E!D73+FC_IND_NMM_CR_E!D73+FC_IND_NMM_GL_E!D73</f>
        <v>0</v>
      </c>
      <c r="E73" s="10">
        <f>FC_IND_NMM_CM_E!E73+FC_IND_NMM_CR_E!E73+FC_IND_NMM_GL_E!E73</f>
        <v>0</v>
      </c>
      <c r="F73" s="10">
        <f>FC_IND_NMM_CM_E!F73+FC_IND_NMM_CR_E!F73+FC_IND_NMM_GL_E!F73</f>
        <v>0</v>
      </c>
      <c r="G73" s="10">
        <f>FC_IND_NMM_CM_E!G73+FC_IND_NMM_CR_E!G73+FC_IND_NMM_GL_E!G73</f>
        <v>0</v>
      </c>
      <c r="H73" s="10">
        <f>FC_IND_NMM_CM_E!H73+FC_IND_NMM_CR_E!H73+FC_IND_NMM_GL_E!H73</f>
        <v>0</v>
      </c>
      <c r="I73" s="10">
        <f>FC_IND_NMM_CM_E!I73+FC_IND_NMM_CR_E!I73+FC_IND_NMM_GL_E!I73</f>
        <v>0</v>
      </c>
      <c r="J73" s="10">
        <f>FC_IND_NMM_CM_E!J73+FC_IND_NMM_CR_E!J73+FC_IND_NMM_GL_E!J73</f>
        <v>0</v>
      </c>
      <c r="K73" s="10">
        <f>FC_IND_NMM_CM_E!K73+FC_IND_NMM_CR_E!K73+FC_IND_NMM_GL_E!K73</f>
        <v>0</v>
      </c>
      <c r="L73" s="10">
        <f>FC_IND_NMM_CM_E!L73+FC_IND_NMM_CR_E!L73+FC_IND_NMM_GL_E!L73</f>
        <v>0</v>
      </c>
      <c r="M73" s="10">
        <f>FC_IND_NMM_CM_E!M73+FC_IND_NMM_CR_E!M73+FC_IND_NMM_GL_E!M73</f>
        <v>0</v>
      </c>
      <c r="N73" s="10">
        <f>FC_IND_NMM_CM_E!N73+FC_IND_NMM_CR_E!N73+FC_IND_NMM_GL_E!N73</f>
        <v>0</v>
      </c>
      <c r="O73" s="10">
        <f>FC_IND_NMM_CM_E!O73+FC_IND_NMM_CR_E!O73+FC_IND_NMM_GL_E!O73</f>
        <v>0</v>
      </c>
      <c r="P73" s="10">
        <f>FC_IND_NMM_CM_E!P73+FC_IND_NMM_CR_E!P73+FC_IND_NMM_GL_E!P73</f>
        <v>0</v>
      </c>
      <c r="Q73" s="10">
        <f>FC_IND_NMM_CM_E!Q73+FC_IND_NMM_CR_E!Q73+FC_IND_NMM_GL_E!Q73</f>
        <v>0</v>
      </c>
      <c r="R73" s="10">
        <f>FC_IND_NMM_CM_E!R73+FC_IND_NMM_CR_E!R73+FC_IND_NMM_GL_E!R73</f>
        <v>0</v>
      </c>
      <c r="S73" s="10">
        <f>FC_IND_NMM_CM_E!S73+FC_IND_NMM_CR_E!S73+FC_IND_NMM_GL_E!S73</f>
        <v>0</v>
      </c>
      <c r="T73" s="10">
        <f>FC_IND_NMM_CM_E!T73+FC_IND_NMM_CR_E!T73+FC_IND_NMM_GL_E!T73</f>
        <v>0</v>
      </c>
      <c r="U73" s="10">
        <f>FC_IND_NMM_CM_E!U73+FC_IND_NMM_CR_E!U73+FC_IND_NMM_GL_E!U73</f>
        <v>0</v>
      </c>
      <c r="V73" s="10">
        <f>FC_IND_NMM_CM_E!V73+FC_IND_NMM_CR_E!V73+FC_IND_NMM_GL_E!V73</f>
        <v>0</v>
      </c>
      <c r="W73" s="10">
        <f>FC_IND_NMM_CM_E!W73+FC_IND_NMM_CR_E!W73+FC_IND_NMM_GL_E!W73</f>
        <v>0</v>
      </c>
      <c r="X73" s="10">
        <f>FC_IND_NMM_CM_E!X73+FC_IND_NMM_CR_E!X73+FC_IND_NMM_GL_E!X73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FC_IND_NMM_CM_E!C74+FC_IND_NMM_CR_E!C74+FC_IND_NMM_GL_E!C74</f>
        <v>0</v>
      </c>
      <c r="D74" s="37">
        <f>FC_IND_NMM_CM_E!D74+FC_IND_NMM_CR_E!D74+FC_IND_NMM_GL_E!D74</f>
        <v>0</v>
      </c>
      <c r="E74" s="37">
        <f>FC_IND_NMM_CM_E!E74+FC_IND_NMM_CR_E!E74+FC_IND_NMM_GL_E!E74</f>
        <v>0</v>
      </c>
      <c r="F74" s="37">
        <f>FC_IND_NMM_CM_E!F74+FC_IND_NMM_CR_E!F74+FC_IND_NMM_GL_E!F74</f>
        <v>0</v>
      </c>
      <c r="G74" s="37">
        <f>FC_IND_NMM_CM_E!G74+FC_IND_NMM_CR_E!G74+FC_IND_NMM_GL_E!G74</f>
        <v>0</v>
      </c>
      <c r="H74" s="37">
        <f>FC_IND_NMM_CM_E!H74+FC_IND_NMM_CR_E!H74+FC_IND_NMM_GL_E!H74</f>
        <v>0</v>
      </c>
      <c r="I74" s="37">
        <f>FC_IND_NMM_CM_E!I74+FC_IND_NMM_CR_E!I74+FC_IND_NMM_GL_E!I74</f>
        <v>0</v>
      </c>
      <c r="J74" s="37">
        <f>FC_IND_NMM_CM_E!J74+FC_IND_NMM_CR_E!J74+FC_IND_NMM_GL_E!J74</f>
        <v>0</v>
      </c>
      <c r="K74" s="37">
        <f>FC_IND_NMM_CM_E!K74+FC_IND_NMM_CR_E!K74+FC_IND_NMM_GL_E!K74</f>
        <v>0</v>
      </c>
      <c r="L74" s="37">
        <f>FC_IND_NMM_CM_E!L74+FC_IND_NMM_CR_E!L74+FC_IND_NMM_GL_E!L74</f>
        <v>0</v>
      </c>
      <c r="M74" s="37">
        <f>FC_IND_NMM_CM_E!M74+FC_IND_NMM_CR_E!M74+FC_IND_NMM_GL_E!M74</f>
        <v>0</v>
      </c>
      <c r="N74" s="37">
        <f>FC_IND_NMM_CM_E!N74+FC_IND_NMM_CR_E!N74+FC_IND_NMM_GL_E!N74</f>
        <v>0</v>
      </c>
      <c r="O74" s="37">
        <f>FC_IND_NMM_CM_E!O74+FC_IND_NMM_CR_E!O74+FC_IND_NMM_GL_E!O74</f>
        <v>0</v>
      </c>
      <c r="P74" s="37">
        <f>FC_IND_NMM_CM_E!P74+FC_IND_NMM_CR_E!P74+FC_IND_NMM_GL_E!P74</f>
        <v>0</v>
      </c>
      <c r="Q74" s="37">
        <f>FC_IND_NMM_CM_E!Q74+FC_IND_NMM_CR_E!Q74+FC_IND_NMM_GL_E!Q74</f>
        <v>0</v>
      </c>
      <c r="R74" s="37">
        <f>FC_IND_NMM_CM_E!R74+FC_IND_NMM_CR_E!R74+FC_IND_NMM_GL_E!R74</f>
        <v>0</v>
      </c>
      <c r="S74" s="37">
        <f>FC_IND_NMM_CM_E!S74+FC_IND_NMM_CR_E!S74+FC_IND_NMM_GL_E!S74</f>
        <v>0</v>
      </c>
      <c r="T74" s="37">
        <f>FC_IND_NMM_CM_E!T74+FC_IND_NMM_CR_E!T74+FC_IND_NMM_GL_E!T74</f>
        <v>0</v>
      </c>
      <c r="U74" s="37">
        <f>FC_IND_NMM_CM_E!U74+FC_IND_NMM_CR_E!U74+FC_IND_NMM_GL_E!U74</f>
        <v>0</v>
      </c>
      <c r="V74" s="37">
        <f>FC_IND_NMM_CM_E!V74+FC_IND_NMM_CR_E!V74+FC_IND_NMM_GL_E!V74</f>
        <v>0</v>
      </c>
      <c r="W74" s="37">
        <f>FC_IND_NMM_CM_E!W74+FC_IND_NMM_CR_E!W74+FC_IND_NMM_GL_E!W74</f>
        <v>0</v>
      </c>
      <c r="X74" s="37">
        <f>FC_IND_NMM_CM_E!X74+FC_IND_NMM_CR_E!X74+FC_IND_NMM_GL_E!X74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FC_IND_NMM_CM_E!C75+FC_IND_NMM_CR_E!C75+FC_IND_NMM_GL_E!C75</f>
        <v>3.8453998280309545</v>
      </c>
      <c r="D75" s="37">
        <f>FC_IND_NMM_CM_E!D75+FC_IND_NMM_CR_E!D75+FC_IND_NMM_GL_E!D75</f>
        <v>4.6575236457437672</v>
      </c>
      <c r="E75" s="37">
        <f>FC_IND_NMM_CM_E!E75+FC_IND_NMM_CR_E!E75+FC_IND_NMM_GL_E!E75</f>
        <v>3.2244196044711946</v>
      </c>
      <c r="F75" s="37">
        <f>FC_IND_NMM_CM_E!F75+FC_IND_NMM_CR_E!F75+FC_IND_NMM_GL_E!F75</f>
        <v>2.7944969905417025</v>
      </c>
      <c r="G75" s="37">
        <f>FC_IND_NMM_CM_E!G75+FC_IND_NMM_CR_E!G75+FC_IND_NMM_GL_E!G75</f>
        <v>2.5079105760963034</v>
      </c>
      <c r="H75" s="37">
        <f>FC_IND_NMM_CM_E!H75+FC_IND_NMM_CR_E!H75+FC_IND_NMM_GL_E!H75</f>
        <v>2.7705932932072233</v>
      </c>
      <c r="I75" s="37">
        <f>FC_IND_NMM_CM_E!I75+FC_IND_NMM_CR_E!I75+FC_IND_NMM_GL_E!I75</f>
        <v>3.0333619948409281</v>
      </c>
      <c r="J75" s="37">
        <f>FC_IND_NMM_CM_E!J75+FC_IND_NMM_CR_E!J75+FC_IND_NMM_GL_E!J75</f>
        <v>0.90765262252794487</v>
      </c>
      <c r="K75" s="37">
        <f>FC_IND_NMM_CM_E!K75+FC_IND_NMM_CR_E!K75+FC_IND_NMM_GL_E!K75</f>
        <v>0.23886500429922611</v>
      </c>
      <c r="L75" s="37">
        <f>FC_IND_NMM_CM_E!L75+FC_IND_NMM_CR_E!L75+FC_IND_NMM_GL_E!L75</f>
        <v>2.3903697334479789E-2</v>
      </c>
      <c r="M75" s="37">
        <f>FC_IND_NMM_CM_E!M75+FC_IND_NMM_CR_E!M75+FC_IND_NMM_GL_E!M75</f>
        <v>7.1625107480653455E-2</v>
      </c>
      <c r="N75" s="37">
        <f>FC_IND_NMM_CM_E!N75+FC_IND_NMM_CR_E!N75+FC_IND_NMM_GL_E!N75</f>
        <v>0.42992261392949277</v>
      </c>
      <c r="O75" s="37">
        <f>FC_IND_NMM_CM_E!O75+FC_IND_NMM_CR_E!O75+FC_IND_NMM_GL_E!O75</f>
        <v>0.31049011177987962</v>
      </c>
      <c r="P75" s="37">
        <f>FC_IND_NMM_CM_E!P75+FC_IND_NMM_CR_E!P75+FC_IND_NMM_GL_E!P75</f>
        <v>4.7807394668959592E-2</v>
      </c>
      <c r="Q75" s="37">
        <f>FC_IND_NMM_CM_E!Q75+FC_IND_NMM_CR_E!Q75+FC_IND_NMM_GL_E!Q75</f>
        <v>0</v>
      </c>
      <c r="R75" s="37">
        <f>FC_IND_NMM_CM_E!R75+FC_IND_NMM_CR_E!R75+FC_IND_NMM_GL_E!R75</f>
        <v>7.6612209802235598E-2</v>
      </c>
      <c r="S75" s="37">
        <f>FC_IND_NMM_CM_E!S75+FC_IND_NMM_CR_E!S75+FC_IND_NMM_GL_E!S75</f>
        <v>8.1599312123817686E-2</v>
      </c>
      <c r="T75" s="37">
        <f>FC_IND_NMM_CM_E!T75+FC_IND_NMM_CR_E!T75+FC_IND_NMM_GL_E!T75</f>
        <v>0</v>
      </c>
      <c r="U75" s="37">
        <f>FC_IND_NMM_CM_E!U75+FC_IND_NMM_CR_E!U75+FC_IND_NMM_GL_E!U75</f>
        <v>0</v>
      </c>
      <c r="V75" s="37">
        <f>FC_IND_NMM_CM_E!V75+FC_IND_NMM_CR_E!V75+FC_IND_NMM_GL_E!V75</f>
        <v>0</v>
      </c>
      <c r="W75" s="37">
        <f>FC_IND_NMM_CM_E!W75+FC_IND_NMM_CR_E!W75+FC_IND_NMM_GL_E!W75</f>
        <v>0</v>
      </c>
      <c r="X75" s="37">
        <f>FC_IND_NMM_CM_E!X75+FC_IND_NMM_CR_E!X75+FC_IND_NMM_GL_E!X75</f>
        <v>4.1272570937231287E-3</v>
      </c>
    </row>
    <row r="76" spans="1:24" ht="11.25" customHeight="1" x14ac:dyDescent="0.2">
      <c r="A76" s="38" t="s">
        <v>139</v>
      </c>
      <c r="B76" s="39" t="s">
        <v>140</v>
      </c>
      <c r="C76" s="40">
        <f>FC_IND_NMM_CM_E!C76+FC_IND_NMM_CR_E!C76+FC_IND_NMM_GL_E!C76</f>
        <v>145.3138435081685</v>
      </c>
      <c r="D76" s="40">
        <f>FC_IND_NMM_CM_E!D76+FC_IND_NMM_CR_E!D76+FC_IND_NMM_GL_E!D76</f>
        <v>139.20894239036971</v>
      </c>
      <c r="E76" s="40">
        <f>FC_IND_NMM_CM_E!E76+FC_IND_NMM_CR_E!E76+FC_IND_NMM_GL_E!E76</f>
        <v>132.76010318142727</v>
      </c>
      <c r="F76" s="40">
        <f>FC_IND_NMM_CM_E!F76+FC_IND_NMM_CR_E!F76+FC_IND_NMM_GL_E!F76</f>
        <v>126.82717110920029</v>
      </c>
      <c r="G76" s="40">
        <f>FC_IND_NMM_CM_E!G76+FC_IND_NMM_CR_E!G76+FC_IND_NMM_GL_E!G76</f>
        <v>122.871883061049</v>
      </c>
      <c r="H76" s="40">
        <f>FC_IND_NMM_CM_E!H76+FC_IND_NMM_CR_E!H76+FC_IND_NMM_GL_E!H76</f>
        <v>123.5597592433362</v>
      </c>
      <c r="I76" s="40">
        <f>FC_IND_NMM_CM_E!I76+FC_IND_NMM_CR_E!I76+FC_IND_NMM_GL_E!I76</f>
        <v>124.33361994840929</v>
      </c>
      <c r="J76" s="40">
        <f>FC_IND_NMM_CM_E!J76+FC_IND_NMM_CR_E!J76+FC_IND_NMM_GL_E!J76</f>
        <v>130.00859845227859</v>
      </c>
      <c r="K76" s="40">
        <f>FC_IND_NMM_CM_E!K76+FC_IND_NMM_CR_E!K76+FC_IND_NMM_GL_E!K76</f>
        <v>133.5339638865004</v>
      </c>
      <c r="L76" s="40">
        <f>FC_IND_NMM_CM_E!L76+FC_IND_NMM_CR_E!L76+FC_IND_NMM_GL_E!L76</f>
        <v>125.02149613069652</v>
      </c>
      <c r="M76" s="40">
        <f>FC_IND_NMM_CM_E!M76+FC_IND_NMM_CR_E!M76+FC_IND_NMM_GL_E!M76</f>
        <v>125.27944969905421</v>
      </c>
      <c r="N76" s="40">
        <f>FC_IND_NMM_CM_E!N76+FC_IND_NMM_CR_E!N76+FC_IND_NMM_GL_E!N76</f>
        <v>110.49011177987958</v>
      </c>
      <c r="O76" s="40">
        <f>FC_IND_NMM_CM_E!O76+FC_IND_NMM_CR_E!O76+FC_IND_NMM_GL_E!O76</f>
        <v>105.58899398108342</v>
      </c>
      <c r="P76" s="40">
        <f>FC_IND_NMM_CM_E!P76+FC_IND_NMM_CR_E!P76+FC_IND_NMM_GL_E!P76</f>
        <v>104.9871023215821</v>
      </c>
      <c r="Q76" s="40">
        <f>FC_IND_NMM_CM_E!Q76+FC_IND_NMM_CR_E!Q76+FC_IND_NMM_GL_E!Q76</f>
        <v>100.3439380911436</v>
      </c>
      <c r="R76" s="40">
        <f>FC_IND_NMM_CM_E!R76+FC_IND_NMM_CR_E!R76+FC_IND_NMM_GL_E!R76</f>
        <v>107.2404987102322</v>
      </c>
      <c r="S76" s="40">
        <f>FC_IND_NMM_CM_E!S76+FC_IND_NMM_CR_E!S76+FC_IND_NMM_GL_E!S76</f>
        <v>116.79948409286331</v>
      </c>
      <c r="T76" s="40">
        <f>FC_IND_NMM_CM_E!T76+FC_IND_NMM_CR_E!T76+FC_IND_NMM_GL_E!T76</f>
        <v>114.6415305245056</v>
      </c>
      <c r="U76" s="40">
        <f>FC_IND_NMM_CM_E!U76+FC_IND_NMM_CR_E!U76+FC_IND_NMM_GL_E!U76</f>
        <v>116.86096302665521</v>
      </c>
      <c r="V76" s="40">
        <f>FC_IND_NMM_CM_E!V76+FC_IND_NMM_CR_E!V76+FC_IND_NMM_GL_E!V76</f>
        <v>106.2852106620808</v>
      </c>
      <c r="W76" s="40">
        <f>FC_IND_NMM_CM_E!W76+FC_IND_NMM_CR_E!W76+FC_IND_NMM_GL_E!W76</f>
        <v>101.3525365434222</v>
      </c>
      <c r="X76" s="40">
        <f>FC_IND_NMM_CM_E!X76+FC_IND_NMM_CR_E!X76+FC_IND_NMM_GL_E!X76</f>
        <v>103.60842648323299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434</v>
      </c>
      <c r="B1" s="4" t="s">
        <v>433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259.20000000015932</v>
      </c>
      <c r="D2" s="31">
        <f t="shared" ref="D2:W2" si="1">SUM(D3,D17,D22,D25,D26,D51,D52,D71,D74,D75,D76)</f>
        <v>256.80618824198916</v>
      </c>
      <c r="E2" s="31">
        <f t="shared" si="1"/>
        <v>234.72345567936341</v>
      </c>
      <c r="F2" s="31">
        <f t="shared" si="1"/>
        <v>172.07563936993367</v>
      </c>
      <c r="G2" s="31">
        <f t="shared" si="1"/>
        <v>174.28061067050163</v>
      </c>
      <c r="H2" s="31">
        <f t="shared" si="1"/>
        <v>181.36669634810011</v>
      </c>
      <c r="I2" s="31">
        <f t="shared" si="1"/>
        <v>198.80407992073665</v>
      </c>
      <c r="J2" s="31">
        <f t="shared" si="1"/>
        <v>191.18301617472858</v>
      </c>
      <c r="K2" s="31">
        <f t="shared" si="1"/>
        <v>214.98384050744048</v>
      </c>
      <c r="L2" s="31">
        <f t="shared" si="1"/>
        <v>164.23783537499057</v>
      </c>
      <c r="M2" s="31">
        <f t="shared" si="1"/>
        <v>151.97110347011281</v>
      </c>
      <c r="N2" s="31">
        <f t="shared" si="1"/>
        <v>161.74754205672926</v>
      </c>
      <c r="O2" s="31">
        <f t="shared" si="1"/>
        <v>138.63016851420849</v>
      </c>
      <c r="P2" s="31">
        <f t="shared" si="1"/>
        <v>143.13734469666062</v>
      </c>
      <c r="Q2" s="31">
        <f t="shared" si="1"/>
        <v>133.39547084582856</v>
      </c>
      <c r="R2" s="31">
        <f t="shared" si="1"/>
        <v>127.21894377511465</v>
      </c>
      <c r="S2" s="31">
        <f t="shared" si="1"/>
        <v>133.99463873387992</v>
      </c>
      <c r="T2" s="31">
        <f t="shared" si="1"/>
        <v>141.21230956746348</v>
      </c>
      <c r="U2" s="31">
        <f t="shared" si="1"/>
        <v>150.81671836747577</v>
      </c>
      <c r="V2" s="31">
        <f t="shared" si="1"/>
        <v>155.16992559633334</v>
      </c>
      <c r="W2" s="31">
        <f t="shared" si="1"/>
        <v>143.48813247289496</v>
      </c>
      <c r="X2" s="31">
        <f t="shared" ref="X2" si="2">SUM(X3,X17,X22,X25,X26,X51,X52,X71,X74,X75,X76)</f>
        <v>139.34483746344608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18.247549994898073</v>
      </c>
      <c r="D3" s="34">
        <f t="shared" ref="D3:W3" si="4">SUM(D4,D8,D11)</f>
        <v>19.175009486991847</v>
      </c>
      <c r="E3" s="34">
        <f t="shared" si="4"/>
        <v>14.005800755195548</v>
      </c>
      <c r="F3" s="34">
        <f t="shared" si="4"/>
        <v>9.8677695812771855</v>
      </c>
      <c r="G3" s="34">
        <f t="shared" si="4"/>
        <v>10.005528955893368</v>
      </c>
      <c r="H3" s="34">
        <f t="shared" si="4"/>
        <v>9.5629502216296594</v>
      </c>
      <c r="I3" s="34">
        <f t="shared" si="4"/>
        <v>9.812879811616483</v>
      </c>
      <c r="J3" s="34">
        <f t="shared" si="4"/>
        <v>12.328475664411449</v>
      </c>
      <c r="K3" s="34">
        <f t="shared" si="4"/>
        <v>12.154333438916419</v>
      </c>
      <c r="L3" s="34">
        <f t="shared" si="4"/>
        <v>9.0020170693508508</v>
      </c>
      <c r="M3" s="34">
        <f t="shared" si="4"/>
        <v>8.5647752772823242</v>
      </c>
      <c r="N3" s="34">
        <f t="shared" si="4"/>
        <v>9.7057455265050052</v>
      </c>
      <c r="O3" s="34">
        <f t="shared" si="4"/>
        <v>8.8568169543781181</v>
      </c>
      <c r="P3" s="34">
        <f t="shared" si="4"/>
        <v>8.5061390686058154</v>
      </c>
      <c r="Q3" s="34">
        <f t="shared" si="4"/>
        <v>9.2635263919816921</v>
      </c>
      <c r="R3" s="34">
        <f t="shared" si="4"/>
        <v>7.3367942607115522</v>
      </c>
      <c r="S3" s="34">
        <f t="shared" si="4"/>
        <v>7.7404158664267575</v>
      </c>
      <c r="T3" s="34">
        <f t="shared" si="4"/>
        <v>9.8442567904089717</v>
      </c>
      <c r="U3" s="34">
        <f t="shared" si="4"/>
        <v>10.727189841220055</v>
      </c>
      <c r="V3" s="34">
        <f t="shared" si="4"/>
        <v>7.0938306350940907</v>
      </c>
      <c r="W3" s="34">
        <f t="shared" si="4"/>
        <v>6.2004442377940805</v>
      </c>
      <c r="X3" s="34">
        <f t="shared" ref="X3" si="5">SUM(X4,X8,X11)</f>
        <v>6.2011756787345362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3.7663214365075808</v>
      </c>
      <c r="D4" s="29">
        <f t="shared" ref="D4:W4" si="7">SUM(D5:D7)</f>
        <v>3.090374796314789</v>
      </c>
      <c r="E4" s="29">
        <f t="shared" si="7"/>
        <v>0.25094818348164349</v>
      </c>
      <c r="F4" s="29">
        <f t="shared" si="7"/>
        <v>0.18560132515105543</v>
      </c>
      <c r="G4" s="29">
        <f t="shared" si="7"/>
        <v>0.18819241954884686</v>
      </c>
      <c r="H4" s="29">
        <f t="shared" si="7"/>
        <v>0.19326694805310812</v>
      </c>
      <c r="I4" s="29">
        <f t="shared" si="7"/>
        <v>0.21308898146440172</v>
      </c>
      <c r="J4" s="29">
        <f t="shared" si="7"/>
        <v>0.19303637017011113</v>
      </c>
      <c r="K4" s="29">
        <f t="shared" si="7"/>
        <v>0.21911462916712598</v>
      </c>
      <c r="L4" s="29">
        <f t="shared" si="7"/>
        <v>0</v>
      </c>
      <c r="M4" s="29">
        <f t="shared" si="7"/>
        <v>0.16501250099255721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3.6549382678778497E-2</v>
      </c>
      <c r="R4" s="29">
        <f t="shared" si="7"/>
        <v>4.5181393807052869E-2</v>
      </c>
      <c r="S4" s="29">
        <f t="shared" si="7"/>
        <v>6.9935799463196419E-2</v>
      </c>
      <c r="T4" s="29">
        <f t="shared" si="7"/>
        <v>5.868437216759767E-2</v>
      </c>
      <c r="U4" s="29">
        <f t="shared" si="7"/>
        <v>9.6920669529423145E-2</v>
      </c>
      <c r="V4" s="29">
        <f t="shared" si="7"/>
        <v>6.9886064981993123E-2</v>
      </c>
      <c r="W4" s="29">
        <f t="shared" si="7"/>
        <v>8.1882791747101766E-2</v>
      </c>
      <c r="X4" s="29">
        <f t="shared" ref="X4" si="8">SUM(X5:X7)</f>
        <v>8.4599447027192604E-2</v>
      </c>
    </row>
    <row r="5" spans="1:24" ht="11.25" customHeight="1" x14ac:dyDescent="0.2">
      <c r="A5" s="41" t="s">
        <v>5</v>
      </c>
      <c r="B5" s="9" t="s">
        <v>6</v>
      </c>
      <c r="C5" s="10">
        <v>3.7663214365075808</v>
      </c>
      <c r="D5" s="10">
        <v>3.090374796314789</v>
      </c>
      <c r="E5" s="10">
        <v>0.25094818348164349</v>
      </c>
      <c r="F5" s="10">
        <v>0.18560132515105543</v>
      </c>
      <c r="G5" s="10">
        <v>0.18819241954884686</v>
      </c>
      <c r="H5" s="10">
        <v>0.19326694805310812</v>
      </c>
      <c r="I5" s="10">
        <v>0.21308898146440172</v>
      </c>
      <c r="J5" s="10">
        <v>0.19303637017011113</v>
      </c>
      <c r="K5" s="10">
        <v>0.21911462916712598</v>
      </c>
      <c r="L5" s="10">
        <v>0</v>
      </c>
      <c r="M5" s="10">
        <v>0.16501250099255721</v>
      </c>
      <c r="N5" s="10">
        <v>0</v>
      </c>
      <c r="O5" s="10">
        <v>0</v>
      </c>
      <c r="P5" s="10">
        <v>0</v>
      </c>
      <c r="Q5" s="10">
        <v>3.6549382678778497E-2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4.5181393807052869E-2</v>
      </c>
      <c r="S6" s="10">
        <v>6.9935799463196419E-2</v>
      </c>
      <c r="T6" s="10">
        <v>5.868437216759767E-2</v>
      </c>
      <c r="U6" s="10">
        <v>9.6920669529423145E-2</v>
      </c>
      <c r="V6" s="10">
        <v>6.9886064981993123E-2</v>
      </c>
      <c r="W6" s="10">
        <v>8.1882791747101766E-2</v>
      </c>
      <c r="X6" s="10">
        <v>8.4599447027192604E-2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4.1776545712314439</v>
      </c>
      <c r="D8" s="29">
        <f t="shared" si="9"/>
        <v>5.6793077603787383</v>
      </c>
      <c r="E8" s="29">
        <f t="shared" si="9"/>
        <v>4.9675037214536273</v>
      </c>
      <c r="F8" s="29">
        <f t="shared" si="9"/>
        <v>2.2803947063650991</v>
      </c>
      <c r="G8" s="29">
        <f t="shared" si="9"/>
        <v>2.3122302438732873</v>
      </c>
      <c r="H8" s="29">
        <f t="shared" si="9"/>
        <v>3.1660968159190399</v>
      </c>
      <c r="I8" s="29">
        <f t="shared" si="9"/>
        <v>1.3090611958741964</v>
      </c>
      <c r="J8" s="29">
        <f t="shared" si="9"/>
        <v>2.3717455482259631</v>
      </c>
      <c r="K8" s="29">
        <f t="shared" si="9"/>
        <v>0</v>
      </c>
      <c r="L8" s="29">
        <f t="shared" si="9"/>
        <v>1.9132813420633246</v>
      </c>
      <c r="M8" s="29">
        <f t="shared" si="9"/>
        <v>2.140073664426879</v>
      </c>
      <c r="N8" s="29">
        <f t="shared" si="9"/>
        <v>2.3190052305224906</v>
      </c>
      <c r="O8" s="29">
        <f t="shared" si="9"/>
        <v>2.535046365007978</v>
      </c>
      <c r="P8" s="29">
        <f t="shared" si="9"/>
        <v>2.2617069261972631</v>
      </c>
      <c r="Q8" s="29">
        <f t="shared" si="9"/>
        <v>3.1178751380099641</v>
      </c>
      <c r="R8" s="29">
        <f t="shared" si="9"/>
        <v>2.7062771991480257</v>
      </c>
      <c r="S8" s="29">
        <f t="shared" si="9"/>
        <v>2.803410392692347</v>
      </c>
      <c r="T8" s="29">
        <f t="shared" si="9"/>
        <v>4.1700314715079907</v>
      </c>
      <c r="U8" s="29">
        <f t="shared" si="9"/>
        <v>4.2486904177872002</v>
      </c>
      <c r="V8" s="29">
        <f t="shared" si="9"/>
        <v>0.11372346990903302</v>
      </c>
      <c r="W8" s="29">
        <f t="shared" si="9"/>
        <v>5.5382372975228217E-2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4.1776545712314439</v>
      </c>
      <c r="D10" s="10">
        <v>5.6793077603787383</v>
      </c>
      <c r="E10" s="10">
        <v>4.9675037214536273</v>
      </c>
      <c r="F10" s="10">
        <v>2.2803947063650991</v>
      </c>
      <c r="G10" s="10">
        <v>2.3122302438732873</v>
      </c>
      <c r="H10" s="10">
        <v>3.1660968159190399</v>
      </c>
      <c r="I10" s="10">
        <v>1.3090611958741964</v>
      </c>
      <c r="J10" s="10">
        <v>2.3717455482259631</v>
      </c>
      <c r="K10" s="10">
        <v>0</v>
      </c>
      <c r="L10" s="10">
        <v>1.9132813420633246</v>
      </c>
      <c r="M10" s="10">
        <v>2.140073664426879</v>
      </c>
      <c r="N10" s="10">
        <v>2.3190052305224906</v>
      </c>
      <c r="O10" s="10">
        <v>2.535046365007978</v>
      </c>
      <c r="P10" s="10">
        <v>2.2617069261972631</v>
      </c>
      <c r="Q10" s="10">
        <v>3.1178751380099641</v>
      </c>
      <c r="R10" s="10">
        <v>2.7062771991480257</v>
      </c>
      <c r="S10" s="10">
        <v>2.803410392692347</v>
      </c>
      <c r="T10" s="10">
        <v>4.1700314715079907</v>
      </c>
      <c r="U10" s="10">
        <v>4.2486904177872002</v>
      </c>
      <c r="V10" s="10">
        <v>0.11372346990903302</v>
      </c>
      <c r="W10" s="10">
        <v>5.5382372975228217E-2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10.303573987159048</v>
      </c>
      <c r="D11" s="29">
        <f t="shared" si="10"/>
        <v>10.405326930298317</v>
      </c>
      <c r="E11" s="29">
        <f t="shared" si="10"/>
        <v>8.7873488502602761</v>
      </c>
      <c r="F11" s="29">
        <f t="shared" si="10"/>
        <v>7.4017735497610309</v>
      </c>
      <c r="G11" s="29">
        <f t="shared" si="10"/>
        <v>7.5051062924712344</v>
      </c>
      <c r="H11" s="29">
        <f t="shared" si="10"/>
        <v>6.2035864576575124</v>
      </c>
      <c r="I11" s="29">
        <f t="shared" si="10"/>
        <v>8.2907296342778842</v>
      </c>
      <c r="J11" s="29">
        <f t="shared" si="10"/>
        <v>9.7636937460153757</v>
      </c>
      <c r="K11" s="29">
        <f t="shared" si="10"/>
        <v>11.935218809749292</v>
      </c>
      <c r="L11" s="29">
        <f t="shared" si="10"/>
        <v>7.0887357272875269</v>
      </c>
      <c r="M11" s="29">
        <f t="shared" si="10"/>
        <v>6.2596891118628877</v>
      </c>
      <c r="N11" s="29">
        <f t="shared" si="10"/>
        <v>7.3867402959825155</v>
      </c>
      <c r="O11" s="29">
        <f t="shared" si="10"/>
        <v>6.3217705893701392</v>
      </c>
      <c r="P11" s="29">
        <f t="shared" si="10"/>
        <v>6.2444321424085523</v>
      </c>
      <c r="Q11" s="29">
        <f t="shared" si="10"/>
        <v>6.1091018712929506</v>
      </c>
      <c r="R11" s="29">
        <f t="shared" si="10"/>
        <v>4.5853356677564738</v>
      </c>
      <c r="S11" s="29">
        <f t="shared" si="10"/>
        <v>4.8670696742712138</v>
      </c>
      <c r="T11" s="29">
        <f t="shared" si="10"/>
        <v>5.6155409467333834</v>
      </c>
      <c r="U11" s="29">
        <f t="shared" si="10"/>
        <v>6.3815787539034314</v>
      </c>
      <c r="V11" s="29">
        <f t="shared" si="10"/>
        <v>6.9102211002030645</v>
      </c>
      <c r="W11" s="29">
        <f t="shared" si="10"/>
        <v>6.0631790730717503</v>
      </c>
      <c r="X11" s="29">
        <f t="shared" si="10"/>
        <v>6.1165762317073433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10.303573987159048</v>
      </c>
      <c r="D13" s="10">
        <v>10.405326930298317</v>
      </c>
      <c r="E13" s="10">
        <v>8.7873488502602761</v>
      </c>
      <c r="F13" s="10">
        <v>7.4017735497610309</v>
      </c>
      <c r="G13" s="10">
        <v>7.5051062924712344</v>
      </c>
      <c r="H13" s="10">
        <v>6.2035864576575124</v>
      </c>
      <c r="I13" s="10">
        <v>8.2907296342778842</v>
      </c>
      <c r="J13" s="10">
        <v>9.7636937460153757</v>
      </c>
      <c r="K13" s="10">
        <v>11.935218809749292</v>
      </c>
      <c r="L13" s="10">
        <v>7.0887357272875269</v>
      </c>
      <c r="M13" s="10">
        <v>6.2596891118628877</v>
      </c>
      <c r="N13" s="10">
        <v>7.3867402959825155</v>
      </c>
      <c r="O13" s="10">
        <v>6.3217705893701392</v>
      </c>
      <c r="P13" s="10">
        <v>6.2444321424085523</v>
      </c>
      <c r="Q13" s="10">
        <v>6.1091018712929506</v>
      </c>
      <c r="R13" s="10">
        <v>4.5853356677564738</v>
      </c>
      <c r="S13" s="10">
        <v>4.8670696742712138</v>
      </c>
      <c r="T13" s="10">
        <v>5.6155409467333834</v>
      </c>
      <c r="U13" s="10">
        <v>6.3815787539034314</v>
      </c>
      <c r="V13" s="10">
        <v>6.9102211002030645</v>
      </c>
      <c r="W13" s="10">
        <v>6.0631790730717503</v>
      </c>
      <c r="X13" s="10">
        <v>6.1165762317073433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10.997077872470092</v>
      </c>
      <c r="D26" s="37">
        <f t="shared" si="13"/>
        <v>10.139215892738601</v>
      </c>
      <c r="E26" s="37">
        <f t="shared" si="13"/>
        <v>6.4568315969517833</v>
      </c>
      <c r="F26" s="37">
        <f t="shared" si="13"/>
        <v>5.0221898151773248</v>
      </c>
      <c r="G26" s="37">
        <f t="shared" si="13"/>
        <v>4.5532144943566024</v>
      </c>
      <c r="H26" s="37">
        <f t="shared" si="13"/>
        <v>4.9465039842105512</v>
      </c>
      <c r="I26" s="37">
        <f t="shared" si="13"/>
        <v>7.8393286560047226</v>
      </c>
      <c r="J26" s="37">
        <f t="shared" si="13"/>
        <v>7.3588524923722494</v>
      </c>
      <c r="K26" s="37">
        <f t="shared" si="13"/>
        <v>9.2600621287841776</v>
      </c>
      <c r="L26" s="37">
        <f t="shared" si="13"/>
        <v>6.3808849553909344</v>
      </c>
      <c r="M26" s="37">
        <f t="shared" si="13"/>
        <v>5.4035538093571738</v>
      </c>
      <c r="N26" s="37">
        <f t="shared" si="13"/>
        <v>7.1175777061180172</v>
      </c>
      <c r="O26" s="37">
        <f t="shared" si="13"/>
        <v>5.3471622298428061</v>
      </c>
      <c r="P26" s="37">
        <f t="shared" si="13"/>
        <v>3.3046250485719364</v>
      </c>
      <c r="Q26" s="37">
        <f t="shared" si="13"/>
        <v>3.5817599066680206</v>
      </c>
      <c r="R26" s="37">
        <f t="shared" si="13"/>
        <v>2.1527584019623802</v>
      </c>
      <c r="S26" s="37">
        <f t="shared" si="13"/>
        <v>2.3396294841021024</v>
      </c>
      <c r="T26" s="37">
        <f t="shared" si="13"/>
        <v>2.9539898025274596</v>
      </c>
      <c r="U26" s="37">
        <f t="shared" si="13"/>
        <v>1.5070727598189078</v>
      </c>
      <c r="V26" s="37">
        <f t="shared" si="13"/>
        <v>1.8458745909253509</v>
      </c>
      <c r="W26" s="37">
        <f t="shared" si="13"/>
        <v>2.7960493345965514</v>
      </c>
      <c r="X26" s="37">
        <f t="shared" si="13"/>
        <v>1.2344244014600401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10.997077872470092</v>
      </c>
      <c r="D33" s="29">
        <f t="shared" si="15"/>
        <v>10.139215892738601</v>
      </c>
      <c r="E33" s="29">
        <f t="shared" si="15"/>
        <v>6.4568315969517833</v>
      </c>
      <c r="F33" s="29">
        <f t="shared" si="15"/>
        <v>5.0221898151773248</v>
      </c>
      <c r="G33" s="29">
        <f t="shared" si="15"/>
        <v>4.5532144943566024</v>
      </c>
      <c r="H33" s="29">
        <f t="shared" si="15"/>
        <v>4.9465039842105512</v>
      </c>
      <c r="I33" s="29">
        <f t="shared" si="15"/>
        <v>7.8393286560047226</v>
      </c>
      <c r="J33" s="29">
        <f t="shared" si="15"/>
        <v>7.3588524923722494</v>
      </c>
      <c r="K33" s="29">
        <f t="shared" si="15"/>
        <v>9.2600621287841776</v>
      </c>
      <c r="L33" s="29">
        <f t="shared" si="15"/>
        <v>6.3808849553909344</v>
      </c>
      <c r="M33" s="29">
        <f t="shared" si="15"/>
        <v>5.4035538093571738</v>
      </c>
      <c r="N33" s="29">
        <f t="shared" si="15"/>
        <v>7.1175777061180172</v>
      </c>
      <c r="O33" s="29">
        <f t="shared" si="15"/>
        <v>5.3471622298428061</v>
      </c>
      <c r="P33" s="29">
        <f t="shared" si="15"/>
        <v>3.3046250485719364</v>
      </c>
      <c r="Q33" s="29">
        <f t="shared" si="15"/>
        <v>3.5817599066680206</v>
      </c>
      <c r="R33" s="29">
        <f t="shared" si="15"/>
        <v>2.1527584019623802</v>
      </c>
      <c r="S33" s="29">
        <f t="shared" si="15"/>
        <v>2.3396294841021024</v>
      </c>
      <c r="T33" s="29">
        <f t="shared" si="15"/>
        <v>2.9539898025274596</v>
      </c>
      <c r="U33" s="29">
        <f t="shared" si="15"/>
        <v>1.5070727598189078</v>
      </c>
      <c r="V33" s="29">
        <f t="shared" si="15"/>
        <v>1.8458745909253509</v>
      </c>
      <c r="W33" s="29">
        <f t="shared" si="15"/>
        <v>2.7960493345965514</v>
      </c>
      <c r="X33" s="29">
        <f t="shared" si="15"/>
        <v>1.2344244014600401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0.36309071672924836</v>
      </c>
      <c r="D36" s="10">
        <v>0.366676419039902</v>
      </c>
      <c r="E36" s="10">
        <v>0.3870750086532192</v>
      </c>
      <c r="F36" s="10">
        <v>0.28628075143707449</v>
      </c>
      <c r="G36" s="10">
        <v>0.29027738481585252</v>
      </c>
      <c r="H36" s="10">
        <v>0.29810459096433445</v>
      </c>
      <c r="I36" s="10">
        <v>0.32867908506009319</v>
      </c>
      <c r="J36" s="10">
        <v>0.29774893612428738</v>
      </c>
      <c r="K36" s="10">
        <v>0.3379733449519719</v>
      </c>
      <c r="L36" s="10">
        <v>0.5764892805715387</v>
      </c>
      <c r="M36" s="10">
        <v>0.50906731630693192</v>
      </c>
      <c r="N36" s="10">
        <v>0.6165336319214475</v>
      </c>
      <c r="O36" s="10">
        <v>0.57287288548375337</v>
      </c>
      <c r="P36" s="10">
        <v>0.63887769251411408</v>
      </c>
      <c r="Q36" s="10">
        <v>0.29356426752999687</v>
      </c>
      <c r="R36" s="10">
        <v>7.6351565235537946E-2</v>
      </c>
      <c r="S36" s="10">
        <v>0.13499957959104386</v>
      </c>
      <c r="T36" s="10">
        <v>0.13115366397187941</v>
      </c>
      <c r="U36" s="10">
        <v>0.12038522909516491</v>
      </c>
      <c r="V36" s="10">
        <v>0.11872730258503043</v>
      </c>
      <c r="W36" s="10">
        <v>0.11314628138193761</v>
      </c>
      <c r="X36" s="10">
        <v>0.20058986062118994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8.4073604594317583E-4</v>
      </c>
      <c r="T41" s="10">
        <v>0</v>
      </c>
      <c r="U41" s="10">
        <v>0</v>
      </c>
      <c r="V41" s="10">
        <v>1.0477230737944759E-3</v>
      </c>
      <c r="W41" s="10">
        <v>1.0893756729486873E-3</v>
      </c>
      <c r="X41" s="10">
        <v>2.0776897670339136E-3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2.0697721468660246</v>
      </c>
      <c r="D43" s="10">
        <v>2.7869652254498329</v>
      </c>
      <c r="E43" s="10">
        <v>2.2070846961480135</v>
      </c>
      <c r="F43" s="10">
        <v>1.3596478772843401</v>
      </c>
      <c r="G43" s="10">
        <v>1.102881402146445</v>
      </c>
      <c r="H43" s="10">
        <v>1.132693377648359</v>
      </c>
      <c r="I43" s="10">
        <v>1.2489647902717509</v>
      </c>
      <c r="J43" s="10">
        <v>0.84845839740294293</v>
      </c>
      <c r="K43" s="10">
        <v>0.64370710685821897</v>
      </c>
      <c r="L43" s="10">
        <v>1.0977047465799021</v>
      </c>
      <c r="M43" s="10">
        <v>0.96915963106842706</v>
      </c>
      <c r="N43" s="10">
        <v>1.4674149155723009</v>
      </c>
      <c r="O43" s="10">
        <v>1.3633810493325229</v>
      </c>
      <c r="P43" s="10">
        <v>1.2168544761134312</v>
      </c>
      <c r="Q43" s="10">
        <v>1.956610196233121</v>
      </c>
      <c r="R43" s="10">
        <v>1.024317583738906</v>
      </c>
      <c r="S43" s="10">
        <v>1.1420189307642252</v>
      </c>
      <c r="T43" s="10">
        <v>1.5352417276794481</v>
      </c>
      <c r="U43" s="10">
        <v>1.386687530723743</v>
      </c>
      <c r="V43" s="10">
        <v>1.675284996187494</v>
      </c>
      <c r="W43" s="10">
        <v>2.6479976410272164</v>
      </c>
      <c r="X43" s="10">
        <v>1.0317568510718162</v>
      </c>
    </row>
    <row r="44" spans="1:24" ht="11.25" customHeight="1" x14ac:dyDescent="0.2">
      <c r="A44" s="41" t="s">
        <v>75</v>
      </c>
      <c r="B44" s="9" t="s">
        <v>76</v>
      </c>
      <c r="C44" s="10">
        <v>8.5642150088748181</v>
      </c>
      <c r="D44" s="10">
        <v>6.9855742482488656</v>
      </c>
      <c r="E44" s="10">
        <v>3.8626718921505505</v>
      </c>
      <c r="F44" s="10">
        <v>3.3762611864559102</v>
      </c>
      <c r="G44" s="10">
        <v>3.1600557073943047</v>
      </c>
      <c r="H44" s="10">
        <v>3.5157060155978574</v>
      </c>
      <c r="I44" s="10">
        <v>6.2616847806728781</v>
      </c>
      <c r="J44" s="10">
        <v>6.2126451588450191</v>
      </c>
      <c r="K44" s="10">
        <v>8.2783816769739857</v>
      </c>
      <c r="L44" s="10">
        <v>4.7066909282394933</v>
      </c>
      <c r="M44" s="10">
        <v>3.9253268619818154</v>
      </c>
      <c r="N44" s="10">
        <v>5.0336291586242687</v>
      </c>
      <c r="O44" s="10">
        <v>3.4109082950265299</v>
      </c>
      <c r="P44" s="10">
        <v>1.448892879944391</v>
      </c>
      <c r="Q44" s="10">
        <v>1.3315854429049028</v>
      </c>
      <c r="R44" s="10">
        <v>1.0520892529879362</v>
      </c>
      <c r="S44" s="10">
        <v>1.0617702377008902</v>
      </c>
      <c r="T44" s="10">
        <v>1.2875944108761324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5.081456907903209E-2</v>
      </c>
      <c r="W47" s="10">
        <v>3.3816036514448825E-2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209.33780317523789</v>
      </c>
      <c r="D51" s="37">
        <v>207.40383489459614</v>
      </c>
      <c r="E51" s="37">
        <v>194.35941235754714</v>
      </c>
      <c r="F51" s="37">
        <v>143.42339701151914</v>
      </c>
      <c r="G51" s="37">
        <v>146.24547314562881</v>
      </c>
      <c r="H51" s="37">
        <v>152.7294241593176</v>
      </c>
      <c r="I51" s="37">
        <v>165.6100605559736</v>
      </c>
      <c r="J51" s="37">
        <v>156.49430916029749</v>
      </c>
      <c r="K51" s="37">
        <v>175.74486067217211</v>
      </c>
      <c r="L51" s="37">
        <v>135.40599688343059</v>
      </c>
      <c r="M51" s="37">
        <v>125.9953757379687</v>
      </c>
      <c r="N51" s="37">
        <v>132.22587212621943</v>
      </c>
      <c r="O51" s="37">
        <v>113.44427852191308</v>
      </c>
      <c r="P51" s="37">
        <v>118.68093250527933</v>
      </c>
      <c r="Q51" s="37">
        <v>109.56397505676668</v>
      </c>
      <c r="R51" s="37">
        <v>107.93634003057939</v>
      </c>
      <c r="S51" s="37">
        <v>113.06928883264892</v>
      </c>
      <c r="T51" s="37">
        <v>117.1254851922164</v>
      </c>
      <c r="U51" s="37">
        <v>126.5110507681219</v>
      </c>
      <c r="V51" s="37">
        <v>134.02389685056582</v>
      </c>
      <c r="W51" s="37">
        <v>123.54017357293569</v>
      </c>
      <c r="X51" s="37">
        <v>120.98004565115413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0.1571442959396214</v>
      </c>
      <c r="D75" s="37">
        <v>0.19061397761664789</v>
      </c>
      <c r="E75" s="37">
        <v>0.16542930176770379</v>
      </c>
      <c r="F75" s="37">
        <v>7.3133671826094301E-2</v>
      </c>
      <c r="G75" s="37">
        <v>6.8287403757061577E-2</v>
      </c>
      <c r="H75" s="37">
        <v>7.572311813126871E-2</v>
      </c>
      <c r="I75" s="37">
        <v>0.10728524938757661</v>
      </c>
      <c r="J75" s="37">
        <v>2.378831982999343E-2</v>
      </c>
      <c r="K75" s="37">
        <v>7.7455673023691307E-3</v>
      </c>
      <c r="L75" s="37">
        <v>6.6617183021071779E-4</v>
      </c>
      <c r="M75" s="37">
        <v>1.5121360380990637E-3</v>
      </c>
      <c r="N75" s="37">
        <v>1.3979571205684861E-2</v>
      </c>
      <c r="O75" s="37">
        <v>9.5192396974313233E-3</v>
      </c>
      <c r="P75" s="37">
        <v>1.6143628260296514E-3</v>
      </c>
      <c r="Q75" s="37">
        <v>0</v>
      </c>
      <c r="R75" s="37">
        <v>1.4357491959048727E-3</v>
      </c>
      <c r="S75" s="37">
        <v>1.5371602884189681E-3</v>
      </c>
      <c r="T75" s="37">
        <v>0</v>
      </c>
      <c r="U75" s="37">
        <v>0</v>
      </c>
      <c r="V75" s="37">
        <v>0</v>
      </c>
      <c r="W75" s="37">
        <v>0</v>
      </c>
      <c r="X75" s="37">
        <v>1.1364830133392616E-4</v>
      </c>
    </row>
    <row r="76" spans="1:24" ht="11.25" customHeight="1" x14ac:dyDescent="0.2">
      <c r="A76" s="38" t="s">
        <v>139</v>
      </c>
      <c r="B76" s="39" t="s">
        <v>140</v>
      </c>
      <c r="C76" s="40">
        <v>20.460424661613651</v>
      </c>
      <c r="D76" s="40">
        <v>19.897513990045898</v>
      </c>
      <c r="E76" s="40">
        <v>19.735981667901218</v>
      </c>
      <c r="F76" s="40">
        <v>13.689149290133908</v>
      </c>
      <c r="G76" s="40">
        <v>13.408106670865767</v>
      </c>
      <c r="H76" s="40">
        <v>14.052094864811037</v>
      </c>
      <c r="I76" s="40">
        <v>15.434525647754278</v>
      </c>
      <c r="J76" s="40">
        <v>14.977590537817369</v>
      </c>
      <c r="K76" s="40">
        <v>17.816838700265389</v>
      </c>
      <c r="L76" s="40">
        <v>13.448270294987992</v>
      </c>
      <c r="M76" s="40">
        <v>12.005886509466528</v>
      </c>
      <c r="N76" s="40">
        <v>12.684367126681144</v>
      </c>
      <c r="O76" s="40">
        <v>10.972391568377059</v>
      </c>
      <c r="P76" s="40">
        <v>12.644033711377524</v>
      </c>
      <c r="Q76" s="40">
        <v>10.98620949041217</v>
      </c>
      <c r="R76" s="40">
        <v>9.7916153326654243</v>
      </c>
      <c r="S76" s="40">
        <v>10.843767390413717</v>
      </c>
      <c r="T76" s="40">
        <v>11.288577782310652</v>
      </c>
      <c r="U76" s="40">
        <v>12.071404998314895</v>
      </c>
      <c r="V76" s="40">
        <v>12.20632351974807</v>
      </c>
      <c r="W76" s="40">
        <v>10.95146532756867</v>
      </c>
      <c r="X76" s="40">
        <v>10.929078083796039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436</v>
      </c>
      <c r="B1" s="4" t="s">
        <v>435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242.85735007787611</v>
      </c>
      <c r="D2" s="31">
        <f t="shared" ref="D2:W2" si="1">SUM(D3,D17,D22,D25,D26,D51,D52,D71,D74,D75,D76)</f>
        <v>240.48430114226858</v>
      </c>
      <c r="E2" s="31">
        <f t="shared" si="1"/>
        <v>174.27548903902647</v>
      </c>
      <c r="F2" s="31">
        <f t="shared" si="1"/>
        <v>255.03223460328161</v>
      </c>
      <c r="G2" s="31">
        <f t="shared" si="1"/>
        <v>247.33844257650469</v>
      </c>
      <c r="H2" s="31">
        <f t="shared" si="1"/>
        <v>256.61926541083278</v>
      </c>
      <c r="I2" s="31">
        <f t="shared" si="1"/>
        <v>215.997979355398</v>
      </c>
      <c r="J2" s="31">
        <f t="shared" si="1"/>
        <v>281.46761145999915</v>
      </c>
      <c r="K2" s="31">
        <f t="shared" si="1"/>
        <v>254.84911237139139</v>
      </c>
      <c r="L2" s="31">
        <f t="shared" si="1"/>
        <v>227.318253148401</v>
      </c>
      <c r="M2" s="31">
        <f t="shared" si="1"/>
        <v>278.95141997896246</v>
      </c>
      <c r="N2" s="31">
        <f t="shared" si="1"/>
        <v>190.60904400167118</v>
      </c>
      <c r="O2" s="31">
        <f t="shared" si="1"/>
        <v>173.66111507728144</v>
      </c>
      <c r="P2" s="31">
        <f t="shared" si="1"/>
        <v>163.39178188272868</v>
      </c>
      <c r="Q2" s="31">
        <f t="shared" si="1"/>
        <v>176.86624218626122</v>
      </c>
      <c r="R2" s="31">
        <f t="shared" si="1"/>
        <v>263.26849167260303</v>
      </c>
      <c r="S2" s="31">
        <f t="shared" si="1"/>
        <v>276.73293153896668</v>
      </c>
      <c r="T2" s="31">
        <f t="shared" si="1"/>
        <v>252.46078945059958</v>
      </c>
      <c r="U2" s="31">
        <f t="shared" si="1"/>
        <v>284.50693742352661</v>
      </c>
      <c r="V2" s="31">
        <f t="shared" si="1"/>
        <v>213.15231340207728</v>
      </c>
      <c r="W2" s="31">
        <f t="shared" si="1"/>
        <v>181.44288079860371</v>
      </c>
      <c r="X2" s="31">
        <f t="shared" ref="X2" si="2">SUM(X3,X17,X22,X25,X26,X51,X52,X71,X74,X75,X76)</f>
        <v>194.70500291094487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15.53972008044666</v>
      </c>
      <c r="D3" s="34">
        <f t="shared" ref="D3:W3" si="4">SUM(D4,D8,D11)</f>
        <v>16.282327266785632</v>
      </c>
      <c r="E3" s="34">
        <f t="shared" si="4"/>
        <v>9.3873914934571143</v>
      </c>
      <c r="F3" s="34">
        <f t="shared" si="4"/>
        <v>13.349498966195625</v>
      </c>
      <c r="G3" s="34">
        <f t="shared" si="4"/>
        <v>13.000936776094573</v>
      </c>
      <c r="H3" s="34">
        <f t="shared" si="4"/>
        <v>12.374304181693599</v>
      </c>
      <c r="I3" s="34">
        <f t="shared" si="4"/>
        <v>9.7178186999919447</v>
      </c>
      <c r="J3" s="34">
        <f t="shared" si="4"/>
        <v>16.717057733069776</v>
      </c>
      <c r="K3" s="34">
        <f t="shared" si="4"/>
        <v>13.251905984791563</v>
      </c>
      <c r="L3" s="34">
        <f t="shared" si="4"/>
        <v>11.47910120504887</v>
      </c>
      <c r="M3" s="34">
        <f t="shared" si="4"/>
        <v>14.516130531066873</v>
      </c>
      <c r="N3" s="34">
        <f t="shared" si="4"/>
        <v>10.544504512540648</v>
      </c>
      <c r="O3" s="34">
        <f t="shared" si="4"/>
        <v>10.227383800637966</v>
      </c>
      <c r="P3" s="34">
        <f t="shared" si="4"/>
        <v>8.8966459940018847</v>
      </c>
      <c r="Q3" s="34">
        <f t="shared" si="4"/>
        <v>11.312619816513504</v>
      </c>
      <c r="R3" s="34">
        <f t="shared" si="4"/>
        <v>14.041992049798747</v>
      </c>
      <c r="S3" s="34">
        <f t="shared" si="4"/>
        <v>14.736371163018543</v>
      </c>
      <c r="T3" s="34">
        <f t="shared" si="4"/>
        <v>16.242329098559207</v>
      </c>
      <c r="U3" s="34">
        <f t="shared" si="4"/>
        <v>18.673643779163939</v>
      </c>
      <c r="V3" s="34">
        <f t="shared" si="4"/>
        <v>9.0030633696691638</v>
      </c>
      <c r="W3" s="34">
        <f t="shared" si="4"/>
        <v>7.2579031852106128</v>
      </c>
      <c r="X3" s="34">
        <f t="shared" ref="X3" si="5">SUM(X4,X8,X11)</f>
        <v>8.0063083013010399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3.2074213180770892</v>
      </c>
      <c r="D4" s="29">
        <f t="shared" ref="D4:W4" si="7">SUM(D5:D7)</f>
        <v>2.6241704779733745</v>
      </c>
      <c r="E4" s="29">
        <f t="shared" si="7"/>
        <v>0.1681980833577269</v>
      </c>
      <c r="F4" s="29">
        <f t="shared" si="7"/>
        <v>0.25108862522789732</v>
      </c>
      <c r="G4" s="29">
        <f t="shared" si="7"/>
        <v>0.24453257384795252</v>
      </c>
      <c r="H4" s="29">
        <f t="shared" si="7"/>
        <v>0.25008433046817463</v>
      </c>
      <c r="I4" s="29">
        <f t="shared" si="7"/>
        <v>0.21102470717980618</v>
      </c>
      <c r="J4" s="29">
        <f t="shared" si="7"/>
        <v>0.26175175524994881</v>
      </c>
      <c r="K4" s="29">
        <f t="shared" si="7"/>
        <v>0.23890133343865955</v>
      </c>
      <c r="L4" s="29">
        <f t="shared" si="7"/>
        <v>0</v>
      </c>
      <c r="M4" s="29">
        <f t="shared" si="7"/>
        <v>0.27967377147878014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4.4634111598275905E-2</v>
      </c>
      <c r="R4" s="29">
        <f t="shared" si="7"/>
        <v>8.647329475147808E-2</v>
      </c>
      <c r="S4" s="29">
        <f t="shared" si="7"/>
        <v>0.13314528783165444</v>
      </c>
      <c r="T4" s="29">
        <f t="shared" si="7"/>
        <v>9.6825073337898054E-2</v>
      </c>
      <c r="U4" s="29">
        <f t="shared" si="7"/>
        <v>0.1687172581467685</v>
      </c>
      <c r="V4" s="29">
        <f t="shared" si="7"/>
        <v>8.8695192210682894E-2</v>
      </c>
      <c r="W4" s="29">
        <f t="shared" si="7"/>
        <v>9.5847547730976645E-2</v>
      </c>
      <c r="X4" s="29">
        <f t="shared" ref="X4" si="8">SUM(X5:X7)</f>
        <v>0.10922594200032586</v>
      </c>
    </row>
    <row r="5" spans="1:24" ht="11.25" customHeight="1" x14ac:dyDescent="0.2">
      <c r="A5" s="41" t="s">
        <v>5</v>
      </c>
      <c r="B5" s="9" t="s">
        <v>6</v>
      </c>
      <c r="C5" s="10">
        <v>3.2074213180770892</v>
      </c>
      <c r="D5" s="10">
        <v>2.6241704779733745</v>
      </c>
      <c r="E5" s="10">
        <v>0.1681980833577269</v>
      </c>
      <c r="F5" s="10">
        <v>0.25108862522789732</v>
      </c>
      <c r="G5" s="10">
        <v>0.24453257384795252</v>
      </c>
      <c r="H5" s="10">
        <v>0.25008433046817463</v>
      </c>
      <c r="I5" s="10">
        <v>0.21102470717980618</v>
      </c>
      <c r="J5" s="10">
        <v>0.26175175524994881</v>
      </c>
      <c r="K5" s="10">
        <v>0.23890133343865955</v>
      </c>
      <c r="L5" s="10">
        <v>0</v>
      </c>
      <c r="M5" s="10">
        <v>0.27967377147878014</v>
      </c>
      <c r="N5" s="10">
        <v>0</v>
      </c>
      <c r="O5" s="10">
        <v>0</v>
      </c>
      <c r="P5" s="10">
        <v>0</v>
      </c>
      <c r="Q5" s="10">
        <v>4.4634111598275905E-2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8.647329475147808E-2</v>
      </c>
      <c r="S6" s="10">
        <v>0.13314528783165444</v>
      </c>
      <c r="T6" s="10">
        <v>9.6825073337898054E-2</v>
      </c>
      <c r="U6" s="10">
        <v>0.1687172581467685</v>
      </c>
      <c r="V6" s="10">
        <v>8.8695192210682894E-2</v>
      </c>
      <c r="W6" s="10">
        <v>9.5847547730976645E-2</v>
      </c>
      <c r="X6" s="10">
        <v>0.10922594200032586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3.5577150164206288</v>
      </c>
      <c r="D8" s="29">
        <f t="shared" si="9"/>
        <v>4.8225450770188347</v>
      </c>
      <c r="E8" s="29">
        <f t="shared" si="9"/>
        <v>3.3294706238907414</v>
      </c>
      <c r="F8" s="29">
        <f t="shared" si="9"/>
        <v>3.0850058388978661</v>
      </c>
      <c r="G8" s="29">
        <f t="shared" si="9"/>
        <v>3.0044547714455403</v>
      </c>
      <c r="H8" s="29">
        <f t="shared" si="9"/>
        <v>4.0968784905164179</v>
      </c>
      <c r="I8" s="29">
        <f t="shared" si="9"/>
        <v>1.2963798204927275</v>
      </c>
      <c r="J8" s="29">
        <f t="shared" si="9"/>
        <v>3.2160186171513558</v>
      </c>
      <c r="K8" s="29">
        <f t="shared" si="9"/>
        <v>0</v>
      </c>
      <c r="L8" s="29">
        <f t="shared" si="9"/>
        <v>2.4397587774025844</v>
      </c>
      <c r="M8" s="29">
        <f t="shared" si="9"/>
        <v>3.6271341224000633</v>
      </c>
      <c r="N8" s="29">
        <f t="shared" si="9"/>
        <v>2.519410904713375</v>
      </c>
      <c r="O8" s="29">
        <f t="shared" si="9"/>
        <v>2.927337469081658</v>
      </c>
      <c r="P8" s="29">
        <f t="shared" si="9"/>
        <v>2.3655392537400868</v>
      </c>
      <c r="Q8" s="29">
        <f t="shared" si="9"/>
        <v>3.8075495852417927</v>
      </c>
      <c r="R8" s="29">
        <f t="shared" si="9"/>
        <v>5.1795813763629583</v>
      </c>
      <c r="S8" s="29">
        <f t="shared" si="9"/>
        <v>5.3371933474743756</v>
      </c>
      <c r="T8" s="29">
        <f t="shared" si="9"/>
        <v>6.8802576927463583</v>
      </c>
      <c r="U8" s="29">
        <f t="shared" si="9"/>
        <v>7.3960219371564548</v>
      </c>
      <c r="V8" s="29">
        <f t="shared" si="9"/>
        <v>0.14433099109309483</v>
      </c>
      <c r="W8" s="29">
        <f t="shared" si="9"/>
        <v>6.4827597153657407E-2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3.5577150164206288</v>
      </c>
      <c r="D10" s="10">
        <v>4.8225450770188347</v>
      </c>
      <c r="E10" s="10">
        <v>3.3294706238907414</v>
      </c>
      <c r="F10" s="10">
        <v>3.0850058388978661</v>
      </c>
      <c r="G10" s="10">
        <v>3.0044547714455403</v>
      </c>
      <c r="H10" s="10">
        <v>4.0968784905164179</v>
      </c>
      <c r="I10" s="10">
        <v>1.2963798204927275</v>
      </c>
      <c r="J10" s="10">
        <v>3.2160186171513558</v>
      </c>
      <c r="K10" s="10">
        <v>0</v>
      </c>
      <c r="L10" s="10">
        <v>2.4397587774025844</v>
      </c>
      <c r="M10" s="10">
        <v>3.6271341224000633</v>
      </c>
      <c r="N10" s="10">
        <v>2.519410904713375</v>
      </c>
      <c r="O10" s="10">
        <v>2.927337469081658</v>
      </c>
      <c r="P10" s="10">
        <v>2.3655392537400868</v>
      </c>
      <c r="Q10" s="10">
        <v>3.8075495852417927</v>
      </c>
      <c r="R10" s="10">
        <v>5.1795813763629583</v>
      </c>
      <c r="S10" s="10">
        <v>5.3371933474743756</v>
      </c>
      <c r="T10" s="10">
        <v>6.8802576927463583</v>
      </c>
      <c r="U10" s="10">
        <v>7.3960219371564548</v>
      </c>
      <c r="V10" s="10">
        <v>0.14433099109309483</v>
      </c>
      <c r="W10" s="10">
        <v>6.4827597153657407E-2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8.7745837459489415</v>
      </c>
      <c r="D11" s="29">
        <f t="shared" si="10"/>
        <v>8.8356117117934225</v>
      </c>
      <c r="E11" s="29">
        <f t="shared" si="10"/>
        <v>5.8897227862086456</v>
      </c>
      <c r="F11" s="29">
        <f t="shared" si="10"/>
        <v>10.013404502069863</v>
      </c>
      <c r="G11" s="29">
        <f t="shared" si="10"/>
        <v>9.7519494308010799</v>
      </c>
      <c r="H11" s="29">
        <f t="shared" si="10"/>
        <v>8.0273413607090074</v>
      </c>
      <c r="I11" s="29">
        <f t="shared" si="10"/>
        <v>8.2104141723194104</v>
      </c>
      <c r="J11" s="29">
        <f t="shared" si="10"/>
        <v>13.239287360668472</v>
      </c>
      <c r="K11" s="29">
        <f t="shared" si="10"/>
        <v>13.013004651352903</v>
      </c>
      <c r="L11" s="29">
        <f t="shared" si="10"/>
        <v>9.0393424276462859</v>
      </c>
      <c r="M11" s="29">
        <f t="shared" si="10"/>
        <v>10.609322637188029</v>
      </c>
      <c r="N11" s="29">
        <f t="shared" si="10"/>
        <v>8.025093607827273</v>
      </c>
      <c r="O11" s="29">
        <f t="shared" si="10"/>
        <v>7.3000463315563087</v>
      </c>
      <c r="P11" s="29">
        <f t="shared" si="10"/>
        <v>6.5311067402617979</v>
      </c>
      <c r="Q11" s="29">
        <f t="shared" si="10"/>
        <v>7.4604361196734352</v>
      </c>
      <c r="R11" s="29">
        <f t="shared" si="10"/>
        <v>8.7759373786843096</v>
      </c>
      <c r="S11" s="29">
        <f t="shared" si="10"/>
        <v>9.2660325277125128</v>
      </c>
      <c r="T11" s="29">
        <f t="shared" si="10"/>
        <v>9.2652463324749501</v>
      </c>
      <c r="U11" s="29">
        <f t="shared" si="10"/>
        <v>11.108904583860715</v>
      </c>
      <c r="V11" s="29">
        <f t="shared" si="10"/>
        <v>8.7700371863653857</v>
      </c>
      <c r="W11" s="29">
        <f t="shared" si="10"/>
        <v>7.0972280403259784</v>
      </c>
      <c r="X11" s="29">
        <f t="shared" si="10"/>
        <v>7.8970823593007147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8.7745837459489415</v>
      </c>
      <c r="D13" s="10">
        <v>8.8356117117934225</v>
      </c>
      <c r="E13" s="10">
        <v>5.8897227862086456</v>
      </c>
      <c r="F13" s="10">
        <v>10.013404502069863</v>
      </c>
      <c r="G13" s="10">
        <v>9.7519494308010799</v>
      </c>
      <c r="H13" s="10">
        <v>8.0273413607090074</v>
      </c>
      <c r="I13" s="10">
        <v>8.2104141723194104</v>
      </c>
      <c r="J13" s="10">
        <v>13.239287360668472</v>
      </c>
      <c r="K13" s="10">
        <v>13.013004651352903</v>
      </c>
      <c r="L13" s="10">
        <v>9.0393424276462859</v>
      </c>
      <c r="M13" s="10">
        <v>10.609322637188029</v>
      </c>
      <c r="N13" s="10">
        <v>8.025093607827273</v>
      </c>
      <c r="O13" s="10">
        <v>7.3000463315563087</v>
      </c>
      <c r="P13" s="10">
        <v>6.5311067402617979</v>
      </c>
      <c r="Q13" s="10">
        <v>7.4604361196734352</v>
      </c>
      <c r="R13" s="10">
        <v>8.7759373786843096</v>
      </c>
      <c r="S13" s="10">
        <v>9.2660325277125128</v>
      </c>
      <c r="T13" s="10">
        <v>9.2652463324749501</v>
      </c>
      <c r="U13" s="10">
        <v>11.108904583860715</v>
      </c>
      <c r="V13" s="10">
        <v>8.7700371863653857</v>
      </c>
      <c r="W13" s="10">
        <v>7.0972280403259784</v>
      </c>
      <c r="X13" s="10">
        <v>7.8970823593007147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9.3740699217963463</v>
      </c>
      <c r="D26" s="37">
        <f t="shared" si="13"/>
        <v>8.6216826207538659</v>
      </c>
      <c r="E26" s="37">
        <f t="shared" si="13"/>
        <v>4.3347946651822973</v>
      </c>
      <c r="F26" s="37">
        <f t="shared" si="13"/>
        <v>6.8031535925931941</v>
      </c>
      <c r="G26" s="37">
        <f t="shared" si="13"/>
        <v>5.9233606811174671</v>
      </c>
      <c r="H26" s="37">
        <f t="shared" si="13"/>
        <v>6.4078629588370593</v>
      </c>
      <c r="I26" s="37">
        <f t="shared" si="13"/>
        <v>7.7694881547172709</v>
      </c>
      <c r="J26" s="37">
        <f t="shared" si="13"/>
        <v>9.9841101901296483</v>
      </c>
      <c r="K26" s="37">
        <f t="shared" si="13"/>
        <v>10.099689857076093</v>
      </c>
      <c r="L26" s="37">
        <f t="shared" si="13"/>
        <v>8.1434196961895093</v>
      </c>
      <c r="M26" s="37">
        <f t="shared" si="13"/>
        <v>9.1662652147303056</v>
      </c>
      <c r="N26" s="37">
        <f t="shared" si="13"/>
        <v>7.7405056756418107</v>
      </c>
      <c r="O26" s="37">
        <f t="shared" si="13"/>
        <v>6.1822775016570901</v>
      </c>
      <c r="P26" s="37">
        <f t="shared" si="13"/>
        <v>3.4621862165100659</v>
      </c>
      <c r="Q26" s="37">
        <f t="shared" si="13"/>
        <v>4.3854074848830145</v>
      </c>
      <c r="R26" s="37">
        <f t="shared" si="13"/>
        <v>4.1296269556262901</v>
      </c>
      <c r="S26" s="37">
        <f t="shared" si="13"/>
        <v>4.4641562518980642</v>
      </c>
      <c r="T26" s="37">
        <f t="shared" si="13"/>
        <v>4.8860601537247561</v>
      </c>
      <c r="U26" s="37">
        <f t="shared" si="13"/>
        <v>2.63505093211218</v>
      </c>
      <c r="V26" s="37">
        <f t="shared" si="13"/>
        <v>2.3371128663412697</v>
      </c>
      <c r="W26" s="37">
        <f t="shared" si="13"/>
        <v>3.2778262293406755</v>
      </c>
      <c r="X26" s="37">
        <f t="shared" si="13"/>
        <v>1.5993490435599269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9.3740699217963463</v>
      </c>
      <c r="D33" s="29">
        <f t="shared" si="15"/>
        <v>8.6216826207538659</v>
      </c>
      <c r="E33" s="29">
        <f t="shared" si="15"/>
        <v>4.3347946651822973</v>
      </c>
      <c r="F33" s="29">
        <f t="shared" si="15"/>
        <v>6.8031535925931941</v>
      </c>
      <c r="G33" s="29">
        <f t="shared" si="15"/>
        <v>5.9233606811174671</v>
      </c>
      <c r="H33" s="29">
        <f t="shared" si="15"/>
        <v>6.4078629588370593</v>
      </c>
      <c r="I33" s="29">
        <f t="shared" si="15"/>
        <v>7.7694881547172709</v>
      </c>
      <c r="J33" s="29">
        <f t="shared" si="15"/>
        <v>9.9841101901296483</v>
      </c>
      <c r="K33" s="29">
        <f t="shared" si="15"/>
        <v>10.099689857076093</v>
      </c>
      <c r="L33" s="29">
        <f t="shared" si="15"/>
        <v>8.1434196961895093</v>
      </c>
      <c r="M33" s="29">
        <f t="shared" si="15"/>
        <v>9.1662652147303056</v>
      </c>
      <c r="N33" s="29">
        <f t="shared" si="15"/>
        <v>7.7405056756418107</v>
      </c>
      <c r="O33" s="29">
        <f t="shared" si="15"/>
        <v>6.1822775016570901</v>
      </c>
      <c r="P33" s="29">
        <f t="shared" si="15"/>
        <v>3.4621862165100659</v>
      </c>
      <c r="Q33" s="29">
        <f t="shared" si="15"/>
        <v>4.3854074848830145</v>
      </c>
      <c r="R33" s="29">
        <f t="shared" si="15"/>
        <v>4.1296269556262901</v>
      </c>
      <c r="S33" s="29">
        <f t="shared" si="15"/>
        <v>4.4641562518980642</v>
      </c>
      <c r="T33" s="29">
        <f t="shared" si="15"/>
        <v>4.8860601537247561</v>
      </c>
      <c r="U33" s="29">
        <f t="shared" si="15"/>
        <v>2.63505093211218</v>
      </c>
      <c r="V33" s="29">
        <f t="shared" si="15"/>
        <v>2.3371128663412697</v>
      </c>
      <c r="W33" s="29">
        <f t="shared" si="15"/>
        <v>3.2778262293406755</v>
      </c>
      <c r="X33" s="29">
        <f t="shared" si="15"/>
        <v>1.5993490435599269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0.30921017360461195</v>
      </c>
      <c r="D36" s="10">
        <v>0.31136075629432863</v>
      </c>
      <c r="E36" s="10">
        <v>0.25943712230899413</v>
      </c>
      <c r="F36" s="10">
        <v>0.38729163301523789</v>
      </c>
      <c r="G36" s="10">
        <v>0.37717925200727309</v>
      </c>
      <c r="H36" s="10">
        <v>0.38574255863096996</v>
      </c>
      <c r="I36" s="10">
        <v>0.32549504532931389</v>
      </c>
      <c r="J36" s="10">
        <v>0.40373897719718105</v>
      </c>
      <c r="K36" s="10">
        <v>0.36849334561849489</v>
      </c>
      <c r="L36" s="10">
        <v>0.73512177818873081</v>
      </c>
      <c r="M36" s="10">
        <v>0.86279994201507426</v>
      </c>
      <c r="N36" s="10">
        <v>0.66981373519173426</v>
      </c>
      <c r="O36" s="10">
        <v>0.66152331012385213</v>
      </c>
      <c r="P36" s="10">
        <v>0.66820782236452037</v>
      </c>
      <c r="Q36" s="10">
        <v>0.35850072745025957</v>
      </c>
      <c r="R36" s="10">
        <v>0.14613031712887839</v>
      </c>
      <c r="S36" s="10">
        <v>0.25701511986376807</v>
      </c>
      <c r="T36" s="10">
        <v>0.21639429141959757</v>
      </c>
      <c r="U36" s="10">
        <v>0.209563820317407</v>
      </c>
      <c r="V36" s="10">
        <v>0.15068155470119093</v>
      </c>
      <c r="W36" s="10">
        <v>0.13244289030633383</v>
      </c>
      <c r="X36" s="10">
        <v>0.25898061100826342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1.2228925009183887E-3</v>
      </c>
      <c r="T41" s="10">
        <v>0</v>
      </c>
      <c r="U41" s="10">
        <v>0</v>
      </c>
      <c r="V41" s="10">
        <v>1.0159054730670886E-3</v>
      </c>
      <c r="W41" s="10">
        <v>9.7425287391287761E-4</v>
      </c>
      <c r="X41" s="10">
        <v>2.049567326689216E-3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1.7715242602010328</v>
      </c>
      <c r="D43" s="10">
        <v>2.3785695942153362</v>
      </c>
      <c r="E43" s="10">
        <v>1.4864007316078758</v>
      </c>
      <c r="F43" s="10">
        <v>1.8483257147393344</v>
      </c>
      <c r="G43" s="10">
        <v>1.440083226618718</v>
      </c>
      <c r="H43" s="10">
        <v>1.4728532135988821</v>
      </c>
      <c r="I43" s="10">
        <v>1.2429676588322769</v>
      </c>
      <c r="J43" s="10">
        <v>1.1562034064215188</v>
      </c>
      <c r="K43" s="10">
        <v>0.70525228828671915</v>
      </c>
      <c r="L43" s="10">
        <v>1.4064673182680223</v>
      </c>
      <c r="M43" s="10">
        <v>1.6505695152784321</v>
      </c>
      <c r="N43" s="10">
        <v>1.6020625360809047</v>
      </c>
      <c r="O43" s="10">
        <v>1.5820176881473651</v>
      </c>
      <c r="P43" s="10">
        <v>1.2785685316768982</v>
      </c>
      <c r="Q43" s="10">
        <v>2.4007744152368349</v>
      </c>
      <c r="R43" s="10">
        <v>1.9698884601616979</v>
      </c>
      <c r="S43" s="10">
        <v>2.1844970933553802</v>
      </c>
      <c r="T43" s="10">
        <v>2.5452259363484169</v>
      </c>
      <c r="U43" s="10">
        <v>2.4254871117947729</v>
      </c>
      <c r="V43" s="10">
        <v>2.1361439907232578</v>
      </c>
      <c r="W43" s="10">
        <v>3.114166653199383</v>
      </c>
      <c r="X43" s="10">
        <v>1.3383188652249742</v>
      </c>
    </row>
    <row r="44" spans="1:24" ht="11.25" customHeight="1" x14ac:dyDescent="0.2">
      <c r="A44" s="41" t="s">
        <v>75</v>
      </c>
      <c r="B44" s="9" t="s">
        <v>76</v>
      </c>
      <c r="C44" s="10">
        <v>7.2933354879907011</v>
      </c>
      <c r="D44" s="10">
        <v>5.9317522702442016</v>
      </c>
      <c r="E44" s="10">
        <v>2.5889568112654269</v>
      </c>
      <c r="F44" s="10">
        <v>4.5675362448386219</v>
      </c>
      <c r="G44" s="10">
        <v>4.1060982024914754</v>
      </c>
      <c r="H44" s="10">
        <v>4.5492671866072074</v>
      </c>
      <c r="I44" s="10">
        <v>6.2010254505556803</v>
      </c>
      <c r="J44" s="10">
        <v>8.4241678065109475</v>
      </c>
      <c r="K44" s="10">
        <v>9.02594422317088</v>
      </c>
      <c r="L44" s="10">
        <v>6.0018305997327559</v>
      </c>
      <c r="M44" s="10">
        <v>6.6528957574367986</v>
      </c>
      <c r="N44" s="10">
        <v>5.4686294043691719</v>
      </c>
      <c r="O44" s="10">
        <v>3.9387365033858734</v>
      </c>
      <c r="P44" s="10">
        <v>1.515409862468647</v>
      </c>
      <c r="Q44" s="10">
        <v>1.6261323421959204</v>
      </c>
      <c r="R44" s="10">
        <v>2.0136081783357138</v>
      </c>
      <c r="S44" s="10">
        <v>2.0214211461779974</v>
      </c>
      <c r="T44" s="10">
        <v>2.1244399259567417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4.927141544375381E-2</v>
      </c>
      <c r="W47" s="10">
        <v>3.0242432961045573E-2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179.1728608695629</v>
      </c>
      <c r="D51" s="37">
        <v>177.01134226542726</v>
      </c>
      <c r="E51" s="37">
        <v>130.89482847094172</v>
      </c>
      <c r="F51" s="37">
        <v>194.97191678858556</v>
      </c>
      <c r="G51" s="37">
        <v>190.95947436964141</v>
      </c>
      <c r="H51" s="37">
        <v>198.59569025748459</v>
      </c>
      <c r="I51" s="37">
        <v>164.8148537506342</v>
      </c>
      <c r="J51" s="37">
        <v>213.25648245165289</v>
      </c>
      <c r="K51" s="37">
        <v>192.54792097701599</v>
      </c>
      <c r="L51" s="37">
        <v>173.493017960804</v>
      </c>
      <c r="M51" s="37">
        <v>214.58191157825871</v>
      </c>
      <c r="N51" s="37">
        <v>144.35870440326272</v>
      </c>
      <c r="O51" s="37">
        <v>131.63660689625038</v>
      </c>
      <c r="P51" s="37">
        <v>124.69996091560193</v>
      </c>
      <c r="Q51" s="37">
        <v>134.43576480094788</v>
      </c>
      <c r="R51" s="37">
        <v>207.57483229197808</v>
      </c>
      <c r="S51" s="37">
        <v>216.28322101227556</v>
      </c>
      <c r="T51" s="37">
        <v>194.1784263310918</v>
      </c>
      <c r="U51" s="37">
        <v>221.2833939435092</v>
      </c>
      <c r="V51" s="37">
        <v>170.89291823312462</v>
      </c>
      <c r="W51" s="37">
        <v>145.28890921596766</v>
      </c>
      <c r="X51" s="37">
        <v>156.92638943227942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3.6882555320913331</v>
      </c>
      <c r="D75" s="37">
        <v>4.4669096681271192</v>
      </c>
      <c r="E75" s="37">
        <v>3.0589903027034908</v>
      </c>
      <c r="F75" s="37">
        <v>2.7213633187156083</v>
      </c>
      <c r="G75" s="37">
        <v>2.4396231723392416</v>
      </c>
      <c r="H75" s="37">
        <v>2.6948701750759545</v>
      </c>
      <c r="I75" s="37">
        <v>2.9260767454533516</v>
      </c>
      <c r="J75" s="37">
        <v>0.88386430269795146</v>
      </c>
      <c r="K75" s="37">
        <v>0.23111943699685697</v>
      </c>
      <c r="L75" s="37">
        <v>2.3237525504269073E-2</v>
      </c>
      <c r="M75" s="37">
        <v>7.0112971442554392E-2</v>
      </c>
      <c r="N75" s="37">
        <v>0.41594304272380789</v>
      </c>
      <c r="O75" s="37">
        <v>0.30097087208244827</v>
      </c>
      <c r="P75" s="37">
        <v>4.6193031842929944E-2</v>
      </c>
      <c r="Q75" s="37">
        <v>0</v>
      </c>
      <c r="R75" s="37">
        <v>7.5176460606330722E-2</v>
      </c>
      <c r="S75" s="37">
        <v>8.006215183539872E-2</v>
      </c>
      <c r="T75" s="37">
        <v>0</v>
      </c>
      <c r="U75" s="37">
        <v>0</v>
      </c>
      <c r="V75" s="37">
        <v>0</v>
      </c>
      <c r="W75" s="37">
        <v>0</v>
      </c>
      <c r="X75" s="37">
        <v>4.013608792389203E-3</v>
      </c>
    </row>
    <row r="76" spans="1:24" ht="11.25" customHeight="1" x14ac:dyDescent="0.2">
      <c r="A76" s="38" t="s">
        <v>139</v>
      </c>
      <c r="B76" s="39" t="s">
        <v>140</v>
      </c>
      <c r="C76" s="40">
        <v>35.082443673978865</v>
      </c>
      <c r="D76" s="40">
        <v>34.102039321174679</v>
      </c>
      <c r="E76" s="40">
        <v>26.59948410674188</v>
      </c>
      <c r="F76" s="40">
        <v>37.186301937191615</v>
      </c>
      <c r="G76" s="40">
        <v>35.015047577311989</v>
      </c>
      <c r="H76" s="40">
        <v>36.546537837741596</v>
      </c>
      <c r="I76" s="40">
        <v>30.76974200460122</v>
      </c>
      <c r="J76" s="40">
        <v>40.62609678244889</v>
      </c>
      <c r="K76" s="40">
        <v>38.718476115510867</v>
      </c>
      <c r="L76" s="40">
        <v>34.179476760854357</v>
      </c>
      <c r="M76" s="40">
        <v>40.616999683464009</v>
      </c>
      <c r="N76" s="40">
        <v>27.54938636750218</v>
      </c>
      <c r="O76" s="40">
        <v>25.313876006653533</v>
      </c>
      <c r="P76" s="40">
        <v>26.286795724771856</v>
      </c>
      <c r="Q76" s="40">
        <v>26.732450083916834</v>
      </c>
      <c r="R76" s="40">
        <v>37.44686391459355</v>
      </c>
      <c r="S76" s="40">
        <v>41.169120959939157</v>
      </c>
      <c r="T76" s="40">
        <v>37.153973867223797</v>
      </c>
      <c r="U76" s="40">
        <v>41.914848768741287</v>
      </c>
      <c r="V76" s="40">
        <v>30.919218932942254</v>
      </c>
      <c r="W76" s="40">
        <v>25.618242168084738</v>
      </c>
      <c r="X76" s="40">
        <v>28.16894252501212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438</v>
      </c>
      <c r="B1" s="4" t="s">
        <v>437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358.76483392884325</v>
      </c>
      <c r="D2" s="31">
        <f t="shared" ref="D2:W2" si="1">SUM(D3,D17,D22,D25,D26,D51,D52,D71,D74,D75,D76)</f>
        <v>345.77847020301635</v>
      </c>
      <c r="E2" s="31">
        <f t="shared" si="1"/>
        <v>327.98678185082764</v>
      </c>
      <c r="F2" s="31">
        <f t="shared" si="1"/>
        <v>301.62574597519404</v>
      </c>
      <c r="G2" s="31">
        <f t="shared" si="1"/>
        <v>303.93795449160075</v>
      </c>
      <c r="H2" s="31">
        <f t="shared" si="1"/>
        <v>296.12160487907215</v>
      </c>
      <c r="I2" s="31">
        <f t="shared" si="1"/>
        <v>316.55417460176733</v>
      </c>
      <c r="J2" s="31">
        <f t="shared" si="1"/>
        <v>299.27585559829026</v>
      </c>
      <c r="K2" s="31">
        <f t="shared" si="1"/>
        <v>295.75449338084138</v>
      </c>
      <c r="L2" s="31">
        <f t="shared" si="1"/>
        <v>300.22809032441569</v>
      </c>
      <c r="M2" s="31">
        <f t="shared" si="1"/>
        <v>290.24918764292823</v>
      </c>
      <c r="N2" s="31">
        <f t="shared" si="1"/>
        <v>282.36981119009477</v>
      </c>
      <c r="O2" s="31">
        <f t="shared" si="1"/>
        <v>276.43588751771046</v>
      </c>
      <c r="P2" s="31">
        <f t="shared" si="1"/>
        <v>240.96863782301818</v>
      </c>
      <c r="Q2" s="31">
        <f t="shared" si="1"/>
        <v>241.79142540299196</v>
      </c>
      <c r="R2" s="31">
        <f t="shared" si="1"/>
        <v>244.90525586784543</v>
      </c>
      <c r="S2" s="31">
        <f t="shared" si="1"/>
        <v>253.73244692405808</v>
      </c>
      <c r="T2" s="31">
        <f t="shared" si="1"/>
        <v>261.89259315734535</v>
      </c>
      <c r="U2" s="31">
        <f t="shared" si="1"/>
        <v>248.47531239472414</v>
      </c>
      <c r="V2" s="31">
        <f t="shared" si="1"/>
        <v>253.16907656478799</v>
      </c>
      <c r="W2" s="31">
        <f t="shared" si="1"/>
        <v>266.25376746796826</v>
      </c>
      <c r="X2" s="31">
        <f t="shared" ref="X2" si="2">SUM(X3,X17,X22,X25,X26,X51,X52,X71,X74,X75,X76)</f>
        <v>259.23683202457715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20.461741102643227</v>
      </c>
      <c r="D3" s="34">
        <f t="shared" ref="D3:W3" si="4">SUM(D4,D8,D11)</f>
        <v>20.991502455164905</v>
      </c>
      <c r="E3" s="34">
        <f t="shared" si="4"/>
        <v>15.665277226841749</v>
      </c>
      <c r="F3" s="34">
        <f t="shared" si="4"/>
        <v>13.99012612148678</v>
      </c>
      <c r="G3" s="34">
        <f t="shared" si="4"/>
        <v>14.20092893697165</v>
      </c>
      <c r="H3" s="34">
        <f t="shared" si="4"/>
        <v>12.690604582059368</v>
      </c>
      <c r="I3" s="34">
        <f t="shared" si="4"/>
        <v>12.696816535683064</v>
      </c>
      <c r="J3" s="34">
        <f t="shared" si="4"/>
        <v>15.64973745376555</v>
      </c>
      <c r="K3" s="34">
        <f t="shared" si="4"/>
        <v>13.413365047487209</v>
      </c>
      <c r="L3" s="34">
        <f t="shared" si="4"/>
        <v>13.231951373063723</v>
      </c>
      <c r="M3" s="34">
        <f t="shared" si="4"/>
        <v>13.242825919939703</v>
      </c>
      <c r="N3" s="34">
        <f t="shared" si="4"/>
        <v>13.737454174195967</v>
      </c>
      <c r="O3" s="34">
        <f t="shared" si="4"/>
        <v>14.294475083333012</v>
      </c>
      <c r="P3" s="34">
        <f t="shared" si="4"/>
        <v>11.342356811854891</v>
      </c>
      <c r="Q3" s="34">
        <f t="shared" si="4"/>
        <v>13.486278555047365</v>
      </c>
      <c r="R3" s="34">
        <f t="shared" si="4"/>
        <v>11.489227447013349</v>
      </c>
      <c r="S3" s="34">
        <f t="shared" si="4"/>
        <v>11.811777029024174</v>
      </c>
      <c r="T3" s="34">
        <f t="shared" si="4"/>
        <v>14.747292013009458</v>
      </c>
      <c r="U3" s="34">
        <f t="shared" si="4"/>
        <v>14.27165133232451</v>
      </c>
      <c r="V3" s="34">
        <f t="shared" si="4"/>
        <v>9.3798901740845526</v>
      </c>
      <c r="W3" s="34">
        <f t="shared" si="4"/>
        <v>9.3758744170640966</v>
      </c>
      <c r="X3" s="34">
        <f t="shared" ref="X3" si="5">SUM(X4,X8,X11)</f>
        <v>9.352017309732263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4.2233337716406094</v>
      </c>
      <c r="D4" s="29">
        <f t="shared" ref="D4:W4" si="7">SUM(D5:D7)</f>
        <v>3.3831331435966159</v>
      </c>
      <c r="E4" s="29">
        <f t="shared" si="7"/>
        <v>0.2806817641150578</v>
      </c>
      <c r="F4" s="29">
        <f t="shared" si="7"/>
        <v>0.26313808057547544</v>
      </c>
      <c r="G4" s="29">
        <f t="shared" si="7"/>
        <v>0.26710303755762876</v>
      </c>
      <c r="H4" s="29">
        <f t="shared" si="7"/>
        <v>0.25647675243314544</v>
      </c>
      <c r="I4" s="29">
        <f t="shared" si="7"/>
        <v>0.27571434231022035</v>
      </c>
      <c r="J4" s="29">
        <f t="shared" si="7"/>
        <v>0.24503990553436819</v>
      </c>
      <c r="K4" s="29">
        <f t="shared" si="7"/>
        <v>0.24181206834864261</v>
      </c>
      <c r="L4" s="29">
        <f t="shared" si="7"/>
        <v>0</v>
      </c>
      <c r="M4" s="29">
        <f t="shared" si="7"/>
        <v>0.25514175848309067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5.3210314837305012E-2</v>
      </c>
      <c r="R4" s="29">
        <f t="shared" si="7"/>
        <v>7.0752878079474252E-2</v>
      </c>
      <c r="S4" s="29">
        <f t="shared" si="7"/>
        <v>0.10672114830274167</v>
      </c>
      <c r="T4" s="29">
        <f t="shared" si="7"/>
        <v>8.7912738501382981E-2</v>
      </c>
      <c r="U4" s="29">
        <f t="shared" si="7"/>
        <v>0.12894504738829674</v>
      </c>
      <c r="V4" s="29">
        <f t="shared" si="7"/>
        <v>9.2407564819361812E-2</v>
      </c>
      <c r="W4" s="29">
        <f t="shared" si="7"/>
        <v>0.1238173819320678</v>
      </c>
      <c r="X4" s="29">
        <f t="shared" ref="X4" si="8">SUM(X5:X7)</f>
        <v>0.12758475714617021</v>
      </c>
    </row>
    <row r="5" spans="1:24" ht="11.25" customHeight="1" x14ac:dyDescent="0.2">
      <c r="A5" s="41" t="s">
        <v>5</v>
      </c>
      <c r="B5" s="9" t="s">
        <v>6</v>
      </c>
      <c r="C5" s="10">
        <v>4.2233337716406094</v>
      </c>
      <c r="D5" s="10">
        <v>3.3831331435966159</v>
      </c>
      <c r="E5" s="10">
        <v>0.2806817641150578</v>
      </c>
      <c r="F5" s="10">
        <v>0.26313808057547544</v>
      </c>
      <c r="G5" s="10">
        <v>0.26710303755762876</v>
      </c>
      <c r="H5" s="10">
        <v>0.25647675243314544</v>
      </c>
      <c r="I5" s="10">
        <v>0.27571434231022035</v>
      </c>
      <c r="J5" s="10">
        <v>0.24503990553436819</v>
      </c>
      <c r="K5" s="10">
        <v>0.24181206834864261</v>
      </c>
      <c r="L5" s="10">
        <v>0</v>
      </c>
      <c r="M5" s="10">
        <v>0.25514175848309067</v>
      </c>
      <c r="N5" s="10">
        <v>0</v>
      </c>
      <c r="O5" s="10">
        <v>0</v>
      </c>
      <c r="P5" s="10">
        <v>0</v>
      </c>
      <c r="Q5" s="10">
        <v>5.3210314837305012E-2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7.0752878079474252E-2</v>
      </c>
      <c r="S6" s="10">
        <v>0.10672114830274167</v>
      </c>
      <c r="T6" s="10">
        <v>8.7912738501382981E-2</v>
      </c>
      <c r="U6" s="10">
        <v>0.12894504738829674</v>
      </c>
      <c r="V6" s="10">
        <v>9.2407564819361812E-2</v>
      </c>
      <c r="W6" s="10">
        <v>0.1238173819320678</v>
      </c>
      <c r="X6" s="10">
        <v>0.12758475714617021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X8" si="9">SUM(C9:C10)</f>
        <v>4.6845788216342568</v>
      </c>
      <c r="D8" s="29">
        <f t="shared" si="9"/>
        <v>6.2173217111836783</v>
      </c>
      <c r="E8" s="29">
        <f t="shared" si="9"/>
        <v>5.5560781052145325</v>
      </c>
      <c r="F8" s="29">
        <f t="shared" si="9"/>
        <v>3.2330517333268887</v>
      </c>
      <c r="G8" s="29">
        <f t="shared" si="9"/>
        <v>3.2817672632710257</v>
      </c>
      <c r="H8" s="29">
        <f t="shared" si="9"/>
        <v>4.2015990701767523</v>
      </c>
      <c r="I8" s="29">
        <f t="shared" si="9"/>
        <v>1.6937851229280032</v>
      </c>
      <c r="J8" s="29">
        <f t="shared" si="9"/>
        <v>3.0106881132125349</v>
      </c>
      <c r="K8" s="29">
        <f t="shared" si="9"/>
        <v>0</v>
      </c>
      <c r="L8" s="29">
        <f t="shared" si="9"/>
        <v>2.8123081178513716</v>
      </c>
      <c r="M8" s="29">
        <f t="shared" si="9"/>
        <v>3.3089745003613613</v>
      </c>
      <c r="N8" s="29">
        <f t="shared" si="9"/>
        <v>3.2823061347555353</v>
      </c>
      <c r="O8" s="29">
        <f t="shared" si="9"/>
        <v>4.0914424771743363</v>
      </c>
      <c r="P8" s="29">
        <f t="shared" si="9"/>
        <v>3.0158320659783837</v>
      </c>
      <c r="Q8" s="29">
        <f t="shared" si="9"/>
        <v>4.5391496533604538</v>
      </c>
      <c r="R8" s="29">
        <f t="shared" si="9"/>
        <v>4.2379591373007068</v>
      </c>
      <c r="S8" s="29">
        <f t="shared" si="9"/>
        <v>4.2779689167550279</v>
      </c>
      <c r="T8" s="29">
        <f t="shared" si="9"/>
        <v>6.2469593310165008</v>
      </c>
      <c r="U8" s="29">
        <f t="shared" si="9"/>
        <v>5.6525361403271921</v>
      </c>
      <c r="V8" s="29">
        <f t="shared" si="9"/>
        <v>0.15037202223089027</v>
      </c>
      <c r="W8" s="29">
        <f t="shared" si="9"/>
        <v>8.3745317919265677E-2</v>
      </c>
      <c r="X8" s="29">
        <f t="shared" si="9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4.6845788216342568</v>
      </c>
      <c r="D10" s="10">
        <v>6.2173217111836783</v>
      </c>
      <c r="E10" s="10">
        <v>5.5560781052145325</v>
      </c>
      <c r="F10" s="10">
        <v>3.2330517333268887</v>
      </c>
      <c r="G10" s="10">
        <v>3.2817672632710257</v>
      </c>
      <c r="H10" s="10">
        <v>4.2015990701767523</v>
      </c>
      <c r="I10" s="10">
        <v>1.6937851229280032</v>
      </c>
      <c r="J10" s="10">
        <v>3.0106881132125349</v>
      </c>
      <c r="K10" s="10">
        <v>0</v>
      </c>
      <c r="L10" s="10">
        <v>2.8123081178513716</v>
      </c>
      <c r="M10" s="10">
        <v>3.3089745003613613</v>
      </c>
      <c r="N10" s="10">
        <v>3.2823061347555353</v>
      </c>
      <c r="O10" s="10">
        <v>4.0914424771743363</v>
      </c>
      <c r="P10" s="10">
        <v>3.0158320659783837</v>
      </c>
      <c r="Q10" s="10">
        <v>4.5391496533604538</v>
      </c>
      <c r="R10" s="10">
        <v>4.2379591373007068</v>
      </c>
      <c r="S10" s="10">
        <v>4.2779689167550279</v>
      </c>
      <c r="T10" s="10">
        <v>6.2469593310165008</v>
      </c>
      <c r="U10" s="10">
        <v>5.6525361403271921</v>
      </c>
      <c r="V10" s="10">
        <v>0.15037202223089027</v>
      </c>
      <c r="W10" s="10">
        <v>8.3745317919265677E-2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X11" si="10">SUM(C12:C16)</f>
        <v>11.553828509368362</v>
      </c>
      <c r="D11" s="29">
        <f t="shared" si="10"/>
        <v>11.391047600384614</v>
      </c>
      <c r="E11" s="29">
        <f t="shared" si="10"/>
        <v>9.8285173575121583</v>
      </c>
      <c r="F11" s="29">
        <f t="shared" si="10"/>
        <v>10.493936307584416</v>
      </c>
      <c r="G11" s="29">
        <f t="shared" si="10"/>
        <v>10.652058636142996</v>
      </c>
      <c r="H11" s="29">
        <f t="shared" si="10"/>
        <v>8.2325287594494707</v>
      </c>
      <c r="I11" s="29">
        <f t="shared" si="10"/>
        <v>10.72731707044484</v>
      </c>
      <c r="J11" s="29">
        <f t="shared" si="10"/>
        <v>12.394009435018646</v>
      </c>
      <c r="K11" s="29">
        <f t="shared" si="10"/>
        <v>13.171552979138568</v>
      </c>
      <c r="L11" s="29">
        <f t="shared" si="10"/>
        <v>10.419643255212351</v>
      </c>
      <c r="M11" s="29">
        <f t="shared" si="10"/>
        <v>9.678709661095251</v>
      </c>
      <c r="N11" s="29">
        <f t="shared" si="10"/>
        <v>10.455148039440433</v>
      </c>
      <c r="O11" s="29">
        <f t="shared" si="10"/>
        <v>10.203032606158676</v>
      </c>
      <c r="P11" s="29">
        <f t="shared" si="10"/>
        <v>8.3265247458765081</v>
      </c>
      <c r="Q11" s="29">
        <f t="shared" si="10"/>
        <v>8.8939185868496065</v>
      </c>
      <c r="R11" s="29">
        <f t="shared" si="10"/>
        <v>7.1805154316331681</v>
      </c>
      <c r="S11" s="29">
        <f t="shared" si="10"/>
        <v>7.4270869639664037</v>
      </c>
      <c r="T11" s="29">
        <f t="shared" si="10"/>
        <v>8.4124199434915745</v>
      </c>
      <c r="U11" s="29">
        <f t="shared" si="10"/>
        <v>8.4901701446090208</v>
      </c>
      <c r="V11" s="29">
        <f t="shared" si="10"/>
        <v>9.1371105870343001</v>
      </c>
      <c r="W11" s="29">
        <f t="shared" si="10"/>
        <v>9.1683117172127631</v>
      </c>
      <c r="X11" s="29">
        <f t="shared" si="10"/>
        <v>9.2244325525860926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11.553828509368362</v>
      </c>
      <c r="D13" s="10">
        <v>11.391047600384614</v>
      </c>
      <c r="E13" s="10">
        <v>9.8285173575121583</v>
      </c>
      <c r="F13" s="10">
        <v>10.493936307584416</v>
      </c>
      <c r="G13" s="10">
        <v>10.652058636142996</v>
      </c>
      <c r="H13" s="10">
        <v>8.2325287594494707</v>
      </c>
      <c r="I13" s="10">
        <v>10.72731707044484</v>
      </c>
      <c r="J13" s="10">
        <v>12.394009435018646</v>
      </c>
      <c r="K13" s="10">
        <v>13.171552979138568</v>
      </c>
      <c r="L13" s="10">
        <v>10.419643255212351</v>
      </c>
      <c r="M13" s="10">
        <v>9.678709661095251</v>
      </c>
      <c r="N13" s="10">
        <v>10.455148039440433</v>
      </c>
      <c r="O13" s="10">
        <v>10.203032606158676</v>
      </c>
      <c r="P13" s="10">
        <v>8.3265247458765081</v>
      </c>
      <c r="Q13" s="10">
        <v>8.8939185868496065</v>
      </c>
      <c r="R13" s="10">
        <v>7.1805154316331681</v>
      </c>
      <c r="S13" s="10">
        <v>7.4270869639664037</v>
      </c>
      <c r="T13" s="10">
        <v>8.4124199434915745</v>
      </c>
      <c r="U13" s="10">
        <v>8.4901701446090208</v>
      </c>
      <c r="V13" s="10">
        <v>9.1371105870343001</v>
      </c>
      <c r="W13" s="10">
        <v>9.1683117172127631</v>
      </c>
      <c r="X13" s="10">
        <v>9.2244325525860926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X17" si="11">SUM(C18:C21)</f>
        <v>0</v>
      </c>
      <c r="D17" s="37">
        <f t="shared" si="11"/>
        <v>0</v>
      </c>
      <c r="E17" s="37">
        <f t="shared" si="11"/>
        <v>0</v>
      </c>
      <c r="F17" s="37">
        <f t="shared" si="11"/>
        <v>0</v>
      </c>
      <c r="G17" s="37">
        <f t="shared" si="11"/>
        <v>0</v>
      </c>
      <c r="H17" s="37">
        <f t="shared" si="11"/>
        <v>0</v>
      </c>
      <c r="I17" s="37">
        <f t="shared" si="11"/>
        <v>0</v>
      </c>
      <c r="J17" s="37">
        <f t="shared" si="11"/>
        <v>0</v>
      </c>
      <c r="K17" s="37">
        <f t="shared" si="11"/>
        <v>0</v>
      </c>
      <c r="L17" s="37">
        <f t="shared" si="11"/>
        <v>0</v>
      </c>
      <c r="M17" s="37">
        <f t="shared" si="11"/>
        <v>0</v>
      </c>
      <c r="N17" s="37">
        <f t="shared" si="11"/>
        <v>0</v>
      </c>
      <c r="O17" s="37">
        <f t="shared" si="11"/>
        <v>0</v>
      </c>
      <c r="P17" s="37">
        <f t="shared" si="11"/>
        <v>0</v>
      </c>
      <c r="Q17" s="37">
        <f t="shared" si="11"/>
        <v>0</v>
      </c>
      <c r="R17" s="37">
        <f t="shared" si="11"/>
        <v>0</v>
      </c>
      <c r="S17" s="37">
        <f t="shared" si="11"/>
        <v>0</v>
      </c>
      <c r="T17" s="37">
        <f t="shared" si="11"/>
        <v>0</v>
      </c>
      <c r="U17" s="37">
        <f t="shared" si="11"/>
        <v>0</v>
      </c>
      <c r="V17" s="37">
        <f t="shared" si="11"/>
        <v>0</v>
      </c>
      <c r="W17" s="37">
        <f t="shared" si="11"/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X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si="12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X26" si="13">SUM(C27,C33)</f>
        <v>12.345791156722386</v>
      </c>
      <c r="D26" s="37">
        <f t="shared" si="13"/>
        <v>11.118637170084487</v>
      </c>
      <c r="E26" s="37">
        <f t="shared" si="13"/>
        <v>7.2363187077713373</v>
      </c>
      <c r="F26" s="37">
        <f t="shared" si="13"/>
        <v>7.1317503153593123</v>
      </c>
      <c r="G26" s="37">
        <f t="shared" si="13"/>
        <v>6.4718341108543864</v>
      </c>
      <c r="H26" s="37">
        <f t="shared" si="13"/>
        <v>6.5733200732894463</v>
      </c>
      <c r="I26" s="37">
        <f t="shared" si="13"/>
        <v>10.153006061161062</v>
      </c>
      <c r="J26" s="37">
        <f t="shared" si="13"/>
        <v>9.3479229580827976</v>
      </c>
      <c r="K26" s="37">
        <f t="shared" si="13"/>
        <v>10.223567016719269</v>
      </c>
      <c r="L26" s="37">
        <f t="shared" si="13"/>
        <v>9.3887649958830099</v>
      </c>
      <c r="M26" s="37">
        <f t="shared" si="13"/>
        <v>8.3639728933673769</v>
      </c>
      <c r="N26" s="37">
        <f t="shared" si="13"/>
        <v>10.08680053913441</v>
      </c>
      <c r="O26" s="37">
        <f t="shared" si="13"/>
        <v>8.6433031747769711</v>
      </c>
      <c r="P26" s="37">
        <f t="shared" si="13"/>
        <v>4.4157338767924603</v>
      </c>
      <c r="Q26" s="37">
        <f t="shared" si="13"/>
        <v>5.231284887038818</v>
      </c>
      <c r="R26" s="37">
        <f t="shared" si="13"/>
        <v>3.3807272821361778</v>
      </c>
      <c r="S26" s="37">
        <f t="shared" si="13"/>
        <v>3.5791893284882264</v>
      </c>
      <c r="T26" s="37">
        <f t="shared" si="13"/>
        <v>4.4389698201880226</v>
      </c>
      <c r="U26" s="37">
        <f t="shared" si="13"/>
        <v>2.0160018454721786</v>
      </c>
      <c r="V26" s="37">
        <f t="shared" si="13"/>
        <v>2.3850263002570253</v>
      </c>
      <c r="W26" s="37">
        <f t="shared" si="13"/>
        <v>4.1985234042485002</v>
      </c>
      <c r="X26" s="37">
        <f t="shared" si="13"/>
        <v>1.8675163228218217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X27" si="14">SUM(C28:C32)</f>
        <v>0</v>
      </c>
      <c r="D27" s="29">
        <f t="shared" si="14"/>
        <v>0</v>
      </c>
      <c r="E27" s="29">
        <f t="shared" si="14"/>
        <v>0</v>
      </c>
      <c r="F27" s="29">
        <f t="shared" si="14"/>
        <v>0</v>
      </c>
      <c r="G27" s="29">
        <f t="shared" si="14"/>
        <v>0</v>
      </c>
      <c r="H27" s="29">
        <f t="shared" si="14"/>
        <v>0</v>
      </c>
      <c r="I27" s="29">
        <f t="shared" si="14"/>
        <v>0</v>
      </c>
      <c r="J27" s="29">
        <f t="shared" si="14"/>
        <v>0</v>
      </c>
      <c r="K27" s="29">
        <f t="shared" si="14"/>
        <v>0</v>
      </c>
      <c r="L27" s="29">
        <f t="shared" si="14"/>
        <v>0</v>
      </c>
      <c r="M27" s="29">
        <f t="shared" si="14"/>
        <v>0</v>
      </c>
      <c r="N27" s="29">
        <f t="shared" si="14"/>
        <v>0</v>
      </c>
      <c r="O27" s="29">
        <f t="shared" si="14"/>
        <v>0</v>
      </c>
      <c r="P27" s="29">
        <f t="shared" si="14"/>
        <v>0</v>
      </c>
      <c r="Q27" s="29">
        <f t="shared" si="14"/>
        <v>0</v>
      </c>
      <c r="R27" s="29">
        <f t="shared" si="14"/>
        <v>0</v>
      </c>
      <c r="S27" s="29">
        <f t="shared" si="14"/>
        <v>0</v>
      </c>
      <c r="T27" s="29">
        <f t="shared" si="14"/>
        <v>0</v>
      </c>
      <c r="U27" s="29">
        <f t="shared" si="14"/>
        <v>0</v>
      </c>
      <c r="V27" s="29">
        <f t="shared" si="14"/>
        <v>0</v>
      </c>
      <c r="W27" s="29">
        <f t="shared" si="14"/>
        <v>0</v>
      </c>
      <c r="X27" s="29">
        <f t="shared" si="14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X33" si="15">SUM(C34:C50)</f>
        <v>12.345791156722386</v>
      </c>
      <c r="D33" s="29">
        <f t="shared" si="15"/>
        <v>11.118637170084487</v>
      </c>
      <c r="E33" s="29">
        <f t="shared" si="15"/>
        <v>7.2363187077713373</v>
      </c>
      <c r="F33" s="29">
        <f t="shared" si="15"/>
        <v>7.1317503153593123</v>
      </c>
      <c r="G33" s="29">
        <f t="shared" si="15"/>
        <v>6.4718341108543864</v>
      </c>
      <c r="H33" s="29">
        <f t="shared" si="15"/>
        <v>6.5733200732894463</v>
      </c>
      <c r="I33" s="29">
        <f t="shared" si="15"/>
        <v>10.153006061161062</v>
      </c>
      <c r="J33" s="29">
        <f t="shared" si="15"/>
        <v>9.3479229580827976</v>
      </c>
      <c r="K33" s="29">
        <f t="shared" si="15"/>
        <v>10.223567016719269</v>
      </c>
      <c r="L33" s="29">
        <f t="shared" si="15"/>
        <v>9.3887649958830099</v>
      </c>
      <c r="M33" s="29">
        <f t="shared" si="15"/>
        <v>8.3639728933673769</v>
      </c>
      <c r="N33" s="29">
        <f t="shared" si="15"/>
        <v>10.08680053913441</v>
      </c>
      <c r="O33" s="29">
        <f t="shared" si="15"/>
        <v>8.6433031747769711</v>
      </c>
      <c r="P33" s="29">
        <f t="shared" si="15"/>
        <v>4.4157338767924603</v>
      </c>
      <c r="Q33" s="29">
        <f t="shared" si="15"/>
        <v>5.231284887038818</v>
      </c>
      <c r="R33" s="29">
        <f t="shared" si="15"/>
        <v>3.3807272821361778</v>
      </c>
      <c r="S33" s="29">
        <f t="shared" si="15"/>
        <v>3.5791893284882264</v>
      </c>
      <c r="T33" s="29">
        <f t="shared" si="15"/>
        <v>4.4389698201880226</v>
      </c>
      <c r="U33" s="29">
        <f t="shared" si="15"/>
        <v>2.0160018454721786</v>
      </c>
      <c r="V33" s="29">
        <f t="shared" si="15"/>
        <v>2.3850263002570253</v>
      </c>
      <c r="W33" s="29">
        <f t="shared" si="15"/>
        <v>4.1985234042485002</v>
      </c>
      <c r="X33" s="29">
        <f t="shared" si="15"/>
        <v>1.8675163228218217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0.40714880872030967</v>
      </c>
      <c r="D36" s="10">
        <v>0.4014125237199393</v>
      </c>
      <c r="E36" s="10">
        <v>0.43293756809195671</v>
      </c>
      <c r="F36" s="10">
        <v>0.40587731460185761</v>
      </c>
      <c r="G36" s="10">
        <v>0.41199306223104454</v>
      </c>
      <c r="H36" s="10">
        <v>0.39560254945886553</v>
      </c>
      <c r="I36" s="10">
        <v>0.42527556866476296</v>
      </c>
      <c r="J36" s="10">
        <v>0.37796178573270145</v>
      </c>
      <c r="K36" s="10">
        <v>0.37298300848370308</v>
      </c>
      <c r="L36" s="10">
        <v>0.84737432387085676</v>
      </c>
      <c r="M36" s="10">
        <v>0.78711812430911954</v>
      </c>
      <c r="N36" s="10">
        <v>0.87263801551794418</v>
      </c>
      <c r="O36" s="10">
        <v>0.92458918702352044</v>
      </c>
      <c r="P36" s="10">
        <v>0.85189986775249171</v>
      </c>
      <c r="Q36" s="10">
        <v>0.42738470407391366</v>
      </c>
      <c r="R36" s="10">
        <v>0.11956454927788811</v>
      </c>
      <c r="S36" s="10">
        <v>0.2060076565211125</v>
      </c>
      <c r="T36" s="10">
        <v>0.19647612027490297</v>
      </c>
      <c r="U36" s="10">
        <v>0.16016273046704974</v>
      </c>
      <c r="V36" s="10">
        <v>0.15698839120904939</v>
      </c>
      <c r="W36" s="10">
        <v>0.17109182573219289</v>
      </c>
      <c r="X36" s="10">
        <v>0.30251035382196534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2.3352298182123916</v>
      </c>
      <c r="D43" s="10">
        <v>3.0698908037226218</v>
      </c>
      <c r="E43" s="10">
        <v>2.4830407975235596</v>
      </c>
      <c r="F43" s="10">
        <v>1.9391459264629975</v>
      </c>
      <c r="G43" s="10">
        <v>1.574748182928732</v>
      </c>
      <c r="H43" s="10">
        <v>1.5121662204466539</v>
      </c>
      <c r="I43" s="10">
        <v>1.625780362589867</v>
      </c>
      <c r="J43" s="10">
        <v>1.0836443010766559</v>
      </c>
      <c r="K43" s="10">
        <v>0.7146691517166267</v>
      </c>
      <c r="L43" s="10">
        <v>1.6230850288752054</v>
      </c>
      <c r="M43" s="10">
        <v>1.507527947376271</v>
      </c>
      <c r="N43" s="10">
        <v>2.0895939155007057</v>
      </c>
      <c r="O43" s="10">
        <v>2.2136726296740239</v>
      </c>
      <c r="P43" s="10">
        <v>1.6318340859328004</v>
      </c>
      <c r="Q43" s="10">
        <v>2.8653153025455209</v>
      </c>
      <c r="R43" s="10">
        <v>1.6136185476729119</v>
      </c>
      <c r="S43" s="10">
        <v>1.7529336749345654</v>
      </c>
      <c r="T43" s="10">
        <v>2.3135994038999068</v>
      </c>
      <c r="U43" s="10">
        <v>1.855839115005129</v>
      </c>
      <c r="V43" s="10">
        <v>2.2280379090479761</v>
      </c>
      <c r="W43" s="10">
        <v>4.0274315785163077</v>
      </c>
      <c r="X43" s="10">
        <v>1.5650059689998563</v>
      </c>
    </row>
    <row r="44" spans="1:24" ht="11.25" customHeight="1" x14ac:dyDescent="0.2">
      <c r="A44" s="41" t="s">
        <v>75</v>
      </c>
      <c r="B44" s="9" t="s">
        <v>76</v>
      </c>
      <c r="C44" s="10">
        <v>9.6034125297896846</v>
      </c>
      <c r="D44" s="10">
        <v>7.6473338426419266</v>
      </c>
      <c r="E44" s="10">
        <v>4.3203403421558209</v>
      </c>
      <c r="F44" s="10">
        <v>4.7867270742944568</v>
      </c>
      <c r="G44" s="10">
        <v>4.4850928656946101</v>
      </c>
      <c r="H44" s="10">
        <v>4.6655513033839267</v>
      </c>
      <c r="I44" s="10">
        <v>8.1019501299064309</v>
      </c>
      <c r="J44" s="10">
        <v>7.8863168712734408</v>
      </c>
      <c r="K44" s="10">
        <v>9.135914856518939</v>
      </c>
      <c r="L44" s="10">
        <v>6.9183056431369483</v>
      </c>
      <c r="M44" s="10">
        <v>6.0693268216819867</v>
      </c>
      <c r="N44" s="10">
        <v>7.1245686081157604</v>
      </c>
      <c r="O44" s="10">
        <v>5.5050413580794268</v>
      </c>
      <c r="P44" s="10">
        <v>1.9319999231071685</v>
      </c>
      <c r="Q44" s="10">
        <v>1.9385848804193837</v>
      </c>
      <c r="R44" s="10">
        <v>1.6475441851853778</v>
      </c>
      <c r="S44" s="10">
        <v>1.6202479970325483</v>
      </c>
      <c r="T44" s="10">
        <v>1.9288942960132132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236.1863264969017</v>
      </c>
      <c r="D51" s="37">
        <v>228.45894149861783</v>
      </c>
      <c r="E51" s="37">
        <v>218.66054850943036</v>
      </c>
      <c r="F51" s="37">
        <v>204.55214965647315</v>
      </c>
      <c r="G51" s="37">
        <v>208.81646263090349</v>
      </c>
      <c r="H51" s="37">
        <v>203.89655368293981</v>
      </c>
      <c r="I51" s="37">
        <v>215.5749997088694</v>
      </c>
      <c r="J51" s="37">
        <v>199.8732840544296</v>
      </c>
      <c r="K51" s="37">
        <v>195.11891224591079</v>
      </c>
      <c r="L51" s="37">
        <v>200.21362488061479</v>
      </c>
      <c r="M51" s="37">
        <v>195.98582532349749</v>
      </c>
      <c r="N51" s="37">
        <v>188.28919819106812</v>
      </c>
      <c r="O51" s="37">
        <v>184.19538285354767</v>
      </c>
      <c r="P51" s="37">
        <v>159.15427424893812</v>
      </c>
      <c r="Q51" s="37">
        <v>160.44858344409118</v>
      </c>
      <c r="R51" s="37">
        <v>170.03328167572266</v>
      </c>
      <c r="S51" s="37">
        <v>173.55488482403524</v>
      </c>
      <c r="T51" s="37">
        <v>176.50735244917669</v>
      </c>
      <c r="U51" s="37">
        <v>169.31294995732841</v>
      </c>
      <c r="V51" s="37">
        <v>178.24449188105592</v>
      </c>
      <c r="W51" s="37">
        <v>187.89654059888687</v>
      </c>
      <c r="X51" s="37">
        <v>183.50689251759823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X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0</v>
      </c>
      <c r="V52" s="37">
        <f t="shared" si="16"/>
        <v>0</v>
      </c>
      <c r="W52" s="37">
        <f t="shared" si="16"/>
        <v>0</v>
      </c>
      <c r="X52" s="37">
        <f t="shared" si="16"/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X71" si="17">SUM(C72:C73)</f>
        <v>0</v>
      </c>
      <c r="D71" s="37">
        <f t="shared" si="17"/>
        <v>0</v>
      </c>
      <c r="E71" s="37">
        <f t="shared" si="17"/>
        <v>0</v>
      </c>
      <c r="F71" s="37">
        <f t="shared" si="17"/>
        <v>0</v>
      </c>
      <c r="G71" s="37">
        <f t="shared" si="17"/>
        <v>0</v>
      </c>
      <c r="H71" s="37">
        <f t="shared" si="17"/>
        <v>0</v>
      </c>
      <c r="I71" s="37">
        <f t="shared" si="17"/>
        <v>0</v>
      </c>
      <c r="J71" s="37">
        <f t="shared" si="17"/>
        <v>0</v>
      </c>
      <c r="K71" s="37">
        <f t="shared" si="17"/>
        <v>0</v>
      </c>
      <c r="L71" s="37">
        <f t="shared" si="17"/>
        <v>0</v>
      </c>
      <c r="M71" s="37">
        <f t="shared" si="17"/>
        <v>0</v>
      </c>
      <c r="N71" s="37">
        <f t="shared" si="17"/>
        <v>0</v>
      </c>
      <c r="O71" s="37">
        <f t="shared" si="17"/>
        <v>0</v>
      </c>
      <c r="P71" s="37">
        <f t="shared" si="17"/>
        <v>0</v>
      </c>
      <c r="Q71" s="37">
        <f t="shared" si="17"/>
        <v>0</v>
      </c>
      <c r="R71" s="37">
        <f t="shared" si="17"/>
        <v>0</v>
      </c>
      <c r="S71" s="37">
        <f t="shared" si="17"/>
        <v>0</v>
      </c>
      <c r="T71" s="37">
        <f t="shared" si="17"/>
        <v>0</v>
      </c>
      <c r="U71" s="37">
        <f t="shared" si="17"/>
        <v>0</v>
      </c>
      <c r="V71" s="37">
        <f t="shared" si="17"/>
        <v>0</v>
      </c>
      <c r="W71" s="37">
        <f t="shared" si="17"/>
        <v>0</v>
      </c>
      <c r="X71" s="37">
        <f t="shared" si="17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89.770975172575987</v>
      </c>
      <c r="D76" s="40">
        <v>85.209389079149133</v>
      </c>
      <c r="E76" s="40">
        <v>86.424637406784186</v>
      </c>
      <c r="F76" s="40">
        <v>75.951719881874766</v>
      </c>
      <c r="G76" s="40">
        <v>74.448728812871252</v>
      </c>
      <c r="H76" s="40">
        <v>72.961126540783567</v>
      </c>
      <c r="I76" s="40">
        <v>78.129352296053796</v>
      </c>
      <c r="J76" s="40">
        <v>74.40491113201233</v>
      </c>
      <c r="K76" s="40">
        <v>76.998649070724142</v>
      </c>
      <c r="L76" s="40">
        <v>77.393749074854171</v>
      </c>
      <c r="M76" s="40">
        <v>72.656563506123675</v>
      </c>
      <c r="N76" s="40">
        <v>70.256358285696265</v>
      </c>
      <c r="O76" s="40">
        <v>69.302726406052827</v>
      </c>
      <c r="P76" s="40">
        <v>66.056272885432719</v>
      </c>
      <c r="Q76" s="40">
        <v>62.625278516814596</v>
      </c>
      <c r="R76" s="40">
        <v>60.00201946297323</v>
      </c>
      <c r="S76" s="40">
        <v>64.786595742510443</v>
      </c>
      <c r="T76" s="40">
        <v>66.198978874971147</v>
      </c>
      <c r="U76" s="40">
        <v>62.87470925959903</v>
      </c>
      <c r="V76" s="40">
        <v>63.159668209390475</v>
      </c>
      <c r="W76" s="40">
        <v>64.7828290477688</v>
      </c>
      <c r="X76" s="40">
        <v>64.510405874424833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191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1009.4134995700772</v>
      </c>
      <c r="D2" s="31">
        <f t="shared" ref="D2:W2" si="1">SUM(D3,D17,D22,D25,D26,D51,D52,D71,D74,D75,D76)</f>
        <v>955.79982803095447</v>
      </c>
      <c r="E2" s="31">
        <f t="shared" si="1"/>
        <v>995.85657781599298</v>
      </c>
      <c r="F2" s="31">
        <f t="shared" si="1"/>
        <v>965.16268271711078</v>
      </c>
      <c r="G2" s="31">
        <f t="shared" si="1"/>
        <v>971.15786758383479</v>
      </c>
      <c r="H2" s="31">
        <f t="shared" si="1"/>
        <v>958.63516766981934</v>
      </c>
      <c r="I2" s="31">
        <f t="shared" si="1"/>
        <v>948.85184866723989</v>
      </c>
      <c r="J2" s="31">
        <f t="shared" si="1"/>
        <v>903.11539122957879</v>
      </c>
      <c r="K2" s="31">
        <f t="shared" si="1"/>
        <v>845.08564058469483</v>
      </c>
      <c r="L2" s="31">
        <f t="shared" si="1"/>
        <v>693.5978503869303</v>
      </c>
      <c r="M2" s="31">
        <f t="shared" si="1"/>
        <v>724.92235597592423</v>
      </c>
      <c r="N2" s="31">
        <f t="shared" si="1"/>
        <v>676.94307824591556</v>
      </c>
      <c r="O2" s="31">
        <f t="shared" si="1"/>
        <v>678.24488392089415</v>
      </c>
      <c r="P2" s="31">
        <f t="shared" si="1"/>
        <v>682.58701633705925</v>
      </c>
      <c r="Q2" s="31">
        <f t="shared" si="1"/>
        <v>600.44084264832327</v>
      </c>
      <c r="R2" s="31">
        <f t="shared" si="1"/>
        <v>602.93447979363714</v>
      </c>
      <c r="S2" s="31">
        <f t="shared" si="1"/>
        <v>610.90653482373182</v>
      </c>
      <c r="T2" s="31">
        <f t="shared" si="1"/>
        <v>620.47944969905416</v>
      </c>
      <c r="U2" s="31">
        <f t="shared" si="1"/>
        <v>589.68546861564914</v>
      </c>
      <c r="V2" s="31">
        <f t="shared" si="1"/>
        <v>544.96509028374896</v>
      </c>
      <c r="W2" s="31">
        <f t="shared" si="1"/>
        <v>540.32820292347367</v>
      </c>
      <c r="X2" s="31">
        <f t="shared" ref="X2" si="2">SUM(X3,X17,X22,X25,X26,X51,X52,X71,X74,X75,X76)</f>
        <v>494.30765262252794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FC_IND_PPP_PU_E!C5+FC_IND_PPP_PA_E!C5+FC_IND_PPP_PR_E!C5</f>
        <v>0</v>
      </c>
      <c r="D5" s="10">
        <f>FC_IND_PPP_PU_E!D5+FC_IND_PPP_PA_E!D5+FC_IND_PPP_PR_E!D5</f>
        <v>0</v>
      </c>
      <c r="E5" s="10">
        <f>FC_IND_PPP_PU_E!E5+FC_IND_PPP_PA_E!E5+FC_IND_PPP_PR_E!E5</f>
        <v>0</v>
      </c>
      <c r="F5" s="10">
        <f>FC_IND_PPP_PU_E!F5+FC_IND_PPP_PA_E!F5+FC_IND_PPP_PR_E!F5</f>
        <v>0</v>
      </c>
      <c r="G5" s="10">
        <f>FC_IND_PPP_PU_E!G5+FC_IND_PPP_PA_E!G5+FC_IND_PPP_PR_E!G5</f>
        <v>0</v>
      </c>
      <c r="H5" s="10">
        <f>FC_IND_PPP_PU_E!H5+FC_IND_PPP_PA_E!H5+FC_IND_PPP_PR_E!H5</f>
        <v>0</v>
      </c>
      <c r="I5" s="10">
        <f>FC_IND_PPP_PU_E!I5+FC_IND_PPP_PA_E!I5+FC_IND_PPP_PR_E!I5</f>
        <v>0</v>
      </c>
      <c r="J5" s="10">
        <f>FC_IND_PPP_PU_E!J5+FC_IND_PPP_PA_E!J5+FC_IND_PPP_PR_E!J5</f>
        <v>0</v>
      </c>
      <c r="K5" s="10">
        <f>FC_IND_PPP_PU_E!K5+FC_IND_PPP_PA_E!K5+FC_IND_PPP_PR_E!K5</f>
        <v>0</v>
      </c>
      <c r="L5" s="10">
        <f>FC_IND_PPP_PU_E!L5+FC_IND_PPP_PA_E!L5+FC_IND_PPP_PR_E!L5</f>
        <v>0</v>
      </c>
      <c r="M5" s="10">
        <f>FC_IND_PPP_PU_E!M5+FC_IND_PPP_PA_E!M5+FC_IND_PPP_PR_E!M5</f>
        <v>0</v>
      </c>
      <c r="N5" s="10">
        <f>FC_IND_PPP_PU_E!N5+FC_IND_PPP_PA_E!N5+FC_IND_PPP_PR_E!N5</f>
        <v>0</v>
      </c>
      <c r="O5" s="10">
        <f>FC_IND_PPP_PU_E!O5+FC_IND_PPP_PA_E!O5+FC_IND_PPP_PR_E!O5</f>
        <v>0</v>
      </c>
      <c r="P5" s="10">
        <f>FC_IND_PPP_PU_E!P5+FC_IND_PPP_PA_E!P5+FC_IND_PPP_PR_E!P5</f>
        <v>0</v>
      </c>
      <c r="Q5" s="10">
        <f>FC_IND_PPP_PU_E!Q5+FC_IND_PPP_PA_E!Q5+FC_IND_PPP_PR_E!Q5</f>
        <v>0</v>
      </c>
      <c r="R5" s="10">
        <f>FC_IND_PPP_PU_E!R5+FC_IND_PPP_PA_E!R5+FC_IND_PPP_PR_E!R5</f>
        <v>0</v>
      </c>
      <c r="S5" s="10">
        <f>FC_IND_PPP_PU_E!S5+FC_IND_PPP_PA_E!S5+FC_IND_PPP_PR_E!S5</f>
        <v>0</v>
      </c>
      <c r="T5" s="10">
        <f>FC_IND_PPP_PU_E!T5+FC_IND_PPP_PA_E!T5+FC_IND_PPP_PR_E!T5</f>
        <v>0</v>
      </c>
      <c r="U5" s="10">
        <f>FC_IND_PPP_PU_E!U5+FC_IND_PPP_PA_E!U5+FC_IND_PPP_PR_E!U5</f>
        <v>0</v>
      </c>
      <c r="V5" s="10">
        <f>FC_IND_PPP_PU_E!V5+FC_IND_PPP_PA_E!V5+FC_IND_PPP_PR_E!V5</f>
        <v>0</v>
      </c>
      <c r="W5" s="10">
        <f>FC_IND_PPP_PU_E!W5+FC_IND_PPP_PA_E!W5+FC_IND_PPP_PR_E!W5</f>
        <v>0</v>
      </c>
      <c r="X5" s="10">
        <f>FC_IND_PPP_PU_E!X5+FC_IND_PPP_PA_E!X5+FC_IND_PPP_PR_E!X5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FC_IND_PPP_PU_E!C6+FC_IND_PPP_PA_E!C6+FC_IND_PPP_PR_E!C6</f>
        <v>0</v>
      </c>
      <c r="D6" s="10">
        <f>FC_IND_PPP_PU_E!D6+FC_IND_PPP_PA_E!D6+FC_IND_PPP_PR_E!D6</f>
        <v>0</v>
      </c>
      <c r="E6" s="10">
        <f>FC_IND_PPP_PU_E!E6+FC_IND_PPP_PA_E!E6+FC_IND_PPP_PR_E!E6</f>
        <v>0</v>
      </c>
      <c r="F6" s="10">
        <f>FC_IND_PPP_PU_E!F6+FC_IND_PPP_PA_E!F6+FC_IND_PPP_PR_E!F6</f>
        <v>0</v>
      </c>
      <c r="G6" s="10">
        <f>FC_IND_PPP_PU_E!G6+FC_IND_PPP_PA_E!G6+FC_IND_PPP_PR_E!G6</f>
        <v>0</v>
      </c>
      <c r="H6" s="10">
        <f>FC_IND_PPP_PU_E!H6+FC_IND_PPP_PA_E!H6+FC_IND_PPP_PR_E!H6</f>
        <v>0</v>
      </c>
      <c r="I6" s="10">
        <f>FC_IND_PPP_PU_E!I6+FC_IND_PPP_PA_E!I6+FC_IND_PPP_PR_E!I6</f>
        <v>0</v>
      </c>
      <c r="J6" s="10">
        <f>FC_IND_PPP_PU_E!J6+FC_IND_PPP_PA_E!J6+FC_IND_PPP_PR_E!J6</f>
        <v>0</v>
      </c>
      <c r="K6" s="10">
        <f>FC_IND_PPP_PU_E!K6+FC_IND_PPP_PA_E!K6+FC_IND_PPP_PR_E!K6</f>
        <v>0</v>
      </c>
      <c r="L6" s="10">
        <f>FC_IND_PPP_PU_E!L6+FC_IND_PPP_PA_E!L6+FC_IND_PPP_PR_E!L6</f>
        <v>0</v>
      </c>
      <c r="M6" s="10">
        <f>FC_IND_PPP_PU_E!M6+FC_IND_PPP_PA_E!M6+FC_IND_PPP_PR_E!M6</f>
        <v>0</v>
      </c>
      <c r="N6" s="10">
        <f>FC_IND_PPP_PU_E!N6+FC_IND_PPP_PA_E!N6+FC_IND_PPP_PR_E!N6</f>
        <v>0</v>
      </c>
      <c r="O6" s="10">
        <f>FC_IND_PPP_PU_E!O6+FC_IND_PPP_PA_E!O6+FC_IND_PPP_PR_E!O6</f>
        <v>0</v>
      </c>
      <c r="P6" s="10">
        <f>FC_IND_PPP_PU_E!P6+FC_IND_PPP_PA_E!P6+FC_IND_PPP_PR_E!P6</f>
        <v>0</v>
      </c>
      <c r="Q6" s="10">
        <f>FC_IND_PPP_PU_E!Q6+FC_IND_PPP_PA_E!Q6+FC_IND_PPP_PR_E!Q6</f>
        <v>0</v>
      </c>
      <c r="R6" s="10">
        <f>FC_IND_PPP_PU_E!R6+FC_IND_PPP_PA_E!R6+FC_IND_PPP_PR_E!R6</f>
        <v>0</v>
      </c>
      <c r="S6" s="10">
        <f>FC_IND_PPP_PU_E!S6+FC_IND_PPP_PA_E!S6+FC_IND_PPP_PR_E!S6</f>
        <v>0</v>
      </c>
      <c r="T6" s="10">
        <f>FC_IND_PPP_PU_E!T6+FC_IND_PPP_PA_E!T6+FC_IND_PPP_PR_E!T6</f>
        <v>0</v>
      </c>
      <c r="U6" s="10">
        <f>FC_IND_PPP_PU_E!U6+FC_IND_PPP_PA_E!U6+FC_IND_PPP_PR_E!U6</f>
        <v>0</v>
      </c>
      <c r="V6" s="10">
        <f>FC_IND_PPP_PU_E!V6+FC_IND_PPP_PA_E!V6+FC_IND_PPP_PR_E!V6</f>
        <v>0</v>
      </c>
      <c r="W6" s="10">
        <f>FC_IND_PPP_PU_E!W6+FC_IND_PPP_PA_E!W6+FC_IND_PPP_PR_E!W6</f>
        <v>0</v>
      </c>
      <c r="X6" s="10">
        <f>FC_IND_PPP_PU_E!X6+FC_IND_PPP_PA_E!X6+FC_IND_PPP_PR_E!X6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FC_IND_PPP_PU_E!C7+FC_IND_PPP_PA_E!C7+FC_IND_PPP_PR_E!C7</f>
        <v>0</v>
      </c>
      <c r="D7" s="10">
        <f>FC_IND_PPP_PU_E!D7+FC_IND_PPP_PA_E!D7+FC_IND_PPP_PR_E!D7</f>
        <v>0</v>
      </c>
      <c r="E7" s="10">
        <f>FC_IND_PPP_PU_E!E7+FC_IND_PPP_PA_E!E7+FC_IND_PPP_PR_E!E7</f>
        <v>0</v>
      </c>
      <c r="F7" s="10">
        <f>FC_IND_PPP_PU_E!F7+FC_IND_PPP_PA_E!F7+FC_IND_PPP_PR_E!F7</f>
        <v>0</v>
      </c>
      <c r="G7" s="10">
        <f>FC_IND_PPP_PU_E!G7+FC_IND_PPP_PA_E!G7+FC_IND_PPP_PR_E!G7</f>
        <v>0</v>
      </c>
      <c r="H7" s="10">
        <f>FC_IND_PPP_PU_E!H7+FC_IND_PPP_PA_E!H7+FC_IND_PPP_PR_E!H7</f>
        <v>0</v>
      </c>
      <c r="I7" s="10">
        <f>FC_IND_PPP_PU_E!I7+FC_IND_PPP_PA_E!I7+FC_IND_PPP_PR_E!I7</f>
        <v>0</v>
      </c>
      <c r="J7" s="10">
        <f>FC_IND_PPP_PU_E!J7+FC_IND_PPP_PA_E!J7+FC_IND_PPP_PR_E!J7</f>
        <v>0</v>
      </c>
      <c r="K7" s="10">
        <f>FC_IND_PPP_PU_E!K7+FC_IND_PPP_PA_E!K7+FC_IND_PPP_PR_E!K7</f>
        <v>0</v>
      </c>
      <c r="L7" s="10">
        <f>FC_IND_PPP_PU_E!L7+FC_IND_PPP_PA_E!L7+FC_IND_PPP_PR_E!L7</f>
        <v>0</v>
      </c>
      <c r="M7" s="10">
        <f>FC_IND_PPP_PU_E!M7+FC_IND_PPP_PA_E!M7+FC_IND_PPP_PR_E!M7</f>
        <v>0</v>
      </c>
      <c r="N7" s="10">
        <f>FC_IND_PPP_PU_E!N7+FC_IND_PPP_PA_E!N7+FC_IND_PPP_PR_E!N7</f>
        <v>0</v>
      </c>
      <c r="O7" s="10">
        <f>FC_IND_PPP_PU_E!O7+FC_IND_PPP_PA_E!O7+FC_IND_PPP_PR_E!O7</f>
        <v>0</v>
      </c>
      <c r="P7" s="10">
        <f>FC_IND_PPP_PU_E!P7+FC_IND_PPP_PA_E!P7+FC_IND_PPP_PR_E!P7</f>
        <v>0</v>
      </c>
      <c r="Q7" s="10">
        <f>FC_IND_PPP_PU_E!Q7+FC_IND_PPP_PA_E!Q7+FC_IND_PPP_PR_E!Q7</f>
        <v>0</v>
      </c>
      <c r="R7" s="10">
        <f>FC_IND_PPP_PU_E!R7+FC_IND_PPP_PA_E!R7+FC_IND_PPP_PR_E!R7</f>
        <v>0</v>
      </c>
      <c r="S7" s="10">
        <f>FC_IND_PPP_PU_E!S7+FC_IND_PPP_PA_E!S7+FC_IND_PPP_PR_E!S7</f>
        <v>0</v>
      </c>
      <c r="T7" s="10">
        <f>FC_IND_PPP_PU_E!T7+FC_IND_PPP_PA_E!T7+FC_IND_PPP_PR_E!T7</f>
        <v>0</v>
      </c>
      <c r="U7" s="10">
        <f>FC_IND_PPP_PU_E!U7+FC_IND_PPP_PA_E!U7+FC_IND_PPP_PR_E!U7</f>
        <v>0</v>
      </c>
      <c r="V7" s="10">
        <f>FC_IND_PPP_PU_E!V7+FC_IND_PPP_PA_E!V7+FC_IND_PPP_PR_E!V7</f>
        <v>0</v>
      </c>
      <c r="W7" s="10">
        <f>FC_IND_PPP_PU_E!W7+FC_IND_PPP_PA_E!W7+FC_IND_PPP_PR_E!W7</f>
        <v>0</v>
      </c>
      <c r="X7" s="10">
        <f>FC_IND_PPP_PU_E!X7+FC_IND_PPP_PA_E!X7+FC_IND_PPP_PR_E!X7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FC_IND_PPP_PU_E!C9+FC_IND_PPP_PA_E!C9+FC_IND_PPP_PR_E!C9</f>
        <v>0</v>
      </c>
      <c r="D9" s="10">
        <f>FC_IND_PPP_PU_E!D9+FC_IND_PPP_PA_E!D9+FC_IND_PPP_PR_E!D9</f>
        <v>0</v>
      </c>
      <c r="E9" s="10">
        <f>FC_IND_PPP_PU_E!E9+FC_IND_PPP_PA_E!E9+FC_IND_PPP_PR_E!E9</f>
        <v>0</v>
      </c>
      <c r="F9" s="10">
        <f>FC_IND_PPP_PU_E!F9+FC_IND_PPP_PA_E!F9+FC_IND_PPP_PR_E!F9</f>
        <v>0</v>
      </c>
      <c r="G9" s="10">
        <f>FC_IND_PPP_PU_E!G9+FC_IND_PPP_PA_E!G9+FC_IND_PPP_PR_E!G9</f>
        <v>0</v>
      </c>
      <c r="H9" s="10">
        <f>FC_IND_PPP_PU_E!H9+FC_IND_PPP_PA_E!H9+FC_IND_PPP_PR_E!H9</f>
        <v>0</v>
      </c>
      <c r="I9" s="10">
        <f>FC_IND_PPP_PU_E!I9+FC_IND_PPP_PA_E!I9+FC_IND_PPP_PR_E!I9</f>
        <v>0</v>
      </c>
      <c r="J9" s="10">
        <f>FC_IND_PPP_PU_E!J9+FC_IND_PPP_PA_E!J9+FC_IND_PPP_PR_E!J9</f>
        <v>0</v>
      </c>
      <c r="K9" s="10">
        <f>FC_IND_PPP_PU_E!K9+FC_IND_PPP_PA_E!K9+FC_IND_PPP_PR_E!K9</f>
        <v>0</v>
      </c>
      <c r="L9" s="10">
        <f>FC_IND_PPP_PU_E!L9+FC_IND_PPP_PA_E!L9+FC_IND_PPP_PR_E!L9</f>
        <v>0</v>
      </c>
      <c r="M9" s="10">
        <f>FC_IND_PPP_PU_E!M9+FC_IND_PPP_PA_E!M9+FC_IND_PPP_PR_E!M9</f>
        <v>0</v>
      </c>
      <c r="N9" s="10">
        <f>FC_IND_PPP_PU_E!N9+FC_IND_PPP_PA_E!N9+FC_IND_PPP_PR_E!N9</f>
        <v>0</v>
      </c>
      <c r="O9" s="10">
        <f>FC_IND_PPP_PU_E!O9+FC_IND_PPP_PA_E!O9+FC_IND_PPP_PR_E!O9</f>
        <v>0</v>
      </c>
      <c r="P9" s="10">
        <f>FC_IND_PPP_PU_E!P9+FC_IND_PPP_PA_E!P9+FC_IND_PPP_PR_E!P9</f>
        <v>0</v>
      </c>
      <c r="Q9" s="10">
        <f>FC_IND_PPP_PU_E!Q9+FC_IND_PPP_PA_E!Q9+FC_IND_PPP_PR_E!Q9</f>
        <v>0</v>
      </c>
      <c r="R9" s="10">
        <f>FC_IND_PPP_PU_E!R9+FC_IND_PPP_PA_E!R9+FC_IND_PPP_PR_E!R9</f>
        <v>0</v>
      </c>
      <c r="S9" s="10">
        <f>FC_IND_PPP_PU_E!S9+FC_IND_PPP_PA_E!S9+FC_IND_PPP_PR_E!S9</f>
        <v>0</v>
      </c>
      <c r="T9" s="10">
        <f>FC_IND_PPP_PU_E!T9+FC_IND_PPP_PA_E!T9+FC_IND_PPP_PR_E!T9</f>
        <v>0</v>
      </c>
      <c r="U9" s="10">
        <f>FC_IND_PPP_PU_E!U9+FC_IND_PPP_PA_E!U9+FC_IND_PPP_PR_E!U9</f>
        <v>0</v>
      </c>
      <c r="V9" s="10">
        <f>FC_IND_PPP_PU_E!V9+FC_IND_PPP_PA_E!V9+FC_IND_PPP_PR_E!V9</f>
        <v>0</v>
      </c>
      <c r="W9" s="10">
        <f>FC_IND_PPP_PU_E!W9+FC_IND_PPP_PA_E!W9+FC_IND_PPP_PR_E!W9</f>
        <v>0</v>
      </c>
      <c r="X9" s="10">
        <f>FC_IND_PPP_PU_E!X9+FC_IND_PPP_PA_E!X9+FC_IND_PPP_PR_E!X9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FC_IND_PPP_PU_E!C10+FC_IND_PPP_PA_E!C10+FC_IND_PPP_PR_E!C10</f>
        <v>0</v>
      </c>
      <c r="D10" s="10">
        <f>FC_IND_PPP_PU_E!D10+FC_IND_PPP_PA_E!D10+FC_IND_PPP_PR_E!D10</f>
        <v>0</v>
      </c>
      <c r="E10" s="10">
        <f>FC_IND_PPP_PU_E!E10+FC_IND_PPP_PA_E!E10+FC_IND_PPP_PR_E!E10</f>
        <v>0</v>
      </c>
      <c r="F10" s="10">
        <f>FC_IND_PPP_PU_E!F10+FC_IND_PPP_PA_E!F10+FC_IND_PPP_PR_E!F10</f>
        <v>0</v>
      </c>
      <c r="G10" s="10">
        <f>FC_IND_PPP_PU_E!G10+FC_IND_PPP_PA_E!G10+FC_IND_PPP_PR_E!G10</f>
        <v>0</v>
      </c>
      <c r="H10" s="10">
        <f>FC_IND_PPP_PU_E!H10+FC_IND_PPP_PA_E!H10+FC_IND_PPP_PR_E!H10</f>
        <v>0</v>
      </c>
      <c r="I10" s="10">
        <f>FC_IND_PPP_PU_E!I10+FC_IND_PPP_PA_E!I10+FC_IND_PPP_PR_E!I10</f>
        <v>0</v>
      </c>
      <c r="J10" s="10">
        <f>FC_IND_PPP_PU_E!J10+FC_IND_PPP_PA_E!J10+FC_IND_PPP_PR_E!J10</f>
        <v>0</v>
      </c>
      <c r="K10" s="10">
        <f>FC_IND_PPP_PU_E!K10+FC_IND_PPP_PA_E!K10+FC_IND_PPP_PR_E!K10</f>
        <v>0</v>
      </c>
      <c r="L10" s="10">
        <f>FC_IND_PPP_PU_E!L10+FC_IND_PPP_PA_E!L10+FC_IND_PPP_PR_E!L10</f>
        <v>0</v>
      </c>
      <c r="M10" s="10">
        <f>FC_IND_PPP_PU_E!M10+FC_IND_PPP_PA_E!M10+FC_IND_PPP_PR_E!M10</f>
        <v>0</v>
      </c>
      <c r="N10" s="10">
        <f>FC_IND_PPP_PU_E!N10+FC_IND_PPP_PA_E!N10+FC_IND_PPP_PR_E!N10</f>
        <v>0</v>
      </c>
      <c r="O10" s="10">
        <f>FC_IND_PPP_PU_E!O10+FC_IND_PPP_PA_E!O10+FC_IND_PPP_PR_E!O10</f>
        <v>0</v>
      </c>
      <c r="P10" s="10">
        <f>FC_IND_PPP_PU_E!P10+FC_IND_PPP_PA_E!P10+FC_IND_PPP_PR_E!P10</f>
        <v>0</v>
      </c>
      <c r="Q10" s="10">
        <f>FC_IND_PPP_PU_E!Q10+FC_IND_PPP_PA_E!Q10+FC_IND_PPP_PR_E!Q10</f>
        <v>0</v>
      </c>
      <c r="R10" s="10">
        <f>FC_IND_PPP_PU_E!R10+FC_IND_PPP_PA_E!R10+FC_IND_PPP_PR_E!R10</f>
        <v>0</v>
      </c>
      <c r="S10" s="10">
        <f>FC_IND_PPP_PU_E!S10+FC_IND_PPP_PA_E!S10+FC_IND_PPP_PR_E!S10</f>
        <v>0</v>
      </c>
      <c r="T10" s="10">
        <f>FC_IND_PPP_PU_E!T10+FC_IND_PPP_PA_E!T10+FC_IND_PPP_PR_E!T10</f>
        <v>0</v>
      </c>
      <c r="U10" s="10">
        <f>FC_IND_PPP_PU_E!U10+FC_IND_PPP_PA_E!U10+FC_IND_PPP_PR_E!U10</f>
        <v>0</v>
      </c>
      <c r="V10" s="10">
        <f>FC_IND_PPP_PU_E!V10+FC_IND_PPP_PA_E!V10+FC_IND_PPP_PR_E!V10</f>
        <v>0</v>
      </c>
      <c r="W10" s="10">
        <f>FC_IND_PPP_PU_E!W10+FC_IND_PPP_PA_E!W10+FC_IND_PPP_PR_E!W10</f>
        <v>0</v>
      </c>
      <c r="X10" s="10">
        <f>FC_IND_PPP_PU_E!X10+FC_IND_PPP_PA_E!X10+FC_IND_PPP_PR_E!X10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FC_IND_PPP_PU_E!C12+FC_IND_PPP_PA_E!C12+FC_IND_PPP_PR_E!C12</f>
        <v>0</v>
      </c>
      <c r="D12" s="10">
        <f>FC_IND_PPP_PU_E!D12+FC_IND_PPP_PA_E!D12+FC_IND_PPP_PR_E!D12</f>
        <v>0</v>
      </c>
      <c r="E12" s="10">
        <f>FC_IND_PPP_PU_E!E12+FC_IND_PPP_PA_E!E12+FC_IND_PPP_PR_E!E12</f>
        <v>0</v>
      </c>
      <c r="F12" s="10">
        <f>FC_IND_PPP_PU_E!F12+FC_IND_PPP_PA_E!F12+FC_IND_PPP_PR_E!F12</f>
        <v>0</v>
      </c>
      <c r="G12" s="10">
        <f>FC_IND_PPP_PU_E!G12+FC_IND_PPP_PA_E!G12+FC_IND_PPP_PR_E!G12</f>
        <v>0</v>
      </c>
      <c r="H12" s="10">
        <f>FC_IND_PPP_PU_E!H12+FC_IND_PPP_PA_E!H12+FC_IND_PPP_PR_E!H12</f>
        <v>0</v>
      </c>
      <c r="I12" s="10">
        <f>FC_IND_PPP_PU_E!I12+FC_IND_PPP_PA_E!I12+FC_IND_PPP_PR_E!I12</f>
        <v>0</v>
      </c>
      <c r="J12" s="10">
        <f>FC_IND_PPP_PU_E!J12+FC_IND_PPP_PA_E!J12+FC_IND_PPP_PR_E!J12</f>
        <v>0</v>
      </c>
      <c r="K12" s="10">
        <f>FC_IND_PPP_PU_E!K12+FC_IND_PPP_PA_E!K12+FC_IND_PPP_PR_E!K12</f>
        <v>0</v>
      </c>
      <c r="L12" s="10">
        <f>FC_IND_PPP_PU_E!L12+FC_IND_PPP_PA_E!L12+FC_IND_PPP_PR_E!L12</f>
        <v>0</v>
      </c>
      <c r="M12" s="10">
        <f>FC_IND_PPP_PU_E!M12+FC_IND_PPP_PA_E!M12+FC_IND_PPP_PR_E!M12</f>
        <v>0</v>
      </c>
      <c r="N12" s="10">
        <f>FC_IND_PPP_PU_E!N12+FC_IND_PPP_PA_E!N12+FC_IND_PPP_PR_E!N12</f>
        <v>0</v>
      </c>
      <c r="O12" s="10">
        <f>FC_IND_PPP_PU_E!O12+FC_IND_PPP_PA_E!O12+FC_IND_PPP_PR_E!O12</f>
        <v>0</v>
      </c>
      <c r="P12" s="10">
        <f>FC_IND_PPP_PU_E!P12+FC_IND_PPP_PA_E!P12+FC_IND_PPP_PR_E!P12</f>
        <v>0</v>
      </c>
      <c r="Q12" s="10">
        <f>FC_IND_PPP_PU_E!Q12+FC_IND_PPP_PA_E!Q12+FC_IND_PPP_PR_E!Q12</f>
        <v>0</v>
      </c>
      <c r="R12" s="10">
        <f>FC_IND_PPP_PU_E!R12+FC_IND_PPP_PA_E!R12+FC_IND_PPP_PR_E!R12</f>
        <v>0</v>
      </c>
      <c r="S12" s="10">
        <f>FC_IND_PPP_PU_E!S12+FC_IND_PPP_PA_E!S12+FC_IND_PPP_PR_E!S12</f>
        <v>0</v>
      </c>
      <c r="T12" s="10">
        <f>FC_IND_PPP_PU_E!T12+FC_IND_PPP_PA_E!T12+FC_IND_PPP_PR_E!T12</f>
        <v>0</v>
      </c>
      <c r="U12" s="10">
        <f>FC_IND_PPP_PU_E!U12+FC_IND_PPP_PA_E!U12+FC_IND_PPP_PR_E!U12</f>
        <v>0</v>
      </c>
      <c r="V12" s="10">
        <f>FC_IND_PPP_PU_E!V12+FC_IND_PPP_PA_E!V12+FC_IND_PPP_PR_E!V12</f>
        <v>0</v>
      </c>
      <c r="W12" s="10">
        <f>FC_IND_PPP_PU_E!W12+FC_IND_PPP_PA_E!W12+FC_IND_PPP_PR_E!W12</f>
        <v>0</v>
      </c>
      <c r="X12" s="10">
        <f>FC_IND_PPP_PU_E!X12+FC_IND_PPP_PA_E!X12+FC_IND_PPP_PR_E!X12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FC_IND_PPP_PU_E!C13+FC_IND_PPP_PA_E!C13+FC_IND_PPP_PR_E!C13</f>
        <v>0</v>
      </c>
      <c r="D13" s="10">
        <f>FC_IND_PPP_PU_E!D13+FC_IND_PPP_PA_E!D13+FC_IND_PPP_PR_E!D13</f>
        <v>0</v>
      </c>
      <c r="E13" s="10">
        <f>FC_IND_PPP_PU_E!E13+FC_IND_PPP_PA_E!E13+FC_IND_PPP_PR_E!E13</f>
        <v>0</v>
      </c>
      <c r="F13" s="10">
        <f>FC_IND_PPP_PU_E!F13+FC_IND_PPP_PA_E!F13+FC_IND_PPP_PR_E!F13</f>
        <v>0</v>
      </c>
      <c r="G13" s="10">
        <f>FC_IND_PPP_PU_E!G13+FC_IND_PPP_PA_E!G13+FC_IND_PPP_PR_E!G13</f>
        <v>0</v>
      </c>
      <c r="H13" s="10">
        <f>FC_IND_PPP_PU_E!H13+FC_IND_PPP_PA_E!H13+FC_IND_PPP_PR_E!H13</f>
        <v>0</v>
      </c>
      <c r="I13" s="10">
        <f>FC_IND_PPP_PU_E!I13+FC_IND_PPP_PA_E!I13+FC_IND_PPP_PR_E!I13</f>
        <v>0</v>
      </c>
      <c r="J13" s="10">
        <f>FC_IND_PPP_PU_E!J13+FC_IND_PPP_PA_E!J13+FC_IND_PPP_PR_E!J13</f>
        <v>0</v>
      </c>
      <c r="K13" s="10">
        <f>FC_IND_PPP_PU_E!K13+FC_IND_PPP_PA_E!K13+FC_IND_PPP_PR_E!K13</f>
        <v>0</v>
      </c>
      <c r="L13" s="10">
        <f>FC_IND_PPP_PU_E!L13+FC_IND_PPP_PA_E!L13+FC_IND_PPP_PR_E!L13</f>
        <v>0</v>
      </c>
      <c r="M13" s="10">
        <f>FC_IND_PPP_PU_E!M13+FC_IND_PPP_PA_E!M13+FC_IND_PPP_PR_E!M13</f>
        <v>0</v>
      </c>
      <c r="N13" s="10">
        <f>FC_IND_PPP_PU_E!N13+FC_IND_PPP_PA_E!N13+FC_IND_PPP_PR_E!N13</f>
        <v>0</v>
      </c>
      <c r="O13" s="10">
        <f>FC_IND_PPP_PU_E!O13+FC_IND_PPP_PA_E!O13+FC_IND_PPP_PR_E!O13</f>
        <v>0</v>
      </c>
      <c r="P13" s="10">
        <f>FC_IND_PPP_PU_E!P13+FC_IND_PPP_PA_E!P13+FC_IND_PPP_PR_E!P13</f>
        <v>0</v>
      </c>
      <c r="Q13" s="10">
        <f>FC_IND_PPP_PU_E!Q13+FC_IND_PPP_PA_E!Q13+FC_IND_PPP_PR_E!Q13</f>
        <v>0</v>
      </c>
      <c r="R13" s="10">
        <f>FC_IND_PPP_PU_E!R13+FC_IND_PPP_PA_E!R13+FC_IND_PPP_PR_E!R13</f>
        <v>0</v>
      </c>
      <c r="S13" s="10">
        <f>FC_IND_PPP_PU_E!S13+FC_IND_PPP_PA_E!S13+FC_IND_PPP_PR_E!S13</f>
        <v>0</v>
      </c>
      <c r="T13" s="10">
        <f>FC_IND_PPP_PU_E!T13+FC_IND_PPP_PA_E!T13+FC_IND_PPP_PR_E!T13</f>
        <v>0</v>
      </c>
      <c r="U13" s="10">
        <f>FC_IND_PPP_PU_E!U13+FC_IND_PPP_PA_E!U13+FC_IND_PPP_PR_E!U13</f>
        <v>0</v>
      </c>
      <c r="V13" s="10">
        <f>FC_IND_PPP_PU_E!V13+FC_IND_PPP_PA_E!V13+FC_IND_PPP_PR_E!V13</f>
        <v>0</v>
      </c>
      <c r="W13" s="10">
        <f>FC_IND_PPP_PU_E!W13+FC_IND_PPP_PA_E!W13+FC_IND_PPP_PR_E!W13</f>
        <v>0</v>
      </c>
      <c r="X13" s="10">
        <f>FC_IND_PPP_PU_E!X13+FC_IND_PPP_PA_E!X13+FC_IND_PPP_PR_E!X13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FC_IND_PPP_PU_E!C14+FC_IND_PPP_PA_E!C14+FC_IND_PPP_PR_E!C14</f>
        <v>0</v>
      </c>
      <c r="D14" s="10">
        <f>FC_IND_PPP_PU_E!D14+FC_IND_PPP_PA_E!D14+FC_IND_PPP_PR_E!D14</f>
        <v>0</v>
      </c>
      <c r="E14" s="10">
        <f>FC_IND_PPP_PU_E!E14+FC_IND_PPP_PA_E!E14+FC_IND_PPP_PR_E!E14</f>
        <v>0</v>
      </c>
      <c r="F14" s="10">
        <f>FC_IND_PPP_PU_E!F14+FC_IND_PPP_PA_E!F14+FC_IND_PPP_PR_E!F14</f>
        <v>0</v>
      </c>
      <c r="G14" s="10">
        <f>FC_IND_PPP_PU_E!G14+FC_IND_PPP_PA_E!G14+FC_IND_PPP_PR_E!G14</f>
        <v>0</v>
      </c>
      <c r="H14" s="10">
        <f>FC_IND_PPP_PU_E!H14+FC_IND_PPP_PA_E!H14+FC_IND_PPP_PR_E!H14</f>
        <v>0</v>
      </c>
      <c r="I14" s="10">
        <f>FC_IND_PPP_PU_E!I14+FC_IND_PPP_PA_E!I14+FC_IND_PPP_PR_E!I14</f>
        <v>0</v>
      </c>
      <c r="J14" s="10">
        <f>FC_IND_PPP_PU_E!J14+FC_IND_PPP_PA_E!J14+FC_IND_PPP_PR_E!J14</f>
        <v>0</v>
      </c>
      <c r="K14" s="10">
        <f>FC_IND_PPP_PU_E!K14+FC_IND_PPP_PA_E!K14+FC_IND_PPP_PR_E!K14</f>
        <v>0</v>
      </c>
      <c r="L14" s="10">
        <f>FC_IND_PPP_PU_E!L14+FC_IND_PPP_PA_E!L14+FC_IND_PPP_PR_E!L14</f>
        <v>0</v>
      </c>
      <c r="M14" s="10">
        <f>FC_IND_PPP_PU_E!M14+FC_IND_PPP_PA_E!M14+FC_IND_PPP_PR_E!M14</f>
        <v>0</v>
      </c>
      <c r="N14" s="10">
        <f>FC_IND_PPP_PU_E!N14+FC_IND_PPP_PA_E!N14+FC_IND_PPP_PR_E!N14</f>
        <v>0</v>
      </c>
      <c r="O14" s="10">
        <f>FC_IND_PPP_PU_E!O14+FC_IND_PPP_PA_E!O14+FC_IND_PPP_PR_E!O14</f>
        <v>0</v>
      </c>
      <c r="P14" s="10">
        <f>FC_IND_PPP_PU_E!P14+FC_IND_PPP_PA_E!P14+FC_IND_PPP_PR_E!P14</f>
        <v>0</v>
      </c>
      <c r="Q14" s="10">
        <f>FC_IND_PPP_PU_E!Q14+FC_IND_PPP_PA_E!Q14+FC_IND_PPP_PR_E!Q14</f>
        <v>0</v>
      </c>
      <c r="R14" s="10">
        <f>FC_IND_PPP_PU_E!R14+FC_IND_PPP_PA_E!R14+FC_IND_PPP_PR_E!R14</f>
        <v>0</v>
      </c>
      <c r="S14" s="10">
        <f>FC_IND_PPP_PU_E!S14+FC_IND_PPP_PA_E!S14+FC_IND_PPP_PR_E!S14</f>
        <v>0</v>
      </c>
      <c r="T14" s="10">
        <f>FC_IND_PPP_PU_E!T14+FC_IND_PPP_PA_E!T14+FC_IND_PPP_PR_E!T14</f>
        <v>0</v>
      </c>
      <c r="U14" s="10">
        <f>FC_IND_PPP_PU_E!U14+FC_IND_PPP_PA_E!U14+FC_IND_PPP_PR_E!U14</f>
        <v>0</v>
      </c>
      <c r="V14" s="10">
        <f>FC_IND_PPP_PU_E!V14+FC_IND_PPP_PA_E!V14+FC_IND_PPP_PR_E!V14</f>
        <v>0</v>
      </c>
      <c r="W14" s="10">
        <f>FC_IND_PPP_PU_E!W14+FC_IND_PPP_PA_E!W14+FC_IND_PPP_PR_E!W14</f>
        <v>0</v>
      </c>
      <c r="X14" s="10">
        <f>FC_IND_PPP_PU_E!X14+FC_IND_PPP_PA_E!X14+FC_IND_PPP_PR_E!X14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FC_IND_PPP_PU_E!C15+FC_IND_PPP_PA_E!C15+FC_IND_PPP_PR_E!C15</f>
        <v>0</v>
      </c>
      <c r="D15" s="10">
        <f>FC_IND_PPP_PU_E!D15+FC_IND_PPP_PA_E!D15+FC_IND_PPP_PR_E!D15</f>
        <v>0</v>
      </c>
      <c r="E15" s="10">
        <f>FC_IND_PPP_PU_E!E15+FC_IND_PPP_PA_E!E15+FC_IND_PPP_PR_E!E15</f>
        <v>0</v>
      </c>
      <c r="F15" s="10">
        <f>FC_IND_PPP_PU_E!F15+FC_IND_PPP_PA_E!F15+FC_IND_PPP_PR_E!F15</f>
        <v>0</v>
      </c>
      <c r="G15" s="10">
        <f>FC_IND_PPP_PU_E!G15+FC_IND_PPP_PA_E!G15+FC_IND_PPP_PR_E!G15</f>
        <v>0</v>
      </c>
      <c r="H15" s="10">
        <f>FC_IND_PPP_PU_E!H15+FC_IND_PPP_PA_E!H15+FC_IND_PPP_PR_E!H15</f>
        <v>0</v>
      </c>
      <c r="I15" s="10">
        <f>FC_IND_PPP_PU_E!I15+FC_IND_PPP_PA_E!I15+FC_IND_PPP_PR_E!I15</f>
        <v>0</v>
      </c>
      <c r="J15" s="10">
        <f>FC_IND_PPP_PU_E!J15+FC_IND_PPP_PA_E!J15+FC_IND_PPP_PR_E!J15</f>
        <v>0</v>
      </c>
      <c r="K15" s="10">
        <f>FC_IND_PPP_PU_E!K15+FC_IND_PPP_PA_E!K15+FC_IND_PPP_PR_E!K15</f>
        <v>0</v>
      </c>
      <c r="L15" s="10">
        <f>FC_IND_PPP_PU_E!L15+FC_IND_PPP_PA_E!L15+FC_IND_PPP_PR_E!L15</f>
        <v>0</v>
      </c>
      <c r="M15" s="10">
        <f>FC_IND_PPP_PU_E!M15+FC_IND_PPP_PA_E!M15+FC_IND_PPP_PR_E!M15</f>
        <v>0</v>
      </c>
      <c r="N15" s="10">
        <f>FC_IND_PPP_PU_E!N15+FC_IND_PPP_PA_E!N15+FC_IND_PPP_PR_E!N15</f>
        <v>0</v>
      </c>
      <c r="O15" s="10">
        <f>FC_IND_PPP_PU_E!O15+FC_IND_PPP_PA_E!O15+FC_IND_PPP_PR_E!O15</f>
        <v>0</v>
      </c>
      <c r="P15" s="10">
        <f>FC_IND_PPP_PU_E!P15+FC_IND_PPP_PA_E!P15+FC_IND_PPP_PR_E!P15</f>
        <v>0</v>
      </c>
      <c r="Q15" s="10">
        <f>FC_IND_PPP_PU_E!Q15+FC_IND_PPP_PA_E!Q15+FC_IND_PPP_PR_E!Q15</f>
        <v>0</v>
      </c>
      <c r="R15" s="10">
        <f>FC_IND_PPP_PU_E!R15+FC_IND_PPP_PA_E!R15+FC_IND_PPP_PR_E!R15</f>
        <v>0</v>
      </c>
      <c r="S15" s="10">
        <f>FC_IND_PPP_PU_E!S15+FC_IND_PPP_PA_E!S15+FC_IND_PPP_PR_E!S15</f>
        <v>0</v>
      </c>
      <c r="T15" s="10">
        <f>FC_IND_PPP_PU_E!T15+FC_IND_PPP_PA_E!T15+FC_IND_PPP_PR_E!T15</f>
        <v>0</v>
      </c>
      <c r="U15" s="10">
        <f>FC_IND_PPP_PU_E!U15+FC_IND_PPP_PA_E!U15+FC_IND_PPP_PR_E!U15</f>
        <v>0</v>
      </c>
      <c r="V15" s="10">
        <f>FC_IND_PPP_PU_E!V15+FC_IND_PPP_PA_E!V15+FC_IND_PPP_PR_E!V15</f>
        <v>0</v>
      </c>
      <c r="W15" s="10">
        <f>FC_IND_PPP_PU_E!W15+FC_IND_PPP_PA_E!W15+FC_IND_PPP_PR_E!W15</f>
        <v>0</v>
      </c>
      <c r="X15" s="10">
        <f>FC_IND_PPP_PU_E!X15+FC_IND_PPP_PA_E!X15+FC_IND_PPP_PR_E!X15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FC_IND_PPP_PU_E!C16+FC_IND_PPP_PA_E!C16+FC_IND_PPP_PR_E!C16</f>
        <v>0</v>
      </c>
      <c r="D16" s="10">
        <f>FC_IND_PPP_PU_E!D16+FC_IND_PPP_PA_E!D16+FC_IND_PPP_PR_E!D16</f>
        <v>0</v>
      </c>
      <c r="E16" s="10">
        <f>FC_IND_PPP_PU_E!E16+FC_IND_PPP_PA_E!E16+FC_IND_PPP_PR_E!E16</f>
        <v>0</v>
      </c>
      <c r="F16" s="10">
        <f>FC_IND_PPP_PU_E!F16+FC_IND_PPP_PA_E!F16+FC_IND_PPP_PR_E!F16</f>
        <v>0</v>
      </c>
      <c r="G16" s="10">
        <f>FC_IND_PPP_PU_E!G16+FC_IND_PPP_PA_E!G16+FC_IND_PPP_PR_E!G16</f>
        <v>0</v>
      </c>
      <c r="H16" s="10">
        <f>FC_IND_PPP_PU_E!H16+FC_IND_PPP_PA_E!H16+FC_IND_PPP_PR_E!H16</f>
        <v>0</v>
      </c>
      <c r="I16" s="10">
        <f>FC_IND_PPP_PU_E!I16+FC_IND_PPP_PA_E!I16+FC_IND_PPP_PR_E!I16</f>
        <v>0</v>
      </c>
      <c r="J16" s="10">
        <f>FC_IND_PPP_PU_E!J16+FC_IND_PPP_PA_E!J16+FC_IND_PPP_PR_E!J16</f>
        <v>0</v>
      </c>
      <c r="K16" s="10">
        <f>FC_IND_PPP_PU_E!K16+FC_IND_PPP_PA_E!K16+FC_IND_PPP_PR_E!K16</f>
        <v>0</v>
      </c>
      <c r="L16" s="10">
        <f>FC_IND_PPP_PU_E!L16+FC_IND_PPP_PA_E!L16+FC_IND_PPP_PR_E!L16</f>
        <v>0</v>
      </c>
      <c r="M16" s="10">
        <f>FC_IND_PPP_PU_E!M16+FC_IND_PPP_PA_E!M16+FC_IND_PPP_PR_E!M16</f>
        <v>0</v>
      </c>
      <c r="N16" s="10">
        <f>FC_IND_PPP_PU_E!N16+FC_IND_PPP_PA_E!N16+FC_IND_PPP_PR_E!N16</f>
        <v>0</v>
      </c>
      <c r="O16" s="10">
        <f>FC_IND_PPP_PU_E!O16+FC_IND_PPP_PA_E!O16+FC_IND_PPP_PR_E!O16</f>
        <v>0</v>
      </c>
      <c r="P16" s="10">
        <f>FC_IND_PPP_PU_E!P16+FC_IND_PPP_PA_E!P16+FC_IND_PPP_PR_E!P16</f>
        <v>0</v>
      </c>
      <c r="Q16" s="10">
        <f>FC_IND_PPP_PU_E!Q16+FC_IND_PPP_PA_E!Q16+FC_IND_PPP_PR_E!Q16</f>
        <v>0</v>
      </c>
      <c r="R16" s="10">
        <f>FC_IND_PPP_PU_E!R16+FC_IND_PPP_PA_E!R16+FC_IND_PPP_PR_E!R16</f>
        <v>0</v>
      </c>
      <c r="S16" s="10">
        <f>FC_IND_PPP_PU_E!S16+FC_IND_PPP_PA_E!S16+FC_IND_PPP_PR_E!S16</f>
        <v>0</v>
      </c>
      <c r="T16" s="10">
        <f>FC_IND_PPP_PU_E!T16+FC_IND_PPP_PA_E!T16+FC_IND_PPP_PR_E!T16</f>
        <v>0</v>
      </c>
      <c r="U16" s="10">
        <f>FC_IND_PPP_PU_E!U16+FC_IND_PPP_PA_E!U16+FC_IND_PPP_PR_E!U16</f>
        <v>0</v>
      </c>
      <c r="V16" s="10">
        <f>FC_IND_PPP_PU_E!V16+FC_IND_PPP_PA_E!V16+FC_IND_PPP_PR_E!V16</f>
        <v>0</v>
      </c>
      <c r="W16" s="10">
        <f>FC_IND_PPP_PU_E!W16+FC_IND_PPP_PA_E!W16+FC_IND_PPP_PR_E!W16</f>
        <v>0</v>
      </c>
      <c r="X16" s="10">
        <f>FC_IND_PPP_PU_E!X16+FC_IND_PPP_PA_E!X16+FC_IND_PPP_PR_E!X16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FC_IND_PPP_PU_E!C18+FC_IND_PPP_PA_E!C18+FC_IND_PPP_PR_E!C18</f>
        <v>0</v>
      </c>
      <c r="D18" s="10">
        <f>FC_IND_PPP_PU_E!D18+FC_IND_PPP_PA_E!D18+FC_IND_PPP_PR_E!D18</f>
        <v>0</v>
      </c>
      <c r="E18" s="10">
        <f>FC_IND_PPP_PU_E!E18+FC_IND_PPP_PA_E!E18+FC_IND_PPP_PR_E!E18</f>
        <v>0</v>
      </c>
      <c r="F18" s="10">
        <f>FC_IND_PPP_PU_E!F18+FC_IND_PPP_PA_E!F18+FC_IND_PPP_PR_E!F18</f>
        <v>0</v>
      </c>
      <c r="G18" s="10">
        <f>FC_IND_PPP_PU_E!G18+FC_IND_PPP_PA_E!G18+FC_IND_PPP_PR_E!G18</f>
        <v>0</v>
      </c>
      <c r="H18" s="10">
        <f>FC_IND_PPP_PU_E!H18+FC_IND_PPP_PA_E!H18+FC_IND_PPP_PR_E!H18</f>
        <v>0</v>
      </c>
      <c r="I18" s="10">
        <f>FC_IND_PPP_PU_E!I18+FC_IND_PPP_PA_E!I18+FC_IND_PPP_PR_E!I18</f>
        <v>0</v>
      </c>
      <c r="J18" s="10">
        <f>FC_IND_PPP_PU_E!J18+FC_IND_PPP_PA_E!J18+FC_IND_PPP_PR_E!J18</f>
        <v>0</v>
      </c>
      <c r="K18" s="10">
        <f>FC_IND_PPP_PU_E!K18+FC_IND_PPP_PA_E!K18+FC_IND_PPP_PR_E!K18</f>
        <v>0</v>
      </c>
      <c r="L18" s="10">
        <f>FC_IND_PPP_PU_E!L18+FC_IND_PPP_PA_E!L18+FC_IND_PPP_PR_E!L18</f>
        <v>0</v>
      </c>
      <c r="M18" s="10">
        <f>FC_IND_PPP_PU_E!M18+FC_IND_PPP_PA_E!M18+FC_IND_PPP_PR_E!M18</f>
        <v>0</v>
      </c>
      <c r="N18" s="10">
        <f>FC_IND_PPP_PU_E!N18+FC_IND_PPP_PA_E!N18+FC_IND_PPP_PR_E!N18</f>
        <v>0</v>
      </c>
      <c r="O18" s="10">
        <f>FC_IND_PPP_PU_E!O18+FC_IND_PPP_PA_E!O18+FC_IND_PPP_PR_E!O18</f>
        <v>0</v>
      </c>
      <c r="P18" s="10">
        <f>FC_IND_PPP_PU_E!P18+FC_IND_PPP_PA_E!P18+FC_IND_PPP_PR_E!P18</f>
        <v>0</v>
      </c>
      <c r="Q18" s="10">
        <f>FC_IND_PPP_PU_E!Q18+FC_IND_PPP_PA_E!Q18+FC_IND_PPP_PR_E!Q18</f>
        <v>0</v>
      </c>
      <c r="R18" s="10">
        <f>FC_IND_PPP_PU_E!R18+FC_IND_PPP_PA_E!R18+FC_IND_PPP_PR_E!R18</f>
        <v>0</v>
      </c>
      <c r="S18" s="10">
        <f>FC_IND_PPP_PU_E!S18+FC_IND_PPP_PA_E!S18+FC_IND_PPP_PR_E!S18</f>
        <v>0</v>
      </c>
      <c r="T18" s="10">
        <f>FC_IND_PPP_PU_E!T18+FC_IND_PPP_PA_E!T18+FC_IND_PPP_PR_E!T18</f>
        <v>0</v>
      </c>
      <c r="U18" s="10">
        <f>FC_IND_PPP_PU_E!U18+FC_IND_PPP_PA_E!U18+FC_IND_PPP_PR_E!U18</f>
        <v>0</v>
      </c>
      <c r="V18" s="10">
        <f>FC_IND_PPP_PU_E!V18+FC_IND_PPP_PA_E!V18+FC_IND_PPP_PR_E!V18</f>
        <v>0</v>
      </c>
      <c r="W18" s="10">
        <f>FC_IND_PPP_PU_E!W18+FC_IND_PPP_PA_E!W18+FC_IND_PPP_PR_E!W18</f>
        <v>0</v>
      </c>
      <c r="X18" s="10">
        <f>FC_IND_PPP_PU_E!X18+FC_IND_PPP_PA_E!X18+FC_IND_PPP_PR_E!X18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FC_IND_PPP_PU_E!C19+FC_IND_PPP_PA_E!C19+FC_IND_PPP_PR_E!C19</f>
        <v>0</v>
      </c>
      <c r="D19" s="10">
        <f>FC_IND_PPP_PU_E!D19+FC_IND_PPP_PA_E!D19+FC_IND_PPP_PR_E!D19</f>
        <v>0</v>
      </c>
      <c r="E19" s="10">
        <f>FC_IND_PPP_PU_E!E19+FC_IND_PPP_PA_E!E19+FC_IND_PPP_PR_E!E19</f>
        <v>0</v>
      </c>
      <c r="F19" s="10">
        <f>FC_IND_PPP_PU_E!F19+FC_IND_PPP_PA_E!F19+FC_IND_PPP_PR_E!F19</f>
        <v>0</v>
      </c>
      <c r="G19" s="10">
        <f>FC_IND_PPP_PU_E!G19+FC_IND_PPP_PA_E!G19+FC_IND_PPP_PR_E!G19</f>
        <v>0</v>
      </c>
      <c r="H19" s="10">
        <f>FC_IND_PPP_PU_E!H19+FC_IND_PPP_PA_E!H19+FC_IND_PPP_PR_E!H19</f>
        <v>0</v>
      </c>
      <c r="I19" s="10">
        <f>FC_IND_PPP_PU_E!I19+FC_IND_PPP_PA_E!I19+FC_IND_PPP_PR_E!I19</f>
        <v>0</v>
      </c>
      <c r="J19" s="10">
        <f>FC_IND_PPP_PU_E!J19+FC_IND_PPP_PA_E!J19+FC_IND_PPP_PR_E!J19</f>
        <v>0</v>
      </c>
      <c r="K19" s="10">
        <f>FC_IND_PPP_PU_E!K19+FC_IND_PPP_PA_E!K19+FC_IND_PPP_PR_E!K19</f>
        <v>0</v>
      </c>
      <c r="L19" s="10">
        <f>FC_IND_PPP_PU_E!L19+FC_IND_PPP_PA_E!L19+FC_IND_PPP_PR_E!L19</f>
        <v>0</v>
      </c>
      <c r="M19" s="10">
        <f>FC_IND_PPP_PU_E!M19+FC_IND_PPP_PA_E!M19+FC_IND_PPP_PR_E!M19</f>
        <v>0</v>
      </c>
      <c r="N19" s="10">
        <f>FC_IND_PPP_PU_E!N19+FC_IND_PPP_PA_E!N19+FC_IND_PPP_PR_E!N19</f>
        <v>0</v>
      </c>
      <c r="O19" s="10">
        <f>FC_IND_PPP_PU_E!O19+FC_IND_PPP_PA_E!O19+FC_IND_PPP_PR_E!O19</f>
        <v>0</v>
      </c>
      <c r="P19" s="10">
        <f>FC_IND_PPP_PU_E!P19+FC_IND_PPP_PA_E!P19+FC_IND_PPP_PR_E!P19</f>
        <v>0</v>
      </c>
      <c r="Q19" s="10">
        <f>FC_IND_PPP_PU_E!Q19+FC_IND_PPP_PA_E!Q19+FC_IND_PPP_PR_E!Q19</f>
        <v>0</v>
      </c>
      <c r="R19" s="10">
        <f>FC_IND_PPP_PU_E!R19+FC_IND_PPP_PA_E!R19+FC_IND_PPP_PR_E!R19</f>
        <v>0</v>
      </c>
      <c r="S19" s="10">
        <f>FC_IND_PPP_PU_E!S19+FC_IND_PPP_PA_E!S19+FC_IND_PPP_PR_E!S19</f>
        <v>0</v>
      </c>
      <c r="T19" s="10">
        <f>FC_IND_PPP_PU_E!T19+FC_IND_PPP_PA_E!T19+FC_IND_PPP_PR_E!T19</f>
        <v>0</v>
      </c>
      <c r="U19" s="10">
        <f>FC_IND_PPP_PU_E!U19+FC_IND_PPP_PA_E!U19+FC_IND_PPP_PR_E!U19</f>
        <v>0</v>
      </c>
      <c r="V19" s="10">
        <f>FC_IND_PPP_PU_E!V19+FC_IND_PPP_PA_E!V19+FC_IND_PPP_PR_E!V19</f>
        <v>0</v>
      </c>
      <c r="W19" s="10">
        <f>FC_IND_PPP_PU_E!W19+FC_IND_PPP_PA_E!W19+FC_IND_PPP_PR_E!W19</f>
        <v>0</v>
      </c>
      <c r="X19" s="10">
        <f>FC_IND_PPP_PU_E!X19+FC_IND_PPP_PA_E!X19+FC_IND_PPP_PR_E!X19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FC_IND_PPP_PU_E!C20+FC_IND_PPP_PA_E!C20+FC_IND_PPP_PR_E!C20</f>
        <v>0</v>
      </c>
      <c r="D20" s="10">
        <f>FC_IND_PPP_PU_E!D20+FC_IND_PPP_PA_E!D20+FC_IND_PPP_PR_E!D20</f>
        <v>0</v>
      </c>
      <c r="E20" s="10">
        <f>FC_IND_PPP_PU_E!E20+FC_IND_PPP_PA_E!E20+FC_IND_PPP_PR_E!E20</f>
        <v>0</v>
      </c>
      <c r="F20" s="10">
        <f>FC_IND_PPP_PU_E!F20+FC_IND_PPP_PA_E!F20+FC_IND_PPP_PR_E!F20</f>
        <v>0</v>
      </c>
      <c r="G20" s="10">
        <f>FC_IND_PPP_PU_E!G20+FC_IND_PPP_PA_E!G20+FC_IND_PPP_PR_E!G20</f>
        <v>0</v>
      </c>
      <c r="H20" s="10">
        <f>FC_IND_PPP_PU_E!H20+FC_IND_PPP_PA_E!H20+FC_IND_PPP_PR_E!H20</f>
        <v>0</v>
      </c>
      <c r="I20" s="10">
        <f>FC_IND_PPP_PU_E!I20+FC_IND_PPP_PA_E!I20+FC_IND_PPP_PR_E!I20</f>
        <v>0</v>
      </c>
      <c r="J20" s="10">
        <f>FC_IND_PPP_PU_E!J20+FC_IND_PPP_PA_E!J20+FC_IND_PPP_PR_E!J20</f>
        <v>0</v>
      </c>
      <c r="K20" s="10">
        <f>FC_IND_PPP_PU_E!K20+FC_IND_PPP_PA_E!K20+FC_IND_PPP_PR_E!K20</f>
        <v>0</v>
      </c>
      <c r="L20" s="10">
        <f>FC_IND_PPP_PU_E!L20+FC_IND_PPP_PA_E!L20+FC_IND_PPP_PR_E!L20</f>
        <v>0</v>
      </c>
      <c r="M20" s="10">
        <f>FC_IND_PPP_PU_E!M20+FC_IND_PPP_PA_E!M20+FC_IND_PPP_PR_E!M20</f>
        <v>0</v>
      </c>
      <c r="N20" s="10">
        <f>FC_IND_PPP_PU_E!N20+FC_IND_PPP_PA_E!N20+FC_IND_PPP_PR_E!N20</f>
        <v>0</v>
      </c>
      <c r="O20" s="10">
        <f>FC_IND_PPP_PU_E!O20+FC_IND_PPP_PA_E!O20+FC_IND_PPP_PR_E!O20</f>
        <v>0</v>
      </c>
      <c r="P20" s="10">
        <f>FC_IND_PPP_PU_E!P20+FC_IND_PPP_PA_E!P20+FC_IND_PPP_PR_E!P20</f>
        <v>0</v>
      </c>
      <c r="Q20" s="10">
        <f>FC_IND_PPP_PU_E!Q20+FC_IND_PPP_PA_E!Q20+FC_IND_PPP_PR_E!Q20</f>
        <v>0</v>
      </c>
      <c r="R20" s="10">
        <f>FC_IND_PPP_PU_E!R20+FC_IND_PPP_PA_E!R20+FC_IND_PPP_PR_E!R20</f>
        <v>0</v>
      </c>
      <c r="S20" s="10">
        <f>FC_IND_PPP_PU_E!S20+FC_IND_PPP_PA_E!S20+FC_IND_PPP_PR_E!S20</f>
        <v>0</v>
      </c>
      <c r="T20" s="10">
        <f>FC_IND_PPP_PU_E!T20+FC_IND_PPP_PA_E!T20+FC_IND_PPP_PR_E!T20</f>
        <v>0</v>
      </c>
      <c r="U20" s="10">
        <f>FC_IND_PPP_PU_E!U20+FC_IND_PPP_PA_E!U20+FC_IND_PPP_PR_E!U20</f>
        <v>0</v>
      </c>
      <c r="V20" s="10">
        <f>FC_IND_PPP_PU_E!V20+FC_IND_PPP_PA_E!V20+FC_IND_PPP_PR_E!V20</f>
        <v>0</v>
      </c>
      <c r="W20" s="10">
        <f>FC_IND_PPP_PU_E!W20+FC_IND_PPP_PA_E!W20+FC_IND_PPP_PR_E!W20</f>
        <v>0</v>
      </c>
      <c r="X20" s="10">
        <f>FC_IND_PPP_PU_E!X20+FC_IND_PPP_PA_E!X20+FC_IND_PPP_PR_E!X20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FC_IND_PPP_PU_E!C21+FC_IND_PPP_PA_E!C21+FC_IND_PPP_PR_E!C21</f>
        <v>0</v>
      </c>
      <c r="D21" s="10">
        <f>FC_IND_PPP_PU_E!D21+FC_IND_PPP_PA_E!D21+FC_IND_PPP_PR_E!D21</f>
        <v>0</v>
      </c>
      <c r="E21" s="10">
        <f>FC_IND_PPP_PU_E!E21+FC_IND_PPP_PA_E!E21+FC_IND_PPP_PR_E!E21</f>
        <v>0</v>
      </c>
      <c r="F21" s="10">
        <f>FC_IND_PPP_PU_E!F21+FC_IND_PPP_PA_E!F21+FC_IND_PPP_PR_E!F21</f>
        <v>0</v>
      </c>
      <c r="G21" s="10">
        <f>FC_IND_PPP_PU_E!G21+FC_IND_PPP_PA_E!G21+FC_IND_PPP_PR_E!G21</f>
        <v>0</v>
      </c>
      <c r="H21" s="10">
        <f>FC_IND_PPP_PU_E!H21+FC_IND_PPP_PA_E!H21+FC_IND_PPP_PR_E!H21</f>
        <v>0</v>
      </c>
      <c r="I21" s="10">
        <f>FC_IND_PPP_PU_E!I21+FC_IND_PPP_PA_E!I21+FC_IND_PPP_PR_E!I21</f>
        <v>0</v>
      </c>
      <c r="J21" s="10">
        <f>FC_IND_PPP_PU_E!J21+FC_IND_PPP_PA_E!J21+FC_IND_PPP_PR_E!J21</f>
        <v>0</v>
      </c>
      <c r="K21" s="10">
        <f>FC_IND_PPP_PU_E!K21+FC_IND_PPP_PA_E!K21+FC_IND_PPP_PR_E!K21</f>
        <v>0</v>
      </c>
      <c r="L21" s="10">
        <f>FC_IND_PPP_PU_E!L21+FC_IND_PPP_PA_E!L21+FC_IND_PPP_PR_E!L21</f>
        <v>0</v>
      </c>
      <c r="M21" s="10">
        <f>FC_IND_PPP_PU_E!M21+FC_IND_PPP_PA_E!M21+FC_IND_PPP_PR_E!M21</f>
        <v>0</v>
      </c>
      <c r="N21" s="10">
        <f>FC_IND_PPP_PU_E!N21+FC_IND_PPP_PA_E!N21+FC_IND_PPP_PR_E!N21</f>
        <v>0</v>
      </c>
      <c r="O21" s="10">
        <f>FC_IND_PPP_PU_E!O21+FC_IND_PPP_PA_E!O21+FC_IND_PPP_PR_E!O21</f>
        <v>0</v>
      </c>
      <c r="P21" s="10">
        <f>FC_IND_PPP_PU_E!P21+FC_IND_PPP_PA_E!P21+FC_IND_PPP_PR_E!P21</f>
        <v>0</v>
      </c>
      <c r="Q21" s="10">
        <f>FC_IND_PPP_PU_E!Q21+FC_IND_PPP_PA_E!Q21+FC_IND_PPP_PR_E!Q21</f>
        <v>0</v>
      </c>
      <c r="R21" s="10">
        <f>FC_IND_PPP_PU_E!R21+FC_IND_PPP_PA_E!R21+FC_IND_PPP_PR_E!R21</f>
        <v>0</v>
      </c>
      <c r="S21" s="10">
        <f>FC_IND_PPP_PU_E!S21+FC_IND_PPP_PA_E!S21+FC_IND_PPP_PR_E!S21</f>
        <v>0</v>
      </c>
      <c r="T21" s="10">
        <f>FC_IND_PPP_PU_E!T21+FC_IND_PPP_PA_E!T21+FC_IND_PPP_PR_E!T21</f>
        <v>0</v>
      </c>
      <c r="U21" s="10">
        <f>FC_IND_PPP_PU_E!U21+FC_IND_PPP_PA_E!U21+FC_IND_PPP_PR_E!U21</f>
        <v>0</v>
      </c>
      <c r="V21" s="10">
        <f>FC_IND_PPP_PU_E!V21+FC_IND_PPP_PA_E!V21+FC_IND_PPP_PR_E!V21</f>
        <v>0</v>
      </c>
      <c r="W21" s="10">
        <f>FC_IND_PPP_PU_E!W21+FC_IND_PPP_PA_E!W21+FC_IND_PPP_PR_E!W21</f>
        <v>0</v>
      </c>
      <c r="X21" s="10">
        <f>FC_IND_PPP_PU_E!X21+FC_IND_PPP_PA_E!X21+FC_IND_PPP_PR_E!X21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FC_IND_PPP_PU_E!C23+FC_IND_PPP_PA_E!C23+FC_IND_PPP_PR_E!C23</f>
        <v>0</v>
      </c>
      <c r="D23" s="10">
        <f>FC_IND_PPP_PU_E!D23+FC_IND_PPP_PA_E!D23+FC_IND_PPP_PR_E!D23</f>
        <v>0</v>
      </c>
      <c r="E23" s="10">
        <f>FC_IND_PPP_PU_E!E23+FC_IND_PPP_PA_E!E23+FC_IND_PPP_PR_E!E23</f>
        <v>0</v>
      </c>
      <c r="F23" s="10">
        <f>FC_IND_PPP_PU_E!F23+FC_IND_PPP_PA_E!F23+FC_IND_PPP_PR_E!F23</f>
        <v>0</v>
      </c>
      <c r="G23" s="10">
        <f>FC_IND_PPP_PU_E!G23+FC_IND_PPP_PA_E!G23+FC_IND_PPP_PR_E!G23</f>
        <v>0</v>
      </c>
      <c r="H23" s="10">
        <f>FC_IND_PPP_PU_E!H23+FC_IND_PPP_PA_E!H23+FC_IND_PPP_PR_E!H23</f>
        <v>0</v>
      </c>
      <c r="I23" s="10">
        <f>FC_IND_PPP_PU_E!I23+FC_IND_PPP_PA_E!I23+FC_IND_PPP_PR_E!I23</f>
        <v>0</v>
      </c>
      <c r="J23" s="10">
        <f>FC_IND_PPP_PU_E!J23+FC_IND_PPP_PA_E!J23+FC_IND_PPP_PR_E!J23</f>
        <v>0</v>
      </c>
      <c r="K23" s="10">
        <f>FC_IND_PPP_PU_E!K23+FC_IND_PPP_PA_E!K23+FC_IND_PPP_PR_E!K23</f>
        <v>0</v>
      </c>
      <c r="L23" s="10">
        <f>FC_IND_PPP_PU_E!L23+FC_IND_PPP_PA_E!L23+FC_IND_PPP_PR_E!L23</f>
        <v>0</v>
      </c>
      <c r="M23" s="10">
        <f>FC_IND_PPP_PU_E!M23+FC_IND_PPP_PA_E!M23+FC_IND_PPP_PR_E!M23</f>
        <v>0</v>
      </c>
      <c r="N23" s="10">
        <f>FC_IND_PPP_PU_E!N23+FC_IND_PPP_PA_E!N23+FC_IND_PPP_PR_E!N23</f>
        <v>0</v>
      </c>
      <c r="O23" s="10">
        <f>FC_IND_PPP_PU_E!O23+FC_IND_PPP_PA_E!O23+FC_IND_PPP_PR_E!O23</f>
        <v>0</v>
      </c>
      <c r="P23" s="10">
        <f>FC_IND_PPP_PU_E!P23+FC_IND_PPP_PA_E!P23+FC_IND_PPP_PR_E!P23</f>
        <v>0</v>
      </c>
      <c r="Q23" s="10">
        <f>FC_IND_PPP_PU_E!Q23+FC_IND_PPP_PA_E!Q23+FC_IND_PPP_PR_E!Q23</f>
        <v>0</v>
      </c>
      <c r="R23" s="10">
        <f>FC_IND_PPP_PU_E!R23+FC_IND_PPP_PA_E!R23+FC_IND_PPP_PR_E!R23</f>
        <v>0</v>
      </c>
      <c r="S23" s="10">
        <f>FC_IND_PPP_PU_E!S23+FC_IND_PPP_PA_E!S23+FC_IND_PPP_PR_E!S23</f>
        <v>0</v>
      </c>
      <c r="T23" s="10">
        <f>FC_IND_PPP_PU_E!T23+FC_IND_PPP_PA_E!T23+FC_IND_PPP_PR_E!T23</f>
        <v>0</v>
      </c>
      <c r="U23" s="10">
        <f>FC_IND_PPP_PU_E!U23+FC_IND_PPP_PA_E!U23+FC_IND_PPP_PR_E!U23</f>
        <v>0</v>
      </c>
      <c r="V23" s="10">
        <f>FC_IND_PPP_PU_E!V23+FC_IND_PPP_PA_E!V23+FC_IND_PPP_PR_E!V23</f>
        <v>0</v>
      </c>
      <c r="W23" s="10">
        <f>FC_IND_PPP_PU_E!W23+FC_IND_PPP_PA_E!W23+FC_IND_PPP_PR_E!W23</f>
        <v>0</v>
      </c>
      <c r="X23" s="10">
        <f>FC_IND_PPP_PU_E!X23+FC_IND_PPP_PA_E!X23+FC_IND_PPP_PR_E!X23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FC_IND_PPP_PU_E!C24+FC_IND_PPP_PA_E!C24+FC_IND_PPP_PR_E!C24</f>
        <v>0</v>
      </c>
      <c r="D24" s="10">
        <f>FC_IND_PPP_PU_E!D24+FC_IND_PPP_PA_E!D24+FC_IND_PPP_PR_E!D24</f>
        <v>0</v>
      </c>
      <c r="E24" s="10">
        <f>FC_IND_PPP_PU_E!E24+FC_IND_PPP_PA_E!E24+FC_IND_PPP_PR_E!E24</f>
        <v>0</v>
      </c>
      <c r="F24" s="10">
        <f>FC_IND_PPP_PU_E!F24+FC_IND_PPP_PA_E!F24+FC_IND_PPP_PR_E!F24</f>
        <v>0</v>
      </c>
      <c r="G24" s="10">
        <f>FC_IND_PPP_PU_E!G24+FC_IND_PPP_PA_E!G24+FC_IND_PPP_PR_E!G24</f>
        <v>0</v>
      </c>
      <c r="H24" s="10">
        <f>FC_IND_PPP_PU_E!H24+FC_IND_PPP_PA_E!H24+FC_IND_PPP_PR_E!H24</f>
        <v>0</v>
      </c>
      <c r="I24" s="10">
        <f>FC_IND_PPP_PU_E!I24+FC_IND_PPP_PA_E!I24+FC_IND_PPP_PR_E!I24</f>
        <v>0</v>
      </c>
      <c r="J24" s="10">
        <f>FC_IND_PPP_PU_E!J24+FC_IND_PPP_PA_E!J24+FC_IND_PPP_PR_E!J24</f>
        <v>0</v>
      </c>
      <c r="K24" s="10">
        <f>FC_IND_PPP_PU_E!K24+FC_IND_PPP_PA_E!K24+FC_IND_PPP_PR_E!K24</f>
        <v>0</v>
      </c>
      <c r="L24" s="10">
        <f>FC_IND_PPP_PU_E!L24+FC_IND_PPP_PA_E!L24+FC_IND_PPP_PR_E!L24</f>
        <v>0</v>
      </c>
      <c r="M24" s="10">
        <f>FC_IND_PPP_PU_E!M24+FC_IND_PPP_PA_E!M24+FC_IND_PPP_PR_E!M24</f>
        <v>0</v>
      </c>
      <c r="N24" s="10">
        <f>FC_IND_PPP_PU_E!N24+FC_IND_PPP_PA_E!N24+FC_IND_PPP_PR_E!N24</f>
        <v>0</v>
      </c>
      <c r="O24" s="10">
        <f>FC_IND_PPP_PU_E!O24+FC_IND_PPP_PA_E!O24+FC_IND_PPP_PR_E!O24</f>
        <v>0</v>
      </c>
      <c r="P24" s="10">
        <f>FC_IND_PPP_PU_E!P24+FC_IND_PPP_PA_E!P24+FC_IND_PPP_PR_E!P24</f>
        <v>0</v>
      </c>
      <c r="Q24" s="10">
        <f>FC_IND_PPP_PU_E!Q24+FC_IND_PPP_PA_E!Q24+FC_IND_PPP_PR_E!Q24</f>
        <v>0</v>
      </c>
      <c r="R24" s="10">
        <f>FC_IND_PPP_PU_E!R24+FC_IND_PPP_PA_E!R24+FC_IND_PPP_PR_E!R24</f>
        <v>0</v>
      </c>
      <c r="S24" s="10">
        <f>FC_IND_PPP_PU_E!S24+FC_IND_PPP_PA_E!S24+FC_IND_PPP_PR_E!S24</f>
        <v>0</v>
      </c>
      <c r="T24" s="10">
        <f>FC_IND_PPP_PU_E!T24+FC_IND_PPP_PA_E!T24+FC_IND_PPP_PR_E!T24</f>
        <v>0</v>
      </c>
      <c r="U24" s="10">
        <f>FC_IND_PPP_PU_E!U24+FC_IND_PPP_PA_E!U24+FC_IND_PPP_PR_E!U24</f>
        <v>0</v>
      </c>
      <c r="V24" s="10">
        <f>FC_IND_PPP_PU_E!V24+FC_IND_PPP_PA_E!V24+FC_IND_PPP_PR_E!V24</f>
        <v>0</v>
      </c>
      <c r="W24" s="10">
        <f>FC_IND_PPP_PU_E!W24+FC_IND_PPP_PA_E!W24+FC_IND_PPP_PR_E!W24</f>
        <v>0</v>
      </c>
      <c r="X24" s="10">
        <f>FC_IND_PPP_PU_E!X24+FC_IND_PPP_PA_E!X24+FC_IND_PPP_PR_E!X24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FC_IND_PPP_PU_E!C25+FC_IND_PPP_PA_E!C25+FC_IND_PPP_PR_E!C25</f>
        <v>0</v>
      </c>
      <c r="D25" s="37">
        <f>FC_IND_PPP_PU_E!D25+FC_IND_PPP_PA_E!D25+FC_IND_PPP_PR_E!D25</f>
        <v>0</v>
      </c>
      <c r="E25" s="37">
        <f>FC_IND_PPP_PU_E!E25+FC_IND_PPP_PA_E!E25+FC_IND_PPP_PR_E!E25</f>
        <v>0</v>
      </c>
      <c r="F25" s="37">
        <f>FC_IND_PPP_PU_E!F25+FC_IND_PPP_PA_E!F25+FC_IND_PPP_PR_E!F25</f>
        <v>0</v>
      </c>
      <c r="G25" s="37">
        <f>FC_IND_PPP_PU_E!G25+FC_IND_PPP_PA_E!G25+FC_IND_PPP_PR_E!G25</f>
        <v>0</v>
      </c>
      <c r="H25" s="37">
        <f>FC_IND_PPP_PU_E!H25+FC_IND_PPP_PA_E!H25+FC_IND_PPP_PR_E!H25</f>
        <v>0</v>
      </c>
      <c r="I25" s="37">
        <f>FC_IND_PPP_PU_E!I25+FC_IND_PPP_PA_E!I25+FC_IND_PPP_PR_E!I25</f>
        <v>0</v>
      </c>
      <c r="J25" s="37">
        <f>FC_IND_PPP_PU_E!J25+FC_IND_PPP_PA_E!J25+FC_IND_PPP_PR_E!J25</f>
        <v>0</v>
      </c>
      <c r="K25" s="37">
        <f>FC_IND_PPP_PU_E!K25+FC_IND_PPP_PA_E!K25+FC_IND_PPP_PR_E!K25</f>
        <v>0</v>
      </c>
      <c r="L25" s="37">
        <f>FC_IND_PPP_PU_E!L25+FC_IND_PPP_PA_E!L25+FC_IND_PPP_PR_E!L25</f>
        <v>0</v>
      </c>
      <c r="M25" s="37">
        <f>FC_IND_PPP_PU_E!M25+FC_IND_PPP_PA_E!M25+FC_IND_PPP_PR_E!M25</f>
        <v>0</v>
      </c>
      <c r="N25" s="37">
        <f>FC_IND_PPP_PU_E!N25+FC_IND_PPP_PA_E!N25+FC_IND_PPP_PR_E!N25</f>
        <v>0</v>
      </c>
      <c r="O25" s="37">
        <f>FC_IND_PPP_PU_E!O25+FC_IND_PPP_PA_E!O25+FC_IND_PPP_PR_E!O25</f>
        <v>0</v>
      </c>
      <c r="P25" s="37">
        <f>FC_IND_PPP_PU_E!P25+FC_IND_PPP_PA_E!P25+FC_IND_PPP_PR_E!P25</f>
        <v>0</v>
      </c>
      <c r="Q25" s="37">
        <f>FC_IND_PPP_PU_E!Q25+FC_IND_PPP_PA_E!Q25+FC_IND_PPP_PR_E!Q25</f>
        <v>0</v>
      </c>
      <c r="R25" s="37">
        <f>FC_IND_PPP_PU_E!R25+FC_IND_PPP_PA_E!R25+FC_IND_PPP_PR_E!R25</f>
        <v>0</v>
      </c>
      <c r="S25" s="37">
        <f>FC_IND_PPP_PU_E!S25+FC_IND_PPP_PA_E!S25+FC_IND_PPP_PR_E!S25</f>
        <v>0</v>
      </c>
      <c r="T25" s="37">
        <f>FC_IND_PPP_PU_E!T25+FC_IND_PPP_PA_E!T25+FC_IND_PPP_PR_E!T25</f>
        <v>0</v>
      </c>
      <c r="U25" s="37">
        <f>FC_IND_PPP_PU_E!U25+FC_IND_PPP_PA_E!U25+FC_IND_PPP_PR_E!U25</f>
        <v>0</v>
      </c>
      <c r="V25" s="37">
        <f>FC_IND_PPP_PU_E!V25+FC_IND_PPP_PA_E!V25+FC_IND_PPP_PR_E!V25</f>
        <v>0</v>
      </c>
      <c r="W25" s="37">
        <f>FC_IND_PPP_PU_E!W25+FC_IND_PPP_PA_E!W25+FC_IND_PPP_PR_E!W25</f>
        <v>0</v>
      </c>
      <c r="X25" s="37">
        <f>FC_IND_PPP_PU_E!X25+FC_IND_PPP_PA_E!X25+FC_IND_PPP_PR_E!X25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2.1088564058469466</v>
      </c>
      <c r="D26" s="37">
        <f t="shared" ref="D26:W26" si="22">SUM(D27,D33)</f>
        <v>2.108856405846947</v>
      </c>
      <c r="E26" s="37">
        <f t="shared" si="22"/>
        <v>2.108856405846947</v>
      </c>
      <c r="F26" s="37">
        <f t="shared" si="22"/>
        <v>2.108856405846947</v>
      </c>
      <c r="G26" s="37">
        <f t="shared" si="22"/>
        <v>0</v>
      </c>
      <c r="H26" s="37">
        <f t="shared" si="22"/>
        <v>0</v>
      </c>
      <c r="I26" s="37">
        <f t="shared" si="22"/>
        <v>1.07944969905417</v>
      </c>
      <c r="J26" s="37">
        <f t="shared" si="22"/>
        <v>1.07944969905417</v>
      </c>
      <c r="K26" s="37">
        <f t="shared" si="22"/>
        <v>1.07944969905417</v>
      </c>
      <c r="L26" s="37">
        <f t="shared" si="22"/>
        <v>0</v>
      </c>
      <c r="M26" s="37">
        <f t="shared" si="22"/>
        <v>0</v>
      </c>
      <c r="N26" s="37">
        <f t="shared" si="22"/>
        <v>1.07944969905417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0.71771281169389489</v>
      </c>
      <c r="S26" s="37">
        <f t="shared" si="22"/>
        <v>0.7766981943250213</v>
      </c>
      <c r="T26" s="37">
        <f t="shared" si="22"/>
        <v>0.87334479793637143</v>
      </c>
      <c r="U26" s="37">
        <f t="shared" si="22"/>
        <v>0.79965606190885641</v>
      </c>
      <c r="V26" s="37">
        <f t="shared" si="22"/>
        <v>0.92235597592433372</v>
      </c>
      <c r="W26" s="37">
        <f t="shared" si="22"/>
        <v>0.63198624247635427</v>
      </c>
      <c r="X26" s="37">
        <f t="shared" ref="X26" si="23">SUM(X27,X33)</f>
        <v>0.68581255374032679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FC_IND_PPP_PU_E!C28+FC_IND_PPP_PA_E!C28+FC_IND_PPP_PR_E!C28</f>
        <v>0</v>
      </c>
      <c r="D28" s="10">
        <f>FC_IND_PPP_PU_E!D28+FC_IND_PPP_PA_E!D28+FC_IND_PPP_PR_E!D28</f>
        <v>0</v>
      </c>
      <c r="E28" s="10">
        <f>FC_IND_PPP_PU_E!E28+FC_IND_PPP_PA_E!E28+FC_IND_PPP_PR_E!E28</f>
        <v>0</v>
      </c>
      <c r="F28" s="10">
        <f>FC_IND_PPP_PU_E!F28+FC_IND_PPP_PA_E!F28+FC_IND_PPP_PR_E!F28</f>
        <v>0</v>
      </c>
      <c r="G28" s="10">
        <f>FC_IND_PPP_PU_E!G28+FC_IND_PPP_PA_E!G28+FC_IND_PPP_PR_E!G28</f>
        <v>0</v>
      </c>
      <c r="H28" s="10">
        <f>FC_IND_PPP_PU_E!H28+FC_IND_PPP_PA_E!H28+FC_IND_PPP_PR_E!H28</f>
        <v>0</v>
      </c>
      <c r="I28" s="10">
        <f>FC_IND_PPP_PU_E!I28+FC_IND_PPP_PA_E!I28+FC_IND_PPP_PR_E!I28</f>
        <v>0</v>
      </c>
      <c r="J28" s="10">
        <f>FC_IND_PPP_PU_E!J28+FC_IND_PPP_PA_E!J28+FC_IND_PPP_PR_E!J28</f>
        <v>0</v>
      </c>
      <c r="K28" s="10">
        <f>FC_IND_PPP_PU_E!K28+FC_IND_PPP_PA_E!K28+FC_IND_PPP_PR_E!K28</f>
        <v>0</v>
      </c>
      <c r="L28" s="10">
        <f>FC_IND_PPP_PU_E!L28+FC_IND_PPP_PA_E!L28+FC_IND_PPP_PR_E!L28</f>
        <v>0</v>
      </c>
      <c r="M28" s="10">
        <f>FC_IND_PPP_PU_E!M28+FC_IND_PPP_PA_E!M28+FC_IND_PPP_PR_E!M28</f>
        <v>0</v>
      </c>
      <c r="N28" s="10">
        <f>FC_IND_PPP_PU_E!N28+FC_IND_PPP_PA_E!N28+FC_IND_PPP_PR_E!N28</f>
        <v>0</v>
      </c>
      <c r="O28" s="10">
        <f>FC_IND_PPP_PU_E!O28+FC_IND_PPP_PA_E!O28+FC_IND_PPP_PR_E!O28</f>
        <v>0</v>
      </c>
      <c r="P28" s="10">
        <f>FC_IND_PPP_PU_E!P28+FC_IND_PPP_PA_E!P28+FC_IND_PPP_PR_E!P28</f>
        <v>0</v>
      </c>
      <c r="Q28" s="10">
        <f>FC_IND_PPP_PU_E!Q28+FC_IND_PPP_PA_E!Q28+FC_IND_PPP_PR_E!Q28</f>
        <v>0</v>
      </c>
      <c r="R28" s="10">
        <f>FC_IND_PPP_PU_E!R28+FC_IND_PPP_PA_E!R28+FC_IND_PPP_PR_E!R28</f>
        <v>0</v>
      </c>
      <c r="S28" s="10">
        <f>FC_IND_PPP_PU_E!S28+FC_IND_PPP_PA_E!S28+FC_IND_PPP_PR_E!S28</f>
        <v>0</v>
      </c>
      <c r="T28" s="10">
        <f>FC_IND_PPP_PU_E!T28+FC_IND_PPP_PA_E!T28+FC_IND_PPP_PR_E!T28</f>
        <v>0</v>
      </c>
      <c r="U28" s="10">
        <f>FC_IND_PPP_PU_E!U28+FC_IND_PPP_PA_E!U28+FC_IND_PPP_PR_E!U28</f>
        <v>0</v>
      </c>
      <c r="V28" s="10">
        <f>FC_IND_PPP_PU_E!V28+FC_IND_PPP_PA_E!V28+FC_IND_PPP_PR_E!V28</f>
        <v>0</v>
      </c>
      <c r="W28" s="10">
        <f>FC_IND_PPP_PU_E!W28+FC_IND_PPP_PA_E!W28+FC_IND_PPP_PR_E!W28</f>
        <v>0</v>
      </c>
      <c r="X28" s="10">
        <f>FC_IND_PPP_PU_E!X28+FC_IND_PPP_PA_E!X28+FC_IND_PPP_PR_E!X28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FC_IND_PPP_PU_E!C29+FC_IND_PPP_PA_E!C29+FC_IND_PPP_PR_E!C29</f>
        <v>0</v>
      </c>
      <c r="D29" s="10">
        <f>FC_IND_PPP_PU_E!D29+FC_IND_PPP_PA_E!D29+FC_IND_PPP_PR_E!D29</f>
        <v>0</v>
      </c>
      <c r="E29" s="10">
        <f>FC_IND_PPP_PU_E!E29+FC_IND_PPP_PA_E!E29+FC_IND_PPP_PR_E!E29</f>
        <v>0</v>
      </c>
      <c r="F29" s="10">
        <f>FC_IND_PPP_PU_E!F29+FC_IND_PPP_PA_E!F29+FC_IND_PPP_PR_E!F29</f>
        <v>0</v>
      </c>
      <c r="G29" s="10">
        <f>FC_IND_PPP_PU_E!G29+FC_IND_PPP_PA_E!G29+FC_IND_PPP_PR_E!G29</f>
        <v>0</v>
      </c>
      <c r="H29" s="10">
        <f>FC_IND_PPP_PU_E!H29+FC_IND_PPP_PA_E!H29+FC_IND_PPP_PR_E!H29</f>
        <v>0</v>
      </c>
      <c r="I29" s="10">
        <f>FC_IND_PPP_PU_E!I29+FC_IND_PPP_PA_E!I29+FC_IND_PPP_PR_E!I29</f>
        <v>0</v>
      </c>
      <c r="J29" s="10">
        <f>FC_IND_PPP_PU_E!J29+FC_IND_PPP_PA_E!J29+FC_IND_PPP_PR_E!J29</f>
        <v>0</v>
      </c>
      <c r="K29" s="10">
        <f>FC_IND_PPP_PU_E!K29+FC_IND_PPP_PA_E!K29+FC_IND_PPP_PR_E!K29</f>
        <v>0</v>
      </c>
      <c r="L29" s="10">
        <f>FC_IND_PPP_PU_E!L29+FC_IND_PPP_PA_E!L29+FC_IND_PPP_PR_E!L29</f>
        <v>0</v>
      </c>
      <c r="M29" s="10">
        <f>FC_IND_PPP_PU_E!M29+FC_IND_PPP_PA_E!M29+FC_IND_PPP_PR_E!M29</f>
        <v>0</v>
      </c>
      <c r="N29" s="10">
        <f>FC_IND_PPP_PU_E!N29+FC_IND_PPP_PA_E!N29+FC_IND_PPP_PR_E!N29</f>
        <v>0</v>
      </c>
      <c r="O29" s="10">
        <f>FC_IND_PPP_PU_E!O29+FC_IND_PPP_PA_E!O29+FC_IND_PPP_PR_E!O29</f>
        <v>0</v>
      </c>
      <c r="P29" s="10">
        <f>FC_IND_PPP_PU_E!P29+FC_IND_PPP_PA_E!P29+FC_IND_PPP_PR_E!P29</f>
        <v>0</v>
      </c>
      <c r="Q29" s="10">
        <f>FC_IND_PPP_PU_E!Q29+FC_IND_PPP_PA_E!Q29+FC_IND_PPP_PR_E!Q29</f>
        <v>0</v>
      </c>
      <c r="R29" s="10">
        <f>FC_IND_PPP_PU_E!R29+FC_IND_PPP_PA_E!R29+FC_IND_PPP_PR_E!R29</f>
        <v>0</v>
      </c>
      <c r="S29" s="10">
        <f>FC_IND_PPP_PU_E!S29+FC_IND_PPP_PA_E!S29+FC_IND_PPP_PR_E!S29</f>
        <v>0</v>
      </c>
      <c r="T29" s="10">
        <f>FC_IND_PPP_PU_E!T29+FC_IND_PPP_PA_E!T29+FC_IND_PPP_PR_E!T29</f>
        <v>0</v>
      </c>
      <c r="U29" s="10">
        <f>FC_IND_PPP_PU_E!U29+FC_IND_PPP_PA_E!U29+FC_IND_PPP_PR_E!U29</f>
        <v>0</v>
      </c>
      <c r="V29" s="10">
        <f>FC_IND_PPP_PU_E!V29+FC_IND_PPP_PA_E!V29+FC_IND_PPP_PR_E!V29</f>
        <v>0</v>
      </c>
      <c r="W29" s="10">
        <f>FC_IND_PPP_PU_E!W29+FC_IND_PPP_PA_E!W29+FC_IND_PPP_PR_E!W29</f>
        <v>0</v>
      </c>
      <c r="X29" s="10">
        <f>FC_IND_PPP_PU_E!X29+FC_IND_PPP_PA_E!X29+FC_IND_PPP_PR_E!X29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FC_IND_PPP_PU_E!C30+FC_IND_PPP_PA_E!C30+FC_IND_PPP_PR_E!C30</f>
        <v>0</v>
      </c>
      <c r="D30" s="10">
        <f>FC_IND_PPP_PU_E!D30+FC_IND_PPP_PA_E!D30+FC_IND_PPP_PR_E!D30</f>
        <v>0</v>
      </c>
      <c r="E30" s="10">
        <f>FC_IND_PPP_PU_E!E30+FC_IND_PPP_PA_E!E30+FC_IND_PPP_PR_E!E30</f>
        <v>0</v>
      </c>
      <c r="F30" s="10">
        <f>FC_IND_PPP_PU_E!F30+FC_IND_PPP_PA_E!F30+FC_IND_PPP_PR_E!F30</f>
        <v>0</v>
      </c>
      <c r="G30" s="10">
        <f>FC_IND_PPP_PU_E!G30+FC_IND_PPP_PA_E!G30+FC_IND_PPP_PR_E!G30</f>
        <v>0</v>
      </c>
      <c r="H30" s="10">
        <f>FC_IND_PPP_PU_E!H30+FC_IND_PPP_PA_E!H30+FC_IND_PPP_PR_E!H30</f>
        <v>0</v>
      </c>
      <c r="I30" s="10">
        <f>FC_IND_PPP_PU_E!I30+FC_IND_PPP_PA_E!I30+FC_IND_PPP_PR_E!I30</f>
        <v>0</v>
      </c>
      <c r="J30" s="10">
        <f>FC_IND_PPP_PU_E!J30+FC_IND_PPP_PA_E!J30+FC_IND_PPP_PR_E!J30</f>
        <v>0</v>
      </c>
      <c r="K30" s="10">
        <f>FC_IND_PPP_PU_E!K30+FC_IND_PPP_PA_E!K30+FC_IND_PPP_PR_E!K30</f>
        <v>0</v>
      </c>
      <c r="L30" s="10">
        <f>FC_IND_PPP_PU_E!L30+FC_IND_PPP_PA_E!L30+FC_IND_PPP_PR_E!L30</f>
        <v>0</v>
      </c>
      <c r="M30" s="10">
        <f>FC_IND_PPP_PU_E!M30+FC_IND_PPP_PA_E!M30+FC_IND_PPP_PR_E!M30</f>
        <v>0</v>
      </c>
      <c r="N30" s="10">
        <f>FC_IND_PPP_PU_E!N30+FC_IND_PPP_PA_E!N30+FC_IND_PPP_PR_E!N30</f>
        <v>0</v>
      </c>
      <c r="O30" s="10">
        <f>FC_IND_PPP_PU_E!O30+FC_IND_PPP_PA_E!O30+FC_IND_PPP_PR_E!O30</f>
        <v>0</v>
      </c>
      <c r="P30" s="10">
        <f>FC_IND_PPP_PU_E!P30+FC_IND_PPP_PA_E!P30+FC_IND_PPP_PR_E!P30</f>
        <v>0</v>
      </c>
      <c r="Q30" s="10">
        <f>FC_IND_PPP_PU_E!Q30+FC_IND_PPP_PA_E!Q30+FC_IND_PPP_PR_E!Q30</f>
        <v>0</v>
      </c>
      <c r="R30" s="10">
        <f>FC_IND_PPP_PU_E!R30+FC_IND_PPP_PA_E!R30+FC_IND_PPP_PR_E!R30</f>
        <v>0</v>
      </c>
      <c r="S30" s="10">
        <f>FC_IND_PPP_PU_E!S30+FC_IND_PPP_PA_E!S30+FC_IND_PPP_PR_E!S30</f>
        <v>0</v>
      </c>
      <c r="T30" s="10">
        <f>FC_IND_PPP_PU_E!T30+FC_IND_PPP_PA_E!T30+FC_IND_PPP_PR_E!T30</f>
        <v>0</v>
      </c>
      <c r="U30" s="10">
        <f>FC_IND_PPP_PU_E!U30+FC_IND_PPP_PA_E!U30+FC_IND_PPP_PR_E!U30</f>
        <v>0</v>
      </c>
      <c r="V30" s="10">
        <f>FC_IND_PPP_PU_E!V30+FC_IND_PPP_PA_E!V30+FC_IND_PPP_PR_E!V30</f>
        <v>0</v>
      </c>
      <c r="W30" s="10">
        <f>FC_IND_PPP_PU_E!W30+FC_IND_PPP_PA_E!W30+FC_IND_PPP_PR_E!W30</f>
        <v>0</v>
      </c>
      <c r="X30" s="10">
        <f>FC_IND_PPP_PU_E!X30+FC_IND_PPP_PA_E!X30+FC_IND_PPP_PR_E!X30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FC_IND_PPP_PU_E!C31+FC_IND_PPP_PA_E!C31+FC_IND_PPP_PR_E!C31</f>
        <v>0</v>
      </c>
      <c r="D31" s="10">
        <f>FC_IND_PPP_PU_E!D31+FC_IND_PPP_PA_E!D31+FC_IND_PPP_PR_E!D31</f>
        <v>0</v>
      </c>
      <c r="E31" s="10">
        <f>FC_IND_PPP_PU_E!E31+FC_IND_PPP_PA_E!E31+FC_IND_PPP_PR_E!E31</f>
        <v>0</v>
      </c>
      <c r="F31" s="10">
        <f>FC_IND_PPP_PU_E!F31+FC_IND_PPP_PA_E!F31+FC_IND_PPP_PR_E!F31</f>
        <v>0</v>
      </c>
      <c r="G31" s="10">
        <f>FC_IND_PPP_PU_E!G31+FC_IND_PPP_PA_E!G31+FC_IND_PPP_PR_E!G31</f>
        <v>0</v>
      </c>
      <c r="H31" s="10">
        <f>FC_IND_PPP_PU_E!H31+FC_IND_PPP_PA_E!H31+FC_IND_PPP_PR_E!H31</f>
        <v>0</v>
      </c>
      <c r="I31" s="10">
        <f>FC_IND_PPP_PU_E!I31+FC_IND_PPP_PA_E!I31+FC_IND_PPP_PR_E!I31</f>
        <v>0</v>
      </c>
      <c r="J31" s="10">
        <f>FC_IND_PPP_PU_E!J31+FC_IND_PPP_PA_E!J31+FC_IND_PPP_PR_E!J31</f>
        <v>0</v>
      </c>
      <c r="K31" s="10">
        <f>FC_IND_PPP_PU_E!K31+FC_IND_PPP_PA_E!K31+FC_IND_PPP_PR_E!K31</f>
        <v>0</v>
      </c>
      <c r="L31" s="10">
        <f>FC_IND_PPP_PU_E!L31+FC_IND_PPP_PA_E!L31+FC_IND_PPP_PR_E!L31</f>
        <v>0</v>
      </c>
      <c r="M31" s="10">
        <f>FC_IND_PPP_PU_E!M31+FC_IND_PPP_PA_E!M31+FC_IND_PPP_PR_E!M31</f>
        <v>0</v>
      </c>
      <c r="N31" s="10">
        <f>FC_IND_PPP_PU_E!N31+FC_IND_PPP_PA_E!N31+FC_IND_PPP_PR_E!N31</f>
        <v>0</v>
      </c>
      <c r="O31" s="10">
        <f>FC_IND_PPP_PU_E!O31+FC_IND_PPP_PA_E!O31+FC_IND_PPP_PR_E!O31</f>
        <v>0</v>
      </c>
      <c r="P31" s="10">
        <f>FC_IND_PPP_PU_E!P31+FC_IND_PPP_PA_E!P31+FC_IND_PPP_PR_E!P31</f>
        <v>0</v>
      </c>
      <c r="Q31" s="10">
        <f>FC_IND_PPP_PU_E!Q31+FC_IND_PPP_PA_E!Q31+FC_IND_PPP_PR_E!Q31</f>
        <v>0</v>
      </c>
      <c r="R31" s="10">
        <f>FC_IND_PPP_PU_E!R31+FC_IND_PPP_PA_E!R31+FC_IND_PPP_PR_E!R31</f>
        <v>0</v>
      </c>
      <c r="S31" s="10">
        <f>FC_IND_PPP_PU_E!S31+FC_IND_PPP_PA_E!S31+FC_IND_PPP_PR_E!S31</f>
        <v>0</v>
      </c>
      <c r="T31" s="10">
        <f>FC_IND_PPP_PU_E!T31+FC_IND_PPP_PA_E!T31+FC_IND_PPP_PR_E!T31</f>
        <v>0</v>
      </c>
      <c r="U31" s="10">
        <f>FC_IND_PPP_PU_E!U31+FC_IND_PPP_PA_E!U31+FC_IND_PPP_PR_E!U31</f>
        <v>0</v>
      </c>
      <c r="V31" s="10">
        <f>FC_IND_PPP_PU_E!V31+FC_IND_PPP_PA_E!V31+FC_IND_PPP_PR_E!V31</f>
        <v>0</v>
      </c>
      <c r="W31" s="10">
        <f>FC_IND_PPP_PU_E!W31+FC_IND_PPP_PA_E!W31+FC_IND_PPP_PR_E!W31</f>
        <v>0</v>
      </c>
      <c r="X31" s="10">
        <f>FC_IND_PPP_PU_E!X31+FC_IND_PPP_PA_E!X31+FC_IND_PPP_PR_E!X31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FC_IND_PPP_PU_E!C32+FC_IND_PPP_PA_E!C32+FC_IND_PPP_PR_E!C32</f>
        <v>0</v>
      </c>
      <c r="D32" s="10">
        <f>FC_IND_PPP_PU_E!D32+FC_IND_PPP_PA_E!D32+FC_IND_PPP_PR_E!D32</f>
        <v>0</v>
      </c>
      <c r="E32" s="10">
        <f>FC_IND_PPP_PU_E!E32+FC_IND_PPP_PA_E!E32+FC_IND_PPP_PR_E!E32</f>
        <v>0</v>
      </c>
      <c r="F32" s="10">
        <f>FC_IND_PPP_PU_E!F32+FC_IND_PPP_PA_E!F32+FC_IND_PPP_PR_E!F32</f>
        <v>0</v>
      </c>
      <c r="G32" s="10">
        <f>FC_IND_PPP_PU_E!G32+FC_IND_PPP_PA_E!G32+FC_IND_PPP_PR_E!G32</f>
        <v>0</v>
      </c>
      <c r="H32" s="10">
        <f>FC_IND_PPP_PU_E!H32+FC_IND_PPP_PA_E!H32+FC_IND_PPP_PR_E!H32</f>
        <v>0</v>
      </c>
      <c r="I32" s="10">
        <f>FC_IND_PPP_PU_E!I32+FC_IND_PPP_PA_E!I32+FC_IND_PPP_PR_E!I32</f>
        <v>0</v>
      </c>
      <c r="J32" s="10">
        <f>FC_IND_PPP_PU_E!J32+FC_IND_PPP_PA_E!J32+FC_IND_PPP_PR_E!J32</f>
        <v>0</v>
      </c>
      <c r="K32" s="10">
        <f>FC_IND_PPP_PU_E!K32+FC_IND_PPP_PA_E!K32+FC_IND_PPP_PR_E!K32</f>
        <v>0</v>
      </c>
      <c r="L32" s="10">
        <f>FC_IND_PPP_PU_E!L32+FC_IND_PPP_PA_E!L32+FC_IND_PPP_PR_E!L32</f>
        <v>0</v>
      </c>
      <c r="M32" s="10">
        <f>FC_IND_PPP_PU_E!M32+FC_IND_PPP_PA_E!M32+FC_IND_PPP_PR_E!M32</f>
        <v>0</v>
      </c>
      <c r="N32" s="10">
        <f>FC_IND_PPP_PU_E!N32+FC_IND_PPP_PA_E!N32+FC_IND_PPP_PR_E!N32</f>
        <v>0</v>
      </c>
      <c r="O32" s="10">
        <f>FC_IND_PPP_PU_E!O32+FC_IND_PPP_PA_E!O32+FC_IND_PPP_PR_E!O32</f>
        <v>0</v>
      </c>
      <c r="P32" s="10">
        <f>FC_IND_PPP_PU_E!P32+FC_IND_PPP_PA_E!P32+FC_IND_PPP_PR_E!P32</f>
        <v>0</v>
      </c>
      <c r="Q32" s="10">
        <f>FC_IND_PPP_PU_E!Q32+FC_IND_PPP_PA_E!Q32+FC_IND_PPP_PR_E!Q32</f>
        <v>0</v>
      </c>
      <c r="R32" s="10">
        <f>FC_IND_PPP_PU_E!R32+FC_IND_PPP_PA_E!R32+FC_IND_PPP_PR_E!R32</f>
        <v>0</v>
      </c>
      <c r="S32" s="10">
        <f>FC_IND_PPP_PU_E!S32+FC_IND_PPP_PA_E!S32+FC_IND_PPP_PR_E!S32</f>
        <v>0</v>
      </c>
      <c r="T32" s="10">
        <f>FC_IND_PPP_PU_E!T32+FC_IND_PPP_PA_E!T32+FC_IND_PPP_PR_E!T32</f>
        <v>0</v>
      </c>
      <c r="U32" s="10">
        <f>FC_IND_PPP_PU_E!U32+FC_IND_PPP_PA_E!U32+FC_IND_PPP_PR_E!U32</f>
        <v>0</v>
      </c>
      <c r="V32" s="10">
        <f>FC_IND_PPP_PU_E!V32+FC_IND_PPP_PA_E!V32+FC_IND_PPP_PR_E!V32</f>
        <v>0</v>
      </c>
      <c r="W32" s="10">
        <f>FC_IND_PPP_PU_E!W32+FC_IND_PPP_PA_E!W32+FC_IND_PPP_PR_E!W32</f>
        <v>0</v>
      </c>
      <c r="X32" s="10">
        <f>FC_IND_PPP_PU_E!X32+FC_IND_PPP_PA_E!X32+FC_IND_PPP_PR_E!X32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2.1088564058469466</v>
      </c>
      <c r="D33" s="29">
        <f t="shared" ref="D33:W33" si="28">SUM(D34:D50)</f>
        <v>2.108856405846947</v>
      </c>
      <c r="E33" s="29">
        <f t="shared" si="28"/>
        <v>2.108856405846947</v>
      </c>
      <c r="F33" s="29">
        <f t="shared" si="28"/>
        <v>2.108856405846947</v>
      </c>
      <c r="G33" s="29">
        <f t="shared" si="28"/>
        <v>0</v>
      </c>
      <c r="H33" s="29">
        <f t="shared" si="28"/>
        <v>0</v>
      </c>
      <c r="I33" s="29">
        <f t="shared" si="28"/>
        <v>1.07944969905417</v>
      </c>
      <c r="J33" s="29">
        <f t="shared" si="28"/>
        <v>1.07944969905417</v>
      </c>
      <c r="K33" s="29">
        <f t="shared" si="28"/>
        <v>1.07944969905417</v>
      </c>
      <c r="L33" s="29">
        <f t="shared" si="28"/>
        <v>0</v>
      </c>
      <c r="M33" s="29">
        <f t="shared" si="28"/>
        <v>0</v>
      </c>
      <c r="N33" s="29">
        <f t="shared" si="28"/>
        <v>1.07944969905417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0.71771281169389489</v>
      </c>
      <c r="S33" s="29">
        <f t="shared" si="28"/>
        <v>0.7766981943250213</v>
      </c>
      <c r="T33" s="29">
        <f t="shared" si="28"/>
        <v>0.87334479793637143</v>
      </c>
      <c r="U33" s="29">
        <f t="shared" si="28"/>
        <v>0.79965606190885641</v>
      </c>
      <c r="V33" s="29">
        <f t="shared" si="28"/>
        <v>0.92235597592433372</v>
      </c>
      <c r="W33" s="29">
        <f t="shared" si="28"/>
        <v>0.63198624247635427</v>
      </c>
      <c r="X33" s="29">
        <f t="shared" ref="X33" si="29">SUM(X34:X50)</f>
        <v>0.68581255374032679</v>
      </c>
    </row>
    <row r="34" spans="1:24" ht="11.25" customHeight="1" x14ac:dyDescent="0.2">
      <c r="A34" s="41" t="s">
        <v>55</v>
      </c>
      <c r="B34" s="9" t="s">
        <v>56</v>
      </c>
      <c r="C34" s="10">
        <f>FC_IND_PPP_PU_E!C34+FC_IND_PPP_PA_E!C34+FC_IND_PPP_PR_E!C34</f>
        <v>0</v>
      </c>
      <c r="D34" s="10">
        <f>FC_IND_PPP_PU_E!D34+FC_IND_PPP_PA_E!D34+FC_IND_PPP_PR_E!D34</f>
        <v>0</v>
      </c>
      <c r="E34" s="10">
        <f>FC_IND_PPP_PU_E!E34+FC_IND_PPP_PA_E!E34+FC_IND_PPP_PR_E!E34</f>
        <v>0</v>
      </c>
      <c r="F34" s="10">
        <f>FC_IND_PPP_PU_E!F34+FC_IND_PPP_PA_E!F34+FC_IND_PPP_PR_E!F34</f>
        <v>0</v>
      </c>
      <c r="G34" s="10">
        <f>FC_IND_PPP_PU_E!G34+FC_IND_PPP_PA_E!G34+FC_IND_PPP_PR_E!G34</f>
        <v>0</v>
      </c>
      <c r="H34" s="10">
        <f>FC_IND_PPP_PU_E!H34+FC_IND_PPP_PA_E!H34+FC_IND_PPP_PR_E!H34</f>
        <v>0</v>
      </c>
      <c r="I34" s="10">
        <f>FC_IND_PPP_PU_E!I34+FC_IND_PPP_PA_E!I34+FC_IND_PPP_PR_E!I34</f>
        <v>0</v>
      </c>
      <c r="J34" s="10">
        <f>FC_IND_PPP_PU_E!J34+FC_IND_PPP_PA_E!J34+FC_IND_PPP_PR_E!J34</f>
        <v>0</v>
      </c>
      <c r="K34" s="10">
        <f>FC_IND_PPP_PU_E!K34+FC_IND_PPP_PA_E!K34+FC_IND_PPP_PR_E!K34</f>
        <v>0</v>
      </c>
      <c r="L34" s="10">
        <f>FC_IND_PPP_PU_E!L34+FC_IND_PPP_PA_E!L34+FC_IND_PPP_PR_E!L34</f>
        <v>0</v>
      </c>
      <c r="M34" s="10">
        <f>FC_IND_PPP_PU_E!M34+FC_IND_PPP_PA_E!M34+FC_IND_PPP_PR_E!M34</f>
        <v>0</v>
      </c>
      <c r="N34" s="10">
        <f>FC_IND_PPP_PU_E!N34+FC_IND_PPP_PA_E!N34+FC_IND_PPP_PR_E!N34</f>
        <v>0</v>
      </c>
      <c r="O34" s="10">
        <f>FC_IND_PPP_PU_E!O34+FC_IND_PPP_PA_E!O34+FC_IND_PPP_PR_E!O34</f>
        <v>0</v>
      </c>
      <c r="P34" s="10">
        <f>FC_IND_PPP_PU_E!P34+FC_IND_PPP_PA_E!P34+FC_IND_PPP_PR_E!P34</f>
        <v>0</v>
      </c>
      <c r="Q34" s="10">
        <f>FC_IND_PPP_PU_E!Q34+FC_IND_PPP_PA_E!Q34+FC_IND_PPP_PR_E!Q34</f>
        <v>0</v>
      </c>
      <c r="R34" s="10">
        <f>FC_IND_PPP_PU_E!R34+FC_IND_PPP_PA_E!R34+FC_IND_PPP_PR_E!R34</f>
        <v>0</v>
      </c>
      <c r="S34" s="10">
        <f>FC_IND_PPP_PU_E!S34+FC_IND_PPP_PA_E!S34+FC_IND_PPP_PR_E!S34</f>
        <v>0</v>
      </c>
      <c r="T34" s="10">
        <f>FC_IND_PPP_PU_E!T34+FC_IND_PPP_PA_E!T34+FC_IND_PPP_PR_E!T34</f>
        <v>0</v>
      </c>
      <c r="U34" s="10">
        <f>FC_IND_PPP_PU_E!U34+FC_IND_PPP_PA_E!U34+FC_IND_PPP_PR_E!U34</f>
        <v>0</v>
      </c>
      <c r="V34" s="10">
        <f>FC_IND_PPP_PU_E!V34+FC_IND_PPP_PA_E!V34+FC_IND_PPP_PR_E!V34</f>
        <v>0</v>
      </c>
      <c r="W34" s="10">
        <f>FC_IND_PPP_PU_E!W34+FC_IND_PPP_PA_E!W34+FC_IND_PPP_PR_E!W34</f>
        <v>0</v>
      </c>
      <c r="X34" s="10">
        <f>FC_IND_PPP_PU_E!X34+FC_IND_PPP_PA_E!X34+FC_IND_PPP_PR_E!X34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FC_IND_PPP_PU_E!C35+FC_IND_PPP_PA_E!C35+FC_IND_PPP_PR_E!C35</f>
        <v>0</v>
      </c>
      <c r="D35" s="10">
        <f>FC_IND_PPP_PU_E!D35+FC_IND_PPP_PA_E!D35+FC_IND_PPP_PR_E!D35</f>
        <v>0</v>
      </c>
      <c r="E35" s="10">
        <f>FC_IND_PPP_PU_E!E35+FC_IND_PPP_PA_E!E35+FC_IND_PPP_PR_E!E35</f>
        <v>0</v>
      </c>
      <c r="F35" s="10">
        <f>FC_IND_PPP_PU_E!F35+FC_IND_PPP_PA_E!F35+FC_IND_PPP_PR_E!F35</f>
        <v>0</v>
      </c>
      <c r="G35" s="10">
        <f>FC_IND_PPP_PU_E!G35+FC_IND_PPP_PA_E!G35+FC_IND_PPP_PR_E!G35</f>
        <v>0</v>
      </c>
      <c r="H35" s="10">
        <f>FC_IND_PPP_PU_E!H35+FC_IND_PPP_PA_E!H35+FC_IND_PPP_PR_E!H35</f>
        <v>0</v>
      </c>
      <c r="I35" s="10">
        <f>FC_IND_PPP_PU_E!I35+FC_IND_PPP_PA_E!I35+FC_IND_PPP_PR_E!I35</f>
        <v>0</v>
      </c>
      <c r="J35" s="10">
        <f>FC_IND_PPP_PU_E!J35+FC_IND_PPP_PA_E!J35+FC_IND_PPP_PR_E!J35</f>
        <v>0</v>
      </c>
      <c r="K35" s="10">
        <f>FC_IND_PPP_PU_E!K35+FC_IND_PPP_PA_E!K35+FC_IND_PPP_PR_E!K35</f>
        <v>0</v>
      </c>
      <c r="L35" s="10">
        <f>FC_IND_PPP_PU_E!L35+FC_IND_PPP_PA_E!L35+FC_IND_PPP_PR_E!L35</f>
        <v>0</v>
      </c>
      <c r="M35" s="10">
        <f>FC_IND_PPP_PU_E!M35+FC_IND_PPP_PA_E!M35+FC_IND_PPP_PR_E!M35</f>
        <v>0</v>
      </c>
      <c r="N35" s="10">
        <f>FC_IND_PPP_PU_E!N35+FC_IND_PPP_PA_E!N35+FC_IND_PPP_PR_E!N35</f>
        <v>0</v>
      </c>
      <c r="O35" s="10">
        <f>FC_IND_PPP_PU_E!O35+FC_IND_PPP_PA_E!O35+FC_IND_PPP_PR_E!O35</f>
        <v>0</v>
      </c>
      <c r="P35" s="10">
        <f>FC_IND_PPP_PU_E!P35+FC_IND_PPP_PA_E!P35+FC_IND_PPP_PR_E!P35</f>
        <v>0</v>
      </c>
      <c r="Q35" s="10">
        <f>FC_IND_PPP_PU_E!Q35+FC_IND_PPP_PA_E!Q35+FC_IND_PPP_PR_E!Q35</f>
        <v>0</v>
      </c>
      <c r="R35" s="10">
        <f>FC_IND_PPP_PU_E!R35+FC_IND_PPP_PA_E!R35+FC_IND_PPP_PR_E!R35</f>
        <v>0</v>
      </c>
      <c r="S35" s="10">
        <f>FC_IND_PPP_PU_E!S35+FC_IND_PPP_PA_E!S35+FC_IND_PPP_PR_E!S35</f>
        <v>0</v>
      </c>
      <c r="T35" s="10">
        <f>FC_IND_PPP_PU_E!T35+FC_IND_PPP_PA_E!T35+FC_IND_PPP_PR_E!T35</f>
        <v>0</v>
      </c>
      <c r="U35" s="10">
        <f>FC_IND_PPP_PU_E!U35+FC_IND_PPP_PA_E!U35+FC_IND_PPP_PR_E!U35</f>
        <v>0</v>
      </c>
      <c r="V35" s="10">
        <f>FC_IND_PPP_PU_E!V35+FC_IND_PPP_PA_E!V35+FC_IND_PPP_PR_E!V35</f>
        <v>0</v>
      </c>
      <c r="W35" s="10">
        <f>FC_IND_PPP_PU_E!W35+FC_IND_PPP_PA_E!W35+FC_IND_PPP_PR_E!W35</f>
        <v>0</v>
      </c>
      <c r="X35" s="10">
        <f>FC_IND_PPP_PU_E!X35+FC_IND_PPP_PA_E!X35+FC_IND_PPP_PR_E!X35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FC_IND_PPP_PU_E!C36+FC_IND_PPP_PA_E!C36+FC_IND_PPP_PR_E!C36</f>
        <v>1.0794496990541698</v>
      </c>
      <c r="D36" s="10">
        <f>FC_IND_PPP_PU_E!D36+FC_IND_PPP_PA_E!D36+FC_IND_PPP_PR_E!D36</f>
        <v>1.07944969905417</v>
      </c>
      <c r="E36" s="10">
        <f>FC_IND_PPP_PU_E!E36+FC_IND_PPP_PA_E!E36+FC_IND_PPP_PR_E!E36</f>
        <v>1.07944969905417</v>
      </c>
      <c r="F36" s="10">
        <f>FC_IND_PPP_PU_E!F36+FC_IND_PPP_PA_E!F36+FC_IND_PPP_PR_E!F36</f>
        <v>1.07944969905417</v>
      </c>
      <c r="G36" s="10">
        <f>FC_IND_PPP_PU_E!G36+FC_IND_PPP_PA_E!G36+FC_IND_PPP_PR_E!G36</f>
        <v>0</v>
      </c>
      <c r="H36" s="10">
        <f>FC_IND_PPP_PU_E!H36+FC_IND_PPP_PA_E!H36+FC_IND_PPP_PR_E!H36</f>
        <v>0</v>
      </c>
      <c r="I36" s="10">
        <f>FC_IND_PPP_PU_E!I36+FC_IND_PPP_PA_E!I36+FC_IND_PPP_PR_E!I36</f>
        <v>1.07944969905417</v>
      </c>
      <c r="J36" s="10">
        <f>FC_IND_PPP_PU_E!J36+FC_IND_PPP_PA_E!J36+FC_IND_PPP_PR_E!J36</f>
        <v>1.07944969905417</v>
      </c>
      <c r="K36" s="10">
        <f>FC_IND_PPP_PU_E!K36+FC_IND_PPP_PA_E!K36+FC_IND_PPP_PR_E!K36</f>
        <v>1.07944969905417</v>
      </c>
      <c r="L36" s="10">
        <f>FC_IND_PPP_PU_E!L36+FC_IND_PPP_PA_E!L36+FC_IND_PPP_PR_E!L36</f>
        <v>0</v>
      </c>
      <c r="M36" s="10">
        <f>FC_IND_PPP_PU_E!M36+FC_IND_PPP_PA_E!M36+FC_IND_PPP_PR_E!M36</f>
        <v>0</v>
      </c>
      <c r="N36" s="10">
        <f>FC_IND_PPP_PU_E!N36+FC_IND_PPP_PA_E!N36+FC_IND_PPP_PR_E!N36</f>
        <v>1.07944969905417</v>
      </c>
      <c r="O36" s="10">
        <f>FC_IND_PPP_PU_E!O36+FC_IND_PPP_PA_E!O36+FC_IND_PPP_PR_E!O36</f>
        <v>0</v>
      </c>
      <c r="P36" s="10">
        <f>FC_IND_PPP_PU_E!P36+FC_IND_PPP_PA_E!P36+FC_IND_PPP_PR_E!P36</f>
        <v>0</v>
      </c>
      <c r="Q36" s="10">
        <f>FC_IND_PPP_PU_E!Q36+FC_IND_PPP_PA_E!Q36+FC_IND_PPP_PR_E!Q36</f>
        <v>0</v>
      </c>
      <c r="R36" s="10">
        <f>FC_IND_PPP_PU_E!R36+FC_IND_PPP_PA_E!R36+FC_IND_PPP_PR_E!R36</f>
        <v>0.46182287188306093</v>
      </c>
      <c r="S36" s="10">
        <f>FC_IND_PPP_PU_E!S36+FC_IND_PPP_PA_E!S36+FC_IND_PPP_PR_E!S36</f>
        <v>0.56130696474634556</v>
      </c>
      <c r="T36" s="10">
        <f>FC_IND_PPP_PU_E!T36+FC_IND_PPP_PA_E!T36+FC_IND_PPP_PR_E!T36</f>
        <v>0.56569217540842642</v>
      </c>
      <c r="U36" s="10">
        <f>FC_IND_PPP_PU_E!U36+FC_IND_PPP_PA_E!U36+FC_IND_PPP_PR_E!U36</f>
        <v>0.42751504729148748</v>
      </c>
      <c r="V36" s="10">
        <f>FC_IND_PPP_PU_E!V36+FC_IND_PPP_PA_E!V36+FC_IND_PPP_PR_E!V36</f>
        <v>0.46638005159071377</v>
      </c>
      <c r="W36" s="10">
        <f>FC_IND_PPP_PU_E!W36+FC_IND_PPP_PA_E!W36+FC_IND_PPP_PR_E!W36</f>
        <v>0.32708512467755801</v>
      </c>
      <c r="X36" s="10">
        <f>FC_IND_PPP_PU_E!X36+FC_IND_PPP_PA_E!X36+FC_IND_PPP_PR_E!X36</f>
        <v>0.50842648323301809</v>
      </c>
    </row>
    <row r="37" spans="1:24" ht="11.25" customHeight="1" x14ac:dyDescent="0.2">
      <c r="A37" s="41" t="s">
        <v>61</v>
      </c>
      <c r="B37" s="9" t="s">
        <v>62</v>
      </c>
      <c r="C37" s="10">
        <f>FC_IND_PPP_PU_E!C37+FC_IND_PPP_PA_E!C37+FC_IND_PPP_PR_E!C37</f>
        <v>0</v>
      </c>
      <c r="D37" s="10">
        <f>FC_IND_PPP_PU_E!D37+FC_IND_PPP_PA_E!D37+FC_IND_PPP_PR_E!D37</f>
        <v>0</v>
      </c>
      <c r="E37" s="10">
        <f>FC_IND_PPP_PU_E!E37+FC_IND_PPP_PA_E!E37+FC_IND_PPP_PR_E!E37</f>
        <v>0</v>
      </c>
      <c r="F37" s="10">
        <f>FC_IND_PPP_PU_E!F37+FC_IND_PPP_PA_E!F37+FC_IND_PPP_PR_E!F37</f>
        <v>0</v>
      </c>
      <c r="G37" s="10">
        <f>FC_IND_PPP_PU_E!G37+FC_IND_PPP_PA_E!G37+FC_IND_PPP_PR_E!G37</f>
        <v>0</v>
      </c>
      <c r="H37" s="10">
        <f>FC_IND_PPP_PU_E!H37+FC_IND_PPP_PA_E!H37+FC_IND_PPP_PR_E!H37</f>
        <v>0</v>
      </c>
      <c r="I37" s="10">
        <f>FC_IND_PPP_PU_E!I37+FC_IND_PPP_PA_E!I37+FC_IND_PPP_PR_E!I37</f>
        <v>0</v>
      </c>
      <c r="J37" s="10">
        <f>FC_IND_PPP_PU_E!J37+FC_IND_PPP_PA_E!J37+FC_IND_PPP_PR_E!J37</f>
        <v>0</v>
      </c>
      <c r="K37" s="10">
        <f>FC_IND_PPP_PU_E!K37+FC_IND_PPP_PA_E!K37+FC_IND_PPP_PR_E!K37</f>
        <v>0</v>
      </c>
      <c r="L37" s="10">
        <f>FC_IND_PPP_PU_E!L37+FC_IND_PPP_PA_E!L37+FC_IND_PPP_PR_E!L37</f>
        <v>0</v>
      </c>
      <c r="M37" s="10">
        <f>FC_IND_PPP_PU_E!M37+FC_IND_PPP_PA_E!M37+FC_IND_PPP_PR_E!M37</f>
        <v>0</v>
      </c>
      <c r="N37" s="10">
        <f>FC_IND_PPP_PU_E!N37+FC_IND_PPP_PA_E!N37+FC_IND_PPP_PR_E!N37</f>
        <v>0</v>
      </c>
      <c r="O37" s="10">
        <f>FC_IND_PPP_PU_E!O37+FC_IND_PPP_PA_E!O37+FC_IND_PPP_PR_E!O37</f>
        <v>0</v>
      </c>
      <c r="P37" s="10">
        <f>FC_IND_PPP_PU_E!P37+FC_IND_PPP_PA_E!P37+FC_IND_PPP_PR_E!P37</f>
        <v>0</v>
      </c>
      <c r="Q37" s="10">
        <f>FC_IND_PPP_PU_E!Q37+FC_IND_PPP_PA_E!Q37+FC_IND_PPP_PR_E!Q37</f>
        <v>0</v>
      </c>
      <c r="R37" s="10">
        <f>FC_IND_PPP_PU_E!R37+FC_IND_PPP_PA_E!R37+FC_IND_PPP_PR_E!R37</f>
        <v>0</v>
      </c>
      <c r="S37" s="10">
        <f>FC_IND_PPP_PU_E!S37+FC_IND_PPP_PA_E!S37+FC_IND_PPP_PR_E!S37</f>
        <v>0</v>
      </c>
      <c r="T37" s="10">
        <f>FC_IND_PPP_PU_E!T37+FC_IND_PPP_PA_E!T37+FC_IND_PPP_PR_E!T37</f>
        <v>0</v>
      </c>
      <c r="U37" s="10">
        <f>FC_IND_PPP_PU_E!U37+FC_IND_PPP_PA_E!U37+FC_IND_PPP_PR_E!U37</f>
        <v>0</v>
      </c>
      <c r="V37" s="10">
        <f>FC_IND_PPP_PU_E!V37+FC_IND_PPP_PA_E!V37+FC_IND_PPP_PR_E!V37</f>
        <v>0</v>
      </c>
      <c r="W37" s="10">
        <f>FC_IND_PPP_PU_E!W37+FC_IND_PPP_PA_E!W37+FC_IND_PPP_PR_E!W37</f>
        <v>0</v>
      </c>
      <c r="X37" s="10">
        <f>FC_IND_PPP_PU_E!X37+FC_IND_PPP_PA_E!X37+FC_IND_PPP_PR_E!X37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FC_IND_PPP_PU_E!C38+FC_IND_PPP_PA_E!C38+FC_IND_PPP_PR_E!C38</f>
        <v>0</v>
      </c>
      <c r="D38" s="10">
        <f>FC_IND_PPP_PU_E!D38+FC_IND_PPP_PA_E!D38+FC_IND_PPP_PR_E!D38</f>
        <v>0</v>
      </c>
      <c r="E38" s="10">
        <f>FC_IND_PPP_PU_E!E38+FC_IND_PPP_PA_E!E38+FC_IND_PPP_PR_E!E38</f>
        <v>0</v>
      </c>
      <c r="F38" s="10">
        <f>FC_IND_PPP_PU_E!F38+FC_IND_PPP_PA_E!F38+FC_IND_PPP_PR_E!F38</f>
        <v>0</v>
      </c>
      <c r="G38" s="10">
        <f>FC_IND_PPP_PU_E!G38+FC_IND_PPP_PA_E!G38+FC_IND_PPP_PR_E!G38</f>
        <v>0</v>
      </c>
      <c r="H38" s="10">
        <f>FC_IND_PPP_PU_E!H38+FC_IND_PPP_PA_E!H38+FC_IND_PPP_PR_E!H38</f>
        <v>0</v>
      </c>
      <c r="I38" s="10">
        <f>FC_IND_PPP_PU_E!I38+FC_IND_PPP_PA_E!I38+FC_IND_PPP_PR_E!I38</f>
        <v>0</v>
      </c>
      <c r="J38" s="10">
        <f>FC_IND_PPP_PU_E!J38+FC_IND_PPP_PA_E!J38+FC_IND_PPP_PR_E!J38</f>
        <v>0</v>
      </c>
      <c r="K38" s="10">
        <f>FC_IND_PPP_PU_E!K38+FC_IND_PPP_PA_E!K38+FC_IND_PPP_PR_E!K38</f>
        <v>0</v>
      </c>
      <c r="L38" s="10">
        <f>FC_IND_PPP_PU_E!L38+FC_IND_PPP_PA_E!L38+FC_IND_PPP_PR_E!L38</f>
        <v>0</v>
      </c>
      <c r="M38" s="10">
        <f>FC_IND_PPP_PU_E!M38+FC_IND_PPP_PA_E!M38+FC_IND_PPP_PR_E!M38</f>
        <v>0</v>
      </c>
      <c r="N38" s="10">
        <f>FC_IND_PPP_PU_E!N38+FC_IND_PPP_PA_E!N38+FC_IND_PPP_PR_E!N38</f>
        <v>0</v>
      </c>
      <c r="O38" s="10">
        <f>FC_IND_PPP_PU_E!O38+FC_IND_PPP_PA_E!O38+FC_IND_PPP_PR_E!O38</f>
        <v>0</v>
      </c>
      <c r="P38" s="10">
        <f>FC_IND_PPP_PU_E!P38+FC_IND_PPP_PA_E!P38+FC_IND_PPP_PR_E!P38</f>
        <v>0</v>
      </c>
      <c r="Q38" s="10">
        <f>FC_IND_PPP_PU_E!Q38+FC_IND_PPP_PA_E!Q38+FC_IND_PPP_PR_E!Q38</f>
        <v>0</v>
      </c>
      <c r="R38" s="10">
        <f>FC_IND_PPP_PU_E!R38+FC_IND_PPP_PA_E!R38+FC_IND_PPP_PR_E!R38</f>
        <v>0</v>
      </c>
      <c r="S38" s="10">
        <f>FC_IND_PPP_PU_E!S38+FC_IND_PPP_PA_E!S38+FC_IND_PPP_PR_E!S38</f>
        <v>0</v>
      </c>
      <c r="T38" s="10">
        <f>FC_IND_PPP_PU_E!T38+FC_IND_PPP_PA_E!T38+FC_IND_PPP_PR_E!T38</f>
        <v>0</v>
      </c>
      <c r="U38" s="10">
        <f>FC_IND_PPP_PU_E!U38+FC_IND_PPP_PA_E!U38+FC_IND_PPP_PR_E!U38</f>
        <v>0</v>
      </c>
      <c r="V38" s="10">
        <f>FC_IND_PPP_PU_E!V38+FC_IND_PPP_PA_E!V38+FC_IND_PPP_PR_E!V38</f>
        <v>0</v>
      </c>
      <c r="W38" s="10">
        <f>FC_IND_PPP_PU_E!W38+FC_IND_PPP_PA_E!W38+FC_IND_PPP_PR_E!W38</f>
        <v>0</v>
      </c>
      <c r="X38" s="10">
        <f>FC_IND_PPP_PU_E!X38+FC_IND_PPP_PA_E!X38+FC_IND_PPP_PR_E!X38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FC_IND_PPP_PU_E!C39+FC_IND_PPP_PA_E!C39+FC_IND_PPP_PR_E!C39</f>
        <v>0</v>
      </c>
      <c r="D39" s="10">
        <f>FC_IND_PPP_PU_E!D39+FC_IND_PPP_PA_E!D39+FC_IND_PPP_PR_E!D39</f>
        <v>0</v>
      </c>
      <c r="E39" s="10">
        <f>FC_IND_PPP_PU_E!E39+FC_IND_PPP_PA_E!E39+FC_IND_PPP_PR_E!E39</f>
        <v>0</v>
      </c>
      <c r="F39" s="10">
        <f>FC_IND_PPP_PU_E!F39+FC_IND_PPP_PA_E!F39+FC_IND_PPP_PR_E!F39</f>
        <v>0</v>
      </c>
      <c r="G39" s="10">
        <f>FC_IND_PPP_PU_E!G39+FC_IND_PPP_PA_E!G39+FC_IND_PPP_PR_E!G39</f>
        <v>0</v>
      </c>
      <c r="H39" s="10">
        <f>FC_IND_PPP_PU_E!H39+FC_IND_PPP_PA_E!H39+FC_IND_PPP_PR_E!H39</f>
        <v>0</v>
      </c>
      <c r="I39" s="10">
        <f>FC_IND_PPP_PU_E!I39+FC_IND_PPP_PA_E!I39+FC_IND_PPP_PR_E!I39</f>
        <v>0</v>
      </c>
      <c r="J39" s="10">
        <f>FC_IND_PPP_PU_E!J39+FC_IND_PPP_PA_E!J39+FC_IND_PPP_PR_E!J39</f>
        <v>0</v>
      </c>
      <c r="K39" s="10">
        <f>FC_IND_PPP_PU_E!K39+FC_IND_PPP_PA_E!K39+FC_IND_PPP_PR_E!K39</f>
        <v>0</v>
      </c>
      <c r="L39" s="10">
        <f>FC_IND_PPP_PU_E!L39+FC_IND_PPP_PA_E!L39+FC_IND_PPP_PR_E!L39</f>
        <v>0</v>
      </c>
      <c r="M39" s="10">
        <f>FC_IND_PPP_PU_E!M39+FC_IND_PPP_PA_E!M39+FC_IND_PPP_PR_E!M39</f>
        <v>0</v>
      </c>
      <c r="N39" s="10">
        <f>FC_IND_PPP_PU_E!N39+FC_IND_PPP_PA_E!N39+FC_IND_PPP_PR_E!N39</f>
        <v>0</v>
      </c>
      <c r="O39" s="10">
        <f>FC_IND_PPP_PU_E!O39+FC_IND_PPP_PA_E!O39+FC_IND_PPP_PR_E!O39</f>
        <v>0</v>
      </c>
      <c r="P39" s="10">
        <f>FC_IND_PPP_PU_E!P39+FC_IND_PPP_PA_E!P39+FC_IND_PPP_PR_E!P39</f>
        <v>0</v>
      </c>
      <c r="Q39" s="10">
        <f>FC_IND_PPP_PU_E!Q39+FC_IND_PPP_PA_E!Q39+FC_IND_PPP_PR_E!Q39</f>
        <v>0</v>
      </c>
      <c r="R39" s="10">
        <f>FC_IND_PPP_PU_E!R39+FC_IND_PPP_PA_E!R39+FC_IND_PPP_PR_E!R39</f>
        <v>0</v>
      </c>
      <c r="S39" s="10">
        <f>FC_IND_PPP_PU_E!S39+FC_IND_PPP_PA_E!S39+FC_IND_PPP_PR_E!S39</f>
        <v>0</v>
      </c>
      <c r="T39" s="10">
        <f>FC_IND_PPP_PU_E!T39+FC_IND_PPP_PA_E!T39+FC_IND_PPP_PR_E!T39</f>
        <v>0</v>
      </c>
      <c r="U39" s="10">
        <f>FC_IND_PPP_PU_E!U39+FC_IND_PPP_PA_E!U39+FC_IND_PPP_PR_E!U39</f>
        <v>0</v>
      </c>
      <c r="V39" s="10">
        <f>FC_IND_PPP_PU_E!V39+FC_IND_PPP_PA_E!V39+FC_IND_PPP_PR_E!V39</f>
        <v>0</v>
      </c>
      <c r="W39" s="10">
        <f>FC_IND_PPP_PU_E!W39+FC_IND_PPP_PA_E!W39+FC_IND_PPP_PR_E!W39</f>
        <v>0</v>
      </c>
      <c r="X39" s="10">
        <f>FC_IND_PPP_PU_E!X39+FC_IND_PPP_PA_E!X39+FC_IND_PPP_PR_E!X39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FC_IND_PPP_PU_E!C40+FC_IND_PPP_PA_E!C40+FC_IND_PPP_PR_E!C40</f>
        <v>0</v>
      </c>
      <c r="D40" s="10">
        <f>FC_IND_PPP_PU_E!D40+FC_IND_PPP_PA_E!D40+FC_IND_PPP_PR_E!D40</f>
        <v>0</v>
      </c>
      <c r="E40" s="10">
        <f>FC_IND_PPP_PU_E!E40+FC_IND_PPP_PA_E!E40+FC_IND_PPP_PR_E!E40</f>
        <v>0</v>
      </c>
      <c r="F40" s="10">
        <f>FC_IND_PPP_PU_E!F40+FC_IND_PPP_PA_E!F40+FC_IND_PPP_PR_E!F40</f>
        <v>0</v>
      </c>
      <c r="G40" s="10">
        <f>FC_IND_PPP_PU_E!G40+FC_IND_PPP_PA_E!G40+FC_IND_PPP_PR_E!G40</f>
        <v>0</v>
      </c>
      <c r="H40" s="10">
        <f>FC_IND_PPP_PU_E!H40+FC_IND_PPP_PA_E!H40+FC_IND_PPP_PR_E!H40</f>
        <v>0</v>
      </c>
      <c r="I40" s="10">
        <f>FC_IND_PPP_PU_E!I40+FC_IND_PPP_PA_E!I40+FC_IND_PPP_PR_E!I40</f>
        <v>0</v>
      </c>
      <c r="J40" s="10">
        <f>FC_IND_PPP_PU_E!J40+FC_IND_PPP_PA_E!J40+FC_IND_PPP_PR_E!J40</f>
        <v>0</v>
      </c>
      <c r="K40" s="10">
        <f>FC_IND_PPP_PU_E!K40+FC_IND_PPP_PA_E!K40+FC_IND_PPP_PR_E!K40</f>
        <v>0</v>
      </c>
      <c r="L40" s="10">
        <f>FC_IND_PPP_PU_E!L40+FC_IND_PPP_PA_E!L40+FC_IND_PPP_PR_E!L40</f>
        <v>0</v>
      </c>
      <c r="M40" s="10">
        <f>FC_IND_PPP_PU_E!M40+FC_IND_PPP_PA_E!M40+FC_IND_PPP_PR_E!M40</f>
        <v>0</v>
      </c>
      <c r="N40" s="10">
        <f>FC_IND_PPP_PU_E!N40+FC_IND_PPP_PA_E!N40+FC_IND_PPP_PR_E!N40</f>
        <v>0</v>
      </c>
      <c r="O40" s="10">
        <f>FC_IND_PPP_PU_E!O40+FC_IND_PPP_PA_E!O40+FC_IND_PPP_PR_E!O40</f>
        <v>0</v>
      </c>
      <c r="P40" s="10">
        <f>FC_IND_PPP_PU_E!P40+FC_IND_PPP_PA_E!P40+FC_IND_PPP_PR_E!P40</f>
        <v>0</v>
      </c>
      <c r="Q40" s="10">
        <f>FC_IND_PPP_PU_E!Q40+FC_IND_PPP_PA_E!Q40+FC_IND_PPP_PR_E!Q40</f>
        <v>0</v>
      </c>
      <c r="R40" s="10">
        <f>FC_IND_PPP_PU_E!R40+FC_IND_PPP_PA_E!R40+FC_IND_PPP_PR_E!R40</f>
        <v>0</v>
      </c>
      <c r="S40" s="10">
        <f>FC_IND_PPP_PU_E!S40+FC_IND_PPP_PA_E!S40+FC_IND_PPP_PR_E!S40</f>
        <v>0</v>
      </c>
      <c r="T40" s="10">
        <f>FC_IND_PPP_PU_E!T40+FC_IND_PPP_PA_E!T40+FC_IND_PPP_PR_E!T40</f>
        <v>0</v>
      </c>
      <c r="U40" s="10">
        <f>FC_IND_PPP_PU_E!U40+FC_IND_PPP_PA_E!U40+FC_IND_PPP_PR_E!U40</f>
        <v>0</v>
      </c>
      <c r="V40" s="10">
        <f>FC_IND_PPP_PU_E!V40+FC_IND_PPP_PA_E!V40+FC_IND_PPP_PR_E!V40</f>
        <v>0</v>
      </c>
      <c r="W40" s="10">
        <f>FC_IND_PPP_PU_E!W40+FC_IND_PPP_PA_E!W40+FC_IND_PPP_PR_E!W40</f>
        <v>0</v>
      </c>
      <c r="X40" s="10">
        <f>FC_IND_PPP_PU_E!X40+FC_IND_PPP_PA_E!X40+FC_IND_PPP_PR_E!X40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FC_IND_PPP_PU_E!C41+FC_IND_PPP_PA_E!C41+FC_IND_PPP_PR_E!C41</f>
        <v>0</v>
      </c>
      <c r="D41" s="10">
        <f>FC_IND_PPP_PU_E!D41+FC_IND_PPP_PA_E!D41+FC_IND_PPP_PR_E!D41</f>
        <v>0</v>
      </c>
      <c r="E41" s="10">
        <f>FC_IND_PPP_PU_E!E41+FC_IND_PPP_PA_E!E41+FC_IND_PPP_PR_E!E41</f>
        <v>0</v>
      </c>
      <c r="F41" s="10">
        <f>FC_IND_PPP_PU_E!F41+FC_IND_PPP_PA_E!F41+FC_IND_PPP_PR_E!F41</f>
        <v>0</v>
      </c>
      <c r="G41" s="10">
        <f>FC_IND_PPP_PU_E!G41+FC_IND_PPP_PA_E!G41+FC_IND_PPP_PR_E!G41</f>
        <v>0</v>
      </c>
      <c r="H41" s="10">
        <f>FC_IND_PPP_PU_E!H41+FC_IND_PPP_PA_E!H41+FC_IND_PPP_PR_E!H41</f>
        <v>0</v>
      </c>
      <c r="I41" s="10">
        <f>FC_IND_PPP_PU_E!I41+FC_IND_PPP_PA_E!I41+FC_IND_PPP_PR_E!I41</f>
        <v>0</v>
      </c>
      <c r="J41" s="10">
        <f>FC_IND_PPP_PU_E!J41+FC_IND_PPP_PA_E!J41+FC_IND_PPP_PR_E!J41</f>
        <v>0</v>
      </c>
      <c r="K41" s="10">
        <f>FC_IND_PPP_PU_E!K41+FC_IND_PPP_PA_E!K41+FC_IND_PPP_PR_E!K41</f>
        <v>0</v>
      </c>
      <c r="L41" s="10">
        <f>FC_IND_PPP_PU_E!L41+FC_IND_PPP_PA_E!L41+FC_IND_PPP_PR_E!L41</f>
        <v>0</v>
      </c>
      <c r="M41" s="10">
        <f>FC_IND_PPP_PU_E!M41+FC_IND_PPP_PA_E!M41+FC_IND_PPP_PR_E!M41</f>
        <v>0</v>
      </c>
      <c r="N41" s="10">
        <f>FC_IND_PPP_PU_E!N41+FC_IND_PPP_PA_E!N41+FC_IND_PPP_PR_E!N41</f>
        <v>0</v>
      </c>
      <c r="O41" s="10">
        <f>FC_IND_PPP_PU_E!O41+FC_IND_PPP_PA_E!O41+FC_IND_PPP_PR_E!O41</f>
        <v>0</v>
      </c>
      <c r="P41" s="10">
        <f>FC_IND_PPP_PU_E!P41+FC_IND_PPP_PA_E!P41+FC_IND_PPP_PR_E!P41</f>
        <v>0</v>
      </c>
      <c r="Q41" s="10">
        <f>FC_IND_PPP_PU_E!Q41+FC_IND_PPP_PA_E!Q41+FC_IND_PPP_PR_E!Q41</f>
        <v>0</v>
      </c>
      <c r="R41" s="10">
        <f>FC_IND_PPP_PU_E!R41+FC_IND_PPP_PA_E!R41+FC_IND_PPP_PR_E!R41</f>
        <v>0</v>
      </c>
      <c r="S41" s="10">
        <f>FC_IND_PPP_PU_E!S41+FC_IND_PPP_PA_E!S41+FC_IND_PPP_PR_E!S41</f>
        <v>0</v>
      </c>
      <c r="T41" s="10">
        <f>FC_IND_PPP_PU_E!T41+FC_IND_PPP_PA_E!T41+FC_IND_PPP_PR_E!T41</f>
        <v>0</v>
      </c>
      <c r="U41" s="10">
        <f>FC_IND_PPP_PU_E!U41+FC_IND_PPP_PA_E!U41+FC_IND_PPP_PR_E!U41</f>
        <v>0</v>
      </c>
      <c r="V41" s="10">
        <f>FC_IND_PPP_PU_E!V41+FC_IND_PPP_PA_E!V41+FC_IND_PPP_PR_E!V41</f>
        <v>0</v>
      </c>
      <c r="W41" s="10">
        <f>FC_IND_PPP_PU_E!W41+FC_IND_PPP_PA_E!W41+FC_IND_PPP_PR_E!W41</f>
        <v>0</v>
      </c>
      <c r="X41" s="10">
        <f>FC_IND_PPP_PU_E!X41+FC_IND_PPP_PA_E!X41+FC_IND_PPP_PR_E!X41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FC_IND_PPP_PU_E!C42+FC_IND_PPP_PA_E!C42+FC_IND_PPP_PR_E!C42</f>
        <v>0</v>
      </c>
      <c r="D42" s="10">
        <f>FC_IND_PPP_PU_E!D42+FC_IND_PPP_PA_E!D42+FC_IND_PPP_PR_E!D42</f>
        <v>0</v>
      </c>
      <c r="E42" s="10">
        <f>FC_IND_PPP_PU_E!E42+FC_IND_PPP_PA_E!E42+FC_IND_PPP_PR_E!E42</f>
        <v>0</v>
      </c>
      <c r="F42" s="10">
        <f>FC_IND_PPP_PU_E!F42+FC_IND_PPP_PA_E!F42+FC_IND_PPP_PR_E!F42</f>
        <v>0</v>
      </c>
      <c r="G42" s="10">
        <f>FC_IND_PPP_PU_E!G42+FC_IND_PPP_PA_E!G42+FC_IND_PPP_PR_E!G42</f>
        <v>0</v>
      </c>
      <c r="H42" s="10">
        <f>FC_IND_PPP_PU_E!H42+FC_IND_PPP_PA_E!H42+FC_IND_PPP_PR_E!H42</f>
        <v>0</v>
      </c>
      <c r="I42" s="10">
        <f>FC_IND_PPP_PU_E!I42+FC_IND_PPP_PA_E!I42+FC_IND_PPP_PR_E!I42</f>
        <v>0</v>
      </c>
      <c r="J42" s="10">
        <f>FC_IND_PPP_PU_E!J42+FC_IND_PPP_PA_E!J42+FC_IND_PPP_PR_E!J42</f>
        <v>0</v>
      </c>
      <c r="K42" s="10">
        <f>FC_IND_PPP_PU_E!K42+FC_IND_PPP_PA_E!K42+FC_IND_PPP_PR_E!K42</f>
        <v>0</v>
      </c>
      <c r="L42" s="10">
        <f>FC_IND_PPP_PU_E!L42+FC_IND_PPP_PA_E!L42+FC_IND_PPP_PR_E!L42</f>
        <v>0</v>
      </c>
      <c r="M42" s="10">
        <f>FC_IND_PPP_PU_E!M42+FC_IND_PPP_PA_E!M42+FC_IND_PPP_PR_E!M42</f>
        <v>0</v>
      </c>
      <c r="N42" s="10">
        <f>FC_IND_PPP_PU_E!N42+FC_IND_PPP_PA_E!N42+FC_IND_PPP_PR_E!N42</f>
        <v>0</v>
      </c>
      <c r="O42" s="10">
        <f>FC_IND_PPP_PU_E!O42+FC_IND_PPP_PA_E!O42+FC_IND_PPP_PR_E!O42</f>
        <v>0</v>
      </c>
      <c r="P42" s="10">
        <f>FC_IND_PPP_PU_E!P42+FC_IND_PPP_PA_E!P42+FC_IND_PPP_PR_E!P42</f>
        <v>0</v>
      </c>
      <c r="Q42" s="10">
        <f>FC_IND_PPP_PU_E!Q42+FC_IND_PPP_PA_E!Q42+FC_IND_PPP_PR_E!Q42</f>
        <v>0</v>
      </c>
      <c r="R42" s="10">
        <f>FC_IND_PPP_PU_E!R42+FC_IND_PPP_PA_E!R42+FC_IND_PPP_PR_E!R42</f>
        <v>0</v>
      </c>
      <c r="S42" s="10">
        <f>FC_IND_PPP_PU_E!S42+FC_IND_PPP_PA_E!S42+FC_IND_PPP_PR_E!S42</f>
        <v>0</v>
      </c>
      <c r="T42" s="10">
        <f>FC_IND_PPP_PU_E!T42+FC_IND_PPP_PA_E!T42+FC_IND_PPP_PR_E!T42</f>
        <v>0</v>
      </c>
      <c r="U42" s="10">
        <f>FC_IND_PPP_PU_E!U42+FC_IND_PPP_PA_E!U42+FC_IND_PPP_PR_E!U42</f>
        <v>0</v>
      </c>
      <c r="V42" s="10">
        <f>FC_IND_PPP_PU_E!V42+FC_IND_PPP_PA_E!V42+FC_IND_PPP_PR_E!V42</f>
        <v>0</v>
      </c>
      <c r="W42" s="10">
        <f>FC_IND_PPP_PU_E!W42+FC_IND_PPP_PA_E!W42+FC_IND_PPP_PR_E!W42</f>
        <v>0</v>
      </c>
      <c r="X42" s="10">
        <f>FC_IND_PPP_PU_E!X42+FC_IND_PPP_PA_E!X42+FC_IND_PPP_PR_E!X42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FC_IND_PPP_PU_E!C43+FC_IND_PPP_PA_E!C43+FC_IND_PPP_PR_E!C43</f>
        <v>1.029406706792777</v>
      </c>
      <c r="D43" s="10">
        <f>FC_IND_PPP_PU_E!D43+FC_IND_PPP_PA_E!D43+FC_IND_PPP_PR_E!D43</f>
        <v>1.029406706792777</v>
      </c>
      <c r="E43" s="10">
        <f>FC_IND_PPP_PU_E!E43+FC_IND_PPP_PA_E!E43+FC_IND_PPP_PR_E!E43</f>
        <v>1.029406706792777</v>
      </c>
      <c r="F43" s="10">
        <f>FC_IND_PPP_PU_E!F43+FC_IND_PPP_PA_E!F43+FC_IND_PPP_PR_E!F43</f>
        <v>1.029406706792777</v>
      </c>
      <c r="G43" s="10">
        <f>FC_IND_PPP_PU_E!G43+FC_IND_PPP_PA_E!G43+FC_IND_PPP_PR_E!G43</f>
        <v>0</v>
      </c>
      <c r="H43" s="10">
        <f>FC_IND_PPP_PU_E!H43+FC_IND_PPP_PA_E!H43+FC_IND_PPP_PR_E!H43</f>
        <v>0</v>
      </c>
      <c r="I43" s="10">
        <f>FC_IND_PPP_PU_E!I43+FC_IND_PPP_PA_E!I43+FC_IND_PPP_PR_E!I43</f>
        <v>0</v>
      </c>
      <c r="J43" s="10">
        <f>FC_IND_PPP_PU_E!J43+FC_IND_PPP_PA_E!J43+FC_IND_PPP_PR_E!J43</f>
        <v>0</v>
      </c>
      <c r="K43" s="10">
        <f>FC_IND_PPP_PU_E!K43+FC_IND_PPP_PA_E!K43+FC_IND_PPP_PR_E!K43</f>
        <v>0</v>
      </c>
      <c r="L43" s="10">
        <f>FC_IND_PPP_PU_E!L43+FC_IND_PPP_PA_E!L43+FC_IND_PPP_PR_E!L43</f>
        <v>0</v>
      </c>
      <c r="M43" s="10">
        <f>FC_IND_PPP_PU_E!M43+FC_IND_PPP_PA_E!M43+FC_IND_PPP_PR_E!M43</f>
        <v>0</v>
      </c>
      <c r="N43" s="10">
        <f>FC_IND_PPP_PU_E!N43+FC_IND_PPP_PA_E!N43+FC_IND_PPP_PR_E!N43</f>
        <v>0</v>
      </c>
      <c r="O43" s="10">
        <f>FC_IND_PPP_PU_E!O43+FC_IND_PPP_PA_E!O43+FC_IND_PPP_PR_E!O43</f>
        <v>0</v>
      </c>
      <c r="P43" s="10">
        <f>FC_IND_PPP_PU_E!P43+FC_IND_PPP_PA_E!P43+FC_IND_PPP_PR_E!P43</f>
        <v>0</v>
      </c>
      <c r="Q43" s="10">
        <f>FC_IND_PPP_PU_E!Q43+FC_IND_PPP_PA_E!Q43+FC_IND_PPP_PR_E!Q43</f>
        <v>0</v>
      </c>
      <c r="R43" s="10">
        <f>FC_IND_PPP_PU_E!R43+FC_IND_PPP_PA_E!R43+FC_IND_PPP_PR_E!R43</f>
        <v>0.25588993981083402</v>
      </c>
      <c r="S43" s="10">
        <f>FC_IND_PPP_PU_E!S43+FC_IND_PPP_PA_E!S43+FC_IND_PPP_PR_E!S43</f>
        <v>0.21539122957867579</v>
      </c>
      <c r="T43" s="10">
        <f>FC_IND_PPP_PU_E!T43+FC_IND_PPP_PA_E!T43+FC_IND_PPP_PR_E!T43</f>
        <v>0.30765262252794501</v>
      </c>
      <c r="U43" s="10">
        <f>FC_IND_PPP_PU_E!U43+FC_IND_PPP_PA_E!U43+FC_IND_PPP_PR_E!U43</f>
        <v>0.37214101461736893</v>
      </c>
      <c r="V43" s="10">
        <f>FC_IND_PPP_PU_E!V43+FC_IND_PPP_PA_E!V43+FC_IND_PPP_PR_E!V43</f>
        <v>0.45597592433361994</v>
      </c>
      <c r="W43" s="10">
        <f>FC_IND_PPP_PU_E!W43+FC_IND_PPP_PA_E!W43+FC_IND_PPP_PR_E!W43</f>
        <v>0.3049011177987962</v>
      </c>
      <c r="X43" s="10">
        <f>FC_IND_PPP_PU_E!X43+FC_IND_PPP_PA_E!X43+FC_IND_PPP_PR_E!X43</f>
        <v>0.17738607050730873</v>
      </c>
    </row>
    <row r="44" spans="1:24" ht="11.25" customHeight="1" x14ac:dyDescent="0.2">
      <c r="A44" s="41" t="s">
        <v>75</v>
      </c>
      <c r="B44" s="9" t="s">
        <v>76</v>
      </c>
      <c r="C44" s="10">
        <f>FC_IND_PPP_PU_E!C44+FC_IND_PPP_PA_E!C44+FC_IND_PPP_PR_E!C44</f>
        <v>0</v>
      </c>
      <c r="D44" s="10">
        <f>FC_IND_PPP_PU_E!D44+FC_IND_PPP_PA_E!D44+FC_IND_PPP_PR_E!D44</f>
        <v>0</v>
      </c>
      <c r="E44" s="10">
        <f>FC_IND_PPP_PU_E!E44+FC_IND_PPP_PA_E!E44+FC_IND_PPP_PR_E!E44</f>
        <v>0</v>
      </c>
      <c r="F44" s="10">
        <f>FC_IND_PPP_PU_E!F44+FC_IND_PPP_PA_E!F44+FC_IND_PPP_PR_E!F44</f>
        <v>0</v>
      </c>
      <c r="G44" s="10">
        <f>FC_IND_PPP_PU_E!G44+FC_IND_PPP_PA_E!G44+FC_IND_PPP_PR_E!G44</f>
        <v>0</v>
      </c>
      <c r="H44" s="10">
        <f>FC_IND_PPP_PU_E!H44+FC_IND_PPP_PA_E!H44+FC_IND_PPP_PR_E!H44</f>
        <v>0</v>
      </c>
      <c r="I44" s="10">
        <f>FC_IND_PPP_PU_E!I44+FC_IND_PPP_PA_E!I44+FC_IND_PPP_PR_E!I44</f>
        <v>0</v>
      </c>
      <c r="J44" s="10">
        <f>FC_IND_PPP_PU_E!J44+FC_IND_PPP_PA_E!J44+FC_IND_PPP_PR_E!J44</f>
        <v>0</v>
      </c>
      <c r="K44" s="10">
        <f>FC_IND_PPP_PU_E!K44+FC_IND_PPP_PA_E!K44+FC_IND_PPP_PR_E!K44</f>
        <v>0</v>
      </c>
      <c r="L44" s="10">
        <f>FC_IND_PPP_PU_E!L44+FC_IND_PPP_PA_E!L44+FC_IND_PPP_PR_E!L44</f>
        <v>0</v>
      </c>
      <c r="M44" s="10">
        <f>FC_IND_PPP_PU_E!M44+FC_IND_PPP_PA_E!M44+FC_IND_PPP_PR_E!M44</f>
        <v>0</v>
      </c>
      <c r="N44" s="10">
        <f>FC_IND_PPP_PU_E!N44+FC_IND_PPP_PA_E!N44+FC_IND_PPP_PR_E!N44</f>
        <v>0</v>
      </c>
      <c r="O44" s="10">
        <f>FC_IND_PPP_PU_E!O44+FC_IND_PPP_PA_E!O44+FC_IND_PPP_PR_E!O44</f>
        <v>0</v>
      </c>
      <c r="P44" s="10">
        <f>FC_IND_PPP_PU_E!P44+FC_IND_PPP_PA_E!P44+FC_IND_PPP_PR_E!P44</f>
        <v>0</v>
      </c>
      <c r="Q44" s="10">
        <f>FC_IND_PPP_PU_E!Q44+FC_IND_PPP_PA_E!Q44+FC_IND_PPP_PR_E!Q44</f>
        <v>0</v>
      </c>
      <c r="R44" s="10">
        <f>FC_IND_PPP_PU_E!R44+FC_IND_PPP_PA_E!R44+FC_IND_PPP_PR_E!R44</f>
        <v>0</v>
      </c>
      <c r="S44" s="10">
        <f>FC_IND_PPP_PU_E!S44+FC_IND_PPP_PA_E!S44+FC_IND_PPP_PR_E!S44</f>
        <v>0</v>
      </c>
      <c r="T44" s="10">
        <f>FC_IND_PPP_PU_E!T44+FC_IND_PPP_PA_E!T44+FC_IND_PPP_PR_E!T44</f>
        <v>0</v>
      </c>
      <c r="U44" s="10">
        <f>FC_IND_PPP_PU_E!U44+FC_IND_PPP_PA_E!U44+FC_IND_PPP_PR_E!U44</f>
        <v>0</v>
      </c>
      <c r="V44" s="10">
        <f>FC_IND_PPP_PU_E!V44+FC_IND_PPP_PA_E!V44+FC_IND_PPP_PR_E!V44</f>
        <v>0</v>
      </c>
      <c r="W44" s="10">
        <f>FC_IND_PPP_PU_E!W44+FC_IND_PPP_PA_E!W44+FC_IND_PPP_PR_E!W44</f>
        <v>0</v>
      </c>
      <c r="X44" s="10">
        <f>FC_IND_PPP_PU_E!X44+FC_IND_PPP_PA_E!X44+FC_IND_PPP_PR_E!X44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FC_IND_PPP_PU_E!C45+FC_IND_PPP_PA_E!C45+FC_IND_PPP_PR_E!C45</f>
        <v>0</v>
      </c>
      <c r="D45" s="10">
        <f>FC_IND_PPP_PU_E!D45+FC_IND_PPP_PA_E!D45+FC_IND_PPP_PR_E!D45</f>
        <v>0</v>
      </c>
      <c r="E45" s="10">
        <f>FC_IND_PPP_PU_E!E45+FC_IND_PPP_PA_E!E45+FC_IND_PPP_PR_E!E45</f>
        <v>0</v>
      </c>
      <c r="F45" s="10">
        <f>FC_IND_PPP_PU_E!F45+FC_IND_PPP_PA_E!F45+FC_IND_PPP_PR_E!F45</f>
        <v>0</v>
      </c>
      <c r="G45" s="10">
        <f>FC_IND_PPP_PU_E!G45+FC_IND_PPP_PA_E!G45+FC_IND_PPP_PR_E!G45</f>
        <v>0</v>
      </c>
      <c r="H45" s="10">
        <f>FC_IND_PPP_PU_E!H45+FC_IND_PPP_PA_E!H45+FC_IND_PPP_PR_E!H45</f>
        <v>0</v>
      </c>
      <c r="I45" s="10">
        <f>FC_IND_PPP_PU_E!I45+FC_IND_PPP_PA_E!I45+FC_IND_PPP_PR_E!I45</f>
        <v>0</v>
      </c>
      <c r="J45" s="10">
        <f>FC_IND_PPP_PU_E!J45+FC_IND_PPP_PA_E!J45+FC_IND_PPP_PR_E!J45</f>
        <v>0</v>
      </c>
      <c r="K45" s="10">
        <f>FC_IND_PPP_PU_E!K45+FC_IND_PPP_PA_E!K45+FC_IND_PPP_PR_E!K45</f>
        <v>0</v>
      </c>
      <c r="L45" s="10">
        <f>FC_IND_PPP_PU_E!L45+FC_IND_PPP_PA_E!L45+FC_IND_PPP_PR_E!L45</f>
        <v>0</v>
      </c>
      <c r="M45" s="10">
        <f>FC_IND_PPP_PU_E!M45+FC_IND_PPP_PA_E!M45+FC_IND_PPP_PR_E!M45</f>
        <v>0</v>
      </c>
      <c r="N45" s="10">
        <f>FC_IND_PPP_PU_E!N45+FC_IND_PPP_PA_E!N45+FC_IND_PPP_PR_E!N45</f>
        <v>0</v>
      </c>
      <c r="O45" s="10">
        <f>FC_IND_PPP_PU_E!O45+FC_IND_PPP_PA_E!O45+FC_IND_PPP_PR_E!O45</f>
        <v>0</v>
      </c>
      <c r="P45" s="10">
        <f>FC_IND_PPP_PU_E!P45+FC_IND_PPP_PA_E!P45+FC_IND_PPP_PR_E!P45</f>
        <v>0</v>
      </c>
      <c r="Q45" s="10">
        <f>FC_IND_PPP_PU_E!Q45+FC_IND_PPP_PA_E!Q45+FC_IND_PPP_PR_E!Q45</f>
        <v>0</v>
      </c>
      <c r="R45" s="10">
        <f>FC_IND_PPP_PU_E!R45+FC_IND_PPP_PA_E!R45+FC_IND_PPP_PR_E!R45</f>
        <v>0</v>
      </c>
      <c r="S45" s="10">
        <f>FC_IND_PPP_PU_E!S45+FC_IND_PPP_PA_E!S45+FC_IND_PPP_PR_E!S45</f>
        <v>0</v>
      </c>
      <c r="T45" s="10">
        <f>FC_IND_PPP_PU_E!T45+FC_IND_PPP_PA_E!T45+FC_IND_PPP_PR_E!T45</f>
        <v>0</v>
      </c>
      <c r="U45" s="10">
        <f>FC_IND_PPP_PU_E!U45+FC_IND_PPP_PA_E!U45+FC_IND_PPP_PR_E!U45</f>
        <v>0</v>
      </c>
      <c r="V45" s="10">
        <f>FC_IND_PPP_PU_E!V45+FC_IND_PPP_PA_E!V45+FC_IND_PPP_PR_E!V45</f>
        <v>0</v>
      </c>
      <c r="W45" s="10">
        <f>FC_IND_PPP_PU_E!W45+FC_IND_PPP_PA_E!W45+FC_IND_PPP_PR_E!W45</f>
        <v>0</v>
      </c>
      <c r="X45" s="10">
        <f>FC_IND_PPP_PU_E!X45+FC_IND_PPP_PA_E!X45+FC_IND_PPP_PR_E!X45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FC_IND_PPP_PU_E!C46+FC_IND_PPP_PA_E!C46+FC_IND_PPP_PR_E!C46</f>
        <v>0</v>
      </c>
      <c r="D46" s="10">
        <f>FC_IND_PPP_PU_E!D46+FC_IND_PPP_PA_E!D46+FC_IND_PPP_PR_E!D46</f>
        <v>0</v>
      </c>
      <c r="E46" s="10">
        <f>FC_IND_PPP_PU_E!E46+FC_IND_PPP_PA_E!E46+FC_IND_PPP_PR_E!E46</f>
        <v>0</v>
      </c>
      <c r="F46" s="10">
        <f>FC_IND_PPP_PU_E!F46+FC_IND_PPP_PA_E!F46+FC_IND_PPP_PR_E!F46</f>
        <v>0</v>
      </c>
      <c r="G46" s="10">
        <f>FC_IND_PPP_PU_E!G46+FC_IND_PPP_PA_E!G46+FC_IND_PPP_PR_E!G46</f>
        <v>0</v>
      </c>
      <c r="H46" s="10">
        <f>FC_IND_PPP_PU_E!H46+FC_IND_PPP_PA_E!H46+FC_IND_PPP_PR_E!H46</f>
        <v>0</v>
      </c>
      <c r="I46" s="10">
        <f>FC_IND_PPP_PU_E!I46+FC_IND_PPP_PA_E!I46+FC_IND_PPP_PR_E!I46</f>
        <v>0</v>
      </c>
      <c r="J46" s="10">
        <f>FC_IND_PPP_PU_E!J46+FC_IND_PPP_PA_E!J46+FC_IND_PPP_PR_E!J46</f>
        <v>0</v>
      </c>
      <c r="K46" s="10">
        <f>FC_IND_PPP_PU_E!K46+FC_IND_PPP_PA_E!K46+FC_IND_PPP_PR_E!K46</f>
        <v>0</v>
      </c>
      <c r="L46" s="10">
        <f>FC_IND_PPP_PU_E!L46+FC_IND_PPP_PA_E!L46+FC_IND_PPP_PR_E!L46</f>
        <v>0</v>
      </c>
      <c r="M46" s="10">
        <f>FC_IND_PPP_PU_E!M46+FC_IND_PPP_PA_E!M46+FC_IND_PPP_PR_E!M46</f>
        <v>0</v>
      </c>
      <c r="N46" s="10">
        <f>FC_IND_PPP_PU_E!N46+FC_IND_PPP_PA_E!N46+FC_IND_PPP_PR_E!N46</f>
        <v>0</v>
      </c>
      <c r="O46" s="10">
        <f>FC_IND_PPP_PU_E!O46+FC_IND_PPP_PA_E!O46+FC_IND_PPP_PR_E!O46</f>
        <v>0</v>
      </c>
      <c r="P46" s="10">
        <f>FC_IND_PPP_PU_E!P46+FC_IND_PPP_PA_E!P46+FC_IND_PPP_PR_E!P46</f>
        <v>0</v>
      </c>
      <c r="Q46" s="10">
        <f>FC_IND_PPP_PU_E!Q46+FC_IND_PPP_PA_E!Q46+FC_IND_PPP_PR_E!Q46</f>
        <v>0</v>
      </c>
      <c r="R46" s="10">
        <f>FC_IND_PPP_PU_E!R46+FC_IND_PPP_PA_E!R46+FC_IND_PPP_PR_E!R46</f>
        <v>0</v>
      </c>
      <c r="S46" s="10">
        <f>FC_IND_PPP_PU_E!S46+FC_IND_PPP_PA_E!S46+FC_IND_PPP_PR_E!S46</f>
        <v>0</v>
      </c>
      <c r="T46" s="10">
        <f>FC_IND_PPP_PU_E!T46+FC_IND_PPP_PA_E!T46+FC_IND_PPP_PR_E!T46</f>
        <v>0</v>
      </c>
      <c r="U46" s="10">
        <f>FC_IND_PPP_PU_E!U46+FC_IND_PPP_PA_E!U46+FC_IND_PPP_PR_E!U46</f>
        <v>0</v>
      </c>
      <c r="V46" s="10">
        <f>FC_IND_PPP_PU_E!V46+FC_IND_PPP_PA_E!V46+FC_IND_PPP_PR_E!V46</f>
        <v>0</v>
      </c>
      <c r="W46" s="10">
        <f>FC_IND_PPP_PU_E!W46+FC_IND_PPP_PA_E!W46+FC_IND_PPP_PR_E!W46</f>
        <v>0</v>
      </c>
      <c r="X46" s="10">
        <f>FC_IND_PPP_PU_E!X46+FC_IND_PPP_PA_E!X46+FC_IND_PPP_PR_E!X46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FC_IND_PPP_PU_E!C47+FC_IND_PPP_PA_E!C47+FC_IND_PPP_PR_E!C47</f>
        <v>0</v>
      </c>
      <c r="D47" s="10">
        <f>FC_IND_PPP_PU_E!D47+FC_IND_PPP_PA_E!D47+FC_IND_PPP_PR_E!D47</f>
        <v>0</v>
      </c>
      <c r="E47" s="10">
        <f>FC_IND_PPP_PU_E!E47+FC_IND_PPP_PA_E!E47+FC_IND_PPP_PR_E!E47</f>
        <v>0</v>
      </c>
      <c r="F47" s="10">
        <f>FC_IND_PPP_PU_E!F47+FC_IND_PPP_PA_E!F47+FC_IND_PPP_PR_E!F47</f>
        <v>0</v>
      </c>
      <c r="G47" s="10">
        <f>FC_IND_PPP_PU_E!G47+FC_IND_PPP_PA_E!G47+FC_IND_PPP_PR_E!G47</f>
        <v>0</v>
      </c>
      <c r="H47" s="10">
        <f>FC_IND_PPP_PU_E!H47+FC_IND_PPP_PA_E!H47+FC_IND_PPP_PR_E!H47</f>
        <v>0</v>
      </c>
      <c r="I47" s="10">
        <f>FC_IND_PPP_PU_E!I47+FC_IND_PPP_PA_E!I47+FC_IND_PPP_PR_E!I47</f>
        <v>0</v>
      </c>
      <c r="J47" s="10">
        <f>FC_IND_PPP_PU_E!J47+FC_IND_PPP_PA_E!J47+FC_IND_PPP_PR_E!J47</f>
        <v>0</v>
      </c>
      <c r="K47" s="10">
        <f>FC_IND_PPP_PU_E!K47+FC_IND_PPP_PA_E!K47+FC_IND_PPP_PR_E!K47</f>
        <v>0</v>
      </c>
      <c r="L47" s="10">
        <f>FC_IND_PPP_PU_E!L47+FC_IND_PPP_PA_E!L47+FC_IND_PPP_PR_E!L47</f>
        <v>0</v>
      </c>
      <c r="M47" s="10">
        <f>FC_IND_PPP_PU_E!M47+FC_IND_PPP_PA_E!M47+FC_IND_PPP_PR_E!M47</f>
        <v>0</v>
      </c>
      <c r="N47" s="10">
        <f>FC_IND_PPP_PU_E!N47+FC_IND_PPP_PA_E!N47+FC_IND_PPP_PR_E!N47</f>
        <v>0</v>
      </c>
      <c r="O47" s="10">
        <f>FC_IND_PPP_PU_E!O47+FC_IND_PPP_PA_E!O47+FC_IND_PPP_PR_E!O47</f>
        <v>0</v>
      </c>
      <c r="P47" s="10">
        <f>FC_IND_PPP_PU_E!P47+FC_IND_PPP_PA_E!P47+FC_IND_PPP_PR_E!P47</f>
        <v>0</v>
      </c>
      <c r="Q47" s="10">
        <f>FC_IND_PPP_PU_E!Q47+FC_IND_PPP_PA_E!Q47+FC_IND_PPP_PR_E!Q47</f>
        <v>0</v>
      </c>
      <c r="R47" s="10">
        <f>FC_IND_PPP_PU_E!R47+FC_IND_PPP_PA_E!R47+FC_IND_PPP_PR_E!R47</f>
        <v>0</v>
      </c>
      <c r="S47" s="10">
        <f>FC_IND_PPP_PU_E!S47+FC_IND_PPP_PA_E!S47+FC_IND_PPP_PR_E!S47</f>
        <v>0</v>
      </c>
      <c r="T47" s="10">
        <f>FC_IND_PPP_PU_E!T47+FC_IND_PPP_PA_E!T47+FC_IND_PPP_PR_E!T47</f>
        <v>0</v>
      </c>
      <c r="U47" s="10">
        <f>FC_IND_PPP_PU_E!U47+FC_IND_PPP_PA_E!U47+FC_IND_PPP_PR_E!U47</f>
        <v>0</v>
      </c>
      <c r="V47" s="10">
        <f>FC_IND_PPP_PU_E!V47+FC_IND_PPP_PA_E!V47+FC_IND_PPP_PR_E!V47</f>
        <v>0</v>
      </c>
      <c r="W47" s="10">
        <f>FC_IND_PPP_PU_E!W47+FC_IND_PPP_PA_E!W47+FC_IND_PPP_PR_E!W47</f>
        <v>0</v>
      </c>
      <c r="X47" s="10">
        <f>FC_IND_PPP_PU_E!X47+FC_IND_PPP_PA_E!X47+FC_IND_PPP_PR_E!X47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FC_IND_PPP_PU_E!C48+FC_IND_PPP_PA_E!C48+FC_IND_PPP_PR_E!C48</f>
        <v>0</v>
      </c>
      <c r="D48" s="10">
        <f>FC_IND_PPP_PU_E!D48+FC_IND_PPP_PA_E!D48+FC_IND_PPP_PR_E!D48</f>
        <v>0</v>
      </c>
      <c r="E48" s="10">
        <f>FC_IND_PPP_PU_E!E48+FC_IND_PPP_PA_E!E48+FC_IND_PPP_PR_E!E48</f>
        <v>0</v>
      </c>
      <c r="F48" s="10">
        <f>FC_IND_PPP_PU_E!F48+FC_IND_PPP_PA_E!F48+FC_IND_PPP_PR_E!F48</f>
        <v>0</v>
      </c>
      <c r="G48" s="10">
        <f>FC_IND_PPP_PU_E!G48+FC_IND_PPP_PA_E!G48+FC_IND_PPP_PR_E!G48</f>
        <v>0</v>
      </c>
      <c r="H48" s="10">
        <f>FC_IND_PPP_PU_E!H48+FC_IND_PPP_PA_E!H48+FC_IND_PPP_PR_E!H48</f>
        <v>0</v>
      </c>
      <c r="I48" s="10">
        <f>FC_IND_PPP_PU_E!I48+FC_IND_PPP_PA_E!I48+FC_IND_PPP_PR_E!I48</f>
        <v>0</v>
      </c>
      <c r="J48" s="10">
        <f>FC_IND_PPP_PU_E!J48+FC_IND_PPP_PA_E!J48+FC_IND_PPP_PR_E!J48</f>
        <v>0</v>
      </c>
      <c r="K48" s="10">
        <f>FC_IND_PPP_PU_E!K48+FC_IND_PPP_PA_E!K48+FC_IND_PPP_PR_E!K48</f>
        <v>0</v>
      </c>
      <c r="L48" s="10">
        <f>FC_IND_PPP_PU_E!L48+FC_IND_PPP_PA_E!L48+FC_IND_PPP_PR_E!L48</f>
        <v>0</v>
      </c>
      <c r="M48" s="10">
        <f>FC_IND_PPP_PU_E!M48+FC_IND_PPP_PA_E!M48+FC_IND_PPP_PR_E!M48</f>
        <v>0</v>
      </c>
      <c r="N48" s="10">
        <f>FC_IND_PPP_PU_E!N48+FC_IND_PPP_PA_E!N48+FC_IND_PPP_PR_E!N48</f>
        <v>0</v>
      </c>
      <c r="O48" s="10">
        <f>FC_IND_PPP_PU_E!O48+FC_IND_PPP_PA_E!O48+FC_IND_PPP_PR_E!O48</f>
        <v>0</v>
      </c>
      <c r="P48" s="10">
        <f>FC_IND_PPP_PU_E!P48+FC_IND_PPP_PA_E!P48+FC_IND_PPP_PR_E!P48</f>
        <v>0</v>
      </c>
      <c r="Q48" s="10">
        <f>FC_IND_PPP_PU_E!Q48+FC_IND_PPP_PA_E!Q48+FC_IND_PPP_PR_E!Q48</f>
        <v>0</v>
      </c>
      <c r="R48" s="10">
        <f>FC_IND_PPP_PU_E!R48+FC_IND_PPP_PA_E!R48+FC_IND_PPP_PR_E!R48</f>
        <v>0</v>
      </c>
      <c r="S48" s="10">
        <f>FC_IND_PPP_PU_E!S48+FC_IND_PPP_PA_E!S48+FC_IND_PPP_PR_E!S48</f>
        <v>0</v>
      </c>
      <c r="T48" s="10">
        <f>FC_IND_PPP_PU_E!T48+FC_IND_PPP_PA_E!T48+FC_IND_PPP_PR_E!T48</f>
        <v>0</v>
      </c>
      <c r="U48" s="10">
        <f>FC_IND_PPP_PU_E!U48+FC_IND_PPP_PA_E!U48+FC_IND_PPP_PR_E!U48</f>
        <v>0</v>
      </c>
      <c r="V48" s="10">
        <f>FC_IND_PPP_PU_E!V48+FC_IND_PPP_PA_E!V48+FC_IND_PPP_PR_E!V48</f>
        <v>0</v>
      </c>
      <c r="W48" s="10">
        <f>FC_IND_PPP_PU_E!W48+FC_IND_PPP_PA_E!W48+FC_IND_PPP_PR_E!W48</f>
        <v>0</v>
      </c>
      <c r="X48" s="10">
        <f>FC_IND_PPP_PU_E!X48+FC_IND_PPP_PA_E!X48+FC_IND_PPP_PR_E!X48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FC_IND_PPP_PU_E!C49+FC_IND_PPP_PA_E!C49+FC_IND_PPP_PR_E!C49</f>
        <v>0</v>
      </c>
      <c r="D49" s="10">
        <f>FC_IND_PPP_PU_E!D49+FC_IND_PPP_PA_E!D49+FC_IND_PPP_PR_E!D49</f>
        <v>0</v>
      </c>
      <c r="E49" s="10">
        <f>FC_IND_PPP_PU_E!E49+FC_IND_PPP_PA_E!E49+FC_IND_PPP_PR_E!E49</f>
        <v>0</v>
      </c>
      <c r="F49" s="10">
        <f>FC_IND_PPP_PU_E!F49+FC_IND_PPP_PA_E!F49+FC_IND_PPP_PR_E!F49</f>
        <v>0</v>
      </c>
      <c r="G49" s="10">
        <f>FC_IND_PPP_PU_E!G49+FC_IND_PPP_PA_E!G49+FC_IND_PPP_PR_E!G49</f>
        <v>0</v>
      </c>
      <c r="H49" s="10">
        <f>FC_IND_PPP_PU_E!H49+FC_IND_PPP_PA_E!H49+FC_IND_PPP_PR_E!H49</f>
        <v>0</v>
      </c>
      <c r="I49" s="10">
        <f>FC_IND_PPP_PU_E!I49+FC_IND_PPP_PA_E!I49+FC_IND_PPP_PR_E!I49</f>
        <v>0</v>
      </c>
      <c r="J49" s="10">
        <f>FC_IND_PPP_PU_E!J49+FC_IND_PPP_PA_E!J49+FC_IND_PPP_PR_E!J49</f>
        <v>0</v>
      </c>
      <c r="K49" s="10">
        <f>FC_IND_PPP_PU_E!K49+FC_IND_PPP_PA_E!K49+FC_IND_PPP_PR_E!K49</f>
        <v>0</v>
      </c>
      <c r="L49" s="10">
        <f>FC_IND_PPP_PU_E!L49+FC_IND_PPP_PA_E!L49+FC_IND_PPP_PR_E!L49</f>
        <v>0</v>
      </c>
      <c r="M49" s="10">
        <f>FC_IND_PPP_PU_E!M49+FC_IND_PPP_PA_E!M49+FC_IND_PPP_PR_E!M49</f>
        <v>0</v>
      </c>
      <c r="N49" s="10">
        <f>FC_IND_PPP_PU_E!N49+FC_IND_PPP_PA_E!N49+FC_IND_PPP_PR_E!N49</f>
        <v>0</v>
      </c>
      <c r="O49" s="10">
        <f>FC_IND_PPP_PU_E!O49+FC_IND_PPP_PA_E!O49+FC_IND_PPP_PR_E!O49</f>
        <v>0</v>
      </c>
      <c r="P49" s="10">
        <f>FC_IND_PPP_PU_E!P49+FC_IND_PPP_PA_E!P49+FC_IND_PPP_PR_E!P49</f>
        <v>0</v>
      </c>
      <c r="Q49" s="10">
        <f>FC_IND_PPP_PU_E!Q49+FC_IND_PPP_PA_E!Q49+FC_IND_PPP_PR_E!Q49</f>
        <v>0</v>
      </c>
      <c r="R49" s="10">
        <f>FC_IND_PPP_PU_E!R49+FC_IND_PPP_PA_E!R49+FC_IND_PPP_PR_E!R49</f>
        <v>0</v>
      </c>
      <c r="S49" s="10">
        <f>FC_IND_PPP_PU_E!S49+FC_IND_PPP_PA_E!S49+FC_IND_PPP_PR_E!S49</f>
        <v>0</v>
      </c>
      <c r="T49" s="10">
        <f>FC_IND_PPP_PU_E!T49+FC_IND_PPP_PA_E!T49+FC_IND_PPP_PR_E!T49</f>
        <v>0</v>
      </c>
      <c r="U49" s="10">
        <f>FC_IND_PPP_PU_E!U49+FC_IND_PPP_PA_E!U49+FC_IND_PPP_PR_E!U49</f>
        <v>0</v>
      </c>
      <c r="V49" s="10">
        <f>FC_IND_PPP_PU_E!V49+FC_IND_PPP_PA_E!V49+FC_IND_PPP_PR_E!V49</f>
        <v>0</v>
      </c>
      <c r="W49" s="10">
        <f>FC_IND_PPP_PU_E!W49+FC_IND_PPP_PA_E!W49+FC_IND_PPP_PR_E!W49</f>
        <v>0</v>
      </c>
      <c r="X49" s="10">
        <f>FC_IND_PPP_PU_E!X49+FC_IND_PPP_PA_E!X49+FC_IND_PPP_PR_E!X49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FC_IND_PPP_PU_E!C50+FC_IND_PPP_PA_E!C50+FC_IND_PPP_PR_E!C50</f>
        <v>0</v>
      </c>
      <c r="D50" s="10">
        <f>FC_IND_PPP_PU_E!D50+FC_IND_PPP_PA_E!D50+FC_IND_PPP_PR_E!D50</f>
        <v>0</v>
      </c>
      <c r="E50" s="10">
        <f>FC_IND_PPP_PU_E!E50+FC_IND_PPP_PA_E!E50+FC_IND_PPP_PR_E!E50</f>
        <v>0</v>
      </c>
      <c r="F50" s="10">
        <f>FC_IND_PPP_PU_E!F50+FC_IND_PPP_PA_E!F50+FC_IND_PPP_PR_E!F50</f>
        <v>0</v>
      </c>
      <c r="G50" s="10">
        <f>FC_IND_PPP_PU_E!G50+FC_IND_PPP_PA_E!G50+FC_IND_PPP_PR_E!G50</f>
        <v>0</v>
      </c>
      <c r="H50" s="10">
        <f>FC_IND_PPP_PU_E!H50+FC_IND_PPP_PA_E!H50+FC_IND_PPP_PR_E!H50</f>
        <v>0</v>
      </c>
      <c r="I50" s="10">
        <f>FC_IND_PPP_PU_E!I50+FC_IND_PPP_PA_E!I50+FC_IND_PPP_PR_E!I50</f>
        <v>0</v>
      </c>
      <c r="J50" s="10">
        <f>FC_IND_PPP_PU_E!J50+FC_IND_PPP_PA_E!J50+FC_IND_PPP_PR_E!J50</f>
        <v>0</v>
      </c>
      <c r="K50" s="10">
        <f>FC_IND_PPP_PU_E!K50+FC_IND_PPP_PA_E!K50+FC_IND_PPP_PR_E!K50</f>
        <v>0</v>
      </c>
      <c r="L50" s="10">
        <f>FC_IND_PPP_PU_E!L50+FC_IND_PPP_PA_E!L50+FC_IND_PPP_PR_E!L50</f>
        <v>0</v>
      </c>
      <c r="M50" s="10">
        <f>FC_IND_PPP_PU_E!M50+FC_IND_PPP_PA_E!M50+FC_IND_PPP_PR_E!M50</f>
        <v>0</v>
      </c>
      <c r="N50" s="10">
        <f>FC_IND_PPP_PU_E!N50+FC_IND_PPP_PA_E!N50+FC_IND_PPP_PR_E!N50</f>
        <v>0</v>
      </c>
      <c r="O50" s="10">
        <f>FC_IND_PPP_PU_E!O50+FC_IND_PPP_PA_E!O50+FC_IND_PPP_PR_E!O50</f>
        <v>0</v>
      </c>
      <c r="P50" s="10">
        <f>FC_IND_PPP_PU_E!P50+FC_IND_PPP_PA_E!P50+FC_IND_PPP_PR_E!P50</f>
        <v>0</v>
      </c>
      <c r="Q50" s="10">
        <f>FC_IND_PPP_PU_E!Q50+FC_IND_PPP_PA_E!Q50+FC_IND_PPP_PR_E!Q50</f>
        <v>0</v>
      </c>
      <c r="R50" s="10">
        <f>FC_IND_PPP_PU_E!R50+FC_IND_PPP_PA_E!R50+FC_IND_PPP_PR_E!R50</f>
        <v>0</v>
      </c>
      <c r="S50" s="10">
        <f>FC_IND_PPP_PU_E!S50+FC_IND_PPP_PA_E!S50+FC_IND_PPP_PR_E!S50</f>
        <v>0</v>
      </c>
      <c r="T50" s="10">
        <f>FC_IND_PPP_PU_E!T50+FC_IND_PPP_PA_E!T50+FC_IND_PPP_PR_E!T50</f>
        <v>0</v>
      </c>
      <c r="U50" s="10">
        <f>FC_IND_PPP_PU_E!U50+FC_IND_PPP_PA_E!U50+FC_IND_PPP_PR_E!U50</f>
        <v>0</v>
      </c>
      <c r="V50" s="10">
        <f>FC_IND_PPP_PU_E!V50+FC_IND_PPP_PA_E!V50+FC_IND_PPP_PR_E!V50</f>
        <v>0</v>
      </c>
      <c r="W50" s="10">
        <f>FC_IND_PPP_PU_E!W50+FC_IND_PPP_PA_E!W50+FC_IND_PPP_PR_E!W50</f>
        <v>0</v>
      </c>
      <c r="X50" s="10">
        <f>FC_IND_PPP_PU_E!X50+FC_IND_PPP_PA_E!X50+FC_IND_PPP_PR_E!X50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FC_IND_PPP_PU_E!C51+FC_IND_PPP_PA_E!C51+FC_IND_PPP_PR_E!C51</f>
        <v>491.50739466895948</v>
      </c>
      <c r="D51" s="37">
        <f>FC_IND_PPP_PU_E!D51+FC_IND_PPP_PA_E!D51+FC_IND_PPP_PR_E!D51</f>
        <v>463.15408426483231</v>
      </c>
      <c r="E51" s="37">
        <f>FC_IND_PPP_PU_E!E51+FC_IND_PPP_PA_E!E51+FC_IND_PPP_PR_E!E51</f>
        <v>487.98202923473769</v>
      </c>
      <c r="F51" s="37">
        <f>FC_IND_PPP_PU_E!F51+FC_IND_PPP_PA_E!F51+FC_IND_PPP_PR_E!F51</f>
        <v>454.68460877042128</v>
      </c>
      <c r="G51" s="37">
        <f>FC_IND_PPP_PU_E!G51+FC_IND_PPP_PA_E!G51+FC_IND_PPP_PR_E!G51</f>
        <v>450.70791057609631</v>
      </c>
      <c r="H51" s="37">
        <f>FC_IND_PPP_PU_E!H51+FC_IND_PPP_PA_E!H51+FC_IND_PPP_PR_E!H51</f>
        <v>476.73963886500428</v>
      </c>
      <c r="I51" s="37">
        <f>FC_IND_PPP_PU_E!I51+FC_IND_PPP_PA_E!I51+FC_IND_PPP_PR_E!I51</f>
        <v>464.22889079965609</v>
      </c>
      <c r="J51" s="37">
        <f>FC_IND_PPP_PU_E!J51+FC_IND_PPP_PA_E!J51+FC_IND_PPP_PR_E!J51</f>
        <v>419.83955288048156</v>
      </c>
      <c r="K51" s="37">
        <f>FC_IND_PPP_PU_E!K51+FC_IND_PPP_PA_E!K51+FC_IND_PPP_PR_E!K51</f>
        <v>365.84144453998277</v>
      </c>
      <c r="L51" s="37">
        <f>FC_IND_PPP_PU_E!L51+FC_IND_PPP_PA_E!L51+FC_IND_PPP_PR_E!L51</f>
        <v>328.80369733447981</v>
      </c>
      <c r="M51" s="37">
        <f>FC_IND_PPP_PU_E!M51+FC_IND_PPP_PA_E!M51+FC_IND_PPP_PR_E!M51</f>
        <v>358.57575236457427</v>
      </c>
      <c r="N51" s="37">
        <f>FC_IND_PPP_PU_E!N51+FC_IND_PPP_PA_E!N51+FC_IND_PPP_PR_E!N51</f>
        <v>319.49595872742901</v>
      </c>
      <c r="O51" s="37">
        <f>FC_IND_PPP_PU_E!O51+FC_IND_PPP_PA_E!O51+FC_IND_PPP_PR_E!O51</f>
        <v>322.2259673258813</v>
      </c>
      <c r="P51" s="37">
        <f>FC_IND_PPP_PU_E!P51+FC_IND_PPP_PA_E!P51+FC_IND_PPP_PR_E!P51</f>
        <v>322.99974204643161</v>
      </c>
      <c r="Q51" s="37">
        <f>FC_IND_PPP_PU_E!Q51+FC_IND_PPP_PA_E!Q51+FC_IND_PPP_PR_E!Q51</f>
        <v>297.61289767841782</v>
      </c>
      <c r="R51" s="37">
        <f>FC_IND_PPP_PU_E!R51+FC_IND_PPP_PA_E!R51+FC_IND_PPP_PR_E!R51</f>
        <v>349.97678417884782</v>
      </c>
      <c r="S51" s="37">
        <f>FC_IND_PPP_PU_E!S51+FC_IND_PPP_PA_E!S51+FC_IND_PPP_PR_E!S51</f>
        <v>350.20369733447978</v>
      </c>
      <c r="T51" s="37">
        <f>FC_IND_PPP_PU_E!T51+FC_IND_PPP_PA_E!T51+FC_IND_PPP_PR_E!T51</f>
        <v>357.9699914015477</v>
      </c>
      <c r="U51" s="37">
        <f>FC_IND_PPP_PU_E!U51+FC_IND_PPP_PA_E!U51+FC_IND_PPP_PR_E!U51</f>
        <v>335.76775580395531</v>
      </c>
      <c r="V51" s="37">
        <f>FC_IND_PPP_PU_E!V51+FC_IND_PPP_PA_E!V51+FC_IND_PPP_PR_E!V51</f>
        <v>302.17257093723128</v>
      </c>
      <c r="W51" s="37">
        <f>FC_IND_PPP_PU_E!W51+FC_IND_PPP_PA_E!W51+FC_IND_PPP_PR_E!W51</f>
        <v>301.75485812553734</v>
      </c>
      <c r="X51" s="37">
        <f>FC_IND_PPP_PU_E!X51+FC_IND_PPP_PA_E!X51+FC_IND_PPP_PR_E!X51</f>
        <v>313.50730868443679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3.6304385210662073</v>
      </c>
      <c r="D52" s="37">
        <f t="shared" ref="D52:W52" si="31">SUM(D53:D70)</f>
        <v>3.5349097162510739</v>
      </c>
      <c r="E52" s="37">
        <f t="shared" si="31"/>
        <v>3.845399828030954</v>
      </c>
      <c r="F52" s="37">
        <f t="shared" si="31"/>
        <v>2.507910576096303</v>
      </c>
      <c r="G52" s="37">
        <f t="shared" si="31"/>
        <v>4.08426483233018</v>
      </c>
      <c r="H52" s="37">
        <f t="shared" si="31"/>
        <v>3.272226999140154</v>
      </c>
      <c r="I52" s="37">
        <f t="shared" si="31"/>
        <v>4.0126397248495271</v>
      </c>
      <c r="J52" s="37">
        <f t="shared" si="31"/>
        <v>3.6065348237317281</v>
      </c>
      <c r="K52" s="37">
        <f t="shared" si="31"/>
        <v>3.4871883061049012</v>
      </c>
      <c r="L52" s="37">
        <f t="shared" si="31"/>
        <v>4.2992261392949267</v>
      </c>
      <c r="M52" s="37">
        <f t="shared" si="31"/>
        <v>3.9648323301805668</v>
      </c>
      <c r="N52" s="37">
        <f t="shared" si="31"/>
        <v>3.4871883061049016</v>
      </c>
      <c r="O52" s="37">
        <f t="shared" si="31"/>
        <v>3.5349097162510739</v>
      </c>
      <c r="P52" s="37">
        <f t="shared" si="31"/>
        <v>3.9409286328460884</v>
      </c>
      <c r="Q52" s="37">
        <f t="shared" si="31"/>
        <v>5.2306964746345663</v>
      </c>
      <c r="R52" s="37">
        <f t="shared" si="31"/>
        <v>4.9039552880481514</v>
      </c>
      <c r="S52" s="37">
        <f t="shared" si="31"/>
        <v>5.1502149613069639</v>
      </c>
      <c r="T52" s="37">
        <f t="shared" si="31"/>
        <v>5.3389509888220106</v>
      </c>
      <c r="U52" s="37">
        <f t="shared" si="31"/>
        <v>9.0160791057609622</v>
      </c>
      <c r="V52" s="37">
        <f t="shared" si="31"/>
        <v>8.7018056749785035</v>
      </c>
      <c r="W52" s="37">
        <f t="shared" si="31"/>
        <v>9.8478073946689584</v>
      </c>
      <c r="X52" s="37">
        <f t="shared" ref="X52" si="32">SUM(X53:X70)</f>
        <v>10.209114359415301</v>
      </c>
    </row>
    <row r="53" spans="1:24" ht="11.25" customHeight="1" x14ac:dyDescent="0.2">
      <c r="A53" s="42" t="s">
        <v>93</v>
      </c>
      <c r="B53" s="9" t="s">
        <v>94</v>
      </c>
      <c r="C53" s="10">
        <f>FC_IND_PPP_PU_E!C53+FC_IND_PPP_PA_E!C53+FC_IND_PPP_PR_E!C53</f>
        <v>0</v>
      </c>
      <c r="D53" s="10">
        <f>FC_IND_PPP_PU_E!D53+FC_IND_PPP_PA_E!D53+FC_IND_PPP_PR_E!D53</f>
        <v>0</v>
      </c>
      <c r="E53" s="10">
        <f>FC_IND_PPP_PU_E!E53+FC_IND_PPP_PA_E!E53+FC_IND_PPP_PR_E!E53</f>
        <v>0</v>
      </c>
      <c r="F53" s="10">
        <f>FC_IND_PPP_PU_E!F53+FC_IND_PPP_PA_E!F53+FC_IND_PPP_PR_E!F53</f>
        <v>0</v>
      </c>
      <c r="G53" s="10">
        <f>FC_IND_PPP_PU_E!G53+FC_IND_PPP_PA_E!G53+FC_IND_PPP_PR_E!G53</f>
        <v>0</v>
      </c>
      <c r="H53" s="10">
        <f>FC_IND_PPP_PU_E!H53+FC_IND_PPP_PA_E!H53+FC_IND_PPP_PR_E!H53</f>
        <v>0</v>
      </c>
      <c r="I53" s="10">
        <f>FC_IND_PPP_PU_E!I53+FC_IND_PPP_PA_E!I53+FC_IND_PPP_PR_E!I53</f>
        <v>0</v>
      </c>
      <c r="J53" s="10">
        <f>FC_IND_PPP_PU_E!J53+FC_IND_PPP_PA_E!J53+FC_IND_PPP_PR_E!J53</f>
        <v>0</v>
      </c>
      <c r="K53" s="10">
        <f>FC_IND_PPP_PU_E!K53+FC_IND_PPP_PA_E!K53+FC_IND_PPP_PR_E!K53</f>
        <v>0</v>
      </c>
      <c r="L53" s="10">
        <f>FC_IND_PPP_PU_E!L53+FC_IND_PPP_PA_E!L53+FC_IND_PPP_PR_E!L53</f>
        <v>0</v>
      </c>
      <c r="M53" s="10">
        <f>FC_IND_PPP_PU_E!M53+FC_IND_PPP_PA_E!M53+FC_IND_PPP_PR_E!M53</f>
        <v>0</v>
      </c>
      <c r="N53" s="10">
        <f>FC_IND_PPP_PU_E!N53+FC_IND_PPP_PA_E!N53+FC_IND_PPP_PR_E!N53</f>
        <v>0</v>
      </c>
      <c r="O53" s="10">
        <f>FC_IND_PPP_PU_E!O53+FC_IND_PPP_PA_E!O53+FC_IND_PPP_PR_E!O53</f>
        <v>0</v>
      </c>
      <c r="P53" s="10">
        <f>FC_IND_PPP_PU_E!P53+FC_IND_PPP_PA_E!P53+FC_IND_PPP_PR_E!P53</f>
        <v>0</v>
      </c>
      <c r="Q53" s="10">
        <f>FC_IND_PPP_PU_E!Q53+FC_IND_PPP_PA_E!Q53+FC_IND_PPP_PR_E!Q53</f>
        <v>0</v>
      </c>
      <c r="R53" s="10">
        <f>FC_IND_PPP_PU_E!R53+FC_IND_PPP_PA_E!R53+FC_IND_PPP_PR_E!R53</f>
        <v>0</v>
      </c>
      <c r="S53" s="10">
        <f>FC_IND_PPP_PU_E!S53+FC_IND_PPP_PA_E!S53+FC_IND_PPP_PR_E!S53</f>
        <v>0</v>
      </c>
      <c r="T53" s="10">
        <f>FC_IND_PPP_PU_E!T53+FC_IND_PPP_PA_E!T53+FC_IND_PPP_PR_E!T53</f>
        <v>0</v>
      </c>
      <c r="U53" s="10">
        <f>FC_IND_PPP_PU_E!U53+FC_IND_PPP_PA_E!U53+FC_IND_PPP_PR_E!U53</f>
        <v>0</v>
      </c>
      <c r="V53" s="10">
        <f>FC_IND_PPP_PU_E!V53+FC_IND_PPP_PA_E!V53+FC_IND_PPP_PR_E!V53</f>
        <v>0</v>
      </c>
      <c r="W53" s="10">
        <f>FC_IND_PPP_PU_E!W53+FC_IND_PPP_PA_E!W53+FC_IND_PPP_PR_E!W53</f>
        <v>0</v>
      </c>
      <c r="X53" s="10">
        <f>FC_IND_PPP_PU_E!X53+FC_IND_PPP_PA_E!X53+FC_IND_PPP_PR_E!X53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FC_IND_PPP_PU_E!C54+FC_IND_PPP_PA_E!C54+FC_IND_PPP_PR_E!C54</f>
        <v>0</v>
      </c>
      <c r="D54" s="10">
        <f>FC_IND_PPP_PU_E!D54+FC_IND_PPP_PA_E!D54+FC_IND_PPP_PR_E!D54</f>
        <v>0</v>
      </c>
      <c r="E54" s="10">
        <f>FC_IND_PPP_PU_E!E54+FC_IND_PPP_PA_E!E54+FC_IND_PPP_PR_E!E54</f>
        <v>0</v>
      </c>
      <c r="F54" s="10">
        <f>FC_IND_PPP_PU_E!F54+FC_IND_PPP_PA_E!F54+FC_IND_PPP_PR_E!F54</f>
        <v>0</v>
      </c>
      <c r="G54" s="10">
        <f>FC_IND_PPP_PU_E!G54+FC_IND_PPP_PA_E!G54+FC_IND_PPP_PR_E!G54</f>
        <v>0</v>
      </c>
      <c r="H54" s="10">
        <f>FC_IND_PPP_PU_E!H54+FC_IND_PPP_PA_E!H54+FC_IND_PPP_PR_E!H54</f>
        <v>0</v>
      </c>
      <c r="I54" s="10">
        <f>FC_IND_PPP_PU_E!I54+FC_IND_PPP_PA_E!I54+FC_IND_PPP_PR_E!I54</f>
        <v>0</v>
      </c>
      <c r="J54" s="10">
        <f>FC_IND_PPP_PU_E!J54+FC_IND_PPP_PA_E!J54+FC_IND_PPP_PR_E!J54</f>
        <v>0</v>
      </c>
      <c r="K54" s="10">
        <f>FC_IND_PPP_PU_E!K54+FC_IND_PPP_PA_E!K54+FC_IND_PPP_PR_E!K54</f>
        <v>0</v>
      </c>
      <c r="L54" s="10">
        <f>FC_IND_PPP_PU_E!L54+FC_IND_PPP_PA_E!L54+FC_IND_PPP_PR_E!L54</f>
        <v>0</v>
      </c>
      <c r="M54" s="10">
        <f>FC_IND_PPP_PU_E!M54+FC_IND_PPP_PA_E!M54+FC_IND_PPP_PR_E!M54</f>
        <v>0</v>
      </c>
      <c r="N54" s="10">
        <f>FC_IND_PPP_PU_E!N54+FC_IND_PPP_PA_E!N54+FC_IND_PPP_PR_E!N54</f>
        <v>0</v>
      </c>
      <c r="O54" s="10">
        <f>FC_IND_PPP_PU_E!O54+FC_IND_PPP_PA_E!O54+FC_IND_PPP_PR_E!O54</f>
        <v>0</v>
      </c>
      <c r="P54" s="10">
        <f>FC_IND_PPP_PU_E!P54+FC_IND_PPP_PA_E!P54+FC_IND_PPP_PR_E!P54</f>
        <v>0</v>
      </c>
      <c r="Q54" s="10">
        <f>FC_IND_PPP_PU_E!Q54+FC_IND_PPP_PA_E!Q54+FC_IND_PPP_PR_E!Q54</f>
        <v>0</v>
      </c>
      <c r="R54" s="10">
        <f>FC_IND_PPP_PU_E!R54+FC_IND_PPP_PA_E!R54+FC_IND_PPP_PR_E!R54</f>
        <v>0</v>
      </c>
      <c r="S54" s="10">
        <f>FC_IND_PPP_PU_E!S54+FC_IND_PPP_PA_E!S54+FC_IND_PPP_PR_E!S54</f>
        <v>0</v>
      </c>
      <c r="T54" s="10">
        <f>FC_IND_PPP_PU_E!T54+FC_IND_PPP_PA_E!T54+FC_IND_PPP_PR_E!T54</f>
        <v>0</v>
      </c>
      <c r="U54" s="10">
        <f>FC_IND_PPP_PU_E!U54+FC_IND_PPP_PA_E!U54+FC_IND_PPP_PR_E!U54</f>
        <v>0</v>
      </c>
      <c r="V54" s="10">
        <f>FC_IND_PPP_PU_E!V54+FC_IND_PPP_PA_E!V54+FC_IND_PPP_PR_E!V54</f>
        <v>0</v>
      </c>
      <c r="W54" s="10">
        <f>FC_IND_PPP_PU_E!W54+FC_IND_PPP_PA_E!W54+FC_IND_PPP_PR_E!W54</f>
        <v>0</v>
      </c>
      <c r="X54" s="10">
        <f>FC_IND_PPP_PU_E!X54+FC_IND_PPP_PA_E!X54+FC_IND_PPP_PR_E!X54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FC_IND_PPP_PU_E!C55+FC_IND_PPP_PA_E!C55+FC_IND_PPP_PR_E!C55</f>
        <v>0</v>
      </c>
      <c r="D55" s="10">
        <f>FC_IND_PPP_PU_E!D55+FC_IND_PPP_PA_E!D55+FC_IND_PPP_PR_E!D55</f>
        <v>0</v>
      </c>
      <c r="E55" s="10">
        <f>FC_IND_PPP_PU_E!E55+FC_IND_PPP_PA_E!E55+FC_IND_PPP_PR_E!E55</f>
        <v>0</v>
      </c>
      <c r="F55" s="10">
        <f>FC_IND_PPP_PU_E!F55+FC_IND_PPP_PA_E!F55+FC_IND_PPP_PR_E!F55</f>
        <v>0</v>
      </c>
      <c r="G55" s="10">
        <f>FC_IND_PPP_PU_E!G55+FC_IND_PPP_PA_E!G55+FC_IND_PPP_PR_E!G55</f>
        <v>0</v>
      </c>
      <c r="H55" s="10">
        <f>FC_IND_PPP_PU_E!H55+FC_IND_PPP_PA_E!H55+FC_IND_PPP_PR_E!H55</f>
        <v>0</v>
      </c>
      <c r="I55" s="10">
        <f>FC_IND_PPP_PU_E!I55+FC_IND_PPP_PA_E!I55+FC_IND_PPP_PR_E!I55</f>
        <v>0</v>
      </c>
      <c r="J55" s="10">
        <f>FC_IND_PPP_PU_E!J55+FC_IND_PPP_PA_E!J55+FC_IND_PPP_PR_E!J55</f>
        <v>0</v>
      </c>
      <c r="K55" s="10">
        <f>FC_IND_PPP_PU_E!K55+FC_IND_PPP_PA_E!K55+FC_IND_PPP_PR_E!K55</f>
        <v>0</v>
      </c>
      <c r="L55" s="10">
        <f>FC_IND_PPP_PU_E!L55+FC_IND_PPP_PA_E!L55+FC_IND_PPP_PR_E!L55</f>
        <v>0</v>
      </c>
      <c r="M55" s="10">
        <f>FC_IND_PPP_PU_E!M55+FC_IND_PPP_PA_E!M55+FC_IND_PPP_PR_E!M55</f>
        <v>0</v>
      </c>
      <c r="N55" s="10">
        <f>FC_IND_PPP_PU_E!N55+FC_IND_PPP_PA_E!N55+FC_IND_PPP_PR_E!N55</f>
        <v>0</v>
      </c>
      <c r="O55" s="10">
        <f>FC_IND_PPP_PU_E!O55+FC_IND_PPP_PA_E!O55+FC_IND_PPP_PR_E!O55</f>
        <v>0</v>
      </c>
      <c r="P55" s="10">
        <f>FC_IND_PPP_PU_E!P55+FC_IND_PPP_PA_E!P55+FC_IND_PPP_PR_E!P55</f>
        <v>0</v>
      </c>
      <c r="Q55" s="10">
        <f>FC_IND_PPP_PU_E!Q55+FC_IND_PPP_PA_E!Q55+FC_IND_PPP_PR_E!Q55</f>
        <v>0</v>
      </c>
      <c r="R55" s="10">
        <f>FC_IND_PPP_PU_E!R55+FC_IND_PPP_PA_E!R55+FC_IND_PPP_PR_E!R55</f>
        <v>0</v>
      </c>
      <c r="S55" s="10">
        <f>FC_IND_PPP_PU_E!S55+FC_IND_PPP_PA_E!S55+FC_IND_PPP_PR_E!S55</f>
        <v>0</v>
      </c>
      <c r="T55" s="10">
        <f>FC_IND_PPP_PU_E!T55+FC_IND_PPP_PA_E!T55+FC_IND_PPP_PR_E!T55</f>
        <v>0</v>
      </c>
      <c r="U55" s="10">
        <f>FC_IND_PPP_PU_E!U55+FC_IND_PPP_PA_E!U55+FC_IND_PPP_PR_E!U55</f>
        <v>0</v>
      </c>
      <c r="V55" s="10">
        <f>FC_IND_PPP_PU_E!V55+FC_IND_PPP_PA_E!V55+FC_IND_PPP_PR_E!V55</f>
        <v>0</v>
      </c>
      <c r="W55" s="10">
        <f>FC_IND_PPP_PU_E!W55+FC_IND_PPP_PA_E!W55+FC_IND_PPP_PR_E!W55</f>
        <v>0</v>
      </c>
      <c r="X55" s="10">
        <f>FC_IND_PPP_PU_E!X55+FC_IND_PPP_PA_E!X55+FC_IND_PPP_PR_E!X55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FC_IND_PPP_PU_E!C56+FC_IND_PPP_PA_E!C56+FC_IND_PPP_PR_E!C56</f>
        <v>0</v>
      </c>
      <c r="D56" s="10">
        <f>FC_IND_PPP_PU_E!D56+FC_IND_PPP_PA_E!D56+FC_IND_PPP_PR_E!D56</f>
        <v>0</v>
      </c>
      <c r="E56" s="10">
        <f>FC_IND_PPP_PU_E!E56+FC_IND_PPP_PA_E!E56+FC_IND_PPP_PR_E!E56</f>
        <v>0</v>
      </c>
      <c r="F56" s="10">
        <f>FC_IND_PPP_PU_E!F56+FC_IND_PPP_PA_E!F56+FC_IND_PPP_PR_E!F56</f>
        <v>0</v>
      </c>
      <c r="G56" s="10">
        <f>FC_IND_PPP_PU_E!G56+FC_IND_PPP_PA_E!G56+FC_IND_PPP_PR_E!G56</f>
        <v>0</v>
      </c>
      <c r="H56" s="10">
        <f>FC_IND_PPP_PU_E!H56+FC_IND_PPP_PA_E!H56+FC_IND_PPP_PR_E!H56</f>
        <v>0</v>
      </c>
      <c r="I56" s="10">
        <f>FC_IND_PPP_PU_E!I56+FC_IND_PPP_PA_E!I56+FC_IND_PPP_PR_E!I56</f>
        <v>0</v>
      </c>
      <c r="J56" s="10">
        <f>FC_IND_PPP_PU_E!J56+FC_IND_PPP_PA_E!J56+FC_IND_PPP_PR_E!J56</f>
        <v>0</v>
      </c>
      <c r="K56" s="10">
        <f>FC_IND_PPP_PU_E!K56+FC_IND_PPP_PA_E!K56+FC_IND_PPP_PR_E!K56</f>
        <v>0</v>
      </c>
      <c r="L56" s="10">
        <f>FC_IND_PPP_PU_E!L56+FC_IND_PPP_PA_E!L56+FC_IND_PPP_PR_E!L56</f>
        <v>0</v>
      </c>
      <c r="M56" s="10">
        <f>FC_IND_PPP_PU_E!M56+FC_IND_PPP_PA_E!M56+FC_IND_PPP_PR_E!M56</f>
        <v>0</v>
      </c>
      <c r="N56" s="10">
        <f>FC_IND_PPP_PU_E!N56+FC_IND_PPP_PA_E!N56+FC_IND_PPP_PR_E!N56</f>
        <v>0</v>
      </c>
      <c r="O56" s="10">
        <f>FC_IND_PPP_PU_E!O56+FC_IND_PPP_PA_E!O56+FC_IND_PPP_PR_E!O56</f>
        <v>0</v>
      </c>
      <c r="P56" s="10">
        <f>FC_IND_PPP_PU_E!P56+FC_IND_PPP_PA_E!P56+FC_IND_PPP_PR_E!P56</f>
        <v>0</v>
      </c>
      <c r="Q56" s="10">
        <f>FC_IND_PPP_PU_E!Q56+FC_IND_PPP_PA_E!Q56+FC_IND_PPP_PR_E!Q56</f>
        <v>0</v>
      </c>
      <c r="R56" s="10">
        <f>FC_IND_PPP_PU_E!R56+FC_IND_PPP_PA_E!R56+FC_IND_PPP_PR_E!R56</f>
        <v>0</v>
      </c>
      <c r="S56" s="10">
        <f>FC_IND_PPP_PU_E!S56+FC_IND_PPP_PA_E!S56+FC_IND_PPP_PR_E!S56</f>
        <v>0</v>
      </c>
      <c r="T56" s="10">
        <f>FC_IND_PPP_PU_E!T56+FC_IND_PPP_PA_E!T56+FC_IND_PPP_PR_E!T56</f>
        <v>0</v>
      </c>
      <c r="U56" s="10">
        <f>FC_IND_PPP_PU_E!U56+FC_IND_PPP_PA_E!U56+FC_IND_PPP_PR_E!U56</f>
        <v>0</v>
      </c>
      <c r="V56" s="10">
        <f>FC_IND_PPP_PU_E!V56+FC_IND_PPP_PA_E!V56+FC_IND_PPP_PR_E!V56</f>
        <v>0</v>
      </c>
      <c r="W56" s="10">
        <f>FC_IND_PPP_PU_E!W56+FC_IND_PPP_PA_E!W56+FC_IND_PPP_PR_E!W56</f>
        <v>0</v>
      </c>
      <c r="X56" s="10">
        <f>FC_IND_PPP_PU_E!X56+FC_IND_PPP_PA_E!X56+FC_IND_PPP_PR_E!X56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FC_IND_PPP_PU_E!C57+FC_IND_PPP_PA_E!C57+FC_IND_PPP_PR_E!C57</f>
        <v>0</v>
      </c>
      <c r="D57" s="10">
        <f>FC_IND_PPP_PU_E!D57+FC_IND_PPP_PA_E!D57+FC_IND_PPP_PR_E!D57</f>
        <v>0</v>
      </c>
      <c r="E57" s="10">
        <f>FC_IND_PPP_PU_E!E57+FC_IND_PPP_PA_E!E57+FC_IND_PPP_PR_E!E57</f>
        <v>0</v>
      </c>
      <c r="F57" s="10">
        <f>FC_IND_PPP_PU_E!F57+FC_IND_PPP_PA_E!F57+FC_IND_PPP_PR_E!F57</f>
        <v>0</v>
      </c>
      <c r="G57" s="10">
        <f>FC_IND_PPP_PU_E!G57+FC_IND_PPP_PA_E!G57+FC_IND_PPP_PR_E!G57</f>
        <v>0</v>
      </c>
      <c r="H57" s="10">
        <f>FC_IND_PPP_PU_E!H57+FC_IND_PPP_PA_E!H57+FC_IND_PPP_PR_E!H57</f>
        <v>0</v>
      </c>
      <c r="I57" s="10">
        <f>FC_IND_PPP_PU_E!I57+FC_IND_PPP_PA_E!I57+FC_IND_PPP_PR_E!I57</f>
        <v>0</v>
      </c>
      <c r="J57" s="10">
        <f>FC_IND_PPP_PU_E!J57+FC_IND_PPP_PA_E!J57+FC_IND_PPP_PR_E!J57</f>
        <v>0</v>
      </c>
      <c r="K57" s="10">
        <f>FC_IND_PPP_PU_E!K57+FC_IND_PPP_PA_E!K57+FC_IND_PPP_PR_E!K57</f>
        <v>0</v>
      </c>
      <c r="L57" s="10">
        <f>FC_IND_PPP_PU_E!L57+FC_IND_PPP_PA_E!L57+FC_IND_PPP_PR_E!L57</f>
        <v>0</v>
      </c>
      <c r="M57" s="10">
        <f>FC_IND_PPP_PU_E!M57+FC_IND_PPP_PA_E!M57+FC_IND_PPP_PR_E!M57</f>
        <v>0</v>
      </c>
      <c r="N57" s="10">
        <f>FC_IND_PPP_PU_E!N57+FC_IND_PPP_PA_E!N57+FC_IND_PPP_PR_E!N57</f>
        <v>0</v>
      </c>
      <c r="O57" s="10">
        <f>FC_IND_PPP_PU_E!O57+FC_IND_PPP_PA_E!O57+FC_IND_PPP_PR_E!O57</f>
        <v>0</v>
      </c>
      <c r="P57" s="10">
        <f>FC_IND_PPP_PU_E!P57+FC_IND_PPP_PA_E!P57+FC_IND_PPP_PR_E!P57</f>
        <v>0</v>
      </c>
      <c r="Q57" s="10">
        <f>FC_IND_PPP_PU_E!Q57+FC_IND_PPP_PA_E!Q57+FC_IND_PPP_PR_E!Q57</f>
        <v>0</v>
      </c>
      <c r="R57" s="10">
        <f>FC_IND_PPP_PU_E!R57+FC_IND_PPP_PA_E!R57+FC_IND_PPP_PR_E!R57</f>
        <v>0</v>
      </c>
      <c r="S57" s="10">
        <f>FC_IND_PPP_PU_E!S57+FC_IND_PPP_PA_E!S57+FC_IND_PPP_PR_E!S57</f>
        <v>0</v>
      </c>
      <c r="T57" s="10">
        <f>FC_IND_PPP_PU_E!T57+FC_IND_PPP_PA_E!T57+FC_IND_PPP_PR_E!T57</f>
        <v>0</v>
      </c>
      <c r="U57" s="10">
        <f>FC_IND_PPP_PU_E!U57+FC_IND_PPP_PA_E!U57+FC_IND_PPP_PR_E!U57</f>
        <v>0</v>
      </c>
      <c r="V57" s="10">
        <f>FC_IND_PPP_PU_E!V57+FC_IND_PPP_PA_E!V57+FC_IND_PPP_PR_E!V57</f>
        <v>0</v>
      </c>
      <c r="W57" s="10">
        <f>FC_IND_PPP_PU_E!W57+FC_IND_PPP_PA_E!W57+FC_IND_PPP_PR_E!W57</f>
        <v>0</v>
      </c>
      <c r="X57" s="10">
        <f>FC_IND_PPP_PU_E!X57+FC_IND_PPP_PA_E!X57+FC_IND_PPP_PR_E!X57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FC_IND_PPP_PU_E!C58+FC_IND_PPP_PA_E!C58+FC_IND_PPP_PR_E!C58</f>
        <v>0</v>
      </c>
      <c r="D58" s="10">
        <f>FC_IND_PPP_PU_E!D58+FC_IND_PPP_PA_E!D58+FC_IND_PPP_PR_E!D58</f>
        <v>0</v>
      </c>
      <c r="E58" s="10">
        <f>FC_IND_PPP_PU_E!E58+FC_IND_PPP_PA_E!E58+FC_IND_PPP_PR_E!E58</f>
        <v>0</v>
      </c>
      <c r="F58" s="10">
        <f>FC_IND_PPP_PU_E!F58+FC_IND_PPP_PA_E!F58+FC_IND_PPP_PR_E!F58</f>
        <v>0</v>
      </c>
      <c r="G58" s="10">
        <f>FC_IND_PPP_PU_E!G58+FC_IND_PPP_PA_E!G58+FC_IND_PPP_PR_E!G58</f>
        <v>0</v>
      </c>
      <c r="H58" s="10">
        <f>FC_IND_PPP_PU_E!H58+FC_IND_PPP_PA_E!H58+FC_IND_PPP_PR_E!H58</f>
        <v>0</v>
      </c>
      <c r="I58" s="10">
        <f>FC_IND_PPP_PU_E!I58+FC_IND_PPP_PA_E!I58+FC_IND_PPP_PR_E!I58</f>
        <v>0</v>
      </c>
      <c r="J58" s="10">
        <f>FC_IND_PPP_PU_E!J58+FC_IND_PPP_PA_E!J58+FC_IND_PPP_PR_E!J58</f>
        <v>0</v>
      </c>
      <c r="K58" s="10">
        <f>FC_IND_PPP_PU_E!K58+FC_IND_PPP_PA_E!K58+FC_IND_PPP_PR_E!K58</f>
        <v>0</v>
      </c>
      <c r="L58" s="10">
        <f>FC_IND_PPP_PU_E!L58+FC_IND_PPP_PA_E!L58+FC_IND_PPP_PR_E!L58</f>
        <v>0</v>
      </c>
      <c r="M58" s="10">
        <f>FC_IND_PPP_PU_E!M58+FC_IND_PPP_PA_E!M58+FC_IND_PPP_PR_E!M58</f>
        <v>0</v>
      </c>
      <c r="N58" s="10">
        <f>FC_IND_PPP_PU_E!N58+FC_IND_PPP_PA_E!N58+FC_IND_PPP_PR_E!N58</f>
        <v>0</v>
      </c>
      <c r="O58" s="10">
        <f>FC_IND_PPP_PU_E!O58+FC_IND_PPP_PA_E!O58+FC_IND_PPP_PR_E!O58</f>
        <v>0</v>
      </c>
      <c r="P58" s="10">
        <f>FC_IND_PPP_PU_E!P58+FC_IND_PPP_PA_E!P58+FC_IND_PPP_PR_E!P58</f>
        <v>0</v>
      </c>
      <c r="Q58" s="10">
        <f>FC_IND_PPP_PU_E!Q58+FC_IND_PPP_PA_E!Q58+FC_IND_PPP_PR_E!Q58</f>
        <v>0</v>
      </c>
      <c r="R58" s="10">
        <f>FC_IND_PPP_PU_E!R58+FC_IND_PPP_PA_E!R58+FC_IND_PPP_PR_E!R58</f>
        <v>0</v>
      </c>
      <c r="S58" s="10">
        <f>FC_IND_PPP_PU_E!S58+FC_IND_PPP_PA_E!S58+FC_IND_PPP_PR_E!S58</f>
        <v>0</v>
      </c>
      <c r="T58" s="10">
        <f>FC_IND_PPP_PU_E!T58+FC_IND_PPP_PA_E!T58+FC_IND_PPP_PR_E!T58</f>
        <v>0</v>
      </c>
      <c r="U58" s="10">
        <f>FC_IND_PPP_PU_E!U58+FC_IND_PPP_PA_E!U58+FC_IND_PPP_PR_E!U58</f>
        <v>0</v>
      </c>
      <c r="V58" s="10">
        <f>FC_IND_PPP_PU_E!V58+FC_IND_PPP_PA_E!V58+FC_IND_PPP_PR_E!V58</f>
        <v>0</v>
      </c>
      <c r="W58" s="10">
        <f>FC_IND_PPP_PU_E!W58+FC_IND_PPP_PA_E!W58+FC_IND_PPP_PR_E!W58</f>
        <v>0</v>
      </c>
      <c r="X58" s="10">
        <f>FC_IND_PPP_PU_E!X58+FC_IND_PPP_PA_E!X58+FC_IND_PPP_PR_E!X58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FC_IND_PPP_PU_E!C59+FC_IND_PPP_PA_E!C59+FC_IND_PPP_PR_E!C59</f>
        <v>0</v>
      </c>
      <c r="D59" s="10">
        <f>FC_IND_PPP_PU_E!D59+FC_IND_PPP_PA_E!D59+FC_IND_PPP_PR_E!D59</f>
        <v>0</v>
      </c>
      <c r="E59" s="10">
        <f>FC_IND_PPP_PU_E!E59+FC_IND_PPP_PA_E!E59+FC_IND_PPP_PR_E!E59</f>
        <v>0</v>
      </c>
      <c r="F59" s="10">
        <f>FC_IND_PPP_PU_E!F59+FC_IND_PPP_PA_E!F59+FC_IND_PPP_PR_E!F59</f>
        <v>0</v>
      </c>
      <c r="G59" s="10">
        <f>FC_IND_PPP_PU_E!G59+FC_IND_PPP_PA_E!G59+FC_IND_PPP_PR_E!G59</f>
        <v>0</v>
      </c>
      <c r="H59" s="10">
        <f>FC_IND_PPP_PU_E!H59+FC_IND_PPP_PA_E!H59+FC_IND_PPP_PR_E!H59</f>
        <v>0</v>
      </c>
      <c r="I59" s="10">
        <f>FC_IND_PPP_PU_E!I59+FC_IND_PPP_PA_E!I59+FC_IND_PPP_PR_E!I59</f>
        <v>0</v>
      </c>
      <c r="J59" s="10">
        <f>FC_IND_PPP_PU_E!J59+FC_IND_PPP_PA_E!J59+FC_IND_PPP_PR_E!J59</f>
        <v>0</v>
      </c>
      <c r="K59" s="10">
        <f>FC_IND_PPP_PU_E!K59+FC_IND_PPP_PA_E!K59+FC_IND_PPP_PR_E!K59</f>
        <v>0</v>
      </c>
      <c r="L59" s="10">
        <f>FC_IND_PPP_PU_E!L59+FC_IND_PPP_PA_E!L59+FC_IND_PPP_PR_E!L59</f>
        <v>0</v>
      </c>
      <c r="M59" s="10">
        <f>FC_IND_PPP_PU_E!M59+FC_IND_PPP_PA_E!M59+FC_IND_PPP_PR_E!M59</f>
        <v>0</v>
      </c>
      <c r="N59" s="10">
        <f>FC_IND_PPP_PU_E!N59+FC_IND_PPP_PA_E!N59+FC_IND_PPP_PR_E!N59</f>
        <v>0</v>
      </c>
      <c r="O59" s="10">
        <f>FC_IND_PPP_PU_E!O59+FC_IND_PPP_PA_E!O59+FC_IND_PPP_PR_E!O59</f>
        <v>0</v>
      </c>
      <c r="P59" s="10">
        <f>FC_IND_PPP_PU_E!P59+FC_IND_PPP_PA_E!P59+FC_IND_PPP_PR_E!P59</f>
        <v>0</v>
      </c>
      <c r="Q59" s="10">
        <f>FC_IND_PPP_PU_E!Q59+FC_IND_PPP_PA_E!Q59+FC_IND_PPP_PR_E!Q59</f>
        <v>0</v>
      </c>
      <c r="R59" s="10">
        <f>FC_IND_PPP_PU_E!R59+FC_IND_PPP_PA_E!R59+FC_IND_PPP_PR_E!R59</f>
        <v>0</v>
      </c>
      <c r="S59" s="10">
        <f>FC_IND_PPP_PU_E!S59+FC_IND_PPP_PA_E!S59+FC_IND_PPP_PR_E!S59</f>
        <v>0</v>
      </c>
      <c r="T59" s="10">
        <f>FC_IND_PPP_PU_E!T59+FC_IND_PPP_PA_E!T59+FC_IND_PPP_PR_E!T59</f>
        <v>0</v>
      </c>
      <c r="U59" s="10">
        <f>FC_IND_PPP_PU_E!U59+FC_IND_PPP_PA_E!U59+FC_IND_PPP_PR_E!U59</f>
        <v>0</v>
      </c>
      <c r="V59" s="10">
        <f>FC_IND_PPP_PU_E!V59+FC_IND_PPP_PA_E!V59+FC_IND_PPP_PR_E!V59</f>
        <v>0</v>
      </c>
      <c r="W59" s="10">
        <f>FC_IND_PPP_PU_E!W59+FC_IND_PPP_PA_E!W59+FC_IND_PPP_PR_E!W59</f>
        <v>0</v>
      </c>
      <c r="X59" s="10">
        <f>FC_IND_PPP_PU_E!X59+FC_IND_PPP_PA_E!X59+FC_IND_PPP_PR_E!X59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FC_IND_PPP_PU_E!C60+FC_IND_PPP_PA_E!C60+FC_IND_PPP_PR_E!C60</f>
        <v>0</v>
      </c>
      <c r="D60" s="10">
        <f>FC_IND_PPP_PU_E!D60+FC_IND_PPP_PA_E!D60+FC_IND_PPP_PR_E!D60</f>
        <v>0</v>
      </c>
      <c r="E60" s="10">
        <f>FC_IND_PPP_PU_E!E60+FC_IND_PPP_PA_E!E60+FC_IND_PPP_PR_E!E60</f>
        <v>0</v>
      </c>
      <c r="F60" s="10">
        <f>FC_IND_PPP_PU_E!F60+FC_IND_PPP_PA_E!F60+FC_IND_PPP_PR_E!F60</f>
        <v>0</v>
      </c>
      <c r="G60" s="10">
        <f>FC_IND_PPP_PU_E!G60+FC_IND_PPP_PA_E!G60+FC_IND_PPP_PR_E!G60</f>
        <v>0</v>
      </c>
      <c r="H60" s="10">
        <f>FC_IND_PPP_PU_E!H60+FC_IND_PPP_PA_E!H60+FC_IND_PPP_PR_E!H60</f>
        <v>0</v>
      </c>
      <c r="I60" s="10">
        <f>FC_IND_PPP_PU_E!I60+FC_IND_PPP_PA_E!I60+FC_IND_PPP_PR_E!I60</f>
        <v>0</v>
      </c>
      <c r="J60" s="10">
        <f>FC_IND_PPP_PU_E!J60+FC_IND_PPP_PA_E!J60+FC_IND_PPP_PR_E!J60</f>
        <v>0</v>
      </c>
      <c r="K60" s="10">
        <f>FC_IND_PPP_PU_E!K60+FC_IND_PPP_PA_E!K60+FC_IND_PPP_PR_E!K60</f>
        <v>0</v>
      </c>
      <c r="L60" s="10">
        <f>FC_IND_PPP_PU_E!L60+FC_IND_PPP_PA_E!L60+FC_IND_PPP_PR_E!L60</f>
        <v>0</v>
      </c>
      <c r="M60" s="10">
        <f>FC_IND_PPP_PU_E!M60+FC_IND_PPP_PA_E!M60+FC_IND_PPP_PR_E!M60</f>
        <v>0</v>
      </c>
      <c r="N60" s="10">
        <f>FC_IND_PPP_PU_E!N60+FC_IND_PPP_PA_E!N60+FC_IND_PPP_PR_E!N60</f>
        <v>0</v>
      </c>
      <c r="O60" s="10">
        <f>FC_IND_PPP_PU_E!O60+FC_IND_PPP_PA_E!O60+FC_IND_PPP_PR_E!O60</f>
        <v>0</v>
      </c>
      <c r="P60" s="10">
        <f>FC_IND_PPP_PU_E!P60+FC_IND_PPP_PA_E!P60+FC_IND_PPP_PR_E!P60</f>
        <v>0</v>
      </c>
      <c r="Q60" s="10">
        <f>FC_IND_PPP_PU_E!Q60+FC_IND_PPP_PA_E!Q60+FC_IND_PPP_PR_E!Q60</f>
        <v>0</v>
      </c>
      <c r="R60" s="10">
        <f>FC_IND_PPP_PU_E!R60+FC_IND_PPP_PA_E!R60+FC_IND_PPP_PR_E!R60</f>
        <v>0</v>
      </c>
      <c r="S60" s="10">
        <f>FC_IND_PPP_PU_E!S60+FC_IND_PPP_PA_E!S60+FC_IND_PPP_PR_E!S60</f>
        <v>0</v>
      </c>
      <c r="T60" s="10">
        <f>FC_IND_PPP_PU_E!T60+FC_IND_PPP_PA_E!T60+FC_IND_PPP_PR_E!T60</f>
        <v>0</v>
      </c>
      <c r="U60" s="10">
        <f>FC_IND_PPP_PU_E!U60+FC_IND_PPP_PA_E!U60+FC_IND_PPP_PR_E!U60</f>
        <v>0</v>
      </c>
      <c r="V60" s="10">
        <f>FC_IND_PPP_PU_E!V60+FC_IND_PPP_PA_E!V60+FC_IND_PPP_PR_E!V60</f>
        <v>0</v>
      </c>
      <c r="W60" s="10">
        <f>FC_IND_PPP_PU_E!W60+FC_IND_PPP_PA_E!W60+FC_IND_PPP_PR_E!W60</f>
        <v>0</v>
      </c>
      <c r="X60" s="10">
        <f>FC_IND_PPP_PU_E!X60+FC_IND_PPP_PA_E!X60+FC_IND_PPP_PR_E!X60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FC_IND_PPP_PU_E!C61+FC_IND_PPP_PA_E!C61+FC_IND_PPP_PR_E!C61</f>
        <v>3.6304385210662073</v>
      </c>
      <c r="D61" s="10">
        <f>FC_IND_PPP_PU_E!D61+FC_IND_PPP_PA_E!D61+FC_IND_PPP_PR_E!D61</f>
        <v>3.5349097162510739</v>
      </c>
      <c r="E61" s="10">
        <f>FC_IND_PPP_PU_E!E61+FC_IND_PPP_PA_E!E61+FC_IND_PPP_PR_E!E61</f>
        <v>3.845399828030954</v>
      </c>
      <c r="F61" s="10">
        <f>FC_IND_PPP_PU_E!F61+FC_IND_PPP_PA_E!F61+FC_IND_PPP_PR_E!F61</f>
        <v>2.507910576096303</v>
      </c>
      <c r="G61" s="10">
        <f>FC_IND_PPP_PU_E!G61+FC_IND_PPP_PA_E!G61+FC_IND_PPP_PR_E!G61</f>
        <v>4.08426483233018</v>
      </c>
      <c r="H61" s="10">
        <f>FC_IND_PPP_PU_E!H61+FC_IND_PPP_PA_E!H61+FC_IND_PPP_PR_E!H61</f>
        <v>3.272226999140154</v>
      </c>
      <c r="I61" s="10">
        <f>FC_IND_PPP_PU_E!I61+FC_IND_PPP_PA_E!I61+FC_IND_PPP_PR_E!I61</f>
        <v>4.0126397248495271</v>
      </c>
      <c r="J61" s="10">
        <f>FC_IND_PPP_PU_E!J61+FC_IND_PPP_PA_E!J61+FC_IND_PPP_PR_E!J61</f>
        <v>3.6065348237317281</v>
      </c>
      <c r="K61" s="10">
        <f>FC_IND_PPP_PU_E!K61+FC_IND_PPP_PA_E!K61+FC_IND_PPP_PR_E!K61</f>
        <v>3.4871883061049012</v>
      </c>
      <c r="L61" s="10">
        <f>FC_IND_PPP_PU_E!L61+FC_IND_PPP_PA_E!L61+FC_IND_PPP_PR_E!L61</f>
        <v>4.2992261392949267</v>
      </c>
      <c r="M61" s="10">
        <f>FC_IND_PPP_PU_E!M61+FC_IND_PPP_PA_E!M61+FC_IND_PPP_PR_E!M61</f>
        <v>3.9648323301805668</v>
      </c>
      <c r="N61" s="10">
        <f>FC_IND_PPP_PU_E!N61+FC_IND_PPP_PA_E!N61+FC_IND_PPP_PR_E!N61</f>
        <v>3.4871883061049016</v>
      </c>
      <c r="O61" s="10">
        <f>FC_IND_PPP_PU_E!O61+FC_IND_PPP_PA_E!O61+FC_IND_PPP_PR_E!O61</f>
        <v>3.5349097162510739</v>
      </c>
      <c r="P61" s="10">
        <f>FC_IND_PPP_PU_E!P61+FC_IND_PPP_PA_E!P61+FC_IND_PPP_PR_E!P61</f>
        <v>3.9409286328460884</v>
      </c>
      <c r="Q61" s="10">
        <f>FC_IND_PPP_PU_E!Q61+FC_IND_PPP_PA_E!Q61+FC_IND_PPP_PR_E!Q61</f>
        <v>5.2306964746345663</v>
      </c>
      <c r="R61" s="10">
        <f>FC_IND_PPP_PU_E!R61+FC_IND_PPP_PA_E!R61+FC_IND_PPP_PR_E!R61</f>
        <v>4.9039552880481514</v>
      </c>
      <c r="S61" s="10">
        <f>FC_IND_PPP_PU_E!S61+FC_IND_PPP_PA_E!S61+FC_IND_PPP_PR_E!S61</f>
        <v>5.1502149613069639</v>
      </c>
      <c r="T61" s="10">
        <f>FC_IND_PPP_PU_E!T61+FC_IND_PPP_PA_E!T61+FC_IND_PPP_PR_E!T61</f>
        <v>5.3389509888220106</v>
      </c>
      <c r="U61" s="10">
        <f>FC_IND_PPP_PU_E!U61+FC_IND_PPP_PA_E!U61+FC_IND_PPP_PR_E!U61</f>
        <v>9.0160791057609622</v>
      </c>
      <c r="V61" s="10">
        <f>FC_IND_PPP_PU_E!V61+FC_IND_PPP_PA_E!V61+FC_IND_PPP_PR_E!V61</f>
        <v>8.7018056749785035</v>
      </c>
      <c r="W61" s="10">
        <f>FC_IND_PPP_PU_E!W61+FC_IND_PPP_PA_E!W61+FC_IND_PPP_PR_E!W61</f>
        <v>9.8478073946689584</v>
      </c>
      <c r="X61" s="10">
        <f>FC_IND_PPP_PU_E!X61+FC_IND_PPP_PA_E!X61+FC_IND_PPP_PR_E!X61</f>
        <v>10.209114359415301</v>
      </c>
    </row>
    <row r="62" spans="1:24" ht="11.25" customHeight="1" x14ac:dyDescent="0.2">
      <c r="A62" s="42" t="s">
        <v>111</v>
      </c>
      <c r="B62" s="9" t="s">
        <v>112</v>
      </c>
      <c r="C62" s="10">
        <f>FC_IND_PPP_PU_E!C62+FC_IND_PPP_PA_E!C62+FC_IND_PPP_PR_E!C62</f>
        <v>0</v>
      </c>
      <c r="D62" s="10">
        <f>FC_IND_PPP_PU_E!D62+FC_IND_PPP_PA_E!D62+FC_IND_PPP_PR_E!D62</f>
        <v>0</v>
      </c>
      <c r="E62" s="10">
        <f>FC_IND_PPP_PU_E!E62+FC_IND_PPP_PA_E!E62+FC_IND_PPP_PR_E!E62</f>
        <v>0</v>
      </c>
      <c r="F62" s="10">
        <f>FC_IND_PPP_PU_E!F62+FC_IND_PPP_PA_E!F62+FC_IND_PPP_PR_E!F62</f>
        <v>0</v>
      </c>
      <c r="G62" s="10">
        <f>FC_IND_PPP_PU_E!G62+FC_IND_PPP_PA_E!G62+FC_IND_PPP_PR_E!G62</f>
        <v>0</v>
      </c>
      <c r="H62" s="10">
        <f>FC_IND_PPP_PU_E!H62+FC_IND_PPP_PA_E!H62+FC_IND_PPP_PR_E!H62</f>
        <v>0</v>
      </c>
      <c r="I62" s="10">
        <f>FC_IND_PPP_PU_E!I62+FC_IND_PPP_PA_E!I62+FC_IND_PPP_PR_E!I62</f>
        <v>0</v>
      </c>
      <c r="J62" s="10">
        <f>FC_IND_PPP_PU_E!J62+FC_IND_PPP_PA_E!J62+FC_IND_PPP_PR_E!J62</f>
        <v>0</v>
      </c>
      <c r="K62" s="10">
        <f>FC_IND_PPP_PU_E!K62+FC_IND_PPP_PA_E!K62+FC_IND_PPP_PR_E!K62</f>
        <v>0</v>
      </c>
      <c r="L62" s="10">
        <f>FC_IND_PPP_PU_E!L62+FC_IND_PPP_PA_E!L62+FC_IND_PPP_PR_E!L62</f>
        <v>0</v>
      </c>
      <c r="M62" s="10">
        <f>FC_IND_PPP_PU_E!M62+FC_IND_PPP_PA_E!M62+FC_IND_PPP_PR_E!M62</f>
        <v>0</v>
      </c>
      <c r="N62" s="10">
        <f>FC_IND_PPP_PU_E!N62+FC_IND_PPP_PA_E!N62+FC_IND_PPP_PR_E!N62</f>
        <v>0</v>
      </c>
      <c r="O62" s="10">
        <f>FC_IND_PPP_PU_E!O62+FC_IND_PPP_PA_E!O62+FC_IND_PPP_PR_E!O62</f>
        <v>0</v>
      </c>
      <c r="P62" s="10">
        <f>FC_IND_PPP_PU_E!P62+FC_IND_PPP_PA_E!P62+FC_IND_PPP_PR_E!P62</f>
        <v>0</v>
      </c>
      <c r="Q62" s="10">
        <f>FC_IND_PPP_PU_E!Q62+FC_IND_PPP_PA_E!Q62+FC_IND_PPP_PR_E!Q62</f>
        <v>0</v>
      </c>
      <c r="R62" s="10">
        <f>FC_IND_PPP_PU_E!R62+FC_IND_PPP_PA_E!R62+FC_IND_PPP_PR_E!R62</f>
        <v>0</v>
      </c>
      <c r="S62" s="10">
        <f>FC_IND_PPP_PU_E!S62+FC_IND_PPP_PA_E!S62+FC_IND_PPP_PR_E!S62</f>
        <v>0</v>
      </c>
      <c r="T62" s="10">
        <f>FC_IND_PPP_PU_E!T62+FC_IND_PPP_PA_E!T62+FC_IND_PPP_PR_E!T62</f>
        <v>0</v>
      </c>
      <c r="U62" s="10">
        <f>FC_IND_PPP_PU_E!U62+FC_IND_PPP_PA_E!U62+FC_IND_PPP_PR_E!U62</f>
        <v>0</v>
      </c>
      <c r="V62" s="10">
        <f>FC_IND_PPP_PU_E!V62+FC_IND_PPP_PA_E!V62+FC_IND_PPP_PR_E!V62</f>
        <v>0</v>
      </c>
      <c r="W62" s="10">
        <f>FC_IND_PPP_PU_E!W62+FC_IND_PPP_PA_E!W62+FC_IND_PPP_PR_E!W62</f>
        <v>0</v>
      </c>
      <c r="X62" s="10">
        <f>FC_IND_PPP_PU_E!X62+FC_IND_PPP_PA_E!X62+FC_IND_PPP_PR_E!X62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FC_IND_PPP_PU_E!C63+FC_IND_PPP_PA_E!C63+FC_IND_PPP_PR_E!C63</f>
        <v>0</v>
      </c>
      <c r="D63" s="10">
        <f>FC_IND_PPP_PU_E!D63+FC_IND_PPP_PA_E!D63+FC_IND_PPP_PR_E!D63</f>
        <v>0</v>
      </c>
      <c r="E63" s="10">
        <f>FC_IND_PPP_PU_E!E63+FC_IND_PPP_PA_E!E63+FC_IND_PPP_PR_E!E63</f>
        <v>0</v>
      </c>
      <c r="F63" s="10">
        <f>FC_IND_PPP_PU_E!F63+FC_IND_PPP_PA_E!F63+FC_IND_PPP_PR_E!F63</f>
        <v>0</v>
      </c>
      <c r="G63" s="10">
        <f>FC_IND_PPP_PU_E!G63+FC_IND_PPP_PA_E!G63+FC_IND_PPP_PR_E!G63</f>
        <v>0</v>
      </c>
      <c r="H63" s="10">
        <f>FC_IND_PPP_PU_E!H63+FC_IND_PPP_PA_E!H63+FC_IND_PPP_PR_E!H63</f>
        <v>0</v>
      </c>
      <c r="I63" s="10">
        <f>FC_IND_PPP_PU_E!I63+FC_IND_PPP_PA_E!I63+FC_IND_PPP_PR_E!I63</f>
        <v>0</v>
      </c>
      <c r="J63" s="10">
        <f>FC_IND_PPP_PU_E!J63+FC_IND_PPP_PA_E!J63+FC_IND_PPP_PR_E!J63</f>
        <v>0</v>
      </c>
      <c r="K63" s="10">
        <f>FC_IND_PPP_PU_E!K63+FC_IND_PPP_PA_E!K63+FC_IND_PPP_PR_E!K63</f>
        <v>0</v>
      </c>
      <c r="L63" s="10">
        <f>FC_IND_PPP_PU_E!L63+FC_IND_PPP_PA_E!L63+FC_IND_PPP_PR_E!L63</f>
        <v>0</v>
      </c>
      <c r="M63" s="10">
        <f>FC_IND_PPP_PU_E!M63+FC_IND_PPP_PA_E!M63+FC_IND_PPP_PR_E!M63</f>
        <v>0</v>
      </c>
      <c r="N63" s="10">
        <f>FC_IND_PPP_PU_E!N63+FC_IND_PPP_PA_E!N63+FC_IND_PPP_PR_E!N63</f>
        <v>0</v>
      </c>
      <c r="O63" s="10">
        <f>FC_IND_PPP_PU_E!O63+FC_IND_PPP_PA_E!O63+FC_IND_PPP_PR_E!O63</f>
        <v>0</v>
      </c>
      <c r="P63" s="10">
        <f>FC_IND_PPP_PU_E!P63+FC_IND_PPP_PA_E!P63+FC_IND_PPP_PR_E!P63</f>
        <v>0</v>
      </c>
      <c r="Q63" s="10">
        <f>FC_IND_PPP_PU_E!Q63+FC_IND_PPP_PA_E!Q63+FC_IND_PPP_PR_E!Q63</f>
        <v>0</v>
      </c>
      <c r="R63" s="10">
        <f>FC_IND_PPP_PU_E!R63+FC_IND_PPP_PA_E!R63+FC_IND_PPP_PR_E!R63</f>
        <v>0</v>
      </c>
      <c r="S63" s="10">
        <f>FC_IND_PPP_PU_E!S63+FC_IND_PPP_PA_E!S63+FC_IND_PPP_PR_E!S63</f>
        <v>0</v>
      </c>
      <c r="T63" s="10">
        <f>FC_IND_PPP_PU_E!T63+FC_IND_PPP_PA_E!T63+FC_IND_PPP_PR_E!T63</f>
        <v>0</v>
      </c>
      <c r="U63" s="10">
        <f>FC_IND_PPP_PU_E!U63+FC_IND_PPP_PA_E!U63+FC_IND_PPP_PR_E!U63</f>
        <v>0</v>
      </c>
      <c r="V63" s="10">
        <f>FC_IND_PPP_PU_E!V63+FC_IND_PPP_PA_E!V63+FC_IND_PPP_PR_E!V63</f>
        <v>0</v>
      </c>
      <c r="W63" s="10">
        <f>FC_IND_PPP_PU_E!W63+FC_IND_PPP_PA_E!W63+FC_IND_PPP_PR_E!W63</f>
        <v>0</v>
      </c>
      <c r="X63" s="10">
        <f>FC_IND_PPP_PU_E!X63+FC_IND_PPP_PA_E!X63+FC_IND_PPP_PR_E!X63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FC_IND_PPP_PU_E!C64+FC_IND_PPP_PA_E!C64+FC_IND_PPP_PR_E!C64</f>
        <v>0</v>
      </c>
      <c r="D64" s="10">
        <f>FC_IND_PPP_PU_E!D64+FC_IND_PPP_PA_E!D64+FC_IND_PPP_PR_E!D64</f>
        <v>0</v>
      </c>
      <c r="E64" s="10">
        <f>FC_IND_PPP_PU_E!E64+FC_IND_PPP_PA_E!E64+FC_IND_PPP_PR_E!E64</f>
        <v>0</v>
      </c>
      <c r="F64" s="10">
        <f>FC_IND_PPP_PU_E!F64+FC_IND_PPP_PA_E!F64+FC_IND_PPP_PR_E!F64</f>
        <v>0</v>
      </c>
      <c r="G64" s="10">
        <f>FC_IND_PPP_PU_E!G64+FC_IND_PPP_PA_E!G64+FC_IND_PPP_PR_E!G64</f>
        <v>0</v>
      </c>
      <c r="H64" s="10">
        <f>FC_IND_PPP_PU_E!H64+FC_IND_PPP_PA_E!H64+FC_IND_PPP_PR_E!H64</f>
        <v>0</v>
      </c>
      <c r="I64" s="10">
        <f>FC_IND_PPP_PU_E!I64+FC_IND_PPP_PA_E!I64+FC_IND_PPP_PR_E!I64</f>
        <v>0</v>
      </c>
      <c r="J64" s="10">
        <f>FC_IND_PPP_PU_E!J64+FC_IND_PPP_PA_E!J64+FC_IND_PPP_PR_E!J64</f>
        <v>0</v>
      </c>
      <c r="K64" s="10">
        <f>FC_IND_PPP_PU_E!K64+FC_IND_PPP_PA_E!K64+FC_IND_PPP_PR_E!K64</f>
        <v>0</v>
      </c>
      <c r="L64" s="10">
        <f>FC_IND_PPP_PU_E!L64+FC_IND_PPP_PA_E!L64+FC_IND_PPP_PR_E!L64</f>
        <v>0</v>
      </c>
      <c r="M64" s="10">
        <f>FC_IND_PPP_PU_E!M64+FC_IND_PPP_PA_E!M64+FC_IND_PPP_PR_E!M64</f>
        <v>0</v>
      </c>
      <c r="N64" s="10">
        <f>FC_IND_PPP_PU_E!N64+FC_IND_PPP_PA_E!N64+FC_IND_PPP_PR_E!N64</f>
        <v>0</v>
      </c>
      <c r="O64" s="10">
        <f>FC_IND_PPP_PU_E!O64+FC_IND_PPP_PA_E!O64+FC_IND_PPP_PR_E!O64</f>
        <v>0</v>
      </c>
      <c r="P64" s="10">
        <f>FC_IND_PPP_PU_E!P64+FC_IND_PPP_PA_E!P64+FC_IND_PPP_PR_E!P64</f>
        <v>0</v>
      </c>
      <c r="Q64" s="10">
        <f>FC_IND_PPP_PU_E!Q64+FC_IND_PPP_PA_E!Q64+FC_IND_PPP_PR_E!Q64</f>
        <v>0</v>
      </c>
      <c r="R64" s="10">
        <f>FC_IND_PPP_PU_E!R64+FC_IND_PPP_PA_E!R64+FC_IND_PPP_PR_E!R64</f>
        <v>0</v>
      </c>
      <c r="S64" s="10">
        <f>FC_IND_PPP_PU_E!S64+FC_IND_PPP_PA_E!S64+FC_IND_PPP_PR_E!S64</f>
        <v>0</v>
      </c>
      <c r="T64" s="10">
        <f>FC_IND_PPP_PU_E!T64+FC_IND_PPP_PA_E!T64+FC_IND_PPP_PR_E!T64</f>
        <v>0</v>
      </c>
      <c r="U64" s="10">
        <f>FC_IND_PPP_PU_E!U64+FC_IND_PPP_PA_E!U64+FC_IND_PPP_PR_E!U64</f>
        <v>0</v>
      </c>
      <c r="V64" s="10">
        <f>FC_IND_PPP_PU_E!V64+FC_IND_PPP_PA_E!V64+FC_IND_PPP_PR_E!V64</f>
        <v>0</v>
      </c>
      <c r="W64" s="10">
        <f>FC_IND_PPP_PU_E!W64+FC_IND_PPP_PA_E!W64+FC_IND_PPP_PR_E!W64</f>
        <v>0</v>
      </c>
      <c r="X64" s="10">
        <f>FC_IND_PPP_PU_E!X64+FC_IND_PPP_PA_E!X64+FC_IND_PPP_PR_E!X64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FC_IND_PPP_PU_E!C65+FC_IND_PPP_PA_E!C65+FC_IND_PPP_PR_E!C65</f>
        <v>0</v>
      </c>
      <c r="D65" s="10">
        <f>FC_IND_PPP_PU_E!D65+FC_IND_PPP_PA_E!D65+FC_IND_PPP_PR_E!D65</f>
        <v>0</v>
      </c>
      <c r="E65" s="10">
        <f>FC_IND_PPP_PU_E!E65+FC_IND_PPP_PA_E!E65+FC_IND_PPP_PR_E!E65</f>
        <v>0</v>
      </c>
      <c r="F65" s="10">
        <f>FC_IND_PPP_PU_E!F65+FC_IND_PPP_PA_E!F65+FC_IND_PPP_PR_E!F65</f>
        <v>0</v>
      </c>
      <c r="G65" s="10">
        <f>FC_IND_PPP_PU_E!G65+FC_IND_PPP_PA_E!G65+FC_IND_PPP_PR_E!G65</f>
        <v>0</v>
      </c>
      <c r="H65" s="10">
        <f>FC_IND_PPP_PU_E!H65+FC_IND_PPP_PA_E!H65+FC_IND_PPP_PR_E!H65</f>
        <v>0</v>
      </c>
      <c r="I65" s="10">
        <f>FC_IND_PPP_PU_E!I65+FC_IND_PPP_PA_E!I65+FC_IND_PPP_PR_E!I65</f>
        <v>0</v>
      </c>
      <c r="J65" s="10">
        <f>FC_IND_PPP_PU_E!J65+FC_IND_PPP_PA_E!J65+FC_IND_PPP_PR_E!J65</f>
        <v>0</v>
      </c>
      <c r="K65" s="10">
        <f>FC_IND_PPP_PU_E!K65+FC_IND_PPP_PA_E!K65+FC_IND_PPP_PR_E!K65</f>
        <v>0</v>
      </c>
      <c r="L65" s="10">
        <f>FC_IND_PPP_PU_E!L65+FC_IND_PPP_PA_E!L65+FC_IND_PPP_PR_E!L65</f>
        <v>0</v>
      </c>
      <c r="M65" s="10">
        <f>FC_IND_PPP_PU_E!M65+FC_IND_PPP_PA_E!M65+FC_IND_PPP_PR_E!M65</f>
        <v>0</v>
      </c>
      <c r="N65" s="10">
        <f>FC_IND_PPP_PU_E!N65+FC_IND_PPP_PA_E!N65+FC_IND_PPP_PR_E!N65</f>
        <v>0</v>
      </c>
      <c r="O65" s="10">
        <f>FC_IND_PPP_PU_E!O65+FC_IND_PPP_PA_E!O65+FC_IND_PPP_PR_E!O65</f>
        <v>0</v>
      </c>
      <c r="P65" s="10">
        <f>FC_IND_PPP_PU_E!P65+FC_IND_PPP_PA_E!P65+FC_IND_PPP_PR_E!P65</f>
        <v>0</v>
      </c>
      <c r="Q65" s="10">
        <f>FC_IND_PPP_PU_E!Q65+FC_IND_PPP_PA_E!Q65+FC_IND_PPP_PR_E!Q65</f>
        <v>0</v>
      </c>
      <c r="R65" s="10">
        <f>FC_IND_PPP_PU_E!R65+FC_IND_PPP_PA_E!R65+FC_IND_PPP_PR_E!R65</f>
        <v>0</v>
      </c>
      <c r="S65" s="10">
        <f>FC_IND_PPP_PU_E!S65+FC_IND_PPP_PA_E!S65+FC_IND_PPP_PR_E!S65</f>
        <v>0</v>
      </c>
      <c r="T65" s="10">
        <f>FC_IND_PPP_PU_E!T65+FC_IND_PPP_PA_E!T65+FC_IND_PPP_PR_E!T65</f>
        <v>0</v>
      </c>
      <c r="U65" s="10">
        <f>FC_IND_PPP_PU_E!U65+FC_IND_PPP_PA_E!U65+FC_IND_PPP_PR_E!U65</f>
        <v>0</v>
      </c>
      <c r="V65" s="10">
        <f>FC_IND_PPP_PU_E!V65+FC_IND_PPP_PA_E!V65+FC_IND_PPP_PR_E!V65</f>
        <v>0</v>
      </c>
      <c r="W65" s="10">
        <f>FC_IND_PPP_PU_E!W65+FC_IND_PPP_PA_E!W65+FC_IND_PPP_PR_E!W65</f>
        <v>0</v>
      </c>
      <c r="X65" s="10">
        <f>FC_IND_PPP_PU_E!X65+FC_IND_PPP_PA_E!X65+FC_IND_PPP_PR_E!X65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FC_IND_PPP_PU_E!C66+FC_IND_PPP_PA_E!C66+FC_IND_PPP_PR_E!C66</f>
        <v>0</v>
      </c>
      <c r="D66" s="10">
        <f>FC_IND_PPP_PU_E!D66+FC_IND_PPP_PA_E!D66+FC_IND_PPP_PR_E!D66</f>
        <v>0</v>
      </c>
      <c r="E66" s="10">
        <f>FC_IND_PPP_PU_E!E66+FC_IND_PPP_PA_E!E66+FC_IND_PPP_PR_E!E66</f>
        <v>0</v>
      </c>
      <c r="F66" s="10">
        <f>FC_IND_PPP_PU_E!F66+FC_IND_PPP_PA_E!F66+FC_IND_PPP_PR_E!F66</f>
        <v>0</v>
      </c>
      <c r="G66" s="10">
        <f>FC_IND_PPP_PU_E!G66+FC_IND_PPP_PA_E!G66+FC_IND_PPP_PR_E!G66</f>
        <v>0</v>
      </c>
      <c r="H66" s="10">
        <f>FC_IND_PPP_PU_E!H66+FC_IND_PPP_PA_E!H66+FC_IND_PPP_PR_E!H66</f>
        <v>0</v>
      </c>
      <c r="I66" s="10">
        <f>FC_IND_PPP_PU_E!I66+FC_IND_PPP_PA_E!I66+FC_IND_PPP_PR_E!I66</f>
        <v>0</v>
      </c>
      <c r="J66" s="10">
        <f>FC_IND_PPP_PU_E!J66+FC_IND_PPP_PA_E!J66+FC_IND_PPP_PR_E!J66</f>
        <v>0</v>
      </c>
      <c r="K66" s="10">
        <f>FC_IND_PPP_PU_E!K66+FC_IND_PPP_PA_E!K66+FC_IND_PPP_PR_E!K66</f>
        <v>0</v>
      </c>
      <c r="L66" s="10">
        <f>FC_IND_PPP_PU_E!L66+FC_IND_PPP_PA_E!L66+FC_IND_PPP_PR_E!L66</f>
        <v>0</v>
      </c>
      <c r="M66" s="10">
        <f>FC_IND_PPP_PU_E!M66+FC_IND_PPP_PA_E!M66+FC_IND_PPP_PR_E!M66</f>
        <v>0</v>
      </c>
      <c r="N66" s="10">
        <f>FC_IND_PPP_PU_E!N66+FC_IND_PPP_PA_E!N66+FC_IND_PPP_PR_E!N66</f>
        <v>0</v>
      </c>
      <c r="O66" s="10">
        <f>FC_IND_PPP_PU_E!O66+FC_IND_PPP_PA_E!O66+FC_IND_PPP_PR_E!O66</f>
        <v>0</v>
      </c>
      <c r="P66" s="10">
        <f>FC_IND_PPP_PU_E!P66+FC_IND_PPP_PA_E!P66+FC_IND_PPP_PR_E!P66</f>
        <v>0</v>
      </c>
      <c r="Q66" s="10">
        <f>FC_IND_PPP_PU_E!Q66+FC_IND_PPP_PA_E!Q66+FC_IND_PPP_PR_E!Q66</f>
        <v>0</v>
      </c>
      <c r="R66" s="10">
        <f>FC_IND_PPP_PU_E!R66+FC_IND_PPP_PA_E!R66+FC_IND_PPP_PR_E!R66</f>
        <v>0</v>
      </c>
      <c r="S66" s="10">
        <f>FC_IND_PPP_PU_E!S66+FC_IND_PPP_PA_E!S66+FC_IND_PPP_PR_E!S66</f>
        <v>0</v>
      </c>
      <c r="T66" s="10">
        <f>FC_IND_PPP_PU_E!T66+FC_IND_PPP_PA_E!T66+FC_IND_PPP_PR_E!T66</f>
        <v>0</v>
      </c>
      <c r="U66" s="10">
        <f>FC_IND_PPP_PU_E!U66+FC_IND_PPP_PA_E!U66+FC_IND_PPP_PR_E!U66</f>
        <v>0</v>
      </c>
      <c r="V66" s="10">
        <f>FC_IND_PPP_PU_E!V66+FC_IND_PPP_PA_E!V66+FC_IND_PPP_PR_E!V66</f>
        <v>0</v>
      </c>
      <c r="W66" s="10">
        <f>FC_IND_PPP_PU_E!W66+FC_IND_PPP_PA_E!W66+FC_IND_PPP_PR_E!W66</f>
        <v>0</v>
      </c>
      <c r="X66" s="10">
        <f>FC_IND_PPP_PU_E!X66+FC_IND_PPP_PA_E!X66+FC_IND_PPP_PR_E!X66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FC_IND_PPP_PU_E!C67+FC_IND_PPP_PA_E!C67+FC_IND_PPP_PR_E!C67</f>
        <v>0</v>
      </c>
      <c r="D67" s="10">
        <f>FC_IND_PPP_PU_E!D67+FC_IND_PPP_PA_E!D67+FC_IND_PPP_PR_E!D67</f>
        <v>0</v>
      </c>
      <c r="E67" s="10">
        <f>FC_IND_PPP_PU_E!E67+FC_IND_PPP_PA_E!E67+FC_IND_PPP_PR_E!E67</f>
        <v>0</v>
      </c>
      <c r="F67" s="10">
        <f>FC_IND_PPP_PU_E!F67+FC_IND_PPP_PA_E!F67+FC_IND_PPP_PR_E!F67</f>
        <v>0</v>
      </c>
      <c r="G67" s="10">
        <f>FC_IND_PPP_PU_E!G67+FC_IND_PPP_PA_E!G67+FC_IND_PPP_PR_E!G67</f>
        <v>0</v>
      </c>
      <c r="H67" s="10">
        <f>FC_IND_PPP_PU_E!H67+FC_IND_PPP_PA_E!H67+FC_IND_PPP_PR_E!H67</f>
        <v>0</v>
      </c>
      <c r="I67" s="10">
        <f>FC_IND_PPP_PU_E!I67+FC_IND_PPP_PA_E!I67+FC_IND_PPP_PR_E!I67</f>
        <v>0</v>
      </c>
      <c r="J67" s="10">
        <f>FC_IND_PPP_PU_E!J67+FC_IND_PPP_PA_E!J67+FC_IND_PPP_PR_E!J67</f>
        <v>0</v>
      </c>
      <c r="K67" s="10">
        <f>FC_IND_PPP_PU_E!K67+FC_IND_PPP_PA_E!K67+FC_IND_PPP_PR_E!K67</f>
        <v>0</v>
      </c>
      <c r="L67" s="10">
        <f>FC_IND_PPP_PU_E!L67+FC_IND_PPP_PA_E!L67+FC_IND_PPP_PR_E!L67</f>
        <v>0</v>
      </c>
      <c r="M67" s="10">
        <f>FC_IND_PPP_PU_E!M67+FC_IND_PPP_PA_E!M67+FC_IND_PPP_PR_E!M67</f>
        <v>0</v>
      </c>
      <c r="N67" s="10">
        <f>FC_IND_PPP_PU_E!N67+FC_IND_PPP_PA_E!N67+FC_IND_PPP_PR_E!N67</f>
        <v>0</v>
      </c>
      <c r="O67" s="10">
        <f>FC_IND_PPP_PU_E!O67+FC_IND_PPP_PA_E!O67+FC_IND_PPP_PR_E!O67</f>
        <v>0</v>
      </c>
      <c r="P67" s="10">
        <f>FC_IND_PPP_PU_E!P67+FC_IND_PPP_PA_E!P67+FC_IND_PPP_PR_E!P67</f>
        <v>0</v>
      </c>
      <c r="Q67" s="10">
        <f>FC_IND_PPP_PU_E!Q67+FC_IND_PPP_PA_E!Q67+FC_IND_PPP_PR_E!Q67</f>
        <v>0</v>
      </c>
      <c r="R67" s="10">
        <f>FC_IND_PPP_PU_E!R67+FC_IND_PPP_PA_E!R67+FC_IND_PPP_PR_E!R67</f>
        <v>0</v>
      </c>
      <c r="S67" s="10">
        <f>FC_IND_PPP_PU_E!S67+FC_IND_PPP_PA_E!S67+FC_IND_PPP_PR_E!S67</f>
        <v>0</v>
      </c>
      <c r="T67" s="10">
        <f>FC_IND_PPP_PU_E!T67+FC_IND_PPP_PA_E!T67+FC_IND_PPP_PR_E!T67</f>
        <v>0</v>
      </c>
      <c r="U67" s="10">
        <f>FC_IND_PPP_PU_E!U67+FC_IND_PPP_PA_E!U67+FC_IND_PPP_PR_E!U67</f>
        <v>0</v>
      </c>
      <c r="V67" s="10">
        <f>FC_IND_PPP_PU_E!V67+FC_IND_PPP_PA_E!V67+FC_IND_PPP_PR_E!V67</f>
        <v>0</v>
      </c>
      <c r="W67" s="10">
        <f>FC_IND_PPP_PU_E!W67+FC_IND_PPP_PA_E!W67+FC_IND_PPP_PR_E!W67</f>
        <v>0</v>
      </c>
      <c r="X67" s="10">
        <f>FC_IND_PPP_PU_E!X67+FC_IND_PPP_PA_E!X67+FC_IND_PPP_PR_E!X67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FC_IND_PPP_PU_E!C68+FC_IND_PPP_PA_E!C68+FC_IND_PPP_PR_E!C68</f>
        <v>0</v>
      </c>
      <c r="D68" s="10">
        <f>FC_IND_PPP_PU_E!D68+FC_IND_PPP_PA_E!D68+FC_IND_PPP_PR_E!D68</f>
        <v>0</v>
      </c>
      <c r="E68" s="10">
        <f>FC_IND_PPP_PU_E!E68+FC_IND_PPP_PA_E!E68+FC_IND_PPP_PR_E!E68</f>
        <v>0</v>
      </c>
      <c r="F68" s="10">
        <f>FC_IND_PPP_PU_E!F68+FC_IND_PPP_PA_E!F68+FC_IND_PPP_PR_E!F68</f>
        <v>0</v>
      </c>
      <c r="G68" s="10">
        <f>FC_IND_PPP_PU_E!G68+FC_IND_PPP_PA_E!G68+FC_IND_PPP_PR_E!G68</f>
        <v>0</v>
      </c>
      <c r="H68" s="10">
        <f>FC_IND_PPP_PU_E!H68+FC_IND_PPP_PA_E!H68+FC_IND_PPP_PR_E!H68</f>
        <v>0</v>
      </c>
      <c r="I68" s="10">
        <f>FC_IND_PPP_PU_E!I68+FC_IND_PPP_PA_E!I68+FC_IND_PPP_PR_E!I68</f>
        <v>0</v>
      </c>
      <c r="J68" s="10">
        <f>FC_IND_PPP_PU_E!J68+FC_IND_PPP_PA_E!J68+FC_IND_PPP_PR_E!J68</f>
        <v>0</v>
      </c>
      <c r="K68" s="10">
        <f>FC_IND_PPP_PU_E!K68+FC_IND_PPP_PA_E!K68+FC_IND_PPP_PR_E!K68</f>
        <v>0</v>
      </c>
      <c r="L68" s="10">
        <f>FC_IND_PPP_PU_E!L68+FC_IND_PPP_PA_E!L68+FC_IND_PPP_PR_E!L68</f>
        <v>0</v>
      </c>
      <c r="M68" s="10">
        <f>FC_IND_PPP_PU_E!M68+FC_IND_PPP_PA_E!M68+FC_IND_PPP_PR_E!M68</f>
        <v>0</v>
      </c>
      <c r="N68" s="10">
        <f>FC_IND_PPP_PU_E!N68+FC_IND_PPP_PA_E!N68+FC_IND_PPP_PR_E!N68</f>
        <v>0</v>
      </c>
      <c r="O68" s="10">
        <f>FC_IND_PPP_PU_E!O68+FC_IND_PPP_PA_E!O68+FC_IND_PPP_PR_E!O68</f>
        <v>0</v>
      </c>
      <c r="P68" s="10">
        <f>FC_IND_PPP_PU_E!P68+FC_IND_PPP_PA_E!P68+FC_IND_PPP_PR_E!P68</f>
        <v>0</v>
      </c>
      <c r="Q68" s="10">
        <f>FC_IND_PPP_PU_E!Q68+FC_IND_PPP_PA_E!Q68+FC_IND_PPP_PR_E!Q68</f>
        <v>0</v>
      </c>
      <c r="R68" s="10">
        <f>FC_IND_PPP_PU_E!R68+FC_IND_PPP_PA_E!R68+FC_IND_PPP_PR_E!R68</f>
        <v>0</v>
      </c>
      <c r="S68" s="10">
        <f>FC_IND_PPP_PU_E!S68+FC_IND_PPP_PA_E!S68+FC_IND_PPP_PR_E!S68</f>
        <v>0</v>
      </c>
      <c r="T68" s="10">
        <f>FC_IND_PPP_PU_E!T68+FC_IND_PPP_PA_E!T68+FC_IND_PPP_PR_E!T68</f>
        <v>0</v>
      </c>
      <c r="U68" s="10">
        <f>FC_IND_PPP_PU_E!U68+FC_IND_PPP_PA_E!U68+FC_IND_PPP_PR_E!U68</f>
        <v>0</v>
      </c>
      <c r="V68" s="10">
        <f>FC_IND_PPP_PU_E!V68+FC_IND_PPP_PA_E!V68+FC_IND_PPP_PR_E!V68</f>
        <v>0</v>
      </c>
      <c r="W68" s="10">
        <f>FC_IND_PPP_PU_E!W68+FC_IND_PPP_PA_E!W68+FC_IND_PPP_PR_E!W68</f>
        <v>0</v>
      </c>
      <c r="X68" s="10">
        <f>FC_IND_PPP_PU_E!X68+FC_IND_PPP_PA_E!X68+FC_IND_PPP_PR_E!X68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FC_IND_PPP_PU_E!C69+FC_IND_PPP_PA_E!C69+FC_IND_PPP_PR_E!C69</f>
        <v>0</v>
      </c>
      <c r="D69" s="10">
        <f>FC_IND_PPP_PU_E!D69+FC_IND_PPP_PA_E!D69+FC_IND_PPP_PR_E!D69</f>
        <v>0</v>
      </c>
      <c r="E69" s="10">
        <f>FC_IND_PPP_PU_E!E69+FC_IND_PPP_PA_E!E69+FC_IND_PPP_PR_E!E69</f>
        <v>0</v>
      </c>
      <c r="F69" s="10">
        <f>FC_IND_PPP_PU_E!F69+FC_IND_PPP_PA_E!F69+FC_IND_PPP_PR_E!F69</f>
        <v>0</v>
      </c>
      <c r="G69" s="10">
        <f>FC_IND_PPP_PU_E!G69+FC_IND_PPP_PA_E!G69+FC_IND_PPP_PR_E!G69</f>
        <v>0</v>
      </c>
      <c r="H69" s="10">
        <f>FC_IND_PPP_PU_E!H69+FC_IND_PPP_PA_E!H69+FC_IND_PPP_PR_E!H69</f>
        <v>0</v>
      </c>
      <c r="I69" s="10">
        <f>FC_IND_PPP_PU_E!I69+FC_IND_PPP_PA_E!I69+FC_IND_PPP_PR_E!I69</f>
        <v>0</v>
      </c>
      <c r="J69" s="10">
        <f>FC_IND_PPP_PU_E!J69+FC_IND_PPP_PA_E!J69+FC_IND_PPP_PR_E!J69</f>
        <v>0</v>
      </c>
      <c r="K69" s="10">
        <f>FC_IND_PPP_PU_E!K69+FC_IND_PPP_PA_E!K69+FC_IND_PPP_PR_E!K69</f>
        <v>0</v>
      </c>
      <c r="L69" s="10">
        <f>FC_IND_PPP_PU_E!L69+FC_IND_PPP_PA_E!L69+FC_IND_PPP_PR_E!L69</f>
        <v>0</v>
      </c>
      <c r="M69" s="10">
        <f>FC_IND_PPP_PU_E!M69+FC_IND_PPP_PA_E!M69+FC_IND_PPP_PR_E!M69</f>
        <v>0</v>
      </c>
      <c r="N69" s="10">
        <f>FC_IND_PPP_PU_E!N69+FC_IND_PPP_PA_E!N69+FC_IND_PPP_PR_E!N69</f>
        <v>0</v>
      </c>
      <c r="O69" s="10">
        <f>FC_IND_PPP_PU_E!O69+FC_IND_PPP_PA_E!O69+FC_IND_PPP_PR_E!O69</f>
        <v>0</v>
      </c>
      <c r="P69" s="10">
        <f>FC_IND_PPP_PU_E!P69+FC_IND_PPP_PA_E!P69+FC_IND_PPP_PR_E!P69</f>
        <v>0</v>
      </c>
      <c r="Q69" s="10">
        <f>FC_IND_PPP_PU_E!Q69+FC_IND_PPP_PA_E!Q69+FC_IND_PPP_PR_E!Q69</f>
        <v>0</v>
      </c>
      <c r="R69" s="10">
        <f>FC_IND_PPP_PU_E!R69+FC_IND_PPP_PA_E!R69+FC_IND_PPP_PR_E!R69</f>
        <v>0</v>
      </c>
      <c r="S69" s="10">
        <f>FC_IND_PPP_PU_E!S69+FC_IND_PPP_PA_E!S69+FC_IND_PPP_PR_E!S69</f>
        <v>0</v>
      </c>
      <c r="T69" s="10">
        <f>FC_IND_PPP_PU_E!T69+FC_IND_PPP_PA_E!T69+FC_IND_PPP_PR_E!T69</f>
        <v>0</v>
      </c>
      <c r="U69" s="10">
        <f>FC_IND_PPP_PU_E!U69+FC_IND_PPP_PA_E!U69+FC_IND_PPP_PR_E!U69</f>
        <v>0</v>
      </c>
      <c r="V69" s="10">
        <f>FC_IND_PPP_PU_E!V69+FC_IND_PPP_PA_E!V69+FC_IND_PPP_PR_E!V69</f>
        <v>0</v>
      </c>
      <c r="W69" s="10">
        <f>FC_IND_PPP_PU_E!W69+FC_IND_PPP_PA_E!W69+FC_IND_PPP_PR_E!W69</f>
        <v>0</v>
      </c>
      <c r="X69" s="10">
        <f>FC_IND_PPP_PU_E!X69+FC_IND_PPP_PA_E!X69+FC_IND_PPP_PR_E!X69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FC_IND_PPP_PU_E!C70+FC_IND_PPP_PA_E!C70+FC_IND_PPP_PR_E!C70</f>
        <v>0</v>
      </c>
      <c r="D70" s="10">
        <f>FC_IND_PPP_PU_E!D70+FC_IND_PPP_PA_E!D70+FC_IND_PPP_PR_E!D70</f>
        <v>0</v>
      </c>
      <c r="E70" s="10">
        <f>FC_IND_PPP_PU_E!E70+FC_IND_PPP_PA_E!E70+FC_IND_PPP_PR_E!E70</f>
        <v>0</v>
      </c>
      <c r="F70" s="10">
        <f>FC_IND_PPP_PU_E!F70+FC_IND_PPP_PA_E!F70+FC_IND_PPP_PR_E!F70</f>
        <v>0</v>
      </c>
      <c r="G70" s="10">
        <f>FC_IND_PPP_PU_E!G70+FC_IND_PPP_PA_E!G70+FC_IND_PPP_PR_E!G70</f>
        <v>0</v>
      </c>
      <c r="H70" s="10">
        <f>FC_IND_PPP_PU_E!H70+FC_IND_PPP_PA_E!H70+FC_IND_PPP_PR_E!H70</f>
        <v>0</v>
      </c>
      <c r="I70" s="10">
        <f>FC_IND_PPP_PU_E!I70+FC_IND_PPP_PA_E!I70+FC_IND_PPP_PR_E!I70</f>
        <v>0</v>
      </c>
      <c r="J70" s="10">
        <f>FC_IND_PPP_PU_E!J70+FC_IND_PPP_PA_E!J70+FC_IND_PPP_PR_E!J70</f>
        <v>0</v>
      </c>
      <c r="K70" s="10">
        <f>FC_IND_PPP_PU_E!K70+FC_IND_PPP_PA_E!K70+FC_IND_PPP_PR_E!K70</f>
        <v>0</v>
      </c>
      <c r="L70" s="10">
        <f>FC_IND_PPP_PU_E!L70+FC_IND_PPP_PA_E!L70+FC_IND_PPP_PR_E!L70</f>
        <v>0</v>
      </c>
      <c r="M70" s="10">
        <f>FC_IND_PPP_PU_E!M70+FC_IND_PPP_PA_E!M70+FC_IND_PPP_PR_E!M70</f>
        <v>0</v>
      </c>
      <c r="N70" s="10">
        <f>FC_IND_PPP_PU_E!N70+FC_IND_PPP_PA_E!N70+FC_IND_PPP_PR_E!N70</f>
        <v>0</v>
      </c>
      <c r="O70" s="10">
        <f>FC_IND_PPP_PU_E!O70+FC_IND_PPP_PA_E!O70+FC_IND_PPP_PR_E!O70</f>
        <v>0</v>
      </c>
      <c r="P70" s="10">
        <f>FC_IND_PPP_PU_E!P70+FC_IND_PPP_PA_E!P70+FC_IND_PPP_PR_E!P70</f>
        <v>0</v>
      </c>
      <c r="Q70" s="10">
        <f>FC_IND_PPP_PU_E!Q70+FC_IND_PPP_PA_E!Q70+FC_IND_PPP_PR_E!Q70</f>
        <v>0</v>
      </c>
      <c r="R70" s="10">
        <f>FC_IND_PPP_PU_E!R70+FC_IND_PPP_PA_E!R70+FC_IND_PPP_PR_E!R70</f>
        <v>0</v>
      </c>
      <c r="S70" s="10">
        <f>FC_IND_PPP_PU_E!S70+FC_IND_PPP_PA_E!S70+FC_IND_PPP_PR_E!S70</f>
        <v>0</v>
      </c>
      <c r="T70" s="10">
        <f>FC_IND_PPP_PU_E!T70+FC_IND_PPP_PA_E!T70+FC_IND_PPP_PR_E!T70</f>
        <v>0</v>
      </c>
      <c r="U70" s="10">
        <f>FC_IND_PPP_PU_E!U70+FC_IND_PPP_PA_E!U70+FC_IND_PPP_PR_E!U70</f>
        <v>0</v>
      </c>
      <c r="V70" s="10">
        <f>FC_IND_PPP_PU_E!V70+FC_IND_PPP_PA_E!V70+FC_IND_PPP_PR_E!V70</f>
        <v>0</v>
      </c>
      <c r="W70" s="10">
        <f>FC_IND_PPP_PU_E!W70+FC_IND_PPP_PA_E!W70+FC_IND_PPP_PR_E!W70</f>
        <v>0</v>
      </c>
      <c r="X70" s="10">
        <f>FC_IND_PPP_PU_E!X70+FC_IND_PPP_PA_E!X70+FC_IND_PPP_PR_E!X70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0.39148753224419608</v>
      </c>
      <c r="S71" s="37">
        <f t="shared" si="34"/>
        <v>0.27730008598452283</v>
      </c>
      <c r="T71" s="37">
        <f t="shared" si="34"/>
        <v>0.40739466895958726</v>
      </c>
      <c r="U71" s="37">
        <f t="shared" si="34"/>
        <v>0.3548581255374032</v>
      </c>
      <c r="V71" s="37">
        <f t="shared" si="34"/>
        <v>0.69131556319862408</v>
      </c>
      <c r="W71" s="37">
        <f t="shared" si="34"/>
        <v>0.78581255374032666</v>
      </c>
      <c r="X71" s="37">
        <f t="shared" ref="X71" si="35">SUM(X72:X73)</f>
        <v>1.02244196044712</v>
      </c>
    </row>
    <row r="72" spans="1:24" ht="11.25" customHeight="1" x14ac:dyDescent="0.2">
      <c r="A72" s="42" t="s">
        <v>131</v>
      </c>
      <c r="B72" s="9" t="s">
        <v>132</v>
      </c>
      <c r="C72" s="10">
        <f>FC_IND_PPP_PU_E!C72+FC_IND_PPP_PA_E!C72+FC_IND_PPP_PR_E!C72</f>
        <v>0</v>
      </c>
      <c r="D72" s="10">
        <f>FC_IND_PPP_PU_E!D72+FC_IND_PPP_PA_E!D72+FC_IND_PPP_PR_E!D72</f>
        <v>0</v>
      </c>
      <c r="E72" s="10">
        <f>FC_IND_PPP_PU_E!E72+FC_IND_PPP_PA_E!E72+FC_IND_PPP_PR_E!E72</f>
        <v>0</v>
      </c>
      <c r="F72" s="10">
        <f>FC_IND_PPP_PU_E!F72+FC_IND_PPP_PA_E!F72+FC_IND_PPP_PR_E!F72</f>
        <v>0</v>
      </c>
      <c r="G72" s="10">
        <f>FC_IND_PPP_PU_E!G72+FC_IND_PPP_PA_E!G72+FC_IND_PPP_PR_E!G72</f>
        <v>0</v>
      </c>
      <c r="H72" s="10">
        <f>FC_IND_PPP_PU_E!H72+FC_IND_PPP_PA_E!H72+FC_IND_PPP_PR_E!H72</f>
        <v>0</v>
      </c>
      <c r="I72" s="10">
        <f>FC_IND_PPP_PU_E!I72+FC_IND_PPP_PA_E!I72+FC_IND_PPP_PR_E!I72</f>
        <v>0</v>
      </c>
      <c r="J72" s="10">
        <f>FC_IND_PPP_PU_E!J72+FC_IND_PPP_PA_E!J72+FC_IND_PPP_PR_E!J72</f>
        <v>0</v>
      </c>
      <c r="K72" s="10">
        <f>FC_IND_PPP_PU_E!K72+FC_IND_PPP_PA_E!K72+FC_IND_PPP_PR_E!K72</f>
        <v>0</v>
      </c>
      <c r="L72" s="10">
        <f>FC_IND_PPP_PU_E!L72+FC_IND_PPP_PA_E!L72+FC_IND_PPP_PR_E!L72</f>
        <v>0</v>
      </c>
      <c r="M72" s="10">
        <f>FC_IND_PPP_PU_E!M72+FC_IND_PPP_PA_E!M72+FC_IND_PPP_PR_E!M72</f>
        <v>0</v>
      </c>
      <c r="N72" s="10">
        <f>FC_IND_PPP_PU_E!N72+FC_IND_PPP_PA_E!N72+FC_IND_PPP_PR_E!N72</f>
        <v>0</v>
      </c>
      <c r="O72" s="10">
        <f>FC_IND_PPP_PU_E!O72+FC_IND_PPP_PA_E!O72+FC_IND_PPP_PR_E!O72</f>
        <v>0</v>
      </c>
      <c r="P72" s="10">
        <f>FC_IND_PPP_PU_E!P72+FC_IND_PPP_PA_E!P72+FC_IND_PPP_PR_E!P72</f>
        <v>0</v>
      </c>
      <c r="Q72" s="10">
        <f>FC_IND_PPP_PU_E!Q72+FC_IND_PPP_PA_E!Q72+FC_IND_PPP_PR_E!Q72</f>
        <v>0</v>
      </c>
      <c r="R72" s="10">
        <f>FC_IND_PPP_PU_E!R72+FC_IND_PPP_PA_E!R72+FC_IND_PPP_PR_E!R72</f>
        <v>0.39148753224419608</v>
      </c>
      <c r="S72" s="10">
        <f>FC_IND_PPP_PU_E!S72+FC_IND_PPP_PA_E!S72+FC_IND_PPP_PR_E!S72</f>
        <v>0.27730008598452283</v>
      </c>
      <c r="T72" s="10">
        <f>FC_IND_PPP_PU_E!T72+FC_IND_PPP_PA_E!T72+FC_IND_PPP_PR_E!T72</f>
        <v>0.40739466895958726</v>
      </c>
      <c r="U72" s="10">
        <f>FC_IND_PPP_PU_E!U72+FC_IND_PPP_PA_E!U72+FC_IND_PPP_PR_E!U72</f>
        <v>0.3548581255374032</v>
      </c>
      <c r="V72" s="10">
        <f>FC_IND_PPP_PU_E!V72+FC_IND_PPP_PA_E!V72+FC_IND_PPP_PR_E!V72</f>
        <v>0.69131556319862408</v>
      </c>
      <c r="W72" s="10">
        <f>FC_IND_PPP_PU_E!W72+FC_IND_PPP_PA_E!W72+FC_IND_PPP_PR_E!W72</f>
        <v>0.78581255374032666</v>
      </c>
      <c r="X72" s="10">
        <f>FC_IND_PPP_PU_E!X72+FC_IND_PPP_PA_E!X72+FC_IND_PPP_PR_E!X72</f>
        <v>1.02244196044712</v>
      </c>
    </row>
    <row r="73" spans="1:24" ht="11.25" customHeight="1" x14ac:dyDescent="0.2">
      <c r="A73" s="42" t="s">
        <v>133</v>
      </c>
      <c r="B73" s="9" t="s">
        <v>134</v>
      </c>
      <c r="C73" s="10">
        <f>FC_IND_PPP_PU_E!C73+FC_IND_PPP_PA_E!C73+FC_IND_PPP_PR_E!C73</f>
        <v>0</v>
      </c>
      <c r="D73" s="10">
        <f>FC_IND_PPP_PU_E!D73+FC_IND_PPP_PA_E!D73+FC_IND_PPP_PR_E!D73</f>
        <v>0</v>
      </c>
      <c r="E73" s="10">
        <f>FC_IND_PPP_PU_E!E73+FC_IND_PPP_PA_E!E73+FC_IND_PPP_PR_E!E73</f>
        <v>0</v>
      </c>
      <c r="F73" s="10">
        <f>FC_IND_PPP_PU_E!F73+FC_IND_PPP_PA_E!F73+FC_IND_PPP_PR_E!F73</f>
        <v>0</v>
      </c>
      <c r="G73" s="10">
        <f>FC_IND_PPP_PU_E!G73+FC_IND_PPP_PA_E!G73+FC_IND_PPP_PR_E!G73</f>
        <v>0</v>
      </c>
      <c r="H73" s="10">
        <f>FC_IND_PPP_PU_E!H73+FC_IND_PPP_PA_E!H73+FC_IND_PPP_PR_E!H73</f>
        <v>0</v>
      </c>
      <c r="I73" s="10">
        <f>FC_IND_PPP_PU_E!I73+FC_IND_PPP_PA_E!I73+FC_IND_PPP_PR_E!I73</f>
        <v>0</v>
      </c>
      <c r="J73" s="10">
        <f>FC_IND_PPP_PU_E!J73+FC_IND_PPP_PA_E!J73+FC_IND_PPP_PR_E!J73</f>
        <v>0</v>
      </c>
      <c r="K73" s="10">
        <f>FC_IND_PPP_PU_E!K73+FC_IND_PPP_PA_E!K73+FC_IND_PPP_PR_E!K73</f>
        <v>0</v>
      </c>
      <c r="L73" s="10">
        <f>FC_IND_PPP_PU_E!L73+FC_IND_PPP_PA_E!L73+FC_IND_PPP_PR_E!L73</f>
        <v>0</v>
      </c>
      <c r="M73" s="10">
        <f>FC_IND_PPP_PU_E!M73+FC_IND_PPP_PA_E!M73+FC_IND_PPP_PR_E!M73</f>
        <v>0</v>
      </c>
      <c r="N73" s="10">
        <f>FC_IND_PPP_PU_E!N73+FC_IND_PPP_PA_E!N73+FC_IND_PPP_PR_E!N73</f>
        <v>0</v>
      </c>
      <c r="O73" s="10">
        <f>FC_IND_PPP_PU_E!O73+FC_IND_PPP_PA_E!O73+FC_IND_PPP_PR_E!O73</f>
        <v>0</v>
      </c>
      <c r="P73" s="10">
        <f>FC_IND_PPP_PU_E!P73+FC_IND_PPP_PA_E!P73+FC_IND_PPP_PR_E!P73</f>
        <v>0</v>
      </c>
      <c r="Q73" s="10">
        <f>FC_IND_PPP_PU_E!Q73+FC_IND_PPP_PA_E!Q73+FC_IND_PPP_PR_E!Q73</f>
        <v>0</v>
      </c>
      <c r="R73" s="10">
        <f>FC_IND_PPP_PU_E!R73+FC_IND_PPP_PA_E!R73+FC_IND_PPP_PR_E!R73</f>
        <v>0</v>
      </c>
      <c r="S73" s="10">
        <f>FC_IND_PPP_PU_E!S73+FC_IND_PPP_PA_E!S73+FC_IND_PPP_PR_E!S73</f>
        <v>0</v>
      </c>
      <c r="T73" s="10">
        <f>FC_IND_PPP_PU_E!T73+FC_IND_PPP_PA_E!T73+FC_IND_PPP_PR_E!T73</f>
        <v>0</v>
      </c>
      <c r="U73" s="10">
        <f>FC_IND_PPP_PU_E!U73+FC_IND_PPP_PA_E!U73+FC_IND_PPP_PR_E!U73</f>
        <v>0</v>
      </c>
      <c r="V73" s="10">
        <f>FC_IND_PPP_PU_E!V73+FC_IND_PPP_PA_E!V73+FC_IND_PPP_PR_E!V73</f>
        <v>0</v>
      </c>
      <c r="W73" s="10">
        <f>FC_IND_PPP_PU_E!W73+FC_IND_PPP_PA_E!W73+FC_IND_PPP_PR_E!W73</f>
        <v>0</v>
      </c>
      <c r="X73" s="10">
        <f>FC_IND_PPP_PU_E!X73+FC_IND_PPP_PA_E!X73+FC_IND_PPP_PR_E!X73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FC_IND_PPP_PU_E!C74+FC_IND_PPP_PA_E!C74+FC_IND_PPP_PR_E!C74</f>
        <v>0</v>
      </c>
      <c r="D74" s="37">
        <f>FC_IND_PPP_PU_E!D74+FC_IND_PPP_PA_E!D74+FC_IND_PPP_PR_E!D74</f>
        <v>0</v>
      </c>
      <c r="E74" s="37">
        <f>FC_IND_PPP_PU_E!E74+FC_IND_PPP_PA_E!E74+FC_IND_PPP_PR_E!E74</f>
        <v>0</v>
      </c>
      <c r="F74" s="37">
        <f>FC_IND_PPP_PU_E!F74+FC_IND_PPP_PA_E!F74+FC_IND_PPP_PR_E!F74</f>
        <v>0</v>
      </c>
      <c r="G74" s="37">
        <f>FC_IND_PPP_PU_E!G74+FC_IND_PPP_PA_E!G74+FC_IND_PPP_PR_E!G74</f>
        <v>0</v>
      </c>
      <c r="H74" s="37">
        <f>FC_IND_PPP_PU_E!H74+FC_IND_PPP_PA_E!H74+FC_IND_PPP_PR_E!H74</f>
        <v>0</v>
      </c>
      <c r="I74" s="37">
        <f>FC_IND_PPP_PU_E!I74+FC_IND_PPP_PA_E!I74+FC_IND_PPP_PR_E!I74</f>
        <v>0</v>
      </c>
      <c r="J74" s="37">
        <f>FC_IND_PPP_PU_E!J74+FC_IND_PPP_PA_E!J74+FC_IND_PPP_PR_E!J74</f>
        <v>0</v>
      </c>
      <c r="K74" s="37">
        <f>FC_IND_PPP_PU_E!K74+FC_IND_PPP_PA_E!K74+FC_IND_PPP_PR_E!K74</f>
        <v>0</v>
      </c>
      <c r="L74" s="37">
        <f>FC_IND_PPP_PU_E!L74+FC_IND_PPP_PA_E!L74+FC_IND_PPP_PR_E!L74</f>
        <v>0</v>
      </c>
      <c r="M74" s="37">
        <f>FC_IND_PPP_PU_E!M74+FC_IND_PPP_PA_E!M74+FC_IND_PPP_PR_E!M74</f>
        <v>0</v>
      </c>
      <c r="N74" s="37">
        <f>FC_IND_PPP_PU_E!N74+FC_IND_PPP_PA_E!N74+FC_IND_PPP_PR_E!N74</f>
        <v>0</v>
      </c>
      <c r="O74" s="37">
        <f>FC_IND_PPP_PU_E!O74+FC_IND_PPP_PA_E!O74+FC_IND_PPP_PR_E!O74</f>
        <v>0</v>
      </c>
      <c r="P74" s="37">
        <f>FC_IND_PPP_PU_E!P74+FC_IND_PPP_PA_E!P74+FC_IND_PPP_PR_E!P74</f>
        <v>0</v>
      </c>
      <c r="Q74" s="37">
        <f>FC_IND_PPP_PU_E!Q74+FC_IND_PPP_PA_E!Q74+FC_IND_PPP_PR_E!Q74</f>
        <v>0</v>
      </c>
      <c r="R74" s="37">
        <f>FC_IND_PPP_PU_E!R74+FC_IND_PPP_PA_E!R74+FC_IND_PPP_PR_E!R74</f>
        <v>0</v>
      </c>
      <c r="S74" s="37">
        <f>FC_IND_PPP_PU_E!S74+FC_IND_PPP_PA_E!S74+FC_IND_PPP_PR_E!S74</f>
        <v>0</v>
      </c>
      <c r="T74" s="37">
        <f>FC_IND_PPP_PU_E!T74+FC_IND_PPP_PA_E!T74+FC_IND_PPP_PR_E!T74</f>
        <v>0</v>
      </c>
      <c r="U74" s="37">
        <f>FC_IND_PPP_PU_E!U74+FC_IND_PPP_PA_E!U74+FC_IND_PPP_PR_E!U74</f>
        <v>0</v>
      </c>
      <c r="V74" s="37">
        <f>FC_IND_PPP_PU_E!V74+FC_IND_PPP_PA_E!V74+FC_IND_PPP_PR_E!V74</f>
        <v>0</v>
      </c>
      <c r="W74" s="37">
        <f>FC_IND_PPP_PU_E!W74+FC_IND_PPP_PA_E!W74+FC_IND_PPP_PR_E!W74</f>
        <v>0</v>
      </c>
      <c r="X74" s="37">
        <f>FC_IND_PPP_PU_E!X74+FC_IND_PPP_PA_E!X74+FC_IND_PPP_PR_E!X74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FC_IND_PPP_PU_E!C75+FC_IND_PPP_PA_E!C75+FC_IND_PPP_PR_E!C75</f>
        <v>185.08168529664664</v>
      </c>
      <c r="D75" s="37">
        <f>FC_IND_PPP_PU_E!D75+FC_IND_PPP_PA_E!D75+FC_IND_PPP_PR_E!D75</f>
        <v>175.48005159071371</v>
      </c>
      <c r="E75" s="37">
        <f>FC_IND_PPP_PU_E!E75+FC_IND_PPP_PA_E!E75+FC_IND_PPP_PR_E!E75</f>
        <v>174.83516766981938</v>
      </c>
      <c r="F75" s="37">
        <f>FC_IND_PPP_PU_E!F75+FC_IND_PPP_PA_E!F75+FC_IND_PPP_PR_E!F75</f>
        <v>188.23447979363709</v>
      </c>
      <c r="G75" s="37">
        <f>FC_IND_PPP_PU_E!G75+FC_IND_PPP_PA_E!G75+FC_IND_PPP_PR_E!G75</f>
        <v>199.77067927772998</v>
      </c>
      <c r="H75" s="37">
        <f>FC_IND_PPP_PU_E!H75+FC_IND_PPP_PA_E!H75+FC_IND_PPP_PR_E!H75</f>
        <v>166.4994840928633</v>
      </c>
      <c r="I75" s="37">
        <f>FC_IND_PPP_PU_E!I75+FC_IND_PPP_PA_E!I75+FC_IND_PPP_PR_E!I75</f>
        <v>163.10782459157352</v>
      </c>
      <c r="J75" s="37">
        <f>FC_IND_PPP_PU_E!J75+FC_IND_PPP_PA_E!J75+FC_IND_PPP_PR_E!J75</f>
        <v>161.65090283748921</v>
      </c>
      <c r="K75" s="37">
        <f>FC_IND_PPP_PU_E!K75+FC_IND_PPP_PA_E!K75+FC_IND_PPP_PR_E!K75</f>
        <v>163.15563198624247</v>
      </c>
      <c r="L75" s="37">
        <f>FC_IND_PPP_PU_E!L75+FC_IND_PPP_PA_E!L75+FC_IND_PPP_PR_E!L75</f>
        <v>126.8749785038693</v>
      </c>
      <c r="M75" s="37">
        <f>FC_IND_PPP_PU_E!M75+FC_IND_PPP_PA_E!M75+FC_IND_PPP_PR_E!M75</f>
        <v>131.77128116938951</v>
      </c>
      <c r="N75" s="37">
        <f>FC_IND_PPP_PU_E!N75+FC_IND_PPP_PA_E!N75+FC_IND_PPP_PR_E!N75</f>
        <v>138.00515907136713</v>
      </c>
      <c r="O75" s="37">
        <f>FC_IND_PPP_PU_E!O75+FC_IND_PPP_PA_E!O75+FC_IND_PPP_PR_E!O75</f>
        <v>137.26474634565781</v>
      </c>
      <c r="P75" s="37">
        <f>FC_IND_PPP_PU_E!P75+FC_IND_PPP_PA_E!P75+FC_IND_PPP_PR_E!P75</f>
        <v>137.07368873602752</v>
      </c>
      <c r="Q75" s="37">
        <f>FC_IND_PPP_PU_E!Q75+FC_IND_PPP_PA_E!Q75+FC_IND_PPP_PR_E!Q75</f>
        <v>99.57489251934652</v>
      </c>
      <c r="R75" s="37">
        <f>FC_IND_PPP_PU_E!R75+FC_IND_PPP_PA_E!R75+FC_IND_PPP_PR_E!R75</f>
        <v>43.272484952708517</v>
      </c>
      <c r="S75" s="37">
        <f>FC_IND_PPP_PU_E!S75+FC_IND_PPP_PA_E!S75+FC_IND_PPP_PR_E!S75</f>
        <v>45.511865864144447</v>
      </c>
      <c r="T75" s="37">
        <f>FC_IND_PPP_PU_E!T75+FC_IND_PPP_PA_E!T75+FC_IND_PPP_PR_E!T75</f>
        <v>42.873000859845234</v>
      </c>
      <c r="U75" s="37">
        <f>FC_IND_PPP_PU_E!U75+FC_IND_PPP_PA_E!U75+FC_IND_PPP_PR_E!U75</f>
        <v>42.683490971625091</v>
      </c>
      <c r="V75" s="37">
        <f>FC_IND_PPP_PU_E!V75+FC_IND_PPP_PA_E!V75+FC_IND_PPP_PR_E!V75</f>
        <v>43.616766981943243</v>
      </c>
      <c r="W75" s="37">
        <f>FC_IND_PPP_PU_E!W75+FC_IND_PPP_PA_E!W75+FC_IND_PPP_PR_E!W75</f>
        <v>43.272398968185712</v>
      </c>
      <c r="X75" s="37">
        <f>FC_IND_PPP_PU_E!X75+FC_IND_PPP_PA_E!X75+FC_IND_PPP_PR_E!X75</f>
        <v>3.3877042132416162</v>
      </c>
    </row>
    <row r="76" spans="1:24" ht="11.25" customHeight="1" x14ac:dyDescent="0.2">
      <c r="A76" s="38" t="s">
        <v>139</v>
      </c>
      <c r="B76" s="39" t="s">
        <v>140</v>
      </c>
      <c r="C76" s="40">
        <f>FC_IND_PPP_PU_E!C76+FC_IND_PPP_PA_E!C76+FC_IND_PPP_PR_E!C76</f>
        <v>327.08512467755799</v>
      </c>
      <c r="D76" s="40">
        <f>FC_IND_PPP_PU_E!D76+FC_IND_PPP_PA_E!D76+FC_IND_PPP_PR_E!D76</f>
        <v>311.52192605331038</v>
      </c>
      <c r="E76" s="40">
        <f>FC_IND_PPP_PU_E!E76+FC_IND_PPP_PA_E!E76+FC_IND_PPP_PR_E!E76</f>
        <v>327.08512467755799</v>
      </c>
      <c r="F76" s="40">
        <f>FC_IND_PPP_PU_E!F76+FC_IND_PPP_PA_E!F76+FC_IND_PPP_PR_E!F76</f>
        <v>317.6268271711092</v>
      </c>
      <c r="G76" s="40">
        <f>FC_IND_PPP_PU_E!G76+FC_IND_PPP_PA_E!G76+FC_IND_PPP_PR_E!G76</f>
        <v>316.59501289767837</v>
      </c>
      <c r="H76" s="40">
        <f>FC_IND_PPP_PU_E!H76+FC_IND_PPP_PA_E!H76+FC_IND_PPP_PR_E!H76</f>
        <v>312.12381771281161</v>
      </c>
      <c r="I76" s="40">
        <f>FC_IND_PPP_PU_E!I76+FC_IND_PPP_PA_E!I76+FC_IND_PPP_PR_E!I76</f>
        <v>316.42304385210662</v>
      </c>
      <c r="J76" s="40">
        <f>FC_IND_PPP_PU_E!J76+FC_IND_PPP_PA_E!J76+FC_IND_PPP_PR_E!J76</f>
        <v>316.93895098882206</v>
      </c>
      <c r="K76" s="40">
        <f>FC_IND_PPP_PU_E!K76+FC_IND_PPP_PA_E!K76+FC_IND_PPP_PR_E!K76</f>
        <v>311.52192605331044</v>
      </c>
      <c r="L76" s="40">
        <f>FC_IND_PPP_PU_E!L76+FC_IND_PPP_PA_E!L76+FC_IND_PPP_PR_E!L76</f>
        <v>233.61994840928628</v>
      </c>
      <c r="M76" s="40">
        <f>FC_IND_PPP_PU_E!M76+FC_IND_PPP_PA_E!M76+FC_IND_PPP_PR_E!M76</f>
        <v>230.61049011177991</v>
      </c>
      <c r="N76" s="40">
        <f>FC_IND_PPP_PU_E!N76+FC_IND_PPP_PA_E!N76+FC_IND_PPP_PR_E!N76</f>
        <v>214.87532244196041</v>
      </c>
      <c r="O76" s="40">
        <f>FC_IND_PPP_PU_E!O76+FC_IND_PPP_PA_E!O76+FC_IND_PPP_PR_E!O76</f>
        <v>215.21926053310398</v>
      </c>
      <c r="P76" s="40">
        <f>FC_IND_PPP_PU_E!P76+FC_IND_PPP_PA_E!P76+FC_IND_PPP_PR_E!P76</f>
        <v>218.57265692175409</v>
      </c>
      <c r="Q76" s="40">
        <f>FC_IND_PPP_PU_E!Q76+FC_IND_PPP_PA_E!Q76+FC_IND_PPP_PR_E!Q76</f>
        <v>198.02235597592431</v>
      </c>
      <c r="R76" s="40">
        <f>FC_IND_PPP_PU_E!R76+FC_IND_PPP_PA_E!R76+FC_IND_PPP_PR_E!R76</f>
        <v>203.67205503009458</v>
      </c>
      <c r="S76" s="40">
        <f>FC_IND_PPP_PU_E!S76+FC_IND_PPP_PA_E!S76+FC_IND_PPP_PR_E!S76</f>
        <v>208.98675838349101</v>
      </c>
      <c r="T76" s="40">
        <f>FC_IND_PPP_PU_E!T76+FC_IND_PPP_PA_E!T76+FC_IND_PPP_PR_E!T76</f>
        <v>213.01676698194314</v>
      </c>
      <c r="U76" s="40">
        <f>FC_IND_PPP_PU_E!U76+FC_IND_PPP_PA_E!U76+FC_IND_PPP_PR_E!U76</f>
        <v>201.06362854686148</v>
      </c>
      <c r="V76" s="40">
        <f>FC_IND_PPP_PU_E!V76+FC_IND_PPP_PA_E!V76+FC_IND_PPP_PR_E!V76</f>
        <v>188.86027515047292</v>
      </c>
      <c r="W76" s="40">
        <f>FC_IND_PPP_PU_E!W76+FC_IND_PPP_PA_E!W76+FC_IND_PPP_PR_E!W76</f>
        <v>184.035339638865</v>
      </c>
      <c r="X76" s="40">
        <f>FC_IND_PPP_PU_E!X76+FC_IND_PPP_PA_E!X76+FC_IND_PPP_PR_E!X76</f>
        <v>165.49527085124677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444</v>
      </c>
      <c r="B1" s="4" t="s">
        <v>443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33.696183787003186</v>
      </c>
      <c r="D2" s="31">
        <f t="shared" ref="D2:W2" si="1">SUM(D3,D17,D22,D25,D26,D51,D52,D71,D74,D75,D76)</f>
        <v>32.294273876843477</v>
      </c>
      <c r="E2" s="31">
        <f t="shared" si="1"/>
        <v>30.141367031186544</v>
      </c>
      <c r="F2" s="31">
        <f t="shared" si="1"/>
        <v>30.705738198440276</v>
      </c>
      <c r="G2" s="31">
        <f t="shared" si="1"/>
        <v>29.425704965932503</v>
      </c>
      <c r="H2" s="31">
        <f t="shared" si="1"/>
        <v>28.479185272460171</v>
      </c>
      <c r="I2" s="31">
        <f t="shared" si="1"/>
        <v>39.359873439563884</v>
      </c>
      <c r="J2" s="31">
        <f t="shared" si="1"/>
        <v>30.951469041520212</v>
      </c>
      <c r="K2" s="31">
        <f t="shared" si="1"/>
        <v>31.662736555945873</v>
      </c>
      <c r="L2" s="31">
        <f t="shared" si="1"/>
        <v>15.346273430118661</v>
      </c>
      <c r="M2" s="31">
        <f t="shared" si="1"/>
        <v>19.781851465394716</v>
      </c>
      <c r="N2" s="31">
        <f t="shared" si="1"/>
        <v>6.8826174179410486</v>
      </c>
      <c r="O2" s="31">
        <f t="shared" si="1"/>
        <v>7.9392866828518445</v>
      </c>
      <c r="P2" s="31">
        <f t="shared" si="1"/>
        <v>8.5393500027845182</v>
      </c>
      <c r="Q2" s="31">
        <f t="shared" si="1"/>
        <v>8.1577679688028581</v>
      </c>
      <c r="R2" s="31">
        <f t="shared" si="1"/>
        <v>8.5536597342031016</v>
      </c>
      <c r="S2" s="31">
        <f t="shared" si="1"/>
        <v>5.7619171067236579</v>
      </c>
      <c r="T2" s="31">
        <f t="shared" si="1"/>
        <v>6.90529059833296</v>
      </c>
      <c r="U2" s="31">
        <f t="shared" si="1"/>
        <v>6.4997209641529796</v>
      </c>
      <c r="V2" s="31">
        <f t="shared" si="1"/>
        <v>5.9387777688940915</v>
      </c>
      <c r="W2" s="31">
        <f t="shared" si="1"/>
        <v>6.4631432003146667</v>
      </c>
      <c r="X2" s="31">
        <f t="shared" ref="X2" si="2">SUM(X3,X17,X22,X25,X26,X51,X52,X71,X74,X75,X76)</f>
        <v>5.7938064277423251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X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si="10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X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si="12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3">SUM(C18:C21)</f>
        <v>0</v>
      </c>
      <c r="D17" s="37">
        <f t="shared" ref="D17:X17" si="14">SUM(D18:D21)</f>
        <v>0</v>
      </c>
      <c r="E17" s="37">
        <f t="shared" si="14"/>
        <v>0</v>
      </c>
      <c r="F17" s="37">
        <f t="shared" si="14"/>
        <v>0</v>
      </c>
      <c r="G17" s="37">
        <f t="shared" si="14"/>
        <v>0</v>
      </c>
      <c r="H17" s="37">
        <f t="shared" si="14"/>
        <v>0</v>
      </c>
      <c r="I17" s="37">
        <f t="shared" si="14"/>
        <v>0</v>
      </c>
      <c r="J17" s="37">
        <f t="shared" si="14"/>
        <v>0</v>
      </c>
      <c r="K17" s="37">
        <f t="shared" si="14"/>
        <v>0</v>
      </c>
      <c r="L17" s="37">
        <f t="shared" si="14"/>
        <v>0</v>
      </c>
      <c r="M17" s="37">
        <f t="shared" si="14"/>
        <v>0</v>
      </c>
      <c r="N17" s="37">
        <f t="shared" si="14"/>
        <v>0</v>
      </c>
      <c r="O17" s="37">
        <f t="shared" si="14"/>
        <v>0</v>
      </c>
      <c r="P17" s="37">
        <f t="shared" si="14"/>
        <v>0</v>
      </c>
      <c r="Q17" s="37">
        <f t="shared" si="14"/>
        <v>0</v>
      </c>
      <c r="R17" s="37">
        <f t="shared" si="14"/>
        <v>0</v>
      </c>
      <c r="S17" s="37">
        <f t="shared" si="14"/>
        <v>0</v>
      </c>
      <c r="T17" s="37">
        <f t="shared" si="14"/>
        <v>0</v>
      </c>
      <c r="U17" s="37">
        <f t="shared" si="14"/>
        <v>0</v>
      </c>
      <c r="V17" s="37">
        <f t="shared" si="14"/>
        <v>0</v>
      </c>
      <c r="W17" s="37">
        <f t="shared" si="14"/>
        <v>0</v>
      </c>
      <c r="X17" s="37">
        <f t="shared" si="14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5">SUM(C23:C24)</f>
        <v>0</v>
      </c>
      <c r="D22" s="37">
        <f t="shared" ref="D22:X22" si="16">SUM(D23:D24)</f>
        <v>0</v>
      </c>
      <c r="E22" s="37">
        <f t="shared" si="16"/>
        <v>0</v>
      </c>
      <c r="F22" s="37">
        <f t="shared" si="16"/>
        <v>0</v>
      </c>
      <c r="G22" s="37">
        <f t="shared" si="16"/>
        <v>0</v>
      </c>
      <c r="H22" s="37">
        <f t="shared" si="16"/>
        <v>0</v>
      </c>
      <c r="I22" s="37">
        <f t="shared" si="16"/>
        <v>0</v>
      </c>
      <c r="J22" s="37">
        <f t="shared" si="16"/>
        <v>0</v>
      </c>
      <c r="K22" s="37">
        <f t="shared" si="16"/>
        <v>0</v>
      </c>
      <c r="L22" s="37">
        <f t="shared" si="16"/>
        <v>0</v>
      </c>
      <c r="M22" s="37">
        <f t="shared" si="16"/>
        <v>0</v>
      </c>
      <c r="N22" s="37">
        <f t="shared" si="16"/>
        <v>0</v>
      </c>
      <c r="O22" s="37">
        <f t="shared" si="16"/>
        <v>0</v>
      </c>
      <c r="P22" s="37">
        <f t="shared" si="16"/>
        <v>0</v>
      </c>
      <c r="Q22" s="37">
        <f t="shared" si="16"/>
        <v>0</v>
      </c>
      <c r="R22" s="37">
        <f t="shared" si="16"/>
        <v>0</v>
      </c>
      <c r="S22" s="37">
        <f t="shared" si="16"/>
        <v>0</v>
      </c>
      <c r="T22" s="37">
        <f t="shared" si="16"/>
        <v>0</v>
      </c>
      <c r="U22" s="37">
        <f t="shared" si="16"/>
        <v>0</v>
      </c>
      <c r="V22" s="37">
        <f t="shared" si="16"/>
        <v>0</v>
      </c>
      <c r="W22" s="37">
        <f t="shared" si="16"/>
        <v>0</v>
      </c>
      <c r="X22" s="37">
        <f t="shared" si="16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7">SUM(C27,C33)</f>
        <v>5.6806771433701608E-2</v>
      </c>
      <c r="D26" s="37">
        <f t="shared" ref="D26:X26" si="18">SUM(D27,D33)</f>
        <v>5.7335249575156878E-2</v>
      </c>
      <c r="E26" s="37">
        <f t="shared" si="18"/>
        <v>5.1003681811854926E-2</v>
      </c>
      <c r="F26" s="37">
        <f t="shared" si="18"/>
        <v>5.3637554685351113E-2</v>
      </c>
      <c r="G26" s="37">
        <f t="shared" si="18"/>
        <v>0</v>
      </c>
      <c r="H26" s="37">
        <f t="shared" si="18"/>
        <v>0</v>
      </c>
      <c r="I26" s="37">
        <f t="shared" si="18"/>
        <v>3.6139239994171866E-2</v>
      </c>
      <c r="J26" s="37">
        <f t="shared" si="18"/>
        <v>2.8797937725147778E-2</v>
      </c>
      <c r="K26" s="37">
        <f t="shared" si="18"/>
        <v>3.062238652909835E-2</v>
      </c>
      <c r="L26" s="37">
        <f t="shared" si="18"/>
        <v>0</v>
      </c>
      <c r="M26" s="37">
        <f t="shared" si="18"/>
        <v>0</v>
      </c>
      <c r="N26" s="37">
        <f t="shared" si="18"/>
        <v>8.9059709783363104E-3</v>
      </c>
      <c r="O26" s="37">
        <f t="shared" si="18"/>
        <v>0</v>
      </c>
      <c r="P26" s="37">
        <f t="shared" si="18"/>
        <v>0</v>
      </c>
      <c r="Q26" s="37">
        <f t="shared" si="18"/>
        <v>0</v>
      </c>
      <c r="R26" s="37">
        <f t="shared" si="18"/>
        <v>8.0569308597416341E-3</v>
      </c>
      <c r="S26" s="37">
        <f t="shared" si="18"/>
        <v>5.8957691382824692E-3</v>
      </c>
      <c r="T26" s="37">
        <f t="shared" si="18"/>
        <v>7.4078605219424143E-3</v>
      </c>
      <c r="U26" s="37">
        <f t="shared" si="18"/>
        <v>6.7913735692210209E-3</v>
      </c>
      <c r="V26" s="37">
        <f t="shared" si="18"/>
        <v>7.173465833801353E-3</v>
      </c>
      <c r="W26" s="37">
        <f t="shared" si="18"/>
        <v>5.5011544360092151E-3</v>
      </c>
      <c r="X26" s="37">
        <f t="shared" si="18"/>
        <v>5.9129405051803231E-3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19">SUM(C28:C32)</f>
        <v>0</v>
      </c>
      <c r="D27" s="29">
        <f t="shared" ref="D27:X27" si="20">SUM(D28:D32)</f>
        <v>0</v>
      </c>
      <c r="E27" s="29">
        <f t="shared" si="20"/>
        <v>0</v>
      </c>
      <c r="F27" s="29">
        <f t="shared" si="20"/>
        <v>0</v>
      </c>
      <c r="G27" s="29">
        <f t="shared" si="20"/>
        <v>0</v>
      </c>
      <c r="H27" s="29">
        <f t="shared" si="20"/>
        <v>0</v>
      </c>
      <c r="I27" s="29">
        <f t="shared" si="20"/>
        <v>0</v>
      </c>
      <c r="J27" s="29">
        <f t="shared" si="20"/>
        <v>0</v>
      </c>
      <c r="K27" s="29">
        <f t="shared" si="20"/>
        <v>0</v>
      </c>
      <c r="L27" s="29">
        <f t="shared" si="20"/>
        <v>0</v>
      </c>
      <c r="M27" s="29">
        <f t="shared" si="20"/>
        <v>0</v>
      </c>
      <c r="N27" s="29">
        <f t="shared" si="20"/>
        <v>0</v>
      </c>
      <c r="O27" s="29">
        <f t="shared" si="20"/>
        <v>0</v>
      </c>
      <c r="P27" s="29">
        <f t="shared" si="20"/>
        <v>0</v>
      </c>
      <c r="Q27" s="29">
        <f t="shared" si="20"/>
        <v>0</v>
      </c>
      <c r="R27" s="29">
        <f t="shared" si="20"/>
        <v>0</v>
      </c>
      <c r="S27" s="29">
        <f t="shared" si="20"/>
        <v>0</v>
      </c>
      <c r="T27" s="29">
        <f t="shared" si="20"/>
        <v>0</v>
      </c>
      <c r="U27" s="29">
        <f t="shared" si="20"/>
        <v>0</v>
      </c>
      <c r="V27" s="29">
        <f t="shared" si="20"/>
        <v>0</v>
      </c>
      <c r="W27" s="29">
        <f t="shared" si="20"/>
        <v>0</v>
      </c>
      <c r="X27" s="29">
        <f t="shared" si="20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1">SUM(C34:C50)</f>
        <v>5.6806771433701608E-2</v>
      </c>
      <c r="D33" s="29">
        <f t="shared" ref="D33:X33" si="22">SUM(D34:D50)</f>
        <v>5.7335249575156878E-2</v>
      </c>
      <c r="E33" s="29">
        <f t="shared" si="22"/>
        <v>5.1003681811854926E-2</v>
      </c>
      <c r="F33" s="29">
        <f t="shared" si="22"/>
        <v>5.3637554685351113E-2</v>
      </c>
      <c r="G33" s="29">
        <f t="shared" si="22"/>
        <v>0</v>
      </c>
      <c r="H33" s="29">
        <f t="shared" si="22"/>
        <v>0</v>
      </c>
      <c r="I33" s="29">
        <f t="shared" si="22"/>
        <v>3.6139239994171866E-2</v>
      </c>
      <c r="J33" s="29">
        <f t="shared" si="22"/>
        <v>2.8797937725147778E-2</v>
      </c>
      <c r="K33" s="29">
        <f t="shared" si="22"/>
        <v>3.062238652909835E-2</v>
      </c>
      <c r="L33" s="29">
        <f t="shared" si="22"/>
        <v>0</v>
      </c>
      <c r="M33" s="29">
        <f t="shared" si="22"/>
        <v>0</v>
      </c>
      <c r="N33" s="29">
        <f t="shared" si="22"/>
        <v>8.9059709783363104E-3</v>
      </c>
      <c r="O33" s="29">
        <f t="shared" si="22"/>
        <v>0</v>
      </c>
      <c r="P33" s="29">
        <f t="shared" si="22"/>
        <v>0</v>
      </c>
      <c r="Q33" s="29">
        <f t="shared" si="22"/>
        <v>0</v>
      </c>
      <c r="R33" s="29">
        <f t="shared" si="22"/>
        <v>8.0569308597416341E-3</v>
      </c>
      <c r="S33" s="29">
        <f t="shared" si="22"/>
        <v>5.8957691382824692E-3</v>
      </c>
      <c r="T33" s="29">
        <f t="shared" si="22"/>
        <v>7.4078605219424143E-3</v>
      </c>
      <c r="U33" s="29">
        <f t="shared" si="22"/>
        <v>6.7913735692210209E-3</v>
      </c>
      <c r="V33" s="29">
        <f t="shared" si="22"/>
        <v>7.173465833801353E-3</v>
      </c>
      <c r="W33" s="29">
        <f t="shared" si="22"/>
        <v>5.5011544360092151E-3</v>
      </c>
      <c r="X33" s="29">
        <f t="shared" si="22"/>
        <v>5.9129405051803231E-3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2.9395207370542416E-2</v>
      </c>
      <c r="D36" s="10">
        <v>2.9662667319807309E-2</v>
      </c>
      <c r="E36" s="10">
        <v>2.6374054497703359E-2</v>
      </c>
      <c r="F36" s="10">
        <v>2.7742374302744566E-2</v>
      </c>
      <c r="G36" s="10">
        <v>0</v>
      </c>
      <c r="H36" s="10">
        <v>0</v>
      </c>
      <c r="I36" s="10">
        <v>3.6139239994171866E-2</v>
      </c>
      <c r="J36" s="10">
        <v>2.8797937725147778E-2</v>
      </c>
      <c r="K36" s="10">
        <v>3.062238652909835E-2</v>
      </c>
      <c r="L36" s="10">
        <v>0</v>
      </c>
      <c r="M36" s="10">
        <v>0</v>
      </c>
      <c r="N36" s="10">
        <v>8.9059709783363104E-3</v>
      </c>
      <c r="O36" s="10">
        <v>0</v>
      </c>
      <c r="P36" s="10">
        <v>0</v>
      </c>
      <c r="Q36" s="10">
        <v>0</v>
      </c>
      <c r="R36" s="10">
        <v>5.2180767637118484E-3</v>
      </c>
      <c r="S36" s="10">
        <v>4.2850828299367625E-3</v>
      </c>
      <c r="T36" s="10">
        <v>4.8222463816020023E-3</v>
      </c>
      <c r="U36" s="10">
        <v>3.6571057960138593E-3</v>
      </c>
      <c r="V36" s="10">
        <v>3.6423986010908288E-3</v>
      </c>
      <c r="W36" s="10">
        <v>2.8606395263795796E-3</v>
      </c>
      <c r="X36" s="10">
        <v>4.3946303540325915E-3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2.7411564063159196E-2</v>
      </c>
      <c r="D43" s="10">
        <v>2.7672582255349569E-2</v>
      </c>
      <c r="E43" s="10">
        <v>2.462962731415157E-2</v>
      </c>
      <c r="F43" s="10">
        <v>2.5895180382606551E-2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2.8388540960297861E-3</v>
      </c>
      <c r="S43" s="10">
        <v>1.6106863083457067E-3</v>
      </c>
      <c r="T43" s="10">
        <v>2.585614140340412E-3</v>
      </c>
      <c r="U43" s="10">
        <v>3.1342677732071611E-3</v>
      </c>
      <c r="V43" s="10">
        <v>3.5310672327105237E-3</v>
      </c>
      <c r="W43" s="10">
        <v>2.6405149096296356E-3</v>
      </c>
      <c r="X43" s="10">
        <v>1.5183101511477316E-3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13.088108273999049</v>
      </c>
      <c r="D51" s="37">
        <v>12.450540111256251</v>
      </c>
      <c r="E51" s="37">
        <v>11.675478153334428</v>
      </c>
      <c r="F51" s="37">
        <v>11.437792160873419</v>
      </c>
      <c r="G51" s="37">
        <v>10.83822637269801</v>
      </c>
      <c r="H51" s="37">
        <v>11.24073647881889</v>
      </c>
      <c r="I51" s="37">
        <v>15.228526811632353</v>
      </c>
      <c r="J51" s="37">
        <v>11.016547182844322</v>
      </c>
      <c r="K51" s="37">
        <v>10.235644037455888</v>
      </c>
      <c r="L51" s="37">
        <v>5.6421966019253178</v>
      </c>
      <c r="M51" s="37">
        <v>7.8428123259290814</v>
      </c>
      <c r="N51" s="37">
        <v>2.5754677477437036</v>
      </c>
      <c r="O51" s="37">
        <v>2.9942222717637401</v>
      </c>
      <c r="P51" s="37">
        <v>3.194930600641928</v>
      </c>
      <c r="Q51" s="37">
        <v>3.1503382048654229</v>
      </c>
      <c r="R51" s="37">
        <v>3.8826576301355247</v>
      </c>
      <c r="S51" s="37">
        <v>2.6188081173595497</v>
      </c>
      <c r="T51" s="37">
        <v>3.0084979090379931</v>
      </c>
      <c r="U51" s="37">
        <v>2.8279227899146764</v>
      </c>
      <c r="V51" s="37">
        <v>2.3400175468029252</v>
      </c>
      <c r="W51" s="37">
        <v>2.6132675658455806</v>
      </c>
      <c r="X51" s="37">
        <v>2.6834199995144115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3">SUM(C53:C70)</f>
        <v>9.6673158860232838E-2</v>
      </c>
      <c r="D52" s="37">
        <f t="shared" ref="D52:X52" si="24">SUM(D53:D70)</f>
        <v>9.502568736215132E-2</v>
      </c>
      <c r="E52" s="37">
        <f t="shared" si="24"/>
        <v>9.2005194849940422E-2</v>
      </c>
      <c r="F52" s="37">
        <f t="shared" si="24"/>
        <v>6.3087598247534737E-2</v>
      </c>
      <c r="G52" s="37">
        <f t="shared" si="24"/>
        <v>9.8214798942097087E-2</v>
      </c>
      <c r="H52" s="37">
        <f t="shared" si="24"/>
        <v>7.7153730039692017E-2</v>
      </c>
      <c r="I52" s="37">
        <f t="shared" si="24"/>
        <v>0.13163030747619586</v>
      </c>
      <c r="J52" s="37">
        <f t="shared" si="24"/>
        <v>9.463510710131294E-2</v>
      </c>
      <c r="K52" s="37">
        <f t="shared" si="24"/>
        <v>9.7565813621118005E-2</v>
      </c>
      <c r="L52" s="37">
        <f t="shared" si="24"/>
        <v>7.377374193381564E-2</v>
      </c>
      <c r="M52" s="37">
        <f t="shared" si="24"/>
        <v>8.6719293383136054E-2</v>
      </c>
      <c r="N52" s="37">
        <f t="shared" si="24"/>
        <v>2.8110343080565328E-2</v>
      </c>
      <c r="O52" s="37">
        <f t="shared" si="24"/>
        <v>3.2847462570788508E-2</v>
      </c>
      <c r="P52" s="37">
        <f t="shared" si="24"/>
        <v>3.8981435106582689E-2</v>
      </c>
      <c r="Q52" s="37">
        <f t="shared" si="24"/>
        <v>5.5368779614859864E-2</v>
      </c>
      <c r="R52" s="37">
        <f t="shared" si="24"/>
        <v>5.4404692761716E-2</v>
      </c>
      <c r="S52" s="37">
        <f t="shared" si="24"/>
        <v>3.8513084954484161E-2</v>
      </c>
      <c r="T52" s="37">
        <f t="shared" si="24"/>
        <v>4.4870305534381427E-2</v>
      </c>
      <c r="U52" s="37">
        <f t="shared" si="24"/>
        <v>7.5935747665245606E-2</v>
      </c>
      <c r="V52" s="37">
        <f t="shared" si="24"/>
        <v>6.7386586099334414E-2</v>
      </c>
      <c r="W52" s="37">
        <f t="shared" si="24"/>
        <v>8.5284312633920514E-2</v>
      </c>
      <c r="X52" s="37">
        <f t="shared" si="24"/>
        <v>8.7383422620490703E-2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9.6673158860232838E-2</v>
      </c>
      <c r="D61" s="10">
        <v>9.502568736215132E-2</v>
      </c>
      <c r="E61" s="10">
        <v>9.2005194849940422E-2</v>
      </c>
      <c r="F61" s="10">
        <v>6.3087598247534737E-2</v>
      </c>
      <c r="G61" s="10">
        <v>9.8214798942097087E-2</v>
      </c>
      <c r="H61" s="10">
        <v>7.7153730039692017E-2</v>
      </c>
      <c r="I61" s="10">
        <v>0.13163030747619586</v>
      </c>
      <c r="J61" s="10">
        <v>9.463510710131294E-2</v>
      </c>
      <c r="K61" s="10">
        <v>9.7565813621118005E-2</v>
      </c>
      <c r="L61" s="10">
        <v>7.377374193381564E-2</v>
      </c>
      <c r="M61" s="10">
        <v>8.6719293383136054E-2</v>
      </c>
      <c r="N61" s="10">
        <v>2.8110343080565328E-2</v>
      </c>
      <c r="O61" s="10">
        <v>3.2847462570788508E-2</v>
      </c>
      <c r="P61" s="10">
        <v>3.8981435106582689E-2</v>
      </c>
      <c r="Q61" s="10">
        <v>5.5368779614859864E-2</v>
      </c>
      <c r="R61" s="10">
        <v>5.4404692761716E-2</v>
      </c>
      <c r="S61" s="10">
        <v>3.8513084954484161E-2</v>
      </c>
      <c r="T61" s="10">
        <v>4.4870305534381427E-2</v>
      </c>
      <c r="U61" s="10">
        <v>7.5935747665245606E-2</v>
      </c>
      <c r="V61" s="10">
        <v>6.7386586099334414E-2</v>
      </c>
      <c r="W61" s="10">
        <v>8.5284312633920514E-2</v>
      </c>
      <c r="X61" s="10">
        <v>8.7383422620490703E-2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25">SUM(C72:C73)</f>
        <v>0</v>
      </c>
      <c r="D71" s="37">
        <f t="shared" ref="D71:X71" si="26">SUM(D72:D73)</f>
        <v>0</v>
      </c>
      <c r="E71" s="37">
        <f t="shared" si="26"/>
        <v>0</v>
      </c>
      <c r="F71" s="37">
        <f t="shared" si="26"/>
        <v>0</v>
      </c>
      <c r="G71" s="37">
        <f t="shared" si="26"/>
        <v>0</v>
      </c>
      <c r="H71" s="37">
        <f t="shared" si="26"/>
        <v>0</v>
      </c>
      <c r="I71" s="37">
        <f t="shared" si="26"/>
        <v>0</v>
      </c>
      <c r="J71" s="37">
        <f t="shared" si="26"/>
        <v>0</v>
      </c>
      <c r="K71" s="37">
        <f t="shared" si="26"/>
        <v>0</v>
      </c>
      <c r="L71" s="37">
        <f t="shared" si="26"/>
        <v>0</v>
      </c>
      <c r="M71" s="37">
        <f t="shared" si="26"/>
        <v>0</v>
      </c>
      <c r="N71" s="37">
        <f t="shared" si="26"/>
        <v>0</v>
      </c>
      <c r="O71" s="37">
        <f t="shared" si="26"/>
        <v>0</v>
      </c>
      <c r="P71" s="37">
        <f t="shared" si="26"/>
        <v>0</v>
      </c>
      <c r="Q71" s="37">
        <f t="shared" si="26"/>
        <v>0</v>
      </c>
      <c r="R71" s="37">
        <f t="shared" si="26"/>
        <v>4.4233668786408595E-3</v>
      </c>
      <c r="S71" s="37">
        <f t="shared" si="26"/>
        <v>2.1169411958557086E-3</v>
      </c>
      <c r="T71" s="37">
        <f t="shared" si="26"/>
        <v>3.4728383274099856E-3</v>
      </c>
      <c r="U71" s="37">
        <f t="shared" si="26"/>
        <v>3.0355743403357211E-3</v>
      </c>
      <c r="V71" s="37">
        <f t="shared" si="26"/>
        <v>5.3991306697585267E-3</v>
      </c>
      <c r="W71" s="37">
        <f t="shared" si="26"/>
        <v>6.8726037412152937E-3</v>
      </c>
      <c r="X71" s="37">
        <f t="shared" si="26"/>
        <v>8.83756968371412E-3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4.4233668786408595E-3</v>
      </c>
      <c r="S72" s="10">
        <v>2.1169411958557086E-3</v>
      </c>
      <c r="T72" s="10">
        <v>3.4728383274099856E-3</v>
      </c>
      <c r="U72" s="10">
        <v>3.0355743403357211E-3</v>
      </c>
      <c r="V72" s="10">
        <v>5.3991306697585267E-3</v>
      </c>
      <c r="W72" s="10">
        <v>6.8726037412152937E-3</v>
      </c>
      <c r="X72" s="10">
        <v>8.83756968371412E-3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5.0400815568816801</v>
      </c>
      <c r="D75" s="37">
        <v>4.8220925867679121</v>
      </c>
      <c r="E75" s="37">
        <v>4.2717249764201561</v>
      </c>
      <c r="F75" s="37">
        <v>4.8377162916374408</v>
      </c>
      <c r="G75" s="37">
        <v>4.912540174475744</v>
      </c>
      <c r="H75" s="37">
        <v>4.0111259824475427</v>
      </c>
      <c r="I75" s="37">
        <v>5.4607387662501523</v>
      </c>
      <c r="J75" s="37">
        <v>4.3125794904634258</v>
      </c>
      <c r="K75" s="37">
        <v>4.6284832275740149</v>
      </c>
      <c r="L75" s="37">
        <v>2.2185025398492075</v>
      </c>
      <c r="M75" s="37">
        <v>2.9503354393928252</v>
      </c>
      <c r="N75" s="37">
        <v>1.1386078875441918</v>
      </c>
      <c r="O75" s="37">
        <v>1.3055171132112779</v>
      </c>
      <c r="P75" s="37">
        <v>1.3867536468173556</v>
      </c>
      <c r="Q75" s="37">
        <v>1.0747300473212305</v>
      </c>
      <c r="R75" s="37">
        <v>0.48893019810628591</v>
      </c>
      <c r="S75" s="37">
        <v>0.34744289171783349</v>
      </c>
      <c r="T75" s="37">
        <v>0.36547115596134966</v>
      </c>
      <c r="U75" s="37">
        <v>0.36512876731565652</v>
      </c>
      <c r="V75" s="37">
        <v>0.34064418170817423</v>
      </c>
      <c r="W75" s="37">
        <v>0.37845418684719628</v>
      </c>
      <c r="X75" s="37">
        <v>2.9281928178340945E-2</v>
      </c>
    </row>
    <row r="76" spans="1:24" ht="11.25" customHeight="1" x14ac:dyDescent="0.2">
      <c r="A76" s="38" t="s">
        <v>139</v>
      </c>
      <c r="B76" s="39" t="s">
        <v>140</v>
      </c>
      <c r="C76" s="40">
        <v>15.414514025828522</v>
      </c>
      <c r="D76" s="40">
        <v>14.869280241882002</v>
      </c>
      <c r="E76" s="40">
        <v>14.051155024770164</v>
      </c>
      <c r="F76" s="40">
        <v>14.31350459299653</v>
      </c>
      <c r="G76" s="40">
        <v>13.576723619816651</v>
      </c>
      <c r="H76" s="40">
        <v>13.150169081154045</v>
      </c>
      <c r="I76" s="40">
        <v>18.502838314211015</v>
      </c>
      <c r="J76" s="40">
        <v>15.498909323386004</v>
      </c>
      <c r="K76" s="40">
        <v>16.670421090765753</v>
      </c>
      <c r="L76" s="40">
        <v>7.4118005464103183</v>
      </c>
      <c r="M76" s="40">
        <v>8.9019844066896763</v>
      </c>
      <c r="N76" s="40">
        <v>3.1315254685942517</v>
      </c>
      <c r="O76" s="40">
        <v>3.6066998353060375</v>
      </c>
      <c r="P76" s="40">
        <v>3.9186843202186528</v>
      </c>
      <c r="Q76" s="40">
        <v>3.8773309370013456</v>
      </c>
      <c r="R76" s="40">
        <v>4.1151869154611926</v>
      </c>
      <c r="S76" s="40">
        <v>2.7491403023576515</v>
      </c>
      <c r="T76" s="40">
        <v>3.4755705289498837</v>
      </c>
      <c r="U76" s="40">
        <v>3.2209067113478436</v>
      </c>
      <c r="V76" s="40">
        <v>3.1781568577800976</v>
      </c>
      <c r="W76" s="40">
        <v>3.3737633768107442</v>
      </c>
      <c r="X76" s="40">
        <v>2.9789705672401872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442</v>
      </c>
      <c r="B1" s="4" t="s">
        <v>441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845.50555130174087</v>
      </c>
      <c r="D2" s="31">
        <f t="shared" ref="D2:W2" si="1">SUM(D3,D17,D22,D25,D26,D51,D52,D71,D74,D75,D76)</f>
        <v>800.20981642927541</v>
      </c>
      <c r="E2" s="31">
        <f t="shared" si="1"/>
        <v>837.25225459986871</v>
      </c>
      <c r="F2" s="31">
        <f t="shared" si="1"/>
        <v>809.95342244197957</v>
      </c>
      <c r="G2" s="31">
        <f t="shared" si="1"/>
        <v>816.45527699873128</v>
      </c>
      <c r="H2" s="31">
        <f t="shared" si="1"/>
        <v>806.49449309751856</v>
      </c>
      <c r="I2" s="31">
        <f t="shared" si="1"/>
        <v>787.09250910300307</v>
      </c>
      <c r="J2" s="31">
        <f t="shared" si="1"/>
        <v>755.66434231079063</v>
      </c>
      <c r="K2" s="31">
        <f t="shared" si="1"/>
        <v>704.40901383878872</v>
      </c>
      <c r="L2" s="31">
        <f t="shared" si="1"/>
        <v>588.77922496435576</v>
      </c>
      <c r="M2" s="31">
        <f t="shared" si="1"/>
        <v>611.6273712664572</v>
      </c>
      <c r="N2" s="31">
        <f t="shared" si="1"/>
        <v>582.73653192326105</v>
      </c>
      <c r="O2" s="31">
        <f t="shared" si="1"/>
        <v>582.81373872459767</v>
      </c>
      <c r="P2" s="31">
        <f t="shared" si="1"/>
        <v>585.99568382432699</v>
      </c>
      <c r="Q2" s="31">
        <f t="shared" si="1"/>
        <v>514.82773886192831</v>
      </c>
      <c r="R2" s="31">
        <f t="shared" si="1"/>
        <v>511.7735782515349</v>
      </c>
      <c r="S2" s="31">
        <f t="shared" si="1"/>
        <v>514.48110381581932</v>
      </c>
      <c r="T2" s="31">
        <f t="shared" si="1"/>
        <v>535.35690487288446</v>
      </c>
      <c r="U2" s="31">
        <f t="shared" si="1"/>
        <v>506.67146466656004</v>
      </c>
      <c r="V2" s="31">
        <f t="shared" si="1"/>
        <v>484.36404061247401</v>
      </c>
      <c r="W2" s="31">
        <f t="shared" si="1"/>
        <v>477.69328175409618</v>
      </c>
      <c r="X2" s="31">
        <f t="shared" ref="X2" si="2">SUM(X3,X17,X22,X25,X26,X51,X52,X71,X74,X75,X76)</f>
        <v>437.12630143718343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2.025457560878031</v>
      </c>
      <c r="D26" s="37">
        <f t="shared" ref="D26" si="22">SUM(D27,D33)</f>
        <v>2.0253836290085836</v>
      </c>
      <c r="E26" s="37">
        <f t="shared" ref="E26:X26" si="23">SUM(E27,E33)</f>
        <v>2.0328178025676422</v>
      </c>
      <c r="F26" s="37">
        <f t="shared" si="23"/>
        <v>2.0296333522782479</v>
      </c>
      <c r="G26" s="37">
        <f t="shared" si="23"/>
        <v>0</v>
      </c>
      <c r="H26" s="37">
        <f t="shared" si="23"/>
        <v>0</v>
      </c>
      <c r="I26" s="37">
        <f t="shared" si="23"/>
        <v>1.0433104590599982</v>
      </c>
      <c r="J26" s="37">
        <f t="shared" si="23"/>
        <v>1.0506517613290223</v>
      </c>
      <c r="K26" s="37">
        <f t="shared" si="23"/>
        <v>1.0488273125250716</v>
      </c>
      <c r="L26" s="37">
        <f t="shared" si="23"/>
        <v>0</v>
      </c>
      <c r="M26" s="37">
        <f t="shared" si="23"/>
        <v>0</v>
      </c>
      <c r="N26" s="37">
        <f t="shared" si="23"/>
        <v>1.0705437280758336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0.70422193442262926</v>
      </c>
      <c r="S26" s="37">
        <f t="shared" si="23"/>
        <v>0.76572395874332966</v>
      </c>
      <c r="T26" s="37">
        <f t="shared" si="23"/>
        <v>0.8606930291635031</v>
      </c>
      <c r="U26" s="37">
        <f t="shared" si="23"/>
        <v>0.78599681104797947</v>
      </c>
      <c r="V26" s="37">
        <f t="shared" si="23"/>
        <v>0.9100728545620258</v>
      </c>
      <c r="W26" s="37">
        <f t="shared" si="23"/>
        <v>0.6226223534627684</v>
      </c>
      <c r="X26" s="37">
        <f t="shared" si="23"/>
        <v>0.67767829653050216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2.025457560878031</v>
      </c>
      <c r="D33" s="29">
        <f t="shared" ref="D33" si="28">SUM(D34:D50)</f>
        <v>2.0253836290085836</v>
      </c>
      <c r="E33" s="29">
        <f t="shared" ref="E33:X33" si="29">SUM(E34:E50)</f>
        <v>2.0328178025676422</v>
      </c>
      <c r="F33" s="29">
        <f t="shared" si="29"/>
        <v>2.0296333522782479</v>
      </c>
      <c r="G33" s="29">
        <f t="shared" si="29"/>
        <v>0</v>
      </c>
      <c r="H33" s="29">
        <f t="shared" si="29"/>
        <v>0</v>
      </c>
      <c r="I33" s="29">
        <f t="shared" si="29"/>
        <v>1.0433104590599982</v>
      </c>
      <c r="J33" s="29">
        <f t="shared" si="29"/>
        <v>1.0506517613290223</v>
      </c>
      <c r="K33" s="29">
        <f t="shared" si="29"/>
        <v>1.0488273125250716</v>
      </c>
      <c r="L33" s="29">
        <f t="shared" si="29"/>
        <v>0</v>
      </c>
      <c r="M33" s="29">
        <f t="shared" si="29"/>
        <v>0</v>
      </c>
      <c r="N33" s="29">
        <f t="shared" si="29"/>
        <v>1.0705437280758336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0.70422193442262926</v>
      </c>
      <c r="S33" s="29">
        <f t="shared" si="29"/>
        <v>0.76572395874332966</v>
      </c>
      <c r="T33" s="29">
        <f t="shared" si="29"/>
        <v>0.8606930291635031</v>
      </c>
      <c r="U33" s="29">
        <f t="shared" si="29"/>
        <v>0.78599681104797947</v>
      </c>
      <c r="V33" s="29">
        <f t="shared" si="29"/>
        <v>0.9100728545620258</v>
      </c>
      <c r="W33" s="29">
        <f t="shared" si="29"/>
        <v>0.6226223534627684</v>
      </c>
      <c r="X33" s="29">
        <f t="shared" si="29"/>
        <v>0.67767829653050216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1.0500544916836274</v>
      </c>
      <c r="D36" s="10">
        <v>1.0497870317343627</v>
      </c>
      <c r="E36" s="10">
        <v>1.0530756445564666</v>
      </c>
      <c r="F36" s="10">
        <v>1.0517073247514255</v>
      </c>
      <c r="G36" s="10">
        <v>0</v>
      </c>
      <c r="H36" s="10">
        <v>0</v>
      </c>
      <c r="I36" s="10">
        <v>1.0433104590599982</v>
      </c>
      <c r="J36" s="10">
        <v>1.0506517613290223</v>
      </c>
      <c r="K36" s="10">
        <v>1.0488273125250716</v>
      </c>
      <c r="L36" s="10">
        <v>0</v>
      </c>
      <c r="M36" s="10">
        <v>0</v>
      </c>
      <c r="N36" s="10">
        <v>1.0705437280758336</v>
      </c>
      <c r="O36" s="10">
        <v>0</v>
      </c>
      <c r="P36" s="10">
        <v>0</v>
      </c>
      <c r="Q36" s="10">
        <v>0</v>
      </c>
      <c r="R36" s="10">
        <v>0.45660479511934909</v>
      </c>
      <c r="S36" s="10">
        <v>0.55702188191640878</v>
      </c>
      <c r="T36" s="10">
        <v>0.56086992902682442</v>
      </c>
      <c r="U36" s="10">
        <v>0.42385794149547362</v>
      </c>
      <c r="V36" s="10">
        <v>0.46273765298962294</v>
      </c>
      <c r="W36" s="10">
        <v>0.32422448515117841</v>
      </c>
      <c r="X36" s="10">
        <v>0.50403185287898555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0.97540306919440356</v>
      </c>
      <c r="D43" s="10">
        <v>0.97559659727422077</v>
      </c>
      <c r="E43" s="10">
        <v>0.97974215801117537</v>
      </c>
      <c r="F43" s="10">
        <v>0.97792602752682234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0.24761713930328011</v>
      </c>
      <c r="S43" s="10">
        <v>0.20870207682692085</v>
      </c>
      <c r="T43" s="10">
        <v>0.29982310013667868</v>
      </c>
      <c r="U43" s="10">
        <v>0.36213886955250585</v>
      </c>
      <c r="V43" s="10">
        <v>0.44733520157240292</v>
      </c>
      <c r="W43" s="10">
        <v>0.29839786831158993</v>
      </c>
      <c r="X43" s="10">
        <v>0.17364644365151657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465.72245753626748</v>
      </c>
      <c r="D51" s="37">
        <v>438.943661082429</v>
      </c>
      <c r="E51" s="37">
        <v>464.43894647109266</v>
      </c>
      <c r="F51" s="37">
        <v>431.94580946319257</v>
      </c>
      <c r="G51" s="37">
        <v>428.21502525575812</v>
      </c>
      <c r="H51" s="37">
        <v>453.63344404444928</v>
      </c>
      <c r="I51" s="37">
        <v>438.02319060730099</v>
      </c>
      <c r="J51" s="37">
        <v>400.58106443952994</v>
      </c>
      <c r="K51" s="37">
        <v>349.50204368946441</v>
      </c>
      <c r="L51" s="37">
        <v>315.89596132353438</v>
      </c>
      <c r="M51" s="37">
        <v>341.08816167305844</v>
      </c>
      <c r="N51" s="37">
        <v>308.33633295372346</v>
      </c>
      <c r="O51" s="37">
        <v>310.5699195072475</v>
      </c>
      <c r="P51" s="37">
        <v>311.36993366450895</v>
      </c>
      <c r="Q51" s="37">
        <v>287.68681994437765</v>
      </c>
      <c r="R51" s="37">
        <v>338.66220057338376</v>
      </c>
      <c r="S51" s="37">
        <v>339.32783191376626</v>
      </c>
      <c r="T51" s="37">
        <v>348.85993071020658</v>
      </c>
      <c r="U51" s="37">
        <v>326.74322566688414</v>
      </c>
      <c r="V51" s="37">
        <v>296.44641463779811</v>
      </c>
      <c r="W51" s="37">
        <v>295.31871535067916</v>
      </c>
      <c r="X51" s="37">
        <v>306.89799405397866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3.4399823243840717</v>
      </c>
      <c r="D52" s="37">
        <f t="shared" ref="D52" si="31">SUM(D53:D70)</f>
        <v>3.3501296116388644</v>
      </c>
      <c r="E52" s="37">
        <f t="shared" ref="E52:X52" si="32">SUM(E53:E70)</f>
        <v>3.6598754419124448</v>
      </c>
      <c r="F52" s="37">
        <f t="shared" si="32"/>
        <v>2.3824898467152389</v>
      </c>
      <c r="G52" s="37">
        <f t="shared" si="32"/>
        <v>3.8804368134829659</v>
      </c>
      <c r="H52" s="37">
        <f t="shared" si="32"/>
        <v>3.1136315974252526</v>
      </c>
      <c r="I52" s="37">
        <f t="shared" si="32"/>
        <v>3.7861263912476302</v>
      </c>
      <c r="J52" s="37">
        <f t="shared" si="32"/>
        <v>3.4410992216351821</v>
      </c>
      <c r="K52" s="37">
        <f t="shared" si="32"/>
        <v>3.3314416884784204</v>
      </c>
      <c r="L52" s="37">
        <f t="shared" si="32"/>
        <v>4.1304528666485316</v>
      </c>
      <c r="M52" s="37">
        <f t="shared" si="32"/>
        <v>3.7714691022058222</v>
      </c>
      <c r="N52" s="37">
        <f t="shared" si="32"/>
        <v>3.3653848358714238</v>
      </c>
      <c r="O52" s="37">
        <f t="shared" si="32"/>
        <v>3.407039585146757</v>
      </c>
      <c r="P52" s="37">
        <f t="shared" si="32"/>
        <v>3.7990330246438879</v>
      </c>
      <c r="Q52" s="37">
        <f t="shared" si="32"/>
        <v>5.0562406623515432</v>
      </c>
      <c r="R52" s="37">
        <f t="shared" si="32"/>
        <v>4.7454127371921961</v>
      </c>
      <c r="S52" s="37">
        <f t="shared" si="32"/>
        <v>4.9902707767273764</v>
      </c>
      <c r="T52" s="37">
        <f t="shared" si="32"/>
        <v>5.2030787964467979</v>
      </c>
      <c r="U52" s="37">
        <f t="shared" si="32"/>
        <v>8.7737512580099555</v>
      </c>
      <c r="V52" s="37">
        <f t="shared" si="32"/>
        <v>8.5369068582934773</v>
      </c>
      <c r="W52" s="37">
        <f t="shared" si="32"/>
        <v>9.6377630732448925</v>
      </c>
      <c r="X52" s="37">
        <f t="shared" si="32"/>
        <v>9.9938873231371073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3.4399823243840717</v>
      </c>
      <c r="D61" s="10">
        <v>3.3501296116388644</v>
      </c>
      <c r="E61" s="10">
        <v>3.6598754419124448</v>
      </c>
      <c r="F61" s="10">
        <v>2.3824898467152389</v>
      </c>
      <c r="G61" s="10">
        <v>3.8804368134829659</v>
      </c>
      <c r="H61" s="10">
        <v>3.1136315974252526</v>
      </c>
      <c r="I61" s="10">
        <v>3.7861263912476302</v>
      </c>
      <c r="J61" s="10">
        <v>3.4410992216351821</v>
      </c>
      <c r="K61" s="10">
        <v>3.3314416884784204</v>
      </c>
      <c r="L61" s="10">
        <v>4.1304528666485316</v>
      </c>
      <c r="M61" s="10">
        <v>3.7714691022058222</v>
      </c>
      <c r="N61" s="10">
        <v>3.3653848358714238</v>
      </c>
      <c r="O61" s="10">
        <v>3.407039585146757</v>
      </c>
      <c r="P61" s="10">
        <v>3.7990330246438879</v>
      </c>
      <c r="Q61" s="10">
        <v>5.0562406623515432</v>
      </c>
      <c r="R61" s="10">
        <v>4.7454127371921961</v>
      </c>
      <c r="S61" s="10">
        <v>4.9902707767273764</v>
      </c>
      <c r="T61" s="10">
        <v>5.2030787964467979</v>
      </c>
      <c r="U61" s="10">
        <v>8.7737512580099555</v>
      </c>
      <c r="V61" s="10">
        <v>8.5369068582934773</v>
      </c>
      <c r="W61" s="10">
        <v>9.6377630732448925</v>
      </c>
      <c r="X61" s="10">
        <v>9.9938873231371073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0.38706416536555521</v>
      </c>
      <c r="S71" s="37">
        <f t="shared" si="35"/>
        <v>0.27518314478866712</v>
      </c>
      <c r="T71" s="37">
        <f t="shared" si="35"/>
        <v>0.40392183063217729</v>
      </c>
      <c r="U71" s="37">
        <f t="shared" si="35"/>
        <v>0.35182255119706746</v>
      </c>
      <c r="V71" s="37">
        <f t="shared" si="35"/>
        <v>0.68591643252886558</v>
      </c>
      <c r="W71" s="37">
        <f t="shared" si="35"/>
        <v>0.77893994999911131</v>
      </c>
      <c r="X71" s="37">
        <f t="shared" si="35"/>
        <v>1.0136043907634058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0.38706416536555521</v>
      </c>
      <c r="S72" s="10">
        <v>0.27518314478866712</v>
      </c>
      <c r="T72" s="10">
        <v>0.40392183063217729</v>
      </c>
      <c r="U72" s="10">
        <v>0.35182255119706746</v>
      </c>
      <c r="V72" s="10">
        <v>0.68591643252886558</v>
      </c>
      <c r="W72" s="10">
        <v>0.77893994999911131</v>
      </c>
      <c r="X72" s="10">
        <v>1.0136043907634058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180.04160373976495</v>
      </c>
      <c r="D75" s="37">
        <v>170.65795900394579</v>
      </c>
      <c r="E75" s="37">
        <v>170.56344269339922</v>
      </c>
      <c r="F75" s="37">
        <v>183.39676350199966</v>
      </c>
      <c r="G75" s="37">
        <v>194.85813910325425</v>
      </c>
      <c r="H75" s="37">
        <v>162.48835811041576</v>
      </c>
      <c r="I75" s="37">
        <v>157.64708582532336</v>
      </c>
      <c r="J75" s="37">
        <v>157.33832334702578</v>
      </c>
      <c r="K75" s="37">
        <v>158.52714875866846</v>
      </c>
      <c r="L75" s="37">
        <v>124.65647596402009</v>
      </c>
      <c r="M75" s="37">
        <v>128.82094572999668</v>
      </c>
      <c r="N75" s="37">
        <v>136.86655118382293</v>
      </c>
      <c r="O75" s="37">
        <v>135.95922923244655</v>
      </c>
      <c r="P75" s="37">
        <v>135.68693508921015</v>
      </c>
      <c r="Q75" s="37">
        <v>98.500162472025295</v>
      </c>
      <c r="R75" s="37">
        <v>42.783554754602228</v>
      </c>
      <c r="S75" s="37">
        <v>45.164422972426614</v>
      </c>
      <c r="T75" s="37">
        <v>42.507529703883883</v>
      </c>
      <c r="U75" s="37">
        <v>42.318362204309437</v>
      </c>
      <c r="V75" s="37">
        <v>43.276122800235072</v>
      </c>
      <c r="W75" s="37">
        <v>42.893944781338519</v>
      </c>
      <c r="X75" s="37">
        <v>3.3584222850632752</v>
      </c>
    </row>
    <row r="76" spans="1:24" ht="11.25" customHeight="1" x14ac:dyDescent="0.2">
      <c r="A76" s="38" t="s">
        <v>139</v>
      </c>
      <c r="B76" s="39" t="s">
        <v>140</v>
      </c>
      <c r="C76" s="40">
        <v>194.27605014044636</v>
      </c>
      <c r="D76" s="40">
        <v>185.23268310225325</v>
      </c>
      <c r="E76" s="40">
        <v>196.55717219089675</v>
      </c>
      <c r="F76" s="40">
        <v>190.19872627779372</v>
      </c>
      <c r="G76" s="40">
        <v>189.50167582623587</v>
      </c>
      <c r="H76" s="40">
        <v>187.25905934522822</v>
      </c>
      <c r="I76" s="40">
        <v>186.59279582007099</v>
      </c>
      <c r="J76" s="40">
        <v>193.25320354127064</v>
      </c>
      <c r="K76" s="40">
        <v>191.99955238965237</v>
      </c>
      <c r="L76" s="40">
        <v>144.09633481015283</v>
      </c>
      <c r="M76" s="40">
        <v>137.94679476119637</v>
      </c>
      <c r="N76" s="40">
        <v>133.09771922176736</v>
      </c>
      <c r="O76" s="40">
        <v>132.87755039975684</v>
      </c>
      <c r="P76" s="40">
        <v>135.13978204596398</v>
      </c>
      <c r="Q76" s="40">
        <v>123.58451578317374</v>
      </c>
      <c r="R76" s="40">
        <v>124.4911240865686</v>
      </c>
      <c r="S76" s="40">
        <v>123.95767104936705</v>
      </c>
      <c r="T76" s="40">
        <v>137.52175080255151</v>
      </c>
      <c r="U76" s="40">
        <v>127.69830617511144</v>
      </c>
      <c r="V76" s="40">
        <v>134.50860702905641</v>
      </c>
      <c r="W76" s="40">
        <v>128.44129624537175</v>
      </c>
      <c r="X76" s="40">
        <v>115.18471508771042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440</v>
      </c>
      <c r="B1" s="4" t="s">
        <v>439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130.2117644813332</v>
      </c>
      <c r="D2" s="31">
        <f t="shared" ref="D2:W2" si="1">SUM(D3,D17,D22,D25,D26,D51,D52,D71,D74,D75,D76)</f>
        <v>123.29573772483546</v>
      </c>
      <c r="E2" s="31">
        <f t="shared" si="1"/>
        <v>128.4629561849377</v>
      </c>
      <c r="F2" s="31">
        <f t="shared" si="1"/>
        <v>124.50352207669107</v>
      </c>
      <c r="G2" s="31">
        <f t="shared" si="1"/>
        <v>125.2768856191712</v>
      </c>
      <c r="H2" s="31">
        <f t="shared" si="1"/>
        <v>123.66148929984068</v>
      </c>
      <c r="I2" s="31">
        <f t="shared" si="1"/>
        <v>122.39946612467308</v>
      </c>
      <c r="J2" s="31">
        <f t="shared" si="1"/>
        <v>116.49957987726795</v>
      </c>
      <c r="K2" s="31">
        <f t="shared" si="1"/>
        <v>109.01389018996014</v>
      </c>
      <c r="L2" s="31">
        <f t="shared" si="1"/>
        <v>89.472351992455799</v>
      </c>
      <c r="M2" s="31">
        <f t="shared" si="1"/>
        <v>93.513133244072264</v>
      </c>
      <c r="N2" s="31">
        <f t="shared" si="1"/>
        <v>87.323928904713597</v>
      </c>
      <c r="O2" s="31">
        <f t="shared" si="1"/>
        <v>87.491858513444669</v>
      </c>
      <c r="P2" s="31">
        <f t="shared" si="1"/>
        <v>88.051982509947777</v>
      </c>
      <c r="Q2" s="31">
        <f t="shared" si="1"/>
        <v>77.455335817592186</v>
      </c>
      <c r="R2" s="31">
        <f t="shared" si="1"/>
        <v>82.607241807899129</v>
      </c>
      <c r="S2" s="31">
        <f t="shared" si="1"/>
        <v>90.663513901188807</v>
      </c>
      <c r="T2" s="31">
        <f t="shared" si="1"/>
        <v>78.217254227836662</v>
      </c>
      <c r="U2" s="31">
        <f t="shared" si="1"/>
        <v>76.514282984936102</v>
      </c>
      <c r="V2" s="31">
        <f t="shared" si="1"/>
        <v>54.66227190238083</v>
      </c>
      <c r="W2" s="31">
        <f t="shared" si="1"/>
        <v>56.171777969062816</v>
      </c>
      <c r="X2" s="31">
        <f t="shared" ref="X2" si="2">SUM(X3,X17,X22,X25,X26,X51,X52,X71,X74,X75,X76)</f>
        <v>51.387544757602271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" si="10">SUM(D9:D10)</f>
        <v>0</v>
      </c>
      <c r="E8" s="29">
        <f t="shared" ref="E8:X8" si="11">SUM(E9:E10)</f>
        <v>0</v>
      </c>
      <c r="F8" s="29">
        <f t="shared" si="11"/>
        <v>0</v>
      </c>
      <c r="G8" s="29">
        <f t="shared" si="11"/>
        <v>0</v>
      </c>
      <c r="H8" s="29">
        <f t="shared" si="11"/>
        <v>0</v>
      </c>
      <c r="I8" s="29">
        <f t="shared" si="11"/>
        <v>0</v>
      </c>
      <c r="J8" s="29">
        <f t="shared" si="11"/>
        <v>0</v>
      </c>
      <c r="K8" s="29">
        <f t="shared" si="11"/>
        <v>0</v>
      </c>
      <c r="L8" s="29">
        <f t="shared" si="11"/>
        <v>0</v>
      </c>
      <c r="M8" s="29">
        <f t="shared" si="11"/>
        <v>0</v>
      </c>
      <c r="N8" s="29">
        <f t="shared" si="11"/>
        <v>0</v>
      </c>
      <c r="O8" s="29">
        <f t="shared" si="11"/>
        <v>0</v>
      </c>
      <c r="P8" s="29">
        <f t="shared" si="11"/>
        <v>0</v>
      </c>
      <c r="Q8" s="29">
        <f t="shared" si="11"/>
        <v>0</v>
      </c>
      <c r="R8" s="29">
        <f t="shared" si="11"/>
        <v>0</v>
      </c>
      <c r="S8" s="29">
        <f t="shared" si="11"/>
        <v>0</v>
      </c>
      <c r="T8" s="29">
        <f t="shared" si="11"/>
        <v>0</v>
      </c>
      <c r="U8" s="29">
        <f t="shared" si="11"/>
        <v>0</v>
      </c>
      <c r="V8" s="29">
        <f t="shared" si="11"/>
        <v>0</v>
      </c>
      <c r="W8" s="29">
        <f t="shared" si="11"/>
        <v>0</v>
      </c>
      <c r="X8" s="29">
        <f t="shared" si="11"/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" si="13">SUM(D12:D16)</f>
        <v>0</v>
      </c>
      <c r="E11" s="29">
        <f t="shared" ref="E11:X11" si="14">SUM(E12:E16)</f>
        <v>0</v>
      </c>
      <c r="F11" s="29">
        <f t="shared" si="14"/>
        <v>0</v>
      </c>
      <c r="G11" s="29">
        <f t="shared" si="14"/>
        <v>0</v>
      </c>
      <c r="H11" s="29">
        <f t="shared" si="14"/>
        <v>0</v>
      </c>
      <c r="I11" s="29">
        <f t="shared" si="14"/>
        <v>0</v>
      </c>
      <c r="J11" s="29">
        <f t="shared" si="14"/>
        <v>0</v>
      </c>
      <c r="K11" s="29">
        <f t="shared" si="14"/>
        <v>0</v>
      </c>
      <c r="L11" s="29">
        <f t="shared" si="14"/>
        <v>0</v>
      </c>
      <c r="M11" s="29">
        <f t="shared" si="14"/>
        <v>0</v>
      </c>
      <c r="N11" s="29">
        <f t="shared" si="14"/>
        <v>0</v>
      </c>
      <c r="O11" s="29">
        <f t="shared" si="14"/>
        <v>0</v>
      </c>
      <c r="P11" s="29">
        <f t="shared" si="14"/>
        <v>0</v>
      </c>
      <c r="Q11" s="29">
        <f t="shared" si="14"/>
        <v>0</v>
      </c>
      <c r="R11" s="29">
        <f t="shared" si="14"/>
        <v>0</v>
      </c>
      <c r="S11" s="29">
        <f t="shared" si="14"/>
        <v>0</v>
      </c>
      <c r="T11" s="29">
        <f t="shared" si="14"/>
        <v>0</v>
      </c>
      <c r="U11" s="29">
        <f t="shared" si="14"/>
        <v>0</v>
      </c>
      <c r="V11" s="29">
        <f t="shared" si="14"/>
        <v>0</v>
      </c>
      <c r="W11" s="29">
        <f t="shared" si="14"/>
        <v>0</v>
      </c>
      <c r="X11" s="29">
        <f t="shared" si="14"/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" si="16">SUM(D18:D21)</f>
        <v>0</v>
      </c>
      <c r="E17" s="37">
        <f t="shared" ref="E17:X17" si="17">SUM(E18:E21)</f>
        <v>0</v>
      </c>
      <c r="F17" s="37">
        <f t="shared" si="17"/>
        <v>0</v>
      </c>
      <c r="G17" s="37">
        <f t="shared" si="17"/>
        <v>0</v>
      </c>
      <c r="H17" s="37">
        <f t="shared" si="17"/>
        <v>0</v>
      </c>
      <c r="I17" s="37">
        <f t="shared" si="17"/>
        <v>0</v>
      </c>
      <c r="J17" s="37">
        <f t="shared" si="17"/>
        <v>0</v>
      </c>
      <c r="K17" s="37">
        <f t="shared" si="17"/>
        <v>0</v>
      </c>
      <c r="L17" s="37">
        <f t="shared" si="17"/>
        <v>0</v>
      </c>
      <c r="M17" s="37">
        <f t="shared" si="17"/>
        <v>0</v>
      </c>
      <c r="N17" s="37">
        <f t="shared" si="17"/>
        <v>0</v>
      </c>
      <c r="O17" s="37">
        <f t="shared" si="17"/>
        <v>0</v>
      </c>
      <c r="P17" s="37">
        <f t="shared" si="17"/>
        <v>0</v>
      </c>
      <c r="Q17" s="37">
        <f t="shared" si="17"/>
        <v>0</v>
      </c>
      <c r="R17" s="37">
        <f t="shared" si="17"/>
        <v>0</v>
      </c>
      <c r="S17" s="37">
        <f t="shared" si="17"/>
        <v>0</v>
      </c>
      <c r="T17" s="37">
        <f t="shared" si="17"/>
        <v>0</v>
      </c>
      <c r="U17" s="37">
        <f t="shared" si="17"/>
        <v>0</v>
      </c>
      <c r="V17" s="37">
        <f t="shared" si="17"/>
        <v>0</v>
      </c>
      <c r="W17" s="37">
        <f t="shared" si="17"/>
        <v>0</v>
      </c>
      <c r="X17" s="37">
        <f t="shared" si="17"/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" si="19">SUM(D23:D24)</f>
        <v>0</v>
      </c>
      <c r="E22" s="37">
        <f t="shared" ref="E22:X22" si="20">SUM(E23:E24)</f>
        <v>0</v>
      </c>
      <c r="F22" s="37">
        <f t="shared" si="20"/>
        <v>0</v>
      </c>
      <c r="G22" s="37">
        <f t="shared" si="20"/>
        <v>0</v>
      </c>
      <c r="H22" s="37">
        <f t="shared" si="20"/>
        <v>0</v>
      </c>
      <c r="I22" s="37">
        <f t="shared" si="20"/>
        <v>0</v>
      </c>
      <c r="J22" s="37">
        <f t="shared" si="20"/>
        <v>0</v>
      </c>
      <c r="K22" s="37">
        <f t="shared" si="20"/>
        <v>0</v>
      </c>
      <c r="L22" s="37">
        <f t="shared" si="20"/>
        <v>0</v>
      </c>
      <c r="M22" s="37">
        <f t="shared" si="20"/>
        <v>0</v>
      </c>
      <c r="N22" s="37">
        <f t="shared" si="20"/>
        <v>0</v>
      </c>
      <c r="O22" s="37">
        <f t="shared" si="20"/>
        <v>0</v>
      </c>
      <c r="P22" s="37">
        <f t="shared" si="20"/>
        <v>0</v>
      </c>
      <c r="Q22" s="37">
        <f t="shared" si="20"/>
        <v>0</v>
      </c>
      <c r="R22" s="37">
        <f t="shared" si="20"/>
        <v>0</v>
      </c>
      <c r="S22" s="37">
        <f t="shared" si="20"/>
        <v>0</v>
      </c>
      <c r="T22" s="37">
        <f t="shared" si="20"/>
        <v>0</v>
      </c>
      <c r="U22" s="37">
        <f t="shared" si="20"/>
        <v>0</v>
      </c>
      <c r="V22" s="37">
        <f t="shared" si="20"/>
        <v>0</v>
      </c>
      <c r="W22" s="37">
        <f t="shared" si="20"/>
        <v>0</v>
      </c>
      <c r="X22" s="37">
        <f t="shared" si="20"/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2.6592073535214387E-2</v>
      </c>
      <c r="D26" s="37">
        <f t="shared" ref="D26" si="22">SUM(D27,D33)</f>
        <v>2.613752726320679E-2</v>
      </c>
      <c r="E26" s="37">
        <f t="shared" ref="E26:X26" si="23">SUM(E27,E33)</f>
        <v>2.5034921467450129E-2</v>
      </c>
      <c r="F26" s="37">
        <f t="shared" si="23"/>
        <v>2.5585498883348209E-2</v>
      </c>
      <c r="G26" s="37">
        <f t="shared" si="23"/>
        <v>0</v>
      </c>
      <c r="H26" s="37">
        <f t="shared" si="23"/>
        <v>0</v>
      </c>
      <c r="I26" s="37">
        <f t="shared" si="23"/>
        <v>0</v>
      </c>
      <c r="J26" s="37">
        <f t="shared" si="23"/>
        <v>0</v>
      </c>
      <c r="K26" s="37">
        <f t="shared" si="23"/>
        <v>0</v>
      </c>
      <c r="L26" s="37">
        <f t="shared" si="23"/>
        <v>0</v>
      </c>
      <c r="M26" s="37">
        <f t="shared" si="23"/>
        <v>0</v>
      </c>
      <c r="N26" s="37">
        <f t="shared" si="23"/>
        <v>0</v>
      </c>
      <c r="O26" s="37">
        <f t="shared" si="23"/>
        <v>0</v>
      </c>
      <c r="P26" s="37">
        <f t="shared" si="23"/>
        <v>0</v>
      </c>
      <c r="Q26" s="37">
        <f t="shared" si="23"/>
        <v>0</v>
      </c>
      <c r="R26" s="37">
        <f t="shared" si="23"/>
        <v>5.4339464115241249E-3</v>
      </c>
      <c r="S26" s="37">
        <f t="shared" si="23"/>
        <v>5.0784664434092297E-3</v>
      </c>
      <c r="T26" s="37">
        <f t="shared" si="23"/>
        <v>5.2439082509259374E-3</v>
      </c>
      <c r="U26" s="37">
        <f t="shared" si="23"/>
        <v>6.8678772916559491E-3</v>
      </c>
      <c r="V26" s="37">
        <f t="shared" si="23"/>
        <v>5.1096555285065261E-3</v>
      </c>
      <c r="W26" s="37">
        <f t="shared" si="23"/>
        <v>3.8627345775766558E-3</v>
      </c>
      <c r="X26" s="37">
        <f t="shared" si="23"/>
        <v>2.2213167046444137E-3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" si="25">SUM(D28:D32)</f>
        <v>0</v>
      </c>
      <c r="E27" s="29">
        <f t="shared" ref="E27:X27" si="26">SUM(E28:E32)</f>
        <v>0</v>
      </c>
      <c r="F27" s="29">
        <f t="shared" si="26"/>
        <v>0</v>
      </c>
      <c r="G27" s="29">
        <f t="shared" si="26"/>
        <v>0</v>
      </c>
      <c r="H27" s="29">
        <f t="shared" si="26"/>
        <v>0</v>
      </c>
      <c r="I27" s="29">
        <f t="shared" si="26"/>
        <v>0</v>
      </c>
      <c r="J27" s="29">
        <f t="shared" si="26"/>
        <v>0</v>
      </c>
      <c r="K27" s="29">
        <f t="shared" si="26"/>
        <v>0</v>
      </c>
      <c r="L27" s="29">
        <f t="shared" si="26"/>
        <v>0</v>
      </c>
      <c r="M27" s="29">
        <f t="shared" si="26"/>
        <v>0</v>
      </c>
      <c r="N27" s="29">
        <f t="shared" si="26"/>
        <v>0</v>
      </c>
      <c r="O27" s="29">
        <f t="shared" si="26"/>
        <v>0</v>
      </c>
      <c r="P27" s="29">
        <f t="shared" si="26"/>
        <v>0</v>
      </c>
      <c r="Q27" s="29">
        <f t="shared" si="26"/>
        <v>0</v>
      </c>
      <c r="R27" s="29">
        <f t="shared" si="26"/>
        <v>0</v>
      </c>
      <c r="S27" s="29">
        <f t="shared" si="26"/>
        <v>0</v>
      </c>
      <c r="T27" s="29">
        <f t="shared" si="26"/>
        <v>0</v>
      </c>
      <c r="U27" s="29">
        <f t="shared" si="26"/>
        <v>0</v>
      </c>
      <c r="V27" s="29">
        <f t="shared" si="26"/>
        <v>0</v>
      </c>
      <c r="W27" s="29">
        <f t="shared" si="26"/>
        <v>0</v>
      </c>
      <c r="X27" s="29">
        <f t="shared" si="26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2.6592073535214387E-2</v>
      </c>
      <c r="D33" s="29">
        <f t="shared" ref="D33" si="28">SUM(D34:D50)</f>
        <v>2.613752726320679E-2</v>
      </c>
      <c r="E33" s="29">
        <f t="shared" ref="E33:X33" si="29">SUM(E34:E50)</f>
        <v>2.5034921467450129E-2</v>
      </c>
      <c r="F33" s="29">
        <f t="shared" si="29"/>
        <v>2.5585498883348209E-2</v>
      </c>
      <c r="G33" s="29">
        <f t="shared" si="29"/>
        <v>0</v>
      </c>
      <c r="H33" s="29">
        <f t="shared" si="29"/>
        <v>0</v>
      </c>
      <c r="I33" s="29">
        <f t="shared" si="29"/>
        <v>0</v>
      </c>
      <c r="J33" s="29">
        <f t="shared" si="29"/>
        <v>0</v>
      </c>
      <c r="K33" s="29">
        <f t="shared" si="29"/>
        <v>0</v>
      </c>
      <c r="L33" s="29">
        <f t="shared" si="29"/>
        <v>0</v>
      </c>
      <c r="M33" s="29">
        <f t="shared" si="29"/>
        <v>0</v>
      </c>
      <c r="N33" s="29">
        <f t="shared" si="29"/>
        <v>0</v>
      </c>
      <c r="O33" s="29">
        <f t="shared" si="29"/>
        <v>0</v>
      </c>
      <c r="P33" s="29">
        <f t="shared" si="29"/>
        <v>0</v>
      </c>
      <c r="Q33" s="29">
        <f t="shared" si="29"/>
        <v>0</v>
      </c>
      <c r="R33" s="29">
        <f t="shared" si="29"/>
        <v>5.4339464115241249E-3</v>
      </c>
      <c r="S33" s="29">
        <f t="shared" si="29"/>
        <v>5.0784664434092297E-3</v>
      </c>
      <c r="T33" s="29">
        <f t="shared" si="29"/>
        <v>5.2439082509259374E-3</v>
      </c>
      <c r="U33" s="29">
        <f t="shared" si="29"/>
        <v>6.8678772916559491E-3</v>
      </c>
      <c r="V33" s="29">
        <f t="shared" si="29"/>
        <v>5.1096555285065261E-3</v>
      </c>
      <c r="W33" s="29">
        <f t="shared" si="29"/>
        <v>3.8627345775766558E-3</v>
      </c>
      <c r="X33" s="29">
        <f t="shared" si="29"/>
        <v>2.2213167046444137E-3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2.6592073535214387E-2</v>
      </c>
      <c r="D43" s="10">
        <v>2.613752726320679E-2</v>
      </c>
      <c r="E43" s="10">
        <v>2.5034921467450129E-2</v>
      </c>
      <c r="F43" s="10">
        <v>2.5585498883348209E-2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5.4339464115241249E-3</v>
      </c>
      <c r="S43" s="10">
        <v>5.0784664434092297E-3</v>
      </c>
      <c r="T43" s="10">
        <v>5.2439082509259374E-3</v>
      </c>
      <c r="U43" s="10">
        <v>6.8678772916559491E-3</v>
      </c>
      <c r="V43" s="10">
        <v>5.1096555285065261E-3</v>
      </c>
      <c r="W43" s="10">
        <v>3.8627345775766558E-3</v>
      </c>
      <c r="X43" s="10">
        <v>2.2213167046444137E-3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12.69682885869295</v>
      </c>
      <c r="D51" s="37">
        <v>11.759883071147071</v>
      </c>
      <c r="E51" s="37">
        <v>11.867604610310599</v>
      </c>
      <c r="F51" s="37">
        <v>11.301007146355291</v>
      </c>
      <c r="G51" s="37">
        <v>11.65465894764022</v>
      </c>
      <c r="H51" s="37">
        <v>11.865458341736099</v>
      </c>
      <c r="I51" s="37">
        <v>10.977173380722732</v>
      </c>
      <c r="J51" s="37">
        <v>8.2419412581073352</v>
      </c>
      <c r="K51" s="37">
        <v>6.1037568130624669</v>
      </c>
      <c r="L51" s="37">
        <v>7.2655394090200787</v>
      </c>
      <c r="M51" s="37">
        <v>9.6447783655867934</v>
      </c>
      <c r="N51" s="37">
        <v>8.5841580259618819</v>
      </c>
      <c r="O51" s="37">
        <v>8.6618255468700358</v>
      </c>
      <c r="P51" s="37">
        <v>8.4348777812807079</v>
      </c>
      <c r="Q51" s="37">
        <v>6.7757395291747837</v>
      </c>
      <c r="R51" s="37">
        <v>7.4319259753285811</v>
      </c>
      <c r="S51" s="37">
        <v>8.2570573033539745</v>
      </c>
      <c r="T51" s="37">
        <v>6.1015627823031302</v>
      </c>
      <c r="U51" s="37">
        <v>6.1966073471565037</v>
      </c>
      <c r="V51" s="37">
        <v>3.3861387526302167</v>
      </c>
      <c r="W51" s="37">
        <v>3.8228752090126079</v>
      </c>
      <c r="X51" s="37">
        <v>3.9258946309437457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9.3783037821902879E-2</v>
      </c>
      <c r="D52" s="37">
        <f t="shared" ref="D52" si="31">SUM(D53:D70)</f>
        <v>8.9754417250058019E-2</v>
      </c>
      <c r="E52" s="37">
        <f t="shared" ref="E52:X52" si="32">SUM(E53:E70)</f>
        <v>9.351919126856878E-2</v>
      </c>
      <c r="F52" s="37">
        <f t="shared" si="32"/>
        <v>6.2333131133529708E-2</v>
      </c>
      <c r="G52" s="37">
        <f t="shared" si="32"/>
        <v>0.10561321990511743</v>
      </c>
      <c r="H52" s="37">
        <f t="shared" si="32"/>
        <v>8.1441671675209507E-2</v>
      </c>
      <c r="I52" s="37">
        <f t="shared" si="32"/>
        <v>9.4883026125700626E-2</v>
      </c>
      <c r="J52" s="37">
        <f t="shared" si="32"/>
        <v>7.0800494995232999E-2</v>
      </c>
      <c r="K52" s="37">
        <f t="shared" si="32"/>
        <v>5.8180804005362831E-2</v>
      </c>
      <c r="L52" s="37">
        <f t="shared" si="32"/>
        <v>9.4999530712579286E-2</v>
      </c>
      <c r="M52" s="37">
        <f t="shared" si="32"/>
        <v>0.1066439345916088</v>
      </c>
      <c r="N52" s="37">
        <f t="shared" si="32"/>
        <v>9.3693127152912864E-2</v>
      </c>
      <c r="O52" s="37">
        <f t="shared" si="32"/>
        <v>9.5022668533528101E-2</v>
      </c>
      <c r="P52" s="37">
        <f t="shared" si="32"/>
        <v>0.10291417309561803</v>
      </c>
      <c r="Q52" s="37">
        <f t="shared" si="32"/>
        <v>0.11908703266816376</v>
      </c>
      <c r="R52" s="37">
        <f t="shared" si="32"/>
        <v>0.1041378580942391</v>
      </c>
      <c r="S52" s="37">
        <f t="shared" si="32"/>
        <v>0.1214310996251029</v>
      </c>
      <c r="T52" s="37">
        <f t="shared" si="32"/>
        <v>9.1001886840830923E-2</v>
      </c>
      <c r="U52" s="37">
        <f t="shared" si="32"/>
        <v>0.16639210008575958</v>
      </c>
      <c r="V52" s="37">
        <f t="shared" si="32"/>
        <v>9.7512230585690626E-2</v>
      </c>
      <c r="W52" s="37">
        <f t="shared" si="32"/>
        <v>0.124760008790145</v>
      </c>
      <c r="X52" s="37">
        <f t="shared" si="32"/>
        <v>0.1278436136577025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9.3783037821902879E-2</v>
      </c>
      <c r="D61" s="10">
        <v>8.9754417250058019E-2</v>
      </c>
      <c r="E61" s="10">
        <v>9.351919126856878E-2</v>
      </c>
      <c r="F61" s="10">
        <v>6.2333131133529708E-2</v>
      </c>
      <c r="G61" s="10">
        <v>0.10561321990511743</v>
      </c>
      <c r="H61" s="10">
        <v>8.1441671675209507E-2</v>
      </c>
      <c r="I61" s="10">
        <v>9.4883026125700626E-2</v>
      </c>
      <c r="J61" s="10">
        <v>7.0800494995232999E-2</v>
      </c>
      <c r="K61" s="10">
        <v>5.8180804005362831E-2</v>
      </c>
      <c r="L61" s="10">
        <v>9.4999530712579286E-2</v>
      </c>
      <c r="M61" s="10">
        <v>0.1066439345916088</v>
      </c>
      <c r="N61" s="10">
        <v>9.3693127152912864E-2</v>
      </c>
      <c r="O61" s="10">
        <v>9.5022668533528101E-2</v>
      </c>
      <c r="P61" s="10">
        <v>0.10291417309561803</v>
      </c>
      <c r="Q61" s="10">
        <v>0.11908703266816376</v>
      </c>
      <c r="R61" s="10">
        <v>0.1041378580942391</v>
      </c>
      <c r="S61" s="10">
        <v>0.1214310996251029</v>
      </c>
      <c r="T61" s="10">
        <v>9.1001886840830923E-2</v>
      </c>
      <c r="U61" s="10">
        <v>0.16639210008575958</v>
      </c>
      <c r="V61" s="10">
        <v>9.7512230585690626E-2</v>
      </c>
      <c r="W61" s="10">
        <v>0.124760008790145</v>
      </c>
      <c r="X61" s="10">
        <v>0.1278436136577025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" si="34">SUM(D72:D73)</f>
        <v>0</v>
      </c>
      <c r="E71" s="37">
        <f t="shared" ref="E71:X71" si="35">SUM(E72:E73)</f>
        <v>0</v>
      </c>
      <c r="F71" s="37">
        <f t="shared" si="35"/>
        <v>0</v>
      </c>
      <c r="G71" s="37">
        <f t="shared" si="35"/>
        <v>0</v>
      </c>
      <c r="H71" s="37">
        <f t="shared" si="35"/>
        <v>0</v>
      </c>
      <c r="I71" s="37">
        <f t="shared" si="35"/>
        <v>0</v>
      </c>
      <c r="J71" s="37">
        <f t="shared" si="35"/>
        <v>0</v>
      </c>
      <c r="K71" s="37">
        <f t="shared" si="35"/>
        <v>0</v>
      </c>
      <c r="L71" s="37">
        <f t="shared" si="35"/>
        <v>0</v>
      </c>
      <c r="M71" s="37">
        <f t="shared" si="35"/>
        <v>0</v>
      </c>
      <c r="N71" s="37">
        <f t="shared" si="35"/>
        <v>0</v>
      </c>
      <c r="O71" s="37">
        <f t="shared" si="35"/>
        <v>0</v>
      </c>
      <c r="P71" s="37">
        <f t="shared" si="35"/>
        <v>0</v>
      </c>
      <c r="Q71" s="37">
        <f t="shared" si="35"/>
        <v>0</v>
      </c>
      <c r="R71" s="37">
        <f t="shared" si="35"/>
        <v>0</v>
      </c>
      <c r="S71" s="37">
        <f t="shared" si="35"/>
        <v>0</v>
      </c>
      <c r="T71" s="37">
        <f t="shared" si="35"/>
        <v>0</v>
      </c>
      <c r="U71" s="37">
        <f t="shared" si="35"/>
        <v>0</v>
      </c>
      <c r="V71" s="37">
        <f t="shared" si="35"/>
        <v>0</v>
      </c>
      <c r="W71" s="37">
        <f t="shared" si="35"/>
        <v>0</v>
      </c>
      <c r="X71" s="37">
        <f t="shared" si="35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117.39456051128313</v>
      </c>
      <c r="D76" s="40">
        <v>111.41996270917512</v>
      </c>
      <c r="E76" s="40">
        <v>116.47679746189108</v>
      </c>
      <c r="F76" s="40">
        <v>113.11459630031891</v>
      </c>
      <c r="G76" s="40">
        <v>113.51661345162586</v>
      </c>
      <c r="H76" s="40">
        <v>111.71458928642937</v>
      </c>
      <c r="I76" s="40">
        <v>111.32740971782465</v>
      </c>
      <c r="J76" s="40">
        <v>108.18683812416538</v>
      </c>
      <c r="K76" s="40">
        <v>102.8519525728923</v>
      </c>
      <c r="L76" s="40">
        <v>82.111813052723136</v>
      </c>
      <c r="M76" s="40">
        <v>83.76171094389386</v>
      </c>
      <c r="N76" s="40">
        <v>78.64607775159881</v>
      </c>
      <c r="O76" s="40">
        <v>78.735010298041104</v>
      </c>
      <c r="P76" s="40">
        <v>79.514190555571446</v>
      </c>
      <c r="Q76" s="40">
        <v>70.560509255749238</v>
      </c>
      <c r="R76" s="40">
        <v>75.065744028064785</v>
      </c>
      <c r="S76" s="40">
        <v>82.279947031766326</v>
      </c>
      <c r="T76" s="40">
        <v>72.019445650441767</v>
      </c>
      <c r="U76" s="40">
        <v>70.144415660402188</v>
      </c>
      <c r="V76" s="40">
        <v>51.173511263636414</v>
      </c>
      <c r="W76" s="40">
        <v>52.220280016682487</v>
      </c>
      <c r="X76" s="40">
        <v>47.331585196296182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190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2362.1999140154771</v>
      </c>
      <c r="D2" s="31">
        <f t="shared" si="0"/>
        <v>2317.1514187446255</v>
      </c>
      <c r="E2" s="31">
        <f t="shared" si="0"/>
        <v>2345.5380051590714</v>
      </c>
      <c r="F2" s="31">
        <f t="shared" si="0"/>
        <v>2260.9748065348235</v>
      </c>
      <c r="G2" s="31">
        <f t="shared" si="0"/>
        <v>2230.6557179707652</v>
      </c>
      <c r="H2" s="31">
        <f t="shared" si="0"/>
        <v>2189.8944110060188</v>
      </c>
      <c r="I2" s="31">
        <f t="shared" si="0"/>
        <v>2143.1238177128116</v>
      </c>
      <c r="J2" s="31">
        <f t="shared" si="0"/>
        <v>2144.2966466036105</v>
      </c>
      <c r="K2" s="31">
        <f t="shared" si="0"/>
        <v>2052.006706792778</v>
      </c>
      <c r="L2" s="31">
        <f t="shared" si="0"/>
        <v>1784.5477214101461</v>
      </c>
      <c r="M2" s="31">
        <f t="shared" si="0"/>
        <v>1895.6201203783316</v>
      </c>
      <c r="N2" s="31">
        <f t="shared" si="0"/>
        <v>1987.0858985382629</v>
      </c>
      <c r="O2" s="31">
        <f t="shared" si="0"/>
        <v>1901.4813413585557</v>
      </c>
      <c r="P2" s="31">
        <f t="shared" si="0"/>
        <v>1874.7282889079963</v>
      </c>
      <c r="Q2" s="31">
        <f t="shared" si="0"/>
        <v>1991.2930352536537</v>
      </c>
      <c r="R2" s="31">
        <f t="shared" si="0"/>
        <v>1947.7927773000856</v>
      </c>
      <c r="S2" s="31">
        <f t="shared" si="0"/>
        <v>1972.0309544282027</v>
      </c>
      <c r="T2" s="31">
        <f t="shared" si="0"/>
        <v>1990.0077386070507</v>
      </c>
      <c r="U2" s="31">
        <f t="shared" si="0"/>
        <v>2048.6313843508169</v>
      </c>
      <c r="V2" s="31">
        <f t="shared" si="0"/>
        <v>1993.9404127257089</v>
      </c>
      <c r="W2" s="31">
        <f t="shared" si="0"/>
        <v>1965.4724849527088</v>
      </c>
      <c r="X2" s="31">
        <f t="shared" ref="X2" si="1">SUM(X3,X17,X22,X25,X26,X51,X52,X71,X74,X75,X76)</f>
        <v>1973.9268271711089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25.193465176268269</v>
      </c>
      <c r="D3" s="34">
        <f t="shared" si="2"/>
        <v>25.193465176268269</v>
      </c>
      <c r="E3" s="34">
        <f t="shared" si="2"/>
        <v>27.292949269131551</v>
      </c>
      <c r="F3" s="34">
        <f t="shared" si="2"/>
        <v>19.594926913155629</v>
      </c>
      <c r="G3" s="34">
        <f t="shared" si="2"/>
        <v>12.596732588134129</v>
      </c>
      <c r="H3" s="34">
        <f t="shared" si="2"/>
        <v>13.99638865004299</v>
      </c>
      <c r="I3" s="34">
        <f t="shared" si="2"/>
        <v>23.093981083404991</v>
      </c>
      <c r="J3" s="34">
        <f t="shared" si="2"/>
        <v>41.989079965606187</v>
      </c>
      <c r="K3" s="34">
        <f t="shared" si="2"/>
        <v>27.292949269131551</v>
      </c>
      <c r="L3" s="34">
        <f t="shared" si="2"/>
        <v>25.193465176268269</v>
      </c>
      <c r="M3" s="34">
        <f t="shared" si="2"/>
        <v>25.193465176268269</v>
      </c>
      <c r="N3" s="34">
        <f t="shared" si="2"/>
        <v>22.394153052450559</v>
      </c>
      <c r="O3" s="34">
        <f t="shared" si="2"/>
        <v>25.893293207222701</v>
      </c>
      <c r="P3" s="34">
        <f t="shared" si="2"/>
        <v>19.594926913155629</v>
      </c>
      <c r="Q3" s="34">
        <f t="shared" si="2"/>
        <v>24.040842648323299</v>
      </c>
      <c r="R3" s="34">
        <f t="shared" si="2"/>
        <v>17.922957867583829</v>
      </c>
      <c r="S3" s="34">
        <f t="shared" si="2"/>
        <v>19.621152192605329</v>
      </c>
      <c r="T3" s="34">
        <f t="shared" si="2"/>
        <v>24.980309544282029</v>
      </c>
      <c r="U3" s="34">
        <f t="shared" si="2"/>
        <v>20.61418744625967</v>
      </c>
      <c r="V3" s="34">
        <f t="shared" si="2"/>
        <v>20.569991401547721</v>
      </c>
      <c r="W3" s="34">
        <f t="shared" si="2"/>
        <v>14.918314703353399</v>
      </c>
      <c r="X3" s="34">
        <f t="shared" ref="X3" si="3">SUM(X4,X8,X11)</f>
        <v>15.935941530524506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25.193465176268269</v>
      </c>
      <c r="D4" s="29">
        <f t="shared" si="4"/>
        <v>25.193465176268269</v>
      </c>
      <c r="E4" s="29">
        <f t="shared" si="4"/>
        <v>27.292949269131551</v>
      </c>
      <c r="F4" s="29">
        <f t="shared" si="4"/>
        <v>19.594926913155629</v>
      </c>
      <c r="G4" s="29">
        <f t="shared" si="4"/>
        <v>12.596732588134129</v>
      </c>
      <c r="H4" s="29">
        <f t="shared" si="4"/>
        <v>13.99638865004299</v>
      </c>
      <c r="I4" s="29">
        <f t="shared" si="4"/>
        <v>23.093981083404991</v>
      </c>
      <c r="J4" s="29">
        <f t="shared" si="4"/>
        <v>41.989079965606187</v>
      </c>
      <c r="K4" s="29">
        <f t="shared" si="4"/>
        <v>27.292949269131551</v>
      </c>
      <c r="L4" s="29">
        <f t="shared" si="4"/>
        <v>25.193465176268269</v>
      </c>
      <c r="M4" s="29">
        <f t="shared" si="4"/>
        <v>25.193465176268269</v>
      </c>
      <c r="N4" s="29">
        <f t="shared" si="4"/>
        <v>22.394153052450559</v>
      </c>
      <c r="O4" s="29">
        <f t="shared" si="4"/>
        <v>25.893293207222701</v>
      </c>
      <c r="P4" s="29">
        <f t="shared" si="4"/>
        <v>19.594926913155629</v>
      </c>
      <c r="Q4" s="29">
        <f t="shared" si="4"/>
        <v>24.040842648323299</v>
      </c>
      <c r="R4" s="29">
        <f t="shared" si="4"/>
        <v>17.922957867583829</v>
      </c>
      <c r="S4" s="29">
        <f t="shared" si="4"/>
        <v>19.621152192605329</v>
      </c>
      <c r="T4" s="29">
        <f t="shared" si="4"/>
        <v>24.980309544282029</v>
      </c>
      <c r="U4" s="29">
        <f t="shared" si="4"/>
        <v>20.61418744625967</v>
      </c>
      <c r="V4" s="29">
        <f t="shared" si="4"/>
        <v>20.569991401547721</v>
      </c>
      <c r="W4" s="29">
        <f t="shared" si="4"/>
        <v>14.918314703353399</v>
      </c>
      <c r="X4" s="29">
        <f t="shared" ref="X4" si="5">SUM(X5:X7)</f>
        <v>15.935941530524506</v>
      </c>
    </row>
    <row r="5" spans="1:24" ht="11.25" customHeight="1" x14ac:dyDescent="0.2">
      <c r="A5" s="41" t="s">
        <v>5</v>
      </c>
      <c r="B5" s="9" t="s">
        <v>6</v>
      </c>
      <c r="C5" s="10">
        <v>25.193465176268269</v>
      </c>
      <c r="D5" s="10">
        <v>25.193465176268269</v>
      </c>
      <c r="E5" s="10">
        <v>27.292949269131551</v>
      </c>
      <c r="F5" s="10">
        <v>19.594926913155629</v>
      </c>
      <c r="G5" s="10">
        <v>12.596732588134129</v>
      </c>
      <c r="H5" s="10">
        <v>13.99638865004299</v>
      </c>
      <c r="I5" s="10">
        <v>23.093981083404991</v>
      </c>
      <c r="J5" s="10">
        <v>41.989079965606187</v>
      </c>
      <c r="K5" s="10">
        <v>27.292949269131551</v>
      </c>
      <c r="L5" s="10">
        <v>25.193465176268269</v>
      </c>
      <c r="M5" s="10">
        <v>25.193465176268269</v>
      </c>
      <c r="N5" s="10">
        <v>22.394153052450559</v>
      </c>
      <c r="O5" s="10">
        <v>25.893293207222701</v>
      </c>
      <c r="P5" s="10">
        <v>19.594926913155629</v>
      </c>
      <c r="Q5" s="10">
        <v>24.040842648323299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9.114359415305244E-3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17.922957867583829</v>
      </c>
      <c r="S7" s="10">
        <v>19.621152192605329</v>
      </c>
      <c r="T7" s="10">
        <v>24.980309544282029</v>
      </c>
      <c r="U7" s="10">
        <v>20.61418744625967</v>
      </c>
      <c r="V7" s="10">
        <v>20.569991401547721</v>
      </c>
      <c r="W7" s="10">
        <v>14.918314703353399</v>
      </c>
      <c r="X7" s="10">
        <v>15.926827171109201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16.270249355116075</v>
      </c>
      <c r="D26" s="37">
        <f t="shared" si="14"/>
        <v>20.23740326741186</v>
      </c>
      <c r="E26" s="37">
        <f t="shared" si="14"/>
        <v>7.0555460017196907</v>
      </c>
      <c r="F26" s="37">
        <f t="shared" si="14"/>
        <v>9.8428202923473762</v>
      </c>
      <c r="G26" s="37">
        <f t="shared" si="14"/>
        <v>7.8842648323301789</v>
      </c>
      <c r="H26" s="37">
        <f t="shared" si="14"/>
        <v>16.219948409286324</v>
      </c>
      <c r="I26" s="37">
        <f t="shared" si="14"/>
        <v>21.567755803955286</v>
      </c>
      <c r="J26" s="37">
        <f t="shared" si="14"/>
        <v>15.391229578675839</v>
      </c>
      <c r="K26" s="37">
        <f t="shared" si="14"/>
        <v>5.1541702493551158</v>
      </c>
      <c r="L26" s="37">
        <f t="shared" si="14"/>
        <v>2.0612209802235588</v>
      </c>
      <c r="M26" s="37">
        <f t="shared" si="14"/>
        <v>3.2384350816852958</v>
      </c>
      <c r="N26" s="37">
        <f t="shared" si="14"/>
        <v>3.1430782459157349</v>
      </c>
      <c r="O26" s="37">
        <f t="shared" si="14"/>
        <v>10.36577815993121</v>
      </c>
      <c r="P26" s="37">
        <f t="shared" si="14"/>
        <v>2.1112639724849522</v>
      </c>
      <c r="Q26" s="37">
        <f t="shared" si="14"/>
        <v>5.2067067927773003</v>
      </c>
      <c r="R26" s="37">
        <f t="shared" si="14"/>
        <v>10.291057609630267</v>
      </c>
      <c r="S26" s="37">
        <f t="shared" si="14"/>
        <v>6.0742906276870157</v>
      </c>
      <c r="T26" s="37">
        <f t="shared" si="14"/>
        <v>1.2877901977644024</v>
      </c>
      <c r="U26" s="37">
        <f t="shared" si="14"/>
        <v>0.88658641444539965</v>
      </c>
      <c r="V26" s="37">
        <f t="shared" si="14"/>
        <v>2.4776440240756661</v>
      </c>
      <c r="W26" s="37">
        <f t="shared" si="14"/>
        <v>3.0292347377472053</v>
      </c>
      <c r="X26" s="37">
        <f t="shared" ref="X26" si="15">SUM(X27,X33)</f>
        <v>1.5288907996560621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16.270249355116075</v>
      </c>
      <c r="D33" s="29">
        <f t="shared" si="18"/>
        <v>20.23740326741186</v>
      </c>
      <c r="E33" s="29">
        <f t="shared" si="18"/>
        <v>7.0555460017196907</v>
      </c>
      <c r="F33" s="29">
        <f t="shared" si="18"/>
        <v>9.8428202923473762</v>
      </c>
      <c r="G33" s="29">
        <f t="shared" si="18"/>
        <v>7.8842648323301789</v>
      </c>
      <c r="H33" s="29">
        <f t="shared" si="18"/>
        <v>16.219948409286324</v>
      </c>
      <c r="I33" s="29">
        <f t="shared" si="18"/>
        <v>21.567755803955286</v>
      </c>
      <c r="J33" s="29">
        <f t="shared" si="18"/>
        <v>15.391229578675839</v>
      </c>
      <c r="K33" s="29">
        <f t="shared" si="18"/>
        <v>5.1541702493551158</v>
      </c>
      <c r="L33" s="29">
        <f t="shared" si="18"/>
        <v>2.0612209802235588</v>
      </c>
      <c r="M33" s="29">
        <f t="shared" si="18"/>
        <v>3.2384350816852958</v>
      </c>
      <c r="N33" s="29">
        <f t="shared" si="18"/>
        <v>3.1430782459157349</v>
      </c>
      <c r="O33" s="29">
        <f t="shared" si="18"/>
        <v>10.36577815993121</v>
      </c>
      <c r="P33" s="29">
        <f t="shared" si="18"/>
        <v>2.1112639724849522</v>
      </c>
      <c r="Q33" s="29">
        <f t="shared" si="18"/>
        <v>5.2067067927773003</v>
      </c>
      <c r="R33" s="29">
        <f t="shared" si="18"/>
        <v>10.291057609630267</v>
      </c>
      <c r="S33" s="29">
        <f t="shared" si="18"/>
        <v>6.0742906276870157</v>
      </c>
      <c r="T33" s="29">
        <f t="shared" si="18"/>
        <v>1.2877901977644024</v>
      </c>
      <c r="U33" s="29">
        <f t="shared" si="18"/>
        <v>0.88658641444539965</v>
      </c>
      <c r="V33" s="29">
        <f t="shared" si="18"/>
        <v>2.4776440240756661</v>
      </c>
      <c r="W33" s="29">
        <f t="shared" si="18"/>
        <v>3.0292347377472053</v>
      </c>
      <c r="X33" s="29">
        <f t="shared" ref="X33" si="19">SUM(X34:X50)</f>
        <v>1.5288907996560621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1.07944969905417</v>
      </c>
      <c r="L36" s="10">
        <v>0</v>
      </c>
      <c r="M36" s="10">
        <v>3.2384350816852958</v>
      </c>
      <c r="N36" s="10">
        <v>1.07944969905417</v>
      </c>
      <c r="O36" s="10">
        <v>1.07944969905417</v>
      </c>
      <c r="P36" s="10">
        <v>1.07944969905417</v>
      </c>
      <c r="Q36" s="10">
        <v>1.07944969905417</v>
      </c>
      <c r="R36" s="10">
        <v>0.5471195184866724</v>
      </c>
      <c r="S36" s="10">
        <v>0.73301805674978504</v>
      </c>
      <c r="T36" s="10">
        <v>0.95640584694754927</v>
      </c>
      <c r="U36" s="10">
        <v>0.56784178847807387</v>
      </c>
      <c r="V36" s="10">
        <v>0.4674118658641444</v>
      </c>
      <c r="W36" s="10">
        <v>0.44909716251074799</v>
      </c>
      <c r="X36" s="10">
        <v>0.39183147033533972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1.029406706792777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7.2055030094582972E-2</v>
      </c>
      <c r="V41" s="10">
        <v>3.3963886500429918E-2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12.35313843508168</v>
      </c>
      <c r="D43" s="10">
        <v>13.382545141874459</v>
      </c>
      <c r="E43" s="10">
        <v>4.1177128116938952</v>
      </c>
      <c r="F43" s="10">
        <v>1.029406706792777</v>
      </c>
      <c r="G43" s="10">
        <v>1.029406706792777</v>
      </c>
      <c r="H43" s="10">
        <v>11.32364574376612</v>
      </c>
      <c r="I43" s="10">
        <v>20.588478073946689</v>
      </c>
      <c r="J43" s="10">
        <v>14.41195184866724</v>
      </c>
      <c r="K43" s="10">
        <v>3.0954428202923472</v>
      </c>
      <c r="L43" s="10">
        <v>1.031814273430782</v>
      </c>
      <c r="M43" s="10">
        <v>0</v>
      </c>
      <c r="N43" s="10">
        <v>2.0636285468615649</v>
      </c>
      <c r="O43" s="10">
        <v>9.2863284608770407</v>
      </c>
      <c r="P43" s="10">
        <v>1.031814273430782</v>
      </c>
      <c r="Q43" s="10">
        <v>4.1272570937231299</v>
      </c>
      <c r="R43" s="10">
        <v>9.743938091143594</v>
      </c>
      <c r="S43" s="10">
        <v>5.3412725709372308</v>
      </c>
      <c r="T43" s="10">
        <v>0.33138435081685302</v>
      </c>
      <c r="U43" s="10">
        <v>0.24668959587274289</v>
      </c>
      <c r="V43" s="10">
        <v>1.969475494411006</v>
      </c>
      <c r="W43" s="10">
        <v>2.5751504729148751</v>
      </c>
      <c r="X43" s="10">
        <v>1.132244196044712</v>
      </c>
    </row>
    <row r="44" spans="1:24" ht="11.25" customHeight="1" x14ac:dyDescent="0.2">
      <c r="A44" s="41" t="s">
        <v>75</v>
      </c>
      <c r="B44" s="9" t="s">
        <v>76</v>
      </c>
      <c r="C44" s="10">
        <v>3.9171109200343932</v>
      </c>
      <c r="D44" s="10">
        <v>6.8548581255374019</v>
      </c>
      <c r="E44" s="10">
        <v>2.937833190025795</v>
      </c>
      <c r="F44" s="10">
        <v>8.8134135855545992</v>
      </c>
      <c r="G44" s="10">
        <v>6.8548581255374019</v>
      </c>
      <c r="H44" s="10">
        <v>4.8963026655202064</v>
      </c>
      <c r="I44" s="10">
        <v>0.9792777300085983</v>
      </c>
      <c r="J44" s="10">
        <v>0.9792777300085983</v>
      </c>
      <c r="K44" s="10">
        <v>0.9792777300085983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6.7927773000859854E-3</v>
      </c>
      <c r="W50" s="10">
        <v>4.9871023215821153E-3</v>
      </c>
      <c r="X50" s="10">
        <v>4.815133276010318E-3</v>
      </c>
    </row>
    <row r="51" spans="1:24" ht="11.25" customHeight="1" x14ac:dyDescent="0.2">
      <c r="A51" s="35" t="s">
        <v>89</v>
      </c>
      <c r="B51" s="36" t="s">
        <v>90</v>
      </c>
      <c r="C51" s="37">
        <v>1557.2175408426481</v>
      </c>
      <c r="D51" s="37">
        <v>1473.7268271711091</v>
      </c>
      <c r="E51" s="37">
        <v>1537.5055889939811</v>
      </c>
      <c r="F51" s="37">
        <v>1476.8652622527941</v>
      </c>
      <c r="G51" s="37">
        <v>1461.1730868443681</v>
      </c>
      <c r="H51" s="37">
        <v>1411.7751504729149</v>
      </c>
      <c r="I51" s="37">
        <v>1356.6592433361991</v>
      </c>
      <c r="J51" s="37">
        <v>1338.688564058469</v>
      </c>
      <c r="K51" s="37">
        <v>1293.6973344797941</v>
      </c>
      <c r="L51" s="37">
        <v>1118.504471195185</v>
      </c>
      <c r="M51" s="37">
        <v>1187.7862424763539</v>
      </c>
      <c r="N51" s="37">
        <v>1294.7291487532241</v>
      </c>
      <c r="O51" s="37">
        <v>1238.0225279449701</v>
      </c>
      <c r="P51" s="37">
        <v>1213.044110060189</v>
      </c>
      <c r="Q51" s="37">
        <v>1291.203783319002</v>
      </c>
      <c r="R51" s="37">
        <v>1246.122785898538</v>
      </c>
      <c r="S51" s="37">
        <v>1261.5067067927771</v>
      </c>
      <c r="T51" s="37">
        <v>1253.878331900258</v>
      </c>
      <c r="U51" s="37">
        <v>1288.9674118658641</v>
      </c>
      <c r="V51" s="37">
        <v>1325.4636285468609</v>
      </c>
      <c r="W51" s="37">
        <v>1302.125021496131</v>
      </c>
      <c r="X51" s="37">
        <v>1330.2300085984521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13.73361994840929</v>
      </c>
      <c r="D52" s="37">
        <f t="shared" si="20"/>
        <v>14.068013757523641</v>
      </c>
      <c r="E52" s="37">
        <f t="shared" si="20"/>
        <v>13.82914875322442</v>
      </c>
      <c r="F52" s="37">
        <f t="shared" si="20"/>
        <v>17.746259673258809</v>
      </c>
      <c r="G52" s="37">
        <f t="shared" si="20"/>
        <v>17.889595872742909</v>
      </c>
      <c r="H52" s="37">
        <f t="shared" si="20"/>
        <v>15.33387790197764</v>
      </c>
      <c r="I52" s="37">
        <f t="shared" si="20"/>
        <v>18.176182287188301</v>
      </c>
      <c r="J52" s="37">
        <f t="shared" si="20"/>
        <v>16.480395528804809</v>
      </c>
      <c r="K52" s="37">
        <f t="shared" si="20"/>
        <v>16.695356835769559</v>
      </c>
      <c r="L52" s="37">
        <f t="shared" si="20"/>
        <v>13.99638865004299</v>
      </c>
      <c r="M52" s="37">
        <f t="shared" si="20"/>
        <v>17.316337059329321</v>
      </c>
      <c r="N52" s="37">
        <f t="shared" si="20"/>
        <v>15.501117798796219</v>
      </c>
      <c r="O52" s="37">
        <f t="shared" si="20"/>
        <v>14.068013757523641</v>
      </c>
      <c r="P52" s="37">
        <f t="shared" si="20"/>
        <v>18.77325881341358</v>
      </c>
      <c r="Q52" s="37">
        <f t="shared" si="20"/>
        <v>17.937317282889079</v>
      </c>
      <c r="R52" s="37">
        <f t="shared" si="20"/>
        <v>14.111693895098879</v>
      </c>
      <c r="S52" s="37">
        <f t="shared" si="20"/>
        <v>13.32949269131556</v>
      </c>
      <c r="T52" s="37">
        <f t="shared" si="20"/>
        <v>13.278847807394669</v>
      </c>
      <c r="U52" s="37">
        <f t="shared" si="20"/>
        <v>61.106362854686161</v>
      </c>
      <c r="V52" s="37">
        <f t="shared" si="20"/>
        <v>55.467239896818569</v>
      </c>
      <c r="W52" s="37">
        <f t="shared" si="20"/>
        <v>48.282373172828891</v>
      </c>
      <c r="X52" s="37">
        <f t="shared" ref="X52" si="21">SUM(X53:X70)</f>
        <v>41.03774720550301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13.73361994840929</v>
      </c>
      <c r="D61" s="10">
        <v>14.068013757523641</v>
      </c>
      <c r="E61" s="10">
        <v>13.82914875322442</v>
      </c>
      <c r="F61" s="10">
        <v>17.746259673258809</v>
      </c>
      <c r="G61" s="10">
        <v>17.889595872742909</v>
      </c>
      <c r="H61" s="10">
        <v>15.33387790197764</v>
      </c>
      <c r="I61" s="10">
        <v>18.176182287188301</v>
      </c>
      <c r="J61" s="10">
        <v>16.480395528804809</v>
      </c>
      <c r="K61" s="10">
        <v>16.695356835769559</v>
      </c>
      <c r="L61" s="10">
        <v>13.99638865004299</v>
      </c>
      <c r="M61" s="10">
        <v>17.316337059329321</v>
      </c>
      <c r="N61" s="10">
        <v>15.501117798796219</v>
      </c>
      <c r="O61" s="10">
        <v>14.068013757523641</v>
      </c>
      <c r="P61" s="10">
        <v>18.77325881341358</v>
      </c>
      <c r="Q61" s="10">
        <v>17.937317282889079</v>
      </c>
      <c r="R61" s="10">
        <v>14.111693895098879</v>
      </c>
      <c r="S61" s="10">
        <v>13.32949269131556</v>
      </c>
      <c r="T61" s="10">
        <v>13.278847807394669</v>
      </c>
      <c r="U61" s="10">
        <v>22.257695614789341</v>
      </c>
      <c r="V61" s="10">
        <v>26.929836629406712</v>
      </c>
      <c r="W61" s="10">
        <v>28.86964746345658</v>
      </c>
      <c r="X61" s="10">
        <v>29.26130696474635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38.84866723989682</v>
      </c>
      <c r="V69" s="10">
        <v>28.537403267411861</v>
      </c>
      <c r="W69" s="10">
        <v>19.41272570937231</v>
      </c>
      <c r="X69" s="10">
        <v>11.77644024075666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201.63370593293209</v>
      </c>
      <c r="D75" s="37">
        <v>197.5972484952708</v>
      </c>
      <c r="E75" s="37">
        <v>184.10240756663799</v>
      </c>
      <c r="F75" s="37">
        <v>170.20154772141009</v>
      </c>
      <c r="G75" s="37">
        <v>169.4611349957008</v>
      </c>
      <c r="H75" s="37">
        <v>167.90868443680139</v>
      </c>
      <c r="I75" s="37">
        <v>131.36526225279451</v>
      </c>
      <c r="J75" s="37">
        <v>112.4008598452279</v>
      </c>
      <c r="K75" s="37">
        <v>120.6888220120378</v>
      </c>
      <c r="L75" s="37">
        <v>100.45855546001719</v>
      </c>
      <c r="M75" s="37">
        <v>114.19226139294931</v>
      </c>
      <c r="N75" s="37">
        <v>98.953826311263967</v>
      </c>
      <c r="O75" s="37">
        <v>70.91332760103181</v>
      </c>
      <c r="P75" s="37">
        <v>89.304471195184874</v>
      </c>
      <c r="Q75" s="37">
        <v>107.9344797936371</v>
      </c>
      <c r="R75" s="37">
        <v>110.8456577815993</v>
      </c>
      <c r="S75" s="37">
        <v>95.08555460017196</v>
      </c>
      <c r="T75" s="37">
        <v>111.3235597592433</v>
      </c>
      <c r="U75" s="37">
        <v>92.610576096302651</v>
      </c>
      <c r="V75" s="37">
        <v>9.7065348237317277</v>
      </c>
      <c r="W75" s="37">
        <v>18.266723989681861</v>
      </c>
      <c r="X75" s="37">
        <v>23.491917454858129</v>
      </c>
    </row>
    <row r="76" spans="1:24" ht="11.25" customHeight="1" x14ac:dyDescent="0.2">
      <c r="A76" s="38" t="s">
        <v>139</v>
      </c>
      <c r="B76" s="39" t="s">
        <v>140</v>
      </c>
      <c r="C76" s="40">
        <v>548.15133276010317</v>
      </c>
      <c r="D76" s="40">
        <v>586.32846087704206</v>
      </c>
      <c r="E76" s="40">
        <v>575.75236457437654</v>
      </c>
      <c r="F76" s="40">
        <v>566.72398968185723</v>
      </c>
      <c r="G76" s="40">
        <v>561.65090283748918</v>
      </c>
      <c r="H76" s="40">
        <v>564.6603611349957</v>
      </c>
      <c r="I76" s="40">
        <v>592.26139294926907</v>
      </c>
      <c r="J76" s="40">
        <v>619.34651762682711</v>
      </c>
      <c r="K76" s="40">
        <v>588.47807394668951</v>
      </c>
      <c r="L76" s="40">
        <v>524.33361994840925</v>
      </c>
      <c r="M76" s="40">
        <v>547.89337919174545</v>
      </c>
      <c r="N76" s="40">
        <v>552.36457437661215</v>
      </c>
      <c r="O76" s="40">
        <v>542.21840068787617</v>
      </c>
      <c r="P76" s="40">
        <v>531.90025795356837</v>
      </c>
      <c r="Q76" s="40">
        <v>544.96990541702485</v>
      </c>
      <c r="R76" s="40">
        <v>548.49862424763535</v>
      </c>
      <c r="S76" s="40">
        <v>576.4137575236457</v>
      </c>
      <c r="T76" s="40">
        <v>585.25889939810827</v>
      </c>
      <c r="U76" s="40">
        <v>584.44625967325874</v>
      </c>
      <c r="V76" s="40">
        <v>580.25537403267413</v>
      </c>
      <c r="W76" s="40">
        <v>578.85081685296643</v>
      </c>
      <c r="X76" s="40">
        <v>561.70232158211513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187</v>
      </c>
      <c r="B1" s="4" t="s">
        <v>248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133.02957867583834</v>
      </c>
      <c r="D2" s="31">
        <f t="shared" si="0"/>
        <v>137.71332760103181</v>
      </c>
      <c r="E2" s="31">
        <f t="shared" si="0"/>
        <v>139.63370593293206</v>
      </c>
      <c r="F2" s="31">
        <f t="shared" si="0"/>
        <v>135.41564918314702</v>
      </c>
      <c r="G2" s="31">
        <f t="shared" si="0"/>
        <v>128.93817712811693</v>
      </c>
      <c r="H2" s="31">
        <f t="shared" si="0"/>
        <v>119.2005159071367</v>
      </c>
      <c r="I2" s="31">
        <f t="shared" si="0"/>
        <v>110.04557179707653</v>
      </c>
      <c r="J2" s="31">
        <f t="shared" si="0"/>
        <v>110.48503869303525</v>
      </c>
      <c r="K2" s="31">
        <f t="shared" si="0"/>
        <v>130.27815993121237</v>
      </c>
      <c r="L2" s="31">
        <f t="shared" si="0"/>
        <v>132.4396388650043</v>
      </c>
      <c r="M2" s="31">
        <f t="shared" si="0"/>
        <v>132.11960447119517</v>
      </c>
      <c r="N2" s="31">
        <f t="shared" si="0"/>
        <v>94.272312983662928</v>
      </c>
      <c r="O2" s="31">
        <f t="shared" si="0"/>
        <v>92.1871883061049</v>
      </c>
      <c r="P2" s="31">
        <f t="shared" si="0"/>
        <v>99.863542562338779</v>
      </c>
      <c r="Q2" s="31">
        <f t="shared" si="0"/>
        <v>101.61917454858126</v>
      </c>
      <c r="R2" s="31">
        <f t="shared" si="0"/>
        <v>102.51590713671538</v>
      </c>
      <c r="S2" s="31">
        <f t="shared" si="0"/>
        <v>101.24686156491831</v>
      </c>
      <c r="T2" s="31">
        <f t="shared" si="0"/>
        <v>101.70576096302665</v>
      </c>
      <c r="U2" s="31">
        <f t="shared" si="0"/>
        <v>115.01134995700772</v>
      </c>
      <c r="V2" s="31">
        <f t="shared" si="0"/>
        <v>108.35339638865003</v>
      </c>
      <c r="W2" s="31">
        <f t="shared" si="0"/>
        <v>97.762854686156473</v>
      </c>
      <c r="X2" s="31">
        <f t="shared" ref="X2" si="1">SUM(X3,X17,X22,X25,X26,X51,X52,X71,X74,X75,X76)</f>
        <v>101.84823731728289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7.3061049011177968</v>
      </c>
      <c r="D26" s="37">
        <f t="shared" si="14"/>
        <v>7.2105760963026642</v>
      </c>
      <c r="E26" s="37">
        <f t="shared" si="14"/>
        <v>5.1971625107480648</v>
      </c>
      <c r="F26" s="37">
        <f t="shared" si="14"/>
        <v>7.2559759243336188</v>
      </c>
      <c r="G26" s="37">
        <f t="shared" si="14"/>
        <v>6.2265692175408418</v>
      </c>
      <c r="H26" s="37">
        <f t="shared" si="14"/>
        <v>4.1677558039552878</v>
      </c>
      <c r="I26" s="37">
        <f t="shared" si="14"/>
        <v>5.1971625107480648</v>
      </c>
      <c r="J26" s="37">
        <f t="shared" si="14"/>
        <v>5.1971625107480648</v>
      </c>
      <c r="K26" s="37">
        <f t="shared" si="14"/>
        <v>7.318056749785038</v>
      </c>
      <c r="L26" s="37">
        <f t="shared" si="14"/>
        <v>8.3450558899398111</v>
      </c>
      <c r="M26" s="37">
        <f t="shared" si="14"/>
        <v>4.1748925193465176</v>
      </c>
      <c r="N26" s="37">
        <f t="shared" si="14"/>
        <v>0</v>
      </c>
      <c r="O26" s="37">
        <f t="shared" si="14"/>
        <v>0</v>
      </c>
      <c r="P26" s="37">
        <f t="shared" si="14"/>
        <v>6.2385210662080812</v>
      </c>
      <c r="Q26" s="37">
        <f t="shared" si="14"/>
        <v>5.1590713671539117</v>
      </c>
      <c r="R26" s="37">
        <f t="shared" si="14"/>
        <v>1.4376612209802233</v>
      </c>
      <c r="S26" s="37">
        <f t="shared" si="14"/>
        <v>1.0307824591573516</v>
      </c>
      <c r="T26" s="37">
        <f t="shared" si="14"/>
        <v>0.91693895098882194</v>
      </c>
      <c r="U26" s="37">
        <f t="shared" si="14"/>
        <v>1.3048151332760103</v>
      </c>
      <c r="V26" s="37">
        <f t="shared" si="14"/>
        <v>1.1725709372312982</v>
      </c>
      <c r="W26" s="37">
        <f t="shared" si="14"/>
        <v>1.0159071367153911</v>
      </c>
      <c r="X26" s="37">
        <f t="shared" ref="X26" si="15">SUM(X27,X33)</f>
        <v>0.94110060189165956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7.3061049011177968</v>
      </c>
      <c r="D33" s="29">
        <f t="shared" si="18"/>
        <v>7.2105760963026642</v>
      </c>
      <c r="E33" s="29">
        <f t="shared" si="18"/>
        <v>5.1971625107480648</v>
      </c>
      <c r="F33" s="29">
        <f t="shared" si="18"/>
        <v>7.2559759243336188</v>
      </c>
      <c r="G33" s="29">
        <f t="shared" si="18"/>
        <v>6.2265692175408418</v>
      </c>
      <c r="H33" s="29">
        <f t="shared" si="18"/>
        <v>4.1677558039552878</v>
      </c>
      <c r="I33" s="29">
        <f t="shared" si="18"/>
        <v>5.1971625107480648</v>
      </c>
      <c r="J33" s="29">
        <f t="shared" si="18"/>
        <v>5.1971625107480648</v>
      </c>
      <c r="K33" s="29">
        <f t="shared" si="18"/>
        <v>7.318056749785038</v>
      </c>
      <c r="L33" s="29">
        <f t="shared" si="18"/>
        <v>8.3450558899398111</v>
      </c>
      <c r="M33" s="29">
        <f t="shared" si="18"/>
        <v>4.1748925193465176</v>
      </c>
      <c r="N33" s="29">
        <f t="shared" si="18"/>
        <v>0</v>
      </c>
      <c r="O33" s="29">
        <f t="shared" si="18"/>
        <v>0</v>
      </c>
      <c r="P33" s="29">
        <f t="shared" si="18"/>
        <v>6.2385210662080812</v>
      </c>
      <c r="Q33" s="29">
        <f t="shared" si="18"/>
        <v>5.1590713671539117</v>
      </c>
      <c r="R33" s="29">
        <f t="shared" si="18"/>
        <v>1.4376612209802233</v>
      </c>
      <c r="S33" s="29">
        <f t="shared" si="18"/>
        <v>1.0307824591573516</v>
      </c>
      <c r="T33" s="29">
        <f t="shared" si="18"/>
        <v>0.91693895098882194</v>
      </c>
      <c r="U33" s="29">
        <f t="shared" si="18"/>
        <v>1.3048151332760103</v>
      </c>
      <c r="V33" s="29">
        <f t="shared" si="18"/>
        <v>1.1725709372312982</v>
      </c>
      <c r="W33" s="29">
        <f t="shared" si="18"/>
        <v>1.0159071367153911</v>
      </c>
      <c r="X33" s="29">
        <f t="shared" ref="X33" si="19">SUM(X34:X50)</f>
        <v>0.94110060189165956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2.1589853826311258</v>
      </c>
      <c r="D36" s="10">
        <v>1.07944969905417</v>
      </c>
      <c r="E36" s="10">
        <v>1.07944969905417</v>
      </c>
      <c r="F36" s="10">
        <v>1.07944969905417</v>
      </c>
      <c r="G36" s="10">
        <v>1.07944969905417</v>
      </c>
      <c r="H36" s="10">
        <v>1.07944969905417</v>
      </c>
      <c r="I36" s="10">
        <v>1.07944969905417</v>
      </c>
      <c r="J36" s="10">
        <v>1.07944969905417</v>
      </c>
      <c r="K36" s="10">
        <v>2.1589853826311258</v>
      </c>
      <c r="L36" s="10">
        <v>2.1589853826311258</v>
      </c>
      <c r="M36" s="10">
        <v>1.07944969905417</v>
      </c>
      <c r="N36" s="10">
        <v>0</v>
      </c>
      <c r="O36" s="10">
        <v>0</v>
      </c>
      <c r="P36" s="10">
        <v>1.07944969905417</v>
      </c>
      <c r="Q36" s="10">
        <v>0</v>
      </c>
      <c r="R36" s="10">
        <v>0.50395528804815126</v>
      </c>
      <c r="S36" s="10">
        <v>0.43396388650042989</v>
      </c>
      <c r="T36" s="10">
        <v>0.47927773000859841</v>
      </c>
      <c r="U36" s="10">
        <v>0.56569217540842642</v>
      </c>
      <c r="V36" s="10">
        <v>0.50300945829750643</v>
      </c>
      <c r="W36" s="10">
        <v>0.34221840068787618</v>
      </c>
      <c r="X36" s="10">
        <v>0.37893379191745491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0.98400687876182291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2.058813413585554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2.058813413585554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5.1471195184866714</v>
      </c>
      <c r="D43" s="10">
        <v>5.1471195184866714</v>
      </c>
      <c r="E43" s="10">
        <v>4.1177128116938952</v>
      </c>
      <c r="F43" s="10">
        <v>4.1177128116938952</v>
      </c>
      <c r="G43" s="10">
        <v>5.1471195184866714</v>
      </c>
      <c r="H43" s="10">
        <v>3.0883061049011178</v>
      </c>
      <c r="I43" s="10">
        <v>4.1177128116938952</v>
      </c>
      <c r="J43" s="10">
        <v>4.1177128116938952</v>
      </c>
      <c r="K43" s="10">
        <v>5.1590713671539117</v>
      </c>
      <c r="L43" s="10">
        <v>4.1272570937231299</v>
      </c>
      <c r="M43" s="10">
        <v>3.0954428202923472</v>
      </c>
      <c r="N43" s="10">
        <v>0</v>
      </c>
      <c r="O43" s="10">
        <v>0</v>
      </c>
      <c r="P43" s="10">
        <v>5.1590713671539117</v>
      </c>
      <c r="Q43" s="10">
        <v>5.1590713671539117</v>
      </c>
      <c r="R43" s="10">
        <v>0.93370593293207216</v>
      </c>
      <c r="S43" s="10">
        <v>0.59681857265692173</v>
      </c>
      <c r="T43" s="10">
        <v>0.43766122098022348</v>
      </c>
      <c r="U43" s="10">
        <v>0.73912295786758375</v>
      </c>
      <c r="V43" s="10">
        <v>0.66956147893379192</v>
      </c>
      <c r="W43" s="10">
        <v>0.673688736027515</v>
      </c>
      <c r="X43" s="10">
        <v>0.55580395528804816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6.3628546861564913E-3</v>
      </c>
    </row>
    <row r="51" spans="1:24" ht="11.25" customHeight="1" x14ac:dyDescent="0.2">
      <c r="A51" s="35" t="s">
        <v>89</v>
      </c>
      <c r="B51" s="36" t="s">
        <v>90</v>
      </c>
      <c r="C51" s="37">
        <v>70.29208942390369</v>
      </c>
      <c r="D51" s="37">
        <v>75.429664660361126</v>
      </c>
      <c r="E51" s="37">
        <v>73.774462596732576</v>
      </c>
      <c r="F51" s="37">
        <v>69.604213241616506</v>
      </c>
      <c r="G51" s="37">
        <v>66.874204643164219</v>
      </c>
      <c r="H51" s="37">
        <v>62.81152192605331</v>
      </c>
      <c r="I51" s="37">
        <v>51.719518486672399</v>
      </c>
      <c r="J51" s="37">
        <v>50.902665520206362</v>
      </c>
      <c r="K51" s="37">
        <v>60.511435941530522</v>
      </c>
      <c r="L51" s="37">
        <v>59.759071367153908</v>
      </c>
      <c r="M51" s="37">
        <v>66.465778159931205</v>
      </c>
      <c r="N51" s="37">
        <v>44.195872742906268</v>
      </c>
      <c r="O51" s="37">
        <v>47.355803955288053</v>
      </c>
      <c r="P51" s="37">
        <v>46.667927773000862</v>
      </c>
      <c r="Q51" s="37">
        <v>49.268959587274288</v>
      </c>
      <c r="R51" s="37">
        <v>50.762424763542548</v>
      </c>
      <c r="S51" s="37">
        <v>48.546001719690459</v>
      </c>
      <c r="T51" s="37">
        <v>49.677987962166803</v>
      </c>
      <c r="U51" s="37">
        <v>53.329320722269991</v>
      </c>
      <c r="V51" s="37">
        <v>48.660533104041271</v>
      </c>
      <c r="W51" s="37">
        <v>42.208168529664647</v>
      </c>
      <c r="X51" s="37">
        <v>47.879793637145312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0.14333619948409279</v>
      </c>
      <c r="D75" s="37">
        <v>0.2149613069647463</v>
      </c>
      <c r="E75" s="37">
        <v>0.2149613069647463</v>
      </c>
      <c r="F75" s="37">
        <v>1.2897678417884779</v>
      </c>
      <c r="G75" s="37">
        <v>1.8391229578675841</v>
      </c>
      <c r="H75" s="37">
        <v>2.4361994840928629</v>
      </c>
      <c r="I75" s="37">
        <v>2.9139294926913162</v>
      </c>
      <c r="J75" s="37">
        <v>2.36457437661221</v>
      </c>
      <c r="K75" s="37">
        <v>3.893207222699913</v>
      </c>
      <c r="L75" s="37">
        <v>2.3406706792777299</v>
      </c>
      <c r="M75" s="37">
        <v>0.42992261392949271</v>
      </c>
      <c r="N75" s="37">
        <v>0.9792777300085983</v>
      </c>
      <c r="O75" s="37">
        <v>0.1194325021496131</v>
      </c>
      <c r="P75" s="37">
        <v>9.5528804815133275E-2</v>
      </c>
      <c r="Q75" s="37">
        <v>7.1625107480653469E-2</v>
      </c>
      <c r="R75" s="37">
        <v>0.19157351676698189</v>
      </c>
      <c r="S75" s="37">
        <v>0.24668959587274289</v>
      </c>
      <c r="T75" s="37">
        <v>0.24591573516766979</v>
      </c>
      <c r="U75" s="37">
        <v>0.24944110060189159</v>
      </c>
      <c r="V75" s="37">
        <v>0.37936371453138429</v>
      </c>
      <c r="W75" s="37">
        <v>1.053568357695615</v>
      </c>
      <c r="X75" s="37">
        <v>1.5246775580395531</v>
      </c>
    </row>
    <row r="76" spans="1:24" ht="11.25" customHeight="1" x14ac:dyDescent="0.2">
      <c r="A76" s="38" t="s">
        <v>139</v>
      </c>
      <c r="B76" s="39" t="s">
        <v>140</v>
      </c>
      <c r="C76" s="40">
        <v>55.28804815133276</v>
      </c>
      <c r="D76" s="40">
        <v>54.858125537403261</v>
      </c>
      <c r="E76" s="40">
        <v>60.447119518486673</v>
      </c>
      <c r="F76" s="40">
        <v>57.265692175408432</v>
      </c>
      <c r="G76" s="40">
        <v>53.998280309544278</v>
      </c>
      <c r="H76" s="40">
        <v>49.785038693035247</v>
      </c>
      <c r="I76" s="40">
        <v>50.214961306964753</v>
      </c>
      <c r="J76" s="40">
        <v>52.020636285468612</v>
      </c>
      <c r="K76" s="40">
        <v>58.5554600171969</v>
      </c>
      <c r="L76" s="40">
        <v>61.99484092863284</v>
      </c>
      <c r="M76" s="40">
        <v>61.049011177987957</v>
      </c>
      <c r="N76" s="40">
        <v>49.097162510748063</v>
      </c>
      <c r="O76" s="40">
        <v>44.711951848667233</v>
      </c>
      <c r="P76" s="40">
        <v>46.861564918314699</v>
      </c>
      <c r="Q76" s="40">
        <v>47.119518486672398</v>
      </c>
      <c r="R76" s="40">
        <v>50.124247635425633</v>
      </c>
      <c r="S76" s="40">
        <v>51.423387790197758</v>
      </c>
      <c r="T76" s="40">
        <v>50.864918314703353</v>
      </c>
      <c r="U76" s="40">
        <v>60.12777300085984</v>
      </c>
      <c r="V76" s="40">
        <v>58.140928632846077</v>
      </c>
      <c r="W76" s="40">
        <v>53.485210662080817</v>
      </c>
      <c r="X76" s="40">
        <v>51.502665520206357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188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713.29974204643156</v>
      </c>
      <c r="D2" s="31">
        <f t="shared" si="0"/>
        <v>709.24668959587257</v>
      </c>
      <c r="E2" s="31">
        <f t="shared" si="0"/>
        <v>706.693551160791</v>
      </c>
      <c r="F2" s="31">
        <f t="shared" si="0"/>
        <v>653.46680997420458</v>
      </c>
      <c r="G2" s="31">
        <f t="shared" si="0"/>
        <v>655.79312123817704</v>
      </c>
      <c r="H2" s="31">
        <f t="shared" si="0"/>
        <v>669.66766981943238</v>
      </c>
      <c r="I2" s="31">
        <f t="shared" si="0"/>
        <v>641.96878761822859</v>
      </c>
      <c r="J2" s="31">
        <f t="shared" si="0"/>
        <v>592.10713671539122</v>
      </c>
      <c r="K2" s="31">
        <f t="shared" si="0"/>
        <v>612.28718830610478</v>
      </c>
      <c r="L2" s="31">
        <f t="shared" si="0"/>
        <v>648.47944969905404</v>
      </c>
      <c r="M2" s="31">
        <f t="shared" si="0"/>
        <v>656.1821152192606</v>
      </c>
      <c r="N2" s="31">
        <f t="shared" si="0"/>
        <v>515.16809974204648</v>
      </c>
      <c r="O2" s="31">
        <f t="shared" si="0"/>
        <v>537.78667239896811</v>
      </c>
      <c r="P2" s="31">
        <f t="shared" si="0"/>
        <v>514.24591573516773</v>
      </c>
      <c r="Q2" s="31">
        <f t="shared" si="0"/>
        <v>494.2880481513327</v>
      </c>
      <c r="R2" s="31">
        <f t="shared" si="0"/>
        <v>504.70584694754945</v>
      </c>
      <c r="S2" s="31">
        <f t="shared" si="0"/>
        <v>526.85391229578659</v>
      </c>
      <c r="T2" s="31">
        <f t="shared" si="0"/>
        <v>555.19458297506446</v>
      </c>
      <c r="U2" s="31">
        <f t="shared" si="0"/>
        <v>533.6601031814273</v>
      </c>
      <c r="V2" s="31">
        <f t="shared" si="0"/>
        <v>531.37747205503001</v>
      </c>
      <c r="W2" s="31">
        <f t="shared" si="0"/>
        <v>490.90292347377465</v>
      </c>
      <c r="X2" s="31">
        <f t="shared" ref="X2" si="1">SUM(X3,X17,X22,X25,X26,X51,X52,X71,X74,X75,X76)</f>
        <v>519.30455717970767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9.3648323301805672</v>
      </c>
      <c r="D26" s="37">
        <f t="shared" si="14"/>
        <v>9.2145313843508152</v>
      </c>
      <c r="E26" s="37">
        <f t="shared" si="14"/>
        <v>7.20584694754944</v>
      </c>
      <c r="F26" s="37">
        <f t="shared" si="14"/>
        <v>5.1971625107480648</v>
      </c>
      <c r="G26" s="37">
        <f t="shared" si="14"/>
        <v>6.2766981943250215</v>
      </c>
      <c r="H26" s="37">
        <f t="shared" si="14"/>
        <v>7.3061049011177968</v>
      </c>
      <c r="I26" s="37">
        <f t="shared" si="14"/>
        <v>6.2766981943250215</v>
      </c>
      <c r="J26" s="37">
        <f t="shared" si="14"/>
        <v>6.3767841788478075</v>
      </c>
      <c r="K26" s="37">
        <f t="shared" si="14"/>
        <v>7.4610490111779875</v>
      </c>
      <c r="L26" s="37">
        <f t="shared" si="14"/>
        <v>6.3815993121238179</v>
      </c>
      <c r="M26" s="37">
        <f t="shared" si="14"/>
        <v>8.4928632846087702</v>
      </c>
      <c r="N26" s="37">
        <f t="shared" si="14"/>
        <v>5.2067067927773003</v>
      </c>
      <c r="O26" s="37">
        <f t="shared" si="14"/>
        <v>9.3816852966466033</v>
      </c>
      <c r="P26" s="37">
        <f t="shared" si="14"/>
        <v>7.3656921754084257</v>
      </c>
      <c r="Q26" s="37">
        <f t="shared" si="14"/>
        <v>8.4452278589853833</v>
      </c>
      <c r="R26" s="37">
        <f t="shared" si="14"/>
        <v>3.5208942390369735</v>
      </c>
      <c r="S26" s="37">
        <f t="shared" si="14"/>
        <v>2.9466895958727424</v>
      </c>
      <c r="T26" s="37">
        <f t="shared" si="14"/>
        <v>3.3653482373172827</v>
      </c>
      <c r="U26" s="37">
        <f t="shared" si="14"/>
        <v>3.5097162510748063</v>
      </c>
      <c r="V26" s="37">
        <f t="shared" si="14"/>
        <v>2.4255374032674113</v>
      </c>
      <c r="W26" s="37">
        <f t="shared" si="14"/>
        <v>4.8335339638864996</v>
      </c>
      <c r="X26" s="37">
        <f t="shared" ref="X26" si="15">SUM(X27,X33)</f>
        <v>4.1108340498710243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9.3648323301805672</v>
      </c>
      <c r="D33" s="29">
        <f t="shared" si="18"/>
        <v>9.2145313843508152</v>
      </c>
      <c r="E33" s="29">
        <f t="shared" si="18"/>
        <v>7.20584694754944</v>
      </c>
      <c r="F33" s="29">
        <f t="shared" si="18"/>
        <v>5.1971625107480648</v>
      </c>
      <c r="G33" s="29">
        <f t="shared" si="18"/>
        <v>6.2766981943250215</v>
      </c>
      <c r="H33" s="29">
        <f t="shared" si="18"/>
        <v>7.3061049011177968</v>
      </c>
      <c r="I33" s="29">
        <f t="shared" si="18"/>
        <v>6.2766981943250215</v>
      </c>
      <c r="J33" s="29">
        <f t="shared" si="18"/>
        <v>6.3767841788478075</v>
      </c>
      <c r="K33" s="29">
        <f t="shared" si="18"/>
        <v>7.4610490111779875</v>
      </c>
      <c r="L33" s="29">
        <f t="shared" si="18"/>
        <v>6.3815993121238179</v>
      </c>
      <c r="M33" s="29">
        <f t="shared" si="18"/>
        <v>8.4928632846087702</v>
      </c>
      <c r="N33" s="29">
        <f t="shared" si="18"/>
        <v>5.2067067927773003</v>
      </c>
      <c r="O33" s="29">
        <f t="shared" si="18"/>
        <v>9.3816852966466033</v>
      </c>
      <c r="P33" s="29">
        <f t="shared" si="18"/>
        <v>7.3656921754084257</v>
      </c>
      <c r="Q33" s="29">
        <f t="shared" si="18"/>
        <v>8.4452278589853833</v>
      </c>
      <c r="R33" s="29">
        <f t="shared" si="18"/>
        <v>3.5208942390369735</v>
      </c>
      <c r="S33" s="29">
        <f t="shared" si="18"/>
        <v>2.9466895958727424</v>
      </c>
      <c r="T33" s="29">
        <f t="shared" si="18"/>
        <v>3.3653482373172827</v>
      </c>
      <c r="U33" s="29">
        <f t="shared" si="18"/>
        <v>3.5097162510748063</v>
      </c>
      <c r="V33" s="29">
        <f t="shared" si="18"/>
        <v>2.4255374032674113</v>
      </c>
      <c r="W33" s="29">
        <f t="shared" si="18"/>
        <v>4.8335339638864996</v>
      </c>
      <c r="X33" s="29">
        <f t="shared" ref="X33" si="19">SUM(X34:X50)</f>
        <v>4.1108340498710243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3.2384350816852958</v>
      </c>
      <c r="D36" s="10">
        <v>1.07944969905417</v>
      </c>
      <c r="E36" s="10">
        <v>1.07944969905417</v>
      </c>
      <c r="F36" s="10">
        <v>1.07944969905417</v>
      </c>
      <c r="G36" s="10">
        <v>2.1589853826311258</v>
      </c>
      <c r="H36" s="10">
        <v>2.1589853826311258</v>
      </c>
      <c r="I36" s="10">
        <v>2.1589853826311258</v>
      </c>
      <c r="J36" s="10">
        <v>4.3179707652622534</v>
      </c>
      <c r="K36" s="10">
        <v>5.397420464316423</v>
      </c>
      <c r="L36" s="10">
        <v>4.3179707652622534</v>
      </c>
      <c r="M36" s="10">
        <v>5.397420464316423</v>
      </c>
      <c r="N36" s="10">
        <v>1.07944969905417</v>
      </c>
      <c r="O36" s="10">
        <v>2.1589853826311258</v>
      </c>
      <c r="P36" s="10">
        <v>3.2384350816852958</v>
      </c>
      <c r="Q36" s="10">
        <v>4.3179707652622534</v>
      </c>
      <c r="R36" s="10">
        <v>1.7297506448839211</v>
      </c>
      <c r="S36" s="10">
        <v>1.6181427343078241</v>
      </c>
      <c r="T36" s="10">
        <v>1.2047291487532239</v>
      </c>
      <c r="U36" s="10">
        <v>2.2701633705932931</v>
      </c>
      <c r="V36" s="10">
        <v>1.5641444539982801</v>
      </c>
      <c r="W36" s="10">
        <v>1.541530524505589</v>
      </c>
      <c r="X36" s="10">
        <v>2.311177987962167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1.1349957007738609E-2</v>
      </c>
      <c r="S41" s="10">
        <v>6.8959587274290621E-2</v>
      </c>
      <c r="T41" s="10">
        <v>1.547721410146174E-2</v>
      </c>
      <c r="U41" s="10">
        <v>2.5709372312983661E-2</v>
      </c>
      <c r="V41" s="10">
        <v>2.983662940670679E-2</v>
      </c>
      <c r="W41" s="10">
        <v>7.3086844368013756E-2</v>
      </c>
      <c r="X41" s="10">
        <v>4.7377472055030102E-2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5.1471195184866714</v>
      </c>
      <c r="D43" s="10">
        <v>6.1765262252794493</v>
      </c>
      <c r="E43" s="10">
        <v>5.1471195184866714</v>
      </c>
      <c r="F43" s="10">
        <v>4.1177128116938952</v>
      </c>
      <c r="G43" s="10">
        <v>4.1177128116938952</v>
      </c>
      <c r="H43" s="10">
        <v>5.1471195184866714</v>
      </c>
      <c r="I43" s="10">
        <v>4.1177128116938952</v>
      </c>
      <c r="J43" s="10">
        <v>2.058813413585554</v>
      </c>
      <c r="K43" s="10">
        <v>2.0636285468615649</v>
      </c>
      <c r="L43" s="10">
        <v>2.0636285468615649</v>
      </c>
      <c r="M43" s="10">
        <v>3.0954428202923472</v>
      </c>
      <c r="N43" s="10">
        <v>4.1272570937231299</v>
      </c>
      <c r="O43" s="10">
        <v>7.2226999140154771</v>
      </c>
      <c r="P43" s="10">
        <v>4.1272570937231299</v>
      </c>
      <c r="Q43" s="10">
        <v>4.1272570937231299</v>
      </c>
      <c r="R43" s="10">
        <v>1.779793637145314</v>
      </c>
      <c r="S43" s="10">
        <v>1.259587274290628</v>
      </c>
      <c r="T43" s="10">
        <v>2.1451418744625972</v>
      </c>
      <c r="U43" s="10">
        <v>1.2138435081685299</v>
      </c>
      <c r="V43" s="10">
        <v>0.83155631986242462</v>
      </c>
      <c r="W43" s="10">
        <v>3.2189165950128968</v>
      </c>
      <c r="X43" s="10">
        <v>1.6850386930352541</v>
      </c>
    </row>
    <row r="44" spans="1:24" ht="11.25" customHeight="1" x14ac:dyDescent="0.2">
      <c r="A44" s="41" t="s">
        <v>75</v>
      </c>
      <c r="B44" s="9" t="s">
        <v>76</v>
      </c>
      <c r="C44" s="10">
        <v>0.9792777300085983</v>
      </c>
      <c r="D44" s="10">
        <v>1.958555460017197</v>
      </c>
      <c r="E44" s="10">
        <v>0.9792777300085983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6.7239896818572661E-2</v>
      </c>
    </row>
    <row r="51" spans="1:24" ht="11.25" customHeight="1" x14ac:dyDescent="0.2">
      <c r="A51" s="35" t="s">
        <v>89</v>
      </c>
      <c r="B51" s="36" t="s">
        <v>90</v>
      </c>
      <c r="C51" s="37">
        <v>387.48796216680989</v>
      </c>
      <c r="D51" s="37">
        <v>384.26354256233873</v>
      </c>
      <c r="E51" s="37">
        <v>373.34359415305238</v>
      </c>
      <c r="F51" s="37">
        <v>344.15193465176259</v>
      </c>
      <c r="G51" s="37">
        <v>337.91805674978502</v>
      </c>
      <c r="H51" s="37">
        <v>336.62828890799648</v>
      </c>
      <c r="I51" s="37">
        <v>315.56216680997409</v>
      </c>
      <c r="J51" s="37">
        <v>298.70920034393811</v>
      </c>
      <c r="K51" s="37">
        <v>293.31375752364568</v>
      </c>
      <c r="L51" s="37">
        <v>335.46749785038691</v>
      </c>
      <c r="M51" s="37">
        <v>346.10808254514188</v>
      </c>
      <c r="N51" s="37">
        <v>262.23043852106622</v>
      </c>
      <c r="O51" s="37">
        <v>281.70584694754939</v>
      </c>
      <c r="P51" s="37">
        <v>273.79527085124681</v>
      </c>
      <c r="Q51" s="37">
        <v>238.28383490971621</v>
      </c>
      <c r="R51" s="37">
        <v>251.98959587274291</v>
      </c>
      <c r="S51" s="37">
        <v>265.18202923473768</v>
      </c>
      <c r="T51" s="37">
        <v>275.05176268271708</v>
      </c>
      <c r="U51" s="37">
        <v>253.7786758383491</v>
      </c>
      <c r="V51" s="37">
        <v>248.38538263112639</v>
      </c>
      <c r="W51" s="37">
        <v>227.4399828030954</v>
      </c>
      <c r="X51" s="37">
        <v>243.54582975064491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3.4393809114359412E-3</v>
      </c>
      <c r="W52" s="37">
        <f t="shared" si="20"/>
        <v>2.5795356835769559E-3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3.4393809114359412E-3</v>
      </c>
      <c r="W69" s="10">
        <v>2.5795356835769559E-3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11.201891659501291</v>
      </c>
      <c r="D75" s="37">
        <v>13.017110920034391</v>
      </c>
      <c r="E75" s="37">
        <v>12.73052450558899</v>
      </c>
      <c r="F75" s="37">
        <v>15.3816852966466</v>
      </c>
      <c r="G75" s="37">
        <v>14.95176268271711</v>
      </c>
      <c r="H75" s="37">
        <v>18.51057609630266</v>
      </c>
      <c r="I75" s="37">
        <v>16.00266552020636</v>
      </c>
      <c r="J75" s="37">
        <v>6.2816852966466028</v>
      </c>
      <c r="K75" s="37">
        <v>6.3533104041272566</v>
      </c>
      <c r="L75" s="37">
        <v>9.1239036973344803</v>
      </c>
      <c r="M75" s="37">
        <v>7.8580395528804807</v>
      </c>
      <c r="N75" s="37">
        <v>2.6750644883920889</v>
      </c>
      <c r="O75" s="37">
        <v>1.8152192605331039</v>
      </c>
      <c r="P75" s="37">
        <v>1.958555460017197</v>
      </c>
      <c r="Q75" s="37">
        <v>2.2451418744625968</v>
      </c>
      <c r="R75" s="37">
        <v>1.754944110060189</v>
      </c>
      <c r="S75" s="37">
        <v>1.470335339638865</v>
      </c>
      <c r="T75" s="37">
        <v>1.00859845227859</v>
      </c>
      <c r="U75" s="37">
        <v>1.1288048151332759</v>
      </c>
      <c r="V75" s="37">
        <v>1.524591573516767</v>
      </c>
      <c r="W75" s="37">
        <v>2.3907136715391228</v>
      </c>
      <c r="X75" s="37">
        <v>2.4523645743766118</v>
      </c>
    </row>
    <row r="76" spans="1:24" ht="11.25" customHeight="1" x14ac:dyDescent="0.2">
      <c r="A76" s="38" t="s">
        <v>139</v>
      </c>
      <c r="B76" s="39" t="s">
        <v>140</v>
      </c>
      <c r="C76" s="40">
        <v>305.24505588993981</v>
      </c>
      <c r="D76" s="40">
        <v>302.75150472914868</v>
      </c>
      <c r="E76" s="40">
        <v>313.41358555460022</v>
      </c>
      <c r="F76" s="40">
        <v>288.73602751504728</v>
      </c>
      <c r="G76" s="40">
        <v>296.64660361134992</v>
      </c>
      <c r="H76" s="40">
        <v>307.22269991401538</v>
      </c>
      <c r="I76" s="40">
        <v>304.12725709372307</v>
      </c>
      <c r="J76" s="40">
        <v>280.73946689595869</v>
      </c>
      <c r="K76" s="40">
        <v>305.1590713671539</v>
      </c>
      <c r="L76" s="40">
        <v>297.50644883920887</v>
      </c>
      <c r="M76" s="40">
        <v>293.72312983662943</v>
      </c>
      <c r="N76" s="40">
        <v>245.05588993981081</v>
      </c>
      <c r="O76" s="40">
        <v>244.883920894239</v>
      </c>
      <c r="P76" s="40">
        <v>231.12639724849529</v>
      </c>
      <c r="Q76" s="40">
        <v>245.3138435081685</v>
      </c>
      <c r="R76" s="40">
        <v>247.44041272570939</v>
      </c>
      <c r="S76" s="40">
        <v>257.2548581255374</v>
      </c>
      <c r="T76" s="40">
        <v>275.76887360275151</v>
      </c>
      <c r="U76" s="40">
        <v>275.24290627687009</v>
      </c>
      <c r="V76" s="40">
        <v>279.03852106620798</v>
      </c>
      <c r="W76" s="40">
        <v>256.23611349957002</v>
      </c>
      <c r="X76" s="40">
        <v>269.19552880481513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194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199.91582115219259</v>
      </c>
      <c r="D2" s="31">
        <f t="shared" si="0"/>
        <v>186.46173688736025</v>
      </c>
      <c r="E2" s="31">
        <f t="shared" si="0"/>
        <v>178.81160791057613</v>
      </c>
      <c r="F2" s="31">
        <f t="shared" si="0"/>
        <v>167.15588993981083</v>
      </c>
      <c r="G2" s="31">
        <f t="shared" si="0"/>
        <v>148.788736027515</v>
      </c>
      <c r="H2" s="31">
        <f t="shared" si="0"/>
        <v>123.8748065348237</v>
      </c>
      <c r="I2" s="31">
        <f t="shared" si="0"/>
        <v>114.37110920034392</v>
      </c>
      <c r="J2" s="31">
        <f t="shared" si="0"/>
        <v>115.24763542562337</v>
      </c>
      <c r="K2" s="31">
        <f t="shared" si="0"/>
        <v>110.8791917454858</v>
      </c>
      <c r="L2" s="31">
        <f t="shared" si="0"/>
        <v>103.5920034393809</v>
      </c>
      <c r="M2" s="31">
        <f t="shared" si="0"/>
        <v>116.58030954428202</v>
      </c>
      <c r="N2" s="31">
        <f t="shared" si="0"/>
        <v>103.14522785898538</v>
      </c>
      <c r="O2" s="31">
        <f t="shared" si="0"/>
        <v>103.71375752364574</v>
      </c>
      <c r="P2" s="31">
        <f t="shared" si="0"/>
        <v>104.33955288048151</v>
      </c>
      <c r="Q2" s="31">
        <f t="shared" si="0"/>
        <v>87.484264832330183</v>
      </c>
      <c r="R2" s="31">
        <f t="shared" si="0"/>
        <v>94.861650902837468</v>
      </c>
      <c r="S2" s="31">
        <f t="shared" si="0"/>
        <v>92.200945829750651</v>
      </c>
      <c r="T2" s="31">
        <f t="shared" si="0"/>
        <v>92.674032674118649</v>
      </c>
      <c r="U2" s="31">
        <f t="shared" si="0"/>
        <v>92.934393809114368</v>
      </c>
      <c r="V2" s="31">
        <f t="shared" si="0"/>
        <v>101.34135855546</v>
      </c>
      <c r="W2" s="31">
        <f t="shared" si="0"/>
        <v>97.378761822871866</v>
      </c>
      <c r="X2" s="31">
        <f t="shared" ref="X2" si="1">SUM(X3,X17,X22,X25,X26,X51,X52,X71,X74,X75,X76)</f>
        <v>97.234307824591568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0.69982803095442814</v>
      </c>
      <c r="D3" s="34">
        <f t="shared" si="2"/>
        <v>0.69982803095442814</v>
      </c>
      <c r="E3" s="34">
        <f t="shared" si="2"/>
        <v>1.3996560619088561</v>
      </c>
      <c r="F3" s="34">
        <f t="shared" si="2"/>
        <v>0.69982803095442814</v>
      </c>
      <c r="G3" s="34">
        <f t="shared" si="2"/>
        <v>0</v>
      </c>
      <c r="H3" s="34">
        <f t="shared" si="2"/>
        <v>1.3996560619088561</v>
      </c>
      <c r="I3" s="34">
        <f t="shared" si="2"/>
        <v>0.69982803095442814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0.69982803095442814</v>
      </c>
      <c r="D4" s="29">
        <f t="shared" si="4"/>
        <v>0.69982803095442814</v>
      </c>
      <c r="E4" s="29">
        <f t="shared" si="4"/>
        <v>1.3996560619088561</v>
      </c>
      <c r="F4" s="29">
        <f t="shared" si="4"/>
        <v>0.69982803095442814</v>
      </c>
      <c r="G4" s="29">
        <f t="shared" si="4"/>
        <v>0</v>
      </c>
      <c r="H4" s="29">
        <f t="shared" si="4"/>
        <v>1.3996560619088561</v>
      </c>
      <c r="I4" s="29">
        <f t="shared" si="4"/>
        <v>0.69982803095442814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0.69982803095442814</v>
      </c>
      <c r="D5" s="10">
        <v>0.69982803095442814</v>
      </c>
      <c r="E5" s="10">
        <v>1.3996560619088561</v>
      </c>
      <c r="F5" s="10">
        <v>0.69982803095442814</v>
      </c>
      <c r="G5" s="10">
        <v>0</v>
      </c>
      <c r="H5" s="10">
        <v>1.3996560619088561</v>
      </c>
      <c r="I5" s="10">
        <v>0.69982803095442814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4.1176268271711081</v>
      </c>
      <c r="D26" s="37">
        <f t="shared" si="14"/>
        <v>2.058813413585554</v>
      </c>
      <c r="E26" s="37">
        <f t="shared" si="14"/>
        <v>1.029406706792777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1.07944969905417</v>
      </c>
      <c r="N26" s="37">
        <f t="shared" si="14"/>
        <v>1.07944969905417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0.18581255374032679</v>
      </c>
      <c r="S26" s="37">
        <f t="shared" si="14"/>
        <v>0.42742906276870157</v>
      </c>
      <c r="T26" s="37">
        <f t="shared" si="14"/>
        <v>0.40687876182287191</v>
      </c>
      <c r="U26" s="37">
        <f t="shared" si="14"/>
        <v>0.24582975064488394</v>
      </c>
      <c r="V26" s="37">
        <f t="shared" si="14"/>
        <v>5.0644883920894238E-2</v>
      </c>
      <c r="W26" s="37">
        <f t="shared" si="14"/>
        <v>0.32493551160791057</v>
      </c>
      <c r="X26" s="37">
        <f t="shared" ref="X26" si="15">SUM(X27,X33)</f>
        <v>0.31083404987102331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4.1176268271711081</v>
      </c>
      <c r="D33" s="29">
        <f t="shared" si="18"/>
        <v>2.058813413585554</v>
      </c>
      <c r="E33" s="29">
        <f t="shared" si="18"/>
        <v>1.029406706792777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1.07944969905417</v>
      </c>
      <c r="N33" s="29">
        <f t="shared" si="18"/>
        <v>1.07944969905417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0.18581255374032679</v>
      </c>
      <c r="S33" s="29">
        <f t="shared" si="18"/>
        <v>0.42742906276870157</v>
      </c>
      <c r="T33" s="29">
        <f t="shared" si="18"/>
        <v>0.40687876182287191</v>
      </c>
      <c r="U33" s="29">
        <f t="shared" si="18"/>
        <v>0.24582975064488394</v>
      </c>
      <c r="V33" s="29">
        <f t="shared" si="18"/>
        <v>5.0644883920894238E-2</v>
      </c>
      <c r="W33" s="29">
        <f t="shared" si="18"/>
        <v>0.32493551160791057</v>
      </c>
      <c r="X33" s="29">
        <f t="shared" ref="X33" si="19">SUM(X34:X50)</f>
        <v>0.31083404987102331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1.07944969905417</v>
      </c>
      <c r="N36" s="10">
        <v>1.07944969905417</v>
      </c>
      <c r="O36" s="10">
        <v>0</v>
      </c>
      <c r="P36" s="10">
        <v>0</v>
      </c>
      <c r="Q36" s="10">
        <v>0</v>
      </c>
      <c r="R36" s="10">
        <v>0.16723989681857271</v>
      </c>
      <c r="S36" s="10">
        <v>0.42639724849527078</v>
      </c>
      <c r="T36" s="10">
        <v>0.40584694754944112</v>
      </c>
      <c r="U36" s="10">
        <v>0.2137575236457438</v>
      </c>
      <c r="V36" s="10">
        <v>4.858125537403267E-2</v>
      </c>
      <c r="W36" s="10">
        <v>0.25692175408426482</v>
      </c>
      <c r="X36" s="10">
        <v>0.30980223559759251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2.058813413585554</v>
      </c>
      <c r="D41" s="10">
        <v>1.029406706792777</v>
      </c>
      <c r="E41" s="10">
        <v>1.029406706792777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9.2863284608770413E-3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2.058813413585554</v>
      </c>
      <c r="D43" s="10">
        <v>1.029406706792777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1.8572656921754079E-2</v>
      </c>
      <c r="S43" s="10">
        <v>1.031814273430782E-3</v>
      </c>
      <c r="T43" s="10">
        <v>1.031814273430782E-3</v>
      </c>
      <c r="U43" s="10">
        <v>2.278589853826311E-2</v>
      </c>
      <c r="V43" s="10">
        <v>2.0636285468615648E-3</v>
      </c>
      <c r="W43" s="10">
        <v>6.8013757523645746E-2</v>
      </c>
      <c r="X43" s="10">
        <v>1.031814273430782E-3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147.33396388650041</v>
      </c>
      <c r="D51" s="37">
        <v>119.109630266552</v>
      </c>
      <c r="E51" s="37">
        <v>114.4880481513328</v>
      </c>
      <c r="F51" s="37">
        <v>116.4226139294927</v>
      </c>
      <c r="G51" s="37">
        <v>102.7296646603611</v>
      </c>
      <c r="H51" s="37">
        <v>84.350558899398095</v>
      </c>
      <c r="I51" s="37">
        <v>74.978245915735158</v>
      </c>
      <c r="J51" s="37">
        <v>78.804557179707643</v>
      </c>
      <c r="K51" s="37">
        <v>77.149355116079093</v>
      </c>
      <c r="L51" s="37">
        <v>73.043594153052439</v>
      </c>
      <c r="M51" s="37">
        <v>78.718572656921751</v>
      </c>
      <c r="N51" s="37">
        <v>67.820034393809109</v>
      </c>
      <c r="O51" s="37">
        <v>72.377214101461732</v>
      </c>
      <c r="P51" s="37">
        <v>70.872484952708504</v>
      </c>
      <c r="Q51" s="37">
        <v>54.385038693035263</v>
      </c>
      <c r="R51" s="37">
        <v>60.383576956147877</v>
      </c>
      <c r="S51" s="37">
        <v>58.816079105760963</v>
      </c>
      <c r="T51" s="37">
        <v>58.099656061908853</v>
      </c>
      <c r="U51" s="37">
        <v>54.678675838349093</v>
      </c>
      <c r="V51" s="37">
        <v>64.100687876182278</v>
      </c>
      <c r="W51" s="37">
        <v>52.412725709372303</v>
      </c>
      <c r="X51" s="37">
        <v>55.333619948409279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0.64488392089423896</v>
      </c>
      <c r="D75" s="37">
        <v>18.677730008598449</v>
      </c>
      <c r="E75" s="37">
        <v>12.53938091143594</v>
      </c>
      <c r="F75" s="37">
        <v>2.9139294926913162</v>
      </c>
      <c r="G75" s="37">
        <v>3.1527944969905422</v>
      </c>
      <c r="H75" s="37">
        <v>3.128890799656062</v>
      </c>
      <c r="I75" s="37">
        <v>4.7291487532244192</v>
      </c>
      <c r="J75" s="37">
        <v>3.0810834049871021</v>
      </c>
      <c r="K75" s="37">
        <v>3.0333619948409281</v>
      </c>
      <c r="L75" s="37">
        <v>3.0333619948409281</v>
      </c>
      <c r="M75" s="37">
        <v>3.6782459157351668</v>
      </c>
      <c r="N75" s="37">
        <v>3.0333619948409281</v>
      </c>
      <c r="O75" s="37">
        <v>1.241960447119518</v>
      </c>
      <c r="P75" s="37">
        <v>1.050902837489252</v>
      </c>
      <c r="Q75" s="37">
        <v>4.0364574376612206</v>
      </c>
      <c r="R75" s="37">
        <v>4.7467755803955276</v>
      </c>
      <c r="S75" s="37">
        <v>4.6650042992261387</v>
      </c>
      <c r="T75" s="37">
        <v>4.1208942390369732</v>
      </c>
      <c r="U75" s="37">
        <v>6.4928632846087702</v>
      </c>
      <c r="V75" s="37">
        <v>6.8613929492691312</v>
      </c>
      <c r="W75" s="37">
        <v>6.7665520206362846</v>
      </c>
      <c r="X75" s="37">
        <v>3.0829750644883922</v>
      </c>
    </row>
    <row r="76" spans="1:24" ht="11.25" customHeight="1" x14ac:dyDescent="0.2">
      <c r="A76" s="38" t="s">
        <v>139</v>
      </c>
      <c r="B76" s="39" t="s">
        <v>140</v>
      </c>
      <c r="C76" s="40">
        <v>47.119518486672398</v>
      </c>
      <c r="D76" s="40">
        <v>45.915735167669823</v>
      </c>
      <c r="E76" s="40">
        <v>49.355116079105763</v>
      </c>
      <c r="F76" s="40">
        <v>47.119518486672398</v>
      </c>
      <c r="G76" s="40">
        <v>42.906276870163367</v>
      </c>
      <c r="H76" s="40">
        <v>34.995700773860698</v>
      </c>
      <c r="I76" s="40">
        <v>33.963886500429922</v>
      </c>
      <c r="J76" s="40">
        <v>33.361994840928631</v>
      </c>
      <c r="K76" s="40">
        <v>30.696474634565771</v>
      </c>
      <c r="L76" s="40">
        <v>27.51504729148753</v>
      </c>
      <c r="M76" s="40">
        <v>33.104041272570932</v>
      </c>
      <c r="N76" s="40">
        <v>31.212381771281169</v>
      </c>
      <c r="O76" s="40">
        <v>30.09458297506449</v>
      </c>
      <c r="P76" s="40">
        <v>32.416165090283748</v>
      </c>
      <c r="Q76" s="40">
        <v>29.062768701633701</v>
      </c>
      <c r="R76" s="40">
        <v>29.545485812553739</v>
      </c>
      <c r="S76" s="40">
        <v>28.292433361994838</v>
      </c>
      <c r="T76" s="40">
        <v>30.046603611349951</v>
      </c>
      <c r="U76" s="40">
        <v>31.517024935511611</v>
      </c>
      <c r="V76" s="40">
        <v>30.3286328460877</v>
      </c>
      <c r="W76" s="40">
        <v>37.874548581255368</v>
      </c>
      <c r="X76" s="40">
        <v>38.506878761822868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192</v>
      </c>
      <c r="B1" s="4" t="s">
        <v>243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84.962252794496976</v>
      </c>
      <c r="D2" s="31">
        <f t="shared" si="0"/>
        <v>58.808512467755804</v>
      </c>
      <c r="E2" s="31">
        <f t="shared" si="0"/>
        <v>60.996216680997414</v>
      </c>
      <c r="F2" s="31">
        <f t="shared" si="0"/>
        <v>57.717024935511589</v>
      </c>
      <c r="G2" s="31">
        <f t="shared" si="0"/>
        <v>54.657437661220982</v>
      </c>
      <c r="H2" s="31">
        <f t="shared" si="0"/>
        <v>60.236801375752364</v>
      </c>
      <c r="I2" s="31">
        <f t="shared" si="0"/>
        <v>60.36104901117799</v>
      </c>
      <c r="J2" s="31">
        <f t="shared" si="0"/>
        <v>61.751246775580398</v>
      </c>
      <c r="K2" s="31">
        <f t="shared" si="0"/>
        <v>63.504213241616512</v>
      </c>
      <c r="L2" s="31">
        <f t="shared" si="0"/>
        <v>68.863972484952697</v>
      </c>
      <c r="M2" s="31">
        <f t="shared" si="0"/>
        <v>63.950902837489238</v>
      </c>
      <c r="N2" s="31">
        <f t="shared" si="0"/>
        <v>65.751848667239898</v>
      </c>
      <c r="O2" s="31">
        <f t="shared" si="0"/>
        <v>63.186672398968184</v>
      </c>
      <c r="P2" s="31">
        <f t="shared" si="0"/>
        <v>53.92897678417885</v>
      </c>
      <c r="Q2" s="31">
        <f t="shared" si="0"/>
        <v>66.962596732588125</v>
      </c>
      <c r="R2" s="31">
        <f t="shared" si="0"/>
        <v>71.080739466895963</v>
      </c>
      <c r="S2" s="31">
        <f t="shared" si="0"/>
        <v>72.467153912295771</v>
      </c>
      <c r="T2" s="31">
        <f t="shared" si="0"/>
        <v>47.064488392089402</v>
      </c>
      <c r="U2" s="31">
        <f t="shared" si="0"/>
        <v>59.387274290627687</v>
      </c>
      <c r="V2" s="31">
        <f t="shared" si="0"/>
        <v>57.130008598452271</v>
      </c>
      <c r="W2" s="31">
        <f t="shared" si="0"/>
        <v>63.105331040412722</v>
      </c>
      <c r="X2" s="31">
        <f t="shared" ref="X2" si="1">SUM(X3,X17,X22,X25,X26,X51,X52,X71,X74,X75,X76)</f>
        <v>83.773086844368009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3.0883061049011178</v>
      </c>
      <c r="D26" s="37">
        <f t="shared" si="14"/>
        <v>0</v>
      </c>
      <c r="E26" s="37">
        <f t="shared" si="14"/>
        <v>1.07944969905417</v>
      </c>
      <c r="F26" s="37">
        <f t="shared" si="14"/>
        <v>1.029406706792777</v>
      </c>
      <c r="G26" s="37">
        <f t="shared" si="14"/>
        <v>1.029406706792777</v>
      </c>
      <c r="H26" s="37">
        <f t="shared" si="14"/>
        <v>1.029406706792777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1.031814273430782</v>
      </c>
      <c r="O26" s="37">
        <f t="shared" si="14"/>
        <v>0</v>
      </c>
      <c r="P26" s="37">
        <f t="shared" si="14"/>
        <v>0</v>
      </c>
      <c r="Q26" s="37">
        <f t="shared" si="14"/>
        <v>1.07944969905417</v>
      </c>
      <c r="R26" s="37">
        <f t="shared" si="14"/>
        <v>0</v>
      </c>
      <c r="S26" s="37">
        <f t="shared" si="14"/>
        <v>9.3895098882201211E-2</v>
      </c>
      <c r="T26" s="37">
        <f t="shared" si="14"/>
        <v>0</v>
      </c>
      <c r="U26" s="37">
        <f t="shared" si="14"/>
        <v>5.7179707652622529E-2</v>
      </c>
      <c r="V26" s="37">
        <f t="shared" si="14"/>
        <v>0.19105760963026661</v>
      </c>
      <c r="W26" s="37">
        <f t="shared" si="14"/>
        <v>0.23387790197764402</v>
      </c>
      <c r="X26" s="37">
        <f t="shared" ref="X26" si="15">SUM(X27,X33)</f>
        <v>0.21736887360275148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3.0883061049011178</v>
      </c>
      <c r="D33" s="29">
        <f t="shared" si="18"/>
        <v>0</v>
      </c>
      <c r="E33" s="29">
        <f t="shared" si="18"/>
        <v>1.07944969905417</v>
      </c>
      <c r="F33" s="29">
        <f t="shared" si="18"/>
        <v>1.029406706792777</v>
      </c>
      <c r="G33" s="29">
        <f t="shared" si="18"/>
        <v>1.029406706792777</v>
      </c>
      <c r="H33" s="29">
        <f t="shared" si="18"/>
        <v>1.029406706792777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1.031814273430782</v>
      </c>
      <c r="O33" s="29">
        <f t="shared" si="18"/>
        <v>0</v>
      </c>
      <c r="P33" s="29">
        <f t="shared" si="18"/>
        <v>0</v>
      </c>
      <c r="Q33" s="29">
        <f t="shared" si="18"/>
        <v>1.07944969905417</v>
      </c>
      <c r="R33" s="29">
        <f t="shared" si="18"/>
        <v>0</v>
      </c>
      <c r="S33" s="29">
        <f t="shared" si="18"/>
        <v>9.3895098882201211E-2</v>
      </c>
      <c r="T33" s="29">
        <f t="shared" si="18"/>
        <v>0</v>
      </c>
      <c r="U33" s="29">
        <f t="shared" si="18"/>
        <v>5.7179707652622529E-2</v>
      </c>
      <c r="V33" s="29">
        <f t="shared" si="18"/>
        <v>0.19105760963026661</v>
      </c>
      <c r="W33" s="29">
        <f t="shared" si="18"/>
        <v>0.23387790197764402</v>
      </c>
      <c r="X33" s="29">
        <f t="shared" ref="X33" si="19">SUM(X34:X50)</f>
        <v>0.21736887360275148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1.07944969905417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1.07944969905417</v>
      </c>
      <c r="R36" s="10">
        <v>0</v>
      </c>
      <c r="S36" s="10">
        <v>9.3895098882201211E-2</v>
      </c>
      <c r="T36" s="10">
        <v>0</v>
      </c>
      <c r="U36" s="10">
        <v>5.7179707652622529E-2</v>
      </c>
      <c r="V36" s="10">
        <v>0.19105760963026661</v>
      </c>
      <c r="W36" s="10">
        <v>0.13705932932072229</v>
      </c>
      <c r="X36" s="10">
        <v>6.474634565778159E-2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3.0883061049011178</v>
      </c>
      <c r="D43" s="10">
        <v>0</v>
      </c>
      <c r="E43" s="10">
        <v>0</v>
      </c>
      <c r="F43" s="10">
        <v>1.029406706792777</v>
      </c>
      <c r="G43" s="10">
        <v>1.029406706792777</v>
      </c>
      <c r="H43" s="10">
        <v>1.029406706792777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1.031814273430782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9.6818572656921745E-2</v>
      </c>
      <c r="X43" s="10">
        <v>0.15262252794496989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34.888134135855537</v>
      </c>
      <c r="D51" s="37">
        <v>15.563112639724849</v>
      </c>
      <c r="E51" s="37">
        <v>16.680911435941528</v>
      </c>
      <c r="F51" s="37">
        <v>16.465950128976779</v>
      </c>
      <c r="G51" s="37">
        <v>15.197678417884781</v>
      </c>
      <c r="H51" s="37">
        <v>16.18650042992261</v>
      </c>
      <c r="I51" s="37">
        <v>15.04720550300946</v>
      </c>
      <c r="J51" s="37">
        <v>12.55374032674119</v>
      </c>
      <c r="K51" s="37">
        <v>13.75743766122098</v>
      </c>
      <c r="L51" s="37">
        <v>21.109114359415301</v>
      </c>
      <c r="M51" s="37">
        <v>20.055803955288049</v>
      </c>
      <c r="N51" s="37">
        <v>23.022269991401551</v>
      </c>
      <c r="O51" s="37">
        <v>22.119432502149611</v>
      </c>
      <c r="P51" s="37">
        <v>19.281943250214962</v>
      </c>
      <c r="Q51" s="37">
        <v>24.247549441100599</v>
      </c>
      <c r="R51" s="37">
        <v>22.84359415305245</v>
      </c>
      <c r="S51" s="37">
        <v>22.508082545141871</v>
      </c>
      <c r="T51" s="37">
        <v>10.392347377472049</v>
      </c>
      <c r="U51" s="37">
        <v>12.45038693035254</v>
      </c>
      <c r="V51" s="37">
        <v>8.6760963026655205</v>
      </c>
      <c r="W51" s="37">
        <v>6.3402407566637997</v>
      </c>
      <c r="X51" s="37">
        <v>13.457179707652619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21.400601891659502</v>
      </c>
      <c r="D52" s="37">
        <f t="shared" si="20"/>
        <v>21.23336199484093</v>
      </c>
      <c r="E52" s="37">
        <f t="shared" si="20"/>
        <v>21.018400687876181</v>
      </c>
      <c r="F52" s="37">
        <f t="shared" si="20"/>
        <v>20.875150472914871</v>
      </c>
      <c r="G52" s="37">
        <f t="shared" si="20"/>
        <v>20.684092863284611</v>
      </c>
      <c r="H52" s="37">
        <f t="shared" si="20"/>
        <v>22.045485812553739</v>
      </c>
      <c r="I52" s="37">
        <f t="shared" si="20"/>
        <v>22.642562338779019</v>
      </c>
      <c r="J52" s="37">
        <f t="shared" si="20"/>
        <v>23.239724849527089</v>
      </c>
      <c r="K52" s="37">
        <f t="shared" si="20"/>
        <v>23.168013757523649</v>
      </c>
      <c r="L52" s="37">
        <f t="shared" si="20"/>
        <v>22.929234737747201</v>
      </c>
      <c r="M52" s="37">
        <f t="shared" si="20"/>
        <v>21.520034393809109</v>
      </c>
      <c r="N52" s="37">
        <f t="shared" si="20"/>
        <v>21.30507308684437</v>
      </c>
      <c r="O52" s="37">
        <f t="shared" si="20"/>
        <v>20.039208942390371</v>
      </c>
      <c r="P52" s="37">
        <f t="shared" si="20"/>
        <v>19.036027515047291</v>
      </c>
      <c r="Q52" s="37">
        <f t="shared" si="20"/>
        <v>23.95623387790198</v>
      </c>
      <c r="R52" s="37">
        <f t="shared" si="20"/>
        <v>29.069905417024941</v>
      </c>
      <c r="S52" s="37">
        <f t="shared" si="20"/>
        <v>32.911263972484953</v>
      </c>
      <c r="T52" s="37">
        <f t="shared" si="20"/>
        <v>23.127601031814269</v>
      </c>
      <c r="U52" s="37">
        <f t="shared" si="20"/>
        <v>34.047463456577809</v>
      </c>
      <c r="V52" s="37">
        <f t="shared" si="20"/>
        <v>33.733361994840926</v>
      </c>
      <c r="W52" s="37">
        <f t="shared" si="20"/>
        <v>37.646173688736027</v>
      </c>
      <c r="X52" s="37">
        <f t="shared" ref="X52" si="21">SUM(X53:X70)</f>
        <v>37.769475494410997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21.400601891659502</v>
      </c>
      <c r="D59" s="10">
        <v>21.23336199484093</v>
      </c>
      <c r="E59" s="10">
        <v>21.018400687876181</v>
      </c>
      <c r="F59" s="10">
        <v>20.875150472914871</v>
      </c>
      <c r="G59" s="10">
        <v>20.684092863284611</v>
      </c>
      <c r="H59" s="10">
        <v>22.045485812553739</v>
      </c>
      <c r="I59" s="10">
        <v>22.642562338779019</v>
      </c>
      <c r="J59" s="10">
        <v>23.239724849527089</v>
      </c>
      <c r="K59" s="10">
        <v>23.168013757523649</v>
      </c>
      <c r="L59" s="10">
        <v>22.929234737747201</v>
      </c>
      <c r="M59" s="10">
        <v>21.520034393809109</v>
      </c>
      <c r="N59" s="10">
        <v>21.30507308684437</v>
      </c>
      <c r="O59" s="10">
        <v>20.039208942390371</v>
      </c>
      <c r="P59" s="10">
        <v>19.036027515047291</v>
      </c>
      <c r="Q59" s="10">
        <v>23.95623387790198</v>
      </c>
      <c r="R59" s="10">
        <v>29.069905417024941</v>
      </c>
      <c r="S59" s="10">
        <v>32.911263972484953</v>
      </c>
      <c r="T59" s="10">
        <v>23.127601031814269</v>
      </c>
      <c r="U59" s="10">
        <v>34.047463456577809</v>
      </c>
      <c r="V59" s="10">
        <v>33.733361994840926</v>
      </c>
      <c r="W59" s="10">
        <v>37.646173688736027</v>
      </c>
      <c r="X59" s="10">
        <v>37.769475494410997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0.90765262252794487</v>
      </c>
      <c r="D75" s="37">
        <v>0</v>
      </c>
      <c r="E75" s="37">
        <v>0.1194325021496131</v>
      </c>
      <c r="F75" s="37">
        <v>0</v>
      </c>
      <c r="G75" s="37">
        <v>0.1194325021496131</v>
      </c>
      <c r="H75" s="37">
        <v>0.16715391229578669</v>
      </c>
      <c r="I75" s="37">
        <v>0.14333619948409279</v>
      </c>
      <c r="J75" s="37">
        <v>2.0540842648323299</v>
      </c>
      <c r="K75" s="37">
        <v>1.8152192605331039</v>
      </c>
      <c r="L75" s="37">
        <v>0.40601891659501288</v>
      </c>
      <c r="M75" s="37">
        <v>1.4808254514187451</v>
      </c>
      <c r="N75" s="37">
        <v>1.218142734307825</v>
      </c>
      <c r="O75" s="37">
        <v>0.47773000859845233</v>
      </c>
      <c r="P75" s="37">
        <v>0.90765262252794487</v>
      </c>
      <c r="Q75" s="37">
        <v>0.74041272570937233</v>
      </c>
      <c r="R75" s="37">
        <v>1.461736887360275E-3</v>
      </c>
      <c r="S75" s="37">
        <v>0.57704213241616509</v>
      </c>
      <c r="T75" s="37">
        <v>0</v>
      </c>
      <c r="U75" s="37">
        <v>0</v>
      </c>
      <c r="V75" s="37">
        <v>0</v>
      </c>
      <c r="W75" s="37">
        <v>0</v>
      </c>
      <c r="X75" s="37">
        <v>0.31797076526225282</v>
      </c>
    </row>
    <row r="76" spans="1:24" ht="11.25" customHeight="1" x14ac:dyDescent="0.2">
      <c r="A76" s="38" t="s">
        <v>139</v>
      </c>
      <c r="B76" s="39" t="s">
        <v>140</v>
      </c>
      <c r="C76" s="40">
        <v>24.677558039552881</v>
      </c>
      <c r="D76" s="40">
        <v>22.012037833190021</v>
      </c>
      <c r="E76" s="40">
        <v>22.098022355975921</v>
      </c>
      <c r="F76" s="40">
        <v>19.346517626827168</v>
      </c>
      <c r="G76" s="40">
        <v>17.626827171109198</v>
      </c>
      <c r="H76" s="40">
        <v>20.80825451418745</v>
      </c>
      <c r="I76" s="40">
        <v>22.52794496990542</v>
      </c>
      <c r="J76" s="40">
        <v>23.903697334479791</v>
      </c>
      <c r="K76" s="40">
        <v>24.763542562338781</v>
      </c>
      <c r="L76" s="40">
        <v>24.419604471195179</v>
      </c>
      <c r="M76" s="40">
        <v>20.894239036973339</v>
      </c>
      <c r="N76" s="40">
        <v>19.174548581255369</v>
      </c>
      <c r="O76" s="40">
        <v>20.550300945829751</v>
      </c>
      <c r="P76" s="40">
        <v>14.70335339638865</v>
      </c>
      <c r="Q76" s="40">
        <v>16.938950988822011</v>
      </c>
      <c r="R76" s="40">
        <v>19.165778159931211</v>
      </c>
      <c r="S76" s="40">
        <v>16.37687016337059</v>
      </c>
      <c r="T76" s="40">
        <v>13.544539982803091</v>
      </c>
      <c r="U76" s="40">
        <v>12.83224419604471</v>
      </c>
      <c r="V76" s="40">
        <v>14.529492691315561</v>
      </c>
      <c r="W76" s="40">
        <v>18.885038693035249</v>
      </c>
      <c r="X76" s="40">
        <v>32.01109200343938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189</v>
      </c>
      <c r="B1" s="4" t="s">
        <v>246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147.80481513327601</v>
      </c>
      <c r="D2" s="31">
        <f t="shared" si="0"/>
        <v>121.75382631126396</v>
      </c>
      <c r="E2" s="31">
        <f t="shared" si="0"/>
        <v>139.20859845227858</v>
      </c>
      <c r="F2" s="31">
        <f t="shared" si="0"/>
        <v>176.76457437661225</v>
      </c>
      <c r="G2" s="31">
        <f t="shared" si="0"/>
        <v>178.36491831470335</v>
      </c>
      <c r="H2" s="31">
        <f t="shared" si="0"/>
        <v>140.9402407566638</v>
      </c>
      <c r="I2" s="31">
        <f t="shared" si="0"/>
        <v>149.66766981943252</v>
      </c>
      <c r="J2" s="31">
        <f t="shared" si="0"/>
        <v>140.92828890799657</v>
      </c>
      <c r="K2" s="31">
        <f t="shared" si="0"/>
        <v>223.24660361134994</v>
      </c>
      <c r="L2" s="31">
        <f t="shared" si="0"/>
        <v>81.933533963886504</v>
      </c>
      <c r="M2" s="31">
        <f t="shared" si="0"/>
        <v>237.93069647463452</v>
      </c>
      <c r="N2" s="31">
        <f t="shared" si="0"/>
        <v>142.21564918314704</v>
      </c>
      <c r="O2" s="31">
        <f t="shared" si="0"/>
        <v>151.91521926053309</v>
      </c>
      <c r="P2" s="31">
        <f t="shared" si="0"/>
        <v>145.36130696474635</v>
      </c>
      <c r="Q2" s="31">
        <f t="shared" si="0"/>
        <v>92.815305245055896</v>
      </c>
      <c r="R2" s="31">
        <f t="shared" si="0"/>
        <v>115.63250214961306</v>
      </c>
      <c r="S2" s="31">
        <f t="shared" si="0"/>
        <v>118.21229578675838</v>
      </c>
      <c r="T2" s="31">
        <f t="shared" si="0"/>
        <v>117.75202063628548</v>
      </c>
      <c r="U2" s="31">
        <f t="shared" si="0"/>
        <v>122.80662080825451</v>
      </c>
      <c r="V2" s="31">
        <f t="shared" si="0"/>
        <v>111.43224419604471</v>
      </c>
      <c r="W2" s="31">
        <f t="shared" si="0"/>
        <v>96.658985382631116</v>
      </c>
      <c r="X2" s="31">
        <f t="shared" ref="X2" si="1">SUM(X3,X17,X22,X25,X26,X51,X52,X71,X74,X75,X76)</f>
        <v>118.16251074806533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1.9107480653482369</v>
      </c>
      <c r="D3" s="34">
        <f t="shared" si="2"/>
        <v>2.3884780739466889</v>
      </c>
      <c r="E3" s="34">
        <f t="shared" si="2"/>
        <v>3.8214961306964752</v>
      </c>
      <c r="F3" s="34">
        <f t="shared" si="2"/>
        <v>3.8214961306964752</v>
      </c>
      <c r="G3" s="34">
        <f t="shared" si="2"/>
        <v>2.3884780739466889</v>
      </c>
      <c r="H3" s="34">
        <f t="shared" si="2"/>
        <v>1.9107480653482369</v>
      </c>
      <c r="I3" s="34">
        <f t="shared" si="2"/>
        <v>2.3884780739466889</v>
      </c>
      <c r="J3" s="34">
        <f t="shared" si="2"/>
        <v>3.3438521066208078</v>
      </c>
      <c r="K3" s="34">
        <f t="shared" si="2"/>
        <v>3.3438521066208078</v>
      </c>
      <c r="L3" s="34">
        <f t="shared" si="2"/>
        <v>3.3438521066208078</v>
      </c>
      <c r="M3" s="34">
        <f t="shared" si="2"/>
        <v>3.8214961306964752</v>
      </c>
      <c r="N3" s="34">
        <f t="shared" si="2"/>
        <v>3.8214961306964752</v>
      </c>
      <c r="O3" s="34">
        <f t="shared" si="2"/>
        <v>3.8214961306964752</v>
      </c>
      <c r="P3" s="34">
        <f t="shared" si="2"/>
        <v>3.8214961306964752</v>
      </c>
      <c r="Q3" s="34">
        <f t="shared" si="2"/>
        <v>3.8214961306964752</v>
      </c>
      <c r="R3" s="34">
        <f t="shared" si="2"/>
        <v>4.090455717970765</v>
      </c>
      <c r="S3" s="34">
        <f t="shared" si="2"/>
        <v>4.0900257953568353</v>
      </c>
      <c r="T3" s="34">
        <f t="shared" si="2"/>
        <v>4.0900257953568353</v>
      </c>
      <c r="U3" s="34">
        <f t="shared" si="2"/>
        <v>2.8661220980223558</v>
      </c>
      <c r="V3" s="34">
        <f t="shared" si="2"/>
        <v>2.0946689595872741</v>
      </c>
      <c r="W3" s="34">
        <f t="shared" si="2"/>
        <v>2.210318142734307</v>
      </c>
      <c r="X3" s="34">
        <f t="shared" ref="X3" si="3">SUM(X4,X8,X11)</f>
        <v>1.2434221840068791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1.9107480653482369</v>
      </c>
      <c r="D8" s="29">
        <f t="shared" si="6"/>
        <v>2.3884780739466889</v>
      </c>
      <c r="E8" s="29">
        <f t="shared" si="6"/>
        <v>3.8214961306964752</v>
      </c>
      <c r="F8" s="29">
        <f t="shared" si="6"/>
        <v>3.8214961306964752</v>
      </c>
      <c r="G8" s="29">
        <f t="shared" si="6"/>
        <v>2.3884780739466889</v>
      </c>
      <c r="H8" s="29">
        <f t="shared" si="6"/>
        <v>1.9107480653482369</v>
      </c>
      <c r="I8" s="29">
        <f t="shared" si="6"/>
        <v>2.3884780739466889</v>
      </c>
      <c r="J8" s="29">
        <f t="shared" si="6"/>
        <v>3.3438521066208078</v>
      </c>
      <c r="K8" s="29">
        <f t="shared" si="6"/>
        <v>3.3438521066208078</v>
      </c>
      <c r="L8" s="29">
        <f t="shared" si="6"/>
        <v>3.3438521066208078</v>
      </c>
      <c r="M8" s="29">
        <f t="shared" si="6"/>
        <v>3.8214961306964752</v>
      </c>
      <c r="N8" s="29">
        <f t="shared" si="6"/>
        <v>3.8214961306964752</v>
      </c>
      <c r="O8" s="29">
        <f t="shared" si="6"/>
        <v>3.8214961306964752</v>
      </c>
      <c r="P8" s="29">
        <f t="shared" si="6"/>
        <v>3.8214961306964752</v>
      </c>
      <c r="Q8" s="29">
        <f t="shared" si="6"/>
        <v>3.8214961306964752</v>
      </c>
      <c r="R8" s="29">
        <f t="shared" si="6"/>
        <v>4.090455717970765</v>
      </c>
      <c r="S8" s="29">
        <f t="shared" si="6"/>
        <v>4.0900257953568353</v>
      </c>
      <c r="T8" s="29">
        <f t="shared" si="6"/>
        <v>4.0900257953568353</v>
      </c>
      <c r="U8" s="29">
        <f t="shared" si="6"/>
        <v>2.8661220980223558</v>
      </c>
      <c r="V8" s="29">
        <f t="shared" si="6"/>
        <v>2.0946689595872741</v>
      </c>
      <c r="W8" s="29">
        <f t="shared" si="6"/>
        <v>2.210318142734307</v>
      </c>
      <c r="X8" s="29">
        <f t="shared" ref="X8" si="7">SUM(X9:X10)</f>
        <v>1.2434221840068791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1.9107480653482369</v>
      </c>
      <c r="D10" s="10">
        <v>2.3884780739466889</v>
      </c>
      <c r="E10" s="10">
        <v>3.8214961306964752</v>
      </c>
      <c r="F10" s="10">
        <v>3.8214961306964752</v>
      </c>
      <c r="G10" s="10">
        <v>2.3884780739466889</v>
      </c>
      <c r="H10" s="10">
        <v>1.9107480653482369</v>
      </c>
      <c r="I10" s="10">
        <v>2.3884780739466889</v>
      </c>
      <c r="J10" s="10">
        <v>3.3438521066208078</v>
      </c>
      <c r="K10" s="10">
        <v>3.3438521066208078</v>
      </c>
      <c r="L10" s="10">
        <v>3.3438521066208078</v>
      </c>
      <c r="M10" s="10">
        <v>3.8214961306964752</v>
      </c>
      <c r="N10" s="10">
        <v>3.8214961306964752</v>
      </c>
      <c r="O10" s="10">
        <v>3.8214961306964752</v>
      </c>
      <c r="P10" s="10">
        <v>3.8214961306964752</v>
      </c>
      <c r="Q10" s="10">
        <v>3.8214961306964752</v>
      </c>
      <c r="R10" s="10">
        <v>4.090455717970765</v>
      </c>
      <c r="S10" s="10">
        <v>4.0900257953568353</v>
      </c>
      <c r="T10" s="10">
        <v>4.0900257953568353</v>
      </c>
      <c r="U10" s="10">
        <v>2.8661220980223558</v>
      </c>
      <c r="V10" s="10">
        <v>2.0946689595872741</v>
      </c>
      <c r="W10" s="10">
        <v>2.210318142734307</v>
      </c>
      <c r="X10" s="10">
        <v>1.2434221840068791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24.706190885640581</v>
      </c>
      <c r="D26" s="37">
        <f t="shared" si="14"/>
        <v>5.1471195184866714</v>
      </c>
      <c r="E26" s="37">
        <f t="shared" si="14"/>
        <v>25.735683576956141</v>
      </c>
      <c r="F26" s="37">
        <f t="shared" si="14"/>
        <v>33.971023215821162</v>
      </c>
      <c r="G26" s="37">
        <f t="shared" si="14"/>
        <v>42.206448839208939</v>
      </c>
      <c r="H26" s="37">
        <f t="shared" si="14"/>
        <v>21.61797076526225</v>
      </c>
      <c r="I26" s="37">
        <f t="shared" si="14"/>
        <v>14.41195184866724</v>
      </c>
      <c r="J26" s="37">
        <f t="shared" si="14"/>
        <v>14.41195184866724</v>
      </c>
      <c r="K26" s="37">
        <f t="shared" si="14"/>
        <v>8.2545141874462598</v>
      </c>
      <c r="L26" s="37">
        <f t="shared" si="14"/>
        <v>4.1272570937231299</v>
      </c>
      <c r="M26" s="37">
        <f t="shared" si="14"/>
        <v>6.1908856405846944</v>
      </c>
      <c r="N26" s="37">
        <f t="shared" si="14"/>
        <v>4.1272570937231299</v>
      </c>
      <c r="O26" s="37">
        <f t="shared" si="14"/>
        <v>7.2226999140154771</v>
      </c>
      <c r="P26" s="37">
        <f t="shared" si="14"/>
        <v>8.2545141874462598</v>
      </c>
      <c r="Q26" s="37">
        <f t="shared" si="14"/>
        <v>8.2545141874462598</v>
      </c>
      <c r="R26" s="37">
        <f t="shared" si="14"/>
        <v>6.8858985382631124</v>
      </c>
      <c r="S26" s="37">
        <f t="shared" si="14"/>
        <v>4.9730868443680141</v>
      </c>
      <c r="T26" s="37">
        <f t="shared" si="14"/>
        <v>3.5778159931212374</v>
      </c>
      <c r="U26" s="37">
        <f t="shared" si="14"/>
        <v>4.5480653482373175</v>
      </c>
      <c r="V26" s="37">
        <f t="shared" si="14"/>
        <v>3.4883061049011168</v>
      </c>
      <c r="W26" s="37">
        <f t="shared" si="14"/>
        <v>4.2502149613069644</v>
      </c>
      <c r="X26" s="37">
        <f t="shared" ref="X26" si="15">SUM(X27,X33)</f>
        <v>4.6393809114359419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24.706190885640581</v>
      </c>
      <c r="D33" s="29">
        <f t="shared" si="18"/>
        <v>5.1471195184866714</v>
      </c>
      <c r="E33" s="29">
        <f t="shared" si="18"/>
        <v>25.735683576956141</v>
      </c>
      <c r="F33" s="29">
        <f t="shared" si="18"/>
        <v>33.971023215821162</v>
      </c>
      <c r="G33" s="29">
        <f t="shared" si="18"/>
        <v>42.206448839208939</v>
      </c>
      <c r="H33" s="29">
        <f t="shared" si="18"/>
        <v>21.61797076526225</v>
      </c>
      <c r="I33" s="29">
        <f t="shared" si="18"/>
        <v>14.41195184866724</v>
      </c>
      <c r="J33" s="29">
        <f t="shared" si="18"/>
        <v>14.41195184866724</v>
      </c>
      <c r="K33" s="29">
        <f t="shared" si="18"/>
        <v>8.2545141874462598</v>
      </c>
      <c r="L33" s="29">
        <f t="shared" si="18"/>
        <v>4.1272570937231299</v>
      </c>
      <c r="M33" s="29">
        <f t="shared" si="18"/>
        <v>6.1908856405846944</v>
      </c>
      <c r="N33" s="29">
        <f t="shared" si="18"/>
        <v>4.1272570937231299</v>
      </c>
      <c r="O33" s="29">
        <f t="shared" si="18"/>
        <v>7.2226999140154771</v>
      </c>
      <c r="P33" s="29">
        <f t="shared" si="18"/>
        <v>8.2545141874462598</v>
      </c>
      <c r="Q33" s="29">
        <f t="shared" si="18"/>
        <v>8.2545141874462598</v>
      </c>
      <c r="R33" s="29">
        <f t="shared" si="18"/>
        <v>6.8858985382631124</v>
      </c>
      <c r="S33" s="29">
        <f t="shared" si="18"/>
        <v>4.9730868443680141</v>
      </c>
      <c r="T33" s="29">
        <f t="shared" si="18"/>
        <v>3.5778159931212374</v>
      </c>
      <c r="U33" s="29">
        <f t="shared" si="18"/>
        <v>4.5480653482373175</v>
      </c>
      <c r="V33" s="29">
        <f t="shared" si="18"/>
        <v>3.4883061049011168</v>
      </c>
      <c r="W33" s="29">
        <f t="shared" si="18"/>
        <v>4.2502149613069644</v>
      </c>
      <c r="X33" s="29">
        <f t="shared" ref="X33" si="19">SUM(X34:X50)</f>
        <v>4.6393809114359419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0.18667239896818569</v>
      </c>
      <c r="S36" s="10">
        <v>0.15546001719690461</v>
      </c>
      <c r="T36" s="10">
        <v>0.16302665520206361</v>
      </c>
      <c r="U36" s="10">
        <v>0.19647463456577821</v>
      </c>
      <c r="V36" s="10">
        <v>0.25150472914875321</v>
      </c>
      <c r="W36" s="10">
        <v>0.16405846947549441</v>
      </c>
      <c r="X36" s="10">
        <v>0.13705932932072229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2.0636285468615648E-3</v>
      </c>
      <c r="V41" s="10">
        <v>0.31298366294067059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24.706190885640581</v>
      </c>
      <c r="D43" s="10">
        <v>5.1471195184866714</v>
      </c>
      <c r="E43" s="10">
        <v>25.735683576956141</v>
      </c>
      <c r="F43" s="10">
        <v>33.971023215821162</v>
      </c>
      <c r="G43" s="10">
        <v>42.206448839208939</v>
      </c>
      <c r="H43" s="10">
        <v>21.61797076526225</v>
      </c>
      <c r="I43" s="10">
        <v>14.41195184866724</v>
      </c>
      <c r="J43" s="10">
        <v>14.41195184866724</v>
      </c>
      <c r="K43" s="10">
        <v>8.2545141874462598</v>
      </c>
      <c r="L43" s="10">
        <v>4.1272570937231299</v>
      </c>
      <c r="M43" s="10">
        <v>6.1908856405846944</v>
      </c>
      <c r="N43" s="10">
        <v>4.1272570937231299</v>
      </c>
      <c r="O43" s="10">
        <v>7.2226999140154771</v>
      </c>
      <c r="P43" s="10">
        <v>8.2545141874462598</v>
      </c>
      <c r="Q43" s="10">
        <v>8.2545141874462598</v>
      </c>
      <c r="R43" s="10">
        <v>6.6992261392949271</v>
      </c>
      <c r="S43" s="10">
        <v>4.8176268271711091</v>
      </c>
      <c r="T43" s="10">
        <v>3.4147893379191738</v>
      </c>
      <c r="U43" s="10">
        <v>4.3495270851246772</v>
      </c>
      <c r="V43" s="10">
        <v>2.9238177128116929</v>
      </c>
      <c r="W43" s="10">
        <v>4.0861564918314697</v>
      </c>
      <c r="X43" s="10">
        <v>4.5023215821152194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60.296474634565783</v>
      </c>
      <c r="D51" s="37">
        <v>66.573258813413574</v>
      </c>
      <c r="E51" s="37">
        <v>92.368529664660358</v>
      </c>
      <c r="F51" s="37">
        <v>120.74333619948411</v>
      </c>
      <c r="G51" s="37">
        <v>117.5189165950129</v>
      </c>
      <c r="H51" s="37">
        <v>101.33241616509029</v>
      </c>
      <c r="I51" s="37">
        <v>108.2756663800516</v>
      </c>
      <c r="J51" s="37">
        <v>101.33241616509029</v>
      </c>
      <c r="K51" s="37">
        <v>89.574118658641439</v>
      </c>
      <c r="L51" s="37">
        <v>63.198452278589848</v>
      </c>
      <c r="M51" s="37">
        <v>92.841444539982803</v>
      </c>
      <c r="N51" s="37">
        <v>95.979879621668104</v>
      </c>
      <c r="O51" s="37">
        <v>87.574978503869289</v>
      </c>
      <c r="P51" s="37">
        <v>79.148495270851242</v>
      </c>
      <c r="Q51" s="37">
        <v>63.456405846947547</v>
      </c>
      <c r="R51" s="37">
        <v>41.790971625107467</v>
      </c>
      <c r="S51" s="37">
        <v>44.85270851246775</v>
      </c>
      <c r="T51" s="37">
        <v>47.974204643164242</v>
      </c>
      <c r="U51" s="37">
        <v>52.535941530524497</v>
      </c>
      <c r="V51" s="37">
        <v>50.320292347377467</v>
      </c>
      <c r="W51" s="37">
        <v>33.98761822871883</v>
      </c>
      <c r="X51" s="37">
        <v>47.298624247635424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40.771023215821153</v>
      </c>
      <c r="D75" s="37">
        <v>31.049957007738609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93.699226139294922</v>
      </c>
      <c r="L75" s="37">
        <v>0</v>
      </c>
      <c r="M75" s="37">
        <v>97.329664660361118</v>
      </c>
      <c r="N75" s="37">
        <v>16.79088564058469</v>
      </c>
      <c r="O75" s="37">
        <v>32.315821152192598</v>
      </c>
      <c r="P75" s="37">
        <v>32.554686156491833</v>
      </c>
      <c r="Q75" s="37">
        <v>0</v>
      </c>
      <c r="R75" s="37">
        <v>43.504557179707653</v>
      </c>
      <c r="S75" s="37">
        <v>43.039982803095441</v>
      </c>
      <c r="T75" s="37">
        <v>40.808082545141872</v>
      </c>
      <c r="U75" s="37">
        <v>40.72106620808254</v>
      </c>
      <c r="V75" s="37">
        <v>35.215477214101448</v>
      </c>
      <c r="W75" s="37">
        <v>36.360791057609617</v>
      </c>
      <c r="X75" s="37">
        <v>41.610576096302658</v>
      </c>
    </row>
    <row r="76" spans="1:24" ht="11.25" customHeight="1" x14ac:dyDescent="0.2">
      <c r="A76" s="38" t="s">
        <v>139</v>
      </c>
      <c r="B76" s="39" t="s">
        <v>140</v>
      </c>
      <c r="C76" s="40">
        <v>20.120378331900259</v>
      </c>
      <c r="D76" s="40">
        <v>16.595012897678419</v>
      </c>
      <c r="E76" s="40">
        <v>17.28288907996561</v>
      </c>
      <c r="F76" s="40">
        <v>18.228718830610489</v>
      </c>
      <c r="G76" s="40">
        <v>16.25107480653482</v>
      </c>
      <c r="H76" s="40">
        <v>16.079105760963021</v>
      </c>
      <c r="I76" s="40">
        <v>24.591573516766982</v>
      </c>
      <c r="J76" s="40">
        <v>21.840068787618229</v>
      </c>
      <c r="K76" s="40">
        <v>28.37489251934652</v>
      </c>
      <c r="L76" s="40">
        <v>11.26397248495271</v>
      </c>
      <c r="M76" s="40">
        <v>37.747205503009447</v>
      </c>
      <c r="N76" s="40">
        <v>21.49613069647463</v>
      </c>
      <c r="O76" s="40">
        <v>20.980223559759239</v>
      </c>
      <c r="P76" s="40">
        <v>21.58211521926053</v>
      </c>
      <c r="Q76" s="40">
        <v>17.28288907996561</v>
      </c>
      <c r="R76" s="40">
        <v>19.360619088564061</v>
      </c>
      <c r="S76" s="40">
        <v>21.256491831470331</v>
      </c>
      <c r="T76" s="40">
        <v>21.30189165950129</v>
      </c>
      <c r="U76" s="40">
        <v>22.135425623387789</v>
      </c>
      <c r="V76" s="40">
        <v>20.31349957007739</v>
      </c>
      <c r="W76" s="40">
        <v>19.85004299226139</v>
      </c>
      <c r="X76" s="40">
        <v>23.370507308684431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193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932.68323301805663</v>
      </c>
      <c r="D2" s="31">
        <f t="shared" si="0"/>
        <v>948.60232158211522</v>
      </c>
      <c r="E2" s="31">
        <f t="shared" si="0"/>
        <v>883.6649183147033</v>
      </c>
      <c r="F2" s="31">
        <f t="shared" si="0"/>
        <v>856.25253654342191</v>
      </c>
      <c r="G2" s="31">
        <f t="shared" si="0"/>
        <v>852.20894239036966</v>
      </c>
      <c r="H2" s="31">
        <f t="shared" si="0"/>
        <v>871.78478073946678</v>
      </c>
      <c r="I2" s="31">
        <f t="shared" si="0"/>
        <v>854.28460877042119</v>
      </c>
      <c r="J2" s="31">
        <f t="shared" si="0"/>
        <v>851.31332760103169</v>
      </c>
      <c r="K2" s="31">
        <f t="shared" si="0"/>
        <v>870.76001719690453</v>
      </c>
      <c r="L2" s="31">
        <f t="shared" si="0"/>
        <v>854.78607050730852</v>
      </c>
      <c r="M2" s="31">
        <f t="shared" si="0"/>
        <v>784.69673258813395</v>
      </c>
      <c r="N2" s="31">
        <f t="shared" si="0"/>
        <v>788.05262252794489</v>
      </c>
      <c r="O2" s="31">
        <f t="shared" si="0"/>
        <v>731.03043852106623</v>
      </c>
      <c r="P2" s="31">
        <f t="shared" si="0"/>
        <v>742.52803095442812</v>
      </c>
      <c r="Q2" s="31">
        <f t="shared" si="0"/>
        <v>718.66663800515903</v>
      </c>
      <c r="R2" s="31">
        <f t="shared" si="0"/>
        <v>689.98753224419579</v>
      </c>
      <c r="S2" s="31">
        <f t="shared" si="0"/>
        <v>733.63052450558905</v>
      </c>
      <c r="T2" s="31">
        <f t="shared" si="0"/>
        <v>721.57583834909701</v>
      </c>
      <c r="U2" s="31">
        <f t="shared" si="0"/>
        <v>728.56113499570074</v>
      </c>
      <c r="V2" s="31">
        <f t="shared" si="0"/>
        <v>677.57970765262246</v>
      </c>
      <c r="W2" s="31">
        <f t="shared" si="0"/>
        <v>682.41943250214956</v>
      </c>
      <c r="X2" s="31">
        <f t="shared" ref="X2" si="1">SUM(X3,X17,X22,X25,X26,X51,X52,X71,X74,X75,X76)</f>
        <v>668.31607910576076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1.361392949269131</v>
      </c>
      <c r="P3" s="34">
        <f t="shared" si="2"/>
        <v>1.361392949269131</v>
      </c>
      <c r="Q3" s="34">
        <f t="shared" si="2"/>
        <v>1.361392949269131</v>
      </c>
      <c r="R3" s="34">
        <f t="shared" si="2"/>
        <v>1.3097162510748059</v>
      </c>
      <c r="S3" s="34">
        <f t="shared" si="2"/>
        <v>1.3097162510748059</v>
      </c>
      <c r="T3" s="34">
        <f t="shared" si="2"/>
        <v>1.3437661220980219</v>
      </c>
      <c r="U3" s="34">
        <f t="shared" si="2"/>
        <v>1.1667239896818571</v>
      </c>
      <c r="V3" s="34">
        <f t="shared" si="2"/>
        <v>1.0163370593293211</v>
      </c>
      <c r="W3" s="34">
        <f t="shared" si="2"/>
        <v>1.0163370593293211</v>
      </c>
      <c r="X3" s="34">
        <f t="shared" ref="X3" si="3">SUM(X4,X8,X11)</f>
        <v>0.50851246775580394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1.361392949269131</v>
      </c>
      <c r="P11" s="29">
        <f t="shared" si="8"/>
        <v>1.361392949269131</v>
      </c>
      <c r="Q11" s="29">
        <f t="shared" si="8"/>
        <v>1.361392949269131</v>
      </c>
      <c r="R11" s="29">
        <f t="shared" si="8"/>
        <v>1.3097162510748059</v>
      </c>
      <c r="S11" s="29">
        <f t="shared" si="8"/>
        <v>1.3097162510748059</v>
      </c>
      <c r="T11" s="29">
        <f t="shared" si="8"/>
        <v>1.3437661220980219</v>
      </c>
      <c r="U11" s="29">
        <f t="shared" si="8"/>
        <v>1.1667239896818571</v>
      </c>
      <c r="V11" s="29">
        <f t="shared" si="8"/>
        <v>1.0163370593293211</v>
      </c>
      <c r="W11" s="29">
        <f t="shared" si="8"/>
        <v>1.0163370593293211</v>
      </c>
      <c r="X11" s="29">
        <f t="shared" ref="X11" si="9">SUM(X12:X16)</f>
        <v>0.50851246775580394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1.361392949269131</v>
      </c>
      <c r="P13" s="10">
        <v>1.361392949269131</v>
      </c>
      <c r="Q13" s="10">
        <v>1.361392949269131</v>
      </c>
      <c r="R13" s="10">
        <v>1.3097162510748059</v>
      </c>
      <c r="S13" s="10">
        <v>1.3097162510748059</v>
      </c>
      <c r="T13" s="10">
        <v>1.3437661220980219</v>
      </c>
      <c r="U13" s="10">
        <v>1.1667239896818571</v>
      </c>
      <c r="V13" s="10">
        <v>1.0163370593293211</v>
      </c>
      <c r="W13" s="10">
        <v>1.0163370593293211</v>
      </c>
      <c r="X13" s="10">
        <v>0.50851246775580394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725.74522785898523</v>
      </c>
      <c r="D26" s="37">
        <f t="shared" si="14"/>
        <v>728.83344797936377</v>
      </c>
      <c r="E26" s="37">
        <f t="shared" si="14"/>
        <v>672.21504729148751</v>
      </c>
      <c r="F26" s="37">
        <f t="shared" si="14"/>
        <v>645.44995700773848</v>
      </c>
      <c r="G26" s="37">
        <f t="shared" si="14"/>
        <v>646.47944969905404</v>
      </c>
      <c r="H26" s="37">
        <f t="shared" si="14"/>
        <v>671.18564058469474</v>
      </c>
      <c r="I26" s="37">
        <f t="shared" si="14"/>
        <v>655.74428202923468</v>
      </c>
      <c r="J26" s="37">
        <f t="shared" si="14"/>
        <v>652.65597592433357</v>
      </c>
      <c r="K26" s="37">
        <f t="shared" si="14"/>
        <v>657.26569217540839</v>
      </c>
      <c r="L26" s="37">
        <f t="shared" si="14"/>
        <v>642.8202923473774</v>
      </c>
      <c r="M26" s="37">
        <f t="shared" si="14"/>
        <v>564.40240756663798</v>
      </c>
      <c r="N26" s="37">
        <f t="shared" si="14"/>
        <v>598.45227858985379</v>
      </c>
      <c r="O26" s="37">
        <f t="shared" si="14"/>
        <v>519.00257953568359</v>
      </c>
      <c r="P26" s="37">
        <f t="shared" si="14"/>
        <v>526.22527944969897</v>
      </c>
      <c r="Q26" s="37">
        <f t="shared" si="14"/>
        <v>529.32072226999139</v>
      </c>
      <c r="R26" s="37">
        <f t="shared" si="14"/>
        <v>492.89974204643158</v>
      </c>
      <c r="S26" s="37">
        <f t="shared" si="14"/>
        <v>541.26491831470332</v>
      </c>
      <c r="T26" s="37">
        <f t="shared" si="14"/>
        <v>501.67944969905409</v>
      </c>
      <c r="U26" s="37">
        <f t="shared" si="14"/>
        <v>493.05580395528796</v>
      </c>
      <c r="V26" s="37">
        <f t="shared" si="14"/>
        <v>461.02235597592431</v>
      </c>
      <c r="W26" s="37">
        <f t="shared" si="14"/>
        <v>487.58417884780738</v>
      </c>
      <c r="X26" s="37">
        <f t="shared" ref="X26" si="15">SUM(X27,X33)</f>
        <v>455.54617368873596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725.74522785898523</v>
      </c>
      <c r="D33" s="29">
        <f t="shared" si="18"/>
        <v>728.83344797936377</v>
      </c>
      <c r="E33" s="29">
        <f t="shared" si="18"/>
        <v>672.21504729148751</v>
      </c>
      <c r="F33" s="29">
        <f t="shared" si="18"/>
        <v>645.44995700773848</v>
      </c>
      <c r="G33" s="29">
        <f t="shared" si="18"/>
        <v>646.47944969905404</v>
      </c>
      <c r="H33" s="29">
        <f t="shared" si="18"/>
        <v>671.18564058469474</v>
      </c>
      <c r="I33" s="29">
        <f t="shared" si="18"/>
        <v>655.74428202923468</v>
      </c>
      <c r="J33" s="29">
        <f t="shared" si="18"/>
        <v>652.65597592433357</v>
      </c>
      <c r="K33" s="29">
        <f t="shared" si="18"/>
        <v>657.26569217540839</v>
      </c>
      <c r="L33" s="29">
        <f t="shared" si="18"/>
        <v>642.8202923473774</v>
      </c>
      <c r="M33" s="29">
        <f t="shared" si="18"/>
        <v>564.40240756663798</v>
      </c>
      <c r="N33" s="29">
        <f t="shared" si="18"/>
        <v>598.45227858985379</v>
      </c>
      <c r="O33" s="29">
        <f t="shared" si="18"/>
        <v>519.00257953568359</v>
      </c>
      <c r="P33" s="29">
        <f t="shared" si="18"/>
        <v>526.22527944969897</v>
      </c>
      <c r="Q33" s="29">
        <f t="shared" si="18"/>
        <v>529.32072226999139</v>
      </c>
      <c r="R33" s="29">
        <f t="shared" si="18"/>
        <v>492.89974204643158</v>
      </c>
      <c r="S33" s="29">
        <f t="shared" si="18"/>
        <v>541.26491831470332</v>
      </c>
      <c r="T33" s="29">
        <f t="shared" si="18"/>
        <v>501.67944969905409</v>
      </c>
      <c r="U33" s="29">
        <f t="shared" si="18"/>
        <v>493.05580395528796</v>
      </c>
      <c r="V33" s="29">
        <f t="shared" si="18"/>
        <v>461.02235597592431</v>
      </c>
      <c r="W33" s="29">
        <f t="shared" si="18"/>
        <v>487.58417884780738</v>
      </c>
      <c r="X33" s="29">
        <f t="shared" ref="X33" si="19">SUM(X34:X50)</f>
        <v>455.54617368873596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1.831470335339639E-2</v>
      </c>
      <c r="V36" s="10">
        <v>7.5666380051590707E-3</v>
      </c>
      <c r="W36" s="10">
        <v>7.5666380051590707E-3</v>
      </c>
      <c r="X36" s="10">
        <v>4.2992261392949269E-3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725.74522785898523</v>
      </c>
      <c r="D43" s="10">
        <v>728.83344797936377</v>
      </c>
      <c r="E43" s="10">
        <v>672.21504729148751</v>
      </c>
      <c r="F43" s="10">
        <v>645.44995700773848</v>
      </c>
      <c r="G43" s="10">
        <v>646.47944969905404</v>
      </c>
      <c r="H43" s="10">
        <v>671.18564058469474</v>
      </c>
      <c r="I43" s="10">
        <v>655.74428202923468</v>
      </c>
      <c r="J43" s="10">
        <v>652.65597592433357</v>
      </c>
      <c r="K43" s="10">
        <v>657.26569217540839</v>
      </c>
      <c r="L43" s="10">
        <v>642.8202923473774</v>
      </c>
      <c r="M43" s="10">
        <v>564.40240756663798</v>
      </c>
      <c r="N43" s="10">
        <v>598.45227858985379</v>
      </c>
      <c r="O43" s="10">
        <v>519.00257953568359</v>
      </c>
      <c r="P43" s="10">
        <v>526.22527944969897</v>
      </c>
      <c r="Q43" s="10">
        <v>529.32072226999139</v>
      </c>
      <c r="R43" s="10">
        <v>492.89974204643158</v>
      </c>
      <c r="S43" s="10">
        <v>541.26491831470332</v>
      </c>
      <c r="T43" s="10">
        <v>501.67944969905409</v>
      </c>
      <c r="U43" s="10">
        <v>493.03748925193457</v>
      </c>
      <c r="V43" s="10">
        <v>461.01478933791913</v>
      </c>
      <c r="W43" s="10">
        <v>487.57661220980219</v>
      </c>
      <c r="X43" s="10">
        <v>455.5418744625967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117.2609630266552</v>
      </c>
      <c r="D51" s="37">
        <v>128.8258813413585</v>
      </c>
      <c r="E51" s="37">
        <v>121.0227858985382</v>
      </c>
      <c r="F51" s="37">
        <v>124.0967325881341</v>
      </c>
      <c r="G51" s="37">
        <v>120.57136715391231</v>
      </c>
      <c r="H51" s="37">
        <v>115.54135855545999</v>
      </c>
      <c r="I51" s="37">
        <v>112.6608770421324</v>
      </c>
      <c r="J51" s="37">
        <v>109.9308684436801</v>
      </c>
      <c r="K51" s="37">
        <v>123.2583834909716</v>
      </c>
      <c r="L51" s="37">
        <v>122.78546861564919</v>
      </c>
      <c r="M51" s="37">
        <v>131.792347377472</v>
      </c>
      <c r="N51" s="37">
        <v>106.7494411006019</v>
      </c>
      <c r="O51" s="37">
        <v>119.561049011178</v>
      </c>
      <c r="P51" s="37">
        <v>120.74333619948411</v>
      </c>
      <c r="Q51" s="37">
        <v>97.312639724849532</v>
      </c>
      <c r="R51" s="37">
        <v>102.0882201203783</v>
      </c>
      <c r="S51" s="37">
        <v>98.095700773860699</v>
      </c>
      <c r="T51" s="37">
        <v>114.65176268271711</v>
      </c>
      <c r="U51" s="37">
        <v>117.7130696474634</v>
      </c>
      <c r="V51" s="37">
        <v>93.129406706792778</v>
      </c>
      <c r="W51" s="37">
        <v>68.081771281169395</v>
      </c>
      <c r="X51" s="37">
        <v>75.246517626827156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1.4569217540842649</v>
      </c>
      <c r="D52" s="37">
        <f t="shared" si="20"/>
        <v>1.4331040412725711</v>
      </c>
      <c r="E52" s="37">
        <f t="shared" si="20"/>
        <v>1.4331040412725711</v>
      </c>
      <c r="F52" s="37">
        <f t="shared" si="20"/>
        <v>1.4092003439380909</v>
      </c>
      <c r="G52" s="37">
        <f t="shared" si="20"/>
        <v>1.4092003439380909</v>
      </c>
      <c r="H52" s="37">
        <f t="shared" si="20"/>
        <v>1.4808254514187451</v>
      </c>
      <c r="I52" s="37">
        <f t="shared" si="20"/>
        <v>1.5286328460877039</v>
      </c>
      <c r="J52" s="37">
        <f t="shared" si="20"/>
        <v>1.6241616509028369</v>
      </c>
      <c r="K52" s="37">
        <f t="shared" si="20"/>
        <v>1.671883061049011</v>
      </c>
      <c r="L52" s="37">
        <f t="shared" si="20"/>
        <v>1.6480653482373171</v>
      </c>
      <c r="M52" s="37">
        <f t="shared" si="20"/>
        <v>1.7435941530524499</v>
      </c>
      <c r="N52" s="37">
        <f t="shared" si="20"/>
        <v>1.7674978503869301</v>
      </c>
      <c r="O52" s="37">
        <f t="shared" si="20"/>
        <v>13.685898538263112</v>
      </c>
      <c r="P52" s="37">
        <f t="shared" si="20"/>
        <v>12.63490971625107</v>
      </c>
      <c r="Q52" s="37">
        <f t="shared" si="20"/>
        <v>15.405588993981084</v>
      </c>
      <c r="R52" s="37">
        <f t="shared" si="20"/>
        <v>17.187876182287191</v>
      </c>
      <c r="S52" s="37">
        <f t="shared" si="20"/>
        <v>15.160705073086843</v>
      </c>
      <c r="T52" s="37">
        <f t="shared" si="20"/>
        <v>20.073172828890801</v>
      </c>
      <c r="U52" s="37">
        <f t="shared" si="20"/>
        <v>32.93490971625107</v>
      </c>
      <c r="V52" s="37">
        <f t="shared" si="20"/>
        <v>40.663370593293209</v>
      </c>
      <c r="W52" s="37">
        <f t="shared" si="20"/>
        <v>36.26397248495271</v>
      </c>
      <c r="X52" s="37">
        <f t="shared" ref="X52" si="21">SUM(X53:X70)</f>
        <v>41.633018056749783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1.4569217540842649</v>
      </c>
      <c r="D59" s="10">
        <v>1.4331040412725711</v>
      </c>
      <c r="E59" s="10">
        <v>1.4331040412725711</v>
      </c>
      <c r="F59" s="10">
        <v>1.4092003439380909</v>
      </c>
      <c r="G59" s="10">
        <v>1.4092003439380909</v>
      </c>
      <c r="H59" s="10">
        <v>1.4808254514187451</v>
      </c>
      <c r="I59" s="10">
        <v>1.5286328460877039</v>
      </c>
      <c r="J59" s="10">
        <v>1.6241616509028369</v>
      </c>
      <c r="K59" s="10">
        <v>1.671883061049011</v>
      </c>
      <c r="L59" s="10">
        <v>1.6480653482373171</v>
      </c>
      <c r="M59" s="10">
        <v>1.7435941530524499</v>
      </c>
      <c r="N59" s="10">
        <v>1.7674978503869301</v>
      </c>
      <c r="O59" s="10">
        <v>2.1974204643164228</v>
      </c>
      <c r="P59" s="10">
        <v>2.0301805674978501</v>
      </c>
      <c r="Q59" s="10">
        <v>2.1496130696474629</v>
      </c>
      <c r="R59" s="10">
        <v>2.675236457437661</v>
      </c>
      <c r="S59" s="10">
        <v>3.1190025795356831</v>
      </c>
      <c r="T59" s="10">
        <v>3.8452278589853819</v>
      </c>
      <c r="U59" s="10">
        <v>3.201805674978504</v>
      </c>
      <c r="V59" s="10">
        <v>3.803267411865864</v>
      </c>
      <c r="W59" s="10">
        <v>4.0344797936371446</v>
      </c>
      <c r="X59" s="10">
        <v>4.3063628546861557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11.488478073946689</v>
      </c>
      <c r="P66" s="10">
        <v>10.60472914875322</v>
      </c>
      <c r="Q66" s="10">
        <v>13.255975924333621</v>
      </c>
      <c r="R66" s="10">
        <v>14.51263972484953</v>
      </c>
      <c r="S66" s="10">
        <v>12.04170249355116</v>
      </c>
      <c r="T66" s="10">
        <v>16.227944969905419</v>
      </c>
      <c r="U66" s="10">
        <v>29.733104041272568</v>
      </c>
      <c r="V66" s="10">
        <v>36.860103181427341</v>
      </c>
      <c r="W66" s="10">
        <v>32.229492691315563</v>
      </c>
      <c r="X66" s="10">
        <v>37.326655202063627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88.220120378331899</v>
      </c>
      <c r="D76" s="40">
        <v>89.509888220120374</v>
      </c>
      <c r="E76" s="40">
        <v>88.993981083404975</v>
      </c>
      <c r="F76" s="40">
        <v>85.29664660361135</v>
      </c>
      <c r="G76" s="40">
        <v>83.748925193465169</v>
      </c>
      <c r="H76" s="40">
        <v>83.57695614789337</v>
      </c>
      <c r="I76" s="40">
        <v>84.35081685296646</v>
      </c>
      <c r="J76" s="40">
        <v>87.102321582115209</v>
      </c>
      <c r="K76" s="40">
        <v>88.564058469475484</v>
      </c>
      <c r="L76" s="40">
        <v>87.532244196044701</v>
      </c>
      <c r="M76" s="40">
        <v>86.758383490971624</v>
      </c>
      <c r="N76" s="40">
        <v>81.083404987102313</v>
      </c>
      <c r="O76" s="40">
        <v>77.419518486672388</v>
      </c>
      <c r="P76" s="40">
        <v>81.563112639724835</v>
      </c>
      <c r="Q76" s="40">
        <v>75.266294067067918</v>
      </c>
      <c r="R76" s="40">
        <v>76.501977644024066</v>
      </c>
      <c r="S76" s="40">
        <v>77.799484092863281</v>
      </c>
      <c r="T76" s="40">
        <v>83.827687016337052</v>
      </c>
      <c r="U76" s="40">
        <v>83.690627687016331</v>
      </c>
      <c r="V76" s="40">
        <v>81.748237317282886</v>
      </c>
      <c r="W76" s="40">
        <v>89.473172828890796</v>
      </c>
      <c r="X76" s="40">
        <v>95.381857265692162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195</v>
      </c>
      <c r="B1" s="4" t="s">
        <v>240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352.70309544282026</v>
      </c>
      <c r="D2" s="31">
        <f t="shared" si="0"/>
        <v>384.33344797936365</v>
      </c>
      <c r="E2" s="31">
        <f t="shared" si="0"/>
        <v>391.23611349957002</v>
      </c>
      <c r="F2" s="31">
        <f t="shared" si="0"/>
        <v>373.56156491831467</v>
      </c>
      <c r="G2" s="31">
        <f t="shared" si="0"/>
        <v>414.55485812553741</v>
      </c>
      <c r="H2" s="31">
        <f t="shared" si="0"/>
        <v>414.07884780739471</v>
      </c>
      <c r="I2" s="31">
        <f t="shared" si="0"/>
        <v>475.71564918314687</v>
      </c>
      <c r="J2" s="31">
        <f t="shared" si="0"/>
        <v>423.7523645743766</v>
      </c>
      <c r="K2" s="31">
        <f t="shared" si="0"/>
        <v>449.08460877042126</v>
      </c>
      <c r="L2" s="31">
        <f t="shared" si="0"/>
        <v>363.20997420464312</v>
      </c>
      <c r="M2" s="31">
        <f t="shared" si="0"/>
        <v>348.45098882201205</v>
      </c>
      <c r="N2" s="31">
        <f t="shared" si="0"/>
        <v>369.84256233877903</v>
      </c>
      <c r="O2" s="31">
        <f t="shared" si="0"/>
        <v>372.26440240756665</v>
      </c>
      <c r="P2" s="31">
        <f t="shared" si="0"/>
        <v>359.93078245915734</v>
      </c>
      <c r="Q2" s="31">
        <f t="shared" si="0"/>
        <v>379.28822012037824</v>
      </c>
      <c r="R2" s="31">
        <f t="shared" si="0"/>
        <v>383.71169389509885</v>
      </c>
      <c r="S2" s="31">
        <f t="shared" si="0"/>
        <v>406.81857265692179</v>
      </c>
      <c r="T2" s="31">
        <f t="shared" si="0"/>
        <v>402.58073946689592</v>
      </c>
      <c r="U2" s="31">
        <f t="shared" si="0"/>
        <v>393.21470335339643</v>
      </c>
      <c r="V2" s="31">
        <f t="shared" si="0"/>
        <v>358.28306104901117</v>
      </c>
      <c r="W2" s="31">
        <f t="shared" si="0"/>
        <v>341.93000859845228</v>
      </c>
      <c r="X2" s="31">
        <f t="shared" ref="X2" si="1">SUM(X3,X17,X22,X25,X26,X51,X52,X71,X74,X75,X76)</f>
        <v>363.0716251074806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3.8214961306964752</v>
      </c>
      <c r="D3" s="34">
        <f t="shared" si="2"/>
        <v>4.7769561478933786</v>
      </c>
      <c r="E3" s="34">
        <f t="shared" si="2"/>
        <v>5.2546001719690452</v>
      </c>
      <c r="F3" s="34">
        <f t="shared" si="2"/>
        <v>6.6877042132416156</v>
      </c>
      <c r="G3" s="34">
        <f t="shared" si="2"/>
        <v>5.2546001719690452</v>
      </c>
      <c r="H3" s="34">
        <f t="shared" si="2"/>
        <v>8.1207222699914006</v>
      </c>
      <c r="I3" s="34">
        <f t="shared" si="2"/>
        <v>7.1653482373172821</v>
      </c>
      <c r="J3" s="34">
        <f t="shared" si="2"/>
        <v>21.018400687876181</v>
      </c>
      <c r="K3" s="34">
        <f t="shared" si="2"/>
        <v>26.750730868443679</v>
      </c>
      <c r="L3" s="34">
        <f t="shared" si="2"/>
        <v>31.527687016337051</v>
      </c>
      <c r="M3" s="34">
        <f t="shared" si="2"/>
        <v>33.438435081685299</v>
      </c>
      <c r="N3" s="34">
        <f t="shared" si="2"/>
        <v>32.483061049011177</v>
      </c>
      <c r="O3" s="34">
        <f t="shared" si="2"/>
        <v>31.527687016337051</v>
      </c>
      <c r="P3" s="34">
        <f t="shared" si="2"/>
        <v>18.152278589853829</v>
      </c>
      <c r="Q3" s="34">
        <f t="shared" si="2"/>
        <v>10.031556319862419</v>
      </c>
      <c r="R3" s="34">
        <f t="shared" si="2"/>
        <v>7.1696474634565766</v>
      </c>
      <c r="S3" s="34">
        <f t="shared" si="2"/>
        <v>16.500859845227858</v>
      </c>
      <c r="T3" s="34">
        <f t="shared" si="2"/>
        <v>17.539380911435938</v>
      </c>
      <c r="U3" s="34">
        <f t="shared" si="2"/>
        <v>15.8006018916595</v>
      </c>
      <c r="V3" s="34">
        <f t="shared" si="2"/>
        <v>17.818916595012901</v>
      </c>
      <c r="W3" s="34">
        <f t="shared" si="2"/>
        <v>4.7611349957007736</v>
      </c>
      <c r="X3" s="34">
        <f t="shared" ref="X3" si="3">SUM(X4,X8,X11)</f>
        <v>5.1982803095442822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0.28658641444539978</v>
      </c>
      <c r="S8" s="29">
        <f t="shared" si="6"/>
        <v>0.28658641444539978</v>
      </c>
      <c r="T8" s="29">
        <f t="shared" si="6"/>
        <v>0.28658641444539978</v>
      </c>
      <c r="U8" s="29">
        <f t="shared" si="6"/>
        <v>0.28658641444539978</v>
      </c>
      <c r="V8" s="29">
        <f t="shared" si="6"/>
        <v>0.30670679277730012</v>
      </c>
      <c r="W8" s="29">
        <f t="shared" si="6"/>
        <v>0.27463456577815992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0.28658641444539978</v>
      </c>
      <c r="S10" s="10">
        <v>0.28658641444539978</v>
      </c>
      <c r="T10" s="10">
        <v>0.28658641444539978</v>
      </c>
      <c r="U10" s="10">
        <v>0.28658641444539978</v>
      </c>
      <c r="V10" s="10">
        <v>0.30670679277730012</v>
      </c>
      <c r="W10" s="10">
        <v>0.27463456577815992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3.8214961306964752</v>
      </c>
      <c r="D11" s="29">
        <f t="shared" si="8"/>
        <v>4.7769561478933786</v>
      </c>
      <c r="E11" s="29">
        <f t="shared" si="8"/>
        <v>5.2546001719690452</v>
      </c>
      <c r="F11" s="29">
        <f t="shared" si="8"/>
        <v>6.6877042132416156</v>
      </c>
      <c r="G11" s="29">
        <f t="shared" si="8"/>
        <v>5.2546001719690452</v>
      </c>
      <c r="H11" s="29">
        <f t="shared" si="8"/>
        <v>8.1207222699914006</v>
      </c>
      <c r="I11" s="29">
        <f t="shared" si="8"/>
        <v>7.1653482373172821</v>
      </c>
      <c r="J11" s="29">
        <f t="shared" si="8"/>
        <v>21.018400687876181</v>
      </c>
      <c r="K11" s="29">
        <f t="shared" si="8"/>
        <v>26.750730868443679</v>
      </c>
      <c r="L11" s="29">
        <f t="shared" si="8"/>
        <v>31.527687016337051</v>
      </c>
      <c r="M11" s="29">
        <f t="shared" si="8"/>
        <v>33.438435081685299</v>
      </c>
      <c r="N11" s="29">
        <f t="shared" si="8"/>
        <v>32.483061049011177</v>
      </c>
      <c r="O11" s="29">
        <f t="shared" si="8"/>
        <v>31.527687016337051</v>
      </c>
      <c r="P11" s="29">
        <f t="shared" si="8"/>
        <v>18.152278589853829</v>
      </c>
      <c r="Q11" s="29">
        <f t="shared" si="8"/>
        <v>10.031556319862419</v>
      </c>
      <c r="R11" s="29">
        <f t="shared" si="8"/>
        <v>6.883061049011177</v>
      </c>
      <c r="S11" s="29">
        <f t="shared" si="8"/>
        <v>16.214273430782459</v>
      </c>
      <c r="T11" s="29">
        <f t="shared" si="8"/>
        <v>17.252794496990539</v>
      </c>
      <c r="U11" s="29">
        <f t="shared" si="8"/>
        <v>15.5140154772141</v>
      </c>
      <c r="V11" s="29">
        <f t="shared" si="8"/>
        <v>17.512209802235599</v>
      </c>
      <c r="W11" s="29">
        <f t="shared" si="8"/>
        <v>4.4865004299226134</v>
      </c>
      <c r="X11" s="29">
        <f t="shared" ref="X11" si="9">SUM(X12:X16)</f>
        <v>5.1982803095442822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3.8214961306964752</v>
      </c>
      <c r="D16" s="10">
        <v>4.7769561478933786</v>
      </c>
      <c r="E16" s="10">
        <v>5.2546001719690452</v>
      </c>
      <c r="F16" s="10">
        <v>6.6877042132416156</v>
      </c>
      <c r="G16" s="10">
        <v>5.2546001719690452</v>
      </c>
      <c r="H16" s="10">
        <v>8.1207222699914006</v>
      </c>
      <c r="I16" s="10">
        <v>7.1653482373172821</v>
      </c>
      <c r="J16" s="10">
        <v>21.018400687876181</v>
      </c>
      <c r="K16" s="10">
        <v>26.750730868443679</v>
      </c>
      <c r="L16" s="10">
        <v>31.527687016337051</v>
      </c>
      <c r="M16" s="10">
        <v>33.438435081685299</v>
      </c>
      <c r="N16" s="10">
        <v>32.483061049011177</v>
      </c>
      <c r="O16" s="10">
        <v>31.527687016337051</v>
      </c>
      <c r="P16" s="10">
        <v>18.152278589853829</v>
      </c>
      <c r="Q16" s="10">
        <v>10.031556319862419</v>
      </c>
      <c r="R16" s="10">
        <v>6.883061049011177</v>
      </c>
      <c r="S16" s="10">
        <v>16.214273430782459</v>
      </c>
      <c r="T16" s="10">
        <v>17.252794496990539</v>
      </c>
      <c r="U16" s="10">
        <v>15.5140154772141</v>
      </c>
      <c r="V16" s="10">
        <v>17.512209802235599</v>
      </c>
      <c r="W16" s="10">
        <v>4.4865004299226134</v>
      </c>
      <c r="X16" s="10">
        <v>5.1982803095442822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6.176440240756663</v>
      </c>
      <c r="D26" s="37">
        <f t="shared" si="14"/>
        <v>3.1883920894239028</v>
      </c>
      <c r="E26" s="37">
        <f t="shared" si="14"/>
        <v>2.108856405846947</v>
      </c>
      <c r="F26" s="37">
        <f t="shared" si="14"/>
        <v>2.108856405846947</v>
      </c>
      <c r="G26" s="37">
        <f t="shared" si="14"/>
        <v>2.108856405846947</v>
      </c>
      <c r="H26" s="37">
        <f t="shared" si="14"/>
        <v>2.108856405846947</v>
      </c>
      <c r="I26" s="37">
        <f t="shared" si="14"/>
        <v>45.953826311263974</v>
      </c>
      <c r="J26" s="37">
        <f t="shared" si="14"/>
        <v>1.07944969905417</v>
      </c>
      <c r="K26" s="37">
        <f t="shared" si="14"/>
        <v>12.29802235597592</v>
      </c>
      <c r="L26" s="37">
        <f t="shared" si="14"/>
        <v>0</v>
      </c>
      <c r="M26" s="37">
        <f t="shared" si="14"/>
        <v>1.07944969905417</v>
      </c>
      <c r="N26" s="37">
        <f t="shared" si="14"/>
        <v>1.07944969905417</v>
      </c>
      <c r="O26" s="37">
        <f t="shared" si="14"/>
        <v>1.07944969905417</v>
      </c>
      <c r="P26" s="37">
        <f t="shared" si="14"/>
        <v>0</v>
      </c>
      <c r="Q26" s="37">
        <f t="shared" si="14"/>
        <v>2.1112639724849522</v>
      </c>
      <c r="R26" s="37">
        <f t="shared" si="14"/>
        <v>1.8516766981943247</v>
      </c>
      <c r="S26" s="37">
        <f t="shared" si="14"/>
        <v>1.658555460017197</v>
      </c>
      <c r="T26" s="37">
        <f t="shared" si="14"/>
        <v>0.66895958727429061</v>
      </c>
      <c r="U26" s="37">
        <f t="shared" si="14"/>
        <v>0.77618228718830606</v>
      </c>
      <c r="V26" s="37">
        <f t="shared" si="14"/>
        <v>0.72966466036113486</v>
      </c>
      <c r="W26" s="37">
        <f t="shared" si="14"/>
        <v>0.92846087704213232</v>
      </c>
      <c r="X26" s="37">
        <f t="shared" ref="X26" si="15">SUM(X27,X33)</f>
        <v>1.4760963026655198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6.176440240756663</v>
      </c>
      <c r="D33" s="29">
        <f t="shared" si="18"/>
        <v>3.1883920894239028</v>
      </c>
      <c r="E33" s="29">
        <f t="shared" si="18"/>
        <v>2.108856405846947</v>
      </c>
      <c r="F33" s="29">
        <f t="shared" si="18"/>
        <v>2.108856405846947</v>
      </c>
      <c r="G33" s="29">
        <f t="shared" si="18"/>
        <v>2.108856405846947</v>
      </c>
      <c r="H33" s="29">
        <f t="shared" si="18"/>
        <v>2.108856405846947</v>
      </c>
      <c r="I33" s="29">
        <f t="shared" si="18"/>
        <v>45.953826311263974</v>
      </c>
      <c r="J33" s="29">
        <f t="shared" si="18"/>
        <v>1.07944969905417</v>
      </c>
      <c r="K33" s="29">
        <f t="shared" si="18"/>
        <v>12.29802235597592</v>
      </c>
      <c r="L33" s="29">
        <f t="shared" si="18"/>
        <v>0</v>
      </c>
      <c r="M33" s="29">
        <f t="shared" si="18"/>
        <v>1.07944969905417</v>
      </c>
      <c r="N33" s="29">
        <f t="shared" si="18"/>
        <v>1.07944969905417</v>
      </c>
      <c r="O33" s="29">
        <f t="shared" si="18"/>
        <v>1.07944969905417</v>
      </c>
      <c r="P33" s="29">
        <f t="shared" si="18"/>
        <v>0</v>
      </c>
      <c r="Q33" s="29">
        <f t="shared" si="18"/>
        <v>2.1112639724849522</v>
      </c>
      <c r="R33" s="29">
        <f t="shared" si="18"/>
        <v>1.8516766981943247</v>
      </c>
      <c r="S33" s="29">
        <f t="shared" si="18"/>
        <v>1.658555460017197</v>
      </c>
      <c r="T33" s="29">
        <f t="shared" si="18"/>
        <v>0.66895958727429061</v>
      </c>
      <c r="U33" s="29">
        <f t="shared" si="18"/>
        <v>0.77618228718830606</v>
      </c>
      <c r="V33" s="29">
        <f t="shared" si="18"/>
        <v>0.72966466036113486</v>
      </c>
      <c r="W33" s="29">
        <f t="shared" si="18"/>
        <v>0.92846087704213232</v>
      </c>
      <c r="X33" s="29">
        <f t="shared" ref="X33" si="19">SUM(X34:X50)</f>
        <v>1.4760963026655198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1.07944969905417</v>
      </c>
      <c r="D36" s="10">
        <v>2.1589853826311258</v>
      </c>
      <c r="E36" s="10">
        <v>1.07944969905417</v>
      </c>
      <c r="F36" s="10">
        <v>1.07944969905417</v>
      </c>
      <c r="G36" s="10">
        <v>1.07944969905417</v>
      </c>
      <c r="H36" s="10">
        <v>1.07944969905417</v>
      </c>
      <c r="I36" s="10">
        <v>1.07944969905417</v>
      </c>
      <c r="J36" s="10">
        <v>1.07944969905417</v>
      </c>
      <c r="K36" s="10">
        <v>1.07944969905417</v>
      </c>
      <c r="L36" s="10">
        <v>0</v>
      </c>
      <c r="M36" s="10">
        <v>1.07944969905417</v>
      </c>
      <c r="N36" s="10">
        <v>1.07944969905417</v>
      </c>
      <c r="O36" s="10">
        <v>1.07944969905417</v>
      </c>
      <c r="P36" s="10">
        <v>0</v>
      </c>
      <c r="Q36" s="10">
        <v>1.07944969905417</v>
      </c>
      <c r="R36" s="10">
        <v>0.74668959587274275</v>
      </c>
      <c r="S36" s="10">
        <v>0.66388650042992259</v>
      </c>
      <c r="T36" s="10">
        <v>0.63800515907136712</v>
      </c>
      <c r="U36" s="10">
        <v>0.75236457437661219</v>
      </c>
      <c r="V36" s="10">
        <v>0.70386930352536536</v>
      </c>
      <c r="W36" s="10">
        <v>0.70386930352536536</v>
      </c>
      <c r="X36" s="10">
        <v>1.2133276010318139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1.8572656921754079E-2</v>
      </c>
      <c r="S41" s="10">
        <v>1.7540842648323299E-2</v>
      </c>
      <c r="T41" s="10">
        <v>1.031814273430782E-3</v>
      </c>
      <c r="U41" s="10">
        <v>4.1272570937231296E-3</v>
      </c>
      <c r="V41" s="10">
        <v>4.1272570937231296E-3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4.1177128116938952</v>
      </c>
      <c r="D43" s="10">
        <v>1.029406706792777</v>
      </c>
      <c r="E43" s="10">
        <v>1.029406706792777</v>
      </c>
      <c r="F43" s="10">
        <v>1.029406706792777</v>
      </c>
      <c r="G43" s="10">
        <v>1.029406706792777</v>
      </c>
      <c r="H43" s="10">
        <v>1.029406706792777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1.031814273430782</v>
      </c>
      <c r="R43" s="10">
        <v>1.0864144453998279</v>
      </c>
      <c r="S43" s="10">
        <v>0.97712811693895096</v>
      </c>
      <c r="T43" s="10">
        <v>2.9922613929492688E-2</v>
      </c>
      <c r="U43" s="10">
        <v>1.9690455717970769E-2</v>
      </c>
      <c r="V43" s="10">
        <v>2.1668099742046431E-2</v>
      </c>
      <c r="W43" s="10">
        <v>0.22459157351676701</v>
      </c>
      <c r="X43" s="10">
        <v>0.25159071367153912</v>
      </c>
    </row>
    <row r="44" spans="1:24" ht="11.25" customHeight="1" x14ac:dyDescent="0.2">
      <c r="A44" s="41" t="s">
        <v>75</v>
      </c>
      <c r="B44" s="9" t="s">
        <v>76</v>
      </c>
      <c r="C44" s="10">
        <v>0.9792777300085983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44.874376612209801</v>
      </c>
      <c r="J49" s="10">
        <v>0</v>
      </c>
      <c r="K49" s="10">
        <v>11.218572656921751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1.117798796216681E-2</v>
      </c>
    </row>
    <row r="51" spans="1:24" ht="11.25" customHeight="1" x14ac:dyDescent="0.2">
      <c r="A51" s="35" t="s">
        <v>89</v>
      </c>
      <c r="B51" s="36" t="s">
        <v>90</v>
      </c>
      <c r="C51" s="37">
        <v>138.17669819432501</v>
      </c>
      <c r="D51" s="37">
        <v>142.21788478073941</v>
      </c>
      <c r="E51" s="37">
        <v>138.86457437661221</v>
      </c>
      <c r="F51" s="37">
        <v>128.63241616509029</v>
      </c>
      <c r="G51" s="37">
        <v>141.50859845227859</v>
      </c>
      <c r="H51" s="37">
        <v>137.8757523645744</v>
      </c>
      <c r="I51" s="37">
        <v>134.58684436801369</v>
      </c>
      <c r="J51" s="37">
        <v>121.3452278589854</v>
      </c>
      <c r="K51" s="37">
        <v>129.62123817712811</v>
      </c>
      <c r="L51" s="37">
        <v>85.661822871883047</v>
      </c>
      <c r="M51" s="37">
        <v>90.090025795356837</v>
      </c>
      <c r="N51" s="37">
        <v>117.3684436801376</v>
      </c>
      <c r="O51" s="37">
        <v>114.5955288048151</v>
      </c>
      <c r="P51" s="37">
        <v>126.2463456577816</v>
      </c>
      <c r="Q51" s="37">
        <v>116.3151332760103</v>
      </c>
      <c r="R51" s="37">
        <v>123.89122957867581</v>
      </c>
      <c r="S51" s="37">
        <v>134.0030954428203</v>
      </c>
      <c r="T51" s="37">
        <v>129.72441960447119</v>
      </c>
      <c r="U51" s="37">
        <v>132.48529664660359</v>
      </c>
      <c r="V51" s="37">
        <v>112.03963886500431</v>
      </c>
      <c r="W51" s="37">
        <v>109.9414445399828</v>
      </c>
      <c r="X51" s="37">
        <v>117.08237317282889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20.89896818572657</v>
      </c>
      <c r="D52" s="37">
        <f t="shared" si="20"/>
        <v>22.045485812553743</v>
      </c>
      <c r="E52" s="37">
        <f t="shared" si="20"/>
        <v>28.542046431642305</v>
      </c>
      <c r="F52" s="37">
        <f t="shared" si="20"/>
        <v>35.683576956147895</v>
      </c>
      <c r="G52" s="37">
        <f t="shared" si="20"/>
        <v>55.603525365434223</v>
      </c>
      <c r="H52" s="37">
        <f t="shared" si="20"/>
        <v>60.451418744625954</v>
      </c>
      <c r="I52" s="37">
        <f t="shared" si="20"/>
        <v>80.395184866723994</v>
      </c>
      <c r="J52" s="37">
        <f t="shared" si="20"/>
        <v>84.192949269131546</v>
      </c>
      <c r="K52" s="37">
        <f t="shared" si="20"/>
        <v>84.885812553740323</v>
      </c>
      <c r="L52" s="37">
        <f t="shared" si="20"/>
        <v>81.899914015477194</v>
      </c>
      <c r="M52" s="37">
        <f t="shared" si="20"/>
        <v>56.498108340498703</v>
      </c>
      <c r="N52" s="37">
        <f t="shared" si="20"/>
        <v>46.718056749785035</v>
      </c>
      <c r="O52" s="37">
        <f t="shared" si="20"/>
        <v>48.103525365434223</v>
      </c>
      <c r="P52" s="37">
        <f t="shared" si="20"/>
        <v>48.055803955288042</v>
      </c>
      <c r="Q52" s="37">
        <f t="shared" si="20"/>
        <v>83.046689595872735</v>
      </c>
      <c r="R52" s="37">
        <f t="shared" si="20"/>
        <v>82.956577815993128</v>
      </c>
      <c r="S52" s="37">
        <f t="shared" si="20"/>
        <v>78.172141014617367</v>
      </c>
      <c r="T52" s="37">
        <f t="shared" si="20"/>
        <v>78.062854686156484</v>
      </c>
      <c r="U52" s="37">
        <f t="shared" si="20"/>
        <v>59.053224419604469</v>
      </c>
      <c r="V52" s="37">
        <f t="shared" si="20"/>
        <v>44.953912295786758</v>
      </c>
      <c r="W52" s="37">
        <f t="shared" si="20"/>
        <v>41.228202923473773</v>
      </c>
      <c r="X52" s="37">
        <f t="shared" ref="X52" si="21">SUM(X53:X70)</f>
        <v>46.467325881341353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19.298710232158211</v>
      </c>
      <c r="D59" s="10">
        <v>20.946775580395531</v>
      </c>
      <c r="E59" s="10">
        <v>27.491143594153051</v>
      </c>
      <c r="F59" s="10">
        <v>35.062596732588133</v>
      </c>
      <c r="G59" s="10">
        <v>46.001719690455722</v>
      </c>
      <c r="H59" s="10">
        <v>50.181513327601017</v>
      </c>
      <c r="I59" s="10">
        <v>55.077901977644032</v>
      </c>
      <c r="J59" s="10">
        <v>52.307222699914007</v>
      </c>
      <c r="K59" s="10">
        <v>51.99673258813413</v>
      </c>
      <c r="L59" s="10">
        <v>50.706964746345648</v>
      </c>
      <c r="M59" s="10">
        <v>42.395184866723987</v>
      </c>
      <c r="N59" s="10">
        <v>45.858383490971619</v>
      </c>
      <c r="O59" s="10">
        <v>46.001719690455722</v>
      </c>
      <c r="P59" s="10">
        <v>45.237403267411857</v>
      </c>
      <c r="Q59" s="10">
        <v>80.992605331040409</v>
      </c>
      <c r="R59" s="10">
        <v>81.459415305245059</v>
      </c>
      <c r="S59" s="10">
        <v>76.298366294067065</v>
      </c>
      <c r="T59" s="10">
        <v>75.287188306104895</v>
      </c>
      <c r="U59" s="10">
        <v>55.822355975924332</v>
      </c>
      <c r="V59" s="10">
        <v>40.73602751504729</v>
      </c>
      <c r="W59" s="10">
        <v>35.754084264832329</v>
      </c>
      <c r="X59" s="10">
        <v>40.081083404987098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1.6002579535683581</v>
      </c>
      <c r="D61" s="10">
        <v>1.098710232158211</v>
      </c>
      <c r="E61" s="10">
        <v>1.050902837489252</v>
      </c>
      <c r="F61" s="10">
        <v>0.62098022355975924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2.101805674978503</v>
      </c>
      <c r="P61" s="10">
        <v>2.8184006878761818</v>
      </c>
      <c r="Q61" s="10">
        <v>2.0540842648323299</v>
      </c>
      <c r="R61" s="10">
        <v>1.4971625107480651</v>
      </c>
      <c r="S61" s="10">
        <v>1.873774720550301</v>
      </c>
      <c r="T61" s="10">
        <v>2.7756663800515899</v>
      </c>
      <c r="U61" s="10">
        <v>3.230868443680138</v>
      </c>
      <c r="V61" s="10">
        <v>4.2178847807394666</v>
      </c>
      <c r="W61" s="10">
        <v>5.4741186586414443</v>
      </c>
      <c r="X61" s="10">
        <v>6.3862424763542567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9.6018056749785021</v>
      </c>
      <c r="H69" s="10">
        <v>10.26990541702494</v>
      </c>
      <c r="I69" s="10">
        <v>25.317282889079959</v>
      </c>
      <c r="J69" s="10">
        <v>31.885726569217539</v>
      </c>
      <c r="K69" s="10">
        <v>32.889079965606193</v>
      </c>
      <c r="L69" s="10">
        <v>31.19294926913155</v>
      </c>
      <c r="M69" s="10">
        <v>14.10292347377472</v>
      </c>
      <c r="N69" s="10">
        <v>0.8596732588134135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8.9089423903697327</v>
      </c>
      <c r="D75" s="37">
        <v>11.416852966466029</v>
      </c>
      <c r="E75" s="37">
        <v>13.972484952708511</v>
      </c>
      <c r="F75" s="37">
        <v>13.94858125537403</v>
      </c>
      <c r="G75" s="37">
        <v>11.369045571797081</v>
      </c>
      <c r="H75" s="37">
        <v>10.0792777300086</v>
      </c>
      <c r="I75" s="37">
        <v>10.79587274290628</v>
      </c>
      <c r="J75" s="37">
        <v>9.9598452278589846</v>
      </c>
      <c r="K75" s="37">
        <v>9.4582975064488384</v>
      </c>
      <c r="L75" s="37">
        <v>7.7147033533963878</v>
      </c>
      <c r="M75" s="37">
        <v>7.0698194325021486</v>
      </c>
      <c r="N75" s="37">
        <v>7.1892519346517627</v>
      </c>
      <c r="O75" s="37">
        <v>7.1892519346517627</v>
      </c>
      <c r="P75" s="37">
        <v>1.4808254514187451</v>
      </c>
      <c r="Q75" s="37">
        <v>1.1703353396388649</v>
      </c>
      <c r="R75" s="37">
        <v>1.143766122098022</v>
      </c>
      <c r="S75" s="37">
        <v>1.201547721410146</v>
      </c>
      <c r="T75" s="37">
        <v>1.450214961306965</v>
      </c>
      <c r="U75" s="37">
        <v>4.4236457437661221</v>
      </c>
      <c r="V75" s="37">
        <v>2.0767841788478072</v>
      </c>
      <c r="W75" s="37">
        <v>1.979277730008598</v>
      </c>
      <c r="X75" s="37">
        <v>7.7848667239896807</v>
      </c>
    </row>
    <row r="76" spans="1:24" ht="11.25" customHeight="1" x14ac:dyDescent="0.2">
      <c r="A76" s="38" t="s">
        <v>139</v>
      </c>
      <c r="B76" s="39" t="s">
        <v>140</v>
      </c>
      <c r="C76" s="40">
        <v>174.7205503009458</v>
      </c>
      <c r="D76" s="40">
        <v>200.6878761822872</v>
      </c>
      <c r="E76" s="40">
        <v>202.49355116079099</v>
      </c>
      <c r="F76" s="40">
        <v>186.5004299226139</v>
      </c>
      <c r="G76" s="40">
        <v>198.71023215821151</v>
      </c>
      <c r="H76" s="40">
        <v>195.44282029234739</v>
      </c>
      <c r="I76" s="40">
        <v>196.8185726569217</v>
      </c>
      <c r="J76" s="40">
        <v>186.1564918314703</v>
      </c>
      <c r="K76" s="40">
        <v>186.0705073086844</v>
      </c>
      <c r="L76" s="40">
        <v>156.40584694754941</v>
      </c>
      <c r="M76" s="40">
        <v>160.2751504729149</v>
      </c>
      <c r="N76" s="40">
        <v>165.0042992261393</v>
      </c>
      <c r="O76" s="40">
        <v>169.76895958727431</v>
      </c>
      <c r="P76" s="40">
        <v>165.99552880481511</v>
      </c>
      <c r="Q76" s="40">
        <v>166.61324161650899</v>
      </c>
      <c r="R76" s="40">
        <v>166.69879621668099</v>
      </c>
      <c r="S76" s="40">
        <v>175.2823731728289</v>
      </c>
      <c r="T76" s="40">
        <v>175.13490971625109</v>
      </c>
      <c r="U76" s="40">
        <v>180.67575236457441</v>
      </c>
      <c r="V76" s="40">
        <v>180.66414445399829</v>
      </c>
      <c r="W76" s="40">
        <v>183.0914875322442</v>
      </c>
      <c r="X76" s="40">
        <v>185.0626827171109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196</v>
      </c>
      <c r="B1" s="4" t="s">
        <v>239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10623.75426715681</v>
      </c>
      <c r="D2" s="31">
        <f t="shared" si="0"/>
        <v>10703.54171044597</v>
      </c>
      <c r="E2" s="31">
        <f t="shared" si="0"/>
        <v>10948.23604406011</v>
      </c>
      <c r="F2" s="31">
        <f t="shared" si="0"/>
        <v>11111.406000271209</v>
      </c>
      <c r="G2" s="31">
        <f t="shared" si="0"/>
        <v>11293.867050667914</v>
      </c>
      <c r="H2" s="31">
        <f t="shared" si="0"/>
        <v>11364.37401785759</v>
      </c>
      <c r="I2" s="31">
        <f t="shared" si="0"/>
        <v>11712.983578002215</v>
      </c>
      <c r="J2" s="31">
        <f t="shared" si="0"/>
        <v>11835.286827503929</v>
      </c>
      <c r="K2" s="31">
        <f t="shared" si="0"/>
        <v>11947.770962141662</v>
      </c>
      <c r="L2" s="31">
        <f t="shared" si="0"/>
        <v>11584.323022414395</v>
      </c>
      <c r="M2" s="31">
        <f t="shared" si="0"/>
        <v>11643.533074355719</v>
      </c>
      <c r="N2" s="31">
        <f t="shared" si="0"/>
        <v>11772.090234928381</v>
      </c>
      <c r="O2" s="31">
        <f t="shared" si="0"/>
        <v>11264.571837089536</v>
      </c>
      <c r="P2" s="31">
        <f t="shared" si="0"/>
        <v>10751.757442820364</v>
      </c>
      <c r="Q2" s="31">
        <f t="shared" si="0"/>
        <v>9911.7840990029799</v>
      </c>
      <c r="R2" s="31">
        <f t="shared" si="0"/>
        <v>10027.399269882671</v>
      </c>
      <c r="S2" s="31">
        <f t="shared" si="0"/>
        <v>10019.6952568857</v>
      </c>
      <c r="T2" s="31">
        <f t="shared" si="0"/>
        <v>10370.430327566954</v>
      </c>
      <c r="U2" s="31">
        <f t="shared" si="0"/>
        <v>10613.54842487204</v>
      </c>
      <c r="V2" s="31">
        <f t="shared" si="0"/>
        <v>10610.917137010338</v>
      </c>
      <c r="W2" s="31">
        <f t="shared" ref="W2:X2" si="1">SUM(W3,W17,W22,W25,W26,W51,W52,W71,W74,W75,W76)</f>
        <v>9055.3865196056013</v>
      </c>
      <c r="X2" s="31">
        <f t="shared" si="1"/>
        <v>9230.6171852330153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FC_TRA_RAIL_E!C5+FC_TRA_ROAD_E!C5+FC_TRA_DAVI_E!C5+FC_TRA_DNAVI_E!C5+FC_TRA_PIPE_E!C5</f>
        <v>0</v>
      </c>
      <c r="D5" s="10">
        <f>FC_TRA_RAIL_E!D5+FC_TRA_ROAD_E!D5+FC_TRA_DAVI_E!D5+FC_TRA_DNAVI_E!D5+FC_TRA_PIPE_E!D5</f>
        <v>0</v>
      </c>
      <c r="E5" s="10">
        <f>FC_TRA_RAIL_E!E5+FC_TRA_ROAD_E!E5+FC_TRA_DAVI_E!E5+FC_TRA_DNAVI_E!E5+FC_TRA_PIPE_E!E5</f>
        <v>0</v>
      </c>
      <c r="F5" s="10">
        <f>FC_TRA_RAIL_E!F5+FC_TRA_ROAD_E!F5+FC_TRA_DAVI_E!F5+FC_TRA_DNAVI_E!F5+FC_TRA_PIPE_E!F5</f>
        <v>0</v>
      </c>
      <c r="G5" s="10">
        <f>FC_TRA_RAIL_E!G5+FC_TRA_ROAD_E!G5+FC_TRA_DAVI_E!G5+FC_TRA_DNAVI_E!G5+FC_TRA_PIPE_E!G5</f>
        <v>0</v>
      </c>
      <c r="H5" s="10">
        <f>FC_TRA_RAIL_E!H5+FC_TRA_ROAD_E!H5+FC_TRA_DAVI_E!H5+FC_TRA_DNAVI_E!H5+FC_TRA_PIPE_E!H5</f>
        <v>0</v>
      </c>
      <c r="I5" s="10">
        <f>FC_TRA_RAIL_E!I5+FC_TRA_ROAD_E!I5+FC_TRA_DAVI_E!I5+FC_TRA_DNAVI_E!I5+FC_TRA_PIPE_E!I5</f>
        <v>0</v>
      </c>
      <c r="J5" s="10">
        <f>FC_TRA_RAIL_E!J5+FC_TRA_ROAD_E!J5+FC_TRA_DAVI_E!J5+FC_TRA_DNAVI_E!J5+FC_TRA_PIPE_E!J5</f>
        <v>0</v>
      </c>
      <c r="K5" s="10">
        <f>FC_TRA_RAIL_E!K5+FC_TRA_ROAD_E!K5+FC_TRA_DAVI_E!K5+FC_TRA_DNAVI_E!K5+FC_TRA_PIPE_E!K5</f>
        <v>0</v>
      </c>
      <c r="L5" s="10">
        <f>FC_TRA_RAIL_E!L5+FC_TRA_ROAD_E!L5+FC_TRA_DAVI_E!L5+FC_TRA_DNAVI_E!L5+FC_TRA_PIPE_E!L5</f>
        <v>0</v>
      </c>
      <c r="M5" s="10">
        <f>FC_TRA_RAIL_E!M5+FC_TRA_ROAD_E!M5+FC_TRA_DAVI_E!M5+FC_TRA_DNAVI_E!M5+FC_TRA_PIPE_E!M5</f>
        <v>0</v>
      </c>
      <c r="N5" s="10">
        <f>FC_TRA_RAIL_E!N5+FC_TRA_ROAD_E!N5+FC_TRA_DAVI_E!N5+FC_TRA_DNAVI_E!N5+FC_TRA_PIPE_E!N5</f>
        <v>0</v>
      </c>
      <c r="O5" s="10">
        <f>FC_TRA_RAIL_E!O5+FC_TRA_ROAD_E!O5+FC_TRA_DAVI_E!O5+FC_TRA_DNAVI_E!O5+FC_TRA_PIPE_E!O5</f>
        <v>0</v>
      </c>
      <c r="P5" s="10">
        <f>FC_TRA_RAIL_E!P5+FC_TRA_ROAD_E!P5+FC_TRA_DAVI_E!P5+FC_TRA_DNAVI_E!P5+FC_TRA_PIPE_E!P5</f>
        <v>0</v>
      </c>
      <c r="Q5" s="10">
        <f>FC_TRA_RAIL_E!Q5+FC_TRA_ROAD_E!Q5+FC_TRA_DAVI_E!Q5+FC_TRA_DNAVI_E!Q5+FC_TRA_PIPE_E!Q5</f>
        <v>0</v>
      </c>
      <c r="R5" s="10">
        <f>FC_TRA_RAIL_E!R5+FC_TRA_ROAD_E!R5+FC_TRA_DAVI_E!R5+FC_TRA_DNAVI_E!R5+FC_TRA_PIPE_E!R5</f>
        <v>0</v>
      </c>
      <c r="S5" s="10">
        <f>FC_TRA_RAIL_E!S5+FC_TRA_ROAD_E!S5+FC_TRA_DAVI_E!S5+FC_TRA_DNAVI_E!S5+FC_TRA_PIPE_E!S5</f>
        <v>0</v>
      </c>
      <c r="T5" s="10">
        <f>FC_TRA_RAIL_E!T5+FC_TRA_ROAD_E!T5+FC_TRA_DAVI_E!T5+FC_TRA_DNAVI_E!T5+FC_TRA_PIPE_E!T5</f>
        <v>0</v>
      </c>
      <c r="U5" s="10">
        <f>FC_TRA_RAIL_E!U5+FC_TRA_ROAD_E!U5+FC_TRA_DAVI_E!U5+FC_TRA_DNAVI_E!U5+FC_TRA_PIPE_E!U5</f>
        <v>0</v>
      </c>
      <c r="V5" s="10">
        <f>FC_TRA_RAIL_E!V5+FC_TRA_ROAD_E!V5+FC_TRA_DAVI_E!V5+FC_TRA_DNAVI_E!V5+FC_TRA_PIPE_E!V5</f>
        <v>0</v>
      </c>
      <c r="W5" s="10">
        <f>FC_TRA_RAIL_E!W5+FC_TRA_ROAD_E!W5+FC_TRA_DAVI_E!W5+FC_TRA_DNAVI_E!W5+FC_TRA_PIPE_E!W5</f>
        <v>0</v>
      </c>
      <c r="X5" s="10">
        <f>FC_TRA_RAIL_E!X5+FC_TRA_ROAD_E!X5+FC_TRA_DAVI_E!X5+FC_TRA_DNAVI_E!X5+FC_TRA_PIPE_E!X5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FC_TRA_RAIL_E!C6+FC_TRA_ROAD_E!C6+FC_TRA_DAVI_E!C6+FC_TRA_DNAVI_E!C6+FC_TRA_PIPE_E!C6</f>
        <v>0</v>
      </c>
      <c r="D6" s="10">
        <f>FC_TRA_RAIL_E!D6+FC_TRA_ROAD_E!D6+FC_TRA_DAVI_E!D6+FC_TRA_DNAVI_E!D6+FC_TRA_PIPE_E!D6</f>
        <v>0</v>
      </c>
      <c r="E6" s="10">
        <f>FC_TRA_RAIL_E!E6+FC_TRA_ROAD_E!E6+FC_TRA_DAVI_E!E6+FC_TRA_DNAVI_E!E6+FC_TRA_PIPE_E!E6</f>
        <v>0</v>
      </c>
      <c r="F6" s="10">
        <f>FC_TRA_RAIL_E!F6+FC_TRA_ROAD_E!F6+FC_TRA_DAVI_E!F6+FC_TRA_DNAVI_E!F6+FC_TRA_PIPE_E!F6</f>
        <v>0</v>
      </c>
      <c r="G6" s="10">
        <f>FC_TRA_RAIL_E!G6+FC_TRA_ROAD_E!G6+FC_TRA_DAVI_E!G6+FC_TRA_DNAVI_E!G6+FC_TRA_PIPE_E!G6</f>
        <v>0</v>
      </c>
      <c r="H6" s="10">
        <f>FC_TRA_RAIL_E!H6+FC_TRA_ROAD_E!H6+FC_TRA_DAVI_E!H6+FC_TRA_DNAVI_E!H6+FC_TRA_PIPE_E!H6</f>
        <v>0</v>
      </c>
      <c r="I6" s="10">
        <f>FC_TRA_RAIL_E!I6+FC_TRA_ROAD_E!I6+FC_TRA_DAVI_E!I6+FC_TRA_DNAVI_E!I6+FC_TRA_PIPE_E!I6</f>
        <v>0</v>
      </c>
      <c r="J6" s="10">
        <f>FC_TRA_RAIL_E!J6+FC_TRA_ROAD_E!J6+FC_TRA_DAVI_E!J6+FC_TRA_DNAVI_E!J6+FC_TRA_PIPE_E!J6</f>
        <v>0</v>
      </c>
      <c r="K6" s="10">
        <f>FC_TRA_RAIL_E!K6+FC_TRA_ROAD_E!K6+FC_TRA_DAVI_E!K6+FC_TRA_DNAVI_E!K6+FC_TRA_PIPE_E!K6</f>
        <v>0</v>
      </c>
      <c r="L6" s="10">
        <f>FC_TRA_RAIL_E!L6+FC_TRA_ROAD_E!L6+FC_TRA_DAVI_E!L6+FC_TRA_DNAVI_E!L6+FC_TRA_PIPE_E!L6</f>
        <v>0</v>
      </c>
      <c r="M6" s="10">
        <f>FC_TRA_RAIL_E!M6+FC_TRA_ROAD_E!M6+FC_TRA_DAVI_E!M6+FC_TRA_DNAVI_E!M6+FC_TRA_PIPE_E!M6</f>
        <v>0</v>
      </c>
      <c r="N6" s="10">
        <f>FC_TRA_RAIL_E!N6+FC_TRA_ROAD_E!N6+FC_TRA_DAVI_E!N6+FC_TRA_DNAVI_E!N6+FC_TRA_PIPE_E!N6</f>
        <v>0</v>
      </c>
      <c r="O6" s="10">
        <f>FC_TRA_RAIL_E!O6+FC_TRA_ROAD_E!O6+FC_TRA_DAVI_E!O6+FC_TRA_DNAVI_E!O6+FC_TRA_PIPE_E!O6</f>
        <v>0</v>
      </c>
      <c r="P6" s="10">
        <f>FC_TRA_RAIL_E!P6+FC_TRA_ROAD_E!P6+FC_TRA_DAVI_E!P6+FC_TRA_DNAVI_E!P6+FC_TRA_PIPE_E!P6</f>
        <v>0</v>
      </c>
      <c r="Q6" s="10">
        <f>FC_TRA_RAIL_E!Q6+FC_TRA_ROAD_E!Q6+FC_TRA_DAVI_E!Q6+FC_TRA_DNAVI_E!Q6+FC_TRA_PIPE_E!Q6</f>
        <v>0</v>
      </c>
      <c r="R6" s="10">
        <f>FC_TRA_RAIL_E!R6+FC_TRA_ROAD_E!R6+FC_TRA_DAVI_E!R6+FC_TRA_DNAVI_E!R6+FC_TRA_PIPE_E!R6</f>
        <v>0</v>
      </c>
      <c r="S6" s="10">
        <f>FC_TRA_RAIL_E!S6+FC_TRA_ROAD_E!S6+FC_TRA_DAVI_E!S6+FC_TRA_DNAVI_E!S6+FC_TRA_PIPE_E!S6</f>
        <v>0</v>
      </c>
      <c r="T6" s="10">
        <f>FC_TRA_RAIL_E!T6+FC_TRA_ROAD_E!T6+FC_TRA_DAVI_E!T6+FC_TRA_DNAVI_E!T6+FC_TRA_PIPE_E!T6</f>
        <v>0</v>
      </c>
      <c r="U6" s="10">
        <f>FC_TRA_RAIL_E!U6+FC_TRA_ROAD_E!U6+FC_TRA_DAVI_E!U6+FC_TRA_DNAVI_E!U6+FC_TRA_PIPE_E!U6</f>
        <v>0</v>
      </c>
      <c r="V6" s="10">
        <f>FC_TRA_RAIL_E!V6+FC_TRA_ROAD_E!V6+FC_TRA_DAVI_E!V6+FC_TRA_DNAVI_E!V6+FC_TRA_PIPE_E!V6</f>
        <v>0</v>
      </c>
      <c r="W6" s="10">
        <f>FC_TRA_RAIL_E!W6+FC_TRA_ROAD_E!W6+FC_TRA_DAVI_E!W6+FC_TRA_DNAVI_E!W6+FC_TRA_PIPE_E!W6</f>
        <v>0</v>
      </c>
      <c r="X6" s="10">
        <f>FC_TRA_RAIL_E!X6+FC_TRA_ROAD_E!X6+FC_TRA_DAVI_E!X6+FC_TRA_DNAVI_E!X6+FC_TRA_PIPE_E!X6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FC_TRA_RAIL_E!C7+FC_TRA_ROAD_E!C7+FC_TRA_DAVI_E!C7+FC_TRA_DNAVI_E!C7+FC_TRA_PIPE_E!C7</f>
        <v>0</v>
      </c>
      <c r="D7" s="10">
        <f>FC_TRA_RAIL_E!D7+FC_TRA_ROAD_E!D7+FC_TRA_DAVI_E!D7+FC_TRA_DNAVI_E!D7+FC_TRA_PIPE_E!D7</f>
        <v>0</v>
      </c>
      <c r="E7" s="10">
        <f>FC_TRA_RAIL_E!E7+FC_TRA_ROAD_E!E7+FC_TRA_DAVI_E!E7+FC_TRA_DNAVI_E!E7+FC_TRA_PIPE_E!E7</f>
        <v>0</v>
      </c>
      <c r="F7" s="10">
        <f>FC_TRA_RAIL_E!F7+FC_TRA_ROAD_E!F7+FC_TRA_DAVI_E!F7+FC_TRA_DNAVI_E!F7+FC_TRA_PIPE_E!F7</f>
        <v>0</v>
      </c>
      <c r="G7" s="10">
        <f>FC_TRA_RAIL_E!G7+FC_TRA_ROAD_E!G7+FC_TRA_DAVI_E!G7+FC_TRA_DNAVI_E!G7+FC_TRA_PIPE_E!G7</f>
        <v>0</v>
      </c>
      <c r="H7" s="10">
        <f>FC_TRA_RAIL_E!H7+FC_TRA_ROAD_E!H7+FC_TRA_DAVI_E!H7+FC_TRA_DNAVI_E!H7+FC_TRA_PIPE_E!H7</f>
        <v>0</v>
      </c>
      <c r="I7" s="10">
        <f>FC_TRA_RAIL_E!I7+FC_TRA_ROAD_E!I7+FC_TRA_DAVI_E!I7+FC_TRA_DNAVI_E!I7+FC_TRA_PIPE_E!I7</f>
        <v>0</v>
      </c>
      <c r="J7" s="10">
        <f>FC_TRA_RAIL_E!J7+FC_TRA_ROAD_E!J7+FC_TRA_DAVI_E!J7+FC_TRA_DNAVI_E!J7+FC_TRA_PIPE_E!J7</f>
        <v>0</v>
      </c>
      <c r="K7" s="10">
        <f>FC_TRA_RAIL_E!K7+FC_TRA_ROAD_E!K7+FC_TRA_DAVI_E!K7+FC_TRA_DNAVI_E!K7+FC_TRA_PIPE_E!K7</f>
        <v>0</v>
      </c>
      <c r="L7" s="10">
        <f>FC_TRA_RAIL_E!L7+FC_TRA_ROAD_E!L7+FC_TRA_DAVI_E!L7+FC_TRA_DNAVI_E!L7+FC_TRA_PIPE_E!L7</f>
        <v>0</v>
      </c>
      <c r="M7" s="10">
        <f>FC_TRA_RAIL_E!M7+FC_TRA_ROAD_E!M7+FC_TRA_DAVI_E!M7+FC_TRA_DNAVI_E!M7+FC_TRA_PIPE_E!M7</f>
        <v>0</v>
      </c>
      <c r="N7" s="10">
        <f>FC_TRA_RAIL_E!N7+FC_TRA_ROAD_E!N7+FC_TRA_DAVI_E!N7+FC_TRA_DNAVI_E!N7+FC_TRA_PIPE_E!N7</f>
        <v>0</v>
      </c>
      <c r="O7" s="10">
        <f>FC_TRA_RAIL_E!O7+FC_TRA_ROAD_E!O7+FC_TRA_DAVI_E!O7+FC_TRA_DNAVI_E!O7+FC_TRA_PIPE_E!O7</f>
        <v>0</v>
      </c>
      <c r="P7" s="10">
        <f>FC_TRA_RAIL_E!P7+FC_TRA_ROAD_E!P7+FC_TRA_DAVI_E!P7+FC_TRA_DNAVI_E!P7+FC_TRA_PIPE_E!P7</f>
        <v>0</v>
      </c>
      <c r="Q7" s="10">
        <f>FC_TRA_RAIL_E!Q7+FC_TRA_ROAD_E!Q7+FC_TRA_DAVI_E!Q7+FC_TRA_DNAVI_E!Q7+FC_TRA_PIPE_E!Q7</f>
        <v>0</v>
      </c>
      <c r="R7" s="10">
        <f>FC_TRA_RAIL_E!R7+FC_TRA_ROAD_E!R7+FC_TRA_DAVI_E!R7+FC_TRA_DNAVI_E!R7+FC_TRA_PIPE_E!R7</f>
        <v>0</v>
      </c>
      <c r="S7" s="10">
        <f>FC_TRA_RAIL_E!S7+FC_TRA_ROAD_E!S7+FC_TRA_DAVI_E!S7+FC_TRA_DNAVI_E!S7+FC_TRA_PIPE_E!S7</f>
        <v>0</v>
      </c>
      <c r="T7" s="10">
        <f>FC_TRA_RAIL_E!T7+FC_TRA_ROAD_E!T7+FC_TRA_DAVI_E!T7+FC_TRA_DNAVI_E!T7+FC_TRA_PIPE_E!T7</f>
        <v>0</v>
      </c>
      <c r="U7" s="10">
        <f>FC_TRA_RAIL_E!U7+FC_TRA_ROAD_E!U7+FC_TRA_DAVI_E!U7+FC_TRA_DNAVI_E!U7+FC_TRA_PIPE_E!U7</f>
        <v>0</v>
      </c>
      <c r="V7" s="10">
        <f>FC_TRA_RAIL_E!V7+FC_TRA_ROAD_E!V7+FC_TRA_DAVI_E!V7+FC_TRA_DNAVI_E!V7+FC_TRA_PIPE_E!V7</f>
        <v>0</v>
      </c>
      <c r="W7" s="10">
        <f>FC_TRA_RAIL_E!W7+FC_TRA_ROAD_E!W7+FC_TRA_DAVI_E!W7+FC_TRA_DNAVI_E!W7+FC_TRA_PIPE_E!W7</f>
        <v>0</v>
      </c>
      <c r="X7" s="10">
        <f>FC_TRA_RAIL_E!X7+FC_TRA_ROAD_E!X7+FC_TRA_DAVI_E!X7+FC_TRA_DNAVI_E!X7+FC_TRA_PIPE_E!X7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FC_TRA_RAIL_E!C9+FC_TRA_ROAD_E!C9+FC_TRA_DAVI_E!C9+FC_TRA_DNAVI_E!C9+FC_TRA_PIPE_E!C9</f>
        <v>0</v>
      </c>
      <c r="D9" s="10">
        <f>FC_TRA_RAIL_E!D9+FC_TRA_ROAD_E!D9+FC_TRA_DAVI_E!D9+FC_TRA_DNAVI_E!D9+FC_TRA_PIPE_E!D9</f>
        <v>0</v>
      </c>
      <c r="E9" s="10">
        <f>FC_TRA_RAIL_E!E9+FC_TRA_ROAD_E!E9+FC_TRA_DAVI_E!E9+FC_TRA_DNAVI_E!E9+FC_TRA_PIPE_E!E9</f>
        <v>0</v>
      </c>
      <c r="F9" s="10">
        <f>FC_TRA_RAIL_E!F9+FC_TRA_ROAD_E!F9+FC_TRA_DAVI_E!F9+FC_TRA_DNAVI_E!F9+FC_TRA_PIPE_E!F9</f>
        <v>0</v>
      </c>
      <c r="G9" s="10">
        <f>FC_TRA_RAIL_E!G9+FC_TRA_ROAD_E!G9+FC_TRA_DAVI_E!G9+FC_TRA_DNAVI_E!G9+FC_TRA_PIPE_E!G9</f>
        <v>0</v>
      </c>
      <c r="H9" s="10">
        <f>FC_TRA_RAIL_E!H9+FC_TRA_ROAD_E!H9+FC_TRA_DAVI_E!H9+FC_TRA_DNAVI_E!H9+FC_TRA_PIPE_E!H9</f>
        <v>0</v>
      </c>
      <c r="I9" s="10">
        <f>FC_TRA_RAIL_E!I9+FC_TRA_ROAD_E!I9+FC_TRA_DAVI_E!I9+FC_TRA_DNAVI_E!I9+FC_TRA_PIPE_E!I9</f>
        <v>0</v>
      </c>
      <c r="J9" s="10">
        <f>FC_TRA_RAIL_E!J9+FC_TRA_ROAD_E!J9+FC_TRA_DAVI_E!J9+FC_TRA_DNAVI_E!J9+FC_TRA_PIPE_E!J9</f>
        <v>0</v>
      </c>
      <c r="K9" s="10">
        <f>FC_TRA_RAIL_E!K9+FC_TRA_ROAD_E!K9+FC_TRA_DAVI_E!K9+FC_TRA_DNAVI_E!K9+FC_TRA_PIPE_E!K9</f>
        <v>0</v>
      </c>
      <c r="L9" s="10">
        <f>FC_TRA_RAIL_E!L9+FC_TRA_ROAD_E!L9+FC_TRA_DAVI_E!L9+FC_TRA_DNAVI_E!L9+FC_TRA_PIPE_E!L9</f>
        <v>0</v>
      </c>
      <c r="M9" s="10">
        <f>FC_TRA_RAIL_E!M9+FC_TRA_ROAD_E!M9+FC_TRA_DAVI_E!M9+FC_TRA_DNAVI_E!M9+FC_TRA_PIPE_E!M9</f>
        <v>0</v>
      </c>
      <c r="N9" s="10">
        <f>FC_TRA_RAIL_E!N9+FC_TRA_ROAD_E!N9+FC_TRA_DAVI_E!N9+FC_TRA_DNAVI_E!N9+FC_TRA_PIPE_E!N9</f>
        <v>0</v>
      </c>
      <c r="O9" s="10">
        <f>FC_TRA_RAIL_E!O9+FC_TRA_ROAD_E!O9+FC_TRA_DAVI_E!O9+FC_TRA_DNAVI_E!O9+FC_TRA_PIPE_E!O9</f>
        <v>0</v>
      </c>
      <c r="P9" s="10">
        <f>FC_TRA_RAIL_E!P9+FC_TRA_ROAD_E!P9+FC_TRA_DAVI_E!P9+FC_TRA_DNAVI_E!P9+FC_TRA_PIPE_E!P9</f>
        <v>0</v>
      </c>
      <c r="Q9" s="10">
        <f>FC_TRA_RAIL_E!Q9+FC_TRA_ROAD_E!Q9+FC_TRA_DAVI_E!Q9+FC_TRA_DNAVI_E!Q9+FC_TRA_PIPE_E!Q9</f>
        <v>0</v>
      </c>
      <c r="R9" s="10">
        <f>FC_TRA_RAIL_E!R9+FC_TRA_ROAD_E!R9+FC_TRA_DAVI_E!R9+FC_TRA_DNAVI_E!R9+FC_TRA_PIPE_E!R9</f>
        <v>0</v>
      </c>
      <c r="S9" s="10">
        <f>FC_TRA_RAIL_E!S9+FC_TRA_ROAD_E!S9+FC_TRA_DAVI_E!S9+FC_TRA_DNAVI_E!S9+FC_TRA_PIPE_E!S9</f>
        <v>0</v>
      </c>
      <c r="T9" s="10">
        <f>FC_TRA_RAIL_E!T9+FC_TRA_ROAD_E!T9+FC_TRA_DAVI_E!T9+FC_TRA_DNAVI_E!T9+FC_TRA_PIPE_E!T9</f>
        <v>0</v>
      </c>
      <c r="U9" s="10">
        <f>FC_TRA_RAIL_E!U9+FC_TRA_ROAD_E!U9+FC_TRA_DAVI_E!U9+FC_TRA_DNAVI_E!U9+FC_TRA_PIPE_E!U9</f>
        <v>0</v>
      </c>
      <c r="V9" s="10">
        <f>FC_TRA_RAIL_E!V9+FC_TRA_ROAD_E!V9+FC_TRA_DAVI_E!V9+FC_TRA_DNAVI_E!V9+FC_TRA_PIPE_E!V9</f>
        <v>0</v>
      </c>
      <c r="W9" s="10">
        <f>FC_TRA_RAIL_E!W9+FC_TRA_ROAD_E!W9+FC_TRA_DAVI_E!W9+FC_TRA_DNAVI_E!W9+FC_TRA_PIPE_E!W9</f>
        <v>0</v>
      </c>
      <c r="X9" s="10">
        <f>FC_TRA_RAIL_E!X9+FC_TRA_ROAD_E!X9+FC_TRA_DAVI_E!X9+FC_TRA_DNAVI_E!X9+FC_TRA_PIPE_E!X9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FC_TRA_RAIL_E!C10+FC_TRA_ROAD_E!C10+FC_TRA_DAVI_E!C10+FC_TRA_DNAVI_E!C10+FC_TRA_PIPE_E!C10</f>
        <v>0</v>
      </c>
      <c r="D10" s="10">
        <f>FC_TRA_RAIL_E!D10+FC_TRA_ROAD_E!D10+FC_TRA_DAVI_E!D10+FC_TRA_DNAVI_E!D10+FC_TRA_PIPE_E!D10</f>
        <v>0</v>
      </c>
      <c r="E10" s="10">
        <f>FC_TRA_RAIL_E!E10+FC_TRA_ROAD_E!E10+FC_TRA_DAVI_E!E10+FC_TRA_DNAVI_E!E10+FC_TRA_PIPE_E!E10</f>
        <v>0</v>
      </c>
      <c r="F10" s="10">
        <f>FC_TRA_RAIL_E!F10+FC_TRA_ROAD_E!F10+FC_TRA_DAVI_E!F10+FC_TRA_DNAVI_E!F10+FC_TRA_PIPE_E!F10</f>
        <v>0</v>
      </c>
      <c r="G10" s="10">
        <f>FC_TRA_RAIL_E!G10+FC_TRA_ROAD_E!G10+FC_TRA_DAVI_E!G10+FC_TRA_DNAVI_E!G10+FC_TRA_PIPE_E!G10</f>
        <v>0</v>
      </c>
      <c r="H10" s="10">
        <f>FC_TRA_RAIL_E!H10+FC_TRA_ROAD_E!H10+FC_TRA_DAVI_E!H10+FC_TRA_DNAVI_E!H10+FC_TRA_PIPE_E!H10</f>
        <v>0</v>
      </c>
      <c r="I10" s="10">
        <f>FC_TRA_RAIL_E!I10+FC_TRA_ROAD_E!I10+FC_TRA_DAVI_E!I10+FC_TRA_DNAVI_E!I10+FC_TRA_PIPE_E!I10</f>
        <v>0</v>
      </c>
      <c r="J10" s="10">
        <f>FC_TRA_RAIL_E!J10+FC_TRA_ROAD_E!J10+FC_TRA_DAVI_E!J10+FC_TRA_DNAVI_E!J10+FC_TRA_PIPE_E!J10</f>
        <v>0</v>
      </c>
      <c r="K10" s="10">
        <f>FC_TRA_RAIL_E!K10+FC_TRA_ROAD_E!K10+FC_TRA_DAVI_E!K10+FC_TRA_DNAVI_E!K10+FC_TRA_PIPE_E!K10</f>
        <v>0</v>
      </c>
      <c r="L10" s="10">
        <f>FC_TRA_RAIL_E!L10+FC_TRA_ROAD_E!L10+FC_TRA_DAVI_E!L10+FC_TRA_DNAVI_E!L10+FC_TRA_PIPE_E!L10</f>
        <v>0</v>
      </c>
      <c r="M10" s="10">
        <f>FC_TRA_RAIL_E!M10+FC_TRA_ROAD_E!M10+FC_TRA_DAVI_E!M10+FC_TRA_DNAVI_E!M10+FC_TRA_PIPE_E!M10</f>
        <v>0</v>
      </c>
      <c r="N10" s="10">
        <f>FC_TRA_RAIL_E!N10+FC_TRA_ROAD_E!N10+FC_TRA_DAVI_E!N10+FC_TRA_DNAVI_E!N10+FC_TRA_PIPE_E!N10</f>
        <v>0</v>
      </c>
      <c r="O10" s="10">
        <f>FC_TRA_RAIL_E!O10+FC_TRA_ROAD_E!O10+FC_TRA_DAVI_E!O10+FC_TRA_DNAVI_E!O10+FC_TRA_PIPE_E!O10</f>
        <v>0</v>
      </c>
      <c r="P10" s="10">
        <f>FC_TRA_RAIL_E!P10+FC_TRA_ROAD_E!P10+FC_TRA_DAVI_E!P10+FC_TRA_DNAVI_E!P10+FC_TRA_PIPE_E!P10</f>
        <v>0</v>
      </c>
      <c r="Q10" s="10">
        <f>FC_TRA_RAIL_E!Q10+FC_TRA_ROAD_E!Q10+FC_TRA_DAVI_E!Q10+FC_TRA_DNAVI_E!Q10+FC_TRA_PIPE_E!Q10</f>
        <v>0</v>
      </c>
      <c r="R10" s="10">
        <f>FC_TRA_RAIL_E!R10+FC_TRA_ROAD_E!R10+FC_TRA_DAVI_E!R10+FC_TRA_DNAVI_E!R10+FC_TRA_PIPE_E!R10</f>
        <v>0</v>
      </c>
      <c r="S10" s="10">
        <f>FC_TRA_RAIL_E!S10+FC_TRA_ROAD_E!S10+FC_TRA_DAVI_E!S10+FC_TRA_DNAVI_E!S10+FC_TRA_PIPE_E!S10</f>
        <v>0</v>
      </c>
      <c r="T10" s="10">
        <f>FC_TRA_RAIL_E!T10+FC_TRA_ROAD_E!T10+FC_TRA_DAVI_E!T10+FC_TRA_DNAVI_E!T10+FC_TRA_PIPE_E!T10</f>
        <v>0</v>
      </c>
      <c r="U10" s="10">
        <f>FC_TRA_RAIL_E!U10+FC_TRA_ROAD_E!U10+FC_TRA_DAVI_E!U10+FC_TRA_DNAVI_E!U10+FC_TRA_PIPE_E!U10</f>
        <v>0</v>
      </c>
      <c r="V10" s="10">
        <f>FC_TRA_RAIL_E!V10+FC_TRA_ROAD_E!V10+FC_TRA_DAVI_E!V10+FC_TRA_DNAVI_E!V10+FC_TRA_PIPE_E!V10</f>
        <v>0</v>
      </c>
      <c r="W10" s="10">
        <f>FC_TRA_RAIL_E!W10+FC_TRA_ROAD_E!W10+FC_TRA_DAVI_E!W10+FC_TRA_DNAVI_E!W10+FC_TRA_PIPE_E!W10</f>
        <v>0</v>
      </c>
      <c r="X10" s="10">
        <f>FC_TRA_RAIL_E!X10+FC_TRA_ROAD_E!X10+FC_TRA_DAVI_E!X10+FC_TRA_DNAVI_E!X10+FC_TRA_PIPE_E!X10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FC_TRA_RAIL_E!C12+FC_TRA_ROAD_E!C12+FC_TRA_DAVI_E!C12+FC_TRA_DNAVI_E!C12+FC_TRA_PIPE_E!C12</f>
        <v>0</v>
      </c>
      <c r="D12" s="10">
        <f>FC_TRA_RAIL_E!D12+FC_TRA_ROAD_E!D12+FC_TRA_DAVI_E!D12+FC_TRA_DNAVI_E!D12+FC_TRA_PIPE_E!D12</f>
        <v>0</v>
      </c>
      <c r="E12" s="10">
        <f>FC_TRA_RAIL_E!E12+FC_TRA_ROAD_E!E12+FC_TRA_DAVI_E!E12+FC_TRA_DNAVI_E!E12+FC_TRA_PIPE_E!E12</f>
        <v>0</v>
      </c>
      <c r="F12" s="10">
        <f>FC_TRA_RAIL_E!F12+FC_TRA_ROAD_E!F12+FC_TRA_DAVI_E!F12+FC_TRA_DNAVI_E!F12+FC_TRA_PIPE_E!F12</f>
        <v>0</v>
      </c>
      <c r="G12" s="10">
        <f>FC_TRA_RAIL_E!G12+FC_TRA_ROAD_E!G12+FC_TRA_DAVI_E!G12+FC_TRA_DNAVI_E!G12+FC_TRA_PIPE_E!G12</f>
        <v>0</v>
      </c>
      <c r="H12" s="10">
        <f>FC_TRA_RAIL_E!H12+FC_TRA_ROAD_E!H12+FC_TRA_DAVI_E!H12+FC_TRA_DNAVI_E!H12+FC_TRA_PIPE_E!H12</f>
        <v>0</v>
      </c>
      <c r="I12" s="10">
        <f>FC_TRA_RAIL_E!I12+FC_TRA_ROAD_E!I12+FC_TRA_DAVI_E!I12+FC_TRA_DNAVI_E!I12+FC_TRA_PIPE_E!I12</f>
        <v>0</v>
      </c>
      <c r="J12" s="10">
        <f>FC_TRA_RAIL_E!J12+FC_TRA_ROAD_E!J12+FC_TRA_DAVI_E!J12+FC_TRA_DNAVI_E!J12+FC_TRA_PIPE_E!J12</f>
        <v>0</v>
      </c>
      <c r="K12" s="10">
        <f>FC_TRA_RAIL_E!K12+FC_TRA_ROAD_E!K12+FC_TRA_DAVI_E!K12+FC_TRA_DNAVI_E!K12+FC_TRA_PIPE_E!K12</f>
        <v>0</v>
      </c>
      <c r="L12" s="10">
        <f>FC_TRA_RAIL_E!L12+FC_TRA_ROAD_E!L12+FC_TRA_DAVI_E!L12+FC_TRA_DNAVI_E!L12+FC_TRA_PIPE_E!L12</f>
        <v>0</v>
      </c>
      <c r="M12" s="10">
        <f>FC_TRA_RAIL_E!M12+FC_TRA_ROAD_E!M12+FC_TRA_DAVI_E!M12+FC_TRA_DNAVI_E!M12+FC_TRA_PIPE_E!M12</f>
        <v>0</v>
      </c>
      <c r="N12" s="10">
        <f>FC_TRA_RAIL_E!N12+FC_TRA_ROAD_E!N12+FC_TRA_DAVI_E!N12+FC_TRA_DNAVI_E!N12+FC_TRA_PIPE_E!N12</f>
        <v>0</v>
      </c>
      <c r="O12" s="10">
        <f>FC_TRA_RAIL_E!O12+FC_TRA_ROAD_E!O12+FC_TRA_DAVI_E!O12+FC_TRA_DNAVI_E!O12+FC_TRA_PIPE_E!O12</f>
        <v>0</v>
      </c>
      <c r="P12" s="10">
        <f>FC_TRA_RAIL_E!P12+FC_TRA_ROAD_E!P12+FC_TRA_DAVI_E!P12+FC_TRA_DNAVI_E!P12+FC_TRA_PIPE_E!P12</f>
        <v>0</v>
      </c>
      <c r="Q12" s="10">
        <f>FC_TRA_RAIL_E!Q12+FC_TRA_ROAD_E!Q12+FC_TRA_DAVI_E!Q12+FC_TRA_DNAVI_E!Q12+FC_TRA_PIPE_E!Q12</f>
        <v>0</v>
      </c>
      <c r="R12" s="10">
        <f>FC_TRA_RAIL_E!R12+FC_TRA_ROAD_E!R12+FC_TRA_DAVI_E!R12+FC_TRA_DNAVI_E!R12+FC_TRA_PIPE_E!R12</f>
        <v>0</v>
      </c>
      <c r="S12" s="10">
        <f>FC_TRA_RAIL_E!S12+FC_TRA_ROAD_E!S12+FC_TRA_DAVI_E!S12+FC_TRA_DNAVI_E!S12+FC_TRA_PIPE_E!S12</f>
        <v>0</v>
      </c>
      <c r="T12" s="10">
        <f>FC_TRA_RAIL_E!T12+FC_TRA_ROAD_E!T12+FC_TRA_DAVI_E!T12+FC_TRA_DNAVI_E!T12+FC_TRA_PIPE_E!T12</f>
        <v>0</v>
      </c>
      <c r="U12" s="10">
        <f>FC_TRA_RAIL_E!U12+FC_TRA_ROAD_E!U12+FC_TRA_DAVI_E!U12+FC_TRA_DNAVI_E!U12+FC_TRA_PIPE_E!U12</f>
        <v>0</v>
      </c>
      <c r="V12" s="10">
        <f>FC_TRA_RAIL_E!V12+FC_TRA_ROAD_E!V12+FC_TRA_DAVI_E!V12+FC_TRA_DNAVI_E!V12+FC_TRA_PIPE_E!V12</f>
        <v>0</v>
      </c>
      <c r="W12" s="10">
        <f>FC_TRA_RAIL_E!W12+FC_TRA_ROAD_E!W12+FC_TRA_DAVI_E!W12+FC_TRA_DNAVI_E!W12+FC_TRA_PIPE_E!W12</f>
        <v>0</v>
      </c>
      <c r="X12" s="10">
        <f>FC_TRA_RAIL_E!X12+FC_TRA_ROAD_E!X12+FC_TRA_DAVI_E!X12+FC_TRA_DNAVI_E!X12+FC_TRA_PIPE_E!X12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FC_TRA_RAIL_E!C13+FC_TRA_ROAD_E!C13+FC_TRA_DAVI_E!C13+FC_TRA_DNAVI_E!C13+FC_TRA_PIPE_E!C13</f>
        <v>0</v>
      </c>
      <c r="D13" s="10">
        <f>FC_TRA_RAIL_E!D13+FC_TRA_ROAD_E!D13+FC_TRA_DAVI_E!D13+FC_TRA_DNAVI_E!D13+FC_TRA_PIPE_E!D13</f>
        <v>0</v>
      </c>
      <c r="E13" s="10">
        <f>FC_TRA_RAIL_E!E13+FC_TRA_ROAD_E!E13+FC_TRA_DAVI_E!E13+FC_TRA_DNAVI_E!E13+FC_TRA_PIPE_E!E13</f>
        <v>0</v>
      </c>
      <c r="F13" s="10">
        <f>FC_TRA_RAIL_E!F13+FC_TRA_ROAD_E!F13+FC_TRA_DAVI_E!F13+FC_TRA_DNAVI_E!F13+FC_TRA_PIPE_E!F13</f>
        <v>0</v>
      </c>
      <c r="G13" s="10">
        <f>FC_TRA_RAIL_E!G13+FC_TRA_ROAD_E!G13+FC_TRA_DAVI_E!G13+FC_TRA_DNAVI_E!G13+FC_TRA_PIPE_E!G13</f>
        <v>0</v>
      </c>
      <c r="H13" s="10">
        <f>FC_TRA_RAIL_E!H13+FC_TRA_ROAD_E!H13+FC_TRA_DAVI_E!H13+FC_TRA_DNAVI_E!H13+FC_TRA_PIPE_E!H13</f>
        <v>0</v>
      </c>
      <c r="I13" s="10">
        <f>FC_TRA_RAIL_E!I13+FC_TRA_ROAD_E!I13+FC_TRA_DAVI_E!I13+FC_TRA_DNAVI_E!I13+FC_TRA_PIPE_E!I13</f>
        <v>0</v>
      </c>
      <c r="J13" s="10">
        <f>FC_TRA_RAIL_E!J13+FC_TRA_ROAD_E!J13+FC_TRA_DAVI_E!J13+FC_TRA_DNAVI_E!J13+FC_TRA_PIPE_E!J13</f>
        <v>0</v>
      </c>
      <c r="K13" s="10">
        <f>FC_TRA_RAIL_E!K13+FC_TRA_ROAD_E!K13+FC_TRA_DAVI_E!K13+FC_TRA_DNAVI_E!K13+FC_TRA_PIPE_E!K13</f>
        <v>0</v>
      </c>
      <c r="L13" s="10">
        <f>FC_TRA_RAIL_E!L13+FC_TRA_ROAD_E!L13+FC_TRA_DAVI_E!L13+FC_TRA_DNAVI_E!L13+FC_TRA_PIPE_E!L13</f>
        <v>0</v>
      </c>
      <c r="M13" s="10">
        <f>FC_TRA_RAIL_E!M13+FC_TRA_ROAD_E!M13+FC_TRA_DAVI_E!M13+FC_TRA_DNAVI_E!M13+FC_TRA_PIPE_E!M13</f>
        <v>0</v>
      </c>
      <c r="N13" s="10">
        <f>FC_TRA_RAIL_E!N13+FC_TRA_ROAD_E!N13+FC_TRA_DAVI_E!N13+FC_TRA_DNAVI_E!N13+FC_TRA_PIPE_E!N13</f>
        <v>0</v>
      </c>
      <c r="O13" s="10">
        <f>FC_TRA_RAIL_E!O13+FC_TRA_ROAD_E!O13+FC_TRA_DAVI_E!O13+FC_TRA_DNAVI_E!O13+FC_TRA_PIPE_E!O13</f>
        <v>0</v>
      </c>
      <c r="P13" s="10">
        <f>FC_TRA_RAIL_E!P13+FC_TRA_ROAD_E!P13+FC_TRA_DAVI_E!P13+FC_TRA_DNAVI_E!P13+FC_TRA_PIPE_E!P13</f>
        <v>0</v>
      </c>
      <c r="Q13" s="10">
        <f>FC_TRA_RAIL_E!Q13+FC_TRA_ROAD_E!Q13+FC_TRA_DAVI_E!Q13+FC_TRA_DNAVI_E!Q13+FC_TRA_PIPE_E!Q13</f>
        <v>0</v>
      </c>
      <c r="R13" s="10">
        <f>FC_TRA_RAIL_E!R13+FC_TRA_ROAD_E!R13+FC_TRA_DAVI_E!R13+FC_TRA_DNAVI_E!R13+FC_TRA_PIPE_E!R13</f>
        <v>0</v>
      </c>
      <c r="S13" s="10">
        <f>FC_TRA_RAIL_E!S13+FC_TRA_ROAD_E!S13+FC_TRA_DAVI_E!S13+FC_TRA_DNAVI_E!S13+FC_TRA_PIPE_E!S13</f>
        <v>0</v>
      </c>
      <c r="T13" s="10">
        <f>FC_TRA_RAIL_E!T13+FC_TRA_ROAD_E!T13+FC_TRA_DAVI_E!T13+FC_TRA_DNAVI_E!T13+FC_TRA_PIPE_E!T13</f>
        <v>0</v>
      </c>
      <c r="U13" s="10">
        <f>FC_TRA_RAIL_E!U13+FC_TRA_ROAD_E!U13+FC_TRA_DAVI_E!U13+FC_TRA_DNAVI_E!U13+FC_TRA_PIPE_E!U13</f>
        <v>0</v>
      </c>
      <c r="V13" s="10">
        <f>FC_TRA_RAIL_E!V13+FC_TRA_ROAD_E!V13+FC_TRA_DAVI_E!V13+FC_TRA_DNAVI_E!V13+FC_TRA_PIPE_E!V13</f>
        <v>0</v>
      </c>
      <c r="W13" s="10">
        <f>FC_TRA_RAIL_E!W13+FC_TRA_ROAD_E!W13+FC_TRA_DAVI_E!W13+FC_TRA_DNAVI_E!W13+FC_TRA_PIPE_E!W13</f>
        <v>0</v>
      </c>
      <c r="X13" s="10">
        <f>FC_TRA_RAIL_E!X13+FC_TRA_ROAD_E!X13+FC_TRA_DAVI_E!X13+FC_TRA_DNAVI_E!X13+FC_TRA_PIPE_E!X13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FC_TRA_RAIL_E!C14+FC_TRA_ROAD_E!C14+FC_TRA_DAVI_E!C14+FC_TRA_DNAVI_E!C14+FC_TRA_PIPE_E!C14</f>
        <v>0</v>
      </c>
      <c r="D14" s="10">
        <f>FC_TRA_RAIL_E!D14+FC_TRA_ROAD_E!D14+FC_TRA_DAVI_E!D14+FC_TRA_DNAVI_E!D14+FC_TRA_PIPE_E!D14</f>
        <v>0</v>
      </c>
      <c r="E14" s="10">
        <f>FC_TRA_RAIL_E!E14+FC_TRA_ROAD_E!E14+FC_TRA_DAVI_E!E14+FC_TRA_DNAVI_E!E14+FC_TRA_PIPE_E!E14</f>
        <v>0</v>
      </c>
      <c r="F14" s="10">
        <f>FC_TRA_RAIL_E!F14+FC_TRA_ROAD_E!F14+FC_TRA_DAVI_E!F14+FC_TRA_DNAVI_E!F14+FC_TRA_PIPE_E!F14</f>
        <v>0</v>
      </c>
      <c r="G14" s="10">
        <f>FC_TRA_RAIL_E!G14+FC_TRA_ROAD_E!G14+FC_TRA_DAVI_E!G14+FC_TRA_DNAVI_E!G14+FC_TRA_PIPE_E!G14</f>
        <v>0</v>
      </c>
      <c r="H14" s="10">
        <f>FC_TRA_RAIL_E!H14+FC_TRA_ROAD_E!H14+FC_TRA_DAVI_E!H14+FC_TRA_DNAVI_E!H14+FC_TRA_PIPE_E!H14</f>
        <v>0</v>
      </c>
      <c r="I14" s="10">
        <f>FC_TRA_RAIL_E!I14+FC_TRA_ROAD_E!I14+FC_TRA_DAVI_E!I14+FC_TRA_DNAVI_E!I14+FC_TRA_PIPE_E!I14</f>
        <v>0</v>
      </c>
      <c r="J14" s="10">
        <f>FC_TRA_RAIL_E!J14+FC_TRA_ROAD_E!J14+FC_TRA_DAVI_E!J14+FC_TRA_DNAVI_E!J14+FC_TRA_PIPE_E!J14</f>
        <v>0</v>
      </c>
      <c r="K14" s="10">
        <f>FC_TRA_RAIL_E!K14+FC_TRA_ROAD_E!K14+FC_TRA_DAVI_E!K14+FC_TRA_DNAVI_E!K14+FC_TRA_PIPE_E!K14</f>
        <v>0</v>
      </c>
      <c r="L14" s="10">
        <f>FC_TRA_RAIL_E!L14+FC_TRA_ROAD_E!L14+FC_TRA_DAVI_E!L14+FC_TRA_DNAVI_E!L14+FC_TRA_PIPE_E!L14</f>
        <v>0</v>
      </c>
      <c r="M14" s="10">
        <f>FC_TRA_RAIL_E!M14+FC_TRA_ROAD_E!M14+FC_TRA_DAVI_E!M14+FC_TRA_DNAVI_E!M14+FC_TRA_PIPE_E!M14</f>
        <v>0</v>
      </c>
      <c r="N14" s="10">
        <f>FC_TRA_RAIL_E!N14+FC_TRA_ROAD_E!N14+FC_TRA_DAVI_E!N14+FC_TRA_DNAVI_E!N14+FC_TRA_PIPE_E!N14</f>
        <v>0</v>
      </c>
      <c r="O14" s="10">
        <f>FC_TRA_RAIL_E!O14+FC_TRA_ROAD_E!O14+FC_TRA_DAVI_E!O14+FC_TRA_DNAVI_E!O14+FC_TRA_PIPE_E!O14</f>
        <v>0</v>
      </c>
      <c r="P14" s="10">
        <f>FC_TRA_RAIL_E!P14+FC_TRA_ROAD_E!P14+FC_TRA_DAVI_E!P14+FC_TRA_DNAVI_E!P14+FC_TRA_PIPE_E!P14</f>
        <v>0</v>
      </c>
      <c r="Q14" s="10">
        <f>FC_TRA_RAIL_E!Q14+FC_TRA_ROAD_E!Q14+FC_TRA_DAVI_E!Q14+FC_TRA_DNAVI_E!Q14+FC_TRA_PIPE_E!Q14</f>
        <v>0</v>
      </c>
      <c r="R14" s="10">
        <f>FC_TRA_RAIL_E!R14+FC_TRA_ROAD_E!R14+FC_TRA_DAVI_E!R14+FC_TRA_DNAVI_E!R14+FC_TRA_PIPE_E!R14</f>
        <v>0</v>
      </c>
      <c r="S14" s="10">
        <f>FC_TRA_RAIL_E!S14+FC_TRA_ROAD_E!S14+FC_TRA_DAVI_E!S14+FC_TRA_DNAVI_E!S14+FC_TRA_PIPE_E!S14</f>
        <v>0</v>
      </c>
      <c r="T14" s="10">
        <f>FC_TRA_RAIL_E!T14+FC_TRA_ROAD_E!T14+FC_TRA_DAVI_E!T14+FC_TRA_DNAVI_E!T14+FC_TRA_PIPE_E!T14</f>
        <v>0</v>
      </c>
      <c r="U14" s="10">
        <f>FC_TRA_RAIL_E!U14+FC_TRA_ROAD_E!U14+FC_TRA_DAVI_E!U14+FC_TRA_DNAVI_E!U14+FC_TRA_PIPE_E!U14</f>
        <v>0</v>
      </c>
      <c r="V14" s="10">
        <f>FC_TRA_RAIL_E!V14+FC_TRA_ROAD_E!V14+FC_TRA_DAVI_E!V14+FC_TRA_DNAVI_E!V14+FC_TRA_PIPE_E!V14</f>
        <v>0</v>
      </c>
      <c r="W14" s="10">
        <f>FC_TRA_RAIL_E!W14+FC_TRA_ROAD_E!W14+FC_TRA_DAVI_E!W14+FC_TRA_DNAVI_E!W14+FC_TRA_PIPE_E!W14</f>
        <v>0</v>
      </c>
      <c r="X14" s="10">
        <f>FC_TRA_RAIL_E!X14+FC_TRA_ROAD_E!X14+FC_TRA_DAVI_E!X14+FC_TRA_DNAVI_E!X14+FC_TRA_PIPE_E!X14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FC_TRA_RAIL_E!C15+FC_TRA_ROAD_E!C15+FC_TRA_DAVI_E!C15+FC_TRA_DNAVI_E!C15+FC_TRA_PIPE_E!C15</f>
        <v>0</v>
      </c>
      <c r="D15" s="10">
        <f>FC_TRA_RAIL_E!D15+FC_TRA_ROAD_E!D15+FC_TRA_DAVI_E!D15+FC_TRA_DNAVI_E!D15+FC_TRA_PIPE_E!D15</f>
        <v>0</v>
      </c>
      <c r="E15" s="10">
        <f>FC_TRA_RAIL_E!E15+FC_TRA_ROAD_E!E15+FC_TRA_DAVI_E!E15+FC_TRA_DNAVI_E!E15+FC_TRA_PIPE_E!E15</f>
        <v>0</v>
      </c>
      <c r="F15" s="10">
        <f>FC_TRA_RAIL_E!F15+FC_TRA_ROAD_E!F15+FC_TRA_DAVI_E!F15+FC_TRA_DNAVI_E!F15+FC_TRA_PIPE_E!F15</f>
        <v>0</v>
      </c>
      <c r="G15" s="10">
        <f>FC_TRA_RAIL_E!G15+FC_TRA_ROAD_E!G15+FC_TRA_DAVI_E!G15+FC_TRA_DNAVI_E!G15+FC_TRA_PIPE_E!G15</f>
        <v>0</v>
      </c>
      <c r="H15" s="10">
        <f>FC_TRA_RAIL_E!H15+FC_TRA_ROAD_E!H15+FC_TRA_DAVI_E!H15+FC_TRA_DNAVI_E!H15+FC_TRA_PIPE_E!H15</f>
        <v>0</v>
      </c>
      <c r="I15" s="10">
        <f>FC_TRA_RAIL_E!I15+FC_TRA_ROAD_E!I15+FC_TRA_DAVI_E!I15+FC_TRA_DNAVI_E!I15+FC_TRA_PIPE_E!I15</f>
        <v>0</v>
      </c>
      <c r="J15" s="10">
        <f>FC_TRA_RAIL_E!J15+FC_TRA_ROAD_E!J15+FC_TRA_DAVI_E!J15+FC_TRA_DNAVI_E!J15+FC_TRA_PIPE_E!J15</f>
        <v>0</v>
      </c>
      <c r="K15" s="10">
        <f>FC_TRA_RAIL_E!K15+FC_TRA_ROAD_E!K15+FC_TRA_DAVI_E!K15+FC_TRA_DNAVI_E!K15+FC_TRA_PIPE_E!K15</f>
        <v>0</v>
      </c>
      <c r="L15" s="10">
        <f>FC_TRA_RAIL_E!L15+FC_TRA_ROAD_E!L15+FC_TRA_DAVI_E!L15+FC_TRA_DNAVI_E!L15+FC_TRA_PIPE_E!L15</f>
        <v>0</v>
      </c>
      <c r="M15" s="10">
        <f>FC_TRA_RAIL_E!M15+FC_TRA_ROAD_E!M15+FC_TRA_DAVI_E!M15+FC_TRA_DNAVI_E!M15+FC_TRA_PIPE_E!M15</f>
        <v>0</v>
      </c>
      <c r="N15" s="10">
        <f>FC_TRA_RAIL_E!N15+FC_TRA_ROAD_E!N15+FC_TRA_DAVI_E!N15+FC_TRA_DNAVI_E!N15+FC_TRA_PIPE_E!N15</f>
        <v>0</v>
      </c>
      <c r="O15" s="10">
        <f>FC_TRA_RAIL_E!O15+FC_TRA_ROAD_E!O15+FC_TRA_DAVI_E!O15+FC_TRA_DNAVI_E!O15+FC_TRA_PIPE_E!O15</f>
        <v>0</v>
      </c>
      <c r="P15" s="10">
        <f>FC_TRA_RAIL_E!P15+FC_TRA_ROAD_E!P15+FC_TRA_DAVI_E!P15+FC_TRA_DNAVI_E!P15+FC_TRA_PIPE_E!P15</f>
        <v>0</v>
      </c>
      <c r="Q15" s="10">
        <f>FC_TRA_RAIL_E!Q15+FC_TRA_ROAD_E!Q15+FC_TRA_DAVI_E!Q15+FC_TRA_DNAVI_E!Q15+FC_TRA_PIPE_E!Q15</f>
        <v>0</v>
      </c>
      <c r="R15" s="10">
        <f>FC_TRA_RAIL_E!R15+FC_TRA_ROAD_E!R15+FC_TRA_DAVI_E!R15+FC_TRA_DNAVI_E!R15+FC_TRA_PIPE_E!R15</f>
        <v>0</v>
      </c>
      <c r="S15" s="10">
        <f>FC_TRA_RAIL_E!S15+FC_TRA_ROAD_E!S15+FC_TRA_DAVI_E!S15+FC_TRA_DNAVI_E!S15+FC_TRA_PIPE_E!S15</f>
        <v>0</v>
      </c>
      <c r="T15" s="10">
        <f>FC_TRA_RAIL_E!T15+FC_TRA_ROAD_E!T15+FC_TRA_DAVI_E!T15+FC_TRA_DNAVI_E!T15+FC_TRA_PIPE_E!T15</f>
        <v>0</v>
      </c>
      <c r="U15" s="10">
        <f>FC_TRA_RAIL_E!U15+FC_TRA_ROAD_E!U15+FC_TRA_DAVI_E!U15+FC_TRA_DNAVI_E!U15+FC_TRA_PIPE_E!U15</f>
        <v>0</v>
      </c>
      <c r="V15" s="10">
        <f>FC_TRA_RAIL_E!V15+FC_TRA_ROAD_E!V15+FC_TRA_DAVI_E!V15+FC_TRA_DNAVI_E!V15+FC_TRA_PIPE_E!V15</f>
        <v>0</v>
      </c>
      <c r="W15" s="10">
        <f>FC_TRA_RAIL_E!W15+FC_TRA_ROAD_E!W15+FC_TRA_DAVI_E!W15+FC_TRA_DNAVI_E!W15+FC_TRA_PIPE_E!W15</f>
        <v>0</v>
      </c>
      <c r="X15" s="10">
        <f>FC_TRA_RAIL_E!X15+FC_TRA_ROAD_E!X15+FC_TRA_DAVI_E!X15+FC_TRA_DNAVI_E!X15+FC_TRA_PIPE_E!X15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FC_TRA_RAIL_E!C16+FC_TRA_ROAD_E!C16+FC_TRA_DAVI_E!C16+FC_TRA_DNAVI_E!C16+FC_TRA_PIPE_E!C16</f>
        <v>0</v>
      </c>
      <c r="D16" s="10">
        <f>FC_TRA_RAIL_E!D16+FC_TRA_ROAD_E!D16+FC_TRA_DAVI_E!D16+FC_TRA_DNAVI_E!D16+FC_TRA_PIPE_E!D16</f>
        <v>0</v>
      </c>
      <c r="E16" s="10">
        <f>FC_TRA_RAIL_E!E16+FC_TRA_ROAD_E!E16+FC_TRA_DAVI_E!E16+FC_TRA_DNAVI_E!E16+FC_TRA_PIPE_E!E16</f>
        <v>0</v>
      </c>
      <c r="F16" s="10">
        <f>FC_TRA_RAIL_E!F16+FC_TRA_ROAD_E!F16+FC_TRA_DAVI_E!F16+FC_TRA_DNAVI_E!F16+FC_TRA_PIPE_E!F16</f>
        <v>0</v>
      </c>
      <c r="G16" s="10">
        <f>FC_TRA_RAIL_E!G16+FC_TRA_ROAD_E!G16+FC_TRA_DAVI_E!G16+FC_TRA_DNAVI_E!G16+FC_TRA_PIPE_E!G16</f>
        <v>0</v>
      </c>
      <c r="H16" s="10">
        <f>FC_TRA_RAIL_E!H16+FC_TRA_ROAD_E!H16+FC_TRA_DAVI_E!H16+FC_TRA_DNAVI_E!H16+FC_TRA_PIPE_E!H16</f>
        <v>0</v>
      </c>
      <c r="I16" s="10">
        <f>FC_TRA_RAIL_E!I16+FC_TRA_ROAD_E!I16+FC_TRA_DAVI_E!I16+FC_TRA_DNAVI_E!I16+FC_TRA_PIPE_E!I16</f>
        <v>0</v>
      </c>
      <c r="J16" s="10">
        <f>FC_TRA_RAIL_E!J16+FC_TRA_ROAD_E!J16+FC_TRA_DAVI_E!J16+FC_TRA_DNAVI_E!J16+FC_TRA_PIPE_E!J16</f>
        <v>0</v>
      </c>
      <c r="K16" s="10">
        <f>FC_TRA_RAIL_E!K16+FC_TRA_ROAD_E!K16+FC_TRA_DAVI_E!K16+FC_TRA_DNAVI_E!K16+FC_TRA_PIPE_E!K16</f>
        <v>0</v>
      </c>
      <c r="L16" s="10">
        <f>FC_TRA_RAIL_E!L16+FC_TRA_ROAD_E!L16+FC_TRA_DAVI_E!L16+FC_TRA_DNAVI_E!L16+FC_TRA_PIPE_E!L16</f>
        <v>0</v>
      </c>
      <c r="M16" s="10">
        <f>FC_TRA_RAIL_E!M16+FC_TRA_ROAD_E!M16+FC_TRA_DAVI_E!M16+FC_TRA_DNAVI_E!M16+FC_TRA_PIPE_E!M16</f>
        <v>0</v>
      </c>
      <c r="N16" s="10">
        <f>FC_TRA_RAIL_E!N16+FC_TRA_ROAD_E!N16+FC_TRA_DAVI_E!N16+FC_TRA_DNAVI_E!N16+FC_TRA_PIPE_E!N16</f>
        <v>0</v>
      </c>
      <c r="O16" s="10">
        <f>FC_TRA_RAIL_E!O16+FC_TRA_ROAD_E!O16+FC_TRA_DAVI_E!O16+FC_TRA_DNAVI_E!O16+FC_TRA_PIPE_E!O16</f>
        <v>0</v>
      </c>
      <c r="P16" s="10">
        <f>FC_TRA_RAIL_E!P16+FC_TRA_ROAD_E!P16+FC_TRA_DAVI_E!P16+FC_TRA_DNAVI_E!P16+FC_TRA_PIPE_E!P16</f>
        <v>0</v>
      </c>
      <c r="Q16" s="10">
        <f>FC_TRA_RAIL_E!Q16+FC_TRA_ROAD_E!Q16+FC_TRA_DAVI_E!Q16+FC_TRA_DNAVI_E!Q16+FC_TRA_PIPE_E!Q16</f>
        <v>0</v>
      </c>
      <c r="R16" s="10">
        <f>FC_TRA_RAIL_E!R16+FC_TRA_ROAD_E!R16+FC_TRA_DAVI_E!R16+FC_TRA_DNAVI_E!R16+FC_TRA_PIPE_E!R16</f>
        <v>0</v>
      </c>
      <c r="S16" s="10">
        <f>FC_TRA_RAIL_E!S16+FC_TRA_ROAD_E!S16+FC_TRA_DAVI_E!S16+FC_TRA_DNAVI_E!S16+FC_TRA_PIPE_E!S16</f>
        <v>0</v>
      </c>
      <c r="T16" s="10">
        <f>FC_TRA_RAIL_E!T16+FC_TRA_ROAD_E!T16+FC_TRA_DAVI_E!T16+FC_TRA_DNAVI_E!T16+FC_TRA_PIPE_E!T16</f>
        <v>0</v>
      </c>
      <c r="U16" s="10">
        <f>FC_TRA_RAIL_E!U16+FC_TRA_ROAD_E!U16+FC_TRA_DAVI_E!U16+FC_TRA_DNAVI_E!U16+FC_TRA_PIPE_E!U16</f>
        <v>0</v>
      </c>
      <c r="V16" s="10">
        <f>FC_TRA_RAIL_E!V16+FC_TRA_ROAD_E!V16+FC_TRA_DAVI_E!V16+FC_TRA_DNAVI_E!V16+FC_TRA_PIPE_E!V16</f>
        <v>0</v>
      </c>
      <c r="W16" s="10">
        <f>FC_TRA_RAIL_E!W16+FC_TRA_ROAD_E!W16+FC_TRA_DAVI_E!W16+FC_TRA_DNAVI_E!W16+FC_TRA_PIPE_E!W16</f>
        <v>0</v>
      </c>
      <c r="X16" s="10">
        <f>FC_TRA_RAIL_E!X16+FC_TRA_ROAD_E!X16+FC_TRA_DAVI_E!X16+FC_TRA_DNAVI_E!X16+FC_TRA_PIPE_E!X16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FC_TRA_RAIL_E!C18+FC_TRA_ROAD_E!C18+FC_TRA_DAVI_E!C18+FC_TRA_DNAVI_E!C18+FC_TRA_PIPE_E!C18</f>
        <v>0</v>
      </c>
      <c r="D18" s="10">
        <f>FC_TRA_RAIL_E!D18+FC_TRA_ROAD_E!D18+FC_TRA_DAVI_E!D18+FC_TRA_DNAVI_E!D18+FC_TRA_PIPE_E!D18</f>
        <v>0</v>
      </c>
      <c r="E18" s="10">
        <f>FC_TRA_RAIL_E!E18+FC_TRA_ROAD_E!E18+FC_TRA_DAVI_E!E18+FC_TRA_DNAVI_E!E18+FC_TRA_PIPE_E!E18</f>
        <v>0</v>
      </c>
      <c r="F18" s="10">
        <f>FC_TRA_RAIL_E!F18+FC_TRA_ROAD_E!F18+FC_TRA_DAVI_E!F18+FC_TRA_DNAVI_E!F18+FC_TRA_PIPE_E!F18</f>
        <v>0</v>
      </c>
      <c r="G18" s="10">
        <f>FC_TRA_RAIL_E!G18+FC_TRA_ROAD_E!G18+FC_TRA_DAVI_E!G18+FC_TRA_DNAVI_E!G18+FC_TRA_PIPE_E!G18</f>
        <v>0</v>
      </c>
      <c r="H18" s="10">
        <f>FC_TRA_RAIL_E!H18+FC_TRA_ROAD_E!H18+FC_TRA_DAVI_E!H18+FC_TRA_DNAVI_E!H18+FC_TRA_PIPE_E!H18</f>
        <v>0</v>
      </c>
      <c r="I18" s="10">
        <f>FC_TRA_RAIL_E!I18+FC_TRA_ROAD_E!I18+FC_TRA_DAVI_E!I18+FC_TRA_DNAVI_E!I18+FC_TRA_PIPE_E!I18</f>
        <v>0</v>
      </c>
      <c r="J18" s="10">
        <f>FC_TRA_RAIL_E!J18+FC_TRA_ROAD_E!J18+FC_TRA_DAVI_E!J18+FC_TRA_DNAVI_E!J18+FC_TRA_PIPE_E!J18</f>
        <v>0</v>
      </c>
      <c r="K18" s="10">
        <f>FC_TRA_RAIL_E!K18+FC_TRA_ROAD_E!K18+FC_TRA_DAVI_E!K18+FC_TRA_DNAVI_E!K18+FC_TRA_PIPE_E!K18</f>
        <v>0</v>
      </c>
      <c r="L18" s="10">
        <f>FC_TRA_RAIL_E!L18+FC_TRA_ROAD_E!L18+FC_TRA_DAVI_E!L18+FC_TRA_DNAVI_E!L18+FC_TRA_PIPE_E!L18</f>
        <v>0</v>
      </c>
      <c r="M18" s="10">
        <f>FC_TRA_RAIL_E!M18+FC_TRA_ROAD_E!M18+FC_TRA_DAVI_E!M18+FC_TRA_DNAVI_E!M18+FC_TRA_PIPE_E!M18</f>
        <v>0</v>
      </c>
      <c r="N18" s="10">
        <f>FC_TRA_RAIL_E!N18+FC_TRA_ROAD_E!N18+FC_TRA_DAVI_E!N18+FC_TRA_DNAVI_E!N18+FC_TRA_PIPE_E!N18</f>
        <v>0</v>
      </c>
      <c r="O18" s="10">
        <f>FC_TRA_RAIL_E!O18+FC_TRA_ROAD_E!O18+FC_TRA_DAVI_E!O18+FC_TRA_DNAVI_E!O18+FC_TRA_PIPE_E!O18</f>
        <v>0</v>
      </c>
      <c r="P18" s="10">
        <f>FC_TRA_RAIL_E!P18+FC_TRA_ROAD_E!P18+FC_TRA_DAVI_E!P18+FC_TRA_DNAVI_E!P18+FC_TRA_PIPE_E!P18</f>
        <v>0</v>
      </c>
      <c r="Q18" s="10">
        <f>FC_TRA_RAIL_E!Q18+FC_TRA_ROAD_E!Q18+FC_TRA_DAVI_E!Q18+FC_TRA_DNAVI_E!Q18+FC_TRA_PIPE_E!Q18</f>
        <v>0</v>
      </c>
      <c r="R18" s="10">
        <f>FC_TRA_RAIL_E!R18+FC_TRA_ROAD_E!R18+FC_TRA_DAVI_E!R18+FC_TRA_DNAVI_E!R18+FC_TRA_PIPE_E!R18</f>
        <v>0</v>
      </c>
      <c r="S18" s="10">
        <f>FC_TRA_RAIL_E!S18+FC_TRA_ROAD_E!S18+FC_TRA_DAVI_E!S18+FC_TRA_DNAVI_E!S18+FC_TRA_PIPE_E!S18</f>
        <v>0</v>
      </c>
      <c r="T18" s="10">
        <f>FC_TRA_RAIL_E!T18+FC_TRA_ROAD_E!T18+FC_TRA_DAVI_E!T18+FC_TRA_DNAVI_E!T18+FC_TRA_PIPE_E!T18</f>
        <v>0</v>
      </c>
      <c r="U18" s="10">
        <f>FC_TRA_RAIL_E!U18+FC_TRA_ROAD_E!U18+FC_TRA_DAVI_E!U18+FC_TRA_DNAVI_E!U18+FC_TRA_PIPE_E!U18</f>
        <v>0</v>
      </c>
      <c r="V18" s="10">
        <f>FC_TRA_RAIL_E!V18+FC_TRA_ROAD_E!V18+FC_TRA_DAVI_E!V18+FC_TRA_DNAVI_E!V18+FC_TRA_PIPE_E!V18</f>
        <v>0</v>
      </c>
      <c r="W18" s="10">
        <f>FC_TRA_RAIL_E!W18+FC_TRA_ROAD_E!W18+FC_TRA_DAVI_E!W18+FC_TRA_DNAVI_E!W18+FC_TRA_PIPE_E!W18</f>
        <v>0</v>
      </c>
      <c r="X18" s="10">
        <f>FC_TRA_RAIL_E!X18+FC_TRA_ROAD_E!X18+FC_TRA_DAVI_E!X18+FC_TRA_DNAVI_E!X18+FC_TRA_PIPE_E!X18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FC_TRA_RAIL_E!C19+FC_TRA_ROAD_E!C19+FC_TRA_DAVI_E!C19+FC_TRA_DNAVI_E!C19+FC_TRA_PIPE_E!C19</f>
        <v>0</v>
      </c>
      <c r="D19" s="10">
        <f>FC_TRA_RAIL_E!D19+FC_TRA_ROAD_E!D19+FC_TRA_DAVI_E!D19+FC_TRA_DNAVI_E!D19+FC_TRA_PIPE_E!D19</f>
        <v>0</v>
      </c>
      <c r="E19" s="10">
        <f>FC_TRA_RAIL_E!E19+FC_TRA_ROAD_E!E19+FC_TRA_DAVI_E!E19+FC_TRA_DNAVI_E!E19+FC_TRA_PIPE_E!E19</f>
        <v>0</v>
      </c>
      <c r="F19" s="10">
        <f>FC_TRA_RAIL_E!F19+FC_TRA_ROAD_E!F19+FC_TRA_DAVI_E!F19+FC_TRA_DNAVI_E!F19+FC_TRA_PIPE_E!F19</f>
        <v>0</v>
      </c>
      <c r="G19" s="10">
        <f>FC_TRA_RAIL_E!G19+FC_TRA_ROAD_E!G19+FC_TRA_DAVI_E!G19+FC_TRA_DNAVI_E!G19+FC_TRA_PIPE_E!G19</f>
        <v>0</v>
      </c>
      <c r="H19" s="10">
        <f>FC_TRA_RAIL_E!H19+FC_TRA_ROAD_E!H19+FC_TRA_DAVI_E!H19+FC_TRA_DNAVI_E!H19+FC_TRA_PIPE_E!H19</f>
        <v>0</v>
      </c>
      <c r="I19" s="10">
        <f>FC_TRA_RAIL_E!I19+FC_TRA_ROAD_E!I19+FC_TRA_DAVI_E!I19+FC_TRA_DNAVI_E!I19+FC_TRA_PIPE_E!I19</f>
        <v>0</v>
      </c>
      <c r="J19" s="10">
        <f>FC_TRA_RAIL_E!J19+FC_TRA_ROAD_E!J19+FC_TRA_DAVI_E!J19+FC_TRA_DNAVI_E!J19+FC_TRA_PIPE_E!J19</f>
        <v>0</v>
      </c>
      <c r="K19" s="10">
        <f>FC_TRA_RAIL_E!K19+FC_TRA_ROAD_E!K19+FC_TRA_DAVI_E!K19+FC_TRA_DNAVI_E!K19+FC_TRA_PIPE_E!K19</f>
        <v>0</v>
      </c>
      <c r="L19" s="10">
        <f>FC_TRA_RAIL_E!L19+FC_TRA_ROAD_E!L19+FC_TRA_DAVI_E!L19+FC_TRA_DNAVI_E!L19+FC_TRA_PIPE_E!L19</f>
        <v>0</v>
      </c>
      <c r="M19" s="10">
        <f>FC_TRA_RAIL_E!M19+FC_TRA_ROAD_E!M19+FC_TRA_DAVI_E!M19+FC_TRA_DNAVI_E!M19+FC_TRA_PIPE_E!M19</f>
        <v>0</v>
      </c>
      <c r="N19" s="10">
        <f>FC_TRA_RAIL_E!N19+FC_TRA_ROAD_E!N19+FC_TRA_DAVI_E!N19+FC_TRA_DNAVI_E!N19+FC_TRA_PIPE_E!N19</f>
        <v>0</v>
      </c>
      <c r="O19" s="10">
        <f>FC_TRA_RAIL_E!O19+FC_TRA_ROAD_E!O19+FC_TRA_DAVI_E!O19+FC_TRA_DNAVI_E!O19+FC_TRA_PIPE_E!O19</f>
        <v>0</v>
      </c>
      <c r="P19" s="10">
        <f>FC_TRA_RAIL_E!P19+FC_TRA_ROAD_E!P19+FC_TRA_DAVI_E!P19+FC_TRA_DNAVI_E!P19+FC_TRA_PIPE_E!P19</f>
        <v>0</v>
      </c>
      <c r="Q19" s="10">
        <f>FC_TRA_RAIL_E!Q19+FC_TRA_ROAD_E!Q19+FC_TRA_DAVI_E!Q19+FC_TRA_DNAVI_E!Q19+FC_TRA_PIPE_E!Q19</f>
        <v>0</v>
      </c>
      <c r="R19" s="10">
        <f>FC_TRA_RAIL_E!R19+FC_TRA_ROAD_E!R19+FC_TRA_DAVI_E!R19+FC_TRA_DNAVI_E!R19+FC_TRA_PIPE_E!R19</f>
        <v>0</v>
      </c>
      <c r="S19" s="10">
        <f>FC_TRA_RAIL_E!S19+FC_TRA_ROAD_E!S19+FC_TRA_DAVI_E!S19+FC_TRA_DNAVI_E!S19+FC_TRA_PIPE_E!S19</f>
        <v>0</v>
      </c>
      <c r="T19" s="10">
        <f>FC_TRA_RAIL_E!T19+FC_TRA_ROAD_E!T19+FC_TRA_DAVI_E!T19+FC_TRA_DNAVI_E!T19+FC_TRA_PIPE_E!T19</f>
        <v>0</v>
      </c>
      <c r="U19" s="10">
        <f>FC_TRA_RAIL_E!U19+FC_TRA_ROAD_E!U19+FC_TRA_DAVI_E!U19+FC_TRA_DNAVI_E!U19+FC_TRA_PIPE_E!U19</f>
        <v>0</v>
      </c>
      <c r="V19" s="10">
        <f>FC_TRA_RAIL_E!V19+FC_TRA_ROAD_E!V19+FC_TRA_DAVI_E!V19+FC_TRA_DNAVI_E!V19+FC_TRA_PIPE_E!V19</f>
        <v>0</v>
      </c>
      <c r="W19" s="10">
        <f>FC_TRA_RAIL_E!W19+FC_TRA_ROAD_E!W19+FC_TRA_DAVI_E!W19+FC_TRA_DNAVI_E!W19+FC_TRA_PIPE_E!W19</f>
        <v>0</v>
      </c>
      <c r="X19" s="10">
        <f>FC_TRA_RAIL_E!X19+FC_TRA_ROAD_E!X19+FC_TRA_DAVI_E!X19+FC_TRA_DNAVI_E!X19+FC_TRA_PIPE_E!X19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FC_TRA_RAIL_E!C20+FC_TRA_ROAD_E!C20+FC_TRA_DAVI_E!C20+FC_TRA_DNAVI_E!C20+FC_TRA_PIPE_E!C20</f>
        <v>0</v>
      </c>
      <c r="D20" s="10">
        <f>FC_TRA_RAIL_E!D20+FC_TRA_ROAD_E!D20+FC_TRA_DAVI_E!D20+FC_TRA_DNAVI_E!D20+FC_TRA_PIPE_E!D20</f>
        <v>0</v>
      </c>
      <c r="E20" s="10">
        <f>FC_TRA_RAIL_E!E20+FC_TRA_ROAD_E!E20+FC_TRA_DAVI_E!E20+FC_TRA_DNAVI_E!E20+FC_TRA_PIPE_E!E20</f>
        <v>0</v>
      </c>
      <c r="F20" s="10">
        <f>FC_TRA_RAIL_E!F20+FC_TRA_ROAD_E!F20+FC_TRA_DAVI_E!F20+FC_TRA_DNAVI_E!F20+FC_TRA_PIPE_E!F20</f>
        <v>0</v>
      </c>
      <c r="G20" s="10">
        <f>FC_TRA_RAIL_E!G20+FC_TRA_ROAD_E!G20+FC_TRA_DAVI_E!G20+FC_TRA_DNAVI_E!G20+FC_TRA_PIPE_E!G20</f>
        <v>0</v>
      </c>
      <c r="H20" s="10">
        <f>FC_TRA_RAIL_E!H20+FC_TRA_ROAD_E!H20+FC_TRA_DAVI_E!H20+FC_TRA_DNAVI_E!H20+FC_TRA_PIPE_E!H20</f>
        <v>0</v>
      </c>
      <c r="I20" s="10">
        <f>FC_TRA_RAIL_E!I20+FC_TRA_ROAD_E!I20+FC_TRA_DAVI_E!I20+FC_TRA_DNAVI_E!I20+FC_TRA_PIPE_E!I20</f>
        <v>0</v>
      </c>
      <c r="J20" s="10">
        <f>FC_TRA_RAIL_E!J20+FC_TRA_ROAD_E!J20+FC_TRA_DAVI_E!J20+FC_TRA_DNAVI_E!J20+FC_TRA_PIPE_E!J20</f>
        <v>0</v>
      </c>
      <c r="K20" s="10">
        <f>FC_TRA_RAIL_E!K20+FC_TRA_ROAD_E!K20+FC_TRA_DAVI_E!K20+FC_TRA_DNAVI_E!K20+FC_TRA_PIPE_E!K20</f>
        <v>0</v>
      </c>
      <c r="L20" s="10">
        <f>FC_TRA_RAIL_E!L20+FC_TRA_ROAD_E!L20+FC_TRA_DAVI_E!L20+FC_TRA_DNAVI_E!L20+FC_TRA_PIPE_E!L20</f>
        <v>0</v>
      </c>
      <c r="M20" s="10">
        <f>FC_TRA_RAIL_E!M20+FC_TRA_ROAD_E!M20+FC_TRA_DAVI_E!M20+FC_TRA_DNAVI_E!M20+FC_TRA_PIPE_E!M20</f>
        <v>0</v>
      </c>
      <c r="N20" s="10">
        <f>FC_TRA_RAIL_E!N20+FC_TRA_ROAD_E!N20+FC_TRA_DAVI_E!N20+FC_TRA_DNAVI_E!N20+FC_TRA_PIPE_E!N20</f>
        <v>0</v>
      </c>
      <c r="O20" s="10">
        <f>FC_TRA_RAIL_E!O20+FC_TRA_ROAD_E!O20+FC_TRA_DAVI_E!O20+FC_TRA_DNAVI_E!O20+FC_TRA_PIPE_E!O20</f>
        <v>0</v>
      </c>
      <c r="P20" s="10">
        <f>FC_TRA_RAIL_E!P20+FC_TRA_ROAD_E!P20+FC_TRA_DAVI_E!P20+FC_TRA_DNAVI_E!P20+FC_TRA_PIPE_E!P20</f>
        <v>0</v>
      </c>
      <c r="Q20" s="10">
        <f>FC_TRA_RAIL_E!Q20+FC_TRA_ROAD_E!Q20+FC_TRA_DAVI_E!Q20+FC_TRA_DNAVI_E!Q20+FC_TRA_PIPE_E!Q20</f>
        <v>0</v>
      </c>
      <c r="R20" s="10">
        <f>FC_TRA_RAIL_E!R20+FC_TRA_ROAD_E!R20+FC_TRA_DAVI_E!R20+FC_TRA_DNAVI_E!R20+FC_TRA_PIPE_E!R20</f>
        <v>0</v>
      </c>
      <c r="S20" s="10">
        <f>FC_TRA_RAIL_E!S20+FC_TRA_ROAD_E!S20+FC_TRA_DAVI_E!S20+FC_TRA_DNAVI_E!S20+FC_TRA_PIPE_E!S20</f>
        <v>0</v>
      </c>
      <c r="T20" s="10">
        <f>FC_TRA_RAIL_E!T20+FC_TRA_ROAD_E!T20+FC_TRA_DAVI_E!T20+FC_TRA_DNAVI_E!T20+FC_TRA_PIPE_E!T20</f>
        <v>0</v>
      </c>
      <c r="U20" s="10">
        <f>FC_TRA_RAIL_E!U20+FC_TRA_ROAD_E!U20+FC_TRA_DAVI_E!U20+FC_TRA_DNAVI_E!U20+FC_TRA_PIPE_E!U20</f>
        <v>0</v>
      </c>
      <c r="V20" s="10">
        <f>FC_TRA_RAIL_E!V20+FC_TRA_ROAD_E!V20+FC_TRA_DAVI_E!V20+FC_TRA_DNAVI_E!V20+FC_TRA_PIPE_E!V20</f>
        <v>0</v>
      </c>
      <c r="W20" s="10">
        <f>FC_TRA_RAIL_E!W20+FC_TRA_ROAD_E!W20+FC_TRA_DAVI_E!W20+FC_TRA_DNAVI_E!W20+FC_TRA_PIPE_E!W20</f>
        <v>0</v>
      </c>
      <c r="X20" s="10">
        <f>FC_TRA_RAIL_E!X20+FC_TRA_ROAD_E!X20+FC_TRA_DAVI_E!X20+FC_TRA_DNAVI_E!X20+FC_TRA_PIPE_E!X20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FC_TRA_RAIL_E!C21+FC_TRA_ROAD_E!C21+FC_TRA_DAVI_E!C21+FC_TRA_DNAVI_E!C21+FC_TRA_PIPE_E!C21</f>
        <v>0</v>
      </c>
      <c r="D21" s="10">
        <f>FC_TRA_RAIL_E!D21+FC_TRA_ROAD_E!D21+FC_TRA_DAVI_E!D21+FC_TRA_DNAVI_E!D21+FC_TRA_PIPE_E!D21</f>
        <v>0</v>
      </c>
      <c r="E21" s="10">
        <f>FC_TRA_RAIL_E!E21+FC_TRA_ROAD_E!E21+FC_TRA_DAVI_E!E21+FC_TRA_DNAVI_E!E21+FC_TRA_PIPE_E!E21</f>
        <v>0</v>
      </c>
      <c r="F21" s="10">
        <f>FC_TRA_RAIL_E!F21+FC_TRA_ROAD_E!F21+FC_TRA_DAVI_E!F21+FC_TRA_DNAVI_E!F21+FC_TRA_PIPE_E!F21</f>
        <v>0</v>
      </c>
      <c r="G21" s="10">
        <f>FC_TRA_RAIL_E!G21+FC_TRA_ROAD_E!G21+FC_TRA_DAVI_E!G21+FC_TRA_DNAVI_E!G21+FC_TRA_PIPE_E!G21</f>
        <v>0</v>
      </c>
      <c r="H21" s="10">
        <f>FC_TRA_RAIL_E!H21+FC_TRA_ROAD_E!H21+FC_TRA_DAVI_E!H21+FC_TRA_DNAVI_E!H21+FC_TRA_PIPE_E!H21</f>
        <v>0</v>
      </c>
      <c r="I21" s="10">
        <f>FC_TRA_RAIL_E!I21+FC_TRA_ROAD_E!I21+FC_TRA_DAVI_E!I21+FC_TRA_DNAVI_E!I21+FC_TRA_PIPE_E!I21</f>
        <v>0</v>
      </c>
      <c r="J21" s="10">
        <f>FC_TRA_RAIL_E!J21+FC_TRA_ROAD_E!J21+FC_TRA_DAVI_E!J21+FC_TRA_DNAVI_E!J21+FC_TRA_PIPE_E!J21</f>
        <v>0</v>
      </c>
      <c r="K21" s="10">
        <f>FC_TRA_RAIL_E!K21+FC_TRA_ROAD_E!K21+FC_TRA_DAVI_E!K21+FC_TRA_DNAVI_E!K21+FC_TRA_PIPE_E!K21</f>
        <v>0</v>
      </c>
      <c r="L21" s="10">
        <f>FC_TRA_RAIL_E!L21+FC_TRA_ROAD_E!L21+FC_TRA_DAVI_E!L21+FC_TRA_DNAVI_E!L21+FC_TRA_PIPE_E!L21</f>
        <v>0</v>
      </c>
      <c r="M21" s="10">
        <f>FC_TRA_RAIL_E!M21+FC_TRA_ROAD_E!M21+FC_TRA_DAVI_E!M21+FC_TRA_DNAVI_E!M21+FC_TRA_PIPE_E!M21</f>
        <v>0</v>
      </c>
      <c r="N21" s="10">
        <f>FC_TRA_RAIL_E!N21+FC_TRA_ROAD_E!N21+FC_TRA_DAVI_E!N21+FC_TRA_DNAVI_E!N21+FC_TRA_PIPE_E!N21</f>
        <v>0</v>
      </c>
      <c r="O21" s="10">
        <f>FC_TRA_RAIL_E!O21+FC_TRA_ROAD_E!O21+FC_TRA_DAVI_E!O21+FC_TRA_DNAVI_E!O21+FC_TRA_PIPE_E!O21</f>
        <v>0</v>
      </c>
      <c r="P21" s="10">
        <f>FC_TRA_RAIL_E!P21+FC_TRA_ROAD_E!P21+FC_TRA_DAVI_E!P21+FC_TRA_DNAVI_E!P21+FC_TRA_PIPE_E!P21</f>
        <v>0</v>
      </c>
      <c r="Q21" s="10">
        <f>FC_TRA_RAIL_E!Q21+FC_TRA_ROAD_E!Q21+FC_TRA_DAVI_E!Q21+FC_TRA_DNAVI_E!Q21+FC_TRA_PIPE_E!Q21</f>
        <v>0</v>
      </c>
      <c r="R21" s="10">
        <f>FC_TRA_RAIL_E!R21+FC_TRA_ROAD_E!R21+FC_TRA_DAVI_E!R21+FC_TRA_DNAVI_E!R21+FC_TRA_PIPE_E!R21</f>
        <v>0</v>
      </c>
      <c r="S21" s="10">
        <f>FC_TRA_RAIL_E!S21+FC_TRA_ROAD_E!S21+FC_TRA_DAVI_E!S21+FC_TRA_DNAVI_E!S21+FC_TRA_PIPE_E!S21</f>
        <v>0</v>
      </c>
      <c r="T21" s="10">
        <f>FC_TRA_RAIL_E!T21+FC_TRA_ROAD_E!T21+FC_TRA_DAVI_E!T21+FC_TRA_DNAVI_E!T21+FC_TRA_PIPE_E!T21</f>
        <v>0</v>
      </c>
      <c r="U21" s="10">
        <f>FC_TRA_RAIL_E!U21+FC_TRA_ROAD_E!U21+FC_TRA_DAVI_E!U21+FC_TRA_DNAVI_E!U21+FC_TRA_PIPE_E!U21</f>
        <v>0</v>
      </c>
      <c r="V21" s="10">
        <f>FC_TRA_RAIL_E!V21+FC_TRA_ROAD_E!V21+FC_TRA_DAVI_E!V21+FC_TRA_DNAVI_E!V21+FC_TRA_PIPE_E!V21</f>
        <v>0</v>
      </c>
      <c r="W21" s="10">
        <f>FC_TRA_RAIL_E!W21+FC_TRA_ROAD_E!W21+FC_TRA_DAVI_E!W21+FC_TRA_DNAVI_E!W21+FC_TRA_PIPE_E!W21</f>
        <v>0</v>
      </c>
      <c r="X21" s="10">
        <f>FC_TRA_RAIL_E!X21+FC_TRA_ROAD_E!X21+FC_TRA_DAVI_E!X21+FC_TRA_DNAVI_E!X21+FC_TRA_PIPE_E!X21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FC_TRA_RAIL_E!C23+FC_TRA_ROAD_E!C23+FC_TRA_DAVI_E!C23+FC_TRA_DNAVI_E!C23+FC_TRA_PIPE_E!C23</f>
        <v>0</v>
      </c>
      <c r="D23" s="10">
        <f>FC_TRA_RAIL_E!D23+FC_TRA_ROAD_E!D23+FC_TRA_DAVI_E!D23+FC_TRA_DNAVI_E!D23+FC_TRA_PIPE_E!D23</f>
        <v>0</v>
      </c>
      <c r="E23" s="10">
        <f>FC_TRA_RAIL_E!E23+FC_TRA_ROAD_E!E23+FC_TRA_DAVI_E!E23+FC_TRA_DNAVI_E!E23+FC_TRA_PIPE_E!E23</f>
        <v>0</v>
      </c>
      <c r="F23" s="10">
        <f>FC_TRA_RAIL_E!F23+FC_TRA_ROAD_E!F23+FC_TRA_DAVI_E!F23+FC_TRA_DNAVI_E!F23+FC_TRA_PIPE_E!F23</f>
        <v>0</v>
      </c>
      <c r="G23" s="10">
        <f>FC_TRA_RAIL_E!G23+FC_TRA_ROAD_E!G23+FC_TRA_DAVI_E!G23+FC_TRA_DNAVI_E!G23+FC_TRA_PIPE_E!G23</f>
        <v>0</v>
      </c>
      <c r="H23" s="10">
        <f>FC_TRA_RAIL_E!H23+FC_TRA_ROAD_E!H23+FC_TRA_DAVI_E!H23+FC_TRA_DNAVI_E!H23+FC_TRA_PIPE_E!H23</f>
        <v>0</v>
      </c>
      <c r="I23" s="10">
        <f>FC_TRA_RAIL_E!I23+FC_TRA_ROAD_E!I23+FC_TRA_DAVI_E!I23+FC_TRA_DNAVI_E!I23+FC_TRA_PIPE_E!I23</f>
        <v>0</v>
      </c>
      <c r="J23" s="10">
        <f>FC_TRA_RAIL_E!J23+FC_TRA_ROAD_E!J23+FC_TRA_DAVI_E!J23+FC_TRA_DNAVI_E!J23+FC_TRA_PIPE_E!J23</f>
        <v>0</v>
      </c>
      <c r="K23" s="10">
        <f>FC_TRA_RAIL_E!K23+FC_TRA_ROAD_E!K23+FC_TRA_DAVI_E!K23+FC_TRA_DNAVI_E!K23+FC_TRA_PIPE_E!K23</f>
        <v>0</v>
      </c>
      <c r="L23" s="10">
        <f>FC_TRA_RAIL_E!L23+FC_TRA_ROAD_E!L23+FC_TRA_DAVI_E!L23+FC_TRA_DNAVI_E!L23+FC_TRA_PIPE_E!L23</f>
        <v>0</v>
      </c>
      <c r="M23" s="10">
        <f>FC_TRA_RAIL_E!M23+FC_TRA_ROAD_E!M23+FC_TRA_DAVI_E!M23+FC_TRA_DNAVI_E!M23+FC_TRA_PIPE_E!M23</f>
        <v>0</v>
      </c>
      <c r="N23" s="10">
        <f>FC_TRA_RAIL_E!N23+FC_TRA_ROAD_E!N23+FC_TRA_DAVI_E!N23+FC_TRA_DNAVI_E!N23+FC_TRA_PIPE_E!N23</f>
        <v>0</v>
      </c>
      <c r="O23" s="10">
        <f>FC_TRA_RAIL_E!O23+FC_TRA_ROAD_E!O23+FC_TRA_DAVI_E!O23+FC_TRA_DNAVI_E!O23+FC_TRA_PIPE_E!O23</f>
        <v>0</v>
      </c>
      <c r="P23" s="10">
        <f>FC_TRA_RAIL_E!P23+FC_TRA_ROAD_E!P23+FC_TRA_DAVI_E!P23+FC_TRA_DNAVI_E!P23+FC_TRA_PIPE_E!P23</f>
        <v>0</v>
      </c>
      <c r="Q23" s="10">
        <f>FC_TRA_RAIL_E!Q23+FC_TRA_ROAD_E!Q23+FC_TRA_DAVI_E!Q23+FC_TRA_DNAVI_E!Q23+FC_TRA_PIPE_E!Q23</f>
        <v>0</v>
      </c>
      <c r="R23" s="10">
        <f>FC_TRA_RAIL_E!R23+FC_TRA_ROAD_E!R23+FC_TRA_DAVI_E!R23+FC_TRA_DNAVI_E!R23+FC_TRA_PIPE_E!R23</f>
        <v>0</v>
      </c>
      <c r="S23" s="10">
        <f>FC_TRA_RAIL_E!S23+FC_TRA_ROAD_E!S23+FC_TRA_DAVI_E!S23+FC_TRA_DNAVI_E!S23+FC_TRA_PIPE_E!S23</f>
        <v>0</v>
      </c>
      <c r="T23" s="10">
        <f>FC_TRA_RAIL_E!T23+FC_TRA_ROAD_E!T23+FC_TRA_DAVI_E!T23+FC_TRA_DNAVI_E!T23+FC_TRA_PIPE_E!T23</f>
        <v>0</v>
      </c>
      <c r="U23" s="10">
        <f>FC_TRA_RAIL_E!U23+FC_TRA_ROAD_E!U23+FC_TRA_DAVI_E!U23+FC_TRA_DNAVI_E!U23+FC_TRA_PIPE_E!U23</f>
        <v>0</v>
      </c>
      <c r="V23" s="10">
        <f>FC_TRA_RAIL_E!V23+FC_TRA_ROAD_E!V23+FC_TRA_DAVI_E!V23+FC_TRA_DNAVI_E!V23+FC_TRA_PIPE_E!V23</f>
        <v>0</v>
      </c>
      <c r="W23" s="10">
        <f>FC_TRA_RAIL_E!W23+FC_TRA_ROAD_E!W23+FC_TRA_DAVI_E!W23+FC_TRA_DNAVI_E!W23+FC_TRA_PIPE_E!W23</f>
        <v>0</v>
      </c>
      <c r="X23" s="10">
        <f>FC_TRA_RAIL_E!X23+FC_TRA_ROAD_E!X23+FC_TRA_DAVI_E!X23+FC_TRA_DNAVI_E!X23+FC_TRA_PIPE_E!X23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FC_TRA_RAIL_E!C24+FC_TRA_ROAD_E!C24+FC_TRA_DAVI_E!C24+FC_TRA_DNAVI_E!C24+FC_TRA_PIPE_E!C24</f>
        <v>0</v>
      </c>
      <c r="D24" s="10">
        <f>FC_TRA_RAIL_E!D24+FC_TRA_ROAD_E!D24+FC_TRA_DAVI_E!D24+FC_TRA_DNAVI_E!D24+FC_TRA_PIPE_E!D24</f>
        <v>0</v>
      </c>
      <c r="E24" s="10">
        <f>FC_TRA_RAIL_E!E24+FC_TRA_ROAD_E!E24+FC_TRA_DAVI_E!E24+FC_TRA_DNAVI_E!E24+FC_TRA_PIPE_E!E24</f>
        <v>0</v>
      </c>
      <c r="F24" s="10">
        <f>FC_TRA_RAIL_E!F24+FC_TRA_ROAD_E!F24+FC_TRA_DAVI_E!F24+FC_TRA_DNAVI_E!F24+FC_TRA_PIPE_E!F24</f>
        <v>0</v>
      </c>
      <c r="G24" s="10">
        <f>FC_TRA_RAIL_E!G24+FC_TRA_ROAD_E!G24+FC_TRA_DAVI_E!G24+FC_TRA_DNAVI_E!G24+FC_TRA_PIPE_E!G24</f>
        <v>0</v>
      </c>
      <c r="H24" s="10">
        <f>FC_TRA_RAIL_E!H24+FC_TRA_ROAD_E!H24+FC_TRA_DAVI_E!H24+FC_TRA_DNAVI_E!H24+FC_TRA_PIPE_E!H24</f>
        <v>0</v>
      </c>
      <c r="I24" s="10">
        <f>FC_TRA_RAIL_E!I24+FC_TRA_ROAD_E!I24+FC_TRA_DAVI_E!I24+FC_TRA_DNAVI_E!I24+FC_TRA_PIPE_E!I24</f>
        <v>0</v>
      </c>
      <c r="J24" s="10">
        <f>FC_TRA_RAIL_E!J24+FC_TRA_ROAD_E!J24+FC_TRA_DAVI_E!J24+FC_TRA_DNAVI_E!J24+FC_TRA_PIPE_E!J24</f>
        <v>0</v>
      </c>
      <c r="K24" s="10">
        <f>FC_TRA_RAIL_E!K24+FC_TRA_ROAD_E!K24+FC_TRA_DAVI_E!K24+FC_TRA_DNAVI_E!K24+FC_TRA_PIPE_E!K24</f>
        <v>0</v>
      </c>
      <c r="L24" s="10">
        <f>FC_TRA_RAIL_E!L24+FC_TRA_ROAD_E!L24+FC_TRA_DAVI_E!L24+FC_TRA_DNAVI_E!L24+FC_TRA_PIPE_E!L24</f>
        <v>0</v>
      </c>
      <c r="M24" s="10">
        <f>FC_TRA_RAIL_E!M24+FC_TRA_ROAD_E!M24+FC_TRA_DAVI_E!M24+FC_TRA_DNAVI_E!M24+FC_TRA_PIPE_E!M24</f>
        <v>0</v>
      </c>
      <c r="N24" s="10">
        <f>FC_TRA_RAIL_E!N24+FC_TRA_ROAD_E!N24+FC_TRA_DAVI_E!N24+FC_TRA_DNAVI_E!N24+FC_TRA_PIPE_E!N24</f>
        <v>0</v>
      </c>
      <c r="O24" s="10">
        <f>FC_TRA_RAIL_E!O24+FC_TRA_ROAD_E!O24+FC_TRA_DAVI_E!O24+FC_TRA_DNAVI_E!O24+FC_TRA_PIPE_E!O24</f>
        <v>0</v>
      </c>
      <c r="P24" s="10">
        <f>FC_TRA_RAIL_E!P24+FC_TRA_ROAD_E!P24+FC_TRA_DAVI_E!P24+FC_TRA_DNAVI_E!P24+FC_TRA_PIPE_E!P24</f>
        <v>0</v>
      </c>
      <c r="Q24" s="10">
        <f>FC_TRA_RAIL_E!Q24+FC_TRA_ROAD_E!Q24+FC_TRA_DAVI_E!Q24+FC_TRA_DNAVI_E!Q24+FC_TRA_PIPE_E!Q24</f>
        <v>0</v>
      </c>
      <c r="R24" s="10">
        <f>FC_TRA_RAIL_E!R24+FC_TRA_ROAD_E!R24+FC_TRA_DAVI_E!R24+FC_TRA_DNAVI_E!R24+FC_TRA_PIPE_E!R24</f>
        <v>0</v>
      </c>
      <c r="S24" s="10">
        <f>FC_TRA_RAIL_E!S24+FC_TRA_ROAD_E!S24+FC_TRA_DAVI_E!S24+FC_TRA_DNAVI_E!S24+FC_TRA_PIPE_E!S24</f>
        <v>0</v>
      </c>
      <c r="T24" s="10">
        <f>FC_TRA_RAIL_E!T24+FC_TRA_ROAD_E!T24+FC_TRA_DAVI_E!T24+FC_TRA_DNAVI_E!T24+FC_TRA_PIPE_E!T24</f>
        <v>0</v>
      </c>
      <c r="U24" s="10">
        <f>FC_TRA_RAIL_E!U24+FC_TRA_ROAD_E!U24+FC_TRA_DAVI_E!U24+FC_TRA_DNAVI_E!U24+FC_TRA_PIPE_E!U24</f>
        <v>0</v>
      </c>
      <c r="V24" s="10">
        <f>FC_TRA_RAIL_E!V24+FC_TRA_ROAD_E!V24+FC_TRA_DAVI_E!V24+FC_TRA_DNAVI_E!V24+FC_TRA_PIPE_E!V24</f>
        <v>0</v>
      </c>
      <c r="W24" s="10">
        <f>FC_TRA_RAIL_E!W24+FC_TRA_ROAD_E!W24+FC_TRA_DAVI_E!W24+FC_TRA_DNAVI_E!W24+FC_TRA_PIPE_E!W24</f>
        <v>0</v>
      </c>
      <c r="X24" s="10">
        <f>FC_TRA_RAIL_E!X24+FC_TRA_ROAD_E!X24+FC_TRA_DAVI_E!X24+FC_TRA_DNAVI_E!X24+FC_TRA_PIPE_E!X24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FC_TRA_RAIL_E!C25+FC_TRA_ROAD_E!C25+FC_TRA_DAVI_E!C25+FC_TRA_DNAVI_E!C25+FC_TRA_PIPE_E!C25</f>
        <v>0</v>
      </c>
      <c r="D25" s="37">
        <f>FC_TRA_RAIL_E!D25+FC_TRA_ROAD_E!D25+FC_TRA_DAVI_E!D25+FC_TRA_DNAVI_E!D25+FC_TRA_PIPE_E!D25</f>
        <v>0</v>
      </c>
      <c r="E25" s="37">
        <f>FC_TRA_RAIL_E!E25+FC_TRA_ROAD_E!E25+FC_TRA_DAVI_E!E25+FC_TRA_DNAVI_E!E25+FC_TRA_PIPE_E!E25</f>
        <v>0</v>
      </c>
      <c r="F25" s="37">
        <f>FC_TRA_RAIL_E!F25+FC_TRA_ROAD_E!F25+FC_TRA_DAVI_E!F25+FC_TRA_DNAVI_E!F25+FC_TRA_PIPE_E!F25</f>
        <v>0</v>
      </c>
      <c r="G25" s="37">
        <f>FC_TRA_RAIL_E!G25+FC_TRA_ROAD_E!G25+FC_TRA_DAVI_E!G25+FC_TRA_DNAVI_E!G25+FC_TRA_PIPE_E!G25</f>
        <v>0</v>
      </c>
      <c r="H25" s="37">
        <f>FC_TRA_RAIL_E!H25+FC_TRA_ROAD_E!H25+FC_TRA_DAVI_E!H25+FC_TRA_DNAVI_E!H25+FC_TRA_PIPE_E!H25</f>
        <v>0</v>
      </c>
      <c r="I25" s="37">
        <f>FC_TRA_RAIL_E!I25+FC_TRA_ROAD_E!I25+FC_TRA_DAVI_E!I25+FC_TRA_DNAVI_E!I25+FC_TRA_PIPE_E!I25</f>
        <v>0</v>
      </c>
      <c r="J25" s="37">
        <f>FC_TRA_RAIL_E!J25+FC_TRA_ROAD_E!J25+FC_TRA_DAVI_E!J25+FC_TRA_DNAVI_E!J25+FC_TRA_PIPE_E!J25</f>
        <v>0</v>
      </c>
      <c r="K25" s="37">
        <f>FC_TRA_RAIL_E!K25+FC_TRA_ROAD_E!K25+FC_TRA_DAVI_E!K25+FC_TRA_DNAVI_E!K25+FC_TRA_PIPE_E!K25</f>
        <v>0</v>
      </c>
      <c r="L25" s="37">
        <f>FC_TRA_RAIL_E!L25+FC_TRA_ROAD_E!L25+FC_TRA_DAVI_E!L25+FC_TRA_DNAVI_E!L25+FC_TRA_PIPE_E!L25</f>
        <v>0</v>
      </c>
      <c r="M25" s="37">
        <f>FC_TRA_RAIL_E!M25+FC_TRA_ROAD_E!M25+FC_TRA_DAVI_E!M25+FC_TRA_DNAVI_E!M25+FC_TRA_PIPE_E!M25</f>
        <v>0</v>
      </c>
      <c r="N25" s="37">
        <f>FC_TRA_RAIL_E!N25+FC_TRA_ROAD_E!N25+FC_TRA_DAVI_E!N25+FC_TRA_DNAVI_E!N25+FC_TRA_PIPE_E!N25</f>
        <v>0</v>
      </c>
      <c r="O25" s="37">
        <f>FC_TRA_RAIL_E!O25+FC_TRA_ROAD_E!O25+FC_TRA_DAVI_E!O25+FC_TRA_DNAVI_E!O25+FC_TRA_PIPE_E!O25</f>
        <v>0</v>
      </c>
      <c r="P25" s="37">
        <f>FC_TRA_RAIL_E!P25+FC_TRA_ROAD_E!P25+FC_TRA_DAVI_E!P25+FC_TRA_DNAVI_E!P25+FC_TRA_PIPE_E!P25</f>
        <v>0</v>
      </c>
      <c r="Q25" s="37">
        <f>FC_TRA_RAIL_E!Q25+FC_TRA_ROAD_E!Q25+FC_TRA_DAVI_E!Q25+FC_TRA_DNAVI_E!Q25+FC_TRA_PIPE_E!Q25</f>
        <v>0</v>
      </c>
      <c r="R25" s="37">
        <f>FC_TRA_RAIL_E!R25+FC_TRA_ROAD_E!R25+FC_TRA_DAVI_E!R25+FC_TRA_DNAVI_E!R25+FC_TRA_PIPE_E!R25</f>
        <v>0</v>
      </c>
      <c r="S25" s="37">
        <f>FC_TRA_RAIL_E!S25+FC_TRA_ROAD_E!S25+FC_TRA_DAVI_E!S25+FC_TRA_DNAVI_E!S25+FC_TRA_PIPE_E!S25</f>
        <v>0</v>
      </c>
      <c r="T25" s="37">
        <f>FC_TRA_RAIL_E!T25+FC_TRA_ROAD_E!T25+FC_TRA_DAVI_E!T25+FC_TRA_DNAVI_E!T25+FC_TRA_PIPE_E!T25</f>
        <v>0</v>
      </c>
      <c r="U25" s="37">
        <f>FC_TRA_RAIL_E!U25+FC_TRA_ROAD_E!U25+FC_TRA_DAVI_E!U25+FC_TRA_DNAVI_E!U25+FC_TRA_PIPE_E!U25</f>
        <v>0</v>
      </c>
      <c r="V25" s="37">
        <f>FC_TRA_RAIL_E!V25+FC_TRA_ROAD_E!V25+FC_TRA_DAVI_E!V25+FC_TRA_DNAVI_E!V25+FC_TRA_PIPE_E!V25</f>
        <v>0</v>
      </c>
      <c r="W25" s="37">
        <f>FC_TRA_RAIL_E!W25+FC_TRA_ROAD_E!W25+FC_TRA_DAVI_E!W25+FC_TRA_DNAVI_E!W25+FC_TRA_PIPE_E!W25</f>
        <v>0</v>
      </c>
      <c r="X25" s="37">
        <f>FC_TRA_RAIL_E!X25+FC_TRA_ROAD_E!X25+FC_TRA_DAVI_E!X25+FC_TRA_DNAVI_E!X25+FC_TRA_PIPE_E!X25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10482.198022355975</v>
      </c>
      <c r="D26" s="37">
        <f t="shared" si="14"/>
        <v>10566.564746345655</v>
      </c>
      <c r="E26" s="37">
        <f t="shared" si="14"/>
        <v>10812.747119518484</v>
      </c>
      <c r="F26" s="37">
        <f t="shared" si="14"/>
        <v>10973.484436801376</v>
      </c>
      <c r="G26" s="37">
        <f t="shared" si="14"/>
        <v>11150.333361994843</v>
      </c>
      <c r="H26" s="37">
        <f t="shared" si="14"/>
        <v>11224.100429922613</v>
      </c>
      <c r="I26" s="37">
        <f t="shared" si="14"/>
        <v>11531.6184866724</v>
      </c>
      <c r="J26" s="37">
        <f t="shared" si="14"/>
        <v>11365.609888220119</v>
      </c>
      <c r="K26" s="37">
        <f t="shared" si="14"/>
        <v>11517.603869303526</v>
      </c>
      <c r="L26" s="37">
        <f t="shared" si="14"/>
        <v>11060.080223559758</v>
      </c>
      <c r="M26" s="37">
        <f t="shared" si="14"/>
        <v>11254.025193465175</v>
      </c>
      <c r="N26" s="37">
        <f t="shared" si="14"/>
        <v>11283.358469475492</v>
      </c>
      <c r="O26" s="37">
        <f t="shared" si="14"/>
        <v>10775.768357695615</v>
      </c>
      <c r="P26" s="37">
        <f t="shared" si="14"/>
        <v>10273.376784178847</v>
      </c>
      <c r="Q26" s="37">
        <f t="shared" si="14"/>
        <v>9382.6044711951872</v>
      </c>
      <c r="R26" s="37">
        <f t="shared" si="14"/>
        <v>9541.2272570937239</v>
      </c>
      <c r="S26" s="37">
        <f t="shared" si="14"/>
        <v>9574.1463456577821</v>
      </c>
      <c r="T26" s="37">
        <f t="shared" si="14"/>
        <v>9840.9101461736882</v>
      </c>
      <c r="U26" s="37">
        <f t="shared" si="14"/>
        <v>9876.8601891659491</v>
      </c>
      <c r="V26" s="37">
        <f t="shared" si="14"/>
        <v>9728.408598452279</v>
      </c>
      <c r="W26" s="37">
        <f t="shared" ref="W26:X26" si="15">SUM(W27,W33)</f>
        <v>8267.9725709372306</v>
      </c>
      <c r="X26" s="37">
        <f t="shared" si="15"/>
        <v>8331.001031814274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FC_TRA_RAIL_E!C28+FC_TRA_ROAD_E!C28+FC_TRA_DAVI_E!C28+FC_TRA_DNAVI_E!C28+FC_TRA_PIPE_E!C28</f>
        <v>0</v>
      </c>
      <c r="D28" s="10">
        <f>FC_TRA_RAIL_E!D28+FC_TRA_ROAD_E!D28+FC_TRA_DAVI_E!D28+FC_TRA_DNAVI_E!D28+FC_TRA_PIPE_E!D28</f>
        <v>0</v>
      </c>
      <c r="E28" s="10">
        <f>FC_TRA_RAIL_E!E28+FC_TRA_ROAD_E!E28+FC_TRA_DAVI_E!E28+FC_TRA_DNAVI_E!E28+FC_TRA_PIPE_E!E28</f>
        <v>0</v>
      </c>
      <c r="F28" s="10">
        <f>FC_TRA_RAIL_E!F28+FC_TRA_ROAD_E!F28+FC_TRA_DAVI_E!F28+FC_TRA_DNAVI_E!F28+FC_TRA_PIPE_E!F28</f>
        <v>0</v>
      </c>
      <c r="G28" s="10">
        <f>FC_TRA_RAIL_E!G28+FC_TRA_ROAD_E!G28+FC_TRA_DAVI_E!G28+FC_TRA_DNAVI_E!G28+FC_TRA_PIPE_E!G28</f>
        <v>0</v>
      </c>
      <c r="H28" s="10">
        <f>FC_TRA_RAIL_E!H28+FC_TRA_ROAD_E!H28+FC_TRA_DAVI_E!H28+FC_TRA_DNAVI_E!H28+FC_TRA_PIPE_E!H28</f>
        <v>0</v>
      </c>
      <c r="I28" s="10">
        <f>FC_TRA_RAIL_E!I28+FC_TRA_ROAD_E!I28+FC_TRA_DAVI_E!I28+FC_TRA_DNAVI_E!I28+FC_TRA_PIPE_E!I28</f>
        <v>0</v>
      </c>
      <c r="J28" s="10">
        <f>FC_TRA_RAIL_E!J28+FC_TRA_ROAD_E!J28+FC_TRA_DAVI_E!J28+FC_TRA_DNAVI_E!J28+FC_TRA_PIPE_E!J28</f>
        <v>0</v>
      </c>
      <c r="K28" s="10">
        <f>FC_TRA_RAIL_E!K28+FC_TRA_ROAD_E!K28+FC_TRA_DAVI_E!K28+FC_TRA_DNAVI_E!K28+FC_TRA_PIPE_E!K28</f>
        <v>0</v>
      </c>
      <c r="L28" s="10">
        <f>FC_TRA_RAIL_E!L28+FC_TRA_ROAD_E!L28+FC_TRA_DAVI_E!L28+FC_TRA_DNAVI_E!L28+FC_TRA_PIPE_E!L28</f>
        <v>0</v>
      </c>
      <c r="M28" s="10">
        <f>FC_TRA_RAIL_E!M28+FC_TRA_ROAD_E!M28+FC_TRA_DAVI_E!M28+FC_TRA_DNAVI_E!M28+FC_TRA_PIPE_E!M28</f>
        <v>0</v>
      </c>
      <c r="N28" s="10">
        <f>FC_TRA_RAIL_E!N28+FC_TRA_ROAD_E!N28+FC_TRA_DAVI_E!N28+FC_TRA_DNAVI_E!N28+FC_TRA_PIPE_E!N28</f>
        <v>0</v>
      </c>
      <c r="O28" s="10">
        <f>FC_TRA_RAIL_E!O28+FC_TRA_ROAD_E!O28+FC_TRA_DAVI_E!O28+FC_TRA_DNAVI_E!O28+FC_TRA_PIPE_E!O28</f>
        <v>0</v>
      </c>
      <c r="P28" s="10">
        <f>FC_TRA_RAIL_E!P28+FC_TRA_ROAD_E!P28+FC_TRA_DAVI_E!P28+FC_TRA_DNAVI_E!P28+FC_TRA_PIPE_E!P28</f>
        <v>0</v>
      </c>
      <c r="Q28" s="10">
        <f>FC_TRA_RAIL_E!Q28+FC_TRA_ROAD_E!Q28+FC_TRA_DAVI_E!Q28+FC_TRA_DNAVI_E!Q28+FC_TRA_PIPE_E!Q28</f>
        <v>0</v>
      </c>
      <c r="R28" s="10">
        <f>FC_TRA_RAIL_E!R28+FC_TRA_ROAD_E!R28+FC_TRA_DAVI_E!R28+FC_TRA_DNAVI_E!R28+FC_TRA_PIPE_E!R28</f>
        <v>0</v>
      </c>
      <c r="S28" s="10">
        <f>FC_TRA_RAIL_E!S28+FC_TRA_ROAD_E!S28+FC_TRA_DAVI_E!S28+FC_TRA_DNAVI_E!S28+FC_TRA_PIPE_E!S28</f>
        <v>0</v>
      </c>
      <c r="T28" s="10">
        <f>FC_TRA_RAIL_E!T28+FC_TRA_ROAD_E!T28+FC_TRA_DAVI_E!T28+FC_TRA_DNAVI_E!T28+FC_TRA_PIPE_E!T28</f>
        <v>0</v>
      </c>
      <c r="U28" s="10">
        <f>FC_TRA_RAIL_E!U28+FC_TRA_ROAD_E!U28+FC_TRA_DAVI_E!U28+FC_TRA_DNAVI_E!U28+FC_TRA_PIPE_E!U28</f>
        <v>0</v>
      </c>
      <c r="V28" s="10">
        <f>FC_TRA_RAIL_E!V28+FC_TRA_ROAD_E!V28+FC_TRA_DAVI_E!V28+FC_TRA_DNAVI_E!V28+FC_TRA_PIPE_E!V28</f>
        <v>0</v>
      </c>
      <c r="W28" s="10">
        <f>FC_TRA_RAIL_E!W28+FC_TRA_ROAD_E!W28+FC_TRA_DAVI_E!W28+FC_TRA_DNAVI_E!W28+FC_TRA_PIPE_E!W28</f>
        <v>0</v>
      </c>
      <c r="X28" s="10">
        <f>FC_TRA_RAIL_E!X28+FC_TRA_ROAD_E!X28+FC_TRA_DAVI_E!X28+FC_TRA_DNAVI_E!X28+FC_TRA_PIPE_E!X28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FC_TRA_RAIL_E!C29+FC_TRA_ROAD_E!C29+FC_TRA_DAVI_E!C29+FC_TRA_DNAVI_E!C29+FC_TRA_PIPE_E!C29</f>
        <v>0</v>
      </c>
      <c r="D29" s="10">
        <f>FC_TRA_RAIL_E!D29+FC_TRA_ROAD_E!D29+FC_TRA_DAVI_E!D29+FC_TRA_DNAVI_E!D29+FC_TRA_PIPE_E!D29</f>
        <v>0</v>
      </c>
      <c r="E29" s="10">
        <f>FC_TRA_RAIL_E!E29+FC_TRA_ROAD_E!E29+FC_TRA_DAVI_E!E29+FC_TRA_DNAVI_E!E29+FC_TRA_PIPE_E!E29</f>
        <v>0</v>
      </c>
      <c r="F29" s="10">
        <f>FC_TRA_RAIL_E!F29+FC_TRA_ROAD_E!F29+FC_TRA_DAVI_E!F29+FC_TRA_DNAVI_E!F29+FC_TRA_PIPE_E!F29</f>
        <v>0</v>
      </c>
      <c r="G29" s="10">
        <f>FC_TRA_RAIL_E!G29+FC_TRA_ROAD_E!G29+FC_TRA_DAVI_E!G29+FC_TRA_DNAVI_E!G29+FC_TRA_PIPE_E!G29</f>
        <v>0</v>
      </c>
      <c r="H29" s="10">
        <f>FC_TRA_RAIL_E!H29+FC_TRA_ROAD_E!H29+FC_TRA_DAVI_E!H29+FC_TRA_DNAVI_E!H29+FC_TRA_PIPE_E!H29</f>
        <v>0</v>
      </c>
      <c r="I29" s="10">
        <f>FC_TRA_RAIL_E!I29+FC_TRA_ROAD_E!I29+FC_TRA_DAVI_E!I29+FC_TRA_DNAVI_E!I29+FC_TRA_PIPE_E!I29</f>
        <v>0</v>
      </c>
      <c r="J29" s="10">
        <f>FC_TRA_RAIL_E!J29+FC_TRA_ROAD_E!J29+FC_TRA_DAVI_E!J29+FC_TRA_DNAVI_E!J29+FC_TRA_PIPE_E!J29</f>
        <v>0</v>
      </c>
      <c r="K29" s="10">
        <f>FC_TRA_RAIL_E!K29+FC_TRA_ROAD_E!K29+FC_TRA_DAVI_E!K29+FC_TRA_DNAVI_E!K29+FC_TRA_PIPE_E!K29</f>
        <v>0</v>
      </c>
      <c r="L29" s="10">
        <f>FC_TRA_RAIL_E!L29+FC_TRA_ROAD_E!L29+FC_TRA_DAVI_E!L29+FC_TRA_DNAVI_E!L29+FC_TRA_PIPE_E!L29</f>
        <v>0</v>
      </c>
      <c r="M29" s="10">
        <f>FC_TRA_RAIL_E!M29+FC_TRA_ROAD_E!M29+FC_TRA_DAVI_E!M29+FC_TRA_DNAVI_E!M29+FC_TRA_PIPE_E!M29</f>
        <v>0</v>
      </c>
      <c r="N29" s="10">
        <f>FC_TRA_RAIL_E!N29+FC_TRA_ROAD_E!N29+FC_TRA_DAVI_E!N29+FC_TRA_DNAVI_E!N29+FC_TRA_PIPE_E!N29</f>
        <v>0</v>
      </c>
      <c r="O29" s="10">
        <f>FC_TRA_RAIL_E!O29+FC_TRA_ROAD_E!O29+FC_TRA_DAVI_E!O29+FC_TRA_DNAVI_E!O29+FC_TRA_PIPE_E!O29</f>
        <v>0</v>
      </c>
      <c r="P29" s="10">
        <f>FC_TRA_RAIL_E!P29+FC_TRA_ROAD_E!P29+FC_TRA_DAVI_E!P29+FC_TRA_DNAVI_E!P29+FC_TRA_PIPE_E!P29</f>
        <v>0</v>
      </c>
      <c r="Q29" s="10">
        <f>FC_TRA_RAIL_E!Q29+FC_TRA_ROAD_E!Q29+FC_TRA_DAVI_E!Q29+FC_TRA_DNAVI_E!Q29+FC_TRA_PIPE_E!Q29</f>
        <v>0</v>
      </c>
      <c r="R29" s="10">
        <f>FC_TRA_RAIL_E!R29+FC_TRA_ROAD_E!R29+FC_TRA_DAVI_E!R29+FC_TRA_DNAVI_E!R29+FC_TRA_PIPE_E!R29</f>
        <v>0</v>
      </c>
      <c r="S29" s="10">
        <f>FC_TRA_RAIL_E!S29+FC_TRA_ROAD_E!S29+FC_TRA_DAVI_E!S29+FC_TRA_DNAVI_E!S29+FC_TRA_PIPE_E!S29</f>
        <v>0</v>
      </c>
      <c r="T29" s="10">
        <f>FC_TRA_RAIL_E!T29+FC_TRA_ROAD_E!T29+FC_TRA_DAVI_E!T29+FC_TRA_DNAVI_E!T29+FC_TRA_PIPE_E!T29</f>
        <v>0</v>
      </c>
      <c r="U29" s="10">
        <f>FC_TRA_RAIL_E!U29+FC_TRA_ROAD_E!U29+FC_TRA_DAVI_E!U29+FC_TRA_DNAVI_E!U29+FC_TRA_PIPE_E!U29</f>
        <v>0</v>
      </c>
      <c r="V29" s="10">
        <f>FC_TRA_RAIL_E!V29+FC_TRA_ROAD_E!V29+FC_TRA_DAVI_E!V29+FC_TRA_DNAVI_E!V29+FC_TRA_PIPE_E!V29</f>
        <v>0</v>
      </c>
      <c r="W29" s="10">
        <f>FC_TRA_RAIL_E!W29+FC_TRA_ROAD_E!W29+FC_TRA_DAVI_E!W29+FC_TRA_DNAVI_E!W29+FC_TRA_PIPE_E!W29</f>
        <v>0</v>
      </c>
      <c r="X29" s="10">
        <f>FC_TRA_RAIL_E!X29+FC_TRA_ROAD_E!X29+FC_TRA_DAVI_E!X29+FC_TRA_DNAVI_E!X29+FC_TRA_PIPE_E!X29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FC_TRA_RAIL_E!C30+FC_TRA_ROAD_E!C30+FC_TRA_DAVI_E!C30+FC_TRA_DNAVI_E!C30+FC_TRA_PIPE_E!C30</f>
        <v>0</v>
      </c>
      <c r="D30" s="10">
        <f>FC_TRA_RAIL_E!D30+FC_TRA_ROAD_E!D30+FC_TRA_DAVI_E!D30+FC_TRA_DNAVI_E!D30+FC_TRA_PIPE_E!D30</f>
        <v>0</v>
      </c>
      <c r="E30" s="10">
        <f>FC_TRA_RAIL_E!E30+FC_TRA_ROAD_E!E30+FC_TRA_DAVI_E!E30+FC_TRA_DNAVI_E!E30+FC_TRA_PIPE_E!E30</f>
        <v>0</v>
      </c>
      <c r="F30" s="10">
        <f>FC_TRA_RAIL_E!F30+FC_TRA_ROAD_E!F30+FC_TRA_DAVI_E!F30+FC_TRA_DNAVI_E!F30+FC_TRA_PIPE_E!F30</f>
        <v>0</v>
      </c>
      <c r="G30" s="10">
        <f>FC_TRA_RAIL_E!G30+FC_TRA_ROAD_E!G30+FC_TRA_DAVI_E!G30+FC_TRA_DNAVI_E!G30+FC_TRA_PIPE_E!G30</f>
        <v>0</v>
      </c>
      <c r="H30" s="10">
        <f>FC_TRA_RAIL_E!H30+FC_TRA_ROAD_E!H30+FC_TRA_DAVI_E!H30+FC_TRA_DNAVI_E!H30+FC_TRA_PIPE_E!H30</f>
        <v>0</v>
      </c>
      <c r="I30" s="10">
        <f>FC_TRA_RAIL_E!I30+FC_TRA_ROAD_E!I30+FC_TRA_DAVI_E!I30+FC_TRA_DNAVI_E!I30+FC_TRA_PIPE_E!I30</f>
        <v>0</v>
      </c>
      <c r="J30" s="10">
        <f>FC_TRA_RAIL_E!J30+FC_TRA_ROAD_E!J30+FC_TRA_DAVI_E!J30+FC_TRA_DNAVI_E!J30+FC_TRA_PIPE_E!J30</f>
        <v>0</v>
      </c>
      <c r="K30" s="10">
        <f>FC_TRA_RAIL_E!K30+FC_TRA_ROAD_E!K30+FC_TRA_DAVI_E!K30+FC_TRA_DNAVI_E!K30+FC_TRA_PIPE_E!K30</f>
        <v>0</v>
      </c>
      <c r="L30" s="10">
        <f>FC_TRA_RAIL_E!L30+FC_TRA_ROAD_E!L30+FC_TRA_DAVI_E!L30+FC_TRA_DNAVI_E!L30+FC_TRA_PIPE_E!L30</f>
        <v>0</v>
      </c>
      <c r="M30" s="10">
        <f>FC_TRA_RAIL_E!M30+FC_TRA_ROAD_E!M30+FC_TRA_DAVI_E!M30+FC_TRA_DNAVI_E!M30+FC_TRA_PIPE_E!M30</f>
        <v>0</v>
      </c>
      <c r="N30" s="10">
        <f>FC_TRA_RAIL_E!N30+FC_TRA_ROAD_E!N30+FC_TRA_DAVI_E!N30+FC_TRA_DNAVI_E!N30+FC_TRA_PIPE_E!N30</f>
        <v>0</v>
      </c>
      <c r="O30" s="10">
        <f>FC_TRA_RAIL_E!O30+FC_TRA_ROAD_E!O30+FC_TRA_DAVI_E!O30+FC_TRA_DNAVI_E!O30+FC_TRA_PIPE_E!O30</f>
        <v>0</v>
      </c>
      <c r="P30" s="10">
        <f>FC_TRA_RAIL_E!P30+FC_TRA_ROAD_E!P30+FC_TRA_DAVI_E!P30+FC_TRA_DNAVI_E!P30+FC_TRA_PIPE_E!P30</f>
        <v>0</v>
      </c>
      <c r="Q30" s="10">
        <f>FC_TRA_RAIL_E!Q30+FC_TRA_ROAD_E!Q30+FC_TRA_DAVI_E!Q30+FC_TRA_DNAVI_E!Q30+FC_TRA_PIPE_E!Q30</f>
        <v>0</v>
      </c>
      <c r="R30" s="10">
        <f>FC_TRA_RAIL_E!R30+FC_TRA_ROAD_E!R30+FC_TRA_DAVI_E!R30+FC_TRA_DNAVI_E!R30+FC_TRA_PIPE_E!R30</f>
        <v>0</v>
      </c>
      <c r="S30" s="10">
        <f>FC_TRA_RAIL_E!S30+FC_TRA_ROAD_E!S30+FC_TRA_DAVI_E!S30+FC_TRA_DNAVI_E!S30+FC_TRA_PIPE_E!S30</f>
        <v>0</v>
      </c>
      <c r="T30" s="10">
        <f>FC_TRA_RAIL_E!T30+FC_TRA_ROAD_E!T30+FC_TRA_DAVI_E!T30+FC_TRA_DNAVI_E!T30+FC_TRA_PIPE_E!T30</f>
        <v>0</v>
      </c>
      <c r="U30" s="10">
        <f>FC_TRA_RAIL_E!U30+FC_TRA_ROAD_E!U30+FC_TRA_DAVI_E!U30+FC_TRA_DNAVI_E!U30+FC_TRA_PIPE_E!U30</f>
        <v>0</v>
      </c>
      <c r="V30" s="10">
        <f>FC_TRA_RAIL_E!V30+FC_TRA_ROAD_E!V30+FC_TRA_DAVI_E!V30+FC_TRA_DNAVI_E!V30+FC_TRA_PIPE_E!V30</f>
        <v>0</v>
      </c>
      <c r="W30" s="10">
        <f>FC_TRA_RAIL_E!W30+FC_TRA_ROAD_E!W30+FC_TRA_DAVI_E!W30+FC_TRA_DNAVI_E!W30+FC_TRA_PIPE_E!W30</f>
        <v>0</v>
      </c>
      <c r="X30" s="10">
        <f>FC_TRA_RAIL_E!X30+FC_TRA_ROAD_E!X30+FC_TRA_DAVI_E!X30+FC_TRA_DNAVI_E!X30+FC_TRA_PIPE_E!X30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FC_TRA_RAIL_E!C31+FC_TRA_ROAD_E!C31+FC_TRA_DAVI_E!C31+FC_TRA_DNAVI_E!C31+FC_TRA_PIPE_E!C31</f>
        <v>0</v>
      </c>
      <c r="D31" s="10">
        <f>FC_TRA_RAIL_E!D31+FC_TRA_ROAD_E!D31+FC_TRA_DAVI_E!D31+FC_TRA_DNAVI_E!D31+FC_TRA_PIPE_E!D31</f>
        <v>0</v>
      </c>
      <c r="E31" s="10">
        <f>FC_TRA_RAIL_E!E31+FC_TRA_ROAD_E!E31+FC_TRA_DAVI_E!E31+FC_TRA_DNAVI_E!E31+FC_TRA_PIPE_E!E31</f>
        <v>0</v>
      </c>
      <c r="F31" s="10">
        <f>FC_TRA_RAIL_E!F31+FC_TRA_ROAD_E!F31+FC_TRA_DAVI_E!F31+FC_TRA_DNAVI_E!F31+FC_TRA_PIPE_E!F31</f>
        <v>0</v>
      </c>
      <c r="G31" s="10">
        <f>FC_TRA_RAIL_E!G31+FC_TRA_ROAD_E!G31+FC_TRA_DAVI_E!G31+FC_TRA_DNAVI_E!G31+FC_TRA_PIPE_E!G31</f>
        <v>0</v>
      </c>
      <c r="H31" s="10">
        <f>FC_TRA_RAIL_E!H31+FC_TRA_ROAD_E!H31+FC_TRA_DAVI_E!H31+FC_TRA_DNAVI_E!H31+FC_TRA_PIPE_E!H31</f>
        <v>0</v>
      </c>
      <c r="I31" s="10">
        <f>FC_TRA_RAIL_E!I31+FC_TRA_ROAD_E!I31+FC_TRA_DAVI_E!I31+FC_TRA_DNAVI_E!I31+FC_TRA_PIPE_E!I31</f>
        <v>0</v>
      </c>
      <c r="J31" s="10">
        <f>FC_TRA_RAIL_E!J31+FC_TRA_ROAD_E!J31+FC_TRA_DAVI_E!J31+FC_TRA_DNAVI_E!J31+FC_TRA_PIPE_E!J31</f>
        <v>0</v>
      </c>
      <c r="K31" s="10">
        <f>FC_TRA_RAIL_E!K31+FC_TRA_ROAD_E!K31+FC_TRA_DAVI_E!K31+FC_TRA_DNAVI_E!K31+FC_TRA_PIPE_E!K31</f>
        <v>0</v>
      </c>
      <c r="L31" s="10">
        <f>FC_TRA_RAIL_E!L31+FC_TRA_ROAD_E!L31+FC_TRA_DAVI_E!L31+FC_TRA_DNAVI_E!L31+FC_TRA_PIPE_E!L31</f>
        <v>0</v>
      </c>
      <c r="M31" s="10">
        <f>FC_TRA_RAIL_E!M31+FC_TRA_ROAD_E!M31+FC_TRA_DAVI_E!M31+FC_TRA_DNAVI_E!M31+FC_TRA_PIPE_E!M31</f>
        <v>0</v>
      </c>
      <c r="N31" s="10">
        <f>FC_TRA_RAIL_E!N31+FC_TRA_ROAD_E!N31+FC_TRA_DAVI_E!N31+FC_TRA_DNAVI_E!N31+FC_TRA_PIPE_E!N31</f>
        <v>0</v>
      </c>
      <c r="O31" s="10">
        <f>FC_TRA_RAIL_E!O31+FC_TRA_ROAD_E!O31+FC_TRA_DAVI_E!O31+FC_TRA_DNAVI_E!O31+FC_TRA_PIPE_E!O31</f>
        <v>0</v>
      </c>
      <c r="P31" s="10">
        <f>FC_TRA_RAIL_E!P31+FC_TRA_ROAD_E!P31+FC_TRA_DAVI_E!P31+FC_TRA_DNAVI_E!P31+FC_TRA_PIPE_E!P31</f>
        <v>0</v>
      </c>
      <c r="Q31" s="10">
        <f>FC_TRA_RAIL_E!Q31+FC_TRA_ROAD_E!Q31+FC_TRA_DAVI_E!Q31+FC_TRA_DNAVI_E!Q31+FC_TRA_PIPE_E!Q31</f>
        <v>0</v>
      </c>
      <c r="R31" s="10">
        <f>FC_TRA_RAIL_E!R31+FC_TRA_ROAD_E!R31+FC_TRA_DAVI_E!R31+FC_TRA_DNAVI_E!R31+FC_TRA_PIPE_E!R31</f>
        <v>0</v>
      </c>
      <c r="S31" s="10">
        <f>FC_TRA_RAIL_E!S31+FC_TRA_ROAD_E!S31+FC_TRA_DAVI_E!S31+FC_TRA_DNAVI_E!S31+FC_TRA_PIPE_E!S31</f>
        <v>0</v>
      </c>
      <c r="T31" s="10">
        <f>FC_TRA_RAIL_E!T31+FC_TRA_ROAD_E!T31+FC_TRA_DAVI_E!T31+FC_TRA_DNAVI_E!T31+FC_TRA_PIPE_E!T31</f>
        <v>0</v>
      </c>
      <c r="U31" s="10">
        <f>FC_TRA_RAIL_E!U31+FC_TRA_ROAD_E!U31+FC_TRA_DAVI_E!U31+FC_TRA_DNAVI_E!U31+FC_TRA_PIPE_E!U31</f>
        <v>0</v>
      </c>
      <c r="V31" s="10">
        <f>FC_TRA_RAIL_E!V31+FC_TRA_ROAD_E!V31+FC_TRA_DAVI_E!V31+FC_TRA_DNAVI_E!V31+FC_TRA_PIPE_E!V31</f>
        <v>0</v>
      </c>
      <c r="W31" s="10">
        <f>FC_TRA_RAIL_E!W31+FC_TRA_ROAD_E!W31+FC_TRA_DAVI_E!W31+FC_TRA_DNAVI_E!W31+FC_TRA_PIPE_E!W31</f>
        <v>0</v>
      </c>
      <c r="X31" s="10">
        <f>FC_TRA_RAIL_E!X31+FC_TRA_ROAD_E!X31+FC_TRA_DAVI_E!X31+FC_TRA_DNAVI_E!X31+FC_TRA_PIPE_E!X31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FC_TRA_RAIL_E!C32+FC_TRA_ROAD_E!C32+FC_TRA_DAVI_E!C32+FC_TRA_DNAVI_E!C32+FC_TRA_PIPE_E!C32</f>
        <v>0</v>
      </c>
      <c r="D32" s="10">
        <f>FC_TRA_RAIL_E!D32+FC_TRA_ROAD_E!D32+FC_TRA_DAVI_E!D32+FC_TRA_DNAVI_E!D32+FC_TRA_PIPE_E!D32</f>
        <v>0</v>
      </c>
      <c r="E32" s="10">
        <f>FC_TRA_RAIL_E!E32+FC_TRA_ROAD_E!E32+FC_TRA_DAVI_E!E32+FC_TRA_DNAVI_E!E32+FC_TRA_PIPE_E!E32</f>
        <v>0</v>
      </c>
      <c r="F32" s="10">
        <f>FC_TRA_RAIL_E!F32+FC_TRA_ROAD_E!F32+FC_TRA_DAVI_E!F32+FC_TRA_DNAVI_E!F32+FC_TRA_PIPE_E!F32</f>
        <v>0</v>
      </c>
      <c r="G32" s="10">
        <f>FC_TRA_RAIL_E!G32+FC_TRA_ROAD_E!G32+FC_TRA_DAVI_E!G32+FC_TRA_DNAVI_E!G32+FC_TRA_PIPE_E!G32</f>
        <v>0</v>
      </c>
      <c r="H32" s="10">
        <f>FC_TRA_RAIL_E!H32+FC_TRA_ROAD_E!H32+FC_TRA_DAVI_E!H32+FC_TRA_DNAVI_E!H32+FC_TRA_PIPE_E!H32</f>
        <v>0</v>
      </c>
      <c r="I32" s="10">
        <f>FC_TRA_RAIL_E!I32+FC_TRA_ROAD_E!I32+FC_TRA_DAVI_E!I32+FC_TRA_DNAVI_E!I32+FC_TRA_PIPE_E!I32</f>
        <v>0</v>
      </c>
      <c r="J32" s="10">
        <f>FC_TRA_RAIL_E!J32+FC_TRA_ROAD_E!J32+FC_TRA_DAVI_E!J32+FC_TRA_DNAVI_E!J32+FC_TRA_PIPE_E!J32</f>
        <v>0</v>
      </c>
      <c r="K32" s="10">
        <f>FC_TRA_RAIL_E!K32+FC_TRA_ROAD_E!K32+FC_TRA_DAVI_E!K32+FC_TRA_DNAVI_E!K32+FC_TRA_PIPE_E!K32</f>
        <v>0</v>
      </c>
      <c r="L32" s="10">
        <f>FC_TRA_RAIL_E!L32+FC_TRA_ROAD_E!L32+FC_TRA_DAVI_E!L32+FC_TRA_DNAVI_E!L32+FC_TRA_PIPE_E!L32</f>
        <v>0</v>
      </c>
      <c r="M32" s="10">
        <f>FC_TRA_RAIL_E!M32+FC_TRA_ROAD_E!M32+FC_TRA_DAVI_E!M32+FC_TRA_DNAVI_E!M32+FC_TRA_PIPE_E!M32</f>
        <v>0</v>
      </c>
      <c r="N32" s="10">
        <f>FC_TRA_RAIL_E!N32+FC_TRA_ROAD_E!N32+FC_TRA_DAVI_E!N32+FC_TRA_DNAVI_E!N32+FC_TRA_PIPE_E!N32</f>
        <v>0</v>
      </c>
      <c r="O32" s="10">
        <f>FC_TRA_RAIL_E!O32+FC_TRA_ROAD_E!O32+FC_TRA_DAVI_E!O32+FC_TRA_DNAVI_E!O32+FC_TRA_PIPE_E!O32</f>
        <v>0</v>
      </c>
      <c r="P32" s="10">
        <f>FC_TRA_RAIL_E!P32+FC_TRA_ROAD_E!P32+FC_TRA_DAVI_E!P32+FC_TRA_DNAVI_E!P32+FC_TRA_PIPE_E!P32</f>
        <v>0</v>
      </c>
      <c r="Q32" s="10">
        <f>FC_TRA_RAIL_E!Q32+FC_TRA_ROAD_E!Q32+FC_TRA_DAVI_E!Q32+FC_TRA_DNAVI_E!Q32+FC_TRA_PIPE_E!Q32</f>
        <v>0</v>
      </c>
      <c r="R32" s="10">
        <f>FC_TRA_RAIL_E!R32+FC_TRA_ROAD_E!R32+FC_TRA_DAVI_E!R32+FC_TRA_DNAVI_E!R32+FC_TRA_PIPE_E!R32</f>
        <v>0</v>
      </c>
      <c r="S32" s="10">
        <f>FC_TRA_RAIL_E!S32+FC_TRA_ROAD_E!S32+FC_TRA_DAVI_E!S32+FC_TRA_DNAVI_E!S32+FC_TRA_PIPE_E!S32</f>
        <v>0</v>
      </c>
      <c r="T32" s="10">
        <f>FC_TRA_RAIL_E!T32+FC_TRA_ROAD_E!T32+FC_TRA_DAVI_E!T32+FC_TRA_DNAVI_E!T32+FC_TRA_PIPE_E!T32</f>
        <v>0</v>
      </c>
      <c r="U32" s="10">
        <f>FC_TRA_RAIL_E!U32+FC_TRA_ROAD_E!U32+FC_TRA_DAVI_E!U32+FC_TRA_DNAVI_E!U32+FC_TRA_PIPE_E!U32</f>
        <v>0</v>
      </c>
      <c r="V32" s="10">
        <f>FC_TRA_RAIL_E!V32+FC_TRA_ROAD_E!V32+FC_TRA_DAVI_E!V32+FC_TRA_DNAVI_E!V32+FC_TRA_PIPE_E!V32</f>
        <v>0</v>
      </c>
      <c r="W32" s="10">
        <f>FC_TRA_RAIL_E!W32+FC_TRA_ROAD_E!W32+FC_TRA_DAVI_E!W32+FC_TRA_DNAVI_E!W32+FC_TRA_PIPE_E!W32</f>
        <v>0</v>
      </c>
      <c r="X32" s="10">
        <f>FC_TRA_RAIL_E!X32+FC_TRA_ROAD_E!X32+FC_TRA_DAVI_E!X32+FC_TRA_DNAVI_E!X32+FC_TRA_PIPE_E!X32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10482.198022355975</v>
      </c>
      <c r="D33" s="29">
        <f t="shared" si="18"/>
        <v>10566.564746345655</v>
      </c>
      <c r="E33" s="29">
        <f t="shared" si="18"/>
        <v>10812.747119518484</v>
      </c>
      <c r="F33" s="29">
        <f t="shared" si="18"/>
        <v>10973.484436801376</v>
      </c>
      <c r="G33" s="29">
        <f t="shared" si="18"/>
        <v>11150.333361994843</v>
      </c>
      <c r="H33" s="29">
        <f t="shared" si="18"/>
        <v>11224.100429922613</v>
      </c>
      <c r="I33" s="29">
        <f t="shared" si="18"/>
        <v>11531.6184866724</v>
      </c>
      <c r="J33" s="29">
        <f t="shared" si="18"/>
        <v>11365.609888220119</v>
      </c>
      <c r="K33" s="29">
        <f t="shared" si="18"/>
        <v>11517.603869303526</v>
      </c>
      <c r="L33" s="29">
        <f t="shared" si="18"/>
        <v>11060.080223559758</v>
      </c>
      <c r="M33" s="29">
        <f t="shared" si="18"/>
        <v>11254.025193465175</v>
      </c>
      <c r="N33" s="29">
        <f t="shared" si="18"/>
        <v>11283.358469475492</v>
      </c>
      <c r="O33" s="29">
        <f t="shared" si="18"/>
        <v>10775.768357695615</v>
      </c>
      <c r="P33" s="29">
        <f t="shared" si="18"/>
        <v>10273.376784178847</v>
      </c>
      <c r="Q33" s="29">
        <f t="shared" si="18"/>
        <v>9382.6044711951872</v>
      </c>
      <c r="R33" s="29">
        <f t="shared" si="18"/>
        <v>9541.2272570937239</v>
      </c>
      <c r="S33" s="29">
        <f t="shared" si="18"/>
        <v>9574.1463456577821</v>
      </c>
      <c r="T33" s="29">
        <f t="shared" si="18"/>
        <v>9840.9101461736882</v>
      </c>
      <c r="U33" s="29">
        <f t="shared" si="18"/>
        <v>9876.8601891659491</v>
      </c>
      <c r="V33" s="29">
        <f t="shared" si="18"/>
        <v>9728.408598452279</v>
      </c>
      <c r="W33" s="29">
        <f t="shared" ref="W33:X33" si="19">SUM(W34:W50)</f>
        <v>8267.9725709372306</v>
      </c>
      <c r="X33" s="29">
        <f t="shared" si="19"/>
        <v>8331.001031814274</v>
      </c>
    </row>
    <row r="34" spans="1:24" ht="11.25" customHeight="1" x14ac:dyDescent="0.2">
      <c r="A34" s="41" t="s">
        <v>55</v>
      </c>
      <c r="B34" s="9" t="s">
        <v>56</v>
      </c>
      <c r="C34" s="10">
        <f>FC_TRA_RAIL_E!C34+FC_TRA_ROAD_E!C34+FC_TRA_DAVI_E!C34+FC_TRA_DNAVI_E!C34+FC_TRA_PIPE_E!C34</f>
        <v>0</v>
      </c>
      <c r="D34" s="10">
        <f>FC_TRA_RAIL_E!D34+FC_TRA_ROAD_E!D34+FC_TRA_DAVI_E!D34+FC_TRA_DNAVI_E!D34+FC_TRA_PIPE_E!D34</f>
        <v>0</v>
      </c>
      <c r="E34" s="10">
        <f>FC_TRA_RAIL_E!E34+FC_TRA_ROAD_E!E34+FC_TRA_DAVI_E!E34+FC_TRA_DNAVI_E!E34+FC_TRA_PIPE_E!E34</f>
        <v>0</v>
      </c>
      <c r="F34" s="10">
        <f>FC_TRA_RAIL_E!F34+FC_TRA_ROAD_E!F34+FC_TRA_DAVI_E!F34+FC_TRA_DNAVI_E!F34+FC_TRA_PIPE_E!F34</f>
        <v>0</v>
      </c>
      <c r="G34" s="10">
        <f>FC_TRA_RAIL_E!G34+FC_TRA_ROAD_E!G34+FC_TRA_DAVI_E!G34+FC_TRA_DNAVI_E!G34+FC_TRA_PIPE_E!G34</f>
        <v>0</v>
      </c>
      <c r="H34" s="10">
        <f>FC_TRA_RAIL_E!H34+FC_TRA_ROAD_E!H34+FC_TRA_DAVI_E!H34+FC_TRA_DNAVI_E!H34+FC_TRA_PIPE_E!H34</f>
        <v>0</v>
      </c>
      <c r="I34" s="10">
        <f>FC_TRA_RAIL_E!I34+FC_TRA_ROAD_E!I34+FC_TRA_DAVI_E!I34+FC_TRA_DNAVI_E!I34+FC_TRA_PIPE_E!I34</f>
        <v>0</v>
      </c>
      <c r="J34" s="10">
        <f>FC_TRA_RAIL_E!J34+FC_TRA_ROAD_E!J34+FC_TRA_DAVI_E!J34+FC_TRA_DNAVI_E!J34+FC_TRA_PIPE_E!J34</f>
        <v>0</v>
      </c>
      <c r="K34" s="10">
        <f>FC_TRA_RAIL_E!K34+FC_TRA_ROAD_E!K34+FC_TRA_DAVI_E!K34+FC_TRA_DNAVI_E!K34+FC_TRA_PIPE_E!K34</f>
        <v>0</v>
      </c>
      <c r="L34" s="10">
        <f>FC_TRA_RAIL_E!L34+FC_TRA_ROAD_E!L34+FC_TRA_DAVI_E!L34+FC_TRA_DNAVI_E!L34+FC_TRA_PIPE_E!L34</f>
        <v>0</v>
      </c>
      <c r="M34" s="10">
        <f>FC_TRA_RAIL_E!M34+FC_TRA_ROAD_E!M34+FC_TRA_DAVI_E!M34+FC_TRA_DNAVI_E!M34+FC_TRA_PIPE_E!M34</f>
        <v>0</v>
      </c>
      <c r="N34" s="10">
        <f>FC_TRA_RAIL_E!N34+FC_TRA_ROAD_E!N34+FC_TRA_DAVI_E!N34+FC_TRA_DNAVI_E!N34+FC_TRA_PIPE_E!N34</f>
        <v>0</v>
      </c>
      <c r="O34" s="10">
        <f>FC_TRA_RAIL_E!O34+FC_TRA_ROAD_E!O34+FC_TRA_DAVI_E!O34+FC_TRA_DNAVI_E!O34+FC_TRA_PIPE_E!O34</f>
        <v>0</v>
      </c>
      <c r="P34" s="10">
        <f>FC_TRA_RAIL_E!P34+FC_TRA_ROAD_E!P34+FC_TRA_DAVI_E!P34+FC_TRA_DNAVI_E!P34+FC_TRA_PIPE_E!P34</f>
        <v>0</v>
      </c>
      <c r="Q34" s="10">
        <f>FC_TRA_RAIL_E!Q34+FC_TRA_ROAD_E!Q34+FC_TRA_DAVI_E!Q34+FC_TRA_DNAVI_E!Q34+FC_TRA_PIPE_E!Q34</f>
        <v>0</v>
      </c>
      <c r="R34" s="10">
        <f>FC_TRA_RAIL_E!R34+FC_TRA_ROAD_E!R34+FC_TRA_DAVI_E!R34+FC_TRA_DNAVI_E!R34+FC_TRA_PIPE_E!R34</f>
        <v>0</v>
      </c>
      <c r="S34" s="10">
        <f>FC_TRA_RAIL_E!S34+FC_TRA_ROAD_E!S34+FC_TRA_DAVI_E!S34+FC_TRA_DNAVI_E!S34+FC_TRA_PIPE_E!S34</f>
        <v>0</v>
      </c>
      <c r="T34" s="10">
        <f>FC_TRA_RAIL_E!T34+FC_TRA_ROAD_E!T34+FC_TRA_DAVI_E!T34+FC_TRA_DNAVI_E!T34+FC_TRA_PIPE_E!T34</f>
        <v>0</v>
      </c>
      <c r="U34" s="10">
        <f>FC_TRA_RAIL_E!U34+FC_TRA_ROAD_E!U34+FC_TRA_DAVI_E!U34+FC_TRA_DNAVI_E!U34+FC_TRA_PIPE_E!U34</f>
        <v>0</v>
      </c>
      <c r="V34" s="10">
        <f>FC_TRA_RAIL_E!V34+FC_TRA_ROAD_E!V34+FC_TRA_DAVI_E!V34+FC_TRA_DNAVI_E!V34+FC_TRA_PIPE_E!V34</f>
        <v>0</v>
      </c>
      <c r="W34" s="10">
        <f>FC_TRA_RAIL_E!W34+FC_TRA_ROAD_E!W34+FC_TRA_DAVI_E!W34+FC_TRA_DNAVI_E!W34+FC_TRA_PIPE_E!W34</f>
        <v>0</v>
      </c>
      <c r="X34" s="10">
        <f>FC_TRA_RAIL_E!X34+FC_TRA_ROAD_E!X34+FC_TRA_DAVI_E!X34+FC_TRA_DNAVI_E!X34+FC_TRA_PIPE_E!X34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FC_TRA_RAIL_E!C35+FC_TRA_ROAD_E!C35+FC_TRA_DAVI_E!C35+FC_TRA_DNAVI_E!C35+FC_TRA_PIPE_E!C35</f>
        <v>0</v>
      </c>
      <c r="D35" s="10">
        <f>FC_TRA_RAIL_E!D35+FC_TRA_ROAD_E!D35+FC_TRA_DAVI_E!D35+FC_TRA_DNAVI_E!D35+FC_TRA_PIPE_E!D35</f>
        <v>0</v>
      </c>
      <c r="E35" s="10">
        <f>FC_TRA_RAIL_E!E35+FC_TRA_ROAD_E!E35+FC_TRA_DAVI_E!E35+FC_TRA_DNAVI_E!E35+FC_TRA_PIPE_E!E35</f>
        <v>0</v>
      </c>
      <c r="F35" s="10">
        <f>FC_TRA_RAIL_E!F35+FC_TRA_ROAD_E!F35+FC_TRA_DAVI_E!F35+FC_TRA_DNAVI_E!F35+FC_TRA_PIPE_E!F35</f>
        <v>0</v>
      </c>
      <c r="G35" s="10">
        <f>FC_TRA_RAIL_E!G35+FC_TRA_ROAD_E!G35+FC_TRA_DAVI_E!G35+FC_TRA_DNAVI_E!G35+FC_TRA_PIPE_E!G35</f>
        <v>0</v>
      </c>
      <c r="H35" s="10">
        <f>FC_TRA_RAIL_E!H35+FC_TRA_ROAD_E!H35+FC_TRA_DAVI_E!H35+FC_TRA_DNAVI_E!H35+FC_TRA_PIPE_E!H35</f>
        <v>0</v>
      </c>
      <c r="I35" s="10">
        <f>FC_TRA_RAIL_E!I35+FC_TRA_ROAD_E!I35+FC_TRA_DAVI_E!I35+FC_TRA_DNAVI_E!I35+FC_TRA_PIPE_E!I35</f>
        <v>0</v>
      </c>
      <c r="J35" s="10">
        <f>FC_TRA_RAIL_E!J35+FC_TRA_ROAD_E!J35+FC_TRA_DAVI_E!J35+FC_TRA_DNAVI_E!J35+FC_TRA_PIPE_E!J35</f>
        <v>0</v>
      </c>
      <c r="K35" s="10">
        <f>FC_TRA_RAIL_E!K35+FC_TRA_ROAD_E!K35+FC_TRA_DAVI_E!K35+FC_TRA_DNAVI_E!K35+FC_TRA_PIPE_E!K35</f>
        <v>0</v>
      </c>
      <c r="L35" s="10">
        <f>FC_TRA_RAIL_E!L35+FC_TRA_ROAD_E!L35+FC_TRA_DAVI_E!L35+FC_TRA_DNAVI_E!L35+FC_TRA_PIPE_E!L35</f>
        <v>0</v>
      </c>
      <c r="M35" s="10">
        <f>FC_TRA_RAIL_E!M35+FC_TRA_ROAD_E!M35+FC_TRA_DAVI_E!M35+FC_TRA_DNAVI_E!M35+FC_TRA_PIPE_E!M35</f>
        <v>0</v>
      </c>
      <c r="N35" s="10">
        <f>FC_TRA_RAIL_E!N35+FC_TRA_ROAD_E!N35+FC_TRA_DAVI_E!N35+FC_TRA_DNAVI_E!N35+FC_TRA_PIPE_E!N35</f>
        <v>0</v>
      </c>
      <c r="O35" s="10">
        <f>FC_TRA_RAIL_E!O35+FC_TRA_ROAD_E!O35+FC_TRA_DAVI_E!O35+FC_TRA_DNAVI_E!O35+FC_TRA_PIPE_E!O35</f>
        <v>0</v>
      </c>
      <c r="P35" s="10">
        <f>FC_TRA_RAIL_E!P35+FC_TRA_ROAD_E!P35+FC_TRA_DAVI_E!P35+FC_TRA_DNAVI_E!P35+FC_TRA_PIPE_E!P35</f>
        <v>0</v>
      </c>
      <c r="Q35" s="10">
        <f>FC_TRA_RAIL_E!Q35+FC_TRA_ROAD_E!Q35+FC_TRA_DAVI_E!Q35+FC_TRA_DNAVI_E!Q35+FC_TRA_PIPE_E!Q35</f>
        <v>0</v>
      </c>
      <c r="R35" s="10">
        <f>FC_TRA_RAIL_E!R35+FC_TRA_ROAD_E!R35+FC_TRA_DAVI_E!R35+FC_TRA_DNAVI_E!R35+FC_TRA_PIPE_E!R35</f>
        <v>0</v>
      </c>
      <c r="S35" s="10">
        <f>FC_TRA_RAIL_E!S35+FC_TRA_ROAD_E!S35+FC_TRA_DAVI_E!S35+FC_TRA_DNAVI_E!S35+FC_TRA_PIPE_E!S35</f>
        <v>0</v>
      </c>
      <c r="T35" s="10">
        <f>FC_TRA_RAIL_E!T35+FC_TRA_ROAD_E!T35+FC_TRA_DAVI_E!T35+FC_TRA_DNAVI_E!T35+FC_TRA_PIPE_E!T35</f>
        <v>0</v>
      </c>
      <c r="U35" s="10">
        <f>FC_TRA_RAIL_E!U35+FC_TRA_ROAD_E!U35+FC_TRA_DAVI_E!U35+FC_TRA_DNAVI_E!U35+FC_TRA_PIPE_E!U35</f>
        <v>0</v>
      </c>
      <c r="V35" s="10">
        <f>FC_TRA_RAIL_E!V35+FC_TRA_ROAD_E!V35+FC_TRA_DAVI_E!V35+FC_TRA_DNAVI_E!V35+FC_TRA_PIPE_E!V35</f>
        <v>0</v>
      </c>
      <c r="W35" s="10">
        <f>FC_TRA_RAIL_E!W35+FC_TRA_ROAD_E!W35+FC_TRA_DAVI_E!W35+FC_TRA_DNAVI_E!W35+FC_TRA_PIPE_E!W35</f>
        <v>0</v>
      </c>
      <c r="X35" s="10">
        <f>FC_TRA_RAIL_E!X35+FC_TRA_ROAD_E!X35+FC_TRA_DAVI_E!X35+FC_TRA_DNAVI_E!X35+FC_TRA_PIPE_E!X35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FC_TRA_RAIL_E!C36+FC_TRA_ROAD_E!C36+FC_TRA_DAVI_E!C36+FC_TRA_DNAVI_E!C36+FC_TRA_PIPE_E!C36</f>
        <v>602.35425623387789</v>
      </c>
      <c r="D36" s="10">
        <f>FC_TRA_RAIL_E!D36+FC_TRA_ROAD_E!D36+FC_TRA_DAVI_E!D36+FC_TRA_DNAVI_E!D36+FC_TRA_PIPE_E!D36</f>
        <v>559.17472055030089</v>
      </c>
      <c r="E36" s="10">
        <f>FC_TRA_RAIL_E!E36+FC_TRA_ROAD_E!E36+FC_TRA_DAVI_E!E36+FC_TRA_DNAVI_E!E36+FC_TRA_PIPE_E!E36</f>
        <v>540.82347377472047</v>
      </c>
      <c r="F36" s="10">
        <f>FC_TRA_RAIL_E!F36+FC_TRA_ROAD_E!F36+FC_TRA_DAVI_E!F36+FC_TRA_DNAVI_E!F36+FC_TRA_PIPE_E!F36</f>
        <v>472.81573516766969</v>
      </c>
      <c r="G36" s="10">
        <f>FC_TRA_RAIL_E!G36+FC_TRA_ROAD_E!G36+FC_TRA_DAVI_E!G36+FC_TRA_DNAVI_E!G36+FC_TRA_PIPE_E!G36</f>
        <v>469.57721410146172</v>
      </c>
      <c r="H36" s="10">
        <f>FC_TRA_RAIL_E!H36+FC_TRA_ROAD_E!H36+FC_TRA_DAVI_E!H36+FC_TRA_DNAVI_E!H36+FC_TRA_PIPE_E!H36</f>
        <v>447.98744625967322</v>
      </c>
      <c r="I36" s="10">
        <f>FC_TRA_RAIL_E!I36+FC_TRA_ROAD_E!I36+FC_TRA_DAVI_E!I36+FC_TRA_DNAVI_E!I36+FC_TRA_PIPE_E!I36</f>
        <v>430.71564918314698</v>
      </c>
      <c r="J36" s="10">
        <f>FC_TRA_RAIL_E!J36+FC_TRA_ROAD_E!J36+FC_TRA_DAVI_E!J36+FC_TRA_DNAVI_E!J36+FC_TRA_PIPE_E!J36</f>
        <v>362.70791057609631</v>
      </c>
      <c r="K36" s="10">
        <f>FC_TRA_RAIL_E!K36+FC_TRA_ROAD_E!K36+FC_TRA_DAVI_E!K36+FC_TRA_DNAVI_E!K36+FC_TRA_PIPE_E!K36</f>
        <v>368.10541702493549</v>
      </c>
      <c r="L36" s="10">
        <f>FC_TRA_RAIL_E!L36+FC_TRA_ROAD_E!L36+FC_TRA_DAVI_E!L36+FC_TRA_DNAVI_E!L36+FC_TRA_PIPE_E!L36</f>
        <v>367.02588134135863</v>
      </c>
      <c r="M36" s="10">
        <f>FC_TRA_RAIL_E!M36+FC_TRA_ROAD_E!M36+FC_TRA_DAVI_E!M36+FC_TRA_DNAVI_E!M36+FC_TRA_PIPE_E!M36</f>
        <v>343.27712811693891</v>
      </c>
      <c r="N36" s="10">
        <f>FC_TRA_RAIL_E!N36+FC_TRA_ROAD_E!N36+FC_TRA_DAVI_E!N36+FC_TRA_DNAVI_E!N36+FC_TRA_PIPE_E!N36</f>
        <v>309.81306964746352</v>
      </c>
      <c r="O36" s="10">
        <f>FC_TRA_RAIL_E!O36+FC_TRA_ROAD_E!O36+FC_TRA_DAVI_E!O36+FC_TRA_DNAVI_E!O36+FC_TRA_PIPE_E!O36</f>
        <v>304.41556319862423</v>
      </c>
      <c r="P36" s="10">
        <f>FC_TRA_RAIL_E!P36+FC_TRA_ROAD_E!P36+FC_TRA_DAVI_E!P36+FC_TRA_DNAVI_E!P36+FC_TRA_PIPE_E!P36</f>
        <v>286.06431642304381</v>
      </c>
      <c r="Q36" s="10">
        <f>FC_TRA_RAIL_E!Q36+FC_TRA_ROAD_E!Q36+FC_TRA_DAVI_E!Q36+FC_TRA_DNAVI_E!Q36+FC_TRA_PIPE_E!Q36</f>
        <v>220.21556319862421</v>
      </c>
      <c r="R36" s="10">
        <f>FC_TRA_RAIL_E!R36+FC_TRA_ROAD_E!R36+FC_TRA_DAVI_E!R36+FC_TRA_DNAVI_E!R36+FC_TRA_PIPE_E!R36</f>
        <v>191.86010318142729</v>
      </c>
      <c r="S36" s="10">
        <f>FC_TRA_RAIL_E!S36+FC_TRA_ROAD_E!S36+FC_TRA_DAVI_E!S36+FC_TRA_DNAVI_E!S36+FC_TRA_PIPE_E!S36</f>
        <v>181.35898538263109</v>
      </c>
      <c r="T36" s="10">
        <f>FC_TRA_RAIL_E!T36+FC_TRA_ROAD_E!T36+FC_TRA_DAVI_E!T36+FC_TRA_DNAVI_E!T36+FC_TRA_PIPE_E!T36</f>
        <v>162.63628546861571</v>
      </c>
      <c r="U36" s="10">
        <f>FC_TRA_RAIL_E!U36+FC_TRA_ROAD_E!U36+FC_TRA_DAVI_E!U36+FC_TRA_DNAVI_E!U36+FC_TRA_PIPE_E!U36</f>
        <v>147.6896818572657</v>
      </c>
      <c r="V36" s="10">
        <f>FC_TRA_RAIL_E!V36+FC_TRA_ROAD_E!V36+FC_TRA_DAVI_E!V36+FC_TRA_DNAVI_E!V36+FC_TRA_PIPE_E!V36</f>
        <v>137.46044711951851</v>
      </c>
      <c r="W36" s="10">
        <f>FC_TRA_RAIL_E!W36+FC_TRA_ROAD_E!W36+FC_TRA_DAVI_E!W36+FC_TRA_DNAVI_E!W36+FC_TRA_PIPE_E!W36</f>
        <v>116.5312123817713</v>
      </c>
      <c r="X36" s="10">
        <f>FC_TRA_RAIL_E!X36+FC_TRA_ROAD_E!X36+FC_TRA_DAVI_E!X36+FC_TRA_DNAVI_E!X36+FC_TRA_PIPE_E!X36</f>
        <v>116.8410146173689</v>
      </c>
    </row>
    <row r="37" spans="1:24" ht="11.25" customHeight="1" x14ac:dyDescent="0.2">
      <c r="A37" s="41" t="s">
        <v>61</v>
      </c>
      <c r="B37" s="9" t="s">
        <v>62</v>
      </c>
      <c r="C37" s="10">
        <f>FC_TRA_RAIL_E!C37+FC_TRA_ROAD_E!C37+FC_TRA_DAVI_E!C37+FC_TRA_DNAVI_E!C37+FC_TRA_PIPE_E!C37</f>
        <v>3963.7336199484089</v>
      </c>
      <c r="D37" s="10">
        <f>FC_TRA_RAIL_E!D37+FC_TRA_ROAD_E!D37+FC_TRA_DAVI_E!D37+FC_TRA_DNAVI_E!D37+FC_TRA_PIPE_E!D37</f>
        <v>4055.2498710232148</v>
      </c>
      <c r="E37" s="10">
        <f>FC_TRA_RAIL_E!E37+FC_TRA_ROAD_E!E37+FC_TRA_DAVI_E!E37+FC_TRA_DNAVI_E!E37+FC_TRA_PIPE_E!E37</f>
        <v>4100.5159071367152</v>
      </c>
      <c r="F37" s="10">
        <f>FC_TRA_RAIL_E!F37+FC_TRA_ROAD_E!F37+FC_TRA_DAVI_E!F37+FC_TRA_DNAVI_E!F37+FC_TRA_PIPE_E!F37</f>
        <v>4118.22871883061</v>
      </c>
      <c r="G37" s="10">
        <f>FC_TRA_RAIL_E!G37+FC_TRA_ROAD_E!G37+FC_TRA_DAVI_E!G37+FC_TRA_DNAVI_E!G37+FC_TRA_PIPE_E!G37</f>
        <v>4074.9306964746352</v>
      </c>
      <c r="H37" s="10">
        <f>FC_TRA_RAIL_E!H37+FC_TRA_ROAD_E!H37+FC_TRA_DAVI_E!H37+FC_TRA_DNAVI_E!H37+FC_TRA_PIPE_E!H37</f>
        <v>4038.5210662080822</v>
      </c>
      <c r="I37" s="10">
        <f>FC_TRA_RAIL_E!I37+FC_TRA_ROAD_E!I37+FC_TRA_DAVI_E!I37+FC_TRA_DNAVI_E!I37+FC_TRA_PIPE_E!I37</f>
        <v>4096.6895958727428</v>
      </c>
      <c r="J37" s="10">
        <f>FC_TRA_RAIL_E!J37+FC_TRA_ROAD_E!J37+FC_TRA_DAVI_E!J37+FC_TRA_DNAVI_E!J37+FC_TRA_PIPE_E!J37</f>
        <v>4084.1310404127262</v>
      </c>
      <c r="K37" s="10">
        <f>FC_TRA_RAIL_E!K37+FC_TRA_ROAD_E!K37+FC_TRA_DAVI_E!K37+FC_TRA_DNAVI_E!K37+FC_TRA_PIPE_E!K37</f>
        <v>4061.9662080825451</v>
      </c>
      <c r="L37" s="10">
        <f>FC_TRA_RAIL_E!L37+FC_TRA_ROAD_E!L37+FC_TRA_DAVI_E!L37+FC_TRA_DNAVI_E!L37+FC_TRA_PIPE_E!L37</f>
        <v>4046.1067927773001</v>
      </c>
      <c r="M37" s="10">
        <f>FC_TRA_RAIL_E!M37+FC_TRA_ROAD_E!M37+FC_TRA_DAVI_E!M37+FC_TRA_DNAVI_E!M37+FC_TRA_PIPE_E!M37</f>
        <v>4048.1513327601028</v>
      </c>
      <c r="N37" s="10">
        <f>FC_TRA_RAIL_E!N37+FC_TRA_ROAD_E!N37+FC_TRA_DAVI_E!N37+FC_TRA_DNAVI_E!N37+FC_TRA_PIPE_E!N37</f>
        <v>4102.6941530524491</v>
      </c>
      <c r="O37" s="10">
        <f>FC_TRA_RAIL_E!O37+FC_TRA_ROAD_E!O37+FC_TRA_DAVI_E!O37+FC_TRA_DNAVI_E!O37+FC_TRA_PIPE_E!O37</f>
        <v>3922.4276010318144</v>
      </c>
      <c r="P37" s="10">
        <f>FC_TRA_RAIL_E!P37+FC_TRA_ROAD_E!P37+FC_TRA_DAVI_E!P37+FC_TRA_DNAVI_E!P37+FC_TRA_PIPE_E!P37</f>
        <v>3823.25399828031</v>
      </c>
      <c r="Q37" s="10">
        <f>FC_TRA_RAIL_E!Q37+FC_TRA_ROAD_E!Q37+FC_TRA_DAVI_E!Q37+FC_TRA_DNAVI_E!Q37+FC_TRA_PIPE_E!Q37</f>
        <v>3706.1550300945828</v>
      </c>
      <c r="R37" s="10">
        <f>FC_TRA_RAIL_E!R37+FC_TRA_ROAD_E!R37+FC_TRA_DAVI_E!R37+FC_TRA_DNAVI_E!R37+FC_TRA_PIPE_E!R37</f>
        <v>3785.6932932072214</v>
      </c>
      <c r="S37" s="10">
        <f>FC_TRA_RAIL_E!S37+FC_TRA_ROAD_E!S37+FC_TRA_DAVI_E!S37+FC_TRA_DNAVI_E!S37+FC_TRA_PIPE_E!S37</f>
        <v>3908.4081685296642</v>
      </c>
      <c r="T37" s="10">
        <f>FC_TRA_RAIL_E!T37+FC_TRA_ROAD_E!T37+FC_TRA_DAVI_E!T37+FC_TRA_DNAVI_E!T37+FC_TRA_PIPE_E!T37</f>
        <v>4035.8295786758381</v>
      </c>
      <c r="U37" s="10">
        <f>FC_TRA_RAIL_E!U37+FC_TRA_ROAD_E!U37+FC_TRA_DAVI_E!U37+FC_TRA_DNAVI_E!U37+FC_TRA_PIPE_E!U37</f>
        <v>4097.4459157351675</v>
      </c>
      <c r="V37" s="10">
        <f>FC_TRA_RAIL_E!V37+FC_TRA_ROAD_E!V37+FC_TRA_DAVI_E!V37+FC_TRA_DNAVI_E!V37+FC_TRA_PIPE_E!V37</f>
        <v>4178.5006018916592</v>
      </c>
      <c r="W37" s="10">
        <f>FC_TRA_RAIL_E!W37+FC_TRA_ROAD_E!W37+FC_TRA_DAVI_E!W37+FC_TRA_DNAVI_E!W37+FC_TRA_PIPE_E!W37</f>
        <v>3484.661306964746</v>
      </c>
      <c r="X37" s="10">
        <f>FC_TRA_RAIL_E!X37+FC_TRA_ROAD_E!X37+FC_TRA_DAVI_E!X37+FC_TRA_DNAVI_E!X37+FC_TRA_PIPE_E!X37</f>
        <v>3588.9625967325878</v>
      </c>
    </row>
    <row r="38" spans="1:24" ht="11.25" customHeight="1" x14ac:dyDescent="0.2">
      <c r="A38" s="41" t="s">
        <v>63</v>
      </c>
      <c r="B38" s="9" t="s">
        <v>64</v>
      </c>
      <c r="C38" s="10">
        <f>FC_TRA_RAIL_E!C38+FC_TRA_ROAD_E!C38+FC_TRA_DAVI_E!C38+FC_TRA_DNAVI_E!C38+FC_TRA_PIPE_E!C38</f>
        <v>0</v>
      </c>
      <c r="D38" s="10">
        <f>FC_TRA_RAIL_E!D38+FC_TRA_ROAD_E!D38+FC_TRA_DAVI_E!D38+FC_TRA_DNAVI_E!D38+FC_TRA_PIPE_E!D38</f>
        <v>0</v>
      </c>
      <c r="E38" s="10">
        <f>FC_TRA_RAIL_E!E38+FC_TRA_ROAD_E!E38+FC_TRA_DAVI_E!E38+FC_TRA_DNAVI_E!E38+FC_TRA_PIPE_E!E38</f>
        <v>0</v>
      </c>
      <c r="F38" s="10">
        <f>FC_TRA_RAIL_E!F38+FC_TRA_ROAD_E!F38+FC_TRA_DAVI_E!F38+FC_TRA_DNAVI_E!F38+FC_TRA_PIPE_E!F38</f>
        <v>0</v>
      </c>
      <c r="G38" s="10">
        <f>FC_TRA_RAIL_E!G38+FC_TRA_ROAD_E!G38+FC_TRA_DAVI_E!G38+FC_TRA_DNAVI_E!G38+FC_TRA_PIPE_E!G38</f>
        <v>0</v>
      </c>
      <c r="H38" s="10">
        <f>FC_TRA_RAIL_E!H38+FC_TRA_ROAD_E!H38+FC_TRA_DAVI_E!H38+FC_TRA_DNAVI_E!H38+FC_TRA_PIPE_E!H38</f>
        <v>0</v>
      </c>
      <c r="I38" s="10">
        <f>FC_TRA_RAIL_E!I38+FC_TRA_ROAD_E!I38+FC_TRA_DAVI_E!I38+FC_TRA_DNAVI_E!I38+FC_TRA_PIPE_E!I38</f>
        <v>0</v>
      </c>
      <c r="J38" s="10">
        <f>FC_TRA_RAIL_E!J38+FC_TRA_ROAD_E!J38+FC_TRA_DAVI_E!J38+FC_TRA_DNAVI_E!J38+FC_TRA_PIPE_E!J38</f>
        <v>0</v>
      </c>
      <c r="K38" s="10">
        <f>FC_TRA_RAIL_E!K38+FC_TRA_ROAD_E!K38+FC_TRA_DAVI_E!K38+FC_TRA_DNAVI_E!K38+FC_TRA_PIPE_E!K38</f>
        <v>0</v>
      </c>
      <c r="L38" s="10">
        <f>FC_TRA_RAIL_E!L38+FC_TRA_ROAD_E!L38+FC_TRA_DAVI_E!L38+FC_TRA_DNAVI_E!L38+FC_TRA_PIPE_E!L38</f>
        <v>0</v>
      </c>
      <c r="M38" s="10">
        <f>FC_TRA_RAIL_E!M38+FC_TRA_ROAD_E!M38+FC_TRA_DAVI_E!M38+FC_TRA_DNAVI_E!M38+FC_TRA_PIPE_E!M38</f>
        <v>0</v>
      </c>
      <c r="N38" s="10">
        <f>FC_TRA_RAIL_E!N38+FC_TRA_ROAD_E!N38+FC_TRA_DAVI_E!N38+FC_TRA_DNAVI_E!N38+FC_TRA_PIPE_E!N38</f>
        <v>0</v>
      </c>
      <c r="O38" s="10">
        <f>FC_TRA_RAIL_E!O38+FC_TRA_ROAD_E!O38+FC_TRA_DAVI_E!O38+FC_TRA_DNAVI_E!O38+FC_TRA_PIPE_E!O38</f>
        <v>0</v>
      </c>
      <c r="P38" s="10">
        <f>FC_TRA_RAIL_E!P38+FC_TRA_ROAD_E!P38+FC_TRA_DAVI_E!P38+FC_TRA_DNAVI_E!P38+FC_TRA_PIPE_E!P38</f>
        <v>0</v>
      </c>
      <c r="Q38" s="10">
        <f>FC_TRA_RAIL_E!Q38+FC_TRA_ROAD_E!Q38+FC_TRA_DAVI_E!Q38+FC_TRA_DNAVI_E!Q38+FC_TRA_PIPE_E!Q38</f>
        <v>0</v>
      </c>
      <c r="R38" s="10">
        <f>FC_TRA_RAIL_E!R38+FC_TRA_ROAD_E!R38+FC_TRA_DAVI_E!R38+FC_TRA_DNAVI_E!R38+FC_TRA_PIPE_E!R38</f>
        <v>0</v>
      </c>
      <c r="S38" s="10">
        <f>FC_TRA_RAIL_E!S38+FC_TRA_ROAD_E!S38+FC_TRA_DAVI_E!S38+FC_TRA_DNAVI_E!S38+FC_TRA_PIPE_E!S38</f>
        <v>0</v>
      </c>
      <c r="T38" s="10">
        <f>FC_TRA_RAIL_E!T38+FC_TRA_ROAD_E!T38+FC_TRA_DAVI_E!T38+FC_TRA_DNAVI_E!T38+FC_TRA_PIPE_E!T38</f>
        <v>0</v>
      </c>
      <c r="U38" s="10">
        <f>FC_TRA_RAIL_E!U38+FC_TRA_ROAD_E!U38+FC_TRA_DAVI_E!U38+FC_TRA_DNAVI_E!U38+FC_TRA_PIPE_E!U38</f>
        <v>0</v>
      </c>
      <c r="V38" s="10">
        <f>FC_TRA_RAIL_E!V38+FC_TRA_ROAD_E!V38+FC_TRA_DAVI_E!V38+FC_TRA_DNAVI_E!V38+FC_TRA_PIPE_E!V38</f>
        <v>0</v>
      </c>
      <c r="W38" s="10">
        <f>FC_TRA_RAIL_E!W38+FC_TRA_ROAD_E!W38+FC_TRA_DAVI_E!W38+FC_TRA_DNAVI_E!W38+FC_TRA_PIPE_E!W38</f>
        <v>0</v>
      </c>
      <c r="X38" s="10">
        <f>FC_TRA_RAIL_E!X38+FC_TRA_ROAD_E!X38+FC_TRA_DAVI_E!X38+FC_TRA_DNAVI_E!X38+FC_TRA_PIPE_E!X38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FC_TRA_RAIL_E!C39+FC_TRA_ROAD_E!C39+FC_TRA_DAVI_E!C39+FC_TRA_DNAVI_E!C39+FC_TRA_PIPE_E!C39</f>
        <v>0</v>
      </c>
      <c r="D39" s="10">
        <f>FC_TRA_RAIL_E!D39+FC_TRA_ROAD_E!D39+FC_TRA_DAVI_E!D39+FC_TRA_DNAVI_E!D39+FC_TRA_PIPE_E!D39</f>
        <v>0</v>
      </c>
      <c r="E39" s="10">
        <f>FC_TRA_RAIL_E!E39+FC_TRA_ROAD_E!E39+FC_TRA_DAVI_E!E39+FC_TRA_DNAVI_E!E39+FC_TRA_PIPE_E!E39</f>
        <v>0</v>
      </c>
      <c r="F39" s="10">
        <f>FC_TRA_RAIL_E!F39+FC_TRA_ROAD_E!F39+FC_TRA_DAVI_E!F39+FC_TRA_DNAVI_E!F39+FC_TRA_PIPE_E!F39</f>
        <v>0</v>
      </c>
      <c r="G39" s="10">
        <f>FC_TRA_RAIL_E!G39+FC_TRA_ROAD_E!G39+FC_TRA_DAVI_E!G39+FC_TRA_DNAVI_E!G39+FC_TRA_PIPE_E!G39</f>
        <v>0</v>
      </c>
      <c r="H39" s="10">
        <f>FC_TRA_RAIL_E!H39+FC_TRA_ROAD_E!H39+FC_TRA_DAVI_E!H39+FC_TRA_DNAVI_E!H39+FC_TRA_PIPE_E!H39</f>
        <v>0</v>
      </c>
      <c r="I39" s="10">
        <f>FC_TRA_RAIL_E!I39+FC_TRA_ROAD_E!I39+FC_TRA_DAVI_E!I39+FC_TRA_DNAVI_E!I39+FC_TRA_PIPE_E!I39</f>
        <v>0</v>
      </c>
      <c r="J39" s="10">
        <f>FC_TRA_RAIL_E!J39+FC_TRA_ROAD_E!J39+FC_TRA_DAVI_E!J39+FC_TRA_DNAVI_E!J39+FC_TRA_PIPE_E!J39</f>
        <v>0</v>
      </c>
      <c r="K39" s="10">
        <f>FC_TRA_RAIL_E!K39+FC_TRA_ROAD_E!K39+FC_TRA_DAVI_E!K39+FC_TRA_DNAVI_E!K39+FC_TRA_PIPE_E!K39</f>
        <v>0</v>
      </c>
      <c r="L39" s="10">
        <f>FC_TRA_RAIL_E!L39+FC_TRA_ROAD_E!L39+FC_TRA_DAVI_E!L39+FC_TRA_DNAVI_E!L39+FC_TRA_PIPE_E!L39</f>
        <v>0</v>
      </c>
      <c r="M39" s="10">
        <f>FC_TRA_RAIL_E!M39+FC_TRA_ROAD_E!M39+FC_TRA_DAVI_E!M39+FC_TRA_DNAVI_E!M39+FC_TRA_PIPE_E!M39</f>
        <v>0</v>
      </c>
      <c r="N39" s="10">
        <f>FC_TRA_RAIL_E!N39+FC_TRA_ROAD_E!N39+FC_TRA_DAVI_E!N39+FC_TRA_DNAVI_E!N39+FC_TRA_PIPE_E!N39</f>
        <v>0</v>
      </c>
      <c r="O39" s="10">
        <f>FC_TRA_RAIL_E!O39+FC_TRA_ROAD_E!O39+FC_TRA_DAVI_E!O39+FC_TRA_DNAVI_E!O39+FC_TRA_PIPE_E!O39</f>
        <v>0</v>
      </c>
      <c r="P39" s="10">
        <f>FC_TRA_RAIL_E!P39+FC_TRA_ROAD_E!P39+FC_TRA_DAVI_E!P39+FC_TRA_DNAVI_E!P39+FC_TRA_PIPE_E!P39</f>
        <v>0</v>
      </c>
      <c r="Q39" s="10">
        <f>FC_TRA_RAIL_E!Q39+FC_TRA_ROAD_E!Q39+FC_TRA_DAVI_E!Q39+FC_TRA_DNAVI_E!Q39+FC_TRA_PIPE_E!Q39</f>
        <v>0</v>
      </c>
      <c r="R39" s="10">
        <f>FC_TRA_RAIL_E!R39+FC_TRA_ROAD_E!R39+FC_TRA_DAVI_E!R39+FC_TRA_DNAVI_E!R39+FC_TRA_PIPE_E!R39</f>
        <v>0</v>
      </c>
      <c r="S39" s="10">
        <f>FC_TRA_RAIL_E!S39+FC_TRA_ROAD_E!S39+FC_TRA_DAVI_E!S39+FC_TRA_DNAVI_E!S39+FC_TRA_PIPE_E!S39</f>
        <v>0</v>
      </c>
      <c r="T39" s="10">
        <f>FC_TRA_RAIL_E!T39+FC_TRA_ROAD_E!T39+FC_TRA_DAVI_E!T39+FC_TRA_DNAVI_E!T39+FC_TRA_PIPE_E!T39</f>
        <v>0</v>
      </c>
      <c r="U39" s="10">
        <f>FC_TRA_RAIL_E!U39+FC_TRA_ROAD_E!U39+FC_TRA_DAVI_E!U39+FC_TRA_DNAVI_E!U39+FC_TRA_PIPE_E!U39</f>
        <v>0</v>
      </c>
      <c r="V39" s="10">
        <f>FC_TRA_RAIL_E!V39+FC_TRA_ROAD_E!V39+FC_TRA_DAVI_E!V39+FC_TRA_DNAVI_E!V39+FC_TRA_PIPE_E!V39</f>
        <v>0</v>
      </c>
      <c r="W39" s="10">
        <f>FC_TRA_RAIL_E!W39+FC_TRA_ROAD_E!W39+FC_TRA_DAVI_E!W39+FC_TRA_DNAVI_E!W39+FC_TRA_PIPE_E!W39</f>
        <v>0</v>
      </c>
      <c r="X39" s="10">
        <f>FC_TRA_RAIL_E!X39+FC_TRA_ROAD_E!X39+FC_TRA_DAVI_E!X39+FC_TRA_DNAVI_E!X39+FC_TRA_PIPE_E!X39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FC_TRA_RAIL_E!C40+FC_TRA_ROAD_E!C40+FC_TRA_DAVI_E!C40+FC_TRA_DNAVI_E!C40+FC_TRA_PIPE_E!C40</f>
        <v>0</v>
      </c>
      <c r="D40" s="10">
        <f>FC_TRA_RAIL_E!D40+FC_TRA_ROAD_E!D40+FC_TRA_DAVI_E!D40+FC_TRA_DNAVI_E!D40+FC_TRA_PIPE_E!D40</f>
        <v>0</v>
      </c>
      <c r="E40" s="10">
        <f>FC_TRA_RAIL_E!E40+FC_TRA_ROAD_E!E40+FC_TRA_DAVI_E!E40+FC_TRA_DNAVI_E!E40+FC_TRA_PIPE_E!E40</f>
        <v>0</v>
      </c>
      <c r="F40" s="10">
        <f>FC_TRA_RAIL_E!F40+FC_TRA_ROAD_E!F40+FC_TRA_DAVI_E!F40+FC_TRA_DNAVI_E!F40+FC_TRA_PIPE_E!F40</f>
        <v>0</v>
      </c>
      <c r="G40" s="10">
        <f>FC_TRA_RAIL_E!G40+FC_TRA_ROAD_E!G40+FC_TRA_DAVI_E!G40+FC_TRA_DNAVI_E!G40+FC_TRA_PIPE_E!G40</f>
        <v>0</v>
      </c>
      <c r="H40" s="10">
        <f>FC_TRA_RAIL_E!H40+FC_TRA_ROAD_E!H40+FC_TRA_DAVI_E!H40+FC_TRA_DNAVI_E!H40+FC_TRA_PIPE_E!H40</f>
        <v>0</v>
      </c>
      <c r="I40" s="10">
        <f>FC_TRA_RAIL_E!I40+FC_TRA_ROAD_E!I40+FC_TRA_DAVI_E!I40+FC_TRA_DNAVI_E!I40+FC_TRA_PIPE_E!I40</f>
        <v>0</v>
      </c>
      <c r="J40" s="10">
        <f>FC_TRA_RAIL_E!J40+FC_TRA_ROAD_E!J40+FC_TRA_DAVI_E!J40+FC_TRA_DNAVI_E!J40+FC_TRA_PIPE_E!J40</f>
        <v>0</v>
      </c>
      <c r="K40" s="10">
        <f>FC_TRA_RAIL_E!K40+FC_TRA_ROAD_E!K40+FC_TRA_DAVI_E!K40+FC_TRA_DNAVI_E!K40+FC_TRA_PIPE_E!K40</f>
        <v>0</v>
      </c>
      <c r="L40" s="10">
        <f>FC_TRA_RAIL_E!L40+FC_TRA_ROAD_E!L40+FC_TRA_DAVI_E!L40+FC_TRA_DNAVI_E!L40+FC_TRA_PIPE_E!L40</f>
        <v>0</v>
      </c>
      <c r="M40" s="10">
        <f>FC_TRA_RAIL_E!M40+FC_TRA_ROAD_E!M40+FC_TRA_DAVI_E!M40+FC_TRA_DNAVI_E!M40+FC_TRA_PIPE_E!M40</f>
        <v>0</v>
      </c>
      <c r="N40" s="10">
        <f>FC_TRA_RAIL_E!N40+FC_TRA_ROAD_E!N40+FC_TRA_DAVI_E!N40+FC_TRA_DNAVI_E!N40+FC_TRA_PIPE_E!N40</f>
        <v>0</v>
      </c>
      <c r="O40" s="10">
        <f>FC_TRA_RAIL_E!O40+FC_TRA_ROAD_E!O40+FC_TRA_DAVI_E!O40+FC_TRA_DNAVI_E!O40+FC_TRA_PIPE_E!O40</f>
        <v>0</v>
      </c>
      <c r="P40" s="10">
        <f>FC_TRA_RAIL_E!P40+FC_TRA_ROAD_E!P40+FC_TRA_DAVI_E!P40+FC_TRA_DNAVI_E!P40+FC_TRA_PIPE_E!P40</f>
        <v>0</v>
      </c>
      <c r="Q40" s="10">
        <f>FC_TRA_RAIL_E!Q40+FC_TRA_ROAD_E!Q40+FC_TRA_DAVI_E!Q40+FC_TRA_DNAVI_E!Q40+FC_TRA_PIPE_E!Q40</f>
        <v>0</v>
      </c>
      <c r="R40" s="10">
        <f>FC_TRA_RAIL_E!R40+FC_TRA_ROAD_E!R40+FC_TRA_DAVI_E!R40+FC_TRA_DNAVI_E!R40+FC_TRA_PIPE_E!R40</f>
        <v>0</v>
      </c>
      <c r="S40" s="10">
        <f>FC_TRA_RAIL_E!S40+FC_TRA_ROAD_E!S40+FC_TRA_DAVI_E!S40+FC_TRA_DNAVI_E!S40+FC_TRA_PIPE_E!S40</f>
        <v>0</v>
      </c>
      <c r="T40" s="10">
        <f>FC_TRA_RAIL_E!T40+FC_TRA_ROAD_E!T40+FC_TRA_DAVI_E!T40+FC_TRA_DNAVI_E!T40+FC_TRA_PIPE_E!T40</f>
        <v>0</v>
      </c>
      <c r="U40" s="10">
        <f>FC_TRA_RAIL_E!U40+FC_TRA_ROAD_E!U40+FC_TRA_DAVI_E!U40+FC_TRA_DNAVI_E!U40+FC_TRA_PIPE_E!U40</f>
        <v>0</v>
      </c>
      <c r="V40" s="10">
        <f>FC_TRA_RAIL_E!V40+FC_TRA_ROAD_E!V40+FC_TRA_DAVI_E!V40+FC_TRA_DNAVI_E!V40+FC_TRA_PIPE_E!V40</f>
        <v>0</v>
      </c>
      <c r="W40" s="10">
        <f>FC_TRA_RAIL_E!W40+FC_TRA_ROAD_E!W40+FC_TRA_DAVI_E!W40+FC_TRA_DNAVI_E!W40+FC_TRA_PIPE_E!W40</f>
        <v>0</v>
      </c>
      <c r="X40" s="10">
        <f>FC_TRA_RAIL_E!X40+FC_TRA_ROAD_E!X40+FC_TRA_DAVI_E!X40+FC_TRA_DNAVI_E!X40+FC_TRA_PIPE_E!X40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FC_TRA_RAIL_E!C41+FC_TRA_ROAD_E!C41+FC_TRA_DAVI_E!C41+FC_TRA_DNAVI_E!C41+FC_TRA_PIPE_E!C41</f>
        <v>0</v>
      </c>
      <c r="D41" s="10">
        <f>FC_TRA_RAIL_E!D41+FC_TRA_ROAD_E!D41+FC_TRA_DAVI_E!D41+FC_TRA_DNAVI_E!D41+FC_TRA_PIPE_E!D41</f>
        <v>0</v>
      </c>
      <c r="E41" s="10">
        <f>FC_TRA_RAIL_E!E41+FC_TRA_ROAD_E!E41+FC_TRA_DAVI_E!E41+FC_TRA_DNAVI_E!E41+FC_TRA_PIPE_E!E41</f>
        <v>0</v>
      </c>
      <c r="F41" s="10">
        <f>FC_TRA_RAIL_E!F41+FC_TRA_ROAD_E!F41+FC_TRA_DAVI_E!F41+FC_TRA_DNAVI_E!F41+FC_TRA_PIPE_E!F41</f>
        <v>0</v>
      </c>
      <c r="G41" s="10">
        <f>FC_TRA_RAIL_E!G41+FC_TRA_ROAD_E!G41+FC_TRA_DAVI_E!G41+FC_TRA_DNAVI_E!G41+FC_TRA_PIPE_E!G41</f>
        <v>0</v>
      </c>
      <c r="H41" s="10">
        <f>FC_TRA_RAIL_E!H41+FC_TRA_ROAD_E!H41+FC_TRA_DAVI_E!H41+FC_TRA_DNAVI_E!H41+FC_TRA_PIPE_E!H41</f>
        <v>0</v>
      </c>
      <c r="I41" s="10">
        <f>FC_TRA_RAIL_E!I41+FC_TRA_ROAD_E!I41+FC_TRA_DAVI_E!I41+FC_TRA_DNAVI_E!I41+FC_TRA_PIPE_E!I41</f>
        <v>0</v>
      </c>
      <c r="J41" s="10">
        <f>FC_TRA_RAIL_E!J41+FC_TRA_ROAD_E!J41+FC_TRA_DAVI_E!J41+FC_TRA_DNAVI_E!J41+FC_TRA_PIPE_E!J41</f>
        <v>0</v>
      </c>
      <c r="K41" s="10">
        <f>FC_TRA_RAIL_E!K41+FC_TRA_ROAD_E!K41+FC_TRA_DAVI_E!K41+FC_TRA_DNAVI_E!K41+FC_TRA_PIPE_E!K41</f>
        <v>0</v>
      </c>
      <c r="L41" s="10">
        <f>FC_TRA_RAIL_E!L41+FC_TRA_ROAD_E!L41+FC_TRA_DAVI_E!L41+FC_TRA_DNAVI_E!L41+FC_TRA_PIPE_E!L41</f>
        <v>0</v>
      </c>
      <c r="M41" s="10">
        <f>FC_TRA_RAIL_E!M41+FC_TRA_ROAD_E!M41+FC_TRA_DAVI_E!M41+FC_TRA_DNAVI_E!M41+FC_TRA_PIPE_E!M41</f>
        <v>0</v>
      </c>
      <c r="N41" s="10">
        <f>FC_TRA_RAIL_E!N41+FC_TRA_ROAD_E!N41+FC_TRA_DAVI_E!N41+FC_TRA_DNAVI_E!N41+FC_TRA_PIPE_E!N41</f>
        <v>0</v>
      </c>
      <c r="O41" s="10">
        <f>FC_TRA_RAIL_E!O41+FC_TRA_ROAD_E!O41+FC_TRA_DAVI_E!O41+FC_TRA_DNAVI_E!O41+FC_TRA_PIPE_E!O41</f>
        <v>0</v>
      </c>
      <c r="P41" s="10">
        <f>FC_TRA_RAIL_E!P41+FC_TRA_ROAD_E!P41+FC_TRA_DAVI_E!P41+FC_TRA_DNAVI_E!P41+FC_TRA_PIPE_E!P41</f>
        <v>0</v>
      </c>
      <c r="Q41" s="10">
        <f>FC_TRA_RAIL_E!Q41+FC_TRA_ROAD_E!Q41+FC_TRA_DAVI_E!Q41+FC_TRA_DNAVI_E!Q41+FC_TRA_PIPE_E!Q41</f>
        <v>0</v>
      </c>
      <c r="R41" s="10">
        <f>FC_TRA_RAIL_E!R41+FC_TRA_ROAD_E!R41+FC_TRA_DAVI_E!R41+FC_TRA_DNAVI_E!R41+FC_TRA_PIPE_E!R41</f>
        <v>0</v>
      </c>
      <c r="S41" s="10">
        <f>FC_TRA_RAIL_E!S41+FC_TRA_ROAD_E!S41+FC_TRA_DAVI_E!S41+FC_TRA_DNAVI_E!S41+FC_TRA_PIPE_E!S41</f>
        <v>0</v>
      </c>
      <c r="T41" s="10">
        <f>FC_TRA_RAIL_E!T41+FC_TRA_ROAD_E!T41+FC_TRA_DAVI_E!T41+FC_TRA_DNAVI_E!T41+FC_TRA_PIPE_E!T41</f>
        <v>0</v>
      </c>
      <c r="U41" s="10">
        <f>FC_TRA_RAIL_E!U41+FC_TRA_ROAD_E!U41+FC_TRA_DAVI_E!U41+FC_TRA_DNAVI_E!U41+FC_TRA_PIPE_E!U41</f>
        <v>0</v>
      </c>
      <c r="V41" s="10">
        <f>FC_TRA_RAIL_E!V41+FC_TRA_ROAD_E!V41+FC_TRA_DAVI_E!V41+FC_TRA_DNAVI_E!V41+FC_TRA_PIPE_E!V41</f>
        <v>0</v>
      </c>
      <c r="W41" s="10">
        <f>FC_TRA_RAIL_E!W41+FC_TRA_ROAD_E!W41+FC_TRA_DAVI_E!W41+FC_TRA_DNAVI_E!W41+FC_TRA_PIPE_E!W41</f>
        <v>0</v>
      </c>
      <c r="X41" s="10">
        <f>FC_TRA_RAIL_E!X41+FC_TRA_ROAD_E!X41+FC_TRA_DAVI_E!X41+FC_TRA_DNAVI_E!X41+FC_TRA_PIPE_E!X41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FC_TRA_RAIL_E!C42+FC_TRA_ROAD_E!C42+FC_TRA_DAVI_E!C42+FC_TRA_DNAVI_E!C42+FC_TRA_PIPE_E!C42</f>
        <v>0</v>
      </c>
      <c r="D42" s="10">
        <f>FC_TRA_RAIL_E!D42+FC_TRA_ROAD_E!D42+FC_TRA_DAVI_E!D42+FC_TRA_DNAVI_E!D42+FC_TRA_PIPE_E!D42</f>
        <v>0</v>
      </c>
      <c r="E42" s="10">
        <f>FC_TRA_RAIL_E!E42+FC_TRA_ROAD_E!E42+FC_TRA_DAVI_E!E42+FC_TRA_DNAVI_E!E42+FC_TRA_PIPE_E!E42</f>
        <v>0</v>
      </c>
      <c r="F42" s="10">
        <f>FC_TRA_RAIL_E!F42+FC_TRA_ROAD_E!F42+FC_TRA_DAVI_E!F42+FC_TRA_DNAVI_E!F42+FC_TRA_PIPE_E!F42</f>
        <v>0</v>
      </c>
      <c r="G42" s="10">
        <f>FC_TRA_RAIL_E!G42+FC_TRA_ROAD_E!G42+FC_TRA_DAVI_E!G42+FC_TRA_DNAVI_E!G42+FC_TRA_PIPE_E!G42</f>
        <v>0</v>
      </c>
      <c r="H42" s="10">
        <f>FC_TRA_RAIL_E!H42+FC_TRA_ROAD_E!H42+FC_TRA_DAVI_E!H42+FC_TRA_DNAVI_E!H42+FC_TRA_PIPE_E!H42</f>
        <v>0</v>
      </c>
      <c r="I42" s="10">
        <f>FC_TRA_RAIL_E!I42+FC_TRA_ROAD_E!I42+FC_TRA_DAVI_E!I42+FC_TRA_DNAVI_E!I42+FC_TRA_PIPE_E!I42</f>
        <v>0</v>
      </c>
      <c r="J42" s="10">
        <f>FC_TRA_RAIL_E!J42+FC_TRA_ROAD_E!J42+FC_TRA_DAVI_E!J42+FC_TRA_DNAVI_E!J42+FC_TRA_PIPE_E!J42</f>
        <v>0</v>
      </c>
      <c r="K42" s="10">
        <f>FC_TRA_RAIL_E!K42+FC_TRA_ROAD_E!K42+FC_TRA_DAVI_E!K42+FC_TRA_DNAVI_E!K42+FC_TRA_PIPE_E!K42</f>
        <v>0</v>
      </c>
      <c r="L42" s="10">
        <f>FC_TRA_RAIL_E!L42+FC_TRA_ROAD_E!L42+FC_TRA_DAVI_E!L42+FC_TRA_DNAVI_E!L42+FC_TRA_PIPE_E!L42</f>
        <v>0</v>
      </c>
      <c r="M42" s="10">
        <f>FC_TRA_RAIL_E!M42+FC_TRA_ROAD_E!M42+FC_TRA_DAVI_E!M42+FC_TRA_DNAVI_E!M42+FC_TRA_PIPE_E!M42</f>
        <v>0</v>
      </c>
      <c r="N42" s="10">
        <f>FC_TRA_RAIL_E!N42+FC_TRA_ROAD_E!N42+FC_TRA_DAVI_E!N42+FC_TRA_DNAVI_E!N42+FC_TRA_PIPE_E!N42</f>
        <v>0</v>
      </c>
      <c r="O42" s="10">
        <f>FC_TRA_RAIL_E!O42+FC_TRA_ROAD_E!O42+FC_TRA_DAVI_E!O42+FC_TRA_DNAVI_E!O42+FC_TRA_PIPE_E!O42</f>
        <v>0</v>
      </c>
      <c r="P42" s="10">
        <f>FC_TRA_RAIL_E!P42+FC_TRA_ROAD_E!P42+FC_TRA_DAVI_E!P42+FC_TRA_DNAVI_E!P42+FC_TRA_PIPE_E!P42</f>
        <v>0</v>
      </c>
      <c r="Q42" s="10">
        <f>FC_TRA_RAIL_E!Q42+FC_TRA_ROAD_E!Q42+FC_TRA_DAVI_E!Q42+FC_TRA_DNAVI_E!Q42+FC_TRA_PIPE_E!Q42</f>
        <v>0</v>
      </c>
      <c r="R42" s="10">
        <f>FC_TRA_RAIL_E!R42+FC_TRA_ROAD_E!R42+FC_TRA_DAVI_E!R42+FC_TRA_DNAVI_E!R42+FC_TRA_PIPE_E!R42</f>
        <v>0</v>
      </c>
      <c r="S42" s="10">
        <f>FC_TRA_RAIL_E!S42+FC_TRA_ROAD_E!S42+FC_TRA_DAVI_E!S42+FC_TRA_DNAVI_E!S42+FC_TRA_PIPE_E!S42</f>
        <v>0</v>
      </c>
      <c r="T42" s="10">
        <f>FC_TRA_RAIL_E!T42+FC_TRA_ROAD_E!T42+FC_TRA_DAVI_E!T42+FC_TRA_DNAVI_E!T42+FC_TRA_PIPE_E!T42</f>
        <v>0</v>
      </c>
      <c r="U42" s="10">
        <f>FC_TRA_RAIL_E!U42+FC_TRA_ROAD_E!U42+FC_TRA_DAVI_E!U42+FC_TRA_DNAVI_E!U42+FC_TRA_PIPE_E!U42</f>
        <v>0</v>
      </c>
      <c r="V42" s="10">
        <f>FC_TRA_RAIL_E!V42+FC_TRA_ROAD_E!V42+FC_TRA_DAVI_E!V42+FC_TRA_DNAVI_E!V42+FC_TRA_PIPE_E!V42</f>
        <v>0</v>
      </c>
      <c r="W42" s="10">
        <f>FC_TRA_RAIL_E!W42+FC_TRA_ROAD_E!W42+FC_TRA_DAVI_E!W42+FC_TRA_DNAVI_E!W42+FC_TRA_PIPE_E!W42</f>
        <v>0</v>
      </c>
      <c r="X42" s="10">
        <f>FC_TRA_RAIL_E!X42+FC_TRA_ROAD_E!X42+FC_TRA_DAVI_E!X42+FC_TRA_DNAVI_E!X42+FC_TRA_PIPE_E!X42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FC_TRA_RAIL_E!C43+FC_TRA_ROAD_E!C43+FC_TRA_DAVI_E!C43+FC_TRA_DNAVI_E!C43+FC_TRA_PIPE_E!C43</f>
        <v>5916.110146173688</v>
      </c>
      <c r="D43" s="10">
        <f>FC_TRA_RAIL_E!D43+FC_TRA_ROAD_E!D43+FC_TRA_DAVI_E!D43+FC_TRA_DNAVI_E!D43+FC_TRA_PIPE_E!D43</f>
        <v>5952.1401547721407</v>
      </c>
      <c r="E43" s="10">
        <f>FC_TRA_RAIL_E!E43+FC_TRA_ROAD_E!E43+FC_TRA_DAVI_E!E43+FC_TRA_DNAVI_E!E43+FC_TRA_PIPE_E!E43</f>
        <v>6171.4077386070494</v>
      </c>
      <c r="F43" s="10">
        <f>FC_TRA_RAIL_E!F43+FC_TRA_ROAD_E!F43+FC_TRA_DAVI_E!F43+FC_TRA_DNAVI_E!F43+FC_TRA_PIPE_E!F43</f>
        <v>6382.4399828030964</v>
      </c>
      <c r="G43" s="10">
        <f>FC_TRA_RAIL_E!G43+FC_TRA_ROAD_E!G43+FC_TRA_DAVI_E!G43+FC_TRA_DNAVI_E!G43+FC_TRA_PIPE_E!G43</f>
        <v>6605.8254514187447</v>
      </c>
      <c r="H43" s="10">
        <f>FC_TRA_RAIL_E!H43+FC_TRA_ROAD_E!H43+FC_TRA_DAVI_E!H43+FC_TRA_DNAVI_E!H43+FC_TRA_PIPE_E!H43</f>
        <v>6737.591917454858</v>
      </c>
      <c r="I43" s="10">
        <f>FC_TRA_RAIL_E!I43+FC_TRA_ROAD_E!I43+FC_TRA_DAVI_E!I43+FC_TRA_DNAVI_E!I43+FC_TRA_PIPE_E!I43</f>
        <v>7004.2132416165086</v>
      </c>
      <c r="J43" s="10">
        <f>FC_TRA_RAIL_E!J43+FC_TRA_ROAD_E!J43+FC_TRA_DAVI_E!J43+FC_TRA_DNAVI_E!J43+FC_TRA_PIPE_E!J43</f>
        <v>6918.7709372312975</v>
      </c>
      <c r="K43" s="10">
        <f>FC_TRA_RAIL_E!K43+FC_TRA_ROAD_E!K43+FC_TRA_DAVI_E!K43+FC_TRA_DNAVI_E!K43+FC_TRA_PIPE_E!K43</f>
        <v>7087.5322441960443</v>
      </c>
      <c r="L43" s="10">
        <f>FC_TRA_RAIL_E!L43+FC_TRA_ROAD_E!L43+FC_TRA_DAVI_E!L43+FC_TRA_DNAVI_E!L43+FC_TRA_PIPE_E!L43</f>
        <v>6646.9475494410999</v>
      </c>
      <c r="M43" s="10">
        <f>FC_TRA_RAIL_E!M43+FC_TRA_ROAD_E!M43+FC_TRA_DAVI_E!M43+FC_TRA_DNAVI_E!M43+FC_TRA_PIPE_E!M43</f>
        <v>6862.5967325881338</v>
      </c>
      <c r="N43" s="10">
        <f>FC_TRA_RAIL_E!N43+FC_TRA_ROAD_E!N43+FC_TRA_DAVI_E!N43+FC_TRA_DNAVI_E!N43+FC_TRA_PIPE_E!N43</f>
        <v>6870.8512467755791</v>
      </c>
      <c r="O43" s="10">
        <f>FC_TRA_RAIL_E!O43+FC_TRA_ROAD_E!O43+FC_TRA_DAVI_E!O43+FC_TRA_DNAVI_E!O43+FC_TRA_PIPE_E!O43</f>
        <v>6548.9251934651757</v>
      </c>
      <c r="P43" s="10">
        <f>FC_TRA_RAIL_E!P43+FC_TRA_ROAD_E!P43+FC_TRA_DAVI_E!P43+FC_TRA_DNAVI_E!P43+FC_TRA_PIPE_E!P43</f>
        <v>6164.0584694754934</v>
      </c>
      <c r="Q43" s="10">
        <f>FC_TRA_RAIL_E!Q43+FC_TRA_ROAD_E!Q43+FC_TRA_DAVI_E!Q43+FC_TRA_DNAVI_E!Q43+FC_TRA_PIPE_E!Q43</f>
        <v>5456.2338779019792</v>
      </c>
      <c r="R43" s="10">
        <f>FC_TRA_RAIL_E!R43+FC_TRA_ROAD_E!R43+FC_TRA_DAVI_E!R43+FC_TRA_DNAVI_E!R43+FC_TRA_PIPE_E!R43</f>
        <v>5563.6738607050756</v>
      </c>
      <c r="S43" s="10">
        <f>FC_TRA_RAIL_E!S43+FC_TRA_ROAD_E!S43+FC_TRA_DAVI_E!S43+FC_TRA_DNAVI_E!S43+FC_TRA_PIPE_E!S43</f>
        <v>5484.3791917454864</v>
      </c>
      <c r="T43" s="10">
        <f>FC_TRA_RAIL_E!T43+FC_TRA_ROAD_E!T43+FC_TRA_DAVI_E!T43+FC_TRA_DNAVI_E!T43+FC_TRA_PIPE_E!T43</f>
        <v>5642.4442820292343</v>
      </c>
      <c r="U43" s="10">
        <f>FC_TRA_RAIL_E!U43+FC_TRA_ROAD_E!U43+FC_TRA_DAVI_E!U43+FC_TRA_DNAVI_E!U43+FC_TRA_PIPE_E!U43</f>
        <v>5631.7245915735166</v>
      </c>
      <c r="V43" s="10">
        <f>FC_TRA_RAIL_E!V43+FC_TRA_ROAD_E!V43+FC_TRA_DAVI_E!V43+FC_TRA_DNAVI_E!V43+FC_TRA_PIPE_E!V43</f>
        <v>5412.4475494411008</v>
      </c>
      <c r="W43" s="10">
        <f>FC_TRA_RAIL_E!W43+FC_TRA_ROAD_E!W43+FC_TRA_DAVI_E!W43+FC_TRA_DNAVI_E!W43+FC_TRA_PIPE_E!W43</f>
        <v>4666.7800515907129</v>
      </c>
      <c r="X43" s="10">
        <f>FC_TRA_RAIL_E!X43+FC_TRA_ROAD_E!X43+FC_TRA_DAVI_E!X43+FC_TRA_DNAVI_E!X43+FC_TRA_PIPE_E!X43</f>
        <v>4625.1974204643166</v>
      </c>
    </row>
    <row r="44" spans="1:24" ht="11.25" customHeight="1" x14ac:dyDescent="0.2">
      <c r="A44" s="41" t="s">
        <v>75</v>
      </c>
      <c r="B44" s="9" t="s">
        <v>76</v>
      </c>
      <c r="C44" s="10">
        <f>FC_TRA_RAIL_E!C44+FC_TRA_ROAD_E!C44+FC_TRA_DAVI_E!C44+FC_TRA_DNAVI_E!C44+FC_TRA_PIPE_E!C44</f>
        <v>0</v>
      </c>
      <c r="D44" s="10">
        <f>FC_TRA_RAIL_E!D44+FC_TRA_ROAD_E!D44+FC_TRA_DAVI_E!D44+FC_TRA_DNAVI_E!D44+FC_TRA_PIPE_E!D44</f>
        <v>0</v>
      </c>
      <c r="E44" s="10">
        <f>FC_TRA_RAIL_E!E44+FC_TRA_ROAD_E!E44+FC_TRA_DAVI_E!E44+FC_TRA_DNAVI_E!E44+FC_TRA_PIPE_E!E44</f>
        <v>0</v>
      </c>
      <c r="F44" s="10">
        <f>FC_TRA_RAIL_E!F44+FC_TRA_ROAD_E!F44+FC_TRA_DAVI_E!F44+FC_TRA_DNAVI_E!F44+FC_TRA_PIPE_E!F44</f>
        <v>0</v>
      </c>
      <c r="G44" s="10">
        <f>FC_TRA_RAIL_E!G44+FC_TRA_ROAD_E!G44+FC_TRA_DAVI_E!G44+FC_TRA_DNAVI_E!G44+FC_TRA_PIPE_E!G44</f>
        <v>0</v>
      </c>
      <c r="H44" s="10">
        <f>FC_TRA_RAIL_E!H44+FC_TRA_ROAD_E!H44+FC_TRA_DAVI_E!H44+FC_TRA_DNAVI_E!H44+FC_TRA_PIPE_E!H44</f>
        <v>0</v>
      </c>
      <c r="I44" s="10">
        <f>FC_TRA_RAIL_E!I44+FC_TRA_ROAD_E!I44+FC_TRA_DAVI_E!I44+FC_TRA_DNAVI_E!I44+FC_TRA_PIPE_E!I44</f>
        <v>0</v>
      </c>
      <c r="J44" s="10">
        <f>FC_TRA_RAIL_E!J44+FC_TRA_ROAD_E!J44+FC_TRA_DAVI_E!J44+FC_TRA_DNAVI_E!J44+FC_TRA_PIPE_E!J44</f>
        <v>0</v>
      </c>
      <c r="K44" s="10">
        <f>FC_TRA_RAIL_E!K44+FC_TRA_ROAD_E!K44+FC_TRA_DAVI_E!K44+FC_TRA_DNAVI_E!K44+FC_TRA_PIPE_E!K44</f>
        <v>0</v>
      </c>
      <c r="L44" s="10">
        <f>FC_TRA_RAIL_E!L44+FC_TRA_ROAD_E!L44+FC_TRA_DAVI_E!L44+FC_TRA_DNAVI_E!L44+FC_TRA_PIPE_E!L44</f>
        <v>0</v>
      </c>
      <c r="M44" s="10">
        <f>FC_TRA_RAIL_E!M44+FC_TRA_ROAD_E!M44+FC_TRA_DAVI_E!M44+FC_TRA_DNAVI_E!M44+FC_TRA_PIPE_E!M44</f>
        <v>0</v>
      </c>
      <c r="N44" s="10">
        <f>FC_TRA_RAIL_E!N44+FC_TRA_ROAD_E!N44+FC_TRA_DAVI_E!N44+FC_TRA_DNAVI_E!N44+FC_TRA_PIPE_E!N44</f>
        <v>0</v>
      </c>
      <c r="O44" s="10">
        <f>FC_TRA_RAIL_E!O44+FC_TRA_ROAD_E!O44+FC_TRA_DAVI_E!O44+FC_TRA_DNAVI_E!O44+FC_TRA_PIPE_E!O44</f>
        <v>0</v>
      </c>
      <c r="P44" s="10">
        <f>FC_TRA_RAIL_E!P44+FC_TRA_ROAD_E!P44+FC_TRA_DAVI_E!P44+FC_TRA_DNAVI_E!P44+FC_TRA_PIPE_E!P44</f>
        <v>0</v>
      </c>
      <c r="Q44" s="10">
        <f>FC_TRA_RAIL_E!Q44+FC_TRA_ROAD_E!Q44+FC_TRA_DAVI_E!Q44+FC_TRA_DNAVI_E!Q44+FC_TRA_PIPE_E!Q44</f>
        <v>0</v>
      </c>
      <c r="R44" s="10">
        <f>FC_TRA_RAIL_E!R44+FC_TRA_ROAD_E!R44+FC_TRA_DAVI_E!R44+FC_TRA_DNAVI_E!R44+FC_TRA_PIPE_E!R44</f>
        <v>0</v>
      </c>
      <c r="S44" s="10">
        <f>FC_TRA_RAIL_E!S44+FC_TRA_ROAD_E!S44+FC_TRA_DAVI_E!S44+FC_TRA_DNAVI_E!S44+FC_TRA_PIPE_E!S44</f>
        <v>0</v>
      </c>
      <c r="T44" s="10">
        <f>FC_TRA_RAIL_E!T44+FC_TRA_ROAD_E!T44+FC_TRA_DAVI_E!T44+FC_TRA_DNAVI_E!T44+FC_TRA_PIPE_E!T44</f>
        <v>0</v>
      </c>
      <c r="U44" s="10">
        <f>FC_TRA_RAIL_E!U44+FC_TRA_ROAD_E!U44+FC_TRA_DAVI_E!U44+FC_TRA_DNAVI_E!U44+FC_TRA_PIPE_E!U44</f>
        <v>0</v>
      </c>
      <c r="V44" s="10">
        <f>FC_TRA_RAIL_E!V44+FC_TRA_ROAD_E!V44+FC_TRA_DAVI_E!V44+FC_TRA_DNAVI_E!V44+FC_TRA_PIPE_E!V44</f>
        <v>0</v>
      </c>
      <c r="W44" s="10">
        <f>FC_TRA_RAIL_E!W44+FC_TRA_ROAD_E!W44+FC_TRA_DAVI_E!W44+FC_TRA_DNAVI_E!W44+FC_TRA_PIPE_E!W44</f>
        <v>0</v>
      </c>
      <c r="X44" s="10">
        <f>FC_TRA_RAIL_E!X44+FC_TRA_ROAD_E!X44+FC_TRA_DAVI_E!X44+FC_TRA_DNAVI_E!X44+FC_TRA_PIPE_E!X44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FC_TRA_RAIL_E!C45+FC_TRA_ROAD_E!C45+FC_TRA_DAVI_E!C45+FC_TRA_DNAVI_E!C45+FC_TRA_PIPE_E!C45</f>
        <v>0</v>
      </c>
      <c r="D45" s="10">
        <f>FC_TRA_RAIL_E!D45+FC_TRA_ROAD_E!D45+FC_TRA_DAVI_E!D45+FC_TRA_DNAVI_E!D45+FC_TRA_PIPE_E!D45</f>
        <v>0</v>
      </c>
      <c r="E45" s="10">
        <f>FC_TRA_RAIL_E!E45+FC_TRA_ROAD_E!E45+FC_TRA_DAVI_E!E45+FC_TRA_DNAVI_E!E45+FC_TRA_PIPE_E!E45</f>
        <v>0</v>
      </c>
      <c r="F45" s="10">
        <f>FC_TRA_RAIL_E!F45+FC_TRA_ROAD_E!F45+FC_TRA_DAVI_E!F45+FC_TRA_DNAVI_E!F45+FC_TRA_PIPE_E!F45</f>
        <v>0</v>
      </c>
      <c r="G45" s="10">
        <f>FC_TRA_RAIL_E!G45+FC_TRA_ROAD_E!G45+FC_TRA_DAVI_E!G45+FC_TRA_DNAVI_E!G45+FC_TRA_PIPE_E!G45</f>
        <v>0</v>
      </c>
      <c r="H45" s="10">
        <f>FC_TRA_RAIL_E!H45+FC_TRA_ROAD_E!H45+FC_TRA_DAVI_E!H45+FC_TRA_DNAVI_E!H45+FC_TRA_PIPE_E!H45</f>
        <v>0</v>
      </c>
      <c r="I45" s="10">
        <f>FC_TRA_RAIL_E!I45+FC_TRA_ROAD_E!I45+FC_TRA_DAVI_E!I45+FC_TRA_DNAVI_E!I45+FC_TRA_PIPE_E!I45</f>
        <v>0</v>
      </c>
      <c r="J45" s="10">
        <f>FC_TRA_RAIL_E!J45+FC_TRA_ROAD_E!J45+FC_TRA_DAVI_E!J45+FC_TRA_DNAVI_E!J45+FC_TRA_PIPE_E!J45</f>
        <v>0</v>
      </c>
      <c r="K45" s="10">
        <f>FC_TRA_RAIL_E!K45+FC_TRA_ROAD_E!K45+FC_TRA_DAVI_E!K45+FC_TRA_DNAVI_E!K45+FC_TRA_PIPE_E!K45</f>
        <v>0</v>
      </c>
      <c r="L45" s="10">
        <f>FC_TRA_RAIL_E!L45+FC_TRA_ROAD_E!L45+FC_TRA_DAVI_E!L45+FC_TRA_DNAVI_E!L45+FC_TRA_PIPE_E!L45</f>
        <v>0</v>
      </c>
      <c r="M45" s="10">
        <f>FC_TRA_RAIL_E!M45+FC_TRA_ROAD_E!M45+FC_TRA_DAVI_E!M45+FC_TRA_DNAVI_E!M45+FC_TRA_PIPE_E!M45</f>
        <v>0</v>
      </c>
      <c r="N45" s="10">
        <f>FC_TRA_RAIL_E!N45+FC_TRA_ROAD_E!N45+FC_TRA_DAVI_E!N45+FC_TRA_DNAVI_E!N45+FC_TRA_PIPE_E!N45</f>
        <v>0</v>
      </c>
      <c r="O45" s="10">
        <f>FC_TRA_RAIL_E!O45+FC_TRA_ROAD_E!O45+FC_TRA_DAVI_E!O45+FC_TRA_DNAVI_E!O45+FC_TRA_PIPE_E!O45</f>
        <v>0</v>
      </c>
      <c r="P45" s="10">
        <f>FC_TRA_RAIL_E!P45+FC_TRA_ROAD_E!P45+FC_TRA_DAVI_E!P45+FC_TRA_DNAVI_E!P45+FC_TRA_PIPE_E!P45</f>
        <v>0</v>
      </c>
      <c r="Q45" s="10">
        <f>FC_TRA_RAIL_E!Q45+FC_TRA_ROAD_E!Q45+FC_TRA_DAVI_E!Q45+FC_TRA_DNAVI_E!Q45+FC_TRA_PIPE_E!Q45</f>
        <v>0</v>
      </c>
      <c r="R45" s="10">
        <f>FC_TRA_RAIL_E!R45+FC_TRA_ROAD_E!R45+FC_TRA_DAVI_E!R45+FC_TRA_DNAVI_E!R45+FC_TRA_PIPE_E!R45</f>
        <v>0</v>
      </c>
      <c r="S45" s="10">
        <f>FC_TRA_RAIL_E!S45+FC_TRA_ROAD_E!S45+FC_TRA_DAVI_E!S45+FC_TRA_DNAVI_E!S45+FC_TRA_PIPE_E!S45</f>
        <v>0</v>
      </c>
      <c r="T45" s="10">
        <f>FC_TRA_RAIL_E!T45+FC_TRA_ROAD_E!T45+FC_TRA_DAVI_E!T45+FC_TRA_DNAVI_E!T45+FC_TRA_PIPE_E!T45</f>
        <v>0</v>
      </c>
      <c r="U45" s="10">
        <f>FC_TRA_RAIL_E!U45+FC_TRA_ROAD_E!U45+FC_TRA_DAVI_E!U45+FC_TRA_DNAVI_E!U45+FC_TRA_PIPE_E!U45</f>
        <v>0</v>
      </c>
      <c r="V45" s="10">
        <f>FC_TRA_RAIL_E!V45+FC_TRA_ROAD_E!V45+FC_TRA_DAVI_E!V45+FC_TRA_DNAVI_E!V45+FC_TRA_PIPE_E!V45</f>
        <v>0</v>
      </c>
      <c r="W45" s="10">
        <f>FC_TRA_RAIL_E!W45+FC_TRA_ROAD_E!W45+FC_TRA_DAVI_E!W45+FC_TRA_DNAVI_E!W45+FC_TRA_PIPE_E!W45</f>
        <v>0</v>
      </c>
      <c r="X45" s="10">
        <f>FC_TRA_RAIL_E!X45+FC_TRA_ROAD_E!X45+FC_TRA_DAVI_E!X45+FC_TRA_DNAVI_E!X45+FC_TRA_PIPE_E!X45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FC_TRA_RAIL_E!C46+FC_TRA_ROAD_E!C46+FC_TRA_DAVI_E!C46+FC_TRA_DNAVI_E!C46+FC_TRA_PIPE_E!C46</f>
        <v>0</v>
      </c>
      <c r="D46" s="10">
        <f>FC_TRA_RAIL_E!D46+FC_TRA_ROAD_E!D46+FC_TRA_DAVI_E!D46+FC_TRA_DNAVI_E!D46+FC_TRA_PIPE_E!D46</f>
        <v>0</v>
      </c>
      <c r="E46" s="10">
        <f>FC_TRA_RAIL_E!E46+FC_TRA_ROAD_E!E46+FC_TRA_DAVI_E!E46+FC_TRA_DNAVI_E!E46+FC_TRA_PIPE_E!E46</f>
        <v>0</v>
      </c>
      <c r="F46" s="10">
        <f>FC_TRA_RAIL_E!F46+FC_TRA_ROAD_E!F46+FC_TRA_DAVI_E!F46+FC_TRA_DNAVI_E!F46+FC_TRA_PIPE_E!F46</f>
        <v>0</v>
      </c>
      <c r="G46" s="10">
        <f>FC_TRA_RAIL_E!G46+FC_TRA_ROAD_E!G46+FC_TRA_DAVI_E!G46+FC_TRA_DNAVI_E!G46+FC_TRA_PIPE_E!G46</f>
        <v>0</v>
      </c>
      <c r="H46" s="10">
        <f>FC_TRA_RAIL_E!H46+FC_TRA_ROAD_E!H46+FC_TRA_DAVI_E!H46+FC_TRA_DNAVI_E!H46+FC_TRA_PIPE_E!H46</f>
        <v>0</v>
      </c>
      <c r="I46" s="10">
        <f>FC_TRA_RAIL_E!I46+FC_TRA_ROAD_E!I46+FC_TRA_DAVI_E!I46+FC_TRA_DNAVI_E!I46+FC_TRA_PIPE_E!I46</f>
        <v>0</v>
      </c>
      <c r="J46" s="10">
        <f>FC_TRA_RAIL_E!J46+FC_TRA_ROAD_E!J46+FC_TRA_DAVI_E!J46+FC_TRA_DNAVI_E!J46+FC_TRA_PIPE_E!J46</f>
        <v>0</v>
      </c>
      <c r="K46" s="10">
        <f>FC_TRA_RAIL_E!K46+FC_TRA_ROAD_E!K46+FC_TRA_DAVI_E!K46+FC_TRA_DNAVI_E!K46+FC_TRA_PIPE_E!K46</f>
        <v>0</v>
      </c>
      <c r="L46" s="10">
        <f>FC_TRA_RAIL_E!L46+FC_TRA_ROAD_E!L46+FC_TRA_DAVI_E!L46+FC_TRA_DNAVI_E!L46+FC_TRA_PIPE_E!L46</f>
        <v>0</v>
      </c>
      <c r="M46" s="10">
        <f>FC_TRA_RAIL_E!M46+FC_TRA_ROAD_E!M46+FC_TRA_DAVI_E!M46+FC_TRA_DNAVI_E!M46+FC_TRA_PIPE_E!M46</f>
        <v>0</v>
      </c>
      <c r="N46" s="10">
        <f>FC_TRA_RAIL_E!N46+FC_TRA_ROAD_E!N46+FC_TRA_DAVI_E!N46+FC_TRA_DNAVI_E!N46+FC_TRA_PIPE_E!N46</f>
        <v>0</v>
      </c>
      <c r="O46" s="10">
        <f>FC_TRA_RAIL_E!O46+FC_TRA_ROAD_E!O46+FC_TRA_DAVI_E!O46+FC_TRA_DNAVI_E!O46+FC_TRA_PIPE_E!O46</f>
        <v>0</v>
      </c>
      <c r="P46" s="10">
        <f>FC_TRA_RAIL_E!P46+FC_TRA_ROAD_E!P46+FC_TRA_DAVI_E!P46+FC_TRA_DNAVI_E!P46+FC_TRA_PIPE_E!P46</f>
        <v>0</v>
      </c>
      <c r="Q46" s="10">
        <f>FC_TRA_RAIL_E!Q46+FC_TRA_ROAD_E!Q46+FC_TRA_DAVI_E!Q46+FC_TRA_DNAVI_E!Q46+FC_TRA_PIPE_E!Q46</f>
        <v>0</v>
      </c>
      <c r="R46" s="10">
        <f>FC_TRA_RAIL_E!R46+FC_TRA_ROAD_E!R46+FC_TRA_DAVI_E!R46+FC_TRA_DNAVI_E!R46+FC_TRA_PIPE_E!R46</f>
        <v>0</v>
      </c>
      <c r="S46" s="10">
        <f>FC_TRA_RAIL_E!S46+FC_TRA_ROAD_E!S46+FC_TRA_DAVI_E!S46+FC_TRA_DNAVI_E!S46+FC_TRA_PIPE_E!S46</f>
        <v>0</v>
      </c>
      <c r="T46" s="10">
        <f>FC_TRA_RAIL_E!T46+FC_TRA_ROAD_E!T46+FC_TRA_DAVI_E!T46+FC_TRA_DNAVI_E!T46+FC_TRA_PIPE_E!T46</f>
        <v>0</v>
      </c>
      <c r="U46" s="10">
        <f>FC_TRA_RAIL_E!U46+FC_TRA_ROAD_E!U46+FC_TRA_DAVI_E!U46+FC_TRA_DNAVI_E!U46+FC_TRA_PIPE_E!U46</f>
        <v>0</v>
      </c>
      <c r="V46" s="10">
        <f>FC_TRA_RAIL_E!V46+FC_TRA_ROAD_E!V46+FC_TRA_DAVI_E!V46+FC_TRA_DNAVI_E!V46+FC_TRA_PIPE_E!V46</f>
        <v>0</v>
      </c>
      <c r="W46" s="10">
        <f>FC_TRA_RAIL_E!W46+FC_TRA_ROAD_E!W46+FC_TRA_DAVI_E!W46+FC_TRA_DNAVI_E!W46+FC_TRA_PIPE_E!W46</f>
        <v>0</v>
      </c>
      <c r="X46" s="10">
        <f>FC_TRA_RAIL_E!X46+FC_TRA_ROAD_E!X46+FC_TRA_DAVI_E!X46+FC_TRA_DNAVI_E!X46+FC_TRA_PIPE_E!X46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FC_TRA_RAIL_E!C47+FC_TRA_ROAD_E!C47+FC_TRA_DAVI_E!C47+FC_TRA_DNAVI_E!C47+FC_TRA_PIPE_E!C47</f>
        <v>0</v>
      </c>
      <c r="D47" s="10">
        <f>FC_TRA_RAIL_E!D47+FC_TRA_ROAD_E!D47+FC_TRA_DAVI_E!D47+FC_TRA_DNAVI_E!D47+FC_TRA_PIPE_E!D47</f>
        <v>0</v>
      </c>
      <c r="E47" s="10">
        <f>FC_TRA_RAIL_E!E47+FC_TRA_ROAD_E!E47+FC_TRA_DAVI_E!E47+FC_TRA_DNAVI_E!E47+FC_TRA_PIPE_E!E47</f>
        <v>0</v>
      </c>
      <c r="F47" s="10">
        <f>FC_TRA_RAIL_E!F47+FC_TRA_ROAD_E!F47+FC_TRA_DAVI_E!F47+FC_TRA_DNAVI_E!F47+FC_TRA_PIPE_E!F47</f>
        <v>0</v>
      </c>
      <c r="G47" s="10">
        <f>FC_TRA_RAIL_E!G47+FC_TRA_ROAD_E!G47+FC_TRA_DAVI_E!G47+FC_TRA_DNAVI_E!G47+FC_TRA_PIPE_E!G47</f>
        <v>0</v>
      </c>
      <c r="H47" s="10">
        <f>FC_TRA_RAIL_E!H47+FC_TRA_ROAD_E!H47+FC_TRA_DAVI_E!H47+FC_TRA_DNAVI_E!H47+FC_TRA_PIPE_E!H47</f>
        <v>0</v>
      </c>
      <c r="I47" s="10">
        <f>FC_TRA_RAIL_E!I47+FC_TRA_ROAD_E!I47+FC_TRA_DAVI_E!I47+FC_TRA_DNAVI_E!I47+FC_TRA_PIPE_E!I47</f>
        <v>0</v>
      </c>
      <c r="J47" s="10">
        <f>FC_TRA_RAIL_E!J47+FC_TRA_ROAD_E!J47+FC_TRA_DAVI_E!J47+FC_TRA_DNAVI_E!J47+FC_TRA_PIPE_E!J47</f>
        <v>0</v>
      </c>
      <c r="K47" s="10">
        <f>FC_TRA_RAIL_E!K47+FC_TRA_ROAD_E!K47+FC_TRA_DAVI_E!K47+FC_TRA_DNAVI_E!K47+FC_TRA_PIPE_E!K47</f>
        <v>0</v>
      </c>
      <c r="L47" s="10">
        <f>FC_TRA_RAIL_E!L47+FC_TRA_ROAD_E!L47+FC_TRA_DAVI_E!L47+FC_TRA_DNAVI_E!L47+FC_TRA_PIPE_E!L47</f>
        <v>0</v>
      </c>
      <c r="M47" s="10">
        <f>FC_TRA_RAIL_E!M47+FC_TRA_ROAD_E!M47+FC_TRA_DAVI_E!M47+FC_TRA_DNAVI_E!M47+FC_TRA_PIPE_E!M47</f>
        <v>0</v>
      </c>
      <c r="N47" s="10">
        <f>FC_TRA_RAIL_E!N47+FC_TRA_ROAD_E!N47+FC_TRA_DAVI_E!N47+FC_TRA_DNAVI_E!N47+FC_TRA_PIPE_E!N47</f>
        <v>0</v>
      </c>
      <c r="O47" s="10">
        <f>FC_TRA_RAIL_E!O47+FC_TRA_ROAD_E!O47+FC_TRA_DAVI_E!O47+FC_TRA_DNAVI_E!O47+FC_TRA_PIPE_E!O47</f>
        <v>0</v>
      </c>
      <c r="P47" s="10">
        <f>FC_TRA_RAIL_E!P47+FC_TRA_ROAD_E!P47+FC_TRA_DAVI_E!P47+FC_TRA_DNAVI_E!P47+FC_TRA_PIPE_E!P47</f>
        <v>0</v>
      </c>
      <c r="Q47" s="10">
        <f>FC_TRA_RAIL_E!Q47+FC_TRA_ROAD_E!Q47+FC_TRA_DAVI_E!Q47+FC_TRA_DNAVI_E!Q47+FC_TRA_PIPE_E!Q47</f>
        <v>0</v>
      </c>
      <c r="R47" s="10">
        <f>FC_TRA_RAIL_E!R47+FC_TRA_ROAD_E!R47+FC_TRA_DAVI_E!R47+FC_TRA_DNAVI_E!R47+FC_TRA_PIPE_E!R47</f>
        <v>0</v>
      </c>
      <c r="S47" s="10">
        <f>FC_TRA_RAIL_E!S47+FC_TRA_ROAD_E!S47+FC_TRA_DAVI_E!S47+FC_TRA_DNAVI_E!S47+FC_TRA_PIPE_E!S47</f>
        <v>0</v>
      </c>
      <c r="T47" s="10">
        <f>FC_TRA_RAIL_E!T47+FC_TRA_ROAD_E!T47+FC_TRA_DAVI_E!T47+FC_TRA_DNAVI_E!T47+FC_TRA_PIPE_E!T47</f>
        <v>0</v>
      </c>
      <c r="U47" s="10">
        <f>FC_TRA_RAIL_E!U47+FC_TRA_ROAD_E!U47+FC_TRA_DAVI_E!U47+FC_TRA_DNAVI_E!U47+FC_TRA_PIPE_E!U47</f>
        <v>0</v>
      </c>
      <c r="V47" s="10">
        <f>FC_TRA_RAIL_E!V47+FC_TRA_ROAD_E!V47+FC_TRA_DAVI_E!V47+FC_TRA_DNAVI_E!V47+FC_TRA_PIPE_E!V47</f>
        <v>0</v>
      </c>
      <c r="W47" s="10">
        <f>FC_TRA_RAIL_E!W47+FC_TRA_ROAD_E!W47+FC_TRA_DAVI_E!W47+FC_TRA_DNAVI_E!W47+FC_TRA_PIPE_E!W47</f>
        <v>0</v>
      </c>
      <c r="X47" s="10">
        <f>FC_TRA_RAIL_E!X47+FC_TRA_ROAD_E!X47+FC_TRA_DAVI_E!X47+FC_TRA_DNAVI_E!X47+FC_TRA_PIPE_E!X47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FC_TRA_RAIL_E!C48+FC_TRA_ROAD_E!C48+FC_TRA_DAVI_E!C48+FC_TRA_DNAVI_E!C48+FC_TRA_PIPE_E!C48</f>
        <v>0</v>
      </c>
      <c r="D48" s="10">
        <f>FC_TRA_RAIL_E!D48+FC_TRA_ROAD_E!D48+FC_TRA_DAVI_E!D48+FC_TRA_DNAVI_E!D48+FC_TRA_PIPE_E!D48</f>
        <v>0</v>
      </c>
      <c r="E48" s="10">
        <f>FC_TRA_RAIL_E!E48+FC_TRA_ROAD_E!E48+FC_TRA_DAVI_E!E48+FC_TRA_DNAVI_E!E48+FC_TRA_PIPE_E!E48</f>
        <v>0</v>
      </c>
      <c r="F48" s="10">
        <f>FC_TRA_RAIL_E!F48+FC_TRA_ROAD_E!F48+FC_TRA_DAVI_E!F48+FC_TRA_DNAVI_E!F48+FC_TRA_PIPE_E!F48</f>
        <v>0</v>
      </c>
      <c r="G48" s="10">
        <f>FC_TRA_RAIL_E!G48+FC_TRA_ROAD_E!G48+FC_TRA_DAVI_E!G48+FC_TRA_DNAVI_E!G48+FC_TRA_PIPE_E!G48</f>
        <v>0</v>
      </c>
      <c r="H48" s="10">
        <f>FC_TRA_RAIL_E!H48+FC_TRA_ROAD_E!H48+FC_TRA_DAVI_E!H48+FC_TRA_DNAVI_E!H48+FC_TRA_PIPE_E!H48</f>
        <v>0</v>
      </c>
      <c r="I48" s="10">
        <f>FC_TRA_RAIL_E!I48+FC_TRA_ROAD_E!I48+FC_TRA_DAVI_E!I48+FC_TRA_DNAVI_E!I48+FC_TRA_PIPE_E!I48</f>
        <v>0</v>
      </c>
      <c r="J48" s="10">
        <f>FC_TRA_RAIL_E!J48+FC_TRA_ROAD_E!J48+FC_TRA_DAVI_E!J48+FC_TRA_DNAVI_E!J48+FC_TRA_PIPE_E!J48</f>
        <v>0</v>
      </c>
      <c r="K48" s="10">
        <f>FC_TRA_RAIL_E!K48+FC_TRA_ROAD_E!K48+FC_TRA_DAVI_E!K48+FC_TRA_DNAVI_E!K48+FC_TRA_PIPE_E!K48</f>
        <v>0</v>
      </c>
      <c r="L48" s="10">
        <f>FC_TRA_RAIL_E!L48+FC_TRA_ROAD_E!L48+FC_TRA_DAVI_E!L48+FC_TRA_DNAVI_E!L48+FC_TRA_PIPE_E!L48</f>
        <v>0</v>
      </c>
      <c r="M48" s="10">
        <f>FC_TRA_RAIL_E!M48+FC_TRA_ROAD_E!M48+FC_TRA_DAVI_E!M48+FC_TRA_DNAVI_E!M48+FC_TRA_PIPE_E!M48</f>
        <v>0</v>
      </c>
      <c r="N48" s="10">
        <f>FC_TRA_RAIL_E!N48+FC_TRA_ROAD_E!N48+FC_TRA_DAVI_E!N48+FC_TRA_DNAVI_E!N48+FC_TRA_PIPE_E!N48</f>
        <v>0</v>
      </c>
      <c r="O48" s="10">
        <f>FC_TRA_RAIL_E!O48+FC_TRA_ROAD_E!O48+FC_TRA_DAVI_E!O48+FC_TRA_DNAVI_E!O48+FC_TRA_PIPE_E!O48</f>
        <v>0</v>
      </c>
      <c r="P48" s="10">
        <f>FC_TRA_RAIL_E!P48+FC_TRA_ROAD_E!P48+FC_TRA_DAVI_E!P48+FC_TRA_DNAVI_E!P48+FC_TRA_PIPE_E!P48</f>
        <v>0</v>
      </c>
      <c r="Q48" s="10">
        <f>FC_TRA_RAIL_E!Q48+FC_TRA_ROAD_E!Q48+FC_TRA_DAVI_E!Q48+FC_TRA_DNAVI_E!Q48+FC_TRA_PIPE_E!Q48</f>
        <v>0</v>
      </c>
      <c r="R48" s="10">
        <f>FC_TRA_RAIL_E!R48+FC_TRA_ROAD_E!R48+FC_TRA_DAVI_E!R48+FC_TRA_DNAVI_E!R48+FC_TRA_PIPE_E!R48</f>
        <v>0</v>
      </c>
      <c r="S48" s="10">
        <f>FC_TRA_RAIL_E!S48+FC_TRA_ROAD_E!S48+FC_TRA_DAVI_E!S48+FC_TRA_DNAVI_E!S48+FC_TRA_PIPE_E!S48</f>
        <v>0</v>
      </c>
      <c r="T48" s="10">
        <f>FC_TRA_RAIL_E!T48+FC_TRA_ROAD_E!T48+FC_TRA_DAVI_E!T48+FC_TRA_DNAVI_E!T48+FC_TRA_PIPE_E!T48</f>
        <v>0</v>
      </c>
      <c r="U48" s="10">
        <f>FC_TRA_RAIL_E!U48+FC_TRA_ROAD_E!U48+FC_TRA_DAVI_E!U48+FC_TRA_DNAVI_E!U48+FC_TRA_PIPE_E!U48</f>
        <v>0</v>
      </c>
      <c r="V48" s="10">
        <f>FC_TRA_RAIL_E!V48+FC_TRA_ROAD_E!V48+FC_TRA_DAVI_E!V48+FC_TRA_DNAVI_E!V48+FC_TRA_PIPE_E!V48</f>
        <v>0</v>
      </c>
      <c r="W48" s="10">
        <f>FC_TRA_RAIL_E!W48+FC_TRA_ROAD_E!W48+FC_TRA_DAVI_E!W48+FC_TRA_DNAVI_E!W48+FC_TRA_PIPE_E!W48</f>
        <v>0</v>
      </c>
      <c r="X48" s="10">
        <f>FC_TRA_RAIL_E!X48+FC_TRA_ROAD_E!X48+FC_TRA_DAVI_E!X48+FC_TRA_DNAVI_E!X48+FC_TRA_PIPE_E!X48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FC_TRA_RAIL_E!C49+FC_TRA_ROAD_E!C49+FC_TRA_DAVI_E!C49+FC_TRA_DNAVI_E!C49+FC_TRA_PIPE_E!C49</f>
        <v>0</v>
      </c>
      <c r="D49" s="10">
        <f>FC_TRA_RAIL_E!D49+FC_TRA_ROAD_E!D49+FC_TRA_DAVI_E!D49+FC_TRA_DNAVI_E!D49+FC_TRA_PIPE_E!D49</f>
        <v>0</v>
      </c>
      <c r="E49" s="10">
        <f>FC_TRA_RAIL_E!E49+FC_TRA_ROAD_E!E49+FC_TRA_DAVI_E!E49+FC_TRA_DNAVI_E!E49+FC_TRA_PIPE_E!E49</f>
        <v>0</v>
      </c>
      <c r="F49" s="10">
        <f>FC_TRA_RAIL_E!F49+FC_TRA_ROAD_E!F49+FC_TRA_DAVI_E!F49+FC_TRA_DNAVI_E!F49+FC_TRA_PIPE_E!F49</f>
        <v>0</v>
      </c>
      <c r="G49" s="10">
        <f>FC_TRA_RAIL_E!G49+FC_TRA_ROAD_E!G49+FC_TRA_DAVI_E!G49+FC_TRA_DNAVI_E!G49+FC_TRA_PIPE_E!G49</f>
        <v>0</v>
      </c>
      <c r="H49" s="10">
        <f>FC_TRA_RAIL_E!H49+FC_TRA_ROAD_E!H49+FC_TRA_DAVI_E!H49+FC_TRA_DNAVI_E!H49+FC_TRA_PIPE_E!H49</f>
        <v>0</v>
      </c>
      <c r="I49" s="10">
        <f>FC_TRA_RAIL_E!I49+FC_TRA_ROAD_E!I49+FC_TRA_DAVI_E!I49+FC_TRA_DNAVI_E!I49+FC_TRA_PIPE_E!I49</f>
        <v>0</v>
      </c>
      <c r="J49" s="10">
        <f>FC_TRA_RAIL_E!J49+FC_TRA_ROAD_E!J49+FC_TRA_DAVI_E!J49+FC_TRA_DNAVI_E!J49+FC_TRA_PIPE_E!J49</f>
        <v>0</v>
      </c>
      <c r="K49" s="10">
        <f>FC_TRA_RAIL_E!K49+FC_TRA_ROAD_E!K49+FC_TRA_DAVI_E!K49+FC_TRA_DNAVI_E!K49+FC_TRA_PIPE_E!K49</f>
        <v>0</v>
      </c>
      <c r="L49" s="10">
        <f>FC_TRA_RAIL_E!L49+FC_TRA_ROAD_E!L49+FC_TRA_DAVI_E!L49+FC_TRA_DNAVI_E!L49+FC_TRA_PIPE_E!L49</f>
        <v>0</v>
      </c>
      <c r="M49" s="10">
        <f>FC_TRA_RAIL_E!M49+FC_TRA_ROAD_E!M49+FC_TRA_DAVI_E!M49+FC_TRA_DNAVI_E!M49+FC_TRA_PIPE_E!M49</f>
        <v>0</v>
      </c>
      <c r="N49" s="10">
        <f>FC_TRA_RAIL_E!N49+FC_TRA_ROAD_E!N49+FC_TRA_DAVI_E!N49+FC_TRA_DNAVI_E!N49+FC_TRA_PIPE_E!N49</f>
        <v>0</v>
      </c>
      <c r="O49" s="10">
        <f>FC_TRA_RAIL_E!O49+FC_TRA_ROAD_E!O49+FC_TRA_DAVI_E!O49+FC_TRA_DNAVI_E!O49+FC_TRA_PIPE_E!O49</f>
        <v>0</v>
      </c>
      <c r="P49" s="10">
        <f>FC_TRA_RAIL_E!P49+FC_TRA_ROAD_E!P49+FC_TRA_DAVI_E!P49+FC_TRA_DNAVI_E!P49+FC_TRA_PIPE_E!P49</f>
        <v>0</v>
      </c>
      <c r="Q49" s="10">
        <f>FC_TRA_RAIL_E!Q49+FC_TRA_ROAD_E!Q49+FC_TRA_DAVI_E!Q49+FC_TRA_DNAVI_E!Q49+FC_TRA_PIPE_E!Q49</f>
        <v>0</v>
      </c>
      <c r="R49" s="10">
        <f>FC_TRA_RAIL_E!R49+FC_TRA_ROAD_E!R49+FC_TRA_DAVI_E!R49+FC_TRA_DNAVI_E!R49+FC_TRA_PIPE_E!R49</f>
        <v>0</v>
      </c>
      <c r="S49" s="10">
        <f>FC_TRA_RAIL_E!S49+FC_TRA_ROAD_E!S49+FC_TRA_DAVI_E!S49+FC_TRA_DNAVI_E!S49+FC_TRA_PIPE_E!S49</f>
        <v>0</v>
      </c>
      <c r="T49" s="10">
        <f>FC_TRA_RAIL_E!T49+FC_TRA_ROAD_E!T49+FC_TRA_DAVI_E!T49+FC_TRA_DNAVI_E!T49+FC_TRA_PIPE_E!T49</f>
        <v>0</v>
      </c>
      <c r="U49" s="10">
        <f>FC_TRA_RAIL_E!U49+FC_TRA_ROAD_E!U49+FC_TRA_DAVI_E!U49+FC_TRA_DNAVI_E!U49+FC_TRA_PIPE_E!U49</f>
        <v>0</v>
      </c>
      <c r="V49" s="10">
        <f>FC_TRA_RAIL_E!V49+FC_TRA_ROAD_E!V49+FC_TRA_DAVI_E!V49+FC_TRA_DNAVI_E!V49+FC_TRA_PIPE_E!V49</f>
        <v>0</v>
      </c>
      <c r="W49" s="10">
        <f>FC_TRA_RAIL_E!W49+FC_TRA_ROAD_E!W49+FC_TRA_DAVI_E!W49+FC_TRA_DNAVI_E!W49+FC_TRA_PIPE_E!W49</f>
        <v>0</v>
      </c>
      <c r="X49" s="10">
        <f>FC_TRA_RAIL_E!X49+FC_TRA_ROAD_E!X49+FC_TRA_DAVI_E!X49+FC_TRA_DNAVI_E!X49+FC_TRA_PIPE_E!X49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FC_TRA_RAIL_E!C50+FC_TRA_ROAD_E!C50+FC_TRA_DAVI_E!C50+FC_TRA_DNAVI_E!C50+FC_TRA_PIPE_E!C50</f>
        <v>0</v>
      </c>
      <c r="D50" s="10">
        <f>FC_TRA_RAIL_E!D50+FC_TRA_ROAD_E!D50+FC_TRA_DAVI_E!D50+FC_TRA_DNAVI_E!D50+FC_TRA_PIPE_E!D50</f>
        <v>0</v>
      </c>
      <c r="E50" s="10">
        <f>FC_TRA_RAIL_E!E50+FC_TRA_ROAD_E!E50+FC_TRA_DAVI_E!E50+FC_TRA_DNAVI_E!E50+FC_TRA_PIPE_E!E50</f>
        <v>0</v>
      </c>
      <c r="F50" s="10">
        <f>FC_TRA_RAIL_E!F50+FC_TRA_ROAD_E!F50+FC_TRA_DAVI_E!F50+FC_TRA_DNAVI_E!F50+FC_TRA_PIPE_E!F50</f>
        <v>0</v>
      </c>
      <c r="G50" s="10">
        <f>FC_TRA_RAIL_E!G50+FC_TRA_ROAD_E!G50+FC_TRA_DAVI_E!G50+FC_TRA_DNAVI_E!G50+FC_TRA_PIPE_E!G50</f>
        <v>0</v>
      </c>
      <c r="H50" s="10">
        <f>FC_TRA_RAIL_E!H50+FC_TRA_ROAD_E!H50+FC_TRA_DAVI_E!H50+FC_TRA_DNAVI_E!H50+FC_TRA_PIPE_E!H50</f>
        <v>0</v>
      </c>
      <c r="I50" s="10">
        <f>FC_TRA_RAIL_E!I50+FC_TRA_ROAD_E!I50+FC_TRA_DAVI_E!I50+FC_TRA_DNAVI_E!I50+FC_TRA_PIPE_E!I50</f>
        <v>0</v>
      </c>
      <c r="J50" s="10">
        <f>FC_TRA_RAIL_E!J50+FC_TRA_ROAD_E!J50+FC_TRA_DAVI_E!J50+FC_TRA_DNAVI_E!J50+FC_TRA_PIPE_E!J50</f>
        <v>0</v>
      </c>
      <c r="K50" s="10">
        <f>FC_TRA_RAIL_E!K50+FC_TRA_ROAD_E!K50+FC_TRA_DAVI_E!K50+FC_TRA_DNAVI_E!K50+FC_TRA_PIPE_E!K50</f>
        <v>0</v>
      </c>
      <c r="L50" s="10">
        <f>FC_TRA_RAIL_E!L50+FC_TRA_ROAD_E!L50+FC_TRA_DAVI_E!L50+FC_TRA_DNAVI_E!L50+FC_TRA_PIPE_E!L50</f>
        <v>0</v>
      </c>
      <c r="M50" s="10">
        <f>FC_TRA_RAIL_E!M50+FC_TRA_ROAD_E!M50+FC_TRA_DAVI_E!M50+FC_TRA_DNAVI_E!M50+FC_TRA_PIPE_E!M50</f>
        <v>0</v>
      </c>
      <c r="N50" s="10">
        <f>FC_TRA_RAIL_E!N50+FC_TRA_ROAD_E!N50+FC_TRA_DAVI_E!N50+FC_TRA_DNAVI_E!N50+FC_TRA_PIPE_E!N50</f>
        <v>0</v>
      </c>
      <c r="O50" s="10">
        <f>FC_TRA_RAIL_E!O50+FC_TRA_ROAD_E!O50+FC_TRA_DAVI_E!O50+FC_TRA_DNAVI_E!O50+FC_TRA_PIPE_E!O50</f>
        <v>0</v>
      </c>
      <c r="P50" s="10">
        <f>FC_TRA_RAIL_E!P50+FC_TRA_ROAD_E!P50+FC_TRA_DAVI_E!P50+FC_TRA_DNAVI_E!P50+FC_TRA_PIPE_E!P50</f>
        <v>0</v>
      </c>
      <c r="Q50" s="10">
        <f>FC_TRA_RAIL_E!Q50+FC_TRA_ROAD_E!Q50+FC_TRA_DAVI_E!Q50+FC_TRA_DNAVI_E!Q50+FC_TRA_PIPE_E!Q50</f>
        <v>0</v>
      </c>
      <c r="R50" s="10">
        <f>FC_TRA_RAIL_E!R50+FC_TRA_ROAD_E!R50+FC_TRA_DAVI_E!R50+FC_TRA_DNAVI_E!R50+FC_TRA_PIPE_E!R50</f>
        <v>0</v>
      </c>
      <c r="S50" s="10">
        <f>FC_TRA_RAIL_E!S50+FC_TRA_ROAD_E!S50+FC_TRA_DAVI_E!S50+FC_TRA_DNAVI_E!S50+FC_TRA_PIPE_E!S50</f>
        <v>0</v>
      </c>
      <c r="T50" s="10">
        <f>FC_TRA_RAIL_E!T50+FC_TRA_ROAD_E!T50+FC_TRA_DAVI_E!T50+FC_TRA_DNAVI_E!T50+FC_TRA_PIPE_E!T50</f>
        <v>0</v>
      </c>
      <c r="U50" s="10">
        <f>FC_TRA_RAIL_E!U50+FC_TRA_ROAD_E!U50+FC_TRA_DAVI_E!U50+FC_TRA_DNAVI_E!U50+FC_TRA_PIPE_E!U50</f>
        <v>0</v>
      </c>
      <c r="V50" s="10">
        <f>FC_TRA_RAIL_E!V50+FC_TRA_ROAD_E!V50+FC_TRA_DAVI_E!V50+FC_TRA_DNAVI_E!V50+FC_TRA_PIPE_E!V50</f>
        <v>0</v>
      </c>
      <c r="W50" s="10">
        <f>FC_TRA_RAIL_E!W50+FC_TRA_ROAD_E!W50+FC_TRA_DAVI_E!W50+FC_TRA_DNAVI_E!W50+FC_TRA_PIPE_E!W50</f>
        <v>0</v>
      </c>
      <c r="X50" s="10">
        <f>FC_TRA_RAIL_E!X50+FC_TRA_ROAD_E!X50+FC_TRA_DAVI_E!X50+FC_TRA_DNAVI_E!X50+FC_TRA_PIPE_E!X50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FC_TRA_RAIL_E!C51+FC_TRA_ROAD_E!C51+FC_TRA_DAVI_E!C51+FC_TRA_DNAVI_E!C51+FC_TRA_PIPE_E!C51</f>
        <v>0.15047291487532241</v>
      </c>
      <c r="D51" s="37">
        <f>FC_TRA_RAIL_E!D51+FC_TRA_ROAD_E!D51+FC_TRA_DAVI_E!D51+FC_TRA_DNAVI_E!D51+FC_TRA_PIPE_E!D51</f>
        <v>0.23645743766122099</v>
      </c>
      <c r="E51" s="37">
        <f>FC_TRA_RAIL_E!E51+FC_TRA_ROAD_E!E51+FC_TRA_DAVI_E!E51+FC_TRA_DNAVI_E!E51+FC_TRA_PIPE_E!E51</f>
        <v>0.3869303525365434</v>
      </c>
      <c r="F51" s="37">
        <f>FC_TRA_RAIL_E!F51+FC_TRA_ROAD_E!F51+FC_TRA_DAVI_E!F51+FC_TRA_DNAVI_E!F51+FC_TRA_PIPE_E!F51</f>
        <v>0.53740326741186584</v>
      </c>
      <c r="G51" s="37">
        <f>FC_TRA_RAIL_E!G51+FC_TRA_ROAD_E!G51+FC_TRA_DAVI_E!G51+FC_TRA_DNAVI_E!G51+FC_TRA_PIPE_E!G51</f>
        <v>0.66638005159071367</v>
      </c>
      <c r="H51" s="37">
        <f>FC_TRA_RAIL_E!H51+FC_TRA_ROAD_E!H51+FC_TRA_DAVI_E!H51+FC_TRA_DNAVI_E!H51+FC_TRA_PIPE_E!H51</f>
        <v>0.73086844368013748</v>
      </c>
      <c r="I51" s="37">
        <f>FC_TRA_RAIL_E!I51+FC_TRA_ROAD_E!I51+FC_TRA_DAVI_E!I51+FC_TRA_DNAVI_E!I51+FC_TRA_PIPE_E!I51</f>
        <v>1.3327601031814269</v>
      </c>
      <c r="J51" s="37">
        <f>FC_TRA_RAIL_E!J51+FC_TRA_ROAD_E!J51+FC_TRA_DAVI_E!J51+FC_TRA_DNAVI_E!J51+FC_TRA_PIPE_E!J51</f>
        <v>2.1066208082545139</v>
      </c>
      <c r="K51" s="37">
        <f>FC_TRA_RAIL_E!K51+FC_TRA_ROAD_E!K51+FC_TRA_DAVI_E!K51+FC_TRA_DNAVI_E!K51+FC_TRA_PIPE_E!K51</f>
        <v>3.1169389509888221</v>
      </c>
      <c r="L51" s="37">
        <f>FC_TRA_RAIL_E!L51+FC_TRA_ROAD_E!L51+FC_TRA_DAVI_E!L51+FC_TRA_DNAVI_E!L51+FC_TRA_PIPE_E!L51</f>
        <v>6.2768701633705932</v>
      </c>
      <c r="M51" s="37">
        <f>FC_TRA_RAIL_E!M51+FC_TRA_ROAD_E!M51+FC_TRA_DAVI_E!M51+FC_TRA_DNAVI_E!M51+FC_TRA_PIPE_E!M51</f>
        <v>9.2648323301805675</v>
      </c>
      <c r="N51" s="37">
        <f>FC_TRA_RAIL_E!N51+FC_TRA_ROAD_E!N51+FC_TRA_DAVI_E!N51+FC_TRA_DNAVI_E!N51+FC_TRA_PIPE_E!N51</f>
        <v>17.282803095442819</v>
      </c>
      <c r="O51" s="37">
        <f>FC_TRA_RAIL_E!O51+FC_TRA_ROAD_E!O51+FC_TRA_DAVI_E!O51+FC_TRA_DNAVI_E!O51+FC_TRA_PIPE_E!O51</f>
        <v>23.710146173688745</v>
      </c>
      <c r="P51" s="37">
        <f>FC_TRA_RAIL_E!P51+FC_TRA_ROAD_E!P51+FC_TRA_DAVI_E!P51+FC_TRA_DNAVI_E!P51+FC_TRA_PIPE_E!P51</f>
        <v>26.182201203783315</v>
      </c>
      <c r="Q51" s="37">
        <f>FC_TRA_RAIL_E!Q51+FC_TRA_ROAD_E!Q51+FC_TRA_DAVI_E!Q51+FC_TRA_DNAVI_E!Q51+FC_TRA_PIPE_E!Q51</f>
        <v>30.459931212381768</v>
      </c>
      <c r="R51" s="37">
        <f>FC_TRA_RAIL_E!R51+FC_TRA_ROAD_E!R51+FC_TRA_DAVI_E!R51+FC_TRA_DNAVI_E!R51+FC_TRA_PIPE_E!R51</f>
        <v>36.069561478933792</v>
      </c>
      <c r="S51" s="37">
        <f>FC_TRA_RAIL_E!S51+FC_TRA_ROAD_E!S51+FC_TRA_DAVI_E!S51+FC_TRA_DNAVI_E!S51+FC_TRA_PIPE_E!S51</f>
        <v>44.632416165090277</v>
      </c>
      <c r="T51" s="37">
        <f>FC_TRA_RAIL_E!T51+FC_TRA_ROAD_E!T51+FC_TRA_DAVI_E!T51+FC_TRA_DNAVI_E!T51+FC_TRA_PIPE_E!T51</f>
        <v>56.99294926913155</v>
      </c>
      <c r="U51" s="37">
        <f>FC_TRA_RAIL_E!U51+FC_TRA_ROAD_E!U51+FC_TRA_DAVI_E!U51+FC_TRA_DNAVI_E!U51+FC_TRA_PIPE_E!U51</f>
        <v>59.754772141014612</v>
      </c>
      <c r="V51" s="37">
        <f>FC_TRA_RAIL_E!V51+FC_TRA_ROAD_E!V51+FC_TRA_DAVI_E!V51+FC_TRA_DNAVI_E!V51+FC_TRA_PIPE_E!V51</f>
        <v>63.796388650042992</v>
      </c>
      <c r="W51" s="37">
        <f>FC_TRA_RAIL_E!W51+FC_TRA_ROAD_E!W51+FC_TRA_DAVI_E!W51+FC_TRA_DNAVI_E!W51+FC_TRA_PIPE_E!W51</f>
        <v>60.409200343938096</v>
      </c>
      <c r="X51" s="37">
        <f>FC_TRA_RAIL_E!X51+FC_TRA_ROAD_E!X51+FC_TRA_DAVI_E!X51+FC_TRA_DNAVI_E!X51+FC_TRA_PIPE_E!X51</f>
        <v>61.804643164230427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40.818744625967319</v>
      </c>
      <c r="J52" s="37">
        <f t="shared" si="20"/>
        <v>330.41943250214956</v>
      </c>
      <c r="K52" s="37">
        <f t="shared" si="20"/>
        <v>287.23843508168534</v>
      </c>
      <c r="L52" s="37">
        <f t="shared" si="20"/>
        <v>373.44987102321591</v>
      </c>
      <c r="M52" s="37">
        <f t="shared" si="20"/>
        <v>228.6949269131556</v>
      </c>
      <c r="N52" s="37">
        <f t="shared" si="20"/>
        <v>321.29552880481504</v>
      </c>
      <c r="O52" s="37">
        <f t="shared" si="20"/>
        <v>312.69707652622526</v>
      </c>
      <c r="P52" s="37">
        <f t="shared" si="20"/>
        <v>299.20223559759245</v>
      </c>
      <c r="Q52" s="37">
        <f t="shared" si="20"/>
        <v>349.26440240756654</v>
      </c>
      <c r="R52" s="37">
        <f t="shared" si="20"/>
        <v>294.37016337059322</v>
      </c>
      <c r="S52" s="37">
        <f t="shared" si="20"/>
        <v>235.92545141874461</v>
      </c>
      <c r="T52" s="37">
        <f t="shared" si="20"/>
        <v>303.17291487532242</v>
      </c>
      <c r="U52" s="37">
        <f t="shared" si="20"/>
        <v>493.79570077386069</v>
      </c>
      <c r="V52" s="37">
        <f t="shared" si="20"/>
        <v>610.37558039552869</v>
      </c>
      <c r="W52" s="37">
        <f t="shared" ref="W52:X52" si="21">SUM(W53:W70)</f>
        <v>520.91049011177984</v>
      </c>
      <c r="X52" s="37">
        <f t="shared" si="21"/>
        <v>594.04909716251075</v>
      </c>
    </row>
    <row r="53" spans="1:24" ht="11.25" customHeight="1" x14ac:dyDescent="0.2">
      <c r="A53" s="42" t="s">
        <v>93</v>
      </c>
      <c r="B53" s="9" t="s">
        <v>94</v>
      </c>
      <c r="C53" s="10">
        <f>FC_TRA_RAIL_E!C53+FC_TRA_ROAD_E!C53+FC_TRA_DAVI_E!C53+FC_TRA_DNAVI_E!C53+FC_TRA_PIPE_E!C53</f>
        <v>0</v>
      </c>
      <c r="D53" s="10">
        <f>FC_TRA_RAIL_E!D53+FC_TRA_ROAD_E!D53+FC_TRA_DAVI_E!D53+FC_TRA_DNAVI_E!D53+FC_TRA_PIPE_E!D53</f>
        <v>0</v>
      </c>
      <c r="E53" s="10">
        <f>FC_TRA_RAIL_E!E53+FC_TRA_ROAD_E!E53+FC_TRA_DAVI_E!E53+FC_TRA_DNAVI_E!E53+FC_TRA_PIPE_E!E53</f>
        <v>0</v>
      </c>
      <c r="F53" s="10">
        <f>FC_TRA_RAIL_E!F53+FC_TRA_ROAD_E!F53+FC_TRA_DAVI_E!F53+FC_TRA_DNAVI_E!F53+FC_TRA_PIPE_E!F53</f>
        <v>0</v>
      </c>
      <c r="G53" s="10">
        <f>FC_TRA_RAIL_E!G53+FC_TRA_ROAD_E!G53+FC_TRA_DAVI_E!G53+FC_TRA_DNAVI_E!G53+FC_TRA_PIPE_E!G53</f>
        <v>0</v>
      </c>
      <c r="H53" s="10">
        <f>FC_TRA_RAIL_E!H53+FC_TRA_ROAD_E!H53+FC_TRA_DAVI_E!H53+FC_TRA_DNAVI_E!H53+FC_TRA_PIPE_E!H53</f>
        <v>0</v>
      </c>
      <c r="I53" s="10">
        <f>FC_TRA_RAIL_E!I53+FC_TRA_ROAD_E!I53+FC_TRA_DAVI_E!I53+FC_TRA_DNAVI_E!I53+FC_TRA_PIPE_E!I53</f>
        <v>0</v>
      </c>
      <c r="J53" s="10">
        <f>FC_TRA_RAIL_E!J53+FC_TRA_ROAD_E!J53+FC_TRA_DAVI_E!J53+FC_TRA_DNAVI_E!J53+FC_TRA_PIPE_E!J53</f>
        <v>0</v>
      </c>
      <c r="K53" s="10">
        <f>FC_TRA_RAIL_E!K53+FC_TRA_ROAD_E!K53+FC_TRA_DAVI_E!K53+FC_TRA_DNAVI_E!K53+FC_TRA_PIPE_E!K53</f>
        <v>0</v>
      </c>
      <c r="L53" s="10">
        <f>FC_TRA_RAIL_E!L53+FC_TRA_ROAD_E!L53+FC_TRA_DAVI_E!L53+FC_TRA_DNAVI_E!L53+FC_TRA_PIPE_E!L53</f>
        <v>0</v>
      </c>
      <c r="M53" s="10">
        <f>FC_TRA_RAIL_E!M53+FC_TRA_ROAD_E!M53+FC_TRA_DAVI_E!M53+FC_TRA_DNAVI_E!M53+FC_TRA_PIPE_E!M53</f>
        <v>0</v>
      </c>
      <c r="N53" s="10">
        <f>FC_TRA_RAIL_E!N53+FC_TRA_ROAD_E!N53+FC_TRA_DAVI_E!N53+FC_TRA_DNAVI_E!N53+FC_TRA_PIPE_E!N53</f>
        <v>0</v>
      </c>
      <c r="O53" s="10">
        <f>FC_TRA_RAIL_E!O53+FC_TRA_ROAD_E!O53+FC_TRA_DAVI_E!O53+FC_TRA_DNAVI_E!O53+FC_TRA_PIPE_E!O53</f>
        <v>0</v>
      </c>
      <c r="P53" s="10">
        <f>FC_TRA_RAIL_E!P53+FC_TRA_ROAD_E!P53+FC_TRA_DAVI_E!P53+FC_TRA_DNAVI_E!P53+FC_TRA_PIPE_E!P53</f>
        <v>0</v>
      </c>
      <c r="Q53" s="10">
        <f>FC_TRA_RAIL_E!Q53+FC_TRA_ROAD_E!Q53+FC_TRA_DAVI_E!Q53+FC_TRA_DNAVI_E!Q53+FC_TRA_PIPE_E!Q53</f>
        <v>0</v>
      </c>
      <c r="R53" s="10">
        <f>FC_TRA_RAIL_E!R53+FC_TRA_ROAD_E!R53+FC_TRA_DAVI_E!R53+FC_TRA_DNAVI_E!R53+FC_TRA_PIPE_E!R53</f>
        <v>0</v>
      </c>
      <c r="S53" s="10">
        <f>FC_TRA_RAIL_E!S53+FC_TRA_ROAD_E!S53+FC_TRA_DAVI_E!S53+FC_TRA_DNAVI_E!S53+FC_TRA_PIPE_E!S53</f>
        <v>0</v>
      </c>
      <c r="T53" s="10">
        <f>FC_TRA_RAIL_E!T53+FC_TRA_ROAD_E!T53+FC_TRA_DAVI_E!T53+FC_TRA_DNAVI_E!T53+FC_TRA_PIPE_E!T53</f>
        <v>0</v>
      </c>
      <c r="U53" s="10">
        <f>FC_TRA_RAIL_E!U53+FC_TRA_ROAD_E!U53+FC_TRA_DAVI_E!U53+FC_TRA_DNAVI_E!U53+FC_TRA_PIPE_E!U53</f>
        <v>0</v>
      </c>
      <c r="V53" s="10">
        <f>FC_TRA_RAIL_E!V53+FC_TRA_ROAD_E!V53+FC_TRA_DAVI_E!V53+FC_TRA_DNAVI_E!V53+FC_TRA_PIPE_E!V53</f>
        <v>0</v>
      </c>
      <c r="W53" s="10">
        <f>FC_TRA_RAIL_E!W53+FC_TRA_ROAD_E!W53+FC_TRA_DAVI_E!W53+FC_TRA_DNAVI_E!W53+FC_TRA_PIPE_E!W53</f>
        <v>0</v>
      </c>
      <c r="X53" s="10">
        <f>FC_TRA_RAIL_E!X53+FC_TRA_ROAD_E!X53+FC_TRA_DAVI_E!X53+FC_TRA_DNAVI_E!X53+FC_TRA_PIPE_E!X53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FC_TRA_RAIL_E!C54+FC_TRA_ROAD_E!C54+FC_TRA_DAVI_E!C54+FC_TRA_DNAVI_E!C54+FC_TRA_PIPE_E!C54</f>
        <v>0</v>
      </c>
      <c r="D54" s="10">
        <f>FC_TRA_RAIL_E!D54+FC_TRA_ROAD_E!D54+FC_TRA_DAVI_E!D54+FC_TRA_DNAVI_E!D54+FC_TRA_PIPE_E!D54</f>
        <v>0</v>
      </c>
      <c r="E54" s="10">
        <f>FC_TRA_RAIL_E!E54+FC_TRA_ROAD_E!E54+FC_TRA_DAVI_E!E54+FC_TRA_DNAVI_E!E54+FC_TRA_PIPE_E!E54</f>
        <v>0</v>
      </c>
      <c r="F54" s="10">
        <f>FC_TRA_RAIL_E!F54+FC_TRA_ROAD_E!F54+FC_TRA_DAVI_E!F54+FC_TRA_DNAVI_E!F54+FC_TRA_PIPE_E!F54</f>
        <v>0</v>
      </c>
      <c r="G54" s="10">
        <f>FC_TRA_RAIL_E!G54+FC_TRA_ROAD_E!G54+FC_TRA_DAVI_E!G54+FC_TRA_DNAVI_E!G54+FC_TRA_PIPE_E!G54</f>
        <v>0</v>
      </c>
      <c r="H54" s="10">
        <f>FC_TRA_RAIL_E!H54+FC_TRA_ROAD_E!H54+FC_TRA_DAVI_E!H54+FC_TRA_DNAVI_E!H54+FC_TRA_PIPE_E!H54</f>
        <v>0</v>
      </c>
      <c r="I54" s="10">
        <f>FC_TRA_RAIL_E!I54+FC_TRA_ROAD_E!I54+FC_TRA_DAVI_E!I54+FC_TRA_DNAVI_E!I54+FC_TRA_PIPE_E!I54</f>
        <v>0</v>
      </c>
      <c r="J54" s="10">
        <f>FC_TRA_RAIL_E!J54+FC_TRA_ROAD_E!J54+FC_TRA_DAVI_E!J54+FC_TRA_DNAVI_E!J54+FC_TRA_PIPE_E!J54</f>
        <v>0</v>
      </c>
      <c r="K54" s="10">
        <f>FC_TRA_RAIL_E!K54+FC_TRA_ROAD_E!K54+FC_TRA_DAVI_E!K54+FC_TRA_DNAVI_E!K54+FC_TRA_PIPE_E!K54</f>
        <v>0</v>
      </c>
      <c r="L54" s="10">
        <f>FC_TRA_RAIL_E!L54+FC_TRA_ROAD_E!L54+FC_TRA_DAVI_E!L54+FC_TRA_DNAVI_E!L54+FC_TRA_PIPE_E!L54</f>
        <v>0</v>
      </c>
      <c r="M54" s="10">
        <f>FC_TRA_RAIL_E!M54+FC_TRA_ROAD_E!M54+FC_TRA_DAVI_E!M54+FC_TRA_DNAVI_E!M54+FC_TRA_PIPE_E!M54</f>
        <v>0</v>
      </c>
      <c r="N54" s="10">
        <f>FC_TRA_RAIL_E!N54+FC_TRA_ROAD_E!N54+FC_TRA_DAVI_E!N54+FC_TRA_DNAVI_E!N54+FC_TRA_PIPE_E!N54</f>
        <v>0</v>
      </c>
      <c r="O54" s="10">
        <f>FC_TRA_RAIL_E!O54+FC_TRA_ROAD_E!O54+FC_TRA_DAVI_E!O54+FC_TRA_DNAVI_E!O54+FC_TRA_PIPE_E!O54</f>
        <v>0</v>
      </c>
      <c r="P54" s="10">
        <f>FC_TRA_RAIL_E!P54+FC_TRA_ROAD_E!P54+FC_TRA_DAVI_E!P54+FC_TRA_DNAVI_E!P54+FC_TRA_PIPE_E!P54</f>
        <v>0</v>
      </c>
      <c r="Q54" s="10">
        <f>FC_TRA_RAIL_E!Q54+FC_TRA_ROAD_E!Q54+FC_TRA_DAVI_E!Q54+FC_TRA_DNAVI_E!Q54+FC_TRA_PIPE_E!Q54</f>
        <v>0</v>
      </c>
      <c r="R54" s="10">
        <f>FC_TRA_RAIL_E!R54+FC_TRA_ROAD_E!R54+FC_TRA_DAVI_E!R54+FC_TRA_DNAVI_E!R54+FC_TRA_PIPE_E!R54</f>
        <v>0</v>
      </c>
      <c r="S54" s="10">
        <f>FC_TRA_RAIL_E!S54+FC_TRA_ROAD_E!S54+FC_TRA_DAVI_E!S54+FC_TRA_DNAVI_E!S54+FC_TRA_PIPE_E!S54</f>
        <v>0</v>
      </c>
      <c r="T54" s="10">
        <f>FC_TRA_RAIL_E!T54+FC_TRA_ROAD_E!T54+FC_TRA_DAVI_E!T54+FC_TRA_DNAVI_E!T54+FC_TRA_PIPE_E!T54</f>
        <v>0</v>
      </c>
      <c r="U54" s="10">
        <f>FC_TRA_RAIL_E!U54+FC_TRA_ROAD_E!U54+FC_TRA_DAVI_E!U54+FC_TRA_DNAVI_E!U54+FC_TRA_PIPE_E!U54</f>
        <v>0</v>
      </c>
      <c r="V54" s="10">
        <f>FC_TRA_RAIL_E!V54+FC_TRA_ROAD_E!V54+FC_TRA_DAVI_E!V54+FC_TRA_DNAVI_E!V54+FC_TRA_PIPE_E!V54</f>
        <v>0</v>
      </c>
      <c r="W54" s="10">
        <f>FC_TRA_RAIL_E!W54+FC_TRA_ROAD_E!W54+FC_TRA_DAVI_E!W54+FC_TRA_DNAVI_E!W54+FC_TRA_PIPE_E!W54</f>
        <v>0</v>
      </c>
      <c r="X54" s="10">
        <f>FC_TRA_RAIL_E!X54+FC_TRA_ROAD_E!X54+FC_TRA_DAVI_E!X54+FC_TRA_DNAVI_E!X54+FC_TRA_PIPE_E!X54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FC_TRA_RAIL_E!C55+FC_TRA_ROAD_E!C55+FC_TRA_DAVI_E!C55+FC_TRA_DNAVI_E!C55+FC_TRA_PIPE_E!C55</f>
        <v>0</v>
      </c>
      <c r="D55" s="10">
        <f>FC_TRA_RAIL_E!D55+FC_TRA_ROAD_E!D55+FC_TRA_DAVI_E!D55+FC_TRA_DNAVI_E!D55+FC_TRA_PIPE_E!D55</f>
        <v>0</v>
      </c>
      <c r="E55" s="10">
        <f>FC_TRA_RAIL_E!E55+FC_TRA_ROAD_E!E55+FC_TRA_DAVI_E!E55+FC_TRA_DNAVI_E!E55+FC_TRA_PIPE_E!E55</f>
        <v>0</v>
      </c>
      <c r="F55" s="10">
        <f>FC_TRA_RAIL_E!F55+FC_TRA_ROAD_E!F55+FC_TRA_DAVI_E!F55+FC_TRA_DNAVI_E!F55+FC_TRA_PIPE_E!F55</f>
        <v>0</v>
      </c>
      <c r="G55" s="10">
        <f>FC_TRA_RAIL_E!G55+FC_TRA_ROAD_E!G55+FC_TRA_DAVI_E!G55+FC_TRA_DNAVI_E!G55+FC_TRA_PIPE_E!G55</f>
        <v>0</v>
      </c>
      <c r="H55" s="10">
        <f>FC_TRA_RAIL_E!H55+FC_TRA_ROAD_E!H55+FC_TRA_DAVI_E!H55+FC_TRA_DNAVI_E!H55+FC_TRA_PIPE_E!H55</f>
        <v>0</v>
      </c>
      <c r="I55" s="10">
        <f>FC_TRA_RAIL_E!I55+FC_TRA_ROAD_E!I55+FC_TRA_DAVI_E!I55+FC_TRA_DNAVI_E!I55+FC_TRA_PIPE_E!I55</f>
        <v>0</v>
      </c>
      <c r="J55" s="10">
        <f>FC_TRA_RAIL_E!J55+FC_TRA_ROAD_E!J55+FC_TRA_DAVI_E!J55+FC_TRA_DNAVI_E!J55+FC_TRA_PIPE_E!J55</f>
        <v>0</v>
      </c>
      <c r="K55" s="10">
        <f>FC_TRA_RAIL_E!K55+FC_TRA_ROAD_E!K55+FC_TRA_DAVI_E!K55+FC_TRA_DNAVI_E!K55+FC_TRA_PIPE_E!K55</f>
        <v>0</v>
      </c>
      <c r="L55" s="10">
        <f>FC_TRA_RAIL_E!L55+FC_TRA_ROAD_E!L55+FC_TRA_DAVI_E!L55+FC_TRA_DNAVI_E!L55+FC_TRA_PIPE_E!L55</f>
        <v>0</v>
      </c>
      <c r="M55" s="10">
        <f>FC_TRA_RAIL_E!M55+FC_TRA_ROAD_E!M55+FC_TRA_DAVI_E!M55+FC_TRA_DNAVI_E!M55+FC_TRA_PIPE_E!M55</f>
        <v>0</v>
      </c>
      <c r="N55" s="10">
        <f>FC_TRA_RAIL_E!N55+FC_TRA_ROAD_E!N55+FC_TRA_DAVI_E!N55+FC_TRA_DNAVI_E!N55+FC_TRA_PIPE_E!N55</f>
        <v>0</v>
      </c>
      <c r="O55" s="10">
        <f>FC_TRA_RAIL_E!O55+FC_TRA_ROAD_E!O55+FC_TRA_DAVI_E!O55+FC_TRA_DNAVI_E!O55+FC_TRA_PIPE_E!O55</f>
        <v>0</v>
      </c>
      <c r="P55" s="10">
        <f>FC_TRA_RAIL_E!P55+FC_TRA_ROAD_E!P55+FC_TRA_DAVI_E!P55+FC_TRA_DNAVI_E!P55+FC_TRA_PIPE_E!P55</f>
        <v>0</v>
      </c>
      <c r="Q55" s="10">
        <f>FC_TRA_RAIL_E!Q55+FC_TRA_ROAD_E!Q55+FC_TRA_DAVI_E!Q55+FC_TRA_DNAVI_E!Q55+FC_TRA_PIPE_E!Q55</f>
        <v>0</v>
      </c>
      <c r="R55" s="10">
        <f>FC_TRA_RAIL_E!R55+FC_TRA_ROAD_E!R55+FC_TRA_DAVI_E!R55+FC_TRA_DNAVI_E!R55+FC_TRA_PIPE_E!R55</f>
        <v>0</v>
      </c>
      <c r="S55" s="10">
        <f>FC_TRA_RAIL_E!S55+FC_TRA_ROAD_E!S55+FC_TRA_DAVI_E!S55+FC_TRA_DNAVI_E!S55+FC_TRA_PIPE_E!S55</f>
        <v>0</v>
      </c>
      <c r="T55" s="10">
        <f>FC_TRA_RAIL_E!T55+FC_TRA_ROAD_E!T55+FC_TRA_DAVI_E!T55+FC_TRA_DNAVI_E!T55+FC_TRA_PIPE_E!T55</f>
        <v>0</v>
      </c>
      <c r="U55" s="10">
        <f>FC_TRA_RAIL_E!U55+FC_TRA_ROAD_E!U55+FC_TRA_DAVI_E!U55+FC_TRA_DNAVI_E!U55+FC_TRA_PIPE_E!U55</f>
        <v>0</v>
      </c>
      <c r="V55" s="10">
        <f>FC_TRA_RAIL_E!V55+FC_TRA_ROAD_E!V55+FC_TRA_DAVI_E!V55+FC_TRA_DNAVI_E!V55+FC_TRA_PIPE_E!V55</f>
        <v>0</v>
      </c>
      <c r="W55" s="10">
        <f>FC_TRA_RAIL_E!W55+FC_TRA_ROAD_E!W55+FC_TRA_DAVI_E!W55+FC_TRA_DNAVI_E!W55+FC_TRA_PIPE_E!W55</f>
        <v>0</v>
      </c>
      <c r="X55" s="10">
        <f>FC_TRA_RAIL_E!X55+FC_TRA_ROAD_E!X55+FC_TRA_DAVI_E!X55+FC_TRA_DNAVI_E!X55+FC_TRA_PIPE_E!X55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FC_TRA_RAIL_E!C56+FC_TRA_ROAD_E!C56+FC_TRA_DAVI_E!C56+FC_TRA_DNAVI_E!C56+FC_TRA_PIPE_E!C56</f>
        <v>0</v>
      </c>
      <c r="D56" s="10">
        <f>FC_TRA_RAIL_E!D56+FC_TRA_ROAD_E!D56+FC_TRA_DAVI_E!D56+FC_TRA_DNAVI_E!D56+FC_TRA_PIPE_E!D56</f>
        <v>0</v>
      </c>
      <c r="E56" s="10">
        <f>FC_TRA_RAIL_E!E56+FC_TRA_ROAD_E!E56+FC_TRA_DAVI_E!E56+FC_TRA_DNAVI_E!E56+FC_TRA_PIPE_E!E56</f>
        <v>0</v>
      </c>
      <c r="F56" s="10">
        <f>FC_TRA_RAIL_E!F56+FC_TRA_ROAD_E!F56+FC_TRA_DAVI_E!F56+FC_TRA_DNAVI_E!F56+FC_TRA_PIPE_E!F56</f>
        <v>0</v>
      </c>
      <c r="G56" s="10">
        <f>FC_TRA_RAIL_E!G56+FC_TRA_ROAD_E!G56+FC_TRA_DAVI_E!G56+FC_TRA_DNAVI_E!G56+FC_TRA_PIPE_E!G56</f>
        <v>0</v>
      </c>
      <c r="H56" s="10">
        <f>FC_TRA_RAIL_E!H56+FC_TRA_ROAD_E!H56+FC_TRA_DAVI_E!H56+FC_TRA_DNAVI_E!H56+FC_TRA_PIPE_E!H56</f>
        <v>0</v>
      </c>
      <c r="I56" s="10">
        <f>FC_TRA_RAIL_E!I56+FC_TRA_ROAD_E!I56+FC_TRA_DAVI_E!I56+FC_TRA_DNAVI_E!I56+FC_TRA_PIPE_E!I56</f>
        <v>0</v>
      </c>
      <c r="J56" s="10">
        <f>FC_TRA_RAIL_E!J56+FC_TRA_ROAD_E!J56+FC_TRA_DAVI_E!J56+FC_TRA_DNAVI_E!J56+FC_TRA_PIPE_E!J56</f>
        <v>0</v>
      </c>
      <c r="K56" s="10">
        <f>FC_TRA_RAIL_E!K56+FC_TRA_ROAD_E!K56+FC_TRA_DAVI_E!K56+FC_TRA_DNAVI_E!K56+FC_TRA_PIPE_E!K56</f>
        <v>0</v>
      </c>
      <c r="L56" s="10">
        <f>FC_TRA_RAIL_E!L56+FC_TRA_ROAD_E!L56+FC_TRA_DAVI_E!L56+FC_TRA_DNAVI_E!L56+FC_TRA_PIPE_E!L56</f>
        <v>0</v>
      </c>
      <c r="M56" s="10">
        <f>FC_TRA_RAIL_E!M56+FC_TRA_ROAD_E!M56+FC_TRA_DAVI_E!M56+FC_TRA_DNAVI_E!M56+FC_TRA_PIPE_E!M56</f>
        <v>0</v>
      </c>
      <c r="N56" s="10">
        <f>FC_TRA_RAIL_E!N56+FC_TRA_ROAD_E!N56+FC_TRA_DAVI_E!N56+FC_TRA_DNAVI_E!N56+FC_TRA_PIPE_E!N56</f>
        <v>0</v>
      </c>
      <c r="O56" s="10">
        <f>FC_TRA_RAIL_E!O56+FC_TRA_ROAD_E!O56+FC_TRA_DAVI_E!O56+FC_TRA_DNAVI_E!O56+FC_TRA_PIPE_E!O56</f>
        <v>0</v>
      </c>
      <c r="P56" s="10">
        <f>FC_TRA_RAIL_E!P56+FC_TRA_ROAD_E!P56+FC_TRA_DAVI_E!P56+FC_TRA_DNAVI_E!P56+FC_TRA_PIPE_E!P56</f>
        <v>0</v>
      </c>
      <c r="Q56" s="10">
        <f>FC_TRA_RAIL_E!Q56+FC_TRA_ROAD_E!Q56+FC_TRA_DAVI_E!Q56+FC_TRA_DNAVI_E!Q56+FC_TRA_PIPE_E!Q56</f>
        <v>0</v>
      </c>
      <c r="R56" s="10">
        <f>FC_TRA_RAIL_E!R56+FC_TRA_ROAD_E!R56+FC_TRA_DAVI_E!R56+FC_TRA_DNAVI_E!R56+FC_TRA_PIPE_E!R56</f>
        <v>0</v>
      </c>
      <c r="S56" s="10">
        <f>FC_TRA_RAIL_E!S56+FC_TRA_ROAD_E!S56+FC_TRA_DAVI_E!S56+FC_TRA_DNAVI_E!S56+FC_TRA_PIPE_E!S56</f>
        <v>0</v>
      </c>
      <c r="T56" s="10">
        <f>FC_TRA_RAIL_E!T56+FC_TRA_ROAD_E!T56+FC_TRA_DAVI_E!T56+FC_TRA_DNAVI_E!T56+FC_TRA_PIPE_E!T56</f>
        <v>0</v>
      </c>
      <c r="U56" s="10">
        <f>FC_TRA_RAIL_E!U56+FC_TRA_ROAD_E!U56+FC_TRA_DAVI_E!U56+FC_TRA_DNAVI_E!U56+FC_TRA_PIPE_E!U56</f>
        <v>0</v>
      </c>
      <c r="V56" s="10">
        <f>FC_TRA_RAIL_E!V56+FC_TRA_ROAD_E!V56+FC_TRA_DAVI_E!V56+FC_TRA_DNAVI_E!V56+FC_TRA_PIPE_E!V56</f>
        <v>0</v>
      </c>
      <c r="W56" s="10">
        <f>FC_TRA_RAIL_E!W56+FC_TRA_ROAD_E!W56+FC_TRA_DAVI_E!W56+FC_TRA_DNAVI_E!W56+FC_TRA_PIPE_E!W56</f>
        <v>0</v>
      </c>
      <c r="X56" s="10">
        <f>FC_TRA_RAIL_E!X56+FC_TRA_ROAD_E!X56+FC_TRA_DAVI_E!X56+FC_TRA_DNAVI_E!X56+FC_TRA_PIPE_E!X56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FC_TRA_RAIL_E!C57+FC_TRA_ROAD_E!C57+FC_TRA_DAVI_E!C57+FC_TRA_DNAVI_E!C57+FC_TRA_PIPE_E!C57</f>
        <v>0</v>
      </c>
      <c r="D57" s="10">
        <f>FC_TRA_RAIL_E!D57+FC_TRA_ROAD_E!D57+FC_TRA_DAVI_E!D57+FC_TRA_DNAVI_E!D57+FC_TRA_PIPE_E!D57</f>
        <v>0</v>
      </c>
      <c r="E57" s="10">
        <f>FC_TRA_RAIL_E!E57+FC_TRA_ROAD_E!E57+FC_TRA_DAVI_E!E57+FC_TRA_DNAVI_E!E57+FC_TRA_PIPE_E!E57</f>
        <v>0</v>
      </c>
      <c r="F57" s="10">
        <f>FC_TRA_RAIL_E!F57+FC_TRA_ROAD_E!F57+FC_TRA_DAVI_E!F57+FC_TRA_DNAVI_E!F57+FC_TRA_PIPE_E!F57</f>
        <v>0</v>
      </c>
      <c r="G57" s="10">
        <f>FC_TRA_RAIL_E!G57+FC_TRA_ROAD_E!G57+FC_TRA_DAVI_E!G57+FC_TRA_DNAVI_E!G57+FC_TRA_PIPE_E!G57</f>
        <v>0</v>
      </c>
      <c r="H57" s="10">
        <f>FC_TRA_RAIL_E!H57+FC_TRA_ROAD_E!H57+FC_TRA_DAVI_E!H57+FC_TRA_DNAVI_E!H57+FC_TRA_PIPE_E!H57</f>
        <v>0</v>
      </c>
      <c r="I57" s="10">
        <f>FC_TRA_RAIL_E!I57+FC_TRA_ROAD_E!I57+FC_TRA_DAVI_E!I57+FC_TRA_DNAVI_E!I57+FC_TRA_PIPE_E!I57</f>
        <v>0</v>
      </c>
      <c r="J57" s="10">
        <f>FC_TRA_RAIL_E!J57+FC_TRA_ROAD_E!J57+FC_TRA_DAVI_E!J57+FC_TRA_DNAVI_E!J57+FC_TRA_PIPE_E!J57</f>
        <v>0</v>
      </c>
      <c r="K57" s="10">
        <f>FC_TRA_RAIL_E!K57+FC_TRA_ROAD_E!K57+FC_TRA_DAVI_E!K57+FC_TRA_DNAVI_E!K57+FC_TRA_PIPE_E!K57</f>
        <v>0</v>
      </c>
      <c r="L57" s="10">
        <f>FC_TRA_RAIL_E!L57+FC_TRA_ROAD_E!L57+FC_TRA_DAVI_E!L57+FC_TRA_DNAVI_E!L57+FC_TRA_PIPE_E!L57</f>
        <v>0</v>
      </c>
      <c r="M57" s="10">
        <f>FC_TRA_RAIL_E!M57+FC_TRA_ROAD_E!M57+FC_TRA_DAVI_E!M57+FC_TRA_DNAVI_E!M57+FC_TRA_PIPE_E!M57</f>
        <v>0</v>
      </c>
      <c r="N57" s="10">
        <f>FC_TRA_RAIL_E!N57+FC_TRA_ROAD_E!N57+FC_TRA_DAVI_E!N57+FC_TRA_DNAVI_E!N57+FC_TRA_PIPE_E!N57</f>
        <v>0</v>
      </c>
      <c r="O57" s="10">
        <f>FC_TRA_RAIL_E!O57+FC_TRA_ROAD_E!O57+FC_TRA_DAVI_E!O57+FC_TRA_DNAVI_E!O57+FC_TRA_PIPE_E!O57</f>
        <v>0</v>
      </c>
      <c r="P57" s="10">
        <f>FC_TRA_RAIL_E!P57+FC_TRA_ROAD_E!P57+FC_TRA_DAVI_E!P57+FC_TRA_DNAVI_E!P57+FC_TRA_PIPE_E!P57</f>
        <v>0</v>
      </c>
      <c r="Q57" s="10">
        <f>FC_TRA_RAIL_E!Q57+FC_TRA_ROAD_E!Q57+FC_TRA_DAVI_E!Q57+FC_TRA_DNAVI_E!Q57+FC_TRA_PIPE_E!Q57</f>
        <v>0</v>
      </c>
      <c r="R57" s="10">
        <f>FC_TRA_RAIL_E!R57+FC_TRA_ROAD_E!R57+FC_TRA_DAVI_E!R57+FC_TRA_DNAVI_E!R57+FC_TRA_PIPE_E!R57</f>
        <v>0</v>
      </c>
      <c r="S57" s="10">
        <f>FC_TRA_RAIL_E!S57+FC_TRA_ROAD_E!S57+FC_TRA_DAVI_E!S57+FC_TRA_DNAVI_E!S57+FC_TRA_PIPE_E!S57</f>
        <v>0</v>
      </c>
      <c r="T57" s="10">
        <f>FC_TRA_RAIL_E!T57+FC_TRA_ROAD_E!T57+FC_TRA_DAVI_E!T57+FC_TRA_DNAVI_E!T57+FC_TRA_PIPE_E!T57</f>
        <v>0</v>
      </c>
      <c r="U57" s="10">
        <f>FC_TRA_RAIL_E!U57+FC_TRA_ROAD_E!U57+FC_TRA_DAVI_E!U57+FC_TRA_DNAVI_E!U57+FC_TRA_PIPE_E!U57</f>
        <v>0</v>
      </c>
      <c r="V57" s="10">
        <f>FC_TRA_RAIL_E!V57+FC_TRA_ROAD_E!V57+FC_TRA_DAVI_E!V57+FC_TRA_DNAVI_E!V57+FC_TRA_PIPE_E!V57</f>
        <v>0</v>
      </c>
      <c r="W57" s="10">
        <f>FC_TRA_RAIL_E!W57+FC_TRA_ROAD_E!W57+FC_TRA_DAVI_E!W57+FC_TRA_DNAVI_E!W57+FC_TRA_PIPE_E!W57</f>
        <v>0</v>
      </c>
      <c r="X57" s="10">
        <f>FC_TRA_RAIL_E!X57+FC_TRA_ROAD_E!X57+FC_TRA_DAVI_E!X57+FC_TRA_DNAVI_E!X57+FC_TRA_PIPE_E!X57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FC_TRA_RAIL_E!C58+FC_TRA_ROAD_E!C58+FC_TRA_DAVI_E!C58+FC_TRA_DNAVI_E!C58+FC_TRA_PIPE_E!C58</f>
        <v>0</v>
      </c>
      <c r="D58" s="10">
        <f>FC_TRA_RAIL_E!D58+FC_TRA_ROAD_E!D58+FC_TRA_DAVI_E!D58+FC_TRA_DNAVI_E!D58+FC_TRA_PIPE_E!D58</f>
        <v>0</v>
      </c>
      <c r="E58" s="10">
        <f>FC_TRA_RAIL_E!E58+FC_TRA_ROAD_E!E58+FC_TRA_DAVI_E!E58+FC_TRA_DNAVI_E!E58+FC_TRA_PIPE_E!E58</f>
        <v>0</v>
      </c>
      <c r="F58" s="10">
        <f>FC_TRA_RAIL_E!F58+FC_TRA_ROAD_E!F58+FC_TRA_DAVI_E!F58+FC_TRA_DNAVI_E!F58+FC_TRA_PIPE_E!F58</f>
        <v>0</v>
      </c>
      <c r="G58" s="10">
        <f>FC_TRA_RAIL_E!G58+FC_TRA_ROAD_E!G58+FC_TRA_DAVI_E!G58+FC_TRA_DNAVI_E!G58+FC_TRA_PIPE_E!G58</f>
        <v>0</v>
      </c>
      <c r="H58" s="10">
        <f>FC_TRA_RAIL_E!H58+FC_TRA_ROAD_E!H58+FC_TRA_DAVI_E!H58+FC_TRA_DNAVI_E!H58+FC_TRA_PIPE_E!H58</f>
        <v>0</v>
      </c>
      <c r="I58" s="10">
        <f>FC_TRA_RAIL_E!I58+FC_TRA_ROAD_E!I58+FC_TRA_DAVI_E!I58+FC_TRA_DNAVI_E!I58+FC_TRA_PIPE_E!I58</f>
        <v>0</v>
      </c>
      <c r="J58" s="10">
        <f>FC_TRA_RAIL_E!J58+FC_TRA_ROAD_E!J58+FC_TRA_DAVI_E!J58+FC_TRA_DNAVI_E!J58+FC_TRA_PIPE_E!J58</f>
        <v>0</v>
      </c>
      <c r="K58" s="10">
        <f>FC_TRA_RAIL_E!K58+FC_TRA_ROAD_E!K58+FC_TRA_DAVI_E!K58+FC_TRA_DNAVI_E!K58+FC_TRA_PIPE_E!K58</f>
        <v>0</v>
      </c>
      <c r="L58" s="10">
        <f>FC_TRA_RAIL_E!L58+FC_TRA_ROAD_E!L58+FC_TRA_DAVI_E!L58+FC_TRA_DNAVI_E!L58+FC_TRA_PIPE_E!L58</f>
        <v>0</v>
      </c>
      <c r="M58" s="10">
        <f>FC_TRA_RAIL_E!M58+FC_TRA_ROAD_E!M58+FC_TRA_DAVI_E!M58+FC_TRA_DNAVI_E!M58+FC_TRA_PIPE_E!M58</f>
        <v>0</v>
      </c>
      <c r="N58" s="10">
        <f>FC_TRA_RAIL_E!N58+FC_TRA_ROAD_E!N58+FC_TRA_DAVI_E!N58+FC_TRA_DNAVI_E!N58+FC_TRA_PIPE_E!N58</f>
        <v>0</v>
      </c>
      <c r="O58" s="10">
        <f>FC_TRA_RAIL_E!O58+FC_TRA_ROAD_E!O58+FC_TRA_DAVI_E!O58+FC_TRA_DNAVI_E!O58+FC_TRA_PIPE_E!O58</f>
        <v>0</v>
      </c>
      <c r="P58" s="10">
        <f>FC_TRA_RAIL_E!P58+FC_TRA_ROAD_E!P58+FC_TRA_DAVI_E!P58+FC_TRA_DNAVI_E!P58+FC_TRA_PIPE_E!P58</f>
        <v>0</v>
      </c>
      <c r="Q58" s="10">
        <f>FC_TRA_RAIL_E!Q58+FC_TRA_ROAD_E!Q58+FC_TRA_DAVI_E!Q58+FC_TRA_DNAVI_E!Q58+FC_TRA_PIPE_E!Q58</f>
        <v>0</v>
      </c>
      <c r="R58" s="10">
        <f>FC_TRA_RAIL_E!R58+FC_TRA_ROAD_E!R58+FC_TRA_DAVI_E!R58+FC_TRA_DNAVI_E!R58+FC_TRA_PIPE_E!R58</f>
        <v>0</v>
      </c>
      <c r="S58" s="10">
        <f>FC_TRA_RAIL_E!S58+FC_TRA_ROAD_E!S58+FC_TRA_DAVI_E!S58+FC_TRA_DNAVI_E!S58+FC_TRA_PIPE_E!S58</f>
        <v>0</v>
      </c>
      <c r="T58" s="10">
        <f>FC_TRA_RAIL_E!T58+FC_TRA_ROAD_E!T58+FC_TRA_DAVI_E!T58+FC_TRA_DNAVI_E!T58+FC_TRA_PIPE_E!T58</f>
        <v>0</v>
      </c>
      <c r="U58" s="10">
        <f>FC_TRA_RAIL_E!U58+FC_TRA_ROAD_E!U58+FC_TRA_DAVI_E!U58+FC_TRA_DNAVI_E!U58+FC_TRA_PIPE_E!U58</f>
        <v>0</v>
      </c>
      <c r="V58" s="10">
        <f>FC_TRA_RAIL_E!V58+FC_TRA_ROAD_E!V58+FC_TRA_DAVI_E!V58+FC_TRA_DNAVI_E!V58+FC_TRA_PIPE_E!V58</f>
        <v>0</v>
      </c>
      <c r="W58" s="10">
        <f>FC_TRA_RAIL_E!W58+FC_TRA_ROAD_E!W58+FC_TRA_DAVI_E!W58+FC_TRA_DNAVI_E!W58+FC_TRA_PIPE_E!W58</f>
        <v>0</v>
      </c>
      <c r="X58" s="10">
        <f>FC_TRA_RAIL_E!X58+FC_TRA_ROAD_E!X58+FC_TRA_DAVI_E!X58+FC_TRA_DNAVI_E!X58+FC_TRA_PIPE_E!X58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FC_TRA_RAIL_E!C59+FC_TRA_ROAD_E!C59+FC_TRA_DAVI_E!C59+FC_TRA_DNAVI_E!C59+FC_TRA_PIPE_E!C59</f>
        <v>0</v>
      </c>
      <c r="D59" s="10">
        <f>FC_TRA_RAIL_E!D59+FC_TRA_ROAD_E!D59+FC_TRA_DAVI_E!D59+FC_TRA_DNAVI_E!D59+FC_TRA_PIPE_E!D59</f>
        <v>0</v>
      </c>
      <c r="E59" s="10">
        <f>FC_TRA_RAIL_E!E59+FC_TRA_ROAD_E!E59+FC_TRA_DAVI_E!E59+FC_TRA_DNAVI_E!E59+FC_TRA_PIPE_E!E59</f>
        <v>0</v>
      </c>
      <c r="F59" s="10">
        <f>FC_TRA_RAIL_E!F59+FC_TRA_ROAD_E!F59+FC_TRA_DAVI_E!F59+FC_TRA_DNAVI_E!F59+FC_TRA_PIPE_E!F59</f>
        <v>0</v>
      </c>
      <c r="G59" s="10">
        <f>FC_TRA_RAIL_E!G59+FC_TRA_ROAD_E!G59+FC_TRA_DAVI_E!G59+FC_TRA_DNAVI_E!G59+FC_TRA_PIPE_E!G59</f>
        <v>0</v>
      </c>
      <c r="H59" s="10">
        <f>FC_TRA_RAIL_E!H59+FC_TRA_ROAD_E!H59+FC_TRA_DAVI_E!H59+FC_TRA_DNAVI_E!H59+FC_TRA_PIPE_E!H59</f>
        <v>0</v>
      </c>
      <c r="I59" s="10">
        <f>FC_TRA_RAIL_E!I59+FC_TRA_ROAD_E!I59+FC_TRA_DAVI_E!I59+FC_TRA_DNAVI_E!I59+FC_TRA_PIPE_E!I59</f>
        <v>0</v>
      </c>
      <c r="J59" s="10">
        <f>FC_TRA_RAIL_E!J59+FC_TRA_ROAD_E!J59+FC_TRA_DAVI_E!J59+FC_TRA_DNAVI_E!J59+FC_TRA_PIPE_E!J59</f>
        <v>0</v>
      </c>
      <c r="K59" s="10">
        <f>FC_TRA_RAIL_E!K59+FC_TRA_ROAD_E!K59+FC_TRA_DAVI_E!K59+FC_TRA_DNAVI_E!K59+FC_TRA_PIPE_E!K59</f>
        <v>0</v>
      </c>
      <c r="L59" s="10">
        <f>FC_TRA_RAIL_E!L59+FC_TRA_ROAD_E!L59+FC_TRA_DAVI_E!L59+FC_TRA_DNAVI_E!L59+FC_TRA_PIPE_E!L59</f>
        <v>0</v>
      </c>
      <c r="M59" s="10">
        <f>FC_TRA_RAIL_E!M59+FC_TRA_ROAD_E!M59+FC_TRA_DAVI_E!M59+FC_TRA_DNAVI_E!M59+FC_TRA_PIPE_E!M59</f>
        <v>0</v>
      </c>
      <c r="N59" s="10">
        <f>FC_TRA_RAIL_E!N59+FC_TRA_ROAD_E!N59+FC_TRA_DAVI_E!N59+FC_TRA_DNAVI_E!N59+FC_TRA_PIPE_E!N59</f>
        <v>0</v>
      </c>
      <c r="O59" s="10">
        <f>FC_TRA_RAIL_E!O59+FC_TRA_ROAD_E!O59+FC_TRA_DAVI_E!O59+FC_TRA_DNAVI_E!O59+FC_TRA_PIPE_E!O59</f>
        <v>0</v>
      </c>
      <c r="P59" s="10">
        <f>FC_TRA_RAIL_E!P59+FC_TRA_ROAD_E!P59+FC_TRA_DAVI_E!P59+FC_TRA_DNAVI_E!P59+FC_TRA_PIPE_E!P59</f>
        <v>0</v>
      </c>
      <c r="Q59" s="10">
        <f>FC_TRA_RAIL_E!Q59+FC_TRA_ROAD_E!Q59+FC_TRA_DAVI_E!Q59+FC_TRA_DNAVI_E!Q59+FC_TRA_PIPE_E!Q59</f>
        <v>0</v>
      </c>
      <c r="R59" s="10">
        <f>FC_TRA_RAIL_E!R59+FC_TRA_ROAD_E!R59+FC_TRA_DAVI_E!R59+FC_TRA_DNAVI_E!R59+FC_TRA_PIPE_E!R59</f>
        <v>0</v>
      </c>
      <c r="S59" s="10">
        <f>FC_TRA_RAIL_E!S59+FC_TRA_ROAD_E!S59+FC_TRA_DAVI_E!S59+FC_TRA_DNAVI_E!S59+FC_TRA_PIPE_E!S59</f>
        <v>0</v>
      </c>
      <c r="T59" s="10">
        <f>FC_TRA_RAIL_E!T59+FC_TRA_ROAD_E!T59+FC_TRA_DAVI_E!T59+FC_TRA_DNAVI_E!T59+FC_TRA_PIPE_E!T59</f>
        <v>0</v>
      </c>
      <c r="U59" s="10">
        <f>FC_TRA_RAIL_E!U59+FC_TRA_ROAD_E!U59+FC_TRA_DAVI_E!U59+FC_TRA_DNAVI_E!U59+FC_TRA_PIPE_E!U59</f>
        <v>0</v>
      </c>
      <c r="V59" s="10">
        <f>FC_TRA_RAIL_E!V59+FC_TRA_ROAD_E!V59+FC_TRA_DAVI_E!V59+FC_TRA_DNAVI_E!V59+FC_TRA_PIPE_E!V59</f>
        <v>0</v>
      </c>
      <c r="W59" s="10">
        <f>FC_TRA_RAIL_E!W59+FC_TRA_ROAD_E!W59+FC_TRA_DAVI_E!W59+FC_TRA_DNAVI_E!W59+FC_TRA_PIPE_E!W59</f>
        <v>0</v>
      </c>
      <c r="X59" s="10">
        <f>FC_TRA_RAIL_E!X59+FC_TRA_ROAD_E!X59+FC_TRA_DAVI_E!X59+FC_TRA_DNAVI_E!X59+FC_TRA_PIPE_E!X59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FC_TRA_RAIL_E!C60+FC_TRA_ROAD_E!C60+FC_TRA_DAVI_E!C60+FC_TRA_DNAVI_E!C60+FC_TRA_PIPE_E!C60</f>
        <v>0</v>
      </c>
      <c r="D60" s="10">
        <f>FC_TRA_RAIL_E!D60+FC_TRA_ROAD_E!D60+FC_TRA_DAVI_E!D60+FC_TRA_DNAVI_E!D60+FC_TRA_PIPE_E!D60</f>
        <v>0</v>
      </c>
      <c r="E60" s="10">
        <f>FC_TRA_RAIL_E!E60+FC_TRA_ROAD_E!E60+FC_TRA_DAVI_E!E60+FC_TRA_DNAVI_E!E60+FC_TRA_PIPE_E!E60</f>
        <v>0</v>
      </c>
      <c r="F60" s="10">
        <f>FC_TRA_RAIL_E!F60+FC_TRA_ROAD_E!F60+FC_TRA_DAVI_E!F60+FC_TRA_DNAVI_E!F60+FC_TRA_PIPE_E!F60</f>
        <v>0</v>
      </c>
      <c r="G60" s="10">
        <f>FC_TRA_RAIL_E!G60+FC_TRA_ROAD_E!G60+FC_TRA_DAVI_E!G60+FC_TRA_DNAVI_E!G60+FC_TRA_PIPE_E!G60</f>
        <v>0</v>
      </c>
      <c r="H60" s="10">
        <f>FC_TRA_RAIL_E!H60+FC_TRA_ROAD_E!H60+FC_TRA_DAVI_E!H60+FC_TRA_DNAVI_E!H60+FC_TRA_PIPE_E!H60</f>
        <v>0</v>
      </c>
      <c r="I60" s="10">
        <f>FC_TRA_RAIL_E!I60+FC_TRA_ROAD_E!I60+FC_TRA_DAVI_E!I60+FC_TRA_DNAVI_E!I60+FC_TRA_PIPE_E!I60</f>
        <v>0</v>
      </c>
      <c r="J60" s="10">
        <f>FC_TRA_RAIL_E!J60+FC_TRA_ROAD_E!J60+FC_TRA_DAVI_E!J60+FC_TRA_DNAVI_E!J60+FC_TRA_PIPE_E!J60</f>
        <v>0</v>
      </c>
      <c r="K60" s="10">
        <f>FC_TRA_RAIL_E!K60+FC_TRA_ROAD_E!K60+FC_TRA_DAVI_E!K60+FC_TRA_DNAVI_E!K60+FC_TRA_PIPE_E!K60</f>
        <v>0</v>
      </c>
      <c r="L60" s="10">
        <f>FC_TRA_RAIL_E!L60+FC_TRA_ROAD_E!L60+FC_TRA_DAVI_E!L60+FC_TRA_DNAVI_E!L60+FC_TRA_PIPE_E!L60</f>
        <v>0</v>
      </c>
      <c r="M60" s="10">
        <f>FC_TRA_RAIL_E!M60+FC_TRA_ROAD_E!M60+FC_TRA_DAVI_E!M60+FC_TRA_DNAVI_E!M60+FC_TRA_PIPE_E!M60</f>
        <v>0</v>
      </c>
      <c r="N60" s="10">
        <f>FC_TRA_RAIL_E!N60+FC_TRA_ROAD_E!N60+FC_TRA_DAVI_E!N60+FC_TRA_DNAVI_E!N60+FC_TRA_PIPE_E!N60</f>
        <v>0</v>
      </c>
      <c r="O60" s="10">
        <f>FC_TRA_RAIL_E!O60+FC_TRA_ROAD_E!O60+FC_TRA_DAVI_E!O60+FC_TRA_DNAVI_E!O60+FC_TRA_PIPE_E!O60</f>
        <v>0</v>
      </c>
      <c r="P60" s="10">
        <f>FC_TRA_RAIL_E!P60+FC_TRA_ROAD_E!P60+FC_TRA_DAVI_E!P60+FC_TRA_DNAVI_E!P60+FC_TRA_PIPE_E!P60</f>
        <v>0</v>
      </c>
      <c r="Q60" s="10">
        <f>FC_TRA_RAIL_E!Q60+FC_TRA_ROAD_E!Q60+FC_TRA_DAVI_E!Q60+FC_TRA_DNAVI_E!Q60+FC_TRA_PIPE_E!Q60</f>
        <v>0</v>
      </c>
      <c r="R60" s="10">
        <f>FC_TRA_RAIL_E!R60+FC_TRA_ROAD_E!R60+FC_TRA_DAVI_E!R60+FC_TRA_DNAVI_E!R60+FC_TRA_PIPE_E!R60</f>
        <v>0</v>
      </c>
      <c r="S60" s="10">
        <f>FC_TRA_RAIL_E!S60+FC_TRA_ROAD_E!S60+FC_TRA_DAVI_E!S60+FC_TRA_DNAVI_E!S60+FC_TRA_PIPE_E!S60</f>
        <v>0</v>
      </c>
      <c r="T60" s="10">
        <f>FC_TRA_RAIL_E!T60+FC_TRA_ROAD_E!T60+FC_TRA_DAVI_E!T60+FC_TRA_DNAVI_E!T60+FC_TRA_PIPE_E!T60</f>
        <v>0</v>
      </c>
      <c r="U60" s="10">
        <f>FC_TRA_RAIL_E!U60+FC_TRA_ROAD_E!U60+FC_TRA_DAVI_E!U60+FC_TRA_DNAVI_E!U60+FC_TRA_PIPE_E!U60</f>
        <v>0</v>
      </c>
      <c r="V60" s="10">
        <f>FC_TRA_RAIL_E!V60+FC_TRA_ROAD_E!V60+FC_TRA_DAVI_E!V60+FC_TRA_DNAVI_E!V60+FC_TRA_PIPE_E!V60</f>
        <v>0</v>
      </c>
      <c r="W60" s="10">
        <f>FC_TRA_RAIL_E!W60+FC_TRA_ROAD_E!W60+FC_TRA_DAVI_E!W60+FC_TRA_DNAVI_E!W60+FC_TRA_PIPE_E!W60</f>
        <v>0</v>
      </c>
      <c r="X60" s="10">
        <f>FC_TRA_RAIL_E!X60+FC_TRA_ROAD_E!X60+FC_TRA_DAVI_E!X60+FC_TRA_DNAVI_E!X60+FC_TRA_PIPE_E!X60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FC_TRA_RAIL_E!C61+FC_TRA_ROAD_E!C61+FC_TRA_DAVI_E!C61+FC_TRA_DNAVI_E!C61+FC_TRA_PIPE_E!C61</f>
        <v>0</v>
      </c>
      <c r="D61" s="10">
        <f>FC_TRA_RAIL_E!D61+FC_TRA_ROAD_E!D61+FC_TRA_DAVI_E!D61+FC_TRA_DNAVI_E!D61+FC_TRA_PIPE_E!D61</f>
        <v>0</v>
      </c>
      <c r="E61" s="10">
        <f>FC_TRA_RAIL_E!E61+FC_TRA_ROAD_E!E61+FC_TRA_DAVI_E!E61+FC_TRA_DNAVI_E!E61+FC_TRA_PIPE_E!E61</f>
        <v>0</v>
      </c>
      <c r="F61" s="10">
        <f>FC_TRA_RAIL_E!F61+FC_TRA_ROAD_E!F61+FC_TRA_DAVI_E!F61+FC_TRA_DNAVI_E!F61+FC_TRA_PIPE_E!F61</f>
        <v>0</v>
      </c>
      <c r="G61" s="10">
        <f>FC_TRA_RAIL_E!G61+FC_TRA_ROAD_E!G61+FC_TRA_DAVI_E!G61+FC_TRA_DNAVI_E!G61+FC_TRA_PIPE_E!G61</f>
        <v>0</v>
      </c>
      <c r="H61" s="10">
        <f>FC_TRA_RAIL_E!H61+FC_TRA_ROAD_E!H61+FC_TRA_DAVI_E!H61+FC_TRA_DNAVI_E!H61+FC_TRA_PIPE_E!H61</f>
        <v>0</v>
      </c>
      <c r="I61" s="10">
        <f>FC_TRA_RAIL_E!I61+FC_TRA_ROAD_E!I61+FC_TRA_DAVI_E!I61+FC_TRA_DNAVI_E!I61+FC_TRA_PIPE_E!I61</f>
        <v>0</v>
      </c>
      <c r="J61" s="10">
        <f>FC_TRA_RAIL_E!J61+FC_TRA_ROAD_E!J61+FC_TRA_DAVI_E!J61+FC_TRA_DNAVI_E!J61+FC_TRA_PIPE_E!J61</f>
        <v>0</v>
      </c>
      <c r="K61" s="10">
        <f>FC_TRA_RAIL_E!K61+FC_TRA_ROAD_E!K61+FC_TRA_DAVI_E!K61+FC_TRA_DNAVI_E!K61+FC_TRA_PIPE_E!K61</f>
        <v>0</v>
      </c>
      <c r="L61" s="10">
        <f>FC_TRA_RAIL_E!L61+FC_TRA_ROAD_E!L61+FC_TRA_DAVI_E!L61+FC_TRA_DNAVI_E!L61+FC_TRA_PIPE_E!L61</f>
        <v>0</v>
      </c>
      <c r="M61" s="10">
        <f>FC_TRA_RAIL_E!M61+FC_TRA_ROAD_E!M61+FC_TRA_DAVI_E!M61+FC_TRA_DNAVI_E!M61+FC_TRA_PIPE_E!M61</f>
        <v>0</v>
      </c>
      <c r="N61" s="10">
        <f>FC_TRA_RAIL_E!N61+FC_TRA_ROAD_E!N61+FC_TRA_DAVI_E!N61+FC_TRA_DNAVI_E!N61+FC_TRA_PIPE_E!N61</f>
        <v>0</v>
      </c>
      <c r="O61" s="10">
        <f>FC_TRA_RAIL_E!O61+FC_TRA_ROAD_E!O61+FC_TRA_DAVI_E!O61+FC_TRA_DNAVI_E!O61+FC_TRA_PIPE_E!O61</f>
        <v>0</v>
      </c>
      <c r="P61" s="10">
        <f>FC_TRA_RAIL_E!P61+FC_TRA_ROAD_E!P61+FC_TRA_DAVI_E!P61+FC_TRA_DNAVI_E!P61+FC_TRA_PIPE_E!P61</f>
        <v>0</v>
      </c>
      <c r="Q61" s="10">
        <f>FC_TRA_RAIL_E!Q61+FC_TRA_ROAD_E!Q61+FC_TRA_DAVI_E!Q61+FC_TRA_DNAVI_E!Q61+FC_TRA_PIPE_E!Q61</f>
        <v>0</v>
      </c>
      <c r="R61" s="10">
        <f>FC_TRA_RAIL_E!R61+FC_TRA_ROAD_E!R61+FC_TRA_DAVI_E!R61+FC_TRA_DNAVI_E!R61+FC_TRA_PIPE_E!R61</f>
        <v>0</v>
      </c>
      <c r="S61" s="10">
        <f>FC_TRA_RAIL_E!S61+FC_TRA_ROAD_E!S61+FC_TRA_DAVI_E!S61+FC_TRA_DNAVI_E!S61+FC_TRA_PIPE_E!S61</f>
        <v>0</v>
      </c>
      <c r="T61" s="10">
        <f>FC_TRA_RAIL_E!T61+FC_TRA_ROAD_E!T61+FC_TRA_DAVI_E!T61+FC_TRA_DNAVI_E!T61+FC_TRA_PIPE_E!T61</f>
        <v>0</v>
      </c>
      <c r="U61" s="10">
        <f>FC_TRA_RAIL_E!U61+FC_TRA_ROAD_E!U61+FC_TRA_DAVI_E!U61+FC_TRA_DNAVI_E!U61+FC_TRA_PIPE_E!U61</f>
        <v>0</v>
      </c>
      <c r="V61" s="10">
        <f>FC_TRA_RAIL_E!V61+FC_TRA_ROAD_E!V61+FC_TRA_DAVI_E!V61+FC_TRA_DNAVI_E!V61+FC_TRA_PIPE_E!V61</f>
        <v>0</v>
      </c>
      <c r="W61" s="10">
        <f>FC_TRA_RAIL_E!W61+FC_TRA_ROAD_E!W61+FC_TRA_DAVI_E!W61+FC_TRA_DNAVI_E!W61+FC_TRA_PIPE_E!W61</f>
        <v>0</v>
      </c>
      <c r="X61" s="10">
        <f>FC_TRA_RAIL_E!X61+FC_TRA_ROAD_E!X61+FC_TRA_DAVI_E!X61+FC_TRA_DNAVI_E!X61+FC_TRA_PIPE_E!X61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FC_TRA_RAIL_E!C62+FC_TRA_ROAD_E!C62+FC_TRA_DAVI_E!C62+FC_TRA_DNAVI_E!C62+FC_TRA_PIPE_E!C62</f>
        <v>0</v>
      </c>
      <c r="D62" s="10">
        <f>FC_TRA_RAIL_E!D62+FC_TRA_ROAD_E!D62+FC_TRA_DAVI_E!D62+FC_TRA_DNAVI_E!D62+FC_TRA_PIPE_E!D62</f>
        <v>0</v>
      </c>
      <c r="E62" s="10">
        <f>FC_TRA_RAIL_E!E62+FC_TRA_ROAD_E!E62+FC_TRA_DAVI_E!E62+FC_TRA_DNAVI_E!E62+FC_TRA_PIPE_E!E62</f>
        <v>0</v>
      </c>
      <c r="F62" s="10">
        <f>FC_TRA_RAIL_E!F62+FC_TRA_ROAD_E!F62+FC_TRA_DAVI_E!F62+FC_TRA_DNAVI_E!F62+FC_TRA_PIPE_E!F62</f>
        <v>0</v>
      </c>
      <c r="G62" s="10">
        <f>FC_TRA_RAIL_E!G62+FC_TRA_ROAD_E!G62+FC_TRA_DAVI_E!G62+FC_TRA_DNAVI_E!G62+FC_TRA_PIPE_E!G62</f>
        <v>0</v>
      </c>
      <c r="H62" s="10">
        <f>FC_TRA_RAIL_E!H62+FC_TRA_ROAD_E!H62+FC_TRA_DAVI_E!H62+FC_TRA_DNAVI_E!H62+FC_TRA_PIPE_E!H62</f>
        <v>0</v>
      </c>
      <c r="I62" s="10">
        <f>FC_TRA_RAIL_E!I62+FC_TRA_ROAD_E!I62+FC_TRA_DAVI_E!I62+FC_TRA_DNAVI_E!I62+FC_TRA_PIPE_E!I62</f>
        <v>0</v>
      </c>
      <c r="J62" s="10">
        <f>FC_TRA_RAIL_E!J62+FC_TRA_ROAD_E!J62+FC_TRA_DAVI_E!J62+FC_TRA_DNAVI_E!J62+FC_TRA_PIPE_E!J62</f>
        <v>0</v>
      </c>
      <c r="K62" s="10">
        <f>FC_TRA_RAIL_E!K62+FC_TRA_ROAD_E!K62+FC_TRA_DAVI_E!K62+FC_TRA_DNAVI_E!K62+FC_TRA_PIPE_E!K62</f>
        <v>0</v>
      </c>
      <c r="L62" s="10">
        <f>FC_TRA_RAIL_E!L62+FC_TRA_ROAD_E!L62+FC_TRA_DAVI_E!L62+FC_TRA_DNAVI_E!L62+FC_TRA_PIPE_E!L62</f>
        <v>0</v>
      </c>
      <c r="M62" s="10">
        <f>FC_TRA_RAIL_E!M62+FC_TRA_ROAD_E!M62+FC_TRA_DAVI_E!M62+FC_TRA_DNAVI_E!M62+FC_TRA_PIPE_E!M62</f>
        <v>0</v>
      </c>
      <c r="N62" s="10">
        <f>FC_TRA_RAIL_E!N62+FC_TRA_ROAD_E!N62+FC_TRA_DAVI_E!N62+FC_TRA_DNAVI_E!N62+FC_TRA_PIPE_E!N62</f>
        <v>0</v>
      </c>
      <c r="O62" s="10">
        <f>FC_TRA_RAIL_E!O62+FC_TRA_ROAD_E!O62+FC_TRA_DAVI_E!O62+FC_TRA_DNAVI_E!O62+FC_TRA_PIPE_E!O62</f>
        <v>0</v>
      </c>
      <c r="P62" s="10">
        <f>FC_TRA_RAIL_E!P62+FC_TRA_ROAD_E!P62+FC_TRA_DAVI_E!P62+FC_TRA_DNAVI_E!P62+FC_TRA_PIPE_E!P62</f>
        <v>0</v>
      </c>
      <c r="Q62" s="10">
        <f>FC_TRA_RAIL_E!Q62+FC_TRA_ROAD_E!Q62+FC_TRA_DAVI_E!Q62+FC_TRA_DNAVI_E!Q62+FC_TRA_PIPE_E!Q62</f>
        <v>0</v>
      </c>
      <c r="R62" s="10">
        <f>FC_TRA_RAIL_E!R62+FC_TRA_ROAD_E!R62+FC_TRA_DAVI_E!R62+FC_TRA_DNAVI_E!R62+FC_TRA_PIPE_E!R62</f>
        <v>0</v>
      </c>
      <c r="S62" s="10">
        <f>FC_TRA_RAIL_E!S62+FC_TRA_ROAD_E!S62+FC_TRA_DAVI_E!S62+FC_TRA_DNAVI_E!S62+FC_TRA_PIPE_E!S62</f>
        <v>0</v>
      </c>
      <c r="T62" s="10">
        <f>FC_TRA_RAIL_E!T62+FC_TRA_ROAD_E!T62+FC_TRA_DAVI_E!T62+FC_TRA_DNAVI_E!T62+FC_TRA_PIPE_E!T62</f>
        <v>0</v>
      </c>
      <c r="U62" s="10">
        <f>FC_TRA_RAIL_E!U62+FC_TRA_ROAD_E!U62+FC_TRA_DAVI_E!U62+FC_TRA_DNAVI_E!U62+FC_TRA_PIPE_E!U62</f>
        <v>0</v>
      </c>
      <c r="V62" s="10">
        <f>FC_TRA_RAIL_E!V62+FC_TRA_ROAD_E!V62+FC_TRA_DAVI_E!V62+FC_TRA_DNAVI_E!V62+FC_TRA_PIPE_E!V62</f>
        <v>0</v>
      </c>
      <c r="W62" s="10">
        <f>FC_TRA_RAIL_E!W62+FC_TRA_ROAD_E!W62+FC_TRA_DAVI_E!W62+FC_TRA_DNAVI_E!W62+FC_TRA_PIPE_E!W62</f>
        <v>0</v>
      </c>
      <c r="X62" s="10">
        <f>FC_TRA_RAIL_E!X62+FC_TRA_ROAD_E!X62+FC_TRA_DAVI_E!X62+FC_TRA_DNAVI_E!X62+FC_TRA_PIPE_E!X62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FC_TRA_RAIL_E!C63+FC_TRA_ROAD_E!C63+FC_TRA_DAVI_E!C63+FC_TRA_DNAVI_E!C63+FC_TRA_PIPE_E!C63</f>
        <v>0</v>
      </c>
      <c r="D63" s="10">
        <f>FC_TRA_RAIL_E!D63+FC_TRA_ROAD_E!D63+FC_TRA_DAVI_E!D63+FC_TRA_DNAVI_E!D63+FC_TRA_PIPE_E!D63</f>
        <v>0</v>
      </c>
      <c r="E63" s="10">
        <f>FC_TRA_RAIL_E!E63+FC_TRA_ROAD_E!E63+FC_TRA_DAVI_E!E63+FC_TRA_DNAVI_E!E63+FC_TRA_PIPE_E!E63</f>
        <v>0</v>
      </c>
      <c r="F63" s="10">
        <f>FC_TRA_RAIL_E!F63+FC_TRA_ROAD_E!F63+FC_TRA_DAVI_E!F63+FC_TRA_DNAVI_E!F63+FC_TRA_PIPE_E!F63</f>
        <v>0</v>
      </c>
      <c r="G63" s="10">
        <f>FC_TRA_RAIL_E!G63+FC_TRA_ROAD_E!G63+FC_TRA_DAVI_E!G63+FC_TRA_DNAVI_E!G63+FC_TRA_PIPE_E!G63</f>
        <v>0</v>
      </c>
      <c r="H63" s="10">
        <f>FC_TRA_RAIL_E!H63+FC_TRA_ROAD_E!H63+FC_TRA_DAVI_E!H63+FC_TRA_DNAVI_E!H63+FC_TRA_PIPE_E!H63</f>
        <v>0</v>
      </c>
      <c r="I63" s="10">
        <f>FC_TRA_RAIL_E!I63+FC_TRA_ROAD_E!I63+FC_TRA_DAVI_E!I63+FC_TRA_DNAVI_E!I63+FC_TRA_PIPE_E!I63</f>
        <v>0</v>
      </c>
      <c r="J63" s="10">
        <f>FC_TRA_RAIL_E!J63+FC_TRA_ROAD_E!J63+FC_TRA_DAVI_E!J63+FC_TRA_DNAVI_E!J63+FC_TRA_PIPE_E!J63</f>
        <v>0</v>
      </c>
      <c r="K63" s="10">
        <f>FC_TRA_RAIL_E!K63+FC_TRA_ROAD_E!K63+FC_TRA_DAVI_E!K63+FC_TRA_DNAVI_E!K63+FC_TRA_PIPE_E!K63</f>
        <v>0</v>
      </c>
      <c r="L63" s="10">
        <f>FC_TRA_RAIL_E!L63+FC_TRA_ROAD_E!L63+FC_TRA_DAVI_E!L63+FC_TRA_DNAVI_E!L63+FC_TRA_PIPE_E!L63</f>
        <v>0</v>
      </c>
      <c r="M63" s="10">
        <f>FC_TRA_RAIL_E!M63+FC_TRA_ROAD_E!M63+FC_TRA_DAVI_E!M63+FC_TRA_DNAVI_E!M63+FC_TRA_PIPE_E!M63</f>
        <v>0</v>
      </c>
      <c r="N63" s="10">
        <f>FC_TRA_RAIL_E!N63+FC_TRA_ROAD_E!N63+FC_TRA_DAVI_E!N63+FC_TRA_DNAVI_E!N63+FC_TRA_PIPE_E!N63</f>
        <v>0</v>
      </c>
      <c r="O63" s="10">
        <f>FC_TRA_RAIL_E!O63+FC_TRA_ROAD_E!O63+FC_TRA_DAVI_E!O63+FC_TRA_DNAVI_E!O63+FC_TRA_PIPE_E!O63</f>
        <v>0</v>
      </c>
      <c r="P63" s="10">
        <f>FC_TRA_RAIL_E!P63+FC_TRA_ROAD_E!P63+FC_TRA_DAVI_E!P63+FC_TRA_DNAVI_E!P63+FC_TRA_PIPE_E!P63</f>
        <v>0</v>
      </c>
      <c r="Q63" s="10">
        <f>FC_TRA_RAIL_E!Q63+FC_TRA_ROAD_E!Q63+FC_TRA_DAVI_E!Q63+FC_TRA_DNAVI_E!Q63+FC_TRA_PIPE_E!Q63</f>
        <v>0</v>
      </c>
      <c r="R63" s="10">
        <f>FC_TRA_RAIL_E!R63+FC_TRA_ROAD_E!R63+FC_TRA_DAVI_E!R63+FC_TRA_DNAVI_E!R63+FC_TRA_PIPE_E!R63</f>
        <v>0</v>
      </c>
      <c r="S63" s="10">
        <f>FC_TRA_RAIL_E!S63+FC_TRA_ROAD_E!S63+FC_TRA_DAVI_E!S63+FC_TRA_DNAVI_E!S63+FC_TRA_PIPE_E!S63</f>
        <v>0</v>
      </c>
      <c r="T63" s="10">
        <f>FC_TRA_RAIL_E!T63+FC_TRA_ROAD_E!T63+FC_TRA_DAVI_E!T63+FC_TRA_DNAVI_E!T63+FC_TRA_PIPE_E!T63</f>
        <v>0</v>
      </c>
      <c r="U63" s="10">
        <f>FC_TRA_RAIL_E!U63+FC_TRA_ROAD_E!U63+FC_TRA_DAVI_E!U63+FC_TRA_DNAVI_E!U63+FC_TRA_PIPE_E!U63</f>
        <v>0</v>
      </c>
      <c r="V63" s="10">
        <f>FC_TRA_RAIL_E!V63+FC_TRA_ROAD_E!V63+FC_TRA_DAVI_E!V63+FC_TRA_DNAVI_E!V63+FC_TRA_PIPE_E!V63</f>
        <v>0</v>
      </c>
      <c r="W63" s="10">
        <f>FC_TRA_RAIL_E!W63+FC_TRA_ROAD_E!W63+FC_TRA_DAVI_E!W63+FC_TRA_DNAVI_E!W63+FC_TRA_PIPE_E!W63</f>
        <v>0</v>
      </c>
      <c r="X63" s="10">
        <f>FC_TRA_RAIL_E!X63+FC_TRA_ROAD_E!X63+FC_TRA_DAVI_E!X63+FC_TRA_DNAVI_E!X63+FC_TRA_PIPE_E!X63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FC_TRA_RAIL_E!C64+FC_TRA_ROAD_E!C64+FC_TRA_DAVI_E!C64+FC_TRA_DNAVI_E!C64+FC_TRA_PIPE_E!C64</f>
        <v>0</v>
      </c>
      <c r="D64" s="10">
        <f>FC_TRA_RAIL_E!D64+FC_TRA_ROAD_E!D64+FC_TRA_DAVI_E!D64+FC_TRA_DNAVI_E!D64+FC_TRA_PIPE_E!D64</f>
        <v>0</v>
      </c>
      <c r="E64" s="10">
        <f>FC_TRA_RAIL_E!E64+FC_TRA_ROAD_E!E64+FC_TRA_DAVI_E!E64+FC_TRA_DNAVI_E!E64+FC_TRA_PIPE_E!E64</f>
        <v>0</v>
      </c>
      <c r="F64" s="10">
        <f>FC_TRA_RAIL_E!F64+FC_TRA_ROAD_E!F64+FC_TRA_DAVI_E!F64+FC_TRA_DNAVI_E!F64+FC_TRA_PIPE_E!F64</f>
        <v>0</v>
      </c>
      <c r="G64" s="10">
        <f>FC_TRA_RAIL_E!G64+FC_TRA_ROAD_E!G64+FC_TRA_DAVI_E!G64+FC_TRA_DNAVI_E!G64+FC_TRA_PIPE_E!G64</f>
        <v>0</v>
      </c>
      <c r="H64" s="10">
        <f>FC_TRA_RAIL_E!H64+FC_TRA_ROAD_E!H64+FC_TRA_DAVI_E!H64+FC_TRA_DNAVI_E!H64+FC_TRA_PIPE_E!H64</f>
        <v>0</v>
      </c>
      <c r="I64" s="10">
        <f>FC_TRA_RAIL_E!I64+FC_TRA_ROAD_E!I64+FC_TRA_DAVI_E!I64+FC_TRA_DNAVI_E!I64+FC_TRA_PIPE_E!I64</f>
        <v>18.72553740326741</v>
      </c>
      <c r="J64" s="10">
        <f>FC_TRA_RAIL_E!J64+FC_TRA_ROAD_E!J64+FC_TRA_DAVI_E!J64+FC_TRA_DNAVI_E!J64+FC_TRA_PIPE_E!J64</f>
        <v>88.277472055030088</v>
      </c>
      <c r="K64" s="10">
        <f>FC_TRA_RAIL_E!K64+FC_TRA_ROAD_E!K64+FC_TRA_DAVI_E!K64+FC_TRA_DNAVI_E!K64+FC_TRA_PIPE_E!K64</f>
        <v>107.84127257093721</v>
      </c>
      <c r="L64" s="10">
        <f>FC_TRA_RAIL_E!L64+FC_TRA_ROAD_E!L64+FC_TRA_DAVI_E!L64+FC_TRA_DNAVI_E!L64+FC_TRA_PIPE_E!L64</f>
        <v>138.37773000859849</v>
      </c>
      <c r="M64" s="10">
        <f>FC_TRA_RAIL_E!M64+FC_TRA_ROAD_E!M64+FC_TRA_DAVI_E!M64+FC_TRA_DNAVI_E!M64+FC_TRA_PIPE_E!M64</f>
        <v>134.13585554600169</v>
      </c>
      <c r="N64" s="10">
        <f>FC_TRA_RAIL_E!N64+FC_TRA_ROAD_E!N64+FC_TRA_DAVI_E!N64+FC_TRA_DNAVI_E!N64+FC_TRA_PIPE_E!N64</f>
        <v>148.9681857265692</v>
      </c>
      <c r="O64" s="10">
        <f>FC_TRA_RAIL_E!O64+FC_TRA_ROAD_E!O64+FC_TRA_DAVI_E!O64+FC_TRA_DNAVI_E!O64+FC_TRA_PIPE_E!O64</f>
        <v>124.4625967325881</v>
      </c>
      <c r="P64" s="10">
        <f>FC_TRA_RAIL_E!P64+FC_TRA_ROAD_E!P64+FC_TRA_DAVI_E!P64+FC_TRA_DNAVI_E!P64+FC_TRA_PIPE_E!P64</f>
        <v>125.1074806534824</v>
      </c>
      <c r="Q64" s="10">
        <f>FC_TRA_RAIL_E!Q64+FC_TRA_ROAD_E!Q64+FC_TRA_DAVI_E!Q64+FC_TRA_DNAVI_E!Q64+FC_TRA_PIPE_E!Q64</f>
        <v>128.33190025795349</v>
      </c>
      <c r="R64" s="10">
        <f>FC_TRA_RAIL_E!R64+FC_TRA_ROAD_E!R64+FC_TRA_DAVI_E!R64+FC_TRA_DNAVI_E!R64+FC_TRA_PIPE_E!R64</f>
        <v>142.12467755803951</v>
      </c>
      <c r="S64" s="10">
        <f>FC_TRA_RAIL_E!S64+FC_TRA_ROAD_E!S64+FC_TRA_DAVI_E!S64+FC_TRA_DNAVI_E!S64+FC_TRA_PIPE_E!S64</f>
        <v>120.5881341358555</v>
      </c>
      <c r="T64" s="10">
        <f>FC_TRA_RAIL_E!T64+FC_TRA_ROAD_E!T64+FC_TRA_DAVI_E!T64+FC_TRA_DNAVI_E!T64+FC_TRA_PIPE_E!T64</f>
        <v>128.9419604471195</v>
      </c>
      <c r="U64" s="10">
        <f>FC_TRA_RAIL_E!U64+FC_TRA_ROAD_E!U64+FC_TRA_DAVI_E!U64+FC_TRA_DNAVI_E!U64+FC_TRA_PIPE_E!U64</f>
        <v>170.66964746345661</v>
      </c>
      <c r="V64" s="10">
        <f>FC_TRA_RAIL_E!V64+FC_TRA_ROAD_E!V64+FC_TRA_DAVI_E!V64+FC_TRA_DNAVI_E!V64+FC_TRA_PIPE_E!V64</f>
        <v>198.74118658641439</v>
      </c>
      <c r="W64" s="10">
        <f>FC_TRA_RAIL_E!W64+FC_TRA_ROAD_E!W64+FC_TRA_DAVI_E!W64+FC_TRA_DNAVI_E!W64+FC_TRA_PIPE_E!W64</f>
        <v>226.44995700773859</v>
      </c>
      <c r="X64" s="10">
        <f>FC_TRA_RAIL_E!X64+FC_TRA_ROAD_E!X64+FC_TRA_DAVI_E!X64+FC_TRA_DNAVI_E!X64+FC_TRA_PIPE_E!X64</f>
        <v>233.2489251934652</v>
      </c>
    </row>
    <row r="65" spans="1:24" ht="11.25" customHeight="1" x14ac:dyDescent="0.2">
      <c r="A65" s="42" t="s">
        <v>117</v>
      </c>
      <c r="B65" s="9" t="s">
        <v>118</v>
      </c>
      <c r="C65" s="10">
        <f>FC_TRA_RAIL_E!C65+FC_TRA_ROAD_E!C65+FC_TRA_DAVI_E!C65+FC_TRA_DNAVI_E!C65+FC_TRA_PIPE_E!C65</f>
        <v>0</v>
      </c>
      <c r="D65" s="10">
        <f>FC_TRA_RAIL_E!D65+FC_TRA_ROAD_E!D65+FC_TRA_DAVI_E!D65+FC_TRA_DNAVI_E!D65+FC_TRA_PIPE_E!D65</f>
        <v>0</v>
      </c>
      <c r="E65" s="10">
        <f>FC_TRA_RAIL_E!E65+FC_TRA_ROAD_E!E65+FC_TRA_DAVI_E!E65+FC_TRA_DNAVI_E!E65+FC_TRA_PIPE_E!E65</f>
        <v>0</v>
      </c>
      <c r="F65" s="10">
        <f>FC_TRA_RAIL_E!F65+FC_TRA_ROAD_E!F65+FC_TRA_DAVI_E!F65+FC_TRA_DNAVI_E!F65+FC_TRA_PIPE_E!F65</f>
        <v>0</v>
      </c>
      <c r="G65" s="10">
        <f>FC_TRA_RAIL_E!G65+FC_TRA_ROAD_E!G65+FC_TRA_DAVI_E!G65+FC_TRA_DNAVI_E!G65+FC_TRA_PIPE_E!G65</f>
        <v>0</v>
      </c>
      <c r="H65" s="10">
        <f>FC_TRA_RAIL_E!H65+FC_TRA_ROAD_E!H65+FC_TRA_DAVI_E!H65+FC_TRA_DNAVI_E!H65+FC_TRA_PIPE_E!H65</f>
        <v>0</v>
      </c>
      <c r="I65" s="10">
        <f>FC_TRA_RAIL_E!I65+FC_TRA_ROAD_E!I65+FC_TRA_DAVI_E!I65+FC_TRA_DNAVI_E!I65+FC_TRA_PIPE_E!I65</f>
        <v>0</v>
      </c>
      <c r="J65" s="10">
        <f>FC_TRA_RAIL_E!J65+FC_TRA_ROAD_E!J65+FC_TRA_DAVI_E!J65+FC_TRA_DNAVI_E!J65+FC_TRA_PIPE_E!J65</f>
        <v>0</v>
      </c>
      <c r="K65" s="10">
        <f>FC_TRA_RAIL_E!K65+FC_TRA_ROAD_E!K65+FC_TRA_DAVI_E!K65+FC_TRA_DNAVI_E!K65+FC_TRA_PIPE_E!K65</f>
        <v>0</v>
      </c>
      <c r="L65" s="10">
        <f>FC_TRA_RAIL_E!L65+FC_TRA_ROAD_E!L65+FC_TRA_DAVI_E!L65+FC_TRA_DNAVI_E!L65+FC_TRA_PIPE_E!L65</f>
        <v>0</v>
      </c>
      <c r="M65" s="10">
        <f>FC_TRA_RAIL_E!M65+FC_TRA_ROAD_E!M65+FC_TRA_DAVI_E!M65+FC_TRA_DNAVI_E!M65+FC_TRA_PIPE_E!M65</f>
        <v>0</v>
      </c>
      <c r="N65" s="10">
        <f>FC_TRA_RAIL_E!N65+FC_TRA_ROAD_E!N65+FC_TRA_DAVI_E!N65+FC_TRA_DNAVI_E!N65+FC_TRA_PIPE_E!N65</f>
        <v>0</v>
      </c>
      <c r="O65" s="10">
        <f>FC_TRA_RAIL_E!O65+FC_TRA_ROAD_E!O65+FC_TRA_DAVI_E!O65+FC_TRA_DNAVI_E!O65+FC_TRA_PIPE_E!O65</f>
        <v>0</v>
      </c>
      <c r="P65" s="10">
        <f>FC_TRA_RAIL_E!P65+FC_TRA_ROAD_E!P65+FC_TRA_DAVI_E!P65+FC_TRA_DNAVI_E!P65+FC_TRA_PIPE_E!P65</f>
        <v>0</v>
      </c>
      <c r="Q65" s="10">
        <f>FC_TRA_RAIL_E!Q65+FC_TRA_ROAD_E!Q65+FC_TRA_DAVI_E!Q65+FC_TRA_DNAVI_E!Q65+FC_TRA_PIPE_E!Q65</f>
        <v>0</v>
      </c>
      <c r="R65" s="10">
        <f>FC_TRA_RAIL_E!R65+FC_TRA_ROAD_E!R65+FC_TRA_DAVI_E!R65+FC_TRA_DNAVI_E!R65+FC_TRA_PIPE_E!R65</f>
        <v>0</v>
      </c>
      <c r="S65" s="10">
        <f>FC_TRA_RAIL_E!S65+FC_TRA_ROAD_E!S65+FC_TRA_DAVI_E!S65+FC_TRA_DNAVI_E!S65+FC_TRA_PIPE_E!S65</f>
        <v>0</v>
      </c>
      <c r="T65" s="10">
        <f>FC_TRA_RAIL_E!T65+FC_TRA_ROAD_E!T65+FC_TRA_DAVI_E!T65+FC_TRA_DNAVI_E!T65+FC_TRA_PIPE_E!T65</f>
        <v>0</v>
      </c>
      <c r="U65" s="10">
        <f>FC_TRA_RAIL_E!U65+FC_TRA_ROAD_E!U65+FC_TRA_DAVI_E!U65+FC_TRA_DNAVI_E!U65+FC_TRA_PIPE_E!U65</f>
        <v>0</v>
      </c>
      <c r="V65" s="10">
        <f>FC_TRA_RAIL_E!V65+FC_TRA_ROAD_E!V65+FC_TRA_DAVI_E!V65+FC_TRA_DNAVI_E!V65+FC_TRA_PIPE_E!V65</f>
        <v>0</v>
      </c>
      <c r="W65" s="10">
        <f>FC_TRA_RAIL_E!W65+FC_TRA_ROAD_E!W65+FC_TRA_DAVI_E!W65+FC_TRA_DNAVI_E!W65+FC_TRA_PIPE_E!W65</f>
        <v>0</v>
      </c>
      <c r="X65" s="10">
        <f>FC_TRA_RAIL_E!X65+FC_TRA_ROAD_E!X65+FC_TRA_DAVI_E!X65+FC_TRA_DNAVI_E!X65+FC_TRA_PIPE_E!X65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FC_TRA_RAIL_E!C66+FC_TRA_ROAD_E!C66+FC_TRA_DAVI_E!C66+FC_TRA_DNAVI_E!C66+FC_TRA_PIPE_E!C66</f>
        <v>0</v>
      </c>
      <c r="D66" s="10">
        <f>FC_TRA_RAIL_E!D66+FC_TRA_ROAD_E!D66+FC_TRA_DAVI_E!D66+FC_TRA_DNAVI_E!D66+FC_TRA_PIPE_E!D66</f>
        <v>0</v>
      </c>
      <c r="E66" s="10">
        <f>FC_TRA_RAIL_E!E66+FC_TRA_ROAD_E!E66+FC_TRA_DAVI_E!E66+FC_TRA_DNAVI_E!E66+FC_TRA_PIPE_E!E66</f>
        <v>0</v>
      </c>
      <c r="F66" s="10">
        <f>FC_TRA_RAIL_E!F66+FC_TRA_ROAD_E!F66+FC_TRA_DAVI_E!F66+FC_TRA_DNAVI_E!F66+FC_TRA_PIPE_E!F66</f>
        <v>0</v>
      </c>
      <c r="G66" s="10">
        <f>FC_TRA_RAIL_E!G66+FC_TRA_ROAD_E!G66+FC_TRA_DAVI_E!G66+FC_TRA_DNAVI_E!G66+FC_TRA_PIPE_E!G66</f>
        <v>0</v>
      </c>
      <c r="H66" s="10">
        <f>FC_TRA_RAIL_E!H66+FC_TRA_ROAD_E!H66+FC_TRA_DAVI_E!H66+FC_TRA_DNAVI_E!H66+FC_TRA_PIPE_E!H66</f>
        <v>0</v>
      </c>
      <c r="I66" s="10">
        <f>FC_TRA_RAIL_E!I66+FC_TRA_ROAD_E!I66+FC_TRA_DAVI_E!I66+FC_TRA_DNAVI_E!I66+FC_TRA_PIPE_E!I66</f>
        <v>22.09320722269991</v>
      </c>
      <c r="J66" s="10">
        <f>FC_TRA_RAIL_E!J66+FC_TRA_ROAD_E!J66+FC_TRA_DAVI_E!J66+FC_TRA_DNAVI_E!J66+FC_TRA_PIPE_E!J66</f>
        <v>242.14196044711949</v>
      </c>
      <c r="K66" s="10">
        <f>FC_TRA_RAIL_E!K66+FC_TRA_ROAD_E!K66+FC_TRA_DAVI_E!K66+FC_TRA_DNAVI_E!K66+FC_TRA_PIPE_E!K66</f>
        <v>179.3971625107481</v>
      </c>
      <c r="L66" s="10">
        <f>FC_TRA_RAIL_E!L66+FC_TRA_ROAD_E!L66+FC_TRA_DAVI_E!L66+FC_TRA_DNAVI_E!L66+FC_TRA_PIPE_E!L66</f>
        <v>235.07214101461742</v>
      </c>
      <c r="M66" s="10">
        <f>FC_TRA_RAIL_E!M66+FC_TRA_ROAD_E!M66+FC_TRA_DAVI_E!M66+FC_TRA_DNAVI_E!M66+FC_TRA_PIPE_E!M66</f>
        <v>94.559071367153891</v>
      </c>
      <c r="N66" s="10">
        <f>FC_TRA_RAIL_E!N66+FC_TRA_ROAD_E!N66+FC_TRA_DAVI_E!N66+FC_TRA_DNAVI_E!N66+FC_TRA_PIPE_E!N66</f>
        <v>172.32734307824586</v>
      </c>
      <c r="O66" s="10">
        <f>FC_TRA_RAIL_E!O66+FC_TRA_ROAD_E!O66+FC_TRA_DAVI_E!O66+FC_TRA_DNAVI_E!O66+FC_TRA_PIPE_E!O66</f>
        <v>188.23447979363715</v>
      </c>
      <c r="P66" s="10">
        <f>FC_TRA_RAIL_E!P66+FC_TRA_ROAD_E!P66+FC_TRA_DAVI_E!P66+FC_TRA_DNAVI_E!P66+FC_TRA_PIPE_E!P66</f>
        <v>174.09475494411006</v>
      </c>
      <c r="Q66" s="10">
        <f>FC_TRA_RAIL_E!Q66+FC_TRA_ROAD_E!Q66+FC_TRA_DAVI_E!Q66+FC_TRA_DNAVI_E!Q66+FC_TRA_PIPE_E!Q66</f>
        <v>220.93250214961307</v>
      </c>
      <c r="R66" s="10">
        <f>FC_TRA_RAIL_E!R66+FC_TRA_ROAD_E!R66+FC_TRA_DAVI_E!R66+FC_TRA_DNAVI_E!R66+FC_TRA_PIPE_E!R66</f>
        <v>152.24548581255374</v>
      </c>
      <c r="S66" s="10">
        <f>FC_TRA_RAIL_E!S66+FC_TRA_ROAD_E!S66+FC_TRA_DAVI_E!S66+FC_TRA_DNAVI_E!S66+FC_TRA_PIPE_E!S66</f>
        <v>115.33731728288912</v>
      </c>
      <c r="T66" s="10">
        <f>FC_TRA_RAIL_E!T66+FC_TRA_ROAD_E!T66+FC_TRA_DAVI_E!T66+FC_TRA_DNAVI_E!T66+FC_TRA_PIPE_E!T66</f>
        <v>174.23095442820292</v>
      </c>
      <c r="U66" s="10">
        <f>FC_TRA_RAIL_E!U66+FC_TRA_ROAD_E!U66+FC_TRA_DAVI_E!U66+FC_TRA_DNAVI_E!U66+FC_TRA_PIPE_E!U66</f>
        <v>323.12605331040407</v>
      </c>
      <c r="V66" s="10">
        <f>FC_TRA_RAIL_E!V66+FC_TRA_ROAD_E!V66+FC_TRA_DAVI_E!V66+FC_TRA_DNAVI_E!V66+FC_TRA_PIPE_E!V66</f>
        <v>411.63439380911433</v>
      </c>
      <c r="W66" s="10">
        <f>FC_TRA_RAIL_E!W66+FC_TRA_ROAD_E!W66+FC_TRA_DAVI_E!W66+FC_TRA_DNAVI_E!W66+FC_TRA_PIPE_E!W66</f>
        <v>294.4605331040413</v>
      </c>
      <c r="X66" s="10">
        <f>FC_TRA_RAIL_E!X66+FC_TRA_ROAD_E!X66+FC_TRA_DAVI_E!X66+FC_TRA_DNAVI_E!X66+FC_TRA_PIPE_E!X66</f>
        <v>360.80017196904555</v>
      </c>
    </row>
    <row r="67" spans="1:24" ht="11.25" customHeight="1" x14ac:dyDescent="0.2">
      <c r="A67" s="42" t="s">
        <v>121</v>
      </c>
      <c r="B67" s="9" t="s">
        <v>122</v>
      </c>
      <c r="C67" s="10">
        <f>FC_TRA_RAIL_E!C67+FC_TRA_ROAD_E!C67+FC_TRA_DAVI_E!C67+FC_TRA_DNAVI_E!C67+FC_TRA_PIPE_E!C67</f>
        <v>0</v>
      </c>
      <c r="D67" s="10">
        <f>FC_TRA_RAIL_E!D67+FC_TRA_ROAD_E!D67+FC_TRA_DAVI_E!D67+FC_TRA_DNAVI_E!D67+FC_TRA_PIPE_E!D67</f>
        <v>0</v>
      </c>
      <c r="E67" s="10">
        <f>FC_TRA_RAIL_E!E67+FC_TRA_ROAD_E!E67+FC_TRA_DAVI_E!E67+FC_TRA_DNAVI_E!E67+FC_TRA_PIPE_E!E67</f>
        <v>0</v>
      </c>
      <c r="F67" s="10">
        <f>FC_TRA_RAIL_E!F67+FC_TRA_ROAD_E!F67+FC_TRA_DAVI_E!F67+FC_TRA_DNAVI_E!F67+FC_TRA_PIPE_E!F67</f>
        <v>0</v>
      </c>
      <c r="G67" s="10">
        <f>FC_TRA_RAIL_E!G67+FC_TRA_ROAD_E!G67+FC_TRA_DAVI_E!G67+FC_TRA_DNAVI_E!G67+FC_TRA_PIPE_E!G67</f>
        <v>0</v>
      </c>
      <c r="H67" s="10">
        <f>FC_TRA_RAIL_E!H67+FC_TRA_ROAD_E!H67+FC_TRA_DAVI_E!H67+FC_TRA_DNAVI_E!H67+FC_TRA_PIPE_E!H67</f>
        <v>0</v>
      </c>
      <c r="I67" s="10">
        <f>FC_TRA_RAIL_E!I67+FC_TRA_ROAD_E!I67+FC_TRA_DAVI_E!I67+FC_TRA_DNAVI_E!I67+FC_TRA_PIPE_E!I67</f>
        <v>0</v>
      </c>
      <c r="J67" s="10">
        <f>FC_TRA_RAIL_E!J67+FC_TRA_ROAD_E!J67+FC_TRA_DAVI_E!J67+FC_TRA_DNAVI_E!J67+FC_TRA_PIPE_E!J67</f>
        <v>0</v>
      </c>
      <c r="K67" s="10">
        <f>FC_TRA_RAIL_E!K67+FC_TRA_ROAD_E!K67+FC_TRA_DAVI_E!K67+FC_TRA_DNAVI_E!K67+FC_TRA_PIPE_E!K67</f>
        <v>0</v>
      </c>
      <c r="L67" s="10">
        <f>FC_TRA_RAIL_E!L67+FC_TRA_ROAD_E!L67+FC_TRA_DAVI_E!L67+FC_TRA_DNAVI_E!L67+FC_TRA_PIPE_E!L67</f>
        <v>0</v>
      </c>
      <c r="M67" s="10">
        <f>FC_TRA_RAIL_E!M67+FC_TRA_ROAD_E!M67+FC_TRA_DAVI_E!M67+FC_TRA_DNAVI_E!M67+FC_TRA_PIPE_E!M67</f>
        <v>0</v>
      </c>
      <c r="N67" s="10">
        <f>FC_TRA_RAIL_E!N67+FC_TRA_ROAD_E!N67+FC_TRA_DAVI_E!N67+FC_TRA_DNAVI_E!N67+FC_TRA_PIPE_E!N67</f>
        <v>0</v>
      </c>
      <c r="O67" s="10">
        <f>FC_TRA_RAIL_E!O67+FC_TRA_ROAD_E!O67+FC_TRA_DAVI_E!O67+FC_TRA_DNAVI_E!O67+FC_TRA_PIPE_E!O67</f>
        <v>0</v>
      </c>
      <c r="P67" s="10">
        <f>FC_TRA_RAIL_E!P67+FC_TRA_ROAD_E!P67+FC_TRA_DAVI_E!P67+FC_TRA_DNAVI_E!P67+FC_TRA_PIPE_E!P67</f>
        <v>0</v>
      </c>
      <c r="Q67" s="10">
        <f>FC_TRA_RAIL_E!Q67+FC_TRA_ROAD_E!Q67+FC_TRA_DAVI_E!Q67+FC_TRA_DNAVI_E!Q67+FC_TRA_PIPE_E!Q67</f>
        <v>0</v>
      </c>
      <c r="R67" s="10">
        <f>FC_TRA_RAIL_E!R67+FC_TRA_ROAD_E!R67+FC_TRA_DAVI_E!R67+FC_TRA_DNAVI_E!R67+FC_TRA_PIPE_E!R67</f>
        <v>0</v>
      </c>
      <c r="S67" s="10">
        <f>FC_TRA_RAIL_E!S67+FC_TRA_ROAD_E!S67+FC_TRA_DAVI_E!S67+FC_TRA_DNAVI_E!S67+FC_TRA_PIPE_E!S67</f>
        <v>0</v>
      </c>
      <c r="T67" s="10">
        <f>FC_TRA_RAIL_E!T67+FC_TRA_ROAD_E!T67+FC_TRA_DAVI_E!T67+FC_TRA_DNAVI_E!T67+FC_TRA_PIPE_E!T67</f>
        <v>0</v>
      </c>
      <c r="U67" s="10">
        <f>FC_TRA_RAIL_E!U67+FC_TRA_ROAD_E!U67+FC_TRA_DAVI_E!U67+FC_TRA_DNAVI_E!U67+FC_TRA_PIPE_E!U67</f>
        <v>0</v>
      </c>
      <c r="V67" s="10">
        <f>FC_TRA_RAIL_E!V67+FC_TRA_ROAD_E!V67+FC_TRA_DAVI_E!V67+FC_TRA_DNAVI_E!V67+FC_TRA_PIPE_E!V67</f>
        <v>0</v>
      </c>
      <c r="W67" s="10">
        <f>FC_TRA_RAIL_E!W67+FC_TRA_ROAD_E!W67+FC_TRA_DAVI_E!W67+FC_TRA_DNAVI_E!W67+FC_TRA_PIPE_E!W67</f>
        <v>0</v>
      </c>
      <c r="X67" s="10">
        <f>FC_TRA_RAIL_E!X67+FC_TRA_ROAD_E!X67+FC_TRA_DAVI_E!X67+FC_TRA_DNAVI_E!X67+FC_TRA_PIPE_E!X67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FC_TRA_RAIL_E!C68+FC_TRA_ROAD_E!C68+FC_TRA_DAVI_E!C68+FC_TRA_DNAVI_E!C68+FC_TRA_PIPE_E!C68</f>
        <v>0</v>
      </c>
      <c r="D68" s="10">
        <f>FC_TRA_RAIL_E!D68+FC_TRA_ROAD_E!D68+FC_TRA_DAVI_E!D68+FC_TRA_DNAVI_E!D68+FC_TRA_PIPE_E!D68</f>
        <v>0</v>
      </c>
      <c r="E68" s="10">
        <f>FC_TRA_RAIL_E!E68+FC_TRA_ROAD_E!E68+FC_TRA_DAVI_E!E68+FC_TRA_DNAVI_E!E68+FC_TRA_PIPE_E!E68</f>
        <v>0</v>
      </c>
      <c r="F68" s="10">
        <f>FC_TRA_RAIL_E!F68+FC_TRA_ROAD_E!F68+FC_TRA_DAVI_E!F68+FC_TRA_DNAVI_E!F68+FC_TRA_PIPE_E!F68</f>
        <v>0</v>
      </c>
      <c r="G68" s="10">
        <f>FC_TRA_RAIL_E!G68+FC_TRA_ROAD_E!G68+FC_TRA_DAVI_E!G68+FC_TRA_DNAVI_E!G68+FC_TRA_PIPE_E!G68</f>
        <v>0</v>
      </c>
      <c r="H68" s="10">
        <f>FC_TRA_RAIL_E!H68+FC_TRA_ROAD_E!H68+FC_TRA_DAVI_E!H68+FC_TRA_DNAVI_E!H68+FC_TRA_PIPE_E!H68</f>
        <v>0</v>
      </c>
      <c r="I68" s="10">
        <f>FC_TRA_RAIL_E!I68+FC_TRA_ROAD_E!I68+FC_TRA_DAVI_E!I68+FC_TRA_DNAVI_E!I68+FC_TRA_PIPE_E!I68</f>
        <v>0</v>
      </c>
      <c r="J68" s="10">
        <f>FC_TRA_RAIL_E!J68+FC_TRA_ROAD_E!J68+FC_TRA_DAVI_E!J68+FC_TRA_DNAVI_E!J68+FC_TRA_PIPE_E!J68</f>
        <v>0</v>
      </c>
      <c r="K68" s="10">
        <f>FC_TRA_RAIL_E!K68+FC_TRA_ROAD_E!K68+FC_TRA_DAVI_E!K68+FC_TRA_DNAVI_E!K68+FC_TRA_PIPE_E!K68</f>
        <v>0</v>
      </c>
      <c r="L68" s="10">
        <f>FC_TRA_RAIL_E!L68+FC_TRA_ROAD_E!L68+FC_TRA_DAVI_E!L68+FC_TRA_DNAVI_E!L68+FC_TRA_PIPE_E!L68</f>
        <v>0</v>
      </c>
      <c r="M68" s="10">
        <f>FC_TRA_RAIL_E!M68+FC_TRA_ROAD_E!M68+FC_TRA_DAVI_E!M68+FC_TRA_DNAVI_E!M68+FC_TRA_PIPE_E!M68</f>
        <v>0</v>
      </c>
      <c r="N68" s="10">
        <f>FC_TRA_RAIL_E!N68+FC_TRA_ROAD_E!N68+FC_TRA_DAVI_E!N68+FC_TRA_DNAVI_E!N68+FC_TRA_PIPE_E!N68</f>
        <v>0</v>
      </c>
      <c r="O68" s="10">
        <f>FC_TRA_RAIL_E!O68+FC_TRA_ROAD_E!O68+FC_TRA_DAVI_E!O68+FC_TRA_DNAVI_E!O68+FC_TRA_PIPE_E!O68</f>
        <v>0</v>
      </c>
      <c r="P68" s="10">
        <f>FC_TRA_RAIL_E!P68+FC_TRA_ROAD_E!P68+FC_TRA_DAVI_E!P68+FC_TRA_DNAVI_E!P68+FC_TRA_PIPE_E!P68</f>
        <v>0</v>
      </c>
      <c r="Q68" s="10">
        <f>FC_TRA_RAIL_E!Q68+FC_TRA_ROAD_E!Q68+FC_TRA_DAVI_E!Q68+FC_TRA_DNAVI_E!Q68+FC_TRA_PIPE_E!Q68</f>
        <v>0</v>
      </c>
      <c r="R68" s="10">
        <f>FC_TRA_RAIL_E!R68+FC_TRA_ROAD_E!R68+FC_TRA_DAVI_E!R68+FC_TRA_DNAVI_E!R68+FC_TRA_PIPE_E!R68</f>
        <v>0</v>
      </c>
      <c r="S68" s="10">
        <f>FC_TRA_RAIL_E!S68+FC_TRA_ROAD_E!S68+FC_TRA_DAVI_E!S68+FC_TRA_DNAVI_E!S68+FC_TRA_PIPE_E!S68</f>
        <v>0</v>
      </c>
      <c r="T68" s="10">
        <f>FC_TRA_RAIL_E!T68+FC_TRA_ROAD_E!T68+FC_TRA_DAVI_E!T68+FC_TRA_DNAVI_E!T68+FC_TRA_PIPE_E!T68</f>
        <v>0</v>
      </c>
      <c r="U68" s="10">
        <f>FC_TRA_RAIL_E!U68+FC_TRA_ROAD_E!U68+FC_TRA_DAVI_E!U68+FC_TRA_DNAVI_E!U68+FC_TRA_PIPE_E!U68</f>
        <v>0</v>
      </c>
      <c r="V68" s="10">
        <f>FC_TRA_RAIL_E!V68+FC_TRA_ROAD_E!V68+FC_TRA_DAVI_E!V68+FC_TRA_DNAVI_E!V68+FC_TRA_PIPE_E!V68</f>
        <v>0</v>
      </c>
      <c r="W68" s="10">
        <f>FC_TRA_RAIL_E!W68+FC_TRA_ROAD_E!W68+FC_TRA_DAVI_E!W68+FC_TRA_DNAVI_E!W68+FC_TRA_PIPE_E!W68</f>
        <v>0</v>
      </c>
      <c r="X68" s="10">
        <f>FC_TRA_RAIL_E!X68+FC_TRA_ROAD_E!X68+FC_TRA_DAVI_E!X68+FC_TRA_DNAVI_E!X68+FC_TRA_PIPE_E!X68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FC_TRA_RAIL_E!C69+FC_TRA_ROAD_E!C69+FC_TRA_DAVI_E!C69+FC_TRA_DNAVI_E!C69+FC_TRA_PIPE_E!C69</f>
        <v>0</v>
      </c>
      <c r="D69" s="10">
        <f>FC_TRA_RAIL_E!D69+FC_TRA_ROAD_E!D69+FC_TRA_DAVI_E!D69+FC_TRA_DNAVI_E!D69+FC_TRA_PIPE_E!D69</f>
        <v>0</v>
      </c>
      <c r="E69" s="10">
        <f>FC_TRA_RAIL_E!E69+FC_TRA_ROAD_E!E69+FC_TRA_DAVI_E!E69+FC_TRA_DNAVI_E!E69+FC_TRA_PIPE_E!E69</f>
        <v>0</v>
      </c>
      <c r="F69" s="10">
        <f>FC_TRA_RAIL_E!F69+FC_TRA_ROAD_E!F69+FC_TRA_DAVI_E!F69+FC_TRA_DNAVI_E!F69+FC_TRA_PIPE_E!F69</f>
        <v>0</v>
      </c>
      <c r="G69" s="10">
        <f>FC_TRA_RAIL_E!G69+FC_TRA_ROAD_E!G69+FC_TRA_DAVI_E!G69+FC_TRA_DNAVI_E!G69+FC_TRA_PIPE_E!G69</f>
        <v>0</v>
      </c>
      <c r="H69" s="10">
        <f>FC_TRA_RAIL_E!H69+FC_TRA_ROAD_E!H69+FC_TRA_DAVI_E!H69+FC_TRA_DNAVI_E!H69+FC_TRA_PIPE_E!H69</f>
        <v>0</v>
      </c>
      <c r="I69" s="10">
        <f>FC_TRA_RAIL_E!I69+FC_TRA_ROAD_E!I69+FC_TRA_DAVI_E!I69+FC_TRA_DNAVI_E!I69+FC_TRA_PIPE_E!I69</f>
        <v>0</v>
      </c>
      <c r="J69" s="10">
        <f>FC_TRA_RAIL_E!J69+FC_TRA_ROAD_E!J69+FC_TRA_DAVI_E!J69+FC_TRA_DNAVI_E!J69+FC_TRA_PIPE_E!J69</f>
        <v>0</v>
      </c>
      <c r="K69" s="10">
        <f>FC_TRA_RAIL_E!K69+FC_TRA_ROAD_E!K69+FC_TRA_DAVI_E!K69+FC_TRA_DNAVI_E!K69+FC_TRA_PIPE_E!K69</f>
        <v>0</v>
      </c>
      <c r="L69" s="10">
        <f>FC_TRA_RAIL_E!L69+FC_TRA_ROAD_E!L69+FC_TRA_DAVI_E!L69+FC_TRA_DNAVI_E!L69+FC_TRA_PIPE_E!L69</f>
        <v>0</v>
      </c>
      <c r="M69" s="10">
        <f>FC_TRA_RAIL_E!M69+FC_TRA_ROAD_E!M69+FC_TRA_DAVI_E!M69+FC_TRA_DNAVI_E!M69+FC_TRA_PIPE_E!M69</f>
        <v>0</v>
      </c>
      <c r="N69" s="10">
        <f>FC_TRA_RAIL_E!N69+FC_TRA_ROAD_E!N69+FC_TRA_DAVI_E!N69+FC_TRA_DNAVI_E!N69+FC_TRA_PIPE_E!N69</f>
        <v>0</v>
      </c>
      <c r="O69" s="10">
        <f>FC_TRA_RAIL_E!O69+FC_TRA_ROAD_E!O69+FC_TRA_DAVI_E!O69+FC_TRA_DNAVI_E!O69+FC_TRA_PIPE_E!O69</f>
        <v>0</v>
      </c>
      <c r="P69" s="10">
        <f>FC_TRA_RAIL_E!P69+FC_TRA_ROAD_E!P69+FC_TRA_DAVI_E!P69+FC_TRA_DNAVI_E!P69+FC_TRA_PIPE_E!P69</f>
        <v>0</v>
      </c>
      <c r="Q69" s="10">
        <f>FC_TRA_RAIL_E!Q69+FC_TRA_ROAD_E!Q69+FC_TRA_DAVI_E!Q69+FC_TRA_DNAVI_E!Q69+FC_TRA_PIPE_E!Q69</f>
        <v>0</v>
      </c>
      <c r="R69" s="10">
        <f>FC_TRA_RAIL_E!R69+FC_TRA_ROAD_E!R69+FC_TRA_DAVI_E!R69+FC_TRA_DNAVI_E!R69+FC_TRA_PIPE_E!R69</f>
        <v>0</v>
      </c>
      <c r="S69" s="10">
        <f>FC_TRA_RAIL_E!S69+FC_TRA_ROAD_E!S69+FC_TRA_DAVI_E!S69+FC_TRA_DNAVI_E!S69+FC_TRA_PIPE_E!S69</f>
        <v>0</v>
      </c>
      <c r="T69" s="10">
        <f>FC_TRA_RAIL_E!T69+FC_TRA_ROAD_E!T69+FC_TRA_DAVI_E!T69+FC_TRA_DNAVI_E!T69+FC_TRA_PIPE_E!T69</f>
        <v>0</v>
      </c>
      <c r="U69" s="10">
        <f>FC_TRA_RAIL_E!U69+FC_TRA_ROAD_E!U69+FC_TRA_DAVI_E!U69+FC_TRA_DNAVI_E!U69+FC_TRA_PIPE_E!U69</f>
        <v>0</v>
      </c>
      <c r="V69" s="10">
        <f>FC_TRA_RAIL_E!V69+FC_TRA_ROAD_E!V69+FC_TRA_DAVI_E!V69+FC_TRA_DNAVI_E!V69+FC_TRA_PIPE_E!V69</f>
        <v>0</v>
      </c>
      <c r="W69" s="10">
        <f>FC_TRA_RAIL_E!W69+FC_TRA_ROAD_E!W69+FC_TRA_DAVI_E!W69+FC_TRA_DNAVI_E!W69+FC_TRA_PIPE_E!W69</f>
        <v>0</v>
      </c>
      <c r="X69" s="10">
        <f>FC_TRA_RAIL_E!X69+FC_TRA_ROAD_E!X69+FC_TRA_DAVI_E!X69+FC_TRA_DNAVI_E!X69+FC_TRA_PIPE_E!X69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FC_TRA_RAIL_E!C70+FC_TRA_ROAD_E!C70+FC_TRA_DAVI_E!C70+FC_TRA_DNAVI_E!C70+FC_TRA_PIPE_E!C70</f>
        <v>0</v>
      </c>
      <c r="D70" s="10">
        <f>FC_TRA_RAIL_E!D70+FC_TRA_ROAD_E!D70+FC_TRA_DAVI_E!D70+FC_TRA_DNAVI_E!D70+FC_TRA_PIPE_E!D70</f>
        <v>0</v>
      </c>
      <c r="E70" s="10">
        <f>FC_TRA_RAIL_E!E70+FC_TRA_ROAD_E!E70+FC_TRA_DAVI_E!E70+FC_TRA_DNAVI_E!E70+FC_TRA_PIPE_E!E70</f>
        <v>0</v>
      </c>
      <c r="F70" s="10">
        <f>FC_TRA_RAIL_E!F70+FC_TRA_ROAD_E!F70+FC_TRA_DAVI_E!F70+FC_TRA_DNAVI_E!F70+FC_TRA_PIPE_E!F70</f>
        <v>0</v>
      </c>
      <c r="G70" s="10">
        <f>FC_TRA_RAIL_E!G70+FC_TRA_ROAD_E!G70+FC_TRA_DAVI_E!G70+FC_TRA_DNAVI_E!G70+FC_TRA_PIPE_E!G70</f>
        <v>0</v>
      </c>
      <c r="H70" s="10">
        <f>FC_TRA_RAIL_E!H70+FC_TRA_ROAD_E!H70+FC_TRA_DAVI_E!H70+FC_TRA_DNAVI_E!H70+FC_TRA_PIPE_E!H70</f>
        <v>0</v>
      </c>
      <c r="I70" s="10">
        <f>FC_TRA_RAIL_E!I70+FC_TRA_ROAD_E!I70+FC_TRA_DAVI_E!I70+FC_TRA_DNAVI_E!I70+FC_TRA_PIPE_E!I70</f>
        <v>0</v>
      </c>
      <c r="J70" s="10">
        <f>FC_TRA_RAIL_E!J70+FC_TRA_ROAD_E!J70+FC_TRA_DAVI_E!J70+FC_TRA_DNAVI_E!J70+FC_TRA_PIPE_E!J70</f>
        <v>0</v>
      </c>
      <c r="K70" s="10">
        <f>FC_TRA_RAIL_E!K70+FC_TRA_ROAD_E!K70+FC_TRA_DAVI_E!K70+FC_TRA_DNAVI_E!K70+FC_TRA_PIPE_E!K70</f>
        <v>0</v>
      </c>
      <c r="L70" s="10">
        <f>FC_TRA_RAIL_E!L70+FC_TRA_ROAD_E!L70+FC_TRA_DAVI_E!L70+FC_TRA_DNAVI_E!L70+FC_TRA_PIPE_E!L70</f>
        <v>0</v>
      </c>
      <c r="M70" s="10">
        <f>FC_TRA_RAIL_E!M70+FC_TRA_ROAD_E!M70+FC_TRA_DAVI_E!M70+FC_TRA_DNAVI_E!M70+FC_TRA_PIPE_E!M70</f>
        <v>0</v>
      </c>
      <c r="N70" s="10">
        <f>FC_TRA_RAIL_E!N70+FC_TRA_ROAD_E!N70+FC_TRA_DAVI_E!N70+FC_TRA_DNAVI_E!N70+FC_TRA_PIPE_E!N70</f>
        <v>0</v>
      </c>
      <c r="O70" s="10">
        <f>FC_TRA_RAIL_E!O70+FC_TRA_ROAD_E!O70+FC_TRA_DAVI_E!O70+FC_TRA_DNAVI_E!O70+FC_TRA_PIPE_E!O70</f>
        <v>0</v>
      </c>
      <c r="P70" s="10">
        <f>FC_TRA_RAIL_E!P70+FC_TRA_ROAD_E!P70+FC_TRA_DAVI_E!P70+FC_TRA_DNAVI_E!P70+FC_TRA_PIPE_E!P70</f>
        <v>0</v>
      </c>
      <c r="Q70" s="10">
        <f>FC_TRA_RAIL_E!Q70+FC_TRA_ROAD_E!Q70+FC_TRA_DAVI_E!Q70+FC_TRA_DNAVI_E!Q70+FC_TRA_PIPE_E!Q70</f>
        <v>0</v>
      </c>
      <c r="R70" s="10">
        <f>FC_TRA_RAIL_E!R70+FC_TRA_ROAD_E!R70+FC_TRA_DAVI_E!R70+FC_TRA_DNAVI_E!R70+FC_TRA_PIPE_E!R70</f>
        <v>0</v>
      </c>
      <c r="S70" s="10">
        <f>FC_TRA_RAIL_E!S70+FC_TRA_ROAD_E!S70+FC_TRA_DAVI_E!S70+FC_TRA_DNAVI_E!S70+FC_TRA_PIPE_E!S70</f>
        <v>0</v>
      </c>
      <c r="T70" s="10">
        <f>FC_TRA_RAIL_E!T70+FC_TRA_ROAD_E!T70+FC_TRA_DAVI_E!T70+FC_TRA_DNAVI_E!T70+FC_TRA_PIPE_E!T70</f>
        <v>0</v>
      </c>
      <c r="U70" s="10">
        <f>FC_TRA_RAIL_E!U70+FC_TRA_ROAD_E!U70+FC_TRA_DAVI_E!U70+FC_TRA_DNAVI_E!U70+FC_TRA_PIPE_E!U70</f>
        <v>0</v>
      </c>
      <c r="V70" s="10">
        <f>FC_TRA_RAIL_E!V70+FC_TRA_ROAD_E!V70+FC_TRA_DAVI_E!V70+FC_TRA_DNAVI_E!V70+FC_TRA_PIPE_E!V70</f>
        <v>0</v>
      </c>
      <c r="W70" s="10">
        <f>FC_TRA_RAIL_E!W70+FC_TRA_ROAD_E!W70+FC_TRA_DAVI_E!W70+FC_TRA_DNAVI_E!W70+FC_TRA_PIPE_E!W70</f>
        <v>0</v>
      </c>
      <c r="X70" s="10">
        <f>FC_TRA_RAIL_E!X70+FC_TRA_ROAD_E!X70+FC_TRA_DAVI_E!X70+FC_TRA_DNAVI_E!X70+FC_TRA_PIPE_E!X70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FC_TRA_RAIL_E!C72+FC_TRA_ROAD_E!C72+FC_TRA_DAVI_E!C72+FC_TRA_DNAVI_E!C72+FC_TRA_PIPE_E!C72</f>
        <v>0</v>
      </c>
      <c r="D72" s="10">
        <f>FC_TRA_RAIL_E!D72+FC_TRA_ROAD_E!D72+FC_TRA_DAVI_E!D72+FC_TRA_DNAVI_E!D72+FC_TRA_PIPE_E!D72</f>
        <v>0</v>
      </c>
      <c r="E72" s="10">
        <f>FC_TRA_RAIL_E!E72+FC_TRA_ROAD_E!E72+FC_TRA_DAVI_E!E72+FC_TRA_DNAVI_E!E72+FC_TRA_PIPE_E!E72</f>
        <v>0</v>
      </c>
      <c r="F72" s="10">
        <f>FC_TRA_RAIL_E!F72+FC_TRA_ROAD_E!F72+FC_TRA_DAVI_E!F72+FC_TRA_DNAVI_E!F72+FC_TRA_PIPE_E!F72</f>
        <v>0</v>
      </c>
      <c r="G72" s="10">
        <f>FC_TRA_RAIL_E!G72+FC_TRA_ROAD_E!G72+FC_TRA_DAVI_E!G72+FC_TRA_DNAVI_E!G72+FC_TRA_PIPE_E!G72</f>
        <v>0</v>
      </c>
      <c r="H72" s="10">
        <f>FC_TRA_RAIL_E!H72+FC_TRA_ROAD_E!H72+FC_TRA_DAVI_E!H72+FC_TRA_DNAVI_E!H72+FC_TRA_PIPE_E!H72</f>
        <v>0</v>
      </c>
      <c r="I72" s="10">
        <f>FC_TRA_RAIL_E!I72+FC_TRA_ROAD_E!I72+FC_TRA_DAVI_E!I72+FC_TRA_DNAVI_E!I72+FC_TRA_PIPE_E!I72</f>
        <v>0</v>
      </c>
      <c r="J72" s="10">
        <f>FC_TRA_RAIL_E!J72+FC_TRA_ROAD_E!J72+FC_TRA_DAVI_E!J72+FC_TRA_DNAVI_E!J72+FC_TRA_PIPE_E!J72</f>
        <v>0</v>
      </c>
      <c r="K72" s="10">
        <f>FC_TRA_RAIL_E!K72+FC_TRA_ROAD_E!K72+FC_TRA_DAVI_E!K72+FC_TRA_DNAVI_E!K72+FC_TRA_PIPE_E!K72</f>
        <v>0</v>
      </c>
      <c r="L72" s="10">
        <f>FC_TRA_RAIL_E!L72+FC_TRA_ROAD_E!L72+FC_TRA_DAVI_E!L72+FC_TRA_DNAVI_E!L72+FC_TRA_PIPE_E!L72</f>
        <v>0</v>
      </c>
      <c r="M72" s="10">
        <f>FC_TRA_RAIL_E!M72+FC_TRA_ROAD_E!M72+FC_TRA_DAVI_E!M72+FC_TRA_DNAVI_E!M72+FC_TRA_PIPE_E!M72</f>
        <v>0</v>
      </c>
      <c r="N72" s="10">
        <f>FC_TRA_RAIL_E!N72+FC_TRA_ROAD_E!N72+FC_TRA_DAVI_E!N72+FC_TRA_DNAVI_E!N72+FC_TRA_PIPE_E!N72</f>
        <v>0</v>
      </c>
      <c r="O72" s="10">
        <f>FC_TRA_RAIL_E!O72+FC_TRA_ROAD_E!O72+FC_TRA_DAVI_E!O72+FC_TRA_DNAVI_E!O72+FC_TRA_PIPE_E!O72</f>
        <v>0</v>
      </c>
      <c r="P72" s="10">
        <f>FC_TRA_RAIL_E!P72+FC_TRA_ROAD_E!P72+FC_TRA_DAVI_E!P72+FC_TRA_DNAVI_E!P72+FC_TRA_PIPE_E!P72</f>
        <v>0</v>
      </c>
      <c r="Q72" s="10">
        <f>FC_TRA_RAIL_E!Q72+FC_TRA_ROAD_E!Q72+FC_TRA_DAVI_E!Q72+FC_TRA_DNAVI_E!Q72+FC_TRA_PIPE_E!Q72</f>
        <v>0</v>
      </c>
      <c r="R72" s="10">
        <f>FC_TRA_RAIL_E!R72+FC_TRA_ROAD_E!R72+FC_TRA_DAVI_E!R72+FC_TRA_DNAVI_E!R72+FC_TRA_PIPE_E!R72</f>
        <v>0</v>
      </c>
      <c r="S72" s="10">
        <f>FC_TRA_RAIL_E!S72+FC_TRA_ROAD_E!S72+FC_TRA_DAVI_E!S72+FC_TRA_DNAVI_E!S72+FC_TRA_PIPE_E!S72</f>
        <v>0</v>
      </c>
      <c r="T72" s="10">
        <f>FC_TRA_RAIL_E!T72+FC_TRA_ROAD_E!T72+FC_TRA_DAVI_E!T72+FC_TRA_DNAVI_E!T72+FC_TRA_PIPE_E!T72</f>
        <v>0</v>
      </c>
      <c r="U72" s="10">
        <f>FC_TRA_RAIL_E!U72+FC_TRA_ROAD_E!U72+FC_TRA_DAVI_E!U72+FC_TRA_DNAVI_E!U72+FC_TRA_PIPE_E!U72</f>
        <v>0</v>
      </c>
      <c r="V72" s="10">
        <f>FC_TRA_RAIL_E!V72+FC_TRA_ROAD_E!V72+FC_TRA_DAVI_E!V72+FC_TRA_DNAVI_E!V72+FC_TRA_PIPE_E!V72</f>
        <v>0</v>
      </c>
      <c r="W72" s="10">
        <f>FC_TRA_RAIL_E!W72+FC_TRA_ROAD_E!W72+FC_TRA_DAVI_E!W72+FC_TRA_DNAVI_E!W72+FC_TRA_PIPE_E!W72</f>
        <v>0</v>
      </c>
      <c r="X72" s="10">
        <f>FC_TRA_RAIL_E!X72+FC_TRA_ROAD_E!X72+FC_TRA_DAVI_E!X72+FC_TRA_DNAVI_E!X72+FC_TRA_PIPE_E!X72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FC_TRA_RAIL_E!C73+FC_TRA_ROAD_E!C73+FC_TRA_DAVI_E!C73+FC_TRA_DNAVI_E!C73+FC_TRA_PIPE_E!C73</f>
        <v>0</v>
      </c>
      <c r="D73" s="10">
        <f>FC_TRA_RAIL_E!D73+FC_TRA_ROAD_E!D73+FC_TRA_DAVI_E!D73+FC_TRA_DNAVI_E!D73+FC_TRA_PIPE_E!D73</f>
        <v>0</v>
      </c>
      <c r="E73" s="10">
        <f>FC_TRA_RAIL_E!E73+FC_TRA_ROAD_E!E73+FC_TRA_DAVI_E!E73+FC_TRA_DNAVI_E!E73+FC_TRA_PIPE_E!E73</f>
        <v>0</v>
      </c>
      <c r="F73" s="10">
        <f>FC_TRA_RAIL_E!F73+FC_TRA_ROAD_E!F73+FC_TRA_DAVI_E!F73+FC_TRA_DNAVI_E!F73+FC_TRA_PIPE_E!F73</f>
        <v>0</v>
      </c>
      <c r="G73" s="10">
        <f>FC_TRA_RAIL_E!G73+FC_TRA_ROAD_E!G73+FC_TRA_DAVI_E!G73+FC_TRA_DNAVI_E!G73+FC_TRA_PIPE_E!G73</f>
        <v>0</v>
      </c>
      <c r="H73" s="10">
        <f>FC_TRA_RAIL_E!H73+FC_TRA_ROAD_E!H73+FC_TRA_DAVI_E!H73+FC_TRA_DNAVI_E!H73+FC_TRA_PIPE_E!H73</f>
        <v>0</v>
      </c>
      <c r="I73" s="10">
        <f>FC_TRA_RAIL_E!I73+FC_TRA_ROAD_E!I73+FC_TRA_DAVI_E!I73+FC_TRA_DNAVI_E!I73+FC_TRA_PIPE_E!I73</f>
        <v>0</v>
      </c>
      <c r="J73" s="10">
        <f>FC_TRA_RAIL_E!J73+FC_TRA_ROAD_E!J73+FC_TRA_DAVI_E!J73+FC_TRA_DNAVI_E!J73+FC_TRA_PIPE_E!J73</f>
        <v>0</v>
      </c>
      <c r="K73" s="10">
        <f>FC_TRA_RAIL_E!K73+FC_TRA_ROAD_E!K73+FC_TRA_DAVI_E!K73+FC_TRA_DNAVI_E!K73+FC_TRA_PIPE_E!K73</f>
        <v>0</v>
      </c>
      <c r="L73" s="10">
        <f>FC_TRA_RAIL_E!L73+FC_TRA_ROAD_E!L73+FC_TRA_DAVI_E!L73+FC_TRA_DNAVI_E!L73+FC_TRA_PIPE_E!L73</f>
        <v>0</v>
      </c>
      <c r="M73" s="10">
        <f>FC_TRA_RAIL_E!M73+FC_TRA_ROAD_E!M73+FC_TRA_DAVI_E!M73+FC_TRA_DNAVI_E!M73+FC_TRA_PIPE_E!M73</f>
        <v>0</v>
      </c>
      <c r="N73" s="10">
        <f>FC_TRA_RAIL_E!N73+FC_TRA_ROAD_E!N73+FC_TRA_DAVI_E!N73+FC_TRA_DNAVI_E!N73+FC_TRA_PIPE_E!N73</f>
        <v>0</v>
      </c>
      <c r="O73" s="10">
        <f>FC_TRA_RAIL_E!O73+FC_TRA_ROAD_E!O73+FC_TRA_DAVI_E!O73+FC_TRA_DNAVI_E!O73+FC_TRA_PIPE_E!O73</f>
        <v>0</v>
      </c>
      <c r="P73" s="10">
        <f>FC_TRA_RAIL_E!P73+FC_TRA_ROAD_E!P73+FC_TRA_DAVI_E!P73+FC_TRA_DNAVI_E!P73+FC_TRA_PIPE_E!P73</f>
        <v>0</v>
      </c>
      <c r="Q73" s="10">
        <f>FC_TRA_RAIL_E!Q73+FC_TRA_ROAD_E!Q73+FC_TRA_DAVI_E!Q73+FC_TRA_DNAVI_E!Q73+FC_TRA_PIPE_E!Q73</f>
        <v>0</v>
      </c>
      <c r="R73" s="10">
        <f>FC_TRA_RAIL_E!R73+FC_TRA_ROAD_E!R73+FC_TRA_DAVI_E!R73+FC_TRA_DNAVI_E!R73+FC_TRA_PIPE_E!R73</f>
        <v>0</v>
      </c>
      <c r="S73" s="10">
        <f>FC_TRA_RAIL_E!S73+FC_TRA_ROAD_E!S73+FC_TRA_DAVI_E!S73+FC_TRA_DNAVI_E!S73+FC_TRA_PIPE_E!S73</f>
        <v>0</v>
      </c>
      <c r="T73" s="10">
        <f>FC_TRA_RAIL_E!T73+FC_TRA_ROAD_E!T73+FC_TRA_DAVI_E!T73+FC_TRA_DNAVI_E!T73+FC_TRA_PIPE_E!T73</f>
        <v>0</v>
      </c>
      <c r="U73" s="10">
        <f>FC_TRA_RAIL_E!U73+FC_TRA_ROAD_E!U73+FC_TRA_DAVI_E!U73+FC_TRA_DNAVI_E!U73+FC_TRA_PIPE_E!U73</f>
        <v>0</v>
      </c>
      <c r="V73" s="10">
        <f>FC_TRA_RAIL_E!V73+FC_TRA_ROAD_E!V73+FC_TRA_DAVI_E!V73+FC_TRA_DNAVI_E!V73+FC_TRA_PIPE_E!V73</f>
        <v>0</v>
      </c>
      <c r="W73" s="10">
        <f>FC_TRA_RAIL_E!W73+FC_TRA_ROAD_E!W73+FC_TRA_DAVI_E!W73+FC_TRA_DNAVI_E!W73+FC_TRA_PIPE_E!W73</f>
        <v>0</v>
      </c>
      <c r="X73" s="10">
        <f>FC_TRA_RAIL_E!X73+FC_TRA_ROAD_E!X73+FC_TRA_DAVI_E!X73+FC_TRA_DNAVI_E!X73+FC_TRA_PIPE_E!X73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FC_TRA_RAIL_E!C74+FC_TRA_ROAD_E!C74+FC_TRA_DAVI_E!C74+FC_TRA_DNAVI_E!C74+FC_TRA_PIPE_E!C74</f>
        <v>0</v>
      </c>
      <c r="D74" s="37">
        <f>FC_TRA_RAIL_E!D74+FC_TRA_ROAD_E!D74+FC_TRA_DAVI_E!D74+FC_TRA_DNAVI_E!D74+FC_TRA_PIPE_E!D74</f>
        <v>0</v>
      </c>
      <c r="E74" s="37">
        <f>FC_TRA_RAIL_E!E74+FC_TRA_ROAD_E!E74+FC_TRA_DAVI_E!E74+FC_TRA_DNAVI_E!E74+FC_TRA_PIPE_E!E74</f>
        <v>0</v>
      </c>
      <c r="F74" s="37">
        <f>FC_TRA_RAIL_E!F74+FC_TRA_ROAD_E!F74+FC_TRA_DAVI_E!F74+FC_TRA_DNAVI_E!F74+FC_TRA_PIPE_E!F74</f>
        <v>0</v>
      </c>
      <c r="G74" s="37">
        <f>FC_TRA_RAIL_E!G74+FC_TRA_ROAD_E!G74+FC_TRA_DAVI_E!G74+FC_TRA_DNAVI_E!G74+FC_TRA_PIPE_E!G74</f>
        <v>0</v>
      </c>
      <c r="H74" s="37">
        <f>FC_TRA_RAIL_E!H74+FC_TRA_ROAD_E!H74+FC_TRA_DAVI_E!H74+FC_TRA_DNAVI_E!H74+FC_TRA_PIPE_E!H74</f>
        <v>0</v>
      </c>
      <c r="I74" s="37">
        <f>FC_TRA_RAIL_E!I74+FC_TRA_ROAD_E!I74+FC_TRA_DAVI_E!I74+FC_TRA_DNAVI_E!I74+FC_TRA_PIPE_E!I74</f>
        <v>0</v>
      </c>
      <c r="J74" s="37">
        <f>FC_TRA_RAIL_E!J74+FC_TRA_ROAD_E!J74+FC_TRA_DAVI_E!J74+FC_TRA_DNAVI_E!J74+FC_TRA_PIPE_E!J74</f>
        <v>0</v>
      </c>
      <c r="K74" s="37">
        <f>FC_TRA_RAIL_E!K74+FC_TRA_ROAD_E!K74+FC_TRA_DAVI_E!K74+FC_TRA_DNAVI_E!K74+FC_TRA_PIPE_E!K74</f>
        <v>0</v>
      </c>
      <c r="L74" s="37">
        <f>FC_TRA_RAIL_E!L74+FC_TRA_ROAD_E!L74+FC_TRA_DAVI_E!L74+FC_TRA_DNAVI_E!L74+FC_TRA_PIPE_E!L74</f>
        <v>0</v>
      </c>
      <c r="M74" s="37">
        <f>FC_TRA_RAIL_E!M74+FC_TRA_ROAD_E!M74+FC_TRA_DAVI_E!M74+FC_TRA_DNAVI_E!M74+FC_TRA_PIPE_E!M74</f>
        <v>0</v>
      </c>
      <c r="N74" s="37">
        <f>FC_TRA_RAIL_E!N74+FC_TRA_ROAD_E!N74+FC_TRA_DAVI_E!N74+FC_TRA_DNAVI_E!N74+FC_TRA_PIPE_E!N74</f>
        <v>0</v>
      </c>
      <c r="O74" s="37">
        <f>FC_TRA_RAIL_E!O74+FC_TRA_ROAD_E!O74+FC_TRA_DAVI_E!O74+FC_TRA_DNAVI_E!O74+FC_TRA_PIPE_E!O74</f>
        <v>0</v>
      </c>
      <c r="P74" s="37">
        <f>FC_TRA_RAIL_E!P74+FC_TRA_ROAD_E!P74+FC_TRA_DAVI_E!P74+FC_TRA_DNAVI_E!P74+FC_TRA_PIPE_E!P74</f>
        <v>0</v>
      </c>
      <c r="Q74" s="37">
        <f>FC_TRA_RAIL_E!Q74+FC_TRA_ROAD_E!Q74+FC_TRA_DAVI_E!Q74+FC_TRA_DNAVI_E!Q74+FC_TRA_PIPE_E!Q74</f>
        <v>0</v>
      </c>
      <c r="R74" s="37">
        <f>FC_TRA_RAIL_E!R74+FC_TRA_ROAD_E!R74+FC_TRA_DAVI_E!R74+FC_TRA_DNAVI_E!R74+FC_TRA_PIPE_E!R74</f>
        <v>0</v>
      </c>
      <c r="S74" s="37">
        <f>FC_TRA_RAIL_E!S74+FC_TRA_ROAD_E!S74+FC_TRA_DAVI_E!S74+FC_TRA_DNAVI_E!S74+FC_TRA_PIPE_E!S74</f>
        <v>0</v>
      </c>
      <c r="T74" s="37">
        <f>FC_TRA_RAIL_E!T74+FC_TRA_ROAD_E!T74+FC_TRA_DAVI_E!T74+FC_TRA_DNAVI_E!T74+FC_TRA_PIPE_E!T74</f>
        <v>0</v>
      </c>
      <c r="U74" s="37">
        <f>FC_TRA_RAIL_E!U74+FC_TRA_ROAD_E!U74+FC_TRA_DAVI_E!U74+FC_TRA_DNAVI_E!U74+FC_TRA_PIPE_E!U74</f>
        <v>0</v>
      </c>
      <c r="V74" s="37">
        <f>FC_TRA_RAIL_E!V74+FC_TRA_ROAD_E!V74+FC_TRA_DAVI_E!V74+FC_TRA_DNAVI_E!V74+FC_TRA_PIPE_E!V74</f>
        <v>0</v>
      </c>
      <c r="W74" s="37">
        <f>FC_TRA_RAIL_E!W74+FC_TRA_ROAD_E!W74+FC_TRA_DAVI_E!W74+FC_TRA_DNAVI_E!W74+FC_TRA_PIPE_E!W74</f>
        <v>0</v>
      </c>
      <c r="X74" s="37">
        <f>FC_TRA_RAIL_E!X74+FC_TRA_ROAD_E!X74+FC_TRA_DAVI_E!X74+FC_TRA_DNAVI_E!X74+FC_TRA_PIPE_E!X74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FC_TRA_RAIL_E!C75+FC_TRA_ROAD_E!C75+FC_TRA_DAVI_E!C75+FC_TRA_DNAVI_E!C75+FC_TRA_PIPE_E!C75</f>
        <v>0</v>
      </c>
      <c r="D75" s="37">
        <f>FC_TRA_RAIL_E!D75+FC_TRA_ROAD_E!D75+FC_TRA_DAVI_E!D75+FC_TRA_DNAVI_E!D75+FC_TRA_PIPE_E!D75</f>
        <v>0</v>
      </c>
      <c r="E75" s="37">
        <f>FC_TRA_RAIL_E!E75+FC_TRA_ROAD_E!E75+FC_TRA_DAVI_E!E75+FC_TRA_DNAVI_E!E75+FC_TRA_PIPE_E!E75</f>
        <v>0</v>
      </c>
      <c r="F75" s="37">
        <f>FC_TRA_RAIL_E!F75+FC_TRA_ROAD_E!F75+FC_TRA_DAVI_E!F75+FC_TRA_DNAVI_E!F75+FC_TRA_PIPE_E!F75</f>
        <v>0</v>
      </c>
      <c r="G75" s="37">
        <f>FC_TRA_RAIL_E!G75+FC_TRA_ROAD_E!G75+FC_TRA_DAVI_E!G75+FC_TRA_DNAVI_E!G75+FC_TRA_PIPE_E!G75</f>
        <v>0</v>
      </c>
      <c r="H75" s="37">
        <f>FC_TRA_RAIL_E!H75+FC_TRA_ROAD_E!H75+FC_TRA_DAVI_E!H75+FC_TRA_DNAVI_E!H75+FC_TRA_PIPE_E!H75</f>
        <v>0</v>
      </c>
      <c r="I75" s="37">
        <f>FC_TRA_RAIL_E!I75+FC_TRA_ROAD_E!I75+FC_TRA_DAVI_E!I75+FC_TRA_DNAVI_E!I75+FC_TRA_PIPE_E!I75</f>
        <v>0</v>
      </c>
      <c r="J75" s="37">
        <f>FC_TRA_RAIL_E!J75+FC_TRA_ROAD_E!J75+FC_TRA_DAVI_E!J75+FC_TRA_DNAVI_E!J75+FC_TRA_PIPE_E!J75</f>
        <v>0</v>
      </c>
      <c r="K75" s="37">
        <f>FC_TRA_RAIL_E!K75+FC_TRA_ROAD_E!K75+FC_TRA_DAVI_E!K75+FC_TRA_DNAVI_E!K75+FC_TRA_PIPE_E!K75</f>
        <v>0</v>
      </c>
      <c r="L75" s="37">
        <f>FC_TRA_RAIL_E!L75+FC_TRA_ROAD_E!L75+FC_TRA_DAVI_E!L75+FC_TRA_DNAVI_E!L75+FC_TRA_PIPE_E!L75</f>
        <v>0</v>
      </c>
      <c r="M75" s="37">
        <f>FC_TRA_RAIL_E!M75+FC_TRA_ROAD_E!M75+FC_TRA_DAVI_E!M75+FC_TRA_DNAVI_E!M75+FC_TRA_PIPE_E!M75</f>
        <v>0</v>
      </c>
      <c r="N75" s="37">
        <f>FC_TRA_RAIL_E!N75+FC_TRA_ROAD_E!N75+FC_TRA_DAVI_E!N75+FC_TRA_DNAVI_E!N75+FC_TRA_PIPE_E!N75</f>
        <v>0</v>
      </c>
      <c r="O75" s="37">
        <f>FC_TRA_RAIL_E!O75+FC_TRA_ROAD_E!O75+FC_TRA_DAVI_E!O75+FC_TRA_DNAVI_E!O75+FC_TRA_PIPE_E!O75</f>
        <v>0</v>
      </c>
      <c r="P75" s="37">
        <f>FC_TRA_RAIL_E!P75+FC_TRA_ROAD_E!P75+FC_TRA_DAVI_E!P75+FC_TRA_DNAVI_E!P75+FC_TRA_PIPE_E!P75</f>
        <v>0</v>
      </c>
      <c r="Q75" s="37">
        <f>FC_TRA_RAIL_E!Q75+FC_TRA_ROAD_E!Q75+FC_TRA_DAVI_E!Q75+FC_TRA_DNAVI_E!Q75+FC_TRA_PIPE_E!Q75</f>
        <v>0</v>
      </c>
      <c r="R75" s="37">
        <f>FC_TRA_RAIL_E!R75+FC_TRA_ROAD_E!R75+FC_TRA_DAVI_E!R75+FC_TRA_DNAVI_E!R75+FC_TRA_PIPE_E!R75</f>
        <v>0</v>
      </c>
      <c r="S75" s="37">
        <f>FC_TRA_RAIL_E!S75+FC_TRA_ROAD_E!S75+FC_TRA_DAVI_E!S75+FC_TRA_DNAVI_E!S75+FC_TRA_PIPE_E!S75</f>
        <v>0</v>
      </c>
      <c r="T75" s="37">
        <f>FC_TRA_RAIL_E!T75+FC_TRA_ROAD_E!T75+FC_TRA_DAVI_E!T75+FC_TRA_DNAVI_E!T75+FC_TRA_PIPE_E!T75</f>
        <v>0</v>
      </c>
      <c r="U75" s="37">
        <f>FC_TRA_RAIL_E!U75+FC_TRA_ROAD_E!U75+FC_TRA_DAVI_E!U75+FC_TRA_DNAVI_E!U75+FC_TRA_PIPE_E!U75</f>
        <v>0</v>
      </c>
      <c r="V75" s="37">
        <f>FC_TRA_RAIL_E!V75+FC_TRA_ROAD_E!V75+FC_TRA_DAVI_E!V75+FC_TRA_DNAVI_E!V75+FC_TRA_PIPE_E!V75</f>
        <v>0</v>
      </c>
      <c r="W75" s="37">
        <f>FC_TRA_RAIL_E!W75+FC_TRA_ROAD_E!W75+FC_TRA_DAVI_E!W75+FC_TRA_DNAVI_E!W75+FC_TRA_PIPE_E!W75</f>
        <v>0</v>
      </c>
      <c r="X75" s="37">
        <f>FC_TRA_RAIL_E!X75+FC_TRA_ROAD_E!X75+FC_TRA_DAVI_E!X75+FC_TRA_DNAVI_E!X75+FC_TRA_PIPE_E!X75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FC_TRA_RAIL_E!C76+FC_TRA_ROAD_E!C76+FC_TRA_DAVI_E!C76+FC_TRA_DNAVI_E!C76+FC_TRA_PIPE_E!C76</f>
        <v>141.40577188595967</v>
      </c>
      <c r="D76" s="40">
        <f>FC_TRA_RAIL_E!D76+FC_TRA_ROAD_E!D76+FC_TRA_DAVI_E!D76+FC_TRA_DNAVI_E!D76+FC_TRA_PIPE_E!D76</f>
        <v>136.7405066626541</v>
      </c>
      <c r="E76" s="40">
        <f>FC_TRA_RAIL_E!E76+FC_TRA_ROAD_E!E76+FC_TRA_DAVI_E!E76+FC_TRA_DNAVI_E!E76+FC_TRA_PIPE_E!E76</f>
        <v>135.10199418908789</v>
      </c>
      <c r="F76" s="40">
        <f>FC_TRA_RAIL_E!F76+FC_TRA_ROAD_E!F76+FC_TRA_DAVI_E!F76+FC_TRA_DNAVI_E!F76+FC_TRA_PIPE_E!F76</f>
        <v>137.38416020242039</v>
      </c>
      <c r="G76" s="40">
        <f>FC_TRA_RAIL_E!G76+FC_TRA_ROAD_E!G76+FC_TRA_DAVI_E!G76+FC_TRA_DNAVI_E!G76+FC_TRA_PIPE_E!G76</f>
        <v>142.8673086214807</v>
      </c>
      <c r="H76" s="40">
        <f>FC_TRA_RAIL_E!H76+FC_TRA_ROAD_E!H76+FC_TRA_DAVI_E!H76+FC_TRA_DNAVI_E!H76+FC_TRA_PIPE_E!H76</f>
        <v>139.54271949129637</v>
      </c>
      <c r="I76" s="40">
        <f>FC_TRA_RAIL_E!I76+FC_TRA_ROAD_E!I76+FC_TRA_DAVI_E!I76+FC_TRA_DNAVI_E!I76+FC_TRA_PIPE_E!I76</f>
        <v>139.2135866006669</v>
      </c>
      <c r="J76" s="40">
        <f>FC_TRA_RAIL_E!J76+FC_TRA_ROAD_E!J76+FC_TRA_DAVI_E!J76+FC_TRA_DNAVI_E!J76+FC_TRA_PIPE_E!J76</f>
        <v>137.15088597340747</v>
      </c>
      <c r="K76" s="40">
        <f>FC_TRA_RAIL_E!K76+FC_TRA_ROAD_E!K76+FC_TRA_DAVI_E!K76+FC_TRA_DNAVI_E!K76+FC_TRA_PIPE_E!K76</f>
        <v>139.81171880546145</v>
      </c>
      <c r="L76" s="40">
        <f>FC_TRA_RAIL_E!L76+FC_TRA_ROAD_E!L76+FC_TRA_DAVI_E!L76+FC_TRA_DNAVI_E!L76+FC_TRA_PIPE_E!L76</f>
        <v>144.51605766805093</v>
      </c>
      <c r="M76" s="40">
        <f>FC_TRA_RAIL_E!M76+FC_TRA_ROAD_E!M76+FC_TRA_DAVI_E!M76+FC_TRA_DNAVI_E!M76+FC_TRA_PIPE_E!M76</f>
        <v>151.54812164720644</v>
      </c>
      <c r="N76" s="40">
        <f>FC_TRA_RAIL_E!N76+FC_TRA_ROAD_E!N76+FC_TRA_DAVI_E!N76+FC_TRA_DNAVI_E!N76+FC_TRA_PIPE_E!N76</f>
        <v>150.15343355263195</v>
      </c>
      <c r="O76" s="40">
        <f>FC_TRA_RAIL_E!O76+FC_TRA_ROAD_E!O76+FC_TRA_DAVI_E!O76+FC_TRA_DNAVI_E!O76+FC_TRA_PIPE_E!O76</f>
        <v>152.39625669400553</v>
      </c>
      <c r="P76" s="40">
        <f>FC_TRA_RAIL_E!P76+FC_TRA_ROAD_E!P76+FC_TRA_DAVI_E!P76+FC_TRA_DNAVI_E!P76+FC_TRA_PIPE_E!P76</f>
        <v>152.99622184014237</v>
      </c>
      <c r="Q76" s="40">
        <f>FC_TRA_RAIL_E!Q76+FC_TRA_ROAD_E!Q76+FC_TRA_DAVI_E!Q76+FC_TRA_DNAVI_E!Q76+FC_TRA_PIPE_E!Q76</f>
        <v>149.4552941878438</v>
      </c>
      <c r="R76" s="40">
        <f>FC_TRA_RAIL_E!R76+FC_TRA_ROAD_E!R76+FC_TRA_DAVI_E!R76+FC_TRA_DNAVI_E!R76+FC_TRA_PIPE_E!R76</f>
        <v>155.73228793942118</v>
      </c>
      <c r="S76" s="40">
        <f>FC_TRA_RAIL_E!S76+FC_TRA_ROAD_E!S76+FC_TRA_DAVI_E!S76+FC_TRA_DNAVI_E!S76+FC_TRA_PIPE_E!S76</f>
        <v>164.9910436440822</v>
      </c>
      <c r="T76" s="40">
        <f>FC_TRA_RAIL_E!T76+FC_TRA_ROAD_E!T76+FC_TRA_DAVI_E!T76+FC_TRA_DNAVI_E!T76+FC_TRA_PIPE_E!T76</f>
        <v>169.35431724881082</v>
      </c>
      <c r="U76" s="40">
        <f>FC_TRA_RAIL_E!U76+FC_TRA_ROAD_E!U76+FC_TRA_DAVI_E!U76+FC_TRA_DNAVI_E!U76+FC_TRA_PIPE_E!U76</f>
        <v>183.13776279121726</v>
      </c>
      <c r="V76" s="40">
        <f>FC_TRA_RAIL_E!V76+FC_TRA_ROAD_E!V76+FC_TRA_DAVI_E!V76+FC_TRA_DNAVI_E!V76+FC_TRA_PIPE_E!V76</f>
        <v>208.3365695124873</v>
      </c>
      <c r="W76" s="40">
        <f>FC_TRA_RAIL_E!W76+FC_TRA_ROAD_E!W76+FC_TRA_DAVI_E!W76+FC_TRA_DNAVI_E!W76+FC_TRA_PIPE_E!W76</f>
        <v>206.09425821265353</v>
      </c>
      <c r="X76" s="40">
        <f>FC_TRA_RAIL_E!X76+FC_TRA_ROAD_E!X76+FC_TRA_DAVI_E!X76+FC_TRA_DNAVI_E!X76+FC_TRA_PIPE_E!X76</f>
        <v>243.76241309199969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197</v>
      </c>
      <c r="B1" s="4" t="s">
        <v>238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177.55803955288047</v>
      </c>
      <c r="D2" s="31">
        <f t="shared" ref="D2:W2" si="1">SUM(D3,D17,D22,D25,D26,D51,D52,D71,D74,D75,D76)</f>
        <v>170.9420464316423</v>
      </c>
      <c r="E2" s="31">
        <f t="shared" si="1"/>
        <v>168.19286328460876</v>
      </c>
      <c r="F2" s="31">
        <f t="shared" si="1"/>
        <v>170.60042992261396</v>
      </c>
      <c r="G2" s="31">
        <f t="shared" si="1"/>
        <v>176.96096302665521</v>
      </c>
      <c r="H2" s="31">
        <f t="shared" si="1"/>
        <v>172.57807394668956</v>
      </c>
      <c r="I2" s="31">
        <f t="shared" si="1"/>
        <v>172.23413585554607</v>
      </c>
      <c r="J2" s="31">
        <f t="shared" si="1"/>
        <v>170.17050730868445</v>
      </c>
      <c r="K2" s="31">
        <f t="shared" si="1"/>
        <v>173.08684436801371</v>
      </c>
      <c r="L2" s="31">
        <f t="shared" si="1"/>
        <v>174.54858125537399</v>
      </c>
      <c r="M2" s="31">
        <f t="shared" si="1"/>
        <v>184.17884780739462</v>
      </c>
      <c r="N2" s="31">
        <f t="shared" si="1"/>
        <v>181.59931212381775</v>
      </c>
      <c r="O2" s="31">
        <f t="shared" si="1"/>
        <v>177.58194325021489</v>
      </c>
      <c r="P2" s="31">
        <f t="shared" si="1"/>
        <v>175.26036113499572</v>
      </c>
      <c r="Q2" s="31">
        <f t="shared" si="1"/>
        <v>170.27325881341361</v>
      </c>
      <c r="R2" s="31">
        <f t="shared" si="1"/>
        <v>170.80395528804812</v>
      </c>
      <c r="S2" s="31">
        <f t="shared" si="1"/>
        <v>176.42330180567495</v>
      </c>
      <c r="T2" s="31">
        <f t="shared" si="1"/>
        <v>175.26921754084265</v>
      </c>
      <c r="U2" s="31">
        <f t="shared" si="1"/>
        <v>176.85193465176266</v>
      </c>
      <c r="V2" s="31">
        <f t="shared" si="1"/>
        <v>177.17489251934649</v>
      </c>
      <c r="W2" s="31">
        <f t="shared" si="1"/>
        <v>161.02347377472049</v>
      </c>
      <c r="X2" s="31">
        <f t="shared" ref="X2" si="2">SUM(X3,X17,X22,X25,X26,X51,X52,X71,X74,X75,X76)</f>
        <v>159.5692175408426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FC_TRA_RAIL_MTU_E!C5+FC_TRA_RAIL_CPT_E!C5+FC_TRA_RAIL_HST_E!C5+FC_TRA_RAIL_FRT_E!C5</f>
        <v>0</v>
      </c>
      <c r="D5" s="10">
        <f>FC_TRA_RAIL_MTU_E!D5+FC_TRA_RAIL_CPT_E!D5+FC_TRA_RAIL_HST_E!D5+FC_TRA_RAIL_FRT_E!D5</f>
        <v>0</v>
      </c>
      <c r="E5" s="10">
        <f>FC_TRA_RAIL_MTU_E!E5+FC_TRA_RAIL_CPT_E!E5+FC_TRA_RAIL_HST_E!E5+FC_TRA_RAIL_FRT_E!E5</f>
        <v>0</v>
      </c>
      <c r="F5" s="10">
        <f>FC_TRA_RAIL_MTU_E!F5+FC_TRA_RAIL_CPT_E!F5+FC_TRA_RAIL_HST_E!F5+FC_TRA_RAIL_FRT_E!F5</f>
        <v>0</v>
      </c>
      <c r="G5" s="10">
        <f>FC_TRA_RAIL_MTU_E!G5+FC_TRA_RAIL_CPT_E!G5+FC_TRA_RAIL_HST_E!G5+FC_TRA_RAIL_FRT_E!G5</f>
        <v>0</v>
      </c>
      <c r="H5" s="10">
        <f>FC_TRA_RAIL_MTU_E!H5+FC_TRA_RAIL_CPT_E!H5+FC_TRA_RAIL_HST_E!H5+FC_TRA_RAIL_FRT_E!H5</f>
        <v>0</v>
      </c>
      <c r="I5" s="10">
        <f>FC_TRA_RAIL_MTU_E!I5+FC_TRA_RAIL_CPT_E!I5+FC_TRA_RAIL_HST_E!I5+FC_TRA_RAIL_FRT_E!I5</f>
        <v>0</v>
      </c>
      <c r="J5" s="10">
        <f>FC_TRA_RAIL_MTU_E!J5+FC_TRA_RAIL_CPT_E!J5+FC_TRA_RAIL_HST_E!J5+FC_TRA_RAIL_FRT_E!J5</f>
        <v>0</v>
      </c>
      <c r="K5" s="10">
        <f>FC_TRA_RAIL_MTU_E!K5+FC_TRA_RAIL_CPT_E!K5+FC_TRA_RAIL_HST_E!K5+FC_TRA_RAIL_FRT_E!K5</f>
        <v>0</v>
      </c>
      <c r="L5" s="10">
        <f>FC_TRA_RAIL_MTU_E!L5+FC_TRA_RAIL_CPT_E!L5+FC_TRA_RAIL_HST_E!L5+FC_TRA_RAIL_FRT_E!L5</f>
        <v>0</v>
      </c>
      <c r="M5" s="10">
        <f>FC_TRA_RAIL_MTU_E!M5+FC_TRA_RAIL_CPT_E!M5+FC_TRA_RAIL_HST_E!M5+FC_TRA_RAIL_FRT_E!M5</f>
        <v>0</v>
      </c>
      <c r="N5" s="10">
        <f>FC_TRA_RAIL_MTU_E!N5+FC_TRA_RAIL_CPT_E!N5+FC_TRA_RAIL_HST_E!N5+FC_TRA_RAIL_FRT_E!N5</f>
        <v>0</v>
      </c>
      <c r="O5" s="10">
        <f>FC_TRA_RAIL_MTU_E!O5+FC_TRA_RAIL_CPT_E!O5+FC_TRA_RAIL_HST_E!O5+FC_TRA_RAIL_FRT_E!O5</f>
        <v>0</v>
      </c>
      <c r="P5" s="10">
        <f>FC_TRA_RAIL_MTU_E!P5+FC_TRA_RAIL_CPT_E!P5+FC_TRA_RAIL_HST_E!P5+FC_TRA_RAIL_FRT_E!P5</f>
        <v>0</v>
      </c>
      <c r="Q5" s="10">
        <f>FC_TRA_RAIL_MTU_E!Q5+FC_TRA_RAIL_CPT_E!Q5+FC_TRA_RAIL_HST_E!Q5+FC_TRA_RAIL_FRT_E!Q5</f>
        <v>0</v>
      </c>
      <c r="R5" s="10">
        <f>FC_TRA_RAIL_MTU_E!R5+FC_TRA_RAIL_CPT_E!R5+FC_TRA_RAIL_HST_E!R5+FC_TRA_RAIL_FRT_E!R5</f>
        <v>0</v>
      </c>
      <c r="S5" s="10">
        <f>FC_TRA_RAIL_MTU_E!S5+FC_TRA_RAIL_CPT_E!S5+FC_TRA_RAIL_HST_E!S5+FC_TRA_RAIL_FRT_E!S5</f>
        <v>0</v>
      </c>
      <c r="T5" s="10">
        <f>FC_TRA_RAIL_MTU_E!T5+FC_TRA_RAIL_CPT_E!T5+FC_TRA_RAIL_HST_E!T5+FC_TRA_RAIL_FRT_E!T5</f>
        <v>0</v>
      </c>
      <c r="U5" s="10">
        <f>FC_TRA_RAIL_MTU_E!U5+FC_TRA_RAIL_CPT_E!U5+FC_TRA_RAIL_HST_E!U5+FC_TRA_RAIL_FRT_E!U5</f>
        <v>0</v>
      </c>
      <c r="V5" s="10">
        <f>FC_TRA_RAIL_MTU_E!V5+FC_TRA_RAIL_CPT_E!V5+FC_TRA_RAIL_HST_E!V5+FC_TRA_RAIL_FRT_E!V5</f>
        <v>0</v>
      </c>
      <c r="W5" s="10">
        <f>FC_TRA_RAIL_MTU_E!W5+FC_TRA_RAIL_CPT_E!W5+FC_TRA_RAIL_HST_E!W5+FC_TRA_RAIL_FRT_E!W5</f>
        <v>0</v>
      </c>
      <c r="X5" s="10">
        <f>FC_TRA_RAIL_MTU_E!X5+FC_TRA_RAIL_CPT_E!X5+FC_TRA_RAIL_HST_E!X5+FC_TRA_RAIL_FRT_E!X5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FC_TRA_RAIL_MTU_E!C6+FC_TRA_RAIL_CPT_E!C6+FC_TRA_RAIL_HST_E!C6+FC_TRA_RAIL_FRT_E!C6</f>
        <v>0</v>
      </c>
      <c r="D6" s="10">
        <f>FC_TRA_RAIL_MTU_E!D6+FC_TRA_RAIL_CPT_E!D6+FC_TRA_RAIL_HST_E!D6+FC_TRA_RAIL_FRT_E!D6</f>
        <v>0</v>
      </c>
      <c r="E6" s="10">
        <f>FC_TRA_RAIL_MTU_E!E6+FC_TRA_RAIL_CPT_E!E6+FC_TRA_RAIL_HST_E!E6+FC_TRA_RAIL_FRT_E!E6</f>
        <v>0</v>
      </c>
      <c r="F6" s="10">
        <f>FC_TRA_RAIL_MTU_E!F6+FC_TRA_RAIL_CPT_E!F6+FC_TRA_RAIL_HST_E!F6+FC_TRA_RAIL_FRT_E!F6</f>
        <v>0</v>
      </c>
      <c r="G6" s="10">
        <f>FC_TRA_RAIL_MTU_E!G6+FC_TRA_RAIL_CPT_E!G6+FC_TRA_RAIL_HST_E!G6+FC_TRA_RAIL_FRT_E!G6</f>
        <v>0</v>
      </c>
      <c r="H6" s="10">
        <f>FC_TRA_RAIL_MTU_E!H6+FC_TRA_RAIL_CPT_E!H6+FC_TRA_RAIL_HST_E!H6+FC_TRA_RAIL_FRT_E!H6</f>
        <v>0</v>
      </c>
      <c r="I6" s="10">
        <f>FC_TRA_RAIL_MTU_E!I6+FC_TRA_RAIL_CPT_E!I6+FC_TRA_RAIL_HST_E!I6+FC_TRA_RAIL_FRT_E!I6</f>
        <v>0</v>
      </c>
      <c r="J6" s="10">
        <f>FC_TRA_RAIL_MTU_E!J6+FC_TRA_RAIL_CPT_E!J6+FC_TRA_RAIL_HST_E!J6+FC_TRA_RAIL_FRT_E!J6</f>
        <v>0</v>
      </c>
      <c r="K6" s="10">
        <f>FC_TRA_RAIL_MTU_E!K6+FC_TRA_RAIL_CPT_E!K6+FC_TRA_RAIL_HST_E!K6+FC_TRA_RAIL_FRT_E!K6</f>
        <v>0</v>
      </c>
      <c r="L6" s="10">
        <f>FC_TRA_RAIL_MTU_E!L6+FC_TRA_RAIL_CPT_E!L6+FC_TRA_RAIL_HST_E!L6+FC_TRA_RAIL_FRT_E!L6</f>
        <v>0</v>
      </c>
      <c r="M6" s="10">
        <f>FC_TRA_RAIL_MTU_E!M6+FC_TRA_RAIL_CPT_E!M6+FC_TRA_RAIL_HST_E!M6+FC_TRA_RAIL_FRT_E!M6</f>
        <v>0</v>
      </c>
      <c r="N6" s="10">
        <f>FC_TRA_RAIL_MTU_E!N6+FC_TRA_RAIL_CPT_E!N6+FC_TRA_RAIL_HST_E!N6+FC_TRA_RAIL_FRT_E!N6</f>
        <v>0</v>
      </c>
      <c r="O6" s="10">
        <f>FC_TRA_RAIL_MTU_E!O6+FC_TRA_RAIL_CPT_E!O6+FC_TRA_RAIL_HST_E!O6+FC_TRA_RAIL_FRT_E!O6</f>
        <v>0</v>
      </c>
      <c r="P6" s="10">
        <f>FC_TRA_RAIL_MTU_E!P6+FC_TRA_RAIL_CPT_E!P6+FC_TRA_RAIL_HST_E!P6+FC_TRA_RAIL_FRT_E!P6</f>
        <v>0</v>
      </c>
      <c r="Q6" s="10">
        <f>FC_TRA_RAIL_MTU_E!Q6+FC_TRA_RAIL_CPT_E!Q6+FC_TRA_RAIL_HST_E!Q6+FC_TRA_RAIL_FRT_E!Q6</f>
        <v>0</v>
      </c>
      <c r="R6" s="10">
        <f>FC_TRA_RAIL_MTU_E!R6+FC_TRA_RAIL_CPT_E!R6+FC_TRA_RAIL_HST_E!R6+FC_TRA_RAIL_FRT_E!R6</f>
        <v>0</v>
      </c>
      <c r="S6" s="10">
        <f>FC_TRA_RAIL_MTU_E!S6+FC_TRA_RAIL_CPT_E!S6+FC_TRA_RAIL_HST_E!S6+FC_TRA_RAIL_FRT_E!S6</f>
        <v>0</v>
      </c>
      <c r="T6" s="10">
        <f>FC_TRA_RAIL_MTU_E!T6+FC_TRA_RAIL_CPT_E!T6+FC_TRA_RAIL_HST_E!T6+FC_TRA_RAIL_FRT_E!T6</f>
        <v>0</v>
      </c>
      <c r="U6" s="10">
        <f>FC_TRA_RAIL_MTU_E!U6+FC_TRA_RAIL_CPT_E!U6+FC_TRA_RAIL_HST_E!U6+FC_TRA_RAIL_FRT_E!U6</f>
        <v>0</v>
      </c>
      <c r="V6" s="10">
        <f>FC_TRA_RAIL_MTU_E!V6+FC_TRA_RAIL_CPT_E!V6+FC_TRA_RAIL_HST_E!V6+FC_TRA_RAIL_FRT_E!V6</f>
        <v>0</v>
      </c>
      <c r="W6" s="10">
        <f>FC_TRA_RAIL_MTU_E!W6+FC_TRA_RAIL_CPT_E!W6+FC_TRA_RAIL_HST_E!W6+FC_TRA_RAIL_FRT_E!W6</f>
        <v>0</v>
      </c>
      <c r="X6" s="10">
        <f>FC_TRA_RAIL_MTU_E!X6+FC_TRA_RAIL_CPT_E!X6+FC_TRA_RAIL_HST_E!X6+FC_TRA_RAIL_FRT_E!X6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FC_TRA_RAIL_MTU_E!C7+FC_TRA_RAIL_CPT_E!C7+FC_TRA_RAIL_HST_E!C7+FC_TRA_RAIL_FRT_E!C7</f>
        <v>0</v>
      </c>
      <c r="D7" s="10">
        <f>FC_TRA_RAIL_MTU_E!D7+FC_TRA_RAIL_CPT_E!D7+FC_TRA_RAIL_HST_E!D7+FC_TRA_RAIL_FRT_E!D7</f>
        <v>0</v>
      </c>
      <c r="E7" s="10">
        <f>FC_TRA_RAIL_MTU_E!E7+FC_TRA_RAIL_CPT_E!E7+FC_TRA_RAIL_HST_E!E7+FC_TRA_RAIL_FRT_E!E7</f>
        <v>0</v>
      </c>
      <c r="F7" s="10">
        <f>FC_TRA_RAIL_MTU_E!F7+FC_TRA_RAIL_CPT_E!F7+FC_TRA_RAIL_HST_E!F7+FC_TRA_RAIL_FRT_E!F7</f>
        <v>0</v>
      </c>
      <c r="G7" s="10">
        <f>FC_TRA_RAIL_MTU_E!G7+FC_TRA_RAIL_CPT_E!G7+FC_TRA_RAIL_HST_E!G7+FC_TRA_RAIL_FRT_E!G7</f>
        <v>0</v>
      </c>
      <c r="H7" s="10">
        <f>FC_TRA_RAIL_MTU_E!H7+FC_TRA_RAIL_CPT_E!H7+FC_TRA_RAIL_HST_E!H7+FC_TRA_RAIL_FRT_E!H7</f>
        <v>0</v>
      </c>
      <c r="I7" s="10">
        <f>FC_TRA_RAIL_MTU_E!I7+FC_TRA_RAIL_CPT_E!I7+FC_TRA_RAIL_HST_E!I7+FC_TRA_RAIL_FRT_E!I7</f>
        <v>0</v>
      </c>
      <c r="J7" s="10">
        <f>FC_TRA_RAIL_MTU_E!J7+FC_TRA_RAIL_CPT_E!J7+FC_TRA_RAIL_HST_E!J7+FC_TRA_RAIL_FRT_E!J7</f>
        <v>0</v>
      </c>
      <c r="K7" s="10">
        <f>FC_TRA_RAIL_MTU_E!K7+FC_TRA_RAIL_CPT_E!K7+FC_TRA_RAIL_HST_E!K7+FC_TRA_RAIL_FRT_E!K7</f>
        <v>0</v>
      </c>
      <c r="L7" s="10">
        <f>FC_TRA_RAIL_MTU_E!L7+FC_TRA_RAIL_CPT_E!L7+FC_TRA_RAIL_HST_E!L7+FC_TRA_RAIL_FRT_E!L7</f>
        <v>0</v>
      </c>
      <c r="M7" s="10">
        <f>FC_TRA_RAIL_MTU_E!M7+FC_TRA_RAIL_CPT_E!M7+FC_TRA_RAIL_HST_E!M7+FC_TRA_RAIL_FRT_E!M7</f>
        <v>0</v>
      </c>
      <c r="N7" s="10">
        <f>FC_TRA_RAIL_MTU_E!N7+FC_TRA_RAIL_CPT_E!N7+FC_TRA_RAIL_HST_E!N7+FC_TRA_RAIL_FRT_E!N7</f>
        <v>0</v>
      </c>
      <c r="O7" s="10">
        <f>FC_TRA_RAIL_MTU_E!O7+FC_TRA_RAIL_CPT_E!O7+FC_TRA_RAIL_HST_E!O7+FC_TRA_RAIL_FRT_E!O7</f>
        <v>0</v>
      </c>
      <c r="P7" s="10">
        <f>FC_TRA_RAIL_MTU_E!P7+FC_TRA_RAIL_CPT_E!P7+FC_TRA_RAIL_HST_E!P7+FC_TRA_RAIL_FRT_E!P7</f>
        <v>0</v>
      </c>
      <c r="Q7" s="10">
        <f>FC_TRA_RAIL_MTU_E!Q7+FC_TRA_RAIL_CPT_E!Q7+FC_TRA_RAIL_HST_E!Q7+FC_TRA_RAIL_FRT_E!Q7</f>
        <v>0</v>
      </c>
      <c r="R7" s="10">
        <f>FC_TRA_RAIL_MTU_E!R7+FC_TRA_RAIL_CPT_E!R7+FC_TRA_RAIL_HST_E!R7+FC_TRA_RAIL_FRT_E!R7</f>
        <v>0</v>
      </c>
      <c r="S7" s="10">
        <f>FC_TRA_RAIL_MTU_E!S7+FC_TRA_RAIL_CPT_E!S7+FC_TRA_RAIL_HST_E!S7+FC_TRA_RAIL_FRT_E!S7</f>
        <v>0</v>
      </c>
      <c r="T7" s="10">
        <f>FC_TRA_RAIL_MTU_E!T7+FC_TRA_RAIL_CPT_E!T7+FC_TRA_RAIL_HST_E!T7+FC_TRA_RAIL_FRT_E!T7</f>
        <v>0</v>
      </c>
      <c r="U7" s="10">
        <f>FC_TRA_RAIL_MTU_E!U7+FC_TRA_RAIL_CPT_E!U7+FC_TRA_RAIL_HST_E!U7+FC_TRA_RAIL_FRT_E!U7</f>
        <v>0</v>
      </c>
      <c r="V7" s="10">
        <f>FC_TRA_RAIL_MTU_E!V7+FC_TRA_RAIL_CPT_E!V7+FC_TRA_RAIL_HST_E!V7+FC_TRA_RAIL_FRT_E!V7</f>
        <v>0</v>
      </c>
      <c r="W7" s="10">
        <f>FC_TRA_RAIL_MTU_E!W7+FC_TRA_RAIL_CPT_E!W7+FC_TRA_RAIL_HST_E!W7+FC_TRA_RAIL_FRT_E!W7</f>
        <v>0</v>
      </c>
      <c r="X7" s="10">
        <f>FC_TRA_RAIL_MTU_E!X7+FC_TRA_RAIL_CPT_E!X7+FC_TRA_RAIL_HST_E!X7+FC_TRA_RAIL_FRT_E!X7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FC_TRA_RAIL_MTU_E!C9+FC_TRA_RAIL_CPT_E!C9+FC_TRA_RAIL_HST_E!C9+FC_TRA_RAIL_FRT_E!C9</f>
        <v>0</v>
      </c>
      <c r="D9" s="10">
        <f>FC_TRA_RAIL_MTU_E!D9+FC_TRA_RAIL_CPT_E!D9+FC_TRA_RAIL_HST_E!D9+FC_TRA_RAIL_FRT_E!D9</f>
        <v>0</v>
      </c>
      <c r="E9" s="10">
        <f>FC_TRA_RAIL_MTU_E!E9+FC_TRA_RAIL_CPT_E!E9+FC_TRA_RAIL_HST_E!E9+FC_TRA_RAIL_FRT_E!E9</f>
        <v>0</v>
      </c>
      <c r="F9" s="10">
        <f>FC_TRA_RAIL_MTU_E!F9+FC_TRA_RAIL_CPT_E!F9+FC_TRA_RAIL_HST_E!F9+FC_TRA_RAIL_FRT_E!F9</f>
        <v>0</v>
      </c>
      <c r="G9" s="10">
        <f>FC_TRA_RAIL_MTU_E!G9+FC_TRA_RAIL_CPT_E!G9+FC_TRA_RAIL_HST_E!G9+FC_TRA_RAIL_FRT_E!G9</f>
        <v>0</v>
      </c>
      <c r="H9" s="10">
        <f>FC_TRA_RAIL_MTU_E!H9+FC_TRA_RAIL_CPT_E!H9+FC_TRA_RAIL_HST_E!H9+FC_TRA_RAIL_FRT_E!H9</f>
        <v>0</v>
      </c>
      <c r="I9" s="10">
        <f>FC_TRA_RAIL_MTU_E!I9+FC_TRA_RAIL_CPT_E!I9+FC_TRA_RAIL_HST_E!I9+FC_TRA_RAIL_FRT_E!I9</f>
        <v>0</v>
      </c>
      <c r="J9" s="10">
        <f>FC_TRA_RAIL_MTU_E!J9+FC_TRA_RAIL_CPT_E!J9+FC_TRA_RAIL_HST_E!J9+FC_TRA_RAIL_FRT_E!J9</f>
        <v>0</v>
      </c>
      <c r="K9" s="10">
        <f>FC_TRA_RAIL_MTU_E!K9+FC_TRA_RAIL_CPT_E!K9+FC_TRA_RAIL_HST_E!K9+FC_TRA_RAIL_FRT_E!K9</f>
        <v>0</v>
      </c>
      <c r="L9" s="10">
        <f>FC_TRA_RAIL_MTU_E!L9+FC_TRA_RAIL_CPT_E!L9+FC_TRA_RAIL_HST_E!L9+FC_TRA_RAIL_FRT_E!L9</f>
        <v>0</v>
      </c>
      <c r="M9" s="10">
        <f>FC_TRA_RAIL_MTU_E!M9+FC_TRA_RAIL_CPT_E!M9+FC_TRA_RAIL_HST_E!M9+FC_TRA_RAIL_FRT_E!M9</f>
        <v>0</v>
      </c>
      <c r="N9" s="10">
        <f>FC_TRA_RAIL_MTU_E!N9+FC_TRA_RAIL_CPT_E!N9+FC_TRA_RAIL_HST_E!N9+FC_TRA_RAIL_FRT_E!N9</f>
        <v>0</v>
      </c>
      <c r="O9" s="10">
        <f>FC_TRA_RAIL_MTU_E!O9+FC_TRA_RAIL_CPT_E!O9+FC_TRA_RAIL_HST_E!O9+FC_TRA_RAIL_FRT_E!O9</f>
        <v>0</v>
      </c>
      <c r="P9" s="10">
        <f>FC_TRA_RAIL_MTU_E!P9+FC_TRA_RAIL_CPT_E!P9+FC_TRA_RAIL_HST_E!P9+FC_TRA_RAIL_FRT_E!P9</f>
        <v>0</v>
      </c>
      <c r="Q9" s="10">
        <f>FC_TRA_RAIL_MTU_E!Q9+FC_TRA_RAIL_CPT_E!Q9+FC_TRA_RAIL_HST_E!Q9+FC_TRA_RAIL_FRT_E!Q9</f>
        <v>0</v>
      </c>
      <c r="R9" s="10">
        <f>FC_TRA_RAIL_MTU_E!R9+FC_TRA_RAIL_CPT_E!R9+FC_TRA_RAIL_HST_E!R9+FC_TRA_RAIL_FRT_E!R9</f>
        <v>0</v>
      </c>
      <c r="S9" s="10">
        <f>FC_TRA_RAIL_MTU_E!S9+FC_TRA_RAIL_CPT_E!S9+FC_TRA_RAIL_HST_E!S9+FC_TRA_RAIL_FRT_E!S9</f>
        <v>0</v>
      </c>
      <c r="T9" s="10">
        <f>FC_TRA_RAIL_MTU_E!T9+FC_TRA_RAIL_CPT_E!T9+FC_TRA_RAIL_HST_E!T9+FC_TRA_RAIL_FRT_E!T9</f>
        <v>0</v>
      </c>
      <c r="U9" s="10">
        <f>FC_TRA_RAIL_MTU_E!U9+FC_TRA_RAIL_CPT_E!U9+FC_TRA_RAIL_HST_E!U9+FC_TRA_RAIL_FRT_E!U9</f>
        <v>0</v>
      </c>
      <c r="V9" s="10">
        <f>FC_TRA_RAIL_MTU_E!V9+FC_TRA_RAIL_CPT_E!V9+FC_TRA_RAIL_HST_E!V9+FC_TRA_RAIL_FRT_E!V9</f>
        <v>0</v>
      </c>
      <c r="W9" s="10">
        <f>FC_TRA_RAIL_MTU_E!W9+FC_TRA_RAIL_CPT_E!W9+FC_TRA_RAIL_HST_E!W9+FC_TRA_RAIL_FRT_E!W9</f>
        <v>0</v>
      </c>
      <c r="X9" s="10">
        <f>FC_TRA_RAIL_MTU_E!X9+FC_TRA_RAIL_CPT_E!X9+FC_TRA_RAIL_HST_E!X9+FC_TRA_RAIL_FRT_E!X9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FC_TRA_RAIL_MTU_E!C10+FC_TRA_RAIL_CPT_E!C10+FC_TRA_RAIL_HST_E!C10+FC_TRA_RAIL_FRT_E!C10</f>
        <v>0</v>
      </c>
      <c r="D10" s="10">
        <f>FC_TRA_RAIL_MTU_E!D10+FC_TRA_RAIL_CPT_E!D10+FC_TRA_RAIL_HST_E!D10+FC_TRA_RAIL_FRT_E!D10</f>
        <v>0</v>
      </c>
      <c r="E10" s="10">
        <f>FC_TRA_RAIL_MTU_E!E10+FC_TRA_RAIL_CPT_E!E10+FC_TRA_RAIL_HST_E!E10+FC_TRA_RAIL_FRT_E!E10</f>
        <v>0</v>
      </c>
      <c r="F10" s="10">
        <f>FC_TRA_RAIL_MTU_E!F10+FC_TRA_RAIL_CPT_E!F10+FC_TRA_RAIL_HST_E!F10+FC_TRA_RAIL_FRT_E!F10</f>
        <v>0</v>
      </c>
      <c r="G10" s="10">
        <f>FC_TRA_RAIL_MTU_E!G10+FC_TRA_RAIL_CPT_E!G10+FC_TRA_RAIL_HST_E!G10+FC_TRA_RAIL_FRT_E!G10</f>
        <v>0</v>
      </c>
      <c r="H10" s="10">
        <f>FC_TRA_RAIL_MTU_E!H10+FC_TRA_RAIL_CPT_E!H10+FC_TRA_RAIL_HST_E!H10+FC_TRA_RAIL_FRT_E!H10</f>
        <v>0</v>
      </c>
      <c r="I10" s="10">
        <f>FC_TRA_RAIL_MTU_E!I10+FC_TRA_RAIL_CPT_E!I10+FC_TRA_RAIL_HST_E!I10+FC_TRA_RAIL_FRT_E!I10</f>
        <v>0</v>
      </c>
      <c r="J10" s="10">
        <f>FC_TRA_RAIL_MTU_E!J10+FC_TRA_RAIL_CPT_E!J10+FC_TRA_RAIL_HST_E!J10+FC_TRA_RAIL_FRT_E!J10</f>
        <v>0</v>
      </c>
      <c r="K10" s="10">
        <f>FC_TRA_RAIL_MTU_E!K10+FC_TRA_RAIL_CPT_E!K10+FC_TRA_RAIL_HST_E!K10+FC_TRA_RAIL_FRT_E!K10</f>
        <v>0</v>
      </c>
      <c r="L10" s="10">
        <f>FC_TRA_RAIL_MTU_E!L10+FC_TRA_RAIL_CPT_E!L10+FC_TRA_RAIL_HST_E!L10+FC_TRA_RAIL_FRT_E!L10</f>
        <v>0</v>
      </c>
      <c r="M10" s="10">
        <f>FC_TRA_RAIL_MTU_E!M10+FC_TRA_RAIL_CPT_E!M10+FC_TRA_RAIL_HST_E!M10+FC_TRA_RAIL_FRT_E!M10</f>
        <v>0</v>
      </c>
      <c r="N10" s="10">
        <f>FC_TRA_RAIL_MTU_E!N10+FC_TRA_RAIL_CPT_E!N10+FC_TRA_RAIL_HST_E!N10+FC_TRA_RAIL_FRT_E!N10</f>
        <v>0</v>
      </c>
      <c r="O10" s="10">
        <f>FC_TRA_RAIL_MTU_E!O10+FC_TRA_RAIL_CPT_E!O10+FC_TRA_RAIL_HST_E!O10+FC_TRA_RAIL_FRT_E!O10</f>
        <v>0</v>
      </c>
      <c r="P10" s="10">
        <f>FC_TRA_RAIL_MTU_E!P10+FC_TRA_RAIL_CPT_E!P10+FC_TRA_RAIL_HST_E!P10+FC_TRA_RAIL_FRT_E!P10</f>
        <v>0</v>
      </c>
      <c r="Q10" s="10">
        <f>FC_TRA_RAIL_MTU_E!Q10+FC_TRA_RAIL_CPT_E!Q10+FC_TRA_RAIL_HST_E!Q10+FC_TRA_RAIL_FRT_E!Q10</f>
        <v>0</v>
      </c>
      <c r="R10" s="10">
        <f>FC_TRA_RAIL_MTU_E!R10+FC_TRA_RAIL_CPT_E!R10+FC_TRA_RAIL_HST_E!R10+FC_TRA_RAIL_FRT_E!R10</f>
        <v>0</v>
      </c>
      <c r="S10" s="10">
        <f>FC_TRA_RAIL_MTU_E!S10+FC_TRA_RAIL_CPT_E!S10+FC_TRA_RAIL_HST_E!S10+FC_TRA_RAIL_FRT_E!S10</f>
        <v>0</v>
      </c>
      <c r="T10" s="10">
        <f>FC_TRA_RAIL_MTU_E!T10+FC_TRA_RAIL_CPT_E!T10+FC_TRA_RAIL_HST_E!T10+FC_TRA_RAIL_FRT_E!T10</f>
        <v>0</v>
      </c>
      <c r="U10" s="10">
        <f>FC_TRA_RAIL_MTU_E!U10+FC_TRA_RAIL_CPT_E!U10+FC_TRA_RAIL_HST_E!U10+FC_TRA_RAIL_FRT_E!U10</f>
        <v>0</v>
      </c>
      <c r="V10" s="10">
        <f>FC_TRA_RAIL_MTU_E!V10+FC_TRA_RAIL_CPT_E!V10+FC_TRA_RAIL_HST_E!V10+FC_TRA_RAIL_FRT_E!V10</f>
        <v>0</v>
      </c>
      <c r="W10" s="10">
        <f>FC_TRA_RAIL_MTU_E!W10+FC_TRA_RAIL_CPT_E!W10+FC_TRA_RAIL_HST_E!W10+FC_TRA_RAIL_FRT_E!W10</f>
        <v>0</v>
      </c>
      <c r="X10" s="10">
        <f>FC_TRA_RAIL_MTU_E!X10+FC_TRA_RAIL_CPT_E!X10+FC_TRA_RAIL_HST_E!X10+FC_TRA_RAIL_FRT_E!X10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FC_TRA_RAIL_MTU_E!C12+FC_TRA_RAIL_CPT_E!C12+FC_TRA_RAIL_HST_E!C12+FC_TRA_RAIL_FRT_E!C12</f>
        <v>0</v>
      </c>
      <c r="D12" s="10">
        <f>FC_TRA_RAIL_MTU_E!D12+FC_TRA_RAIL_CPT_E!D12+FC_TRA_RAIL_HST_E!D12+FC_TRA_RAIL_FRT_E!D12</f>
        <v>0</v>
      </c>
      <c r="E12" s="10">
        <f>FC_TRA_RAIL_MTU_E!E12+FC_TRA_RAIL_CPT_E!E12+FC_TRA_RAIL_HST_E!E12+FC_TRA_RAIL_FRT_E!E12</f>
        <v>0</v>
      </c>
      <c r="F12" s="10">
        <f>FC_TRA_RAIL_MTU_E!F12+FC_TRA_RAIL_CPT_E!F12+FC_TRA_RAIL_HST_E!F12+FC_TRA_RAIL_FRT_E!F12</f>
        <v>0</v>
      </c>
      <c r="G12" s="10">
        <f>FC_TRA_RAIL_MTU_E!G12+FC_TRA_RAIL_CPT_E!G12+FC_TRA_RAIL_HST_E!G12+FC_TRA_RAIL_FRT_E!G12</f>
        <v>0</v>
      </c>
      <c r="H12" s="10">
        <f>FC_TRA_RAIL_MTU_E!H12+FC_TRA_RAIL_CPT_E!H12+FC_TRA_RAIL_HST_E!H12+FC_TRA_RAIL_FRT_E!H12</f>
        <v>0</v>
      </c>
      <c r="I12" s="10">
        <f>FC_TRA_RAIL_MTU_E!I12+FC_TRA_RAIL_CPT_E!I12+FC_TRA_RAIL_HST_E!I12+FC_TRA_RAIL_FRT_E!I12</f>
        <v>0</v>
      </c>
      <c r="J12" s="10">
        <f>FC_TRA_RAIL_MTU_E!J12+FC_TRA_RAIL_CPT_E!J12+FC_TRA_RAIL_HST_E!J12+FC_TRA_RAIL_FRT_E!J12</f>
        <v>0</v>
      </c>
      <c r="K12" s="10">
        <f>FC_TRA_RAIL_MTU_E!K12+FC_TRA_RAIL_CPT_E!K12+FC_TRA_RAIL_HST_E!K12+FC_TRA_RAIL_FRT_E!K12</f>
        <v>0</v>
      </c>
      <c r="L12" s="10">
        <f>FC_TRA_RAIL_MTU_E!L12+FC_TRA_RAIL_CPT_E!L12+FC_TRA_RAIL_HST_E!L12+FC_TRA_RAIL_FRT_E!L12</f>
        <v>0</v>
      </c>
      <c r="M12" s="10">
        <f>FC_TRA_RAIL_MTU_E!M12+FC_TRA_RAIL_CPT_E!M12+FC_TRA_RAIL_HST_E!M12+FC_TRA_RAIL_FRT_E!M12</f>
        <v>0</v>
      </c>
      <c r="N12" s="10">
        <f>FC_TRA_RAIL_MTU_E!N12+FC_TRA_RAIL_CPT_E!N12+FC_TRA_RAIL_HST_E!N12+FC_TRA_RAIL_FRT_E!N12</f>
        <v>0</v>
      </c>
      <c r="O12" s="10">
        <f>FC_TRA_RAIL_MTU_E!O12+FC_TRA_RAIL_CPT_E!O12+FC_TRA_RAIL_HST_E!O12+FC_TRA_RAIL_FRT_E!O12</f>
        <v>0</v>
      </c>
      <c r="P12" s="10">
        <f>FC_TRA_RAIL_MTU_E!P12+FC_TRA_RAIL_CPT_E!P12+FC_TRA_RAIL_HST_E!P12+FC_TRA_RAIL_FRT_E!P12</f>
        <v>0</v>
      </c>
      <c r="Q12" s="10">
        <f>FC_TRA_RAIL_MTU_E!Q12+FC_TRA_RAIL_CPT_E!Q12+FC_TRA_RAIL_HST_E!Q12+FC_TRA_RAIL_FRT_E!Q12</f>
        <v>0</v>
      </c>
      <c r="R12" s="10">
        <f>FC_TRA_RAIL_MTU_E!R12+FC_TRA_RAIL_CPT_E!R12+FC_TRA_RAIL_HST_E!R12+FC_TRA_RAIL_FRT_E!R12</f>
        <v>0</v>
      </c>
      <c r="S12" s="10">
        <f>FC_TRA_RAIL_MTU_E!S12+FC_TRA_RAIL_CPT_E!S12+FC_TRA_RAIL_HST_E!S12+FC_TRA_RAIL_FRT_E!S12</f>
        <v>0</v>
      </c>
      <c r="T12" s="10">
        <f>FC_TRA_RAIL_MTU_E!T12+FC_TRA_RAIL_CPT_E!T12+FC_TRA_RAIL_HST_E!T12+FC_TRA_RAIL_FRT_E!T12</f>
        <v>0</v>
      </c>
      <c r="U12" s="10">
        <f>FC_TRA_RAIL_MTU_E!U12+FC_TRA_RAIL_CPT_E!U12+FC_TRA_RAIL_HST_E!U12+FC_TRA_RAIL_FRT_E!U12</f>
        <v>0</v>
      </c>
      <c r="V12" s="10">
        <f>FC_TRA_RAIL_MTU_E!V12+FC_TRA_RAIL_CPT_E!V12+FC_TRA_RAIL_HST_E!V12+FC_TRA_RAIL_FRT_E!V12</f>
        <v>0</v>
      </c>
      <c r="W12" s="10">
        <f>FC_TRA_RAIL_MTU_E!W12+FC_TRA_RAIL_CPT_E!W12+FC_TRA_RAIL_HST_E!W12+FC_TRA_RAIL_FRT_E!W12</f>
        <v>0</v>
      </c>
      <c r="X12" s="10">
        <f>FC_TRA_RAIL_MTU_E!X12+FC_TRA_RAIL_CPT_E!X12+FC_TRA_RAIL_HST_E!X12+FC_TRA_RAIL_FRT_E!X12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FC_TRA_RAIL_MTU_E!C13+FC_TRA_RAIL_CPT_E!C13+FC_TRA_RAIL_HST_E!C13+FC_TRA_RAIL_FRT_E!C13</f>
        <v>0</v>
      </c>
      <c r="D13" s="10">
        <f>FC_TRA_RAIL_MTU_E!D13+FC_TRA_RAIL_CPT_E!D13+FC_TRA_RAIL_HST_E!D13+FC_TRA_RAIL_FRT_E!D13</f>
        <v>0</v>
      </c>
      <c r="E13" s="10">
        <f>FC_TRA_RAIL_MTU_E!E13+FC_TRA_RAIL_CPT_E!E13+FC_TRA_RAIL_HST_E!E13+FC_TRA_RAIL_FRT_E!E13</f>
        <v>0</v>
      </c>
      <c r="F13" s="10">
        <f>FC_TRA_RAIL_MTU_E!F13+FC_TRA_RAIL_CPT_E!F13+FC_TRA_RAIL_HST_E!F13+FC_TRA_RAIL_FRT_E!F13</f>
        <v>0</v>
      </c>
      <c r="G13" s="10">
        <f>FC_TRA_RAIL_MTU_E!G13+FC_TRA_RAIL_CPT_E!G13+FC_TRA_RAIL_HST_E!G13+FC_TRA_RAIL_FRT_E!G13</f>
        <v>0</v>
      </c>
      <c r="H13" s="10">
        <f>FC_TRA_RAIL_MTU_E!H13+FC_TRA_RAIL_CPT_E!H13+FC_TRA_RAIL_HST_E!H13+FC_TRA_RAIL_FRT_E!H13</f>
        <v>0</v>
      </c>
      <c r="I13" s="10">
        <f>FC_TRA_RAIL_MTU_E!I13+FC_TRA_RAIL_CPT_E!I13+FC_TRA_RAIL_HST_E!I13+FC_TRA_RAIL_FRT_E!I13</f>
        <v>0</v>
      </c>
      <c r="J13" s="10">
        <f>FC_TRA_RAIL_MTU_E!J13+FC_TRA_RAIL_CPT_E!J13+FC_TRA_RAIL_HST_E!J13+FC_TRA_RAIL_FRT_E!J13</f>
        <v>0</v>
      </c>
      <c r="K13" s="10">
        <f>FC_TRA_RAIL_MTU_E!K13+FC_TRA_RAIL_CPT_E!K13+FC_TRA_RAIL_HST_E!K13+FC_TRA_RAIL_FRT_E!K13</f>
        <v>0</v>
      </c>
      <c r="L13" s="10">
        <f>FC_TRA_RAIL_MTU_E!L13+FC_TRA_RAIL_CPT_E!L13+FC_TRA_RAIL_HST_E!L13+FC_TRA_RAIL_FRT_E!L13</f>
        <v>0</v>
      </c>
      <c r="M13" s="10">
        <f>FC_TRA_RAIL_MTU_E!M13+FC_TRA_RAIL_CPT_E!M13+FC_TRA_RAIL_HST_E!M13+FC_TRA_RAIL_FRT_E!M13</f>
        <v>0</v>
      </c>
      <c r="N13" s="10">
        <f>FC_TRA_RAIL_MTU_E!N13+FC_TRA_RAIL_CPT_E!N13+FC_TRA_RAIL_HST_E!N13+FC_TRA_RAIL_FRT_E!N13</f>
        <v>0</v>
      </c>
      <c r="O13" s="10">
        <f>FC_TRA_RAIL_MTU_E!O13+FC_TRA_RAIL_CPT_E!O13+FC_TRA_RAIL_HST_E!O13+FC_TRA_RAIL_FRT_E!O13</f>
        <v>0</v>
      </c>
      <c r="P13" s="10">
        <f>FC_TRA_RAIL_MTU_E!P13+FC_TRA_RAIL_CPT_E!P13+FC_TRA_RAIL_HST_E!P13+FC_TRA_RAIL_FRT_E!P13</f>
        <v>0</v>
      </c>
      <c r="Q13" s="10">
        <f>FC_TRA_RAIL_MTU_E!Q13+FC_TRA_RAIL_CPT_E!Q13+FC_TRA_RAIL_HST_E!Q13+FC_TRA_RAIL_FRT_E!Q13</f>
        <v>0</v>
      </c>
      <c r="R13" s="10">
        <f>FC_TRA_RAIL_MTU_E!R13+FC_TRA_RAIL_CPT_E!R13+FC_TRA_RAIL_HST_E!R13+FC_TRA_RAIL_FRT_E!R13</f>
        <v>0</v>
      </c>
      <c r="S13" s="10">
        <f>FC_TRA_RAIL_MTU_E!S13+FC_TRA_RAIL_CPT_E!S13+FC_TRA_RAIL_HST_E!S13+FC_TRA_RAIL_FRT_E!S13</f>
        <v>0</v>
      </c>
      <c r="T13" s="10">
        <f>FC_TRA_RAIL_MTU_E!T13+FC_TRA_RAIL_CPT_E!T13+FC_TRA_RAIL_HST_E!T13+FC_TRA_RAIL_FRT_E!T13</f>
        <v>0</v>
      </c>
      <c r="U13" s="10">
        <f>FC_TRA_RAIL_MTU_E!U13+FC_TRA_RAIL_CPT_E!U13+FC_TRA_RAIL_HST_E!U13+FC_TRA_RAIL_FRT_E!U13</f>
        <v>0</v>
      </c>
      <c r="V13" s="10">
        <f>FC_TRA_RAIL_MTU_E!V13+FC_TRA_RAIL_CPT_E!V13+FC_TRA_RAIL_HST_E!V13+FC_TRA_RAIL_FRT_E!V13</f>
        <v>0</v>
      </c>
      <c r="W13" s="10">
        <f>FC_TRA_RAIL_MTU_E!W13+FC_TRA_RAIL_CPT_E!W13+FC_TRA_RAIL_HST_E!W13+FC_TRA_RAIL_FRT_E!W13</f>
        <v>0</v>
      </c>
      <c r="X13" s="10">
        <f>FC_TRA_RAIL_MTU_E!X13+FC_TRA_RAIL_CPT_E!X13+FC_TRA_RAIL_HST_E!X13+FC_TRA_RAIL_FRT_E!X13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FC_TRA_RAIL_MTU_E!C14+FC_TRA_RAIL_CPT_E!C14+FC_TRA_RAIL_HST_E!C14+FC_TRA_RAIL_FRT_E!C14</f>
        <v>0</v>
      </c>
      <c r="D14" s="10">
        <f>FC_TRA_RAIL_MTU_E!D14+FC_TRA_RAIL_CPT_E!D14+FC_TRA_RAIL_HST_E!D14+FC_TRA_RAIL_FRT_E!D14</f>
        <v>0</v>
      </c>
      <c r="E14" s="10">
        <f>FC_TRA_RAIL_MTU_E!E14+FC_TRA_RAIL_CPT_E!E14+FC_TRA_RAIL_HST_E!E14+FC_TRA_RAIL_FRT_E!E14</f>
        <v>0</v>
      </c>
      <c r="F14" s="10">
        <f>FC_TRA_RAIL_MTU_E!F14+FC_TRA_RAIL_CPT_E!F14+FC_TRA_RAIL_HST_E!F14+FC_TRA_RAIL_FRT_E!F14</f>
        <v>0</v>
      </c>
      <c r="G14" s="10">
        <f>FC_TRA_RAIL_MTU_E!G14+FC_TRA_RAIL_CPT_E!G14+FC_TRA_RAIL_HST_E!G14+FC_TRA_RAIL_FRT_E!G14</f>
        <v>0</v>
      </c>
      <c r="H14" s="10">
        <f>FC_TRA_RAIL_MTU_E!H14+FC_TRA_RAIL_CPT_E!H14+FC_TRA_RAIL_HST_E!H14+FC_TRA_RAIL_FRT_E!H14</f>
        <v>0</v>
      </c>
      <c r="I14" s="10">
        <f>FC_TRA_RAIL_MTU_E!I14+FC_TRA_RAIL_CPT_E!I14+FC_TRA_RAIL_HST_E!I14+FC_TRA_RAIL_FRT_E!I14</f>
        <v>0</v>
      </c>
      <c r="J14" s="10">
        <f>FC_TRA_RAIL_MTU_E!J14+FC_TRA_RAIL_CPT_E!J14+FC_TRA_RAIL_HST_E!J14+FC_TRA_RAIL_FRT_E!J14</f>
        <v>0</v>
      </c>
      <c r="K14" s="10">
        <f>FC_TRA_RAIL_MTU_E!K14+FC_TRA_RAIL_CPT_E!K14+FC_TRA_RAIL_HST_E!K14+FC_TRA_RAIL_FRT_E!K14</f>
        <v>0</v>
      </c>
      <c r="L14" s="10">
        <f>FC_TRA_RAIL_MTU_E!L14+FC_TRA_RAIL_CPT_E!L14+FC_TRA_RAIL_HST_E!L14+FC_TRA_RAIL_FRT_E!L14</f>
        <v>0</v>
      </c>
      <c r="M14" s="10">
        <f>FC_TRA_RAIL_MTU_E!M14+FC_TRA_RAIL_CPT_E!M14+FC_TRA_RAIL_HST_E!M14+FC_TRA_RAIL_FRT_E!M14</f>
        <v>0</v>
      </c>
      <c r="N14" s="10">
        <f>FC_TRA_RAIL_MTU_E!N14+FC_TRA_RAIL_CPT_E!N14+FC_TRA_RAIL_HST_E!N14+FC_TRA_RAIL_FRT_E!N14</f>
        <v>0</v>
      </c>
      <c r="O14" s="10">
        <f>FC_TRA_RAIL_MTU_E!O14+FC_TRA_RAIL_CPT_E!O14+FC_TRA_RAIL_HST_E!O14+FC_TRA_RAIL_FRT_E!O14</f>
        <v>0</v>
      </c>
      <c r="P14" s="10">
        <f>FC_TRA_RAIL_MTU_E!P14+FC_TRA_RAIL_CPT_E!P14+FC_TRA_RAIL_HST_E!P14+FC_TRA_RAIL_FRT_E!P14</f>
        <v>0</v>
      </c>
      <c r="Q14" s="10">
        <f>FC_TRA_RAIL_MTU_E!Q14+FC_TRA_RAIL_CPT_E!Q14+FC_TRA_RAIL_HST_E!Q14+FC_TRA_RAIL_FRT_E!Q14</f>
        <v>0</v>
      </c>
      <c r="R14" s="10">
        <f>FC_TRA_RAIL_MTU_E!R14+FC_TRA_RAIL_CPT_E!R14+FC_TRA_RAIL_HST_E!R14+FC_TRA_RAIL_FRT_E!R14</f>
        <v>0</v>
      </c>
      <c r="S14" s="10">
        <f>FC_TRA_RAIL_MTU_E!S14+FC_TRA_RAIL_CPT_E!S14+FC_TRA_RAIL_HST_E!S14+FC_TRA_RAIL_FRT_E!S14</f>
        <v>0</v>
      </c>
      <c r="T14" s="10">
        <f>FC_TRA_RAIL_MTU_E!T14+FC_TRA_RAIL_CPT_E!T14+FC_TRA_RAIL_HST_E!T14+FC_TRA_RAIL_FRT_E!T14</f>
        <v>0</v>
      </c>
      <c r="U14" s="10">
        <f>FC_TRA_RAIL_MTU_E!U14+FC_TRA_RAIL_CPT_E!U14+FC_TRA_RAIL_HST_E!U14+FC_TRA_RAIL_FRT_E!U14</f>
        <v>0</v>
      </c>
      <c r="V14" s="10">
        <f>FC_TRA_RAIL_MTU_E!V14+FC_TRA_RAIL_CPT_E!V14+FC_TRA_RAIL_HST_E!V14+FC_TRA_RAIL_FRT_E!V14</f>
        <v>0</v>
      </c>
      <c r="W14" s="10">
        <f>FC_TRA_RAIL_MTU_E!W14+FC_TRA_RAIL_CPT_E!W14+FC_TRA_RAIL_HST_E!W14+FC_TRA_RAIL_FRT_E!W14</f>
        <v>0</v>
      </c>
      <c r="X14" s="10">
        <f>FC_TRA_RAIL_MTU_E!X14+FC_TRA_RAIL_CPT_E!X14+FC_TRA_RAIL_HST_E!X14+FC_TRA_RAIL_FRT_E!X14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FC_TRA_RAIL_MTU_E!C15+FC_TRA_RAIL_CPT_E!C15+FC_TRA_RAIL_HST_E!C15+FC_TRA_RAIL_FRT_E!C15</f>
        <v>0</v>
      </c>
      <c r="D15" s="10">
        <f>FC_TRA_RAIL_MTU_E!D15+FC_TRA_RAIL_CPT_E!D15+FC_TRA_RAIL_HST_E!D15+FC_TRA_RAIL_FRT_E!D15</f>
        <v>0</v>
      </c>
      <c r="E15" s="10">
        <f>FC_TRA_RAIL_MTU_E!E15+FC_TRA_RAIL_CPT_E!E15+FC_TRA_RAIL_HST_E!E15+FC_TRA_RAIL_FRT_E!E15</f>
        <v>0</v>
      </c>
      <c r="F15" s="10">
        <f>FC_TRA_RAIL_MTU_E!F15+FC_TRA_RAIL_CPT_E!F15+FC_TRA_RAIL_HST_E!F15+FC_TRA_RAIL_FRT_E!F15</f>
        <v>0</v>
      </c>
      <c r="G15" s="10">
        <f>FC_TRA_RAIL_MTU_E!G15+FC_TRA_RAIL_CPT_E!G15+FC_TRA_RAIL_HST_E!G15+FC_TRA_RAIL_FRT_E!G15</f>
        <v>0</v>
      </c>
      <c r="H15" s="10">
        <f>FC_TRA_RAIL_MTU_E!H15+FC_TRA_RAIL_CPT_E!H15+FC_TRA_RAIL_HST_E!H15+FC_TRA_RAIL_FRT_E!H15</f>
        <v>0</v>
      </c>
      <c r="I15" s="10">
        <f>FC_TRA_RAIL_MTU_E!I15+FC_TRA_RAIL_CPT_E!I15+FC_TRA_RAIL_HST_E!I15+FC_TRA_RAIL_FRT_E!I15</f>
        <v>0</v>
      </c>
      <c r="J15" s="10">
        <f>FC_TRA_RAIL_MTU_E!J15+FC_TRA_RAIL_CPT_E!J15+FC_TRA_RAIL_HST_E!J15+FC_TRA_RAIL_FRT_E!J15</f>
        <v>0</v>
      </c>
      <c r="K15" s="10">
        <f>FC_TRA_RAIL_MTU_E!K15+FC_TRA_RAIL_CPT_E!K15+FC_TRA_RAIL_HST_E!K15+FC_TRA_RAIL_FRT_E!K15</f>
        <v>0</v>
      </c>
      <c r="L15" s="10">
        <f>FC_TRA_RAIL_MTU_E!L15+FC_TRA_RAIL_CPT_E!L15+FC_TRA_RAIL_HST_E!L15+FC_TRA_RAIL_FRT_E!L15</f>
        <v>0</v>
      </c>
      <c r="M15" s="10">
        <f>FC_TRA_RAIL_MTU_E!M15+FC_TRA_RAIL_CPT_E!M15+FC_TRA_RAIL_HST_E!M15+FC_TRA_RAIL_FRT_E!M15</f>
        <v>0</v>
      </c>
      <c r="N15" s="10">
        <f>FC_TRA_RAIL_MTU_E!N15+FC_TRA_RAIL_CPT_E!N15+FC_TRA_RAIL_HST_E!N15+FC_TRA_RAIL_FRT_E!N15</f>
        <v>0</v>
      </c>
      <c r="O15" s="10">
        <f>FC_TRA_RAIL_MTU_E!O15+FC_TRA_RAIL_CPT_E!O15+FC_TRA_RAIL_HST_E!O15+FC_TRA_RAIL_FRT_E!O15</f>
        <v>0</v>
      </c>
      <c r="P15" s="10">
        <f>FC_TRA_RAIL_MTU_E!P15+FC_TRA_RAIL_CPT_E!P15+FC_TRA_RAIL_HST_E!P15+FC_TRA_RAIL_FRT_E!P15</f>
        <v>0</v>
      </c>
      <c r="Q15" s="10">
        <f>FC_TRA_RAIL_MTU_E!Q15+FC_TRA_RAIL_CPT_E!Q15+FC_TRA_RAIL_HST_E!Q15+FC_TRA_RAIL_FRT_E!Q15</f>
        <v>0</v>
      </c>
      <c r="R15" s="10">
        <f>FC_TRA_RAIL_MTU_E!R15+FC_TRA_RAIL_CPT_E!R15+FC_TRA_RAIL_HST_E!R15+FC_TRA_RAIL_FRT_E!R15</f>
        <v>0</v>
      </c>
      <c r="S15" s="10">
        <f>FC_TRA_RAIL_MTU_E!S15+FC_TRA_RAIL_CPT_E!S15+FC_TRA_RAIL_HST_E!S15+FC_TRA_RAIL_FRT_E!S15</f>
        <v>0</v>
      </c>
      <c r="T15" s="10">
        <f>FC_TRA_RAIL_MTU_E!T15+FC_TRA_RAIL_CPT_E!T15+FC_TRA_RAIL_HST_E!T15+FC_TRA_RAIL_FRT_E!T15</f>
        <v>0</v>
      </c>
      <c r="U15" s="10">
        <f>FC_TRA_RAIL_MTU_E!U15+FC_TRA_RAIL_CPT_E!U15+FC_TRA_RAIL_HST_E!U15+FC_TRA_RAIL_FRT_E!U15</f>
        <v>0</v>
      </c>
      <c r="V15" s="10">
        <f>FC_TRA_RAIL_MTU_E!V15+FC_TRA_RAIL_CPT_E!V15+FC_TRA_RAIL_HST_E!V15+FC_TRA_RAIL_FRT_E!V15</f>
        <v>0</v>
      </c>
      <c r="W15" s="10">
        <f>FC_TRA_RAIL_MTU_E!W15+FC_TRA_RAIL_CPT_E!W15+FC_TRA_RAIL_HST_E!W15+FC_TRA_RAIL_FRT_E!W15</f>
        <v>0</v>
      </c>
      <c r="X15" s="10">
        <f>FC_TRA_RAIL_MTU_E!X15+FC_TRA_RAIL_CPT_E!X15+FC_TRA_RAIL_HST_E!X15+FC_TRA_RAIL_FRT_E!X15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FC_TRA_RAIL_MTU_E!C16+FC_TRA_RAIL_CPT_E!C16+FC_TRA_RAIL_HST_E!C16+FC_TRA_RAIL_FRT_E!C16</f>
        <v>0</v>
      </c>
      <c r="D16" s="10">
        <f>FC_TRA_RAIL_MTU_E!D16+FC_TRA_RAIL_CPT_E!D16+FC_TRA_RAIL_HST_E!D16+FC_TRA_RAIL_FRT_E!D16</f>
        <v>0</v>
      </c>
      <c r="E16" s="10">
        <f>FC_TRA_RAIL_MTU_E!E16+FC_TRA_RAIL_CPT_E!E16+FC_TRA_RAIL_HST_E!E16+FC_TRA_RAIL_FRT_E!E16</f>
        <v>0</v>
      </c>
      <c r="F16" s="10">
        <f>FC_TRA_RAIL_MTU_E!F16+FC_TRA_RAIL_CPT_E!F16+FC_TRA_RAIL_HST_E!F16+FC_TRA_RAIL_FRT_E!F16</f>
        <v>0</v>
      </c>
      <c r="G16" s="10">
        <f>FC_TRA_RAIL_MTU_E!G16+FC_TRA_RAIL_CPT_E!G16+FC_TRA_RAIL_HST_E!G16+FC_TRA_RAIL_FRT_E!G16</f>
        <v>0</v>
      </c>
      <c r="H16" s="10">
        <f>FC_TRA_RAIL_MTU_E!H16+FC_TRA_RAIL_CPT_E!H16+FC_TRA_RAIL_HST_E!H16+FC_TRA_RAIL_FRT_E!H16</f>
        <v>0</v>
      </c>
      <c r="I16" s="10">
        <f>FC_TRA_RAIL_MTU_E!I16+FC_TRA_RAIL_CPT_E!I16+FC_TRA_RAIL_HST_E!I16+FC_TRA_RAIL_FRT_E!I16</f>
        <v>0</v>
      </c>
      <c r="J16" s="10">
        <f>FC_TRA_RAIL_MTU_E!J16+FC_TRA_RAIL_CPT_E!J16+FC_TRA_RAIL_HST_E!J16+FC_TRA_RAIL_FRT_E!J16</f>
        <v>0</v>
      </c>
      <c r="K16" s="10">
        <f>FC_TRA_RAIL_MTU_E!K16+FC_TRA_RAIL_CPT_E!K16+FC_TRA_RAIL_HST_E!K16+FC_TRA_RAIL_FRT_E!K16</f>
        <v>0</v>
      </c>
      <c r="L16" s="10">
        <f>FC_TRA_RAIL_MTU_E!L16+FC_TRA_RAIL_CPT_E!L16+FC_TRA_RAIL_HST_E!L16+FC_TRA_RAIL_FRT_E!L16</f>
        <v>0</v>
      </c>
      <c r="M16" s="10">
        <f>FC_TRA_RAIL_MTU_E!M16+FC_TRA_RAIL_CPT_E!M16+FC_TRA_RAIL_HST_E!M16+FC_TRA_RAIL_FRT_E!M16</f>
        <v>0</v>
      </c>
      <c r="N16" s="10">
        <f>FC_TRA_RAIL_MTU_E!N16+FC_TRA_RAIL_CPT_E!N16+FC_TRA_RAIL_HST_E!N16+FC_TRA_RAIL_FRT_E!N16</f>
        <v>0</v>
      </c>
      <c r="O16" s="10">
        <f>FC_TRA_RAIL_MTU_E!O16+FC_TRA_RAIL_CPT_E!O16+FC_TRA_RAIL_HST_E!O16+FC_TRA_RAIL_FRT_E!O16</f>
        <v>0</v>
      </c>
      <c r="P16" s="10">
        <f>FC_TRA_RAIL_MTU_E!P16+FC_TRA_RAIL_CPT_E!P16+FC_TRA_RAIL_HST_E!P16+FC_TRA_RAIL_FRT_E!P16</f>
        <v>0</v>
      </c>
      <c r="Q16" s="10">
        <f>FC_TRA_RAIL_MTU_E!Q16+FC_TRA_RAIL_CPT_E!Q16+FC_TRA_RAIL_HST_E!Q16+FC_TRA_RAIL_FRT_E!Q16</f>
        <v>0</v>
      </c>
      <c r="R16" s="10">
        <f>FC_TRA_RAIL_MTU_E!R16+FC_TRA_RAIL_CPT_E!R16+FC_TRA_RAIL_HST_E!R16+FC_TRA_RAIL_FRT_E!R16</f>
        <v>0</v>
      </c>
      <c r="S16" s="10">
        <f>FC_TRA_RAIL_MTU_E!S16+FC_TRA_RAIL_CPT_E!S16+FC_TRA_RAIL_HST_E!S16+FC_TRA_RAIL_FRT_E!S16</f>
        <v>0</v>
      </c>
      <c r="T16" s="10">
        <f>FC_TRA_RAIL_MTU_E!T16+FC_TRA_RAIL_CPT_E!T16+FC_TRA_RAIL_HST_E!T16+FC_TRA_RAIL_FRT_E!T16</f>
        <v>0</v>
      </c>
      <c r="U16" s="10">
        <f>FC_TRA_RAIL_MTU_E!U16+FC_TRA_RAIL_CPT_E!U16+FC_TRA_RAIL_HST_E!U16+FC_TRA_RAIL_FRT_E!U16</f>
        <v>0</v>
      </c>
      <c r="V16" s="10">
        <f>FC_TRA_RAIL_MTU_E!V16+FC_TRA_RAIL_CPT_E!V16+FC_TRA_RAIL_HST_E!V16+FC_TRA_RAIL_FRT_E!V16</f>
        <v>0</v>
      </c>
      <c r="W16" s="10">
        <f>FC_TRA_RAIL_MTU_E!W16+FC_TRA_RAIL_CPT_E!W16+FC_TRA_RAIL_HST_E!W16+FC_TRA_RAIL_FRT_E!W16</f>
        <v>0</v>
      </c>
      <c r="X16" s="10">
        <f>FC_TRA_RAIL_MTU_E!X16+FC_TRA_RAIL_CPT_E!X16+FC_TRA_RAIL_HST_E!X16+FC_TRA_RAIL_FRT_E!X16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FC_TRA_RAIL_MTU_E!C18+FC_TRA_RAIL_CPT_E!C18+FC_TRA_RAIL_HST_E!C18+FC_TRA_RAIL_FRT_E!C18</f>
        <v>0</v>
      </c>
      <c r="D18" s="10">
        <f>FC_TRA_RAIL_MTU_E!D18+FC_TRA_RAIL_CPT_E!D18+FC_TRA_RAIL_HST_E!D18+FC_TRA_RAIL_FRT_E!D18</f>
        <v>0</v>
      </c>
      <c r="E18" s="10">
        <f>FC_TRA_RAIL_MTU_E!E18+FC_TRA_RAIL_CPT_E!E18+FC_TRA_RAIL_HST_E!E18+FC_TRA_RAIL_FRT_E!E18</f>
        <v>0</v>
      </c>
      <c r="F18" s="10">
        <f>FC_TRA_RAIL_MTU_E!F18+FC_TRA_RAIL_CPT_E!F18+FC_TRA_RAIL_HST_E!F18+FC_TRA_RAIL_FRT_E!F18</f>
        <v>0</v>
      </c>
      <c r="G18" s="10">
        <f>FC_TRA_RAIL_MTU_E!G18+FC_TRA_RAIL_CPT_E!G18+FC_TRA_RAIL_HST_E!G18+FC_TRA_RAIL_FRT_E!G18</f>
        <v>0</v>
      </c>
      <c r="H18" s="10">
        <f>FC_TRA_RAIL_MTU_E!H18+FC_TRA_RAIL_CPT_E!H18+FC_TRA_RAIL_HST_E!H18+FC_TRA_RAIL_FRT_E!H18</f>
        <v>0</v>
      </c>
      <c r="I18" s="10">
        <f>FC_TRA_RAIL_MTU_E!I18+FC_TRA_RAIL_CPT_E!I18+FC_TRA_RAIL_HST_E!I18+FC_TRA_RAIL_FRT_E!I18</f>
        <v>0</v>
      </c>
      <c r="J18" s="10">
        <f>FC_TRA_RAIL_MTU_E!J18+FC_TRA_RAIL_CPT_E!J18+FC_TRA_RAIL_HST_E!J18+FC_TRA_RAIL_FRT_E!J18</f>
        <v>0</v>
      </c>
      <c r="K18" s="10">
        <f>FC_TRA_RAIL_MTU_E!K18+FC_TRA_RAIL_CPT_E!K18+FC_TRA_RAIL_HST_E!K18+FC_TRA_RAIL_FRT_E!K18</f>
        <v>0</v>
      </c>
      <c r="L18" s="10">
        <f>FC_TRA_RAIL_MTU_E!L18+FC_TRA_RAIL_CPT_E!L18+FC_TRA_RAIL_HST_E!L18+FC_TRA_RAIL_FRT_E!L18</f>
        <v>0</v>
      </c>
      <c r="M18" s="10">
        <f>FC_TRA_RAIL_MTU_E!M18+FC_TRA_RAIL_CPT_E!M18+FC_TRA_RAIL_HST_E!M18+FC_TRA_RAIL_FRT_E!M18</f>
        <v>0</v>
      </c>
      <c r="N18" s="10">
        <f>FC_TRA_RAIL_MTU_E!N18+FC_TRA_RAIL_CPT_E!N18+FC_TRA_RAIL_HST_E!N18+FC_TRA_RAIL_FRT_E!N18</f>
        <v>0</v>
      </c>
      <c r="O18" s="10">
        <f>FC_TRA_RAIL_MTU_E!O18+FC_TRA_RAIL_CPT_E!O18+FC_TRA_RAIL_HST_E!O18+FC_TRA_RAIL_FRT_E!O18</f>
        <v>0</v>
      </c>
      <c r="P18" s="10">
        <f>FC_TRA_RAIL_MTU_E!P18+FC_TRA_RAIL_CPT_E!P18+FC_TRA_RAIL_HST_E!P18+FC_TRA_RAIL_FRT_E!P18</f>
        <v>0</v>
      </c>
      <c r="Q18" s="10">
        <f>FC_TRA_RAIL_MTU_E!Q18+FC_TRA_RAIL_CPT_E!Q18+FC_TRA_RAIL_HST_E!Q18+FC_TRA_RAIL_FRT_E!Q18</f>
        <v>0</v>
      </c>
      <c r="R18" s="10">
        <f>FC_TRA_RAIL_MTU_E!R18+FC_TRA_RAIL_CPT_E!R18+FC_TRA_RAIL_HST_E!R18+FC_TRA_RAIL_FRT_E!R18</f>
        <v>0</v>
      </c>
      <c r="S18" s="10">
        <f>FC_TRA_RAIL_MTU_E!S18+FC_TRA_RAIL_CPT_E!S18+FC_TRA_RAIL_HST_E!S18+FC_TRA_RAIL_FRT_E!S18</f>
        <v>0</v>
      </c>
      <c r="T18" s="10">
        <f>FC_TRA_RAIL_MTU_E!T18+FC_TRA_RAIL_CPT_E!T18+FC_TRA_RAIL_HST_E!T18+FC_TRA_RAIL_FRT_E!T18</f>
        <v>0</v>
      </c>
      <c r="U18" s="10">
        <f>FC_TRA_RAIL_MTU_E!U18+FC_TRA_RAIL_CPT_E!U18+FC_TRA_RAIL_HST_E!U18+FC_TRA_RAIL_FRT_E!U18</f>
        <v>0</v>
      </c>
      <c r="V18" s="10">
        <f>FC_TRA_RAIL_MTU_E!V18+FC_TRA_RAIL_CPT_E!V18+FC_TRA_RAIL_HST_E!V18+FC_TRA_RAIL_FRT_E!V18</f>
        <v>0</v>
      </c>
      <c r="W18" s="10">
        <f>FC_TRA_RAIL_MTU_E!W18+FC_TRA_RAIL_CPT_E!W18+FC_TRA_RAIL_HST_E!W18+FC_TRA_RAIL_FRT_E!W18</f>
        <v>0</v>
      </c>
      <c r="X18" s="10">
        <f>FC_TRA_RAIL_MTU_E!X18+FC_TRA_RAIL_CPT_E!X18+FC_TRA_RAIL_HST_E!X18+FC_TRA_RAIL_FRT_E!X18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FC_TRA_RAIL_MTU_E!C19+FC_TRA_RAIL_CPT_E!C19+FC_TRA_RAIL_HST_E!C19+FC_TRA_RAIL_FRT_E!C19</f>
        <v>0</v>
      </c>
      <c r="D19" s="10">
        <f>FC_TRA_RAIL_MTU_E!D19+FC_TRA_RAIL_CPT_E!D19+FC_TRA_RAIL_HST_E!D19+FC_TRA_RAIL_FRT_E!D19</f>
        <v>0</v>
      </c>
      <c r="E19" s="10">
        <f>FC_TRA_RAIL_MTU_E!E19+FC_TRA_RAIL_CPT_E!E19+FC_TRA_RAIL_HST_E!E19+FC_TRA_RAIL_FRT_E!E19</f>
        <v>0</v>
      </c>
      <c r="F19" s="10">
        <f>FC_TRA_RAIL_MTU_E!F19+FC_TRA_RAIL_CPT_E!F19+FC_TRA_RAIL_HST_E!F19+FC_TRA_RAIL_FRT_E!F19</f>
        <v>0</v>
      </c>
      <c r="G19" s="10">
        <f>FC_TRA_RAIL_MTU_E!G19+FC_TRA_RAIL_CPT_E!G19+FC_TRA_RAIL_HST_E!G19+FC_TRA_RAIL_FRT_E!G19</f>
        <v>0</v>
      </c>
      <c r="H19" s="10">
        <f>FC_TRA_RAIL_MTU_E!H19+FC_TRA_RAIL_CPT_E!H19+FC_TRA_RAIL_HST_E!H19+FC_TRA_RAIL_FRT_E!H19</f>
        <v>0</v>
      </c>
      <c r="I19" s="10">
        <f>FC_TRA_RAIL_MTU_E!I19+FC_TRA_RAIL_CPT_E!I19+FC_TRA_RAIL_HST_E!I19+FC_TRA_RAIL_FRT_E!I19</f>
        <v>0</v>
      </c>
      <c r="J19" s="10">
        <f>FC_TRA_RAIL_MTU_E!J19+FC_TRA_RAIL_CPT_E!J19+FC_TRA_RAIL_HST_E!J19+FC_TRA_RAIL_FRT_E!J19</f>
        <v>0</v>
      </c>
      <c r="K19" s="10">
        <f>FC_TRA_RAIL_MTU_E!K19+FC_TRA_RAIL_CPT_E!K19+FC_TRA_RAIL_HST_E!K19+FC_TRA_RAIL_FRT_E!K19</f>
        <v>0</v>
      </c>
      <c r="L19" s="10">
        <f>FC_TRA_RAIL_MTU_E!L19+FC_TRA_RAIL_CPT_E!L19+FC_TRA_RAIL_HST_E!L19+FC_TRA_RAIL_FRT_E!L19</f>
        <v>0</v>
      </c>
      <c r="M19" s="10">
        <f>FC_TRA_RAIL_MTU_E!M19+FC_TRA_RAIL_CPT_E!M19+FC_TRA_RAIL_HST_E!M19+FC_TRA_RAIL_FRT_E!M19</f>
        <v>0</v>
      </c>
      <c r="N19" s="10">
        <f>FC_TRA_RAIL_MTU_E!N19+FC_TRA_RAIL_CPT_E!N19+FC_TRA_RAIL_HST_E!N19+FC_TRA_RAIL_FRT_E!N19</f>
        <v>0</v>
      </c>
      <c r="O19" s="10">
        <f>FC_TRA_RAIL_MTU_E!O19+FC_TRA_RAIL_CPT_E!O19+FC_TRA_RAIL_HST_E!O19+FC_TRA_RAIL_FRT_E!O19</f>
        <v>0</v>
      </c>
      <c r="P19" s="10">
        <f>FC_TRA_RAIL_MTU_E!P19+FC_TRA_RAIL_CPT_E!P19+FC_TRA_RAIL_HST_E!P19+FC_TRA_RAIL_FRT_E!P19</f>
        <v>0</v>
      </c>
      <c r="Q19" s="10">
        <f>FC_TRA_RAIL_MTU_E!Q19+FC_TRA_RAIL_CPT_E!Q19+FC_TRA_RAIL_HST_E!Q19+FC_TRA_RAIL_FRT_E!Q19</f>
        <v>0</v>
      </c>
      <c r="R19" s="10">
        <f>FC_TRA_RAIL_MTU_E!R19+FC_TRA_RAIL_CPT_E!R19+FC_TRA_RAIL_HST_E!R19+FC_TRA_RAIL_FRT_E!R19</f>
        <v>0</v>
      </c>
      <c r="S19" s="10">
        <f>FC_TRA_RAIL_MTU_E!S19+FC_TRA_RAIL_CPT_E!S19+FC_TRA_RAIL_HST_E!S19+FC_TRA_RAIL_FRT_E!S19</f>
        <v>0</v>
      </c>
      <c r="T19" s="10">
        <f>FC_TRA_RAIL_MTU_E!T19+FC_TRA_RAIL_CPT_E!T19+FC_TRA_RAIL_HST_E!T19+FC_TRA_RAIL_FRT_E!T19</f>
        <v>0</v>
      </c>
      <c r="U19" s="10">
        <f>FC_TRA_RAIL_MTU_E!U19+FC_TRA_RAIL_CPT_E!U19+FC_TRA_RAIL_HST_E!U19+FC_TRA_RAIL_FRT_E!U19</f>
        <v>0</v>
      </c>
      <c r="V19" s="10">
        <f>FC_TRA_RAIL_MTU_E!V19+FC_TRA_RAIL_CPT_E!V19+FC_TRA_RAIL_HST_E!V19+FC_TRA_RAIL_FRT_E!V19</f>
        <v>0</v>
      </c>
      <c r="W19" s="10">
        <f>FC_TRA_RAIL_MTU_E!W19+FC_TRA_RAIL_CPT_E!W19+FC_TRA_RAIL_HST_E!W19+FC_TRA_RAIL_FRT_E!W19</f>
        <v>0</v>
      </c>
      <c r="X19" s="10">
        <f>FC_TRA_RAIL_MTU_E!X19+FC_TRA_RAIL_CPT_E!X19+FC_TRA_RAIL_HST_E!X19+FC_TRA_RAIL_FRT_E!X19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FC_TRA_RAIL_MTU_E!C20+FC_TRA_RAIL_CPT_E!C20+FC_TRA_RAIL_HST_E!C20+FC_TRA_RAIL_FRT_E!C20</f>
        <v>0</v>
      </c>
      <c r="D20" s="10">
        <f>FC_TRA_RAIL_MTU_E!D20+FC_TRA_RAIL_CPT_E!D20+FC_TRA_RAIL_HST_E!D20+FC_TRA_RAIL_FRT_E!D20</f>
        <v>0</v>
      </c>
      <c r="E20" s="10">
        <f>FC_TRA_RAIL_MTU_E!E20+FC_TRA_RAIL_CPT_E!E20+FC_TRA_RAIL_HST_E!E20+FC_TRA_RAIL_FRT_E!E20</f>
        <v>0</v>
      </c>
      <c r="F20" s="10">
        <f>FC_TRA_RAIL_MTU_E!F20+FC_TRA_RAIL_CPT_E!F20+FC_TRA_RAIL_HST_E!F20+FC_TRA_RAIL_FRT_E!F20</f>
        <v>0</v>
      </c>
      <c r="G20" s="10">
        <f>FC_TRA_RAIL_MTU_E!G20+FC_TRA_RAIL_CPT_E!G20+FC_TRA_RAIL_HST_E!G20+FC_TRA_RAIL_FRT_E!G20</f>
        <v>0</v>
      </c>
      <c r="H20" s="10">
        <f>FC_TRA_RAIL_MTU_E!H20+FC_TRA_RAIL_CPT_E!H20+FC_TRA_RAIL_HST_E!H20+FC_TRA_RAIL_FRT_E!H20</f>
        <v>0</v>
      </c>
      <c r="I20" s="10">
        <f>FC_TRA_RAIL_MTU_E!I20+FC_TRA_RAIL_CPT_E!I20+FC_TRA_RAIL_HST_E!I20+FC_TRA_RAIL_FRT_E!I20</f>
        <v>0</v>
      </c>
      <c r="J20" s="10">
        <f>FC_TRA_RAIL_MTU_E!J20+FC_TRA_RAIL_CPT_E!J20+FC_TRA_RAIL_HST_E!J20+FC_TRA_RAIL_FRT_E!J20</f>
        <v>0</v>
      </c>
      <c r="K20" s="10">
        <f>FC_TRA_RAIL_MTU_E!K20+FC_TRA_RAIL_CPT_E!K20+FC_TRA_RAIL_HST_E!K20+FC_TRA_RAIL_FRT_E!K20</f>
        <v>0</v>
      </c>
      <c r="L20" s="10">
        <f>FC_TRA_RAIL_MTU_E!L20+FC_TRA_RAIL_CPT_E!L20+FC_TRA_RAIL_HST_E!L20+FC_TRA_RAIL_FRT_E!L20</f>
        <v>0</v>
      </c>
      <c r="M20" s="10">
        <f>FC_TRA_RAIL_MTU_E!M20+FC_TRA_RAIL_CPT_E!M20+FC_TRA_RAIL_HST_E!M20+FC_TRA_RAIL_FRT_E!M20</f>
        <v>0</v>
      </c>
      <c r="N20" s="10">
        <f>FC_TRA_RAIL_MTU_E!N20+FC_TRA_RAIL_CPT_E!N20+FC_TRA_RAIL_HST_E!N20+FC_TRA_RAIL_FRT_E!N20</f>
        <v>0</v>
      </c>
      <c r="O20" s="10">
        <f>FC_TRA_RAIL_MTU_E!O20+FC_TRA_RAIL_CPT_E!O20+FC_TRA_RAIL_HST_E!O20+FC_TRA_RAIL_FRT_E!O20</f>
        <v>0</v>
      </c>
      <c r="P20" s="10">
        <f>FC_TRA_RAIL_MTU_E!P20+FC_TRA_RAIL_CPT_E!P20+FC_TRA_RAIL_HST_E!P20+FC_TRA_RAIL_FRT_E!P20</f>
        <v>0</v>
      </c>
      <c r="Q20" s="10">
        <f>FC_TRA_RAIL_MTU_E!Q20+FC_TRA_RAIL_CPT_E!Q20+FC_TRA_RAIL_HST_E!Q20+FC_TRA_RAIL_FRT_E!Q20</f>
        <v>0</v>
      </c>
      <c r="R20" s="10">
        <f>FC_TRA_RAIL_MTU_E!R20+FC_TRA_RAIL_CPT_E!R20+FC_TRA_RAIL_HST_E!R20+FC_TRA_RAIL_FRT_E!R20</f>
        <v>0</v>
      </c>
      <c r="S20" s="10">
        <f>FC_TRA_RAIL_MTU_E!S20+FC_TRA_RAIL_CPT_E!S20+FC_TRA_RAIL_HST_E!S20+FC_TRA_RAIL_FRT_E!S20</f>
        <v>0</v>
      </c>
      <c r="T20" s="10">
        <f>FC_TRA_RAIL_MTU_E!T20+FC_TRA_RAIL_CPT_E!T20+FC_TRA_RAIL_HST_E!T20+FC_TRA_RAIL_FRT_E!T20</f>
        <v>0</v>
      </c>
      <c r="U20" s="10">
        <f>FC_TRA_RAIL_MTU_E!U20+FC_TRA_RAIL_CPT_E!U20+FC_TRA_RAIL_HST_E!U20+FC_TRA_RAIL_FRT_E!U20</f>
        <v>0</v>
      </c>
      <c r="V20" s="10">
        <f>FC_TRA_RAIL_MTU_E!V20+FC_TRA_RAIL_CPT_E!V20+FC_TRA_RAIL_HST_E!V20+FC_TRA_RAIL_FRT_E!V20</f>
        <v>0</v>
      </c>
      <c r="W20" s="10">
        <f>FC_TRA_RAIL_MTU_E!W20+FC_TRA_RAIL_CPT_E!W20+FC_TRA_RAIL_HST_E!W20+FC_TRA_RAIL_FRT_E!W20</f>
        <v>0</v>
      </c>
      <c r="X20" s="10">
        <f>FC_TRA_RAIL_MTU_E!X20+FC_TRA_RAIL_CPT_E!X20+FC_TRA_RAIL_HST_E!X20+FC_TRA_RAIL_FRT_E!X20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FC_TRA_RAIL_MTU_E!C21+FC_TRA_RAIL_CPT_E!C21+FC_TRA_RAIL_HST_E!C21+FC_TRA_RAIL_FRT_E!C21</f>
        <v>0</v>
      </c>
      <c r="D21" s="10">
        <f>FC_TRA_RAIL_MTU_E!D21+FC_TRA_RAIL_CPT_E!D21+FC_TRA_RAIL_HST_E!D21+FC_TRA_RAIL_FRT_E!D21</f>
        <v>0</v>
      </c>
      <c r="E21" s="10">
        <f>FC_TRA_RAIL_MTU_E!E21+FC_TRA_RAIL_CPT_E!E21+FC_TRA_RAIL_HST_E!E21+FC_TRA_RAIL_FRT_E!E21</f>
        <v>0</v>
      </c>
      <c r="F21" s="10">
        <f>FC_TRA_RAIL_MTU_E!F21+FC_TRA_RAIL_CPT_E!F21+FC_TRA_RAIL_HST_E!F21+FC_TRA_RAIL_FRT_E!F21</f>
        <v>0</v>
      </c>
      <c r="G21" s="10">
        <f>FC_TRA_RAIL_MTU_E!G21+FC_TRA_RAIL_CPT_E!G21+FC_TRA_RAIL_HST_E!G21+FC_TRA_RAIL_FRT_E!G21</f>
        <v>0</v>
      </c>
      <c r="H21" s="10">
        <f>FC_TRA_RAIL_MTU_E!H21+FC_TRA_RAIL_CPT_E!H21+FC_TRA_RAIL_HST_E!H21+FC_TRA_RAIL_FRT_E!H21</f>
        <v>0</v>
      </c>
      <c r="I21" s="10">
        <f>FC_TRA_RAIL_MTU_E!I21+FC_TRA_RAIL_CPT_E!I21+FC_TRA_RAIL_HST_E!I21+FC_TRA_RAIL_FRT_E!I21</f>
        <v>0</v>
      </c>
      <c r="J21" s="10">
        <f>FC_TRA_RAIL_MTU_E!J21+FC_TRA_RAIL_CPT_E!J21+FC_TRA_RAIL_HST_E!J21+FC_TRA_RAIL_FRT_E!J21</f>
        <v>0</v>
      </c>
      <c r="K21" s="10">
        <f>FC_TRA_RAIL_MTU_E!K21+FC_TRA_RAIL_CPT_E!K21+FC_TRA_RAIL_HST_E!K21+FC_TRA_RAIL_FRT_E!K21</f>
        <v>0</v>
      </c>
      <c r="L21" s="10">
        <f>FC_TRA_RAIL_MTU_E!L21+FC_TRA_RAIL_CPT_E!L21+FC_TRA_RAIL_HST_E!L21+FC_TRA_RAIL_FRT_E!L21</f>
        <v>0</v>
      </c>
      <c r="M21" s="10">
        <f>FC_TRA_RAIL_MTU_E!M21+FC_TRA_RAIL_CPT_E!M21+FC_TRA_RAIL_HST_E!M21+FC_TRA_RAIL_FRT_E!M21</f>
        <v>0</v>
      </c>
      <c r="N21" s="10">
        <f>FC_TRA_RAIL_MTU_E!N21+FC_TRA_RAIL_CPT_E!N21+FC_TRA_RAIL_HST_E!N21+FC_TRA_RAIL_FRT_E!N21</f>
        <v>0</v>
      </c>
      <c r="O21" s="10">
        <f>FC_TRA_RAIL_MTU_E!O21+FC_TRA_RAIL_CPT_E!O21+FC_TRA_RAIL_HST_E!O21+FC_TRA_RAIL_FRT_E!O21</f>
        <v>0</v>
      </c>
      <c r="P21" s="10">
        <f>FC_TRA_RAIL_MTU_E!P21+FC_TRA_RAIL_CPT_E!P21+FC_TRA_RAIL_HST_E!P21+FC_TRA_RAIL_FRT_E!P21</f>
        <v>0</v>
      </c>
      <c r="Q21" s="10">
        <f>FC_TRA_RAIL_MTU_E!Q21+FC_TRA_RAIL_CPT_E!Q21+FC_TRA_RAIL_HST_E!Q21+FC_TRA_RAIL_FRT_E!Q21</f>
        <v>0</v>
      </c>
      <c r="R21" s="10">
        <f>FC_TRA_RAIL_MTU_E!R21+FC_TRA_RAIL_CPT_E!R21+FC_TRA_RAIL_HST_E!R21+FC_TRA_RAIL_FRT_E!R21</f>
        <v>0</v>
      </c>
      <c r="S21" s="10">
        <f>FC_TRA_RAIL_MTU_E!S21+FC_TRA_RAIL_CPT_E!S21+FC_TRA_RAIL_HST_E!S21+FC_TRA_RAIL_FRT_E!S21</f>
        <v>0</v>
      </c>
      <c r="T21" s="10">
        <f>FC_TRA_RAIL_MTU_E!T21+FC_TRA_RAIL_CPT_E!T21+FC_TRA_RAIL_HST_E!T21+FC_TRA_RAIL_FRT_E!T21</f>
        <v>0</v>
      </c>
      <c r="U21" s="10">
        <f>FC_TRA_RAIL_MTU_E!U21+FC_TRA_RAIL_CPT_E!U21+FC_TRA_RAIL_HST_E!U21+FC_TRA_RAIL_FRT_E!U21</f>
        <v>0</v>
      </c>
      <c r="V21" s="10">
        <f>FC_TRA_RAIL_MTU_E!V21+FC_TRA_RAIL_CPT_E!V21+FC_TRA_RAIL_HST_E!V21+FC_TRA_RAIL_FRT_E!V21</f>
        <v>0</v>
      </c>
      <c r="W21" s="10">
        <f>FC_TRA_RAIL_MTU_E!W21+FC_TRA_RAIL_CPT_E!W21+FC_TRA_RAIL_HST_E!W21+FC_TRA_RAIL_FRT_E!W21</f>
        <v>0</v>
      </c>
      <c r="X21" s="10">
        <f>FC_TRA_RAIL_MTU_E!X21+FC_TRA_RAIL_CPT_E!X21+FC_TRA_RAIL_HST_E!X21+FC_TRA_RAIL_FRT_E!X21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FC_TRA_RAIL_MTU_E!C23+FC_TRA_RAIL_CPT_E!C23+FC_TRA_RAIL_HST_E!C23+FC_TRA_RAIL_FRT_E!C23</f>
        <v>0</v>
      </c>
      <c r="D23" s="10">
        <f>FC_TRA_RAIL_MTU_E!D23+FC_TRA_RAIL_CPT_E!D23+FC_TRA_RAIL_HST_E!D23+FC_TRA_RAIL_FRT_E!D23</f>
        <v>0</v>
      </c>
      <c r="E23" s="10">
        <f>FC_TRA_RAIL_MTU_E!E23+FC_TRA_RAIL_CPT_E!E23+FC_TRA_RAIL_HST_E!E23+FC_TRA_RAIL_FRT_E!E23</f>
        <v>0</v>
      </c>
      <c r="F23" s="10">
        <f>FC_TRA_RAIL_MTU_E!F23+FC_TRA_RAIL_CPT_E!F23+FC_TRA_RAIL_HST_E!F23+FC_TRA_RAIL_FRT_E!F23</f>
        <v>0</v>
      </c>
      <c r="G23" s="10">
        <f>FC_TRA_RAIL_MTU_E!G23+FC_TRA_RAIL_CPT_E!G23+FC_TRA_RAIL_HST_E!G23+FC_TRA_RAIL_FRT_E!G23</f>
        <v>0</v>
      </c>
      <c r="H23" s="10">
        <f>FC_TRA_RAIL_MTU_E!H23+FC_TRA_RAIL_CPT_E!H23+FC_TRA_RAIL_HST_E!H23+FC_TRA_RAIL_FRT_E!H23</f>
        <v>0</v>
      </c>
      <c r="I23" s="10">
        <f>FC_TRA_RAIL_MTU_E!I23+FC_TRA_RAIL_CPT_E!I23+FC_TRA_RAIL_HST_E!I23+FC_TRA_RAIL_FRT_E!I23</f>
        <v>0</v>
      </c>
      <c r="J23" s="10">
        <f>FC_TRA_RAIL_MTU_E!J23+FC_TRA_RAIL_CPT_E!J23+FC_TRA_RAIL_HST_E!J23+FC_TRA_RAIL_FRT_E!J23</f>
        <v>0</v>
      </c>
      <c r="K23" s="10">
        <f>FC_TRA_RAIL_MTU_E!K23+FC_TRA_RAIL_CPT_E!K23+FC_TRA_RAIL_HST_E!K23+FC_TRA_RAIL_FRT_E!K23</f>
        <v>0</v>
      </c>
      <c r="L23" s="10">
        <f>FC_TRA_RAIL_MTU_E!L23+FC_TRA_RAIL_CPT_E!L23+FC_TRA_RAIL_HST_E!L23+FC_TRA_RAIL_FRT_E!L23</f>
        <v>0</v>
      </c>
      <c r="M23" s="10">
        <f>FC_TRA_RAIL_MTU_E!M23+FC_TRA_RAIL_CPT_E!M23+FC_TRA_RAIL_HST_E!M23+FC_TRA_RAIL_FRT_E!M23</f>
        <v>0</v>
      </c>
      <c r="N23" s="10">
        <f>FC_TRA_RAIL_MTU_E!N23+FC_TRA_RAIL_CPT_E!N23+FC_TRA_RAIL_HST_E!N23+FC_TRA_RAIL_FRT_E!N23</f>
        <v>0</v>
      </c>
      <c r="O23" s="10">
        <f>FC_TRA_RAIL_MTU_E!O23+FC_TRA_RAIL_CPT_E!O23+FC_TRA_RAIL_HST_E!O23+FC_TRA_RAIL_FRT_E!O23</f>
        <v>0</v>
      </c>
      <c r="P23" s="10">
        <f>FC_TRA_RAIL_MTU_E!P23+FC_TRA_RAIL_CPT_E!P23+FC_TRA_RAIL_HST_E!P23+FC_TRA_RAIL_FRT_E!P23</f>
        <v>0</v>
      </c>
      <c r="Q23" s="10">
        <f>FC_TRA_RAIL_MTU_E!Q23+FC_TRA_RAIL_CPT_E!Q23+FC_TRA_RAIL_HST_E!Q23+FC_TRA_RAIL_FRT_E!Q23</f>
        <v>0</v>
      </c>
      <c r="R23" s="10">
        <f>FC_TRA_RAIL_MTU_E!R23+FC_TRA_RAIL_CPT_E!R23+FC_TRA_RAIL_HST_E!R23+FC_TRA_RAIL_FRT_E!R23</f>
        <v>0</v>
      </c>
      <c r="S23" s="10">
        <f>FC_TRA_RAIL_MTU_E!S23+FC_TRA_RAIL_CPT_E!S23+FC_TRA_RAIL_HST_E!S23+FC_TRA_RAIL_FRT_E!S23</f>
        <v>0</v>
      </c>
      <c r="T23" s="10">
        <f>FC_TRA_RAIL_MTU_E!T23+FC_TRA_RAIL_CPT_E!T23+FC_TRA_RAIL_HST_E!T23+FC_TRA_RAIL_FRT_E!T23</f>
        <v>0</v>
      </c>
      <c r="U23" s="10">
        <f>FC_TRA_RAIL_MTU_E!U23+FC_TRA_RAIL_CPT_E!U23+FC_TRA_RAIL_HST_E!U23+FC_TRA_RAIL_FRT_E!U23</f>
        <v>0</v>
      </c>
      <c r="V23" s="10">
        <f>FC_TRA_RAIL_MTU_E!V23+FC_TRA_RAIL_CPT_E!V23+FC_TRA_RAIL_HST_E!V23+FC_TRA_RAIL_FRT_E!V23</f>
        <v>0</v>
      </c>
      <c r="W23" s="10">
        <f>FC_TRA_RAIL_MTU_E!W23+FC_TRA_RAIL_CPT_E!W23+FC_TRA_RAIL_HST_E!W23+FC_TRA_RAIL_FRT_E!W23</f>
        <v>0</v>
      </c>
      <c r="X23" s="10">
        <f>FC_TRA_RAIL_MTU_E!X23+FC_TRA_RAIL_CPT_E!X23+FC_TRA_RAIL_HST_E!X23+FC_TRA_RAIL_FRT_E!X23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FC_TRA_RAIL_MTU_E!C24+FC_TRA_RAIL_CPT_E!C24+FC_TRA_RAIL_HST_E!C24+FC_TRA_RAIL_FRT_E!C24</f>
        <v>0</v>
      </c>
      <c r="D24" s="10">
        <f>FC_TRA_RAIL_MTU_E!D24+FC_TRA_RAIL_CPT_E!D24+FC_TRA_RAIL_HST_E!D24+FC_TRA_RAIL_FRT_E!D24</f>
        <v>0</v>
      </c>
      <c r="E24" s="10">
        <f>FC_TRA_RAIL_MTU_E!E24+FC_TRA_RAIL_CPT_E!E24+FC_TRA_RAIL_HST_E!E24+FC_TRA_RAIL_FRT_E!E24</f>
        <v>0</v>
      </c>
      <c r="F24" s="10">
        <f>FC_TRA_RAIL_MTU_E!F24+FC_TRA_RAIL_CPT_E!F24+FC_TRA_RAIL_HST_E!F24+FC_TRA_RAIL_FRT_E!F24</f>
        <v>0</v>
      </c>
      <c r="G24" s="10">
        <f>FC_TRA_RAIL_MTU_E!G24+FC_TRA_RAIL_CPT_E!G24+FC_TRA_RAIL_HST_E!G24+FC_TRA_RAIL_FRT_E!G24</f>
        <v>0</v>
      </c>
      <c r="H24" s="10">
        <f>FC_TRA_RAIL_MTU_E!H24+FC_TRA_RAIL_CPT_E!H24+FC_TRA_RAIL_HST_E!H24+FC_TRA_RAIL_FRT_E!H24</f>
        <v>0</v>
      </c>
      <c r="I24" s="10">
        <f>FC_TRA_RAIL_MTU_E!I24+FC_TRA_RAIL_CPT_E!I24+FC_TRA_RAIL_HST_E!I24+FC_TRA_RAIL_FRT_E!I24</f>
        <v>0</v>
      </c>
      <c r="J24" s="10">
        <f>FC_TRA_RAIL_MTU_E!J24+FC_TRA_RAIL_CPT_E!J24+FC_TRA_RAIL_HST_E!J24+FC_TRA_RAIL_FRT_E!J24</f>
        <v>0</v>
      </c>
      <c r="K24" s="10">
        <f>FC_TRA_RAIL_MTU_E!K24+FC_TRA_RAIL_CPT_E!K24+FC_TRA_RAIL_HST_E!K24+FC_TRA_RAIL_FRT_E!K24</f>
        <v>0</v>
      </c>
      <c r="L24" s="10">
        <f>FC_TRA_RAIL_MTU_E!L24+FC_TRA_RAIL_CPT_E!L24+FC_TRA_RAIL_HST_E!L24+FC_TRA_RAIL_FRT_E!L24</f>
        <v>0</v>
      </c>
      <c r="M24" s="10">
        <f>FC_TRA_RAIL_MTU_E!M24+FC_TRA_RAIL_CPT_E!M24+FC_TRA_RAIL_HST_E!M24+FC_TRA_RAIL_FRT_E!M24</f>
        <v>0</v>
      </c>
      <c r="N24" s="10">
        <f>FC_TRA_RAIL_MTU_E!N24+FC_TRA_RAIL_CPT_E!N24+FC_TRA_RAIL_HST_E!N24+FC_TRA_RAIL_FRT_E!N24</f>
        <v>0</v>
      </c>
      <c r="O24" s="10">
        <f>FC_TRA_RAIL_MTU_E!O24+FC_TRA_RAIL_CPT_E!O24+FC_TRA_RAIL_HST_E!O24+FC_TRA_RAIL_FRT_E!O24</f>
        <v>0</v>
      </c>
      <c r="P24" s="10">
        <f>FC_TRA_RAIL_MTU_E!P24+FC_TRA_RAIL_CPT_E!P24+FC_TRA_RAIL_HST_E!P24+FC_TRA_RAIL_FRT_E!P24</f>
        <v>0</v>
      </c>
      <c r="Q24" s="10">
        <f>FC_TRA_RAIL_MTU_E!Q24+FC_TRA_RAIL_CPT_E!Q24+FC_TRA_RAIL_HST_E!Q24+FC_TRA_RAIL_FRT_E!Q24</f>
        <v>0</v>
      </c>
      <c r="R24" s="10">
        <f>FC_TRA_RAIL_MTU_E!R24+FC_TRA_RAIL_CPT_E!R24+FC_TRA_RAIL_HST_E!R24+FC_TRA_RAIL_FRT_E!R24</f>
        <v>0</v>
      </c>
      <c r="S24" s="10">
        <f>FC_TRA_RAIL_MTU_E!S24+FC_TRA_RAIL_CPT_E!S24+FC_TRA_RAIL_HST_E!S24+FC_TRA_RAIL_FRT_E!S24</f>
        <v>0</v>
      </c>
      <c r="T24" s="10">
        <f>FC_TRA_RAIL_MTU_E!T24+FC_TRA_RAIL_CPT_E!T24+FC_TRA_RAIL_HST_E!T24+FC_TRA_RAIL_FRT_E!T24</f>
        <v>0</v>
      </c>
      <c r="U24" s="10">
        <f>FC_TRA_RAIL_MTU_E!U24+FC_TRA_RAIL_CPT_E!U24+FC_TRA_RAIL_HST_E!U24+FC_TRA_RAIL_FRT_E!U24</f>
        <v>0</v>
      </c>
      <c r="V24" s="10">
        <f>FC_TRA_RAIL_MTU_E!V24+FC_TRA_RAIL_CPT_E!V24+FC_TRA_RAIL_HST_E!V24+FC_TRA_RAIL_FRT_E!V24</f>
        <v>0</v>
      </c>
      <c r="W24" s="10">
        <f>FC_TRA_RAIL_MTU_E!W24+FC_TRA_RAIL_CPT_E!W24+FC_TRA_RAIL_HST_E!W24+FC_TRA_RAIL_FRT_E!W24</f>
        <v>0</v>
      </c>
      <c r="X24" s="10">
        <f>FC_TRA_RAIL_MTU_E!X24+FC_TRA_RAIL_CPT_E!X24+FC_TRA_RAIL_HST_E!X24+FC_TRA_RAIL_FRT_E!X24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FC_TRA_RAIL_MTU_E!C25+FC_TRA_RAIL_CPT_E!C25+FC_TRA_RAIL_HST_E!C25+FC_TRA_RAIL_FRT_E!C25</f>
        <v>0</v>
      </c>
      <c r="D25" s="37">
        <f>FC_TRA_RAIL_MTU_E!D25+FC_TRA_RAIL_CPT_E!D25+FC_TRA_RAIL_HST_E!D25+FC_TRA_RAIL_FRT_E!D25</f>
        <v>0</v>
      </c>
      <c r="E25" s="37">
        <f>FC_TRA_RAIL_MTU_E!E25+FC_TRA_RAIL_CPT_E!E25+FC_TRA_RAIL_HST_E!E25+FC_TRA_RAIL_FRT_E!E25</f>
        <v>0</v>
      </c>
      <c r="F25" s="37">
        <f>FC_TRA_RAIL_MTU_E!F25+FC_TRA_RAIL_CPT_E!F25+FC_TRA_RAIL_HST_E!F25+FC_TRA_RAIL_FRT_E!F25</f>
        <v>0</v>
      </c>
      <c r="G25" s="37">
        <f>FC_TRA_RAIL_MTU_E!G25+FC_TRA_RAIL_CPT_E!G25+FC_TRA_RAIL_HST_E!G25+FC_TRA_RAIL_FRT_E!G25</f>
        <v>0</v>
      </c>
      <c r="H25" s="37">
        <f>FC_TRA_RAIL_MTU_E!H25+FC_TRA_RAIL_CPT_E!H25+FC_TRA_RAIL_HST_E!H25+FC_TRA_RAIL_FRT_E!H25</f>
        <v>0</v>
      </c>
      <c r="I25" s="37">
        <f>FC_TRA_RAIL_MTU_E!I25+FC_TRA_RAIL_CPT_E!I25+FC_TRA_RAIL_HST_E!I25+FC_TRA_RAIL_FRT_E!I25</f>
        <v>0</v>
      </c>
      <c r="J25" s="37">
        <f>FC_TRA_RAIL_MTU_E!J25+FC_TRA_RAIL_CPT_E!J25+FC_TRA_RAIL_HST_E!J25+FC_TRA_RAIL_FRT_E!J25</f>
        <v>0</v>
      </c>
      <c r="K25" s="37">
        <f>FC_TRA_RAIL_MTU_E!K25+FC_TRA_RAIL_CPT_E!K25+FC_TRA_RAIL_HST_E!K25+FC_TRA_RAIL_FRT_E!K25</f>
        <v>0</v>
      </c>
      <c r="L25" s="37">
        <f>FC_TRA_RAIL_MTU_E!L25+FC_TRA_RAIL_CPT_E!L25+FC_TRA_RAIL_HST_E!L25+FC_TRA_RAIL_FRT_E!L25</f>
        <v>0</v>
      </c>
      <c r="M25" s="37">
        <f>FC_TRA_RAIL_MTU_E!M25+FC_TRA_RAIL_CPT_E!M25+FC_TRA_RAIL_HST_E!M25+FC_TRA_RAIL_FRT_E!M25</f>
        <v>0</v>
      </c>
      <c r="N25" s="37">
        <f>FC_TRA_RAIL_MTU_E!N25+FC_TRA_RAIL_CPT_E!N25+FC_TRA_RAIL_HST_E!N25+FC_TRA_RAIL_FRT_E!N25</f>
        <v>0</v>
      </c>
      <c r="O25" s="37">
        <f>FC_TRA_RAIL_MTU_E!O25+FC_TRA_RAIL_CPT_E!O25+FC_TRA_RAIL_HST_E!O25+FC_TRA_RAIL_FRT_E!O25</f>
        <v>0</v>
      </c>
      <c r="P25" s="37">
        <f>FC_TRA_RAIL_MTU_E!P25+FC_TRA_RAIL_CPT_E!P25+FC_TRA_RAIL_HST_E!P25+FC_TRA_RAIL_FRT_E!P25</f>
        <v>0</v>
      </c>
      <c r="Q25" s="37">
        <f>FC_TRA_RAIL_MTU_E!Q25+FC_TRA_RAIL_CPT_E!Q25+FC_TRA_RAIL_HST_E!Q25+FC_TRA_RAIL_FRT_E!Q25</f>
        <v>0</v>
      </c>
      <c r="R25" s="37">
        <f>FC_TRA_RAIL_MTU_E!R25+FC_TRA_RAIL_CPT_E!R25+FC_TRA_RAIL_HST_E!R25+FC_TRA_RAIL_FRT_E!R25</f>
        <v>0</v>
      </c>
      <c r="S25" s="37">
        <f>FC_TRA_RAIL_MTU_E!S25+FC_TRA_RAIL_CPT_E!S25+FC_TRA_RAIL_HST_E!S25+FC_TRA_RAIL_FRT_E!S25</f>
        <v>0</v>
      </c>
      <c r="T25" s="37">
        <f>FC_TRA_RAIL_MTU_E!T25+FC_TRA_RAIL_CPT_E!T25+FC_TRA_RAIL_HST_E!T25+FC_TRA_RAIL_FRT_E!T25</f>
        <v>0</v>
      </c>
      <c r="U25" s="37">
        <f>FC_TRA_RAIL_MTU_E!U25+FC_TRA_RAIL_CPT_E!U25+FC_TRA_RAIL_HST_E!U25+FC_TRA_RAIL_FRT_E!U25</f>
        <v>0</v>
      </c>
      <c r="V25" s="37">
        <f>FC_TRA_RAIL_MTU_E!V25+FC_TRA_RAIL_CPT_E!V25+FC_TRA_RAIL_HST_E!V25+FC_TRA_RAIL_FRT_E!V25</f>
        <v>0</v>
      </c>
      <c r="W25" s="37">
        <f>FC_TRA_RAIL_MTU_E!W25+FC_TRA_RAIL_CPT_E!W25+FC_TRA_RAIL_HST_E!W25+FC_TRA_RAIL_FRT_E!W25</f>
        <v>0</v>
      </c>
      <c r="X25" s="37">
        <f>FC_TRA_RAIL_MTU_E!X25+FC_TRA_RAIL_CPT_E!X25+FC_TRA_RAIL_HST_E!X25+FC_TRA_RAIL_FRT_E!X25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37.05932932072227</v>
      </c>
      <c r="D26" s="37">
        <f t="shared" ref="D26:W26" si="22">SUM(D27,D33)</f>
        <v>35.000515907136709</v>
      </c>
      <c r="E26" s="37">
        <f t="shared" si="22"/>
        <v>33.971023215821162</v>
      </c>
      <c r="F26" s="37">
        <f t="shared" si="22"/>
        <v>33.971023215821162</v>
      </c>
      <c r="G26" s="37">
        <f t="shared" si="22"/>
        <v>35.000515907136709</v>
      </c>
      <c r="H26" s="37">
        <f t="shared" si="22"/>
        <v>33.971023215821162</v>
      </c>
      <c r="I26" s="37">
        <f t="shared" si="22"/>
        <v>33.971023215821162</v>
      </c>
      <c r="J26" s="37">
        <f t="shared" si="22"/>
        <v>33.971023215821162</v>
      </c>
      <c r="K26" s="37">
        <f t="shared" si="22"/>
        <v>34.049871023215822</v>
      </c>
      <c r="L26" s="37">
        <f t="shared" si="22"/>
        <v>30.95442820292347</v>
      </c>
      <c r="M26" s="37">
        <f t="shared" si="22"/>
        <v>34.049871023215822</v>
      </c>
      <c r="N26" s="37">
        <f t="shared" si="22"/>
        <v>33.018056749785039</v>
      </c>
      <c r="O26" s="37">
        <f t="shared" si="22"/>
        <v>26.827171109200339</v>
      </c>
      <c r="P26" s="37">
        <f t="shared" si="22"/>
        <v>26.827171109200336</v>
      </c>
      <c r="Q26" s="37">
        <f t="shared" si="22"/>
        <v>27.858985382631129</v>
      </c>
      <c r="R26" s="37">
        <f t="shared" si="22"/>
        <v>28.823301805674966</v>
      </c>
      <c r="S26" s="37">
        <f t="shared" si="22"/>
        <v>28.909974204643159</v>
      </c>
      <c r="T26" s="37">
        <f t="shared" si="22"/>
        <v>26.809716251074811</v>
      </c>
      <c r="U26" s="37">
        <f t="shared" si="22"/>
        <v>22.630696474634561</v>
      </c>
      <c r="V26" s="37">
        <f t="shared" si="22"/>
        <v>19.57824591573517</v>
      </c>
      <c r="W26" s="37">
        <f t="shared" si="22"/>
        <v>19.814961306964754</v>
      </c>
      <c r="X26" s="37">
        <f t="shared" ref="X26" si="23">SUM(X27,X33)</f>
        <v>18.306190885640589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FC_TRA_RAIL_MTU_E!C28+FC_TRA_RAIL_CPT_E!C28+FC_TRA_RAIL_HST_E!C28+FC_TRA_RAIL_FRT_E!C28</f>
        <v>0</v>
      </c>
      <c r="D28" s="10">
        <f>FC_TRA_RAIL_MTU_E!D28+FC_TRA_RAIL_CPT_E!D28+FC_TRA_RAIL_HST_E!D28+FC_TRA_RAIL_FRT_E!D28</f>
        <v>0</v>
      </c>
      <c r="E28" s="10">
        <f>FC_TRA_RAIL_MTU_E!E28+FC_TRA_RAIL_CPT_E!E28+FC_TRA_RAIL_HST_E!E28+FC_TRA_RAIL_FRT_E!E28</f>
        <v>0</v>
      </c>
      <c r="F28" s="10">
        <f>FC_TRA_RAIL_MTU_E!F28+FC_TRA_RAIL_CPT_E!F28+FC_TRA_RAIL_HST_E!F28+FC_TRA_RAIL_FRT_E!F28</f>
        <v>0</v>
      </c>
      <c r="G28" s="10">
        <f>FC_TRA_RAIL_MTU_E!G28+FC_TRA_RAIL_CPT_E!G28+FC_TRA_RAIL_HST_E!G28+FC_TRA_RAIL_FRT_E!G28</f>
        <v>0</v>
      </c>
      <c r="H28" s="10">
        <f>FC_TRA_RAIL_MTU_E!H28+FC_TRA_RAIL_CPT_E!H28+FC_TRA_RAIL_HST_E!H28+FC_TRA_RAIL_FRT_E!H28</f>
        <v>0</v>
      </c>
      <c r="I28" s="10">
        <f>FC_TRA_RAIL_MTU_E!I28+FC_TRA_RAIL_CPT_E!I28+FC_TRA_RAIL_HST_E!I28+FC_TRA_RAIL_FRT_E!I28</f>
        <v>0</v>
      </c>
      <c r="J28" s="10">
        <f>FC_TRA_RAIL_MTU_E!J28+FC_TRA_RAIL_CPT_E!J28+FC_TRA_RAIL_HST_E!J28+FC_TRA_RAIL_FRT_E!J28</f>
        <v>0</v>
      </c>
      <c r="K28" s="10">
        <f>FC_TRA_RAIL_MTU_E!K28+FC_TRA_RAIL_CPT_E!K28+FC_TRA_RAIL_HST_E!K28+FC_TRA_RAIL_FRT_E!K28</f>
        <v>0</v>
      </c>
      <c r="L28" s="10">
        <f>FC_TRA_RAIL_MTU_E!L28+FC_TRA_RAIL_CPT_E!L28+FC_TRA_RAIL_HST_E!L28+FC_TRA_RAIL_FRT_E!L28</f>
        <v>0</v>
      </c>
      <c r="M28" s="10">
        <f>FC_TRA_RAIL_MTU_E!M28+FC_TRA_RAIL_CPT_E!M28+FC_TRA_RAIL_HST_E!M28+FC_TRA_RAIL_FRT_E!M28</f>
        <v>0</v>
      </c>
      <c r="N28" s="10">
        <f>FC_TRA_RAIL_MTU_E!N28+FC_TRA_RAIL_CPT_E!N28+FC_TRA_RAIL_HST_E!N28+FC_TRA_RAIL_FRT_E!N28</f>
        <v>0</v>
      </c>
      <c r="O28" s="10">
        <f>FC_TRA_RAIL_MTU_E!O28+FC_TRA_RAIL_CPT_E!O28+FC_TRA_RAIL_HST_E!O28+FC_TRA_RAIL_FRT_E!O28</f>
        <v>0</v>
      </c>
      <c r="P28" s="10">
        <f>FC_TRA_RAIL_MTU_E!P28+FC_TRA_RAIL_CPT_E!P28+FC_TRA_RAIL_HST_E!P28+FC_TRA_RAIL_FRT_E!P28</f>
        <v>0</v>
      </c>
      <c r="Q28" s="10">
        <f>FC_TRA_RAIL_MTU_E!Q28+FC_TRA_RAIL_CPT_E!Q28+FC_TRA_RAIL_HST_E!Q28+FC_TRA_RAIL_FRT_E!Q28</f>
        <v>0</v>
      </c>
      <c r="R28" s="10">
        <f>FC_TRA_RAIL_MTU_E!R28+FC_TRA_RAIL_CPT_E!R28+FC_TRA_RAIL_HST_E!R28+FC_TRA_RAIL_FRT_E!R28</f>
        <v>0</v>
      </c>
      <c r="S28" s="10">
        <f>FC_TRA_RAIL_MTU_E!S28+FC_TRA_RAIL_CPT_E!S28+FC_TRA_RAIL_HST_E!S28+FC_TRA_RAIL_FRT_E!S28</f>
        <v>0</v>
      </c>
      <c r="T28" s="10">
        <f>FC_TRA_RAIL_MTU_E!T28+FC_TRA_RAIL_CPT_E!T28+FC_TRA_RAIL_HST_E!T28+FC_TRA_RAIL_FRT_E!T28</f>
        <v>0</v>
      </c>
      <c r="U28" s="10">
        <f>FC_TRA_RAIL_MTU_E!U28+FC_TRA_RAIL_CPT_E!U28+FC_TRA_RAIL_HST_E!U28+FC_TRA_RAIL_FRT_E!U28</f>
        <v>0</v>
      </c>
      <c r="V28" s="10">
        <f>FC_TRA_RAIL_MTU_E!V28+FC_TRA_RAIL_CPT_E!V28+FC_TRA_RAIL_HST_E!V28+FC_TRA_RAIL_FRT_E!V28</f>
        <v>0</v>
      </c>
      <c r="W28" s="10">
        <f>FC_TRA_RAIL_MTU_E!W28+FC_TRA_RAIL_CPT_E!W28+FC_TRA_RAIL_HST_E!W28+FC_TRA_RAIL_FRT_E!W28</f>
        <v>0</v>
      </c>
      <c r="X28" s="10">
        <f>FC_TRA_RAIL_MTU_E!X28+FC_TRA_RAIL_CPT_E!X28+FC_TRA_RAIL_HST_E!X28+FC_TRA_RAIL_FRT_E!X28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FC_TRA_RAIL_MTU_E!C29+FC_TRA_RAIL_CPT_E!C29+FC_TRA_RAIL_HST_E!C29+FC_TRA_RAIL_FRT_E!C29</f>
        <v>0</v>
      </c>
      <c r="D29" s="10">
        <f>FC_TRA_RAIL_MTU_E!D29+FC_TRA_RAIL_CPT_E!D29+FC_TRA_RAIL_HST_E!D29+FC_TRA_RAIL_FRT_E!D29</f>
        <v>0</v>
      </c>
      <c r="E29" s="10">
        <f>FC_TRA_RAIL_MTU_E!E29+FC_TRA_RAIL_CPT_E!E29+FC_TRA_RAIL_HST_E!E29+FC_TRA_RAIL_FRT_E!E29</f>
        <v>0</v>
      </c>
      <c r="F29" s="10">
        <f>FC_TRA_RAIL_MTU_E!F29+FC_TRA_RAIL_CPT_E!F29+FC_TRA_RAIL_HST_E!F29+FC_TRA_RAIL_FRT_E!F29</f>
        <v>0</v>
      </c>
      <c r="G29" s="10">
        <f>FC_TRA_RAIL_MTU_E!G29+FC_TRA_RAIL_CPT_E!G29+FC_TRA_RAIL_HST_E!G29+FC_TRA_RAIL_FRT_E!G29</f>
        <v>0</v>
      </c>
      <c r="H29" s="10">
        <f>FC_TRA_RAIL_MTU_E!H29+FC_TRA_RAIL_CPT_E!H29+FC_TRA_RAIL_HST_E!H29+FC_TRA_RAIL_FRT_E!H29</f>
        <v>0</v>
      </c>
      <c r="I29" s="10">
        <f>FC_TRA_RAIL_MTU_E!I29+FC_TRA_RAIL_CPT_E!I29+FC_TRA_RAIL_HST_E!I29+FC_TRA_RAIL_FRT_E!I29</f>
        <v>0</v>
      </c>
      <c r="J29" s="10">
        <f>FC_TRA_RAIL_MTU_E!J29+FC_TRA_RAIL_CPT_E!J29+FC_TRA_RAIL_HST_E!J29+FC_TRA_RAIL_FRT_E!J29</f>
        <v>0</v>
      </c>
      <c r="K29" s="10">
        <f>FC_TRA_RAIL_MTU_E!K29+FC_TRA_RAIL_CPT_E!K29+FC_TRA_RAIL_HST_E!K29+FC_TRA_RAIL_FRT_E!K29</f>
        <v>0</v>
      </c>
      <c r="L29" s="10">
        <f>FC_TRA_RAIL_MTU_E!L29+FC_TRA_RAIL_CPT_E!L29+FC_TRA_RAIL_HST_E!L29+FC_TRA_RAIL_FRT_E!L29</f>
        <v>0</v>
      </c>
      <c r="M29" s="10">
        <f>FC_TRA_RAIL_MTU_E!M29+FC_TRA_RAIL_CPT_E!M29+FC_TRA_RAIL_HST_E!M29+FC_TRA_RAIL_FRT_E!M29</f>
        <v>0</v>
      </c>
      <c r="N29" s="10">
        <f>FC_TRA_RAIL_MTU_E!N29+FC_TRA_RAIL_CPT_E!N29+FC_TRA_RAIL_HST_E!N29+FC_TRA_RAIL_FRT_E!N29</f>
        <v>0</v>
      </c>
      <c r="O29" s="10">
        <f>FC_TRA_RAIL_MTU_E!O29+FC_TRA_RAIL_CPT_E!O29+FC_TRA_RAIL_HST_E!O29+FC_TRA_RAIL_FRT_E!O29</f>
        <v>0</v>
      </c>
      <c r="P29" s="10">
        <f>FC_TRA_RAIL_MTU_E!P29+FC_TRA_RAIL_CPT_E!P29+FC_TRA_RAIL_HST_E!P29+FC_TRA_RAIL_FRT_E!P29</f>
        <v>0</v>
      </c>
      <c r="Q29" s="10">
        <f>FC_TRA_RAIL_MTU_E!Q29+FC_TRA_RAIL_CPT_E!Q29+FC_TRA_RAIL_HST_E!Q29+FC_TRA_RAIL_FRT_E!Q29</f>
        <v>0</v>
      </c>
      <c r="R29" s="10">
        <f>FC_TRA_RAIL_MTU_E!R29+FC_TRA_RAIL_CPT_E!R29+FC_TRA_RAIL_HST_E!R29+FC_TRA_RAIL_FRT_E!R29</f>
        <v>0</v>
      </c>
      <c r="S29" s="10">
        <f>FC_TRA_RAIL_MTU_E!S29+FC_TRA_RAIL_CPT_E!S29+FC_TRA_RAIL_HST_E!S29+FC_TRA_RAIL_FRT_E!S29</f>
        <v>0</v>
      </c>
      <c r="T29" s="10">
        <f>FC_TRA_RAIL_MTU_E!T29+FC_TRA_RAIL_CPT_E!T29+FC_TRA_RAIL_HST_E!T29+FC_TRA_RAIL_FRT_E!T29</f>
        <v>0</v>
      </c>
      <c r="U29" s="10">
        <f>FC_TRA_RAIL_MTU_E!U29+FC_TRA_RAIL_CPT_E!U29+FC_TRA_RAIL_HST_E!U29+FC_TRA_RAIL_FRT_E!U29</f>
        <v>0</v>
      </c>
      <c r="V29" s="10">
        <f>FC_TRA_RAIL_MTU_E!V29+FC_TRA_RAIL_CPT_E!V29+FC_TRA_RAIL_HST_E!V29+FC_TRA_RAIL_FRT_E!V29</f>
        <v>0</v>
      </c>
      <c r="W29" s="10">
        <f>FC_TRA_RAIL_MTU_E!W29+FC_TRA_RAIL_CPT_E!W29+FC_TRA_RAIL_HST_E!W29+FC_TRA_RAIL_FRT_E!W29</f>
        <v>0</v>
      </c>
      <c r="X29" s="10">
        <f>FC_TRA_RAIL_MTU_E!X29+FC_TRA_RAIL_CPT_E!X29+FC_TRA_RAIL_HST_E!X29+FC_TRA_RAIL_FRT_E!X29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FC_TRA_RAIL_MTU_E!C30+FC_TRA_RAIL_CPT_E!C30+FC_TRA_RAIL_HST_E!C30+FC_TRA_RAIL_FRT_E!C30</f>
        <v>0</v>
      </c>
      <c r="D30" s="10">
        <f>FC_TRA_RAIL_MTU_E!D30+FC_TRA_RAIL_CPT_E!D30+FC_TRA_RAIL_HST_E!D30+FC_TRA_RAIL_FRT_E!D30</f>
        <v>0</v>
      </c>
      <c r="E30" s="10">
        <f>FC_TRA_RAIL_MTU_E!E30+FC_TRA_RAIL_CPT_E!E30+FC_TRA_RAIL_HST_E!E30+FC_TRA_RAIL_FRT_E!E30</f>
        <v>0</v>
      </c>
      <c r="F30" s="10">
        <f>FC_TRA_RAIL_MTU_E!F30+FC_TRA_RAIL_CPT_E!F30+FC_TRA_RAIL_HST_E!F30+FC_TRA_RAIL_FRT_E!F30</f>
        <v>0</v>
      </c>
      <c r="G30" s="10">
        <f>FC_TRA_RAIL_MTU_E!G30+FC_TRA_RAIL_CPT_E!G30+FC_TRA_RAIL_HST_E!G30+FC_TRA_RAIL_FRT_E!G30</f>
        <v>0</v>
      </c>
      <c r="H30" s="10">
        <f>FC_TRA_RAIL_MTU_E!H30+FC_TRA_RAIL_CPT_E!H30+FC_TRA_RAIL_HST_E!H30+FC_TRA_RAIL_FRT_E!H30</f>
        <v>0</v>
      </c>
      <c r="I30" s="10">
        <f>FC_TRA_RAIL_MTU_E!I30+FC_TRA_RAIL_CPT_E!I30+FC_TRA_RAIL_HST_E!I30+FC_TRA_RAIL_FRT_E!I30</f>
        <v>0</v>
      </c>
      <c r="J30" s="10">
        <f>FC_TRA_RAIL_MTU_E!J30+FC_TRA_RAIL_CPT_E!J30+FC_TRA_RAIL_HST_E!J30+FC_TRA_RAIL_FRT_E!J30</f>
        <v>0</v>
      </c>
      <c r="K30" s="10">
        <f>FC_TRA_RAIL_MTU_E!K30+FC_TRA_RAIL_CPT_E!K30+FC_TRA_RAIL_HST_E!K30+FC_TRA_RAIL_FRT_E!K30</f>
        <v>0</v>
      </c>
      <c r="L30" s="10">
        <f>FC_TRA_RAIL_MTU_E!L30+FC_TRA_RAIL_CPT_E!L30+FC_TRA_RAIL_HST_E!L30+FC_TRA_RAIL_FRT_E!L30</f>
        <v>0</v>
      </c>
      <c r="M30" s="10">
        <f>FC_TRA_RAIL_MTU_E!M30+FC_TRA_RAIL_CPT_E!M30+FC_TRA_RAIL_HST_E!M30+FC_TRA_RAIL_FRT_E!M30</f>
        <v>0</v>
      </c>
      <c r="N30" s="10">
        <f>FC_TRA_RAIL_MTU_E!N30+FC_TRA_RAIL_CPT_E!N30+FC_TRA_RAIL_HST_E!N30+FC_TRA_RAIL_FRT_E!N30</f>
        <v>0</v>
      </c>
      <c r="O30" s="10">
        <f>FC_TRA_RAIL_MTU_E!O30+FC_TRA_RAIL_CPT_E!O30+FC_TRA_RAIL_HST_E!O30+FC_TRA_RAIL_FRT_E!O30</f>
        <v>0</v>
      </c>
      <c r="P30" s="10">
        <f>FC_TRA_RAIL_MTU_E!P30+FC_TRA_RAIL_CPT_E!P30+FC_TRA_RAIL_HST_E!P30+FC_TRA_RAIL_FRT_E!P30</f>
        <v>0</v>
      </c>
      <c r="Q30" s="10">
        <f>FC_TRA_RAIL_MTU_E!Q30+FC_TRA_RAIL_CPT_E!Q30+FC_TRA_RAIL_HST_E!Q30+FC_TRA_RAIL_FRT_E!Q30</f>
        <v>0</v>
      </c>
      <c r="R30" s="10">
        <f>FC_TRA_RAIL_MTU_E!R30+FC_TRA_RAIL_CPT_E!R30+FC_TRA_RAIL_HST_E!R30+FC_TRA_RAIL_FRT_E!R30</f>
        <v>0</v>
      </c>
      <c r="S30" s="10">
        <f>FC_TRA_RAIL_MTU_E!S30+FC_TRA_RAIL_CPT_E!S30+FC_TRA_RAIL_HST_E!S30+FC_TRA_RAIL_FRT_E!S30</f>
        <v>0</v>
      </c>
      <c r="T30" s="10">
        <f>FC_TRA_RAIL_MTU_E!T30+FC_TRA_RAIL_CPT_E!T30+FC_TRA_RAIL_HST_E!T30+FC_TRA_RAIL_FRT_E!T30</f>
        <v>0</v>
      </c>
      <c r="U30" s="10">
        <f>FC_TRA_RAIL_MTU_E!U30+FC_TRA_RAIL_CPT_E!U30+FC_TRA_RAIL_HST_E!U30+FC_TRA_RAIL_FRT_E!U30</f>
        <v>0</v>
      </c>
      <c r="V30" s="10">
        <f>FC_TRA_RAIL_MTU_E!V30+FC_TRA_RAIL_CPT_E!V30+FC_TRA_RAIL_HST_E!V30+FC_TRA_RAIL_FRT_E!V30</f>
        <v>0</v>
      </c>
      <c r="W30" s="10">
        <f>FC_TRA_RAIL_MTU_E!W30+FC_TRA_RAIL_CPT_E!W30+FC_TRA_RAIL_HST_E!W30+FC_TRA_RAIL_FRT_E!W30</f>
        <v>0</v>
      </c>
      <c r="X30" s="10">
        <f>FC_TRA_RAIL_MTU_E!X30+FC_TRA_RAIL_CPT_E!X30+FC_TRA_RAIL_HST_E!X30+FC_TRA_RAIL_FRT_E!X30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FC_TRA_RAIL_MTU_E!C31+FC_TRA_RAIL_CPT_E!C31+FC_TRA_RAIL_HST_E!C31+FC_TRA_RAIL_FRT_E!C31</f>
        <v>0</v>
      </c>
      <c r="D31" s="10">
        <f>FC_TRA_RAIL_MTU_E!D31+FC_TRA_RAIL_CPT_E!D31+FC_TRA_RAIL_HST_E!D31+FC_TRA_RAIL_FRT_E!D31</f>
        <v>0</v>
      </c>
      <c r="E31" s="10">
        <f>FC_TRA_RAIL_MTU_E!E31+FC_TRA_RAIL_CPT_E!E31+FC_TRA_RAIL_HST_E!E31+FC_TRA_RAIL_FRT_E!E31</f>
        <v>0</v>
      </c>
      <c r="F31" s="10">
        <f>FC_TRA_RAIL_MTU_E!F31+FC_TRA_RAIL_CPT_E!F31+FC_TRA_RAIL_HST_E!F31+FC_TRA_RAIL_FRT_E!F31</f>
        <v>0</v>
      </c>
      <c r="G31" s="10">
        <f>FC_TRA_RAIL_MTU_E!G31+FC_TRA_RAIL_CPT_E!G31+FC_TRA_RAIL_HST_E!G31+FC_TRA_RAIL_FRT_E!G31</f>
        <v>0</v>
      </c>
      <c r="H31" s="10">
        <f>FC_TRA_RAIL_MTU_E!H31+FC_TRA_RAIL_CPT_E!H31+FC_TRA_RAIL_HST_E!H31+FC_TRA_RAIL_FRT_E!H31</f>
        <v>0</v>
      </c>
      <c r="I31" s="10">
        <f>FC_TRA_RAIL_MTU_E!I31+FC_TRA_RAIL_CPT_E!I31+FC_TRA_RAIL_HST_E!I31+FC_TRA_RAIL_FRT_E!I31</f>
        <v>0</v>
      </c>
      <c r="J31" s="10">
        <f>FC_TRA_RAIL_MTU_E!J31+FC_TRA_RAIL_CPT_E!J31+FC_TRA_RAIL_HST_E!J31+FC_TRA_RAIL_FRT_E!J31</f>
        <v>0</v>
      </c>
      <c r="K31" s="10">
        <f>FC_TRA_RAIL_MTU_E!K31+FC_TRA_RAIL_CPT_E!K31+FC_TRA_RAIL_HST_E!K31+FC_TRA_RAIL_FRT_E!K31</f>
        <v>0</v>
      </c>
      <c r="L31" s="10">
        <f>FC_TRA_RAIL_MTU_E!L31+FC_TRA_RAIL_CPT_E!L31+FC_TRA_RAIL_HST_E!L31+FC_TRA_RAIL_FRT_E!L31</f>
        <v>0</v>
      </c>
      <c r="M31" s="10">
        <f>FC_TRA_RAIL_MTU_E!M31+FC_TRA_RAIL_CPT_E!M31+FC_TRA_RAIL_HST_E!M31+FC_TRA_RAIL_FRT_E!M31</f>
        <v>0</v>
      </c>
      <c r="N31" s="10">
        <f>FC_TRA_RAIL_MTU_E!N31+FC_TRA_RAIL_CPT_E!N31+FC_TRA_RAIL_HST_E!N31+FC_TRA_RAIL_FRT_E!N31</f>
        <v>0</v>
      </c>
      <c r="O31" s="10">
        <f>FC_TRA_RAIL_MTU_E!O31+FC_TRA_RAIL_CPT_E!O31+FC_TRA_RAIL_HST_E!O31+FC_TRA_RAIL_FRT_E!O31</f>
        <v>0</v>
      </c>
      <c r="P31" s="10">
        <f>FC_TRA_RAIL_MTU_E!P31+FC_TRA_RAIL_CPT_E!P31+FC_TRA_RAIL_HST_E!P31+FC_TRA_RAIL_FRT_E!P31</f>
        <v>0</v>
      </c>
      <c r="Q31" s="10">
        <f>FC_TRA_RAIL_MTU_E!Q31+FC_TRA_RAIL_CPT_E!Q31+FC_TRA_RAIL_HST_E!Q31+FC_TRA_RAIL_FRT_E!Q31</f>
        <v>0</v>
      </c>
      <c r="R31" s="10">
        <f>FC_TRA_RAIL_MTU_E!R31+FC_TRA_RAIL_CPT_E!R31+FC_TRA_RAIL_HST_E!R31+FC_TRA_RAIL_FRT_E!R31</f>
        <v>0</v>
      </c>
      <c r="S31" s="10">
        <f>FC_TRA_RAIL_MTU_E!S31+FC_TRA_RAIL_CPT_E!S31+FC_TRA_RAIL_HST_E!S31+FC_TRA_RAIL_FRT_E!S31</f>
        <v>0</v>
      </c>
      <c r="T31" s="10">
        <f>FC_TRA_RAIL_MTU_E!T31+FC_TRA_RAIL_CPT_E!T31+FC_TRA_RAIL_HST_E!T31+FC_TRA_RAIL_FRT_E!T31</f>
        <v>0</v>
      </c>
      <c r="U31" s="10">
        <f>FC_TRA_RAIL_MTU_E!U31+FC_TRA_RAIL_CPT_E!U31+FC_TRA_RAIL_HST_E!U31+FC_TRA_RAIL_FRT_E!U31</f>
        <v>0</v>
      </c>
      <c r="V31" s="10">
        <f>FC_TRA_RAIL_MTU_E!V31+FC_TRA_RAIL_CPT_E!V31+FC_TRA_RAIL_HST_E!V31+FC_TRA_RAIL_FRT_E!V31</f>
        <v>0</v>
      </c>
      <c r="W31" s="10">
        <f>FC_TRA_RAIL_MTU_E!W31+FC_TRA_RAIL_CPT_E!W31+FC_TRA_RAIL_HST_E!W31+FC_TRA_RAIL_FRT_E!W31</f>
        <v>0</v>
      </c>
      <c r="X31" s="10">
        <f>FC_TRA_RAIL_MTU_E!X31+FC_TRA_RAIL_CPT_E!X31+FC_TRA_RAIL_HST_E!X31+FC_TRA_RAIL_FRT_E!X31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FC_TRA_RAIL_MTU_E!C32+FC_TRA_RAIL_CPT_E!C32+FC_TRA_RAIL_HST_E!C32+FC_TRA_RAIL_FRT_E!C32</f>
        <v>0</v>
      </c>
      <c r="D32" s="10">
        <f>FC_TRA_RAIL_MTU_E!D32+FC_TRA_RAIL_CPT_E!D32+FC_TRA_RAIL_HST_E!D32+FC_TRA_RAIL_FRT_E!D32</f>
        <v>0</v>
      </c>
      <c r="E32" s="10">
        <f>FC_TRA_RAIL_MTU_E!E32+FC_TRA_RAIL_CPT_E!E32+FC_TRA_RAIL_HST_E!E32+FC_TRA_RAIL_FRT_E!E32</f>
        <v>0</v>
      </c>
      <c r="F32" s="10">
        <f>FC_TRA_RAIL_MTU_E!F32+FC_TRA_RAIL_CPT_E!F32+FC_TRA_RAIL_HST_E!F32+FC_TRA_RAIL_FRT_E!F32</f>
        <v>0</v>
      </c>
      <c r="G32" s="10">
        <f>FC_TRA_RAIL_MTU_E!G32+FC_TRA_RAIL_CPT_E!G32+FC_TRA_RAIL_HST_E!G32+FC_TRA_RAIL_FRT_E!G32</f>
        <v>0</v>
      </c>
      <c r="H32" s="10">
        <f>FC_TRA_RAIL_MTU_E!H32+FC_TRA_RAIL_CPT_E!H32+FC_TRA_RAIL_HST_E!H32+FC_TRA_RAIL_FRT_E!H32</f>
        <v>0</v>
      </c>
      <c r="I32" s="10">
        <f>FC_TRA_RAIL_MTU_E!I32+FC_TRA_RAIL_CPT_E!I32+FC_TRA_RAIL_HST_E!I32+FC_TRA_RAIL_FRT_E!I32</f>
        <v>0</v>
      </c>
      <c r="J32" s="10">
        <f>FC_TRA_RAIL_MTU_E!J32+FC_TRA_RAIL_CPT_E!J32+FC_TRA_RAIL_HST_E!J32+FC_TRA_RAIL_FRT_E!J32</f>
        <v>0</v>
      </c>
      <c r="K32" s="10">
        <f>FC_TRA_RAIL_MTU_E!K32+FC_TRA_RAIL_CPT_E!K32+FC_TRA_RAIL_HST_E!K32+FC_TRA_RAIL_FRT_E!K32</f>
        <v>0</v>
      </c>
      <c r="L32" s="10">
        <f>FC_TRA_RAIL_MTU_E!L32+FC_TRA_RAIL_CPT_E!L32+FC_TRA_RAIL_HST_E!L32+FC_TRA_RAIL_FRT_E!L32</f>
        <v>0</v>
      </c>
      <c r="M32" s="10">
        <f>FC_TRA_RAIL_MTU_E!M32+FC_TRA_RAIL_CPT_E!M32+FC_TRA_RAIL_HST_E!M32+FC_TRA_RAIL_FRT_E!M32</f>
        <v>0</v>
      </c>
      <c r="N32" s="10">
        <f>FC_TRA_RAIL_MTU_E!N32+FC_TRA_RAIL_CPT_E!N32+FC_TRA_RAIL_HST_E!N32+FC_TRA_RAIL_FRT_E!N32</f>
        <v>0</v>
      </c>
      <c r="O32" s="10">
        <f>FC_TRA_RAIL_MTU_E!O32+FC_TRA_RAIL_CPT_E!O32+FC_TRA_RAIL_HST_E!O32+FC_TRA_RAIL_FRT_E!O32</f>
        <v>0</v>
      </c>
      <c r="P32" s="10">
        <f>FC_TRA_RAIL_MTU_E!P32+FC_TRA_RAIL_CPT_E!P32+FC_TRA_RAIL_HST_E!P32+FC_TRA_RAIL_FRT_E!P32</f>
        <v>0</v>
      </c>
      <c r="Q32" s="10">
        <f>FC_TRA_RAIL_MTU_E!Q32+FC_TRA_RAIL_CPT_E!Q32+FC_TRA_RAIL_HST_E!Q32+FC_TRA_RAIL_FRT_E!Q32</f>
        <v>0</v>
      </c>
      <c r="R32" s="10">
        <f>FC_TRA_RAIL_MTU_E!R32+FC_TRA_RAIL_CPT_E!R32+FC_TRA_RAIL_HST_E!R32+FC_TRA_RAIL_FRT_E!R32</f>
        <v>0</v>
      </c>
      <c r="S32" s="10">
        <f>FC_TRA_RAIL_MTU_E!S32+FC_TRA_RAIL_CPT_E!S32+FC_TRA_RAIL_HST_E!S32+FC_TRA_RAIL_FRT_E!S32</f>
        <v>0</v>
      </c>
      <c r="T32" s="10">
        <f>FC_TRA_RAIL_MTU_E!T32+FC_TRA_RAIL_CPT_E!T32+FC_TRA_RAIL_HST_E!T32+FC_TRA_RAIL_FRT_E!T32</f>
        <v>0</v>
      </c>
      <c r="U32" s="10">
        <f>FC_TRA_RAIL_MTU_E!U32+FC_TRA_RAIL_CPT_E!U32+FC_TRA_RAIL_HST_E!U32+FC_TRA_RAIL_FRT_E!U32</f>
        <v>0</v>
      </c>
      <c r="V32" s="10">
        <f>FC_TRA_RAIL_MTU_E!V32+FC_TRA_RAIL_CPT_E!V32+FC_TRA_RAIL_HST_E!V32+FC_TRA_RAIL_FRT_E!V32</f>
        <v>0</v>
      </c>
      <c r="W32" s="10">
        <f>FC_TRA_RAIL_MTU_E!W32+FC_TRA_RAIL_CPT_E!W32+FC_TRA_RAIL_HST_E!W32+FC_TRA_RAIL_FRT_E!W32</f>
        <v>0</v>
      </c>
      <c r="X32" s="10">
        <f>FC_TRA_RAIL_MTU_E!X32+FC_TRA_RAIL_CPT_E!X32+FC_TRA_RAIL_HST_E!X32+FC_TRA_RAIL_FRT_E!X32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37.05932932072227</v>
      </c>
      <c r="D33" s="29">
        <f t="shared" ref="D33:W33" si="28">SUM(D34:D50)</f>
        <v>35.000515907136709</v>
      </c>
      <c r="E33" s="29">
        <f t="shared" si="28"/>
        <v>33.971023215821162</v>
      </c>
      <c r="F33" s="29">
        <f t="shared" si="28"/>
        <v>33.971023215821162</v>
      </c>
      <c r="G33" s="29">
        <f t="shared" si="28"/>
        <v>35.000515907136709</v>
      </c>
      <c r="H33" s="29">
        <f t="shared" si="28"/>
        <v>33.971023215821162</v>
      </c>
      <c r="I33" s="29">
        <f t="shared" si="28"/>
        <v>33.971023215821162</v>
      </c>
      <c r="J33" s="29">
        <f t="shared" si="28"/>
        <v>33.971023215821162</v>
      </c>
      <c r="K33" s="29">
        <f t="shared" si="28"/>
        <v>34.049871023215822</v>
      </c>
      <c r="L33" s="29">
        <f t="shared" si="28"/>
        <v>30.95442820292347</v>
      </c>
      <c r="M33" s="29">
        <f t="shared" si="28"/>
        <v>34.049871023215822</v>
      </c>
      <c r="N33" s="29">
        <f t="shared" si="28"/>
        <v>33.018056749785039</v>
      </c>
      <c r="O33" s="29">
        <f t="shared" si="28"/>
        <v>26.827171109200339</v>
      </c>
      <c r="P33" s="29">
        <f t="shared" si="28"/>
        <v>26.827171109200336</v>
      </c>
      <c r="Q33" s="29">
        <f t="shared" si="28"/>
        <v>27.858985382631129</v>
      </c>
      <c r="R33" s="29">
        <f t="shared" si="28"/>
        <v>28.823301805674966</v>
      </c>
      <c r="S33" s="29">
        <f t="shared" si="28"/>
        <v>28.909974204643159</v>
      </c>
      <c r="T33" s="29">
        <f t="shared" si="28"/>
        <v>26.809716251074811</v>
      </c>
      <c r="U33" s="29">
        <f t="shared" si="28"/>
        <v>22.630696474634561</v>
      </c>
      <c r="V33" s="29">
        <f t="shared" si="28"/>
        <v>19.57824591573517</v>
      </c>
      <c r="W33" s="29">
        <f t="shared" si="28"/>
        <v>19.814961306964754</v>
      </c>
      <c r="X33" s="29">
        <f t="shared" ref="X33" si="29">SUM(X34:X50)</f>
        <v>18.306190885640589</v>
      </c>
    </row>
    <row r="34" spans="1:24" ht="11.25" customHeight="1" x14ac:dyDescent="0.2">
      <c r="A34" s="41" t="s">
        <v>55</v>
      </c>
      <c r="B34" s="9" t="s">
        <v>56</v>
      </c>
      <c r="C34" s="10">
        <f>FC_TRA_RAIL_MTU_E!C34+FC_TRA_RAIL_CPT_E!C34+FC_TRA_RAIL_HST_E!C34+FC_TRA_RAIL_FRT_E!C34</f>
        <v>0</v>
      </c>
      <c r="D34" s="10">
        <f>FC_TRA_RAIL_MTU_E!D34+FC_TRA_RAIL_CPT_E!D34+FC_TRA_RAIL_HST_E!D34+FC_TRA_RAIL_FRT_E!D34</f>
        <v>0</v>
      </c>
      <c r="E34" s="10">
        <f>FC_TRA_RAIL_MTU_E!E34+FC_TRA_RAIL_CPT_E!E34+FC_TRA_RAIL_HST_E!E34+FC_TRA_RAIL_FRT_E!E34</f>
        <v>0</v>
      </c>
      <c r="F34" s="10">
        <f>FC_TRA_RAIL_MTU_E!F34+FC_TRA_RAIL_CPT_E!F34+FC_TRA_RAIL_HST_E!F34+FC_TRA_RAIL_FRT_E!F34</f>
        <v>0</v>
      </c>
      <c r="G34" s="10">
        <f>FC_TRA_RAIL_MTU_E!G34+FC_TRA_RAIL_CPT_E!G34+FC_TRA_RAIL_HST_E!G34+FC_TRA_RAIL_FRT_E!G34</f>
        <v>0</v>
      </c>
      <c r="H34" s="10">
        <f>FC_TRA_RAIL_MTU_E!H34+FC_TRA_RAIL_CPT_E!H34+FC_TRA_RAIL_HST_E!H34+FC_TRA_RAIL_FRT_E!H34</f>
        <v>0</v>
      </c>
      <c r="I34" s="10">
        <f>FC_TRA_RAIL_MTU_E!I34+FC_TRA_RAIL_CPT_E!I34+FC_TRA_RAIL_HST_E!I34+FC_TRA_RAIL_FRT_E!I34</f>
        <v>0</v>
      </c>
      <c r="J34" s="10">
        <f>FC_TRA_RAIL_MTU_E!J34+FC_TRA_RAIL_CPT_E!J34+FC_TRA_RAIL_HST_E!J34+FC_TRA_RAIL_FRT_E!J34</f>
        <v>0</v>
      </c>
      <c r="K34" s="10">
        <f>FC_TRA_RAIL_MTU_E!K34+FC_TRA_RAIL_CPT_E!K34+FC_TRA_RAIL_HST_E!K34+FC_TRA_RAIL_FRT_E!K34</f>
        <v>0</v>
      </c>
      <c r="L34" s="10">
        <f>FC_TRA_RAIL_MTU_E!L34+FC_TRA_RAIL_CPT_E!L34+FC_TRA_RAIL_HST_E!L34+FC_TRA_RAIL_FRT_E!L34</f>
        <v>0</v>
      </c>
      <c r="M34" s="10">
        <f>FC_TRA_RAIL_MTU_E!M34+FC_TRA_RAIL_CPT_E!M34+FC_TRA_RAIL_HST_E!M34+FC_TRA_RAIL_FRT_E!M34</f>
        <v>0</v>
      </c>
      <c r="N34" s="10">
        <f>FC_TRA_RAIL_MTU_E!N34+FC_TRA_RAIL_CPT_E!N34+FC_TRA_RAIL_HST_E!N34+FC_TRA_RAIL_FRT_E!N34</f>
        <v>0</v>
      </c>
      <c r="O34" s="10">
        <f>FC_TRA_RAIL_MTU_E!O34+FC_TRA_RAIL_CPT_E!O34+FC_TRA_RAIL_HST_E!O34+FC_TRA_RAIL_FRT_E!O34</f>
        <v>0</v>
      </c>
      <c r="P34" s="10">
        <f>FC_TRA_RAIL_MTU_E!P34+FC_TRA_RAIL_CPT_E!P34+FC_TRA_RAIL_HST_E!P34+FC_TRA_RAIL_FRT_E!P34</f>
        <v>0</v>
      </c>
      <c r="Q34" s="10">
        <f>FC_TRA_RAIL_MTU_E!Q34+FC_TRA_RAIL_CPT_E!Q34+FC_TRA_RAIL_HST_E!Q34+FC_TRA_RAIL_FRT_E!Q34</f>
        <v>0</v>
      </c>
      <c r="R34" s="10">
        <f>FC_TRA_RAIL_MTU_E!R34+FC_TRA_RAIL_CPT_E!R34+FC_TRA_RAIL_HST_E!R34+FC_TRA_RAIL_FRT_E!R34</f>
        <v>0</v>
      </c>
      <c r="S34" s="10">
        <f>FC_TRA_RAIL_MTU_E!S34+FC_TRA_RAIL_CPT_E!S34+FC_TRA_RAIL_HST_E!S34+FC_TRA_RAIL_FRT_E!S34</f>
        <v>0</v>
      </c>
      <c r="T34" s="10">
        <f>FC_TRA_RAIL_MTU_E!T34+FC_TRA_RAIL_CPT_E!T34+FC_TRA_RAIL_HST_E!T34+FC_TRA_RAIL_FRT_E!T34</f>
        <v>0</v>
      </c>
      <c r="U34" s="10">
        <f>FC_TRA_RAIL_MTU_E!U34+FC_TRA_RAIL_CPT_E!U34+FC_TRA_RAIL_HST_E!U34+FC_TRA_RAIL_FRT_E!U34</f>
        <v>0</v>
      </c>
      <c r="V34" s="10">
        <f>FC_TRA_RAIL_MTU_E!V34+FC_TRA_RAIL_CPT_E!V34+FC_TRA_RAIL_HST_E!V34+FC_TRA_RAIL_FRT_E!V34</f>
        <v>0</v>
      </c>
      <c r="W34" s="10">
        <f>FC_TRA_RAIL_MTU_E!W34+FC_TRA_RAIL_CPT_E!W34+FC_TRA_RAIL_HST_E!W34+FC_TRA_RAIL_FRT_E!W34</f>
        <v>0</v>
      </c>
      <c r="X34" s="10">
        <f>FC_TRA_RAIL_MTU_E!X34+FC_TRA_RAIL_CPT_E!X34+FC_TRA_RAIL_HST_E!X34+FC_TRA_RAIL_FRT_E!X34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FC_TRA_RAIL_MTU_E!C35+FC_TRA_RAIL_CPT_E!C35+FC_TRA_RAIL_HST_E!C35+FC_TRA_RAIL_FRT_E!C35</f>
        <v>0</v>
      </c>
      <c r="D35" s="10">
        <f>FC_TRA_RAIL_MTU_E!D35+FC_TRA_RAIL_CPT_E!D35+FC_TRA_RAIL_HST_E!D35+FC_TRA_RAIL_FRT_E!D35</f>
        <v>0</v>
      </c>
      <c r="E35" s="10">
        <f>FC_TRA_RAIL_MTU_E!E35+FC_TRA_RAIL_CPT_E!E35+FC_TRA_RAIL_HST_E!E35+FC_TRA_RAIL_FRT_E!E35</f>
        <v>0</v>
      </c>
      <c r="F35" s="10">
        <f>FC_TRA_RAIL_MTU_E!F35+FC_TRA_RAIL_CPT_E!F35+FC_TRA_RAIL_HST_E!F35+FC_TRA_RAIL_FRT_E!F35</f>
        <v>0</v>
      </c>
      <c r="G35" s="10">
        <f>FC_TRA_RAIL_MTU_E!G35+FC_TRA_RAIL_CPT_E!G35+FC_TRA_RAIL_HST_E!G35+FC_TRA_RAIL_FRT_E!G35</f>
        <v>0</v>
      </c>
      <c r="H35" s="10">
        <f>FC_TRA_RAIL_MTU_E!H35+FC_TRA_RAIL_CPT_E!H35+FC_TRA_RAIL_HST_E!H35+FC_TRA_RAIL_FRT_E!H35</f>
        <v>0</v>
      </c>
      <c r="I35" s="10">
        <f>FC_TRA_RAIL_MTU_E!I35+FC_TRA_RAIL_CPT_E!I35+FC_TRA_RAIL_HST_E!I35+FC_TRA_RAIL_FRT_E!I35</f>
        <v>0</v>
      </c>
      <c r="J35" s="10">
        <f>FC_TRA_RAIL_MTU_E!J35+FC_TRA_RAIL_CPT_E!J35+FC_TRA_RAIL_HST_E!J35+FC_TRA_RAIL_FRT_E!J35</f>
        <v>0</v>
      </c>
      <c r="K35" s="10">
        <f>FC_TRA_RAIL_MTU_E!K35+FC_TRA_RAIL_CPT_E!K35+FC_TRA_RAIL_HST_E!K35+FC_TRA_RAIL_FRT_E!K35</f>
        <v>0</v>
      </c>
      <c r="L35" s="10">
        <f>FC_TRA_RAIL_MTU_E!L35+FC_TRA_RAIL_CPT_E!L35+FC_TRA_RAIL_HST_E!L35+FC_TRA_RAIL_FRT_E!L35</f>
        <v>0</v>
      </c>
      <c r="M35" s="10">
        <f>FC_TRA_RAIL_MTU_E!M35+FC_TRA_RAIL_CPT_E!M35+FC_TRA_RAIL_HST_E!M35+FC_TRA_RAIL_FRT_E!M35</f>
        <v>0</v>
      </c>
      <c r="N35" s="10">
        <f>FC_TRA_RAIL_MTU_E!N35+FC_TRA_RAIL_CPT_E!N35+FC_TRA_RAIL_HST_E!N35+FC_TRA_RAIL_FRT_E!N35</f>
        <v>0</v>
      </c>
      <c r="O35" s="10">
        <f>FC_TRA_RAIL_MTU_E!O35+FC_TRA_RAIL_CPT_E!O35+FC_TRA_RAIL_HST_E!O35+FC_TRA_RAIL_FRT_E!O35</f>
        <v>0</v>
      </c>
      <c r="P35" s="10">
        <f>FC_TRA_RAIL_MTU_E!P35+FC_TRA_RAIL_CPT_E!P35+FC_TRA_RAIL_HST_E!P35+FC_TRA_RAIL_FRT_E!P35</f>
        <v>0</v>
      </c>
      <c r="Q35" s="10">
        <f>FC_TRA_RAIL_MTU_E!Q35+FC_TRA_RAIL_CPT_E!Q35+FC_TRA_RAIL_HST_E!Q35+FC_TRA_RAIL_FRT_E!Q35</f>
        <v>0</v>
      </c>
      <c r="R35" s="10">
        <f>FC_TRA_RAIL_MTU_E!R35+FC_TRA_RAIL_CPT_E!R35+FC_TRA_RAIL_HST_E!R35+FC_TRA_RAIL_FRT_E!R35</f>
        <v>0</v>
      </c>
      <c r="S35" s="10">
        <f>FC_TRA_RAIL_MTU_E!S35+FC_TRA_RAIL_CPT_E!S35+FC_TRA_RAIL_HST_E!S35+FC_TRA_RAIL_FRT_E!S35</f>
        <v>0</v>
      </c>
      <c r="T35" s="10">
        <f>FC_TRA_RAIL_MTU_E!T35+FC_TRA_RAIL_CPT_E!T35+FC_TRA_RAIL_HST_E!T35+FC_TRA_RAIL_FRT_E!T35</f>
        <v>0</v>
      </c>
      <c r="U35" s="10">
        <f>FC_TRA_RAIL_MTU_E!U35+FC_TRA_RAIL_CPT_E!U35+FC_TRA_RAIL_HST_E!U35+FC_TRA_RAIL_FRT_E!U35</f>
        <v>0</v>
      </c>
      <c r="V35" s="10">
        <f>FC_TRA_RAIL_MTU_E!V35+FC_TRA_RAIL_CPT_E!V35+FC_TRA_RAIL_HST_E!V35+FC_TRA_RAIL_FRT_E!V35</f>
        <v>0</v>
      </c>
      <c r="W35" s="10">
        <f>FC_TRA_RAIL_MTU_E!W35+FC_TRA_RAIL_CPT_E!W35+FC_TRA_RAIL_HST_E!W35+FC_TRA_RAIL_FRT_E!W35</f>
        <v>0</v>
      </c>
      <c r="X35" s="10">
        <f>FC_TRA_RAIL_MTU_E!X35+FC_TRA_RAIL_CPT_E!X35+FC_TRA_RAIL_HST_E!X35+FC_TRA_RAIL_FRT_E!X35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FC_TRA_RAIL_MTU_E!C36+FC_TRA_RAIL_CPT_E!C36+FC_TRA_RAIL_HST_E!C36+FC_TRA_RAIL_FRT_E!C36</f>
        <v>0</v>
      </c>
      <c r="D36" s="10">
        <f>FC_TRA_RAIL_MTU_E!D36+FC_TRA_RAIL_CPT_E!D36+FC_TRA_RAIL_HST_E!D36+FC_TRA_RAIL_FRT_E!D36</f>
        <v>0</v>
      </c>
      <c r="E36" s="10">
        <f>FC_TRA_RAIL_MTU_E!E36+FC_TRA_RAIL_CPT_E!E36+FC_TRA_RAIL_HST_E!E36+FC_TRA_RAIL_FRT_E!E36</f>
        <v>0</v>
      </c>
      <c r="F36" s="10">
        <f>FC_TRA_RAIL_MTU_E!F36+FC_TRA_RAIL_CPT_E!F36+FC_TRA_RAIL_HST_E!F36+FC_TRA_RAIL_FRT_E!F36</f>
        <v>0</v>
      </c>
      <c r="G36" s="10">
        <f>FC_TRA_RAIL_MTU_E!G36+FC_TRA_RAIL_CPT_E!G36+FC_TRA_RAIL_HST_E!G36+FC_TRA_RAIL_FRT_E!G36</f>
        <v>0</v>
      </c>
      <c r="H36" s="10">
        <f>FC_TRA_RAIL_MTU_E!H36+FC_TRA_RAIL_CPT_E!H36+FC_TRA_RAIL_HST_E!H36+FC_TRA_RAIL_FRT_E!H36</f>
        <v>0</v>
      </c>
      <c r="I36" s="10">
        <f>FC_TRA_RAIL_MTU_E!I36+FC_TRA_RAIL_CPT_E!I36+FC_TRA_RAIL_HST_E!I36+FC_TRA_RAIL_FRT_E!I36</f>
        <v>0</v>
      </c>
      <c r="J36" s="10">
        <f>FC_TRA_RAIL_MTU_E!J36+FC_TRA_RAIL_CPT_E!J36+FC_TRA_RAIL_HST_E!J36+FC_TRA_RAIL_FRT_E!J36</f>
        <v>0</v>
      </c>
      <c r="K36" s="10">
        <f>FC_TRA_RAIL_MTU_E!K36+FC_TRA_RAIL_CPT_E!K36+FC_TRA_RAIL_HST_E!K36+FC_TRA_RAIL_FRT_E!K36</f>
        <v>0</v>
      </c>
      <c r="L36" s="10">
        <f>FC_TRA_RAIL_MTU_E!L36+FC_TRA_RAIL_CPT_E!L36+FC_TRA_RAIL_HST_E!L36+FC_TRA_RAIL_FRT_E!L36</f>
        <v>0</v>
      </c>
      <c r="M36" s="10">
        <f>FC_TRA_RAIL_MTU_E!M36+FC_TRA_RAIL_CPT_E!M36+FC_TRA_RAIL_HST_E!M36+FC_TRA_RAIL_FRT_E!M36</f>
        <v>0</v>
      </c>
      <c r="N36" s="10">
        <f>FC_TRA_RAIL_MTU_E!N36+FC_TRA_RAIL_CPT_E!N36+FC_TRA_RAIL_HST_E!N36+FC_TRA_RAIL_FRT_E!N36</f>
        <v>0</v>
      </c>
      <c r="O36" s="10">
        <f>FC_TRA_RAIL_MTU_E!O36+FC_TRA_RAIL_CPT_E!O36+FC_TRA_RAIL_HST_E!O36+FC_TRA_RAIL_FRT_E!O36</f>
        <v>0</v>
      </c>
      <c r="P36" s="10">
        <f>FC_TRA_RAIL_MTU_E!P36+FC_TRA_RAIL_CPT_E!P36+FC_TRA_RAIL_HST_E!P36+FC_TRA_RAIL_FRT_E!P36</f>
        <v>0</v>
      </c>
      <c r="Q36" s="10">
        <f>FC_TRA_RAIL_MTU_E!Q36+FC_TRA_RAIL_CPT_E!Q36+FC_TRA_RAIL_HST_E!Q36+FC_TRA_RAIL_FRT_E!Q36</f>
        <v>0</v>
      </c>
      <c r="R36" s="10">
        <f>FC_TRA_RAIL_MTU_E!R36+FC_TRA_RAIL_CPT_E!R36+FC_TRA_RAIL_HST_E!R36+FC_TRA_RAIL_FRT_E!R36</f>
        <v>0</v>
      </c>
      <c r="S36" s="10">
        <f>FC_TRA_RAIL_MTU_E!S36+FC_TRA_RAIL_CPT_E!S36+FC_TRA_RAIL_HST_E!S36+FC_TRA_RAIL_FRT_E!S36</f>
        <v>0</v>
      </c>
      <c r="T36" s="10">
        <f>FC_TRA_RAIL_MTU_E!T36+FC_TRA_RAIL_CPT_E!T36+FC_TRA_RAIL_HST_E!T36+FC_TRA_RAIL_FRT_E!T36</f>
        <v>0</v>
      </c>
      <c r="U36" s="10">
        <f>FC_TRA_RAIL_MTU_E!U36+FC_TRA_RAIL_CPT_E!U36+FC_TRA_RAIL_HST_E!U36+FC_TRA_RAIL_FRT_E!U36</f>
        <v>0</v>
      </c>
      <c r="V36" s="10">
        <f>FC_TRA_RAIL_MTU_E!V36+FC_TRA_RAIL_CPT_E!V36+FC_TRA_RAIL_HST_E!V36+FC_TRA_RAIL_FRT_E!V36</f>
        <v>0</v>
      </c>
      <c r="W36" s="10">
        <f>FC_TRA_RAIL_MTU_E!W36+FC_TRA_RAIL_CPT_E!W36+FC_TRA_RAIL_HST_E!W36+FC_TRA_RAIL_FRT_E!W36</f>
        <v>0</v>
      </c>
      <c r="X36" s="10">
        <f>FC_TRA_RAIL_MTU_E!X36+FC_TRA_RAIL_CPT_E!X36+FC_TRA_RAIL_HST_E!X36+FC_TRA_RAIL_FRT_E!X36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FC_TRA_RAIL_MTU_E!C37+FC_TRA_RAIL_CPT_E!C37+FC_TRA_RAIL_HST_E!C37+FC_TRA_RAIL_FRT_E!C37</f>
        <v>0</v>
      </c>
      <c r="D37" s="10">
        <f>FC_TRA_RAIL_MTU_E!D37+FC_TRA_RAIL_CPT_E!D37+FC_TRA_RAIL_HST_E!D37+FC_TRA_RAIL_FRT_E!D37</f>
        <v>0</v>
      </c>
      <c r="E37" s="10">
        <f>FC_TRA_RAIL_MTU_E!E37+FC_TRA_RAIL_CPT_E!E37+FC_TRA_RAIL_HST_E!E37+FC_TRA_RAIL_FRT_E!E37</f>
        <v>0</v>
      </c>
      <c r="F37" s="10">
        <f>FC_TRA_RAIL_MTU_E!F37+FC_TRA_RAIL_CPT_E!F37+FC_TRA_RAIL_HST_E!F37+FC_TRA_RAIL_FRT_E!F37</f>
        <v>0</v>
      </c>
      <c r="G37" s="10">
        <f>FC_TRA_RAIL_MTU_E!G37+FC_TRA_RAIL_CPT_E!G37+FC_TRA_RAIL_HST_E!G37+FC_TRA_RAIL_FRT_E!G37</f>
        <v>0</v>
      </c>
      <c r="H37" s="10">
        <f>FC_TRA_RAIL_MTU_E!H37+FC_TRA_RAIL_CPT_E!H37+FC_TRA_RAIL_HST_E!H37+FC_TRA_RAIL_FRT_E!H37</f>
        <v>0</v>
      </c>
      <c r="I37" s="10">
        <f>FC_TRA_RAIL_MTU_E!I37+FC_TRA_RAIL_CPT_E!I37+FC_TRA_RAIL_HST_E!I37+FC_TRA_RAIL_FRT_E!I37</f>
        <v>0</v>
      </c>
      <c r="J37" s="10">
        <f>FC_TRA_RAIL_MTU_E!J37+FC_TRA_RAIL_CPT_E!J37+FC_TRA_RAIL_HST_E!J37+FC_TRA_RAIL_FRT_E!J37</f>
        <v>0</v>
      </c>
      <c r="K37" s="10">
        <f>FC_TRA_RAIL_MTU_E!K37+FC_TRA_RAIL_CPT_E!K37+FC_TRA_RAIL_HST_E!K37+FC_TRA_RAIL_FRT_E!K37</f>
        <v>0</v>
      </c>
      <c r="L37" s="10">
        <f>FC_TRA_RAIL_MTU_E!L37+FC_TRA_RAIL_CPT_E!L37+FC_TRA_RAIL_HST_E!L37+FC_TRA_RAIL_FRT_E!L37</f>
        <v>0</v>
      </c>
      <c r="M37" s="10">
        <f>FC_TRA_RAIL_MTU_E!M37+FC_TRA_RAIL_CPT_E!M37+FC_TRA_RAIL_HST_E!M37+FC_TRA_RAIL_FRT_E!M37</f>
        <v>0</v>
      </c>
      <c r="N37" s="10">
        <f>FC_TRA_RAIL_MTU_E!N37+FC_TRA_RAIL_CPT_E!N37+FC_TRA_RAIL_HST_E!N37+FC_TRA_RAIL_FRT_E!N37</f>
        <v>0</v>
      </c>
      <c r="O37" s="10">
        <f>FC_TRA_RAIL_MTU_E!O37+FC_TRA_RAIL_CPT_E!O37+FC_TRA_RAIL_HST_E!O37+FC_TRA_RAIL_FRT_E!O37</f>
        <v>0</v>
      </c>
      <c r="P37" s="10">
        <f>FC_TRA_RAIL_MTU_E!P37+FC_TRA_RAIL_CPT_E!P37+FC_TRA_RAIL_HST_E!P37+FC_TRA_RAIL_FRT_E!P37</f>
        <v>0</v>
      </c>
      <c r="Q37" s="10">
        <f>FC_TRA_RAIL_MTU_E!Q37+FC_TRA_RAIL_CPT_E!Q37+FC_TRA_RAIL_HST_E!Q37+FC_TRA_RAIL_FRT_E!Q37</f>
        <v>0</v>
      </c>
      <c r="R37" s="10">
        <f>FC_TRA_RAIL_MTU_E!R37+FC_TRA_RAIL_CPT_E!R37+FC_TRA_RAIL_HST_E!R37+FC_TRA_RAIL_FRT_E!R37</f>
        <v>0</v>
      </c>
      <c r="S37" s="10">
        <f>FC_TRA_RAIL_MTU_E!S37+FC_TRA_RAIL_CPT_E!S37+FC_TRA_RAIL_HST_E!S37+FC_TRA_RAIL_FRT_E!S37</f>
        <v>0</v>
      </c>
      <c r="T37" s="10">
        <f>FC_TRA_RAIL_MTU_E!T37+FC_TRA_RAIL_CPT_E!T37+FC_TRA_RAIL_HST_E!T37+FC_TRA_RAIL_FRT_E!T37</f>
        <v>0</v>
      </c>
      <c r="U37" s="10">
        <f>FC_TRA_RAIL_MTU_E!U37+FC_TRA_RAIL_CPT_E!U37+FC_TRA_RAIL_HST_E!U37+FC_TRA_RAIL_FRT_E!U37</f>
        <v>0</v>
      </c>
      <c r="V37" s="10">
        <f>FC_TRA_RAIL_MTU_E!V37+FC_TRA_RAIL_CPT_E!V37+FC_TRA_RAIL_HST_E!V37+FC_TRA_RAIL_FRT_E!V37</f>
        <v>0</v>
      </c>
      <c r="W37" s="10">
        <f>FC_TRA_RAIL_MTU_E!W37+FC_TRA_RAIL_CPT_E!W37+FC_TRA_RAIL_HST_E!W37+FC_TRA_RAIL_FRT_E!W37</f>
        <v>0</v>
      </c>
      <c r="X37" s="10">
        <f>FC_TRA_RAIL_MTU_E!X37+FC_TRA_RAIL_CPT_E!X37+FC_TRA_RAIL_HST_E!X37+FC_TRA_RAIL_FRT_E!X37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FC_TRA_RAIL_MTU_E!C38+FC_TRA_RAIL_CPT_E!C38+FC_TRA_RAIL_HST_E!C38+FC_TRA_RAIL_FRT_E!C38</f>
        <v>0</v>
      </c>
      <c r="D38" s="10">
        <f>FC_TRA_RAIL_MTU_E!D38+FC_TRA_RAIL_CPT_E!D38+FC_TRA_RAIL_HST_E!D38+FC_TRA_RAIL_FRT_E!D38</f>
        <v>0</v>
      </c>
      <c r="E38" s="10">
        <f>FC_TRA_RAIL_MTU_E!E38+FC_TRA_RAIL_CPT_E!E38+FC_TRA_RAIL_HST_E!E38+FC_TRA_RAIL_FRT_E!E38</f>
        <v>0</v>
      </c>
      <c r="F38" s="10">
        <f>FC_TRA_RAIL_MTU_E!F38+FC_TRA_RAIL_CPT_E!F38+FC_TRA_RAIL_HST_E!F38+FC_TRA_RAIL_FRT_E!F38</f>
        <v>0</v>
      </c>
      <c r="G38" s="10">
        <f>FC_TRA_RAIL_MTU_E!G38+FC_TRA_RAIL_CPT_E!G38+FC_TRA_RAIL_HST_E!G38+FC_TRA_RAIL_FRT_E!G38</f>
        <v>0</v>
      </c>
      <c r="H38" s="10">
        <f>FC_TRA_RAIL_MTU_E!H38+FC_TRA_RAIL_CPT_E!H38+FC_TRA_RAIL_HST_E!H38+FC_TRA_RAIL_FRT_E!H38</f>
        <v>0</v>
      </c>
      <c r="I38" s="10">
        <f>FC_TRA_RAIL_MTU_E!I38+FC_TRA_RAIL_CPT_E!I38+FC_TRA_RAIL_HST_E!I38+FC_TRA_RAIL_FRT_E!I38</f>
        <v>0</v>
      </c>
      <c r="J38" s="10">
        <f>FC_TRA_RAIL_MTU_E!J38+FC_TRA_RAIL_CPT_E!J38+FC_TRA_RAIL_HST_E!J38+FC_TRA_RAIL_FRT_E!J38</f>
        <v>0</v>
      </c>
      <c r="K38" s="10">
        <f>FC_TRA_RAIL_MTU_E!K38+FC_TRA_RAIL_CPT_E!K38+FC_TRA_RAIL_HST_E!K38+FC_TRA_RAIL_FRT_E!K38</f>
        <v>0</v>
      </c>
      <c r="L38" s="10">
        <f>FC_TRA_RAIL_MTU_E!L38+FC_TRA_RAIL_CPT_E!L38+FC_TRA_RAIL_HST_E!L38+FC_TRA_RAIL_FRT_E!L38</f>
        <v>0</v>
      </c>
      <c r="M38" s="10">
        <f>FC_TRA_RAIL_MTU_E!M38+FC_TRA_RAIL_CPT_E!M38+FC_TRA_RAIL_HST_E!M38+FC_TRA_RAIL_FRT_E!M38</f>
        <v>0</v>
      </c>
      <c r="N38" s="10">
        <f>FC_TRA_RAIL_MTU_E!N38+FC_TRA_RAIL_CPT_E!N38+FC_TRA_RAIL_HST_E!N38+FC_TRA_RAIL_FRT_E!N38</f>
        <v>0</v>
      </c>
      <c r="O38" s="10">
        <f>FC_TRA_RAIL_MTU_E!O38+FC_TRA_RAIL_CPT_E!O38+FC_TRA_RAIL_HST_E!O38+FC_TRA_RAIL_FRT_E!O38</f>
        <v>0</v>
      </c>
      <c r="P38" s="10">
        <f>FC_TRA_RAIL_MTU_E!P38+FC_TRA_RAIL_CPT_E!P38+FC_TRA_RAIL_HST_E!P38+FC_TRA_RAIL_FRT_E!P38</f>
        <v>0</v>
      </c>
      <c r="Q38" s="10">
        <f>FC_TRA_RAIL_MTU_E!Q38+FC_TRA_RAIL_CPT_E!Q38+FC_TRA_RAIL_HST_E!Q38+FC_TRA_RAIL_FRT_E!Q38</f>
        <v>0</v>
      </c>
      <c r="R38" s="10">
        <f>FC_TRA_RAIL_MTU_E!R38+FC_TRA_RAIL_CPT_E!R38+FC_TRA_RAIL_HST_E!R38+FC_TRA_RAIL_FRT_E!R38</f>
        <v>0</v>
      </c>
      <c r="S38" s="10">
        <f>FC_TRA_RAIL_MTU_E!S38+FC_TRA_RAIL_CPT_E!S38+FC_TRA_RAIL_HST_E!S38+FC_TRA_RAIL_FRT_E!S38</f>
        <v>0</v>
      </c>
      <c r="T38" s="10">
        <f>FC_TRA_RAIL_MTU_E!T38+FC_TRA_RAIL_CPT_E!T38+FC_TRA_RAIL_HST_E!T38+FC_TRA_RAIL_FRT_E!T38</f>
        <v>0</v>
      </c>
      <c r="U38" s="10">
        <f>FC_TRA_RAIL_MTU_E!U38+FC_TRA_RAIL_CPT_E!U38+FC_TRA_RAIL_HST_E!U38+FC_TRA_RAIL_FRT_E!U38</f>
        <v>0</v>
      </c>
      <c r="V38" s="10">
        <f>FC_TRA_RAIL_MTU_E!V38+FC_TRA_RAIL_CPT_E!V38+FC_TRA_RAIL_HST_E!V38+FC_TRA_RAIL_FRT_E!V38</f>
        <v>0</v>
      </c>
      <c r="W38" s="10">
        <f>FC_TRA_RAIL_MTU_E!W38+FC_TRA_RAIL_CPT_E!W38+FC_TRA_RAIL_HST_E!W38+FC_TRA_RAIL_FRT_E!W38</f>
        <v>0</v>
      </c>
      <c r="X38" s="10">
        <f>FC_TRA_RAIL_MTU_E!X38+FC_TRA_RAIL_CPT_E!X38+FC_TRA_RAIL_HST_E!X38+FC_TRA_RAIL_FRT_E!X38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FC_TRA_RAIL_MTU_E!C39+FC_TRA_RAIL_CPT_E!C39+FC_TRA_RAIL_HST_E!C39+FC_TRA_RAIL_FRT_E!C39</f>
        <v>0</v>
      </c>
      <c r="D39" s="10">
        <f>FC_TRA_RAIL_MTU_E!D39+FC_TRA_RAIL_CPT_E!D39+FC_TRA_RAIL_HST_E!D39+FC_TRA_RAIL_FRT_E!D39</f>
        <v>0</v>
      </c>
      <c r="E39" s="10">
        <f>FC_TRA_RAIL_MTU_E!E39+FC_TRA_RAIL_CPT_E!E39+FC_TRA_RAIL_HST_E!E39+FC_TRA_RAIL_FRT_E!E39</f>
        <v>0</v>
      </c>
      <c r="F39" s="10">
        <f>FC_TRA_RAIL_MTU_E!F39+FC_TRA_RAIL_CPT_E!F39+FC_TRA_RAIL_HST_E!F39+FC_TRA_RAIL_FRT_E!F39</f>
        <v>0</v>
      </c>
      <c r="G39" s="10">
        <f>FC_TRA_RAIL_MTU_E!G39+FC_TRA_RAIL_CPT_E!G39+FC_TRA_RAIL_HST_E!G39+FC_TRA_RAIL_FRT_E!G39</f>
        <v>0</v>
      </c>
      <c r="H39" s="10">
        <f>FC_TRA_RAIL_MTU_E!H39+FC_TRA_RAIL_CPT_E!H39+FC_TRA_RAIL_HST_E!H39+FC_TRA_RAIL_FRT_E!H39</f>
        <v>0</v>
      </c>
      <c r="I39" s="10">
        <f>FC_TRA_RAIL_MTU_E!I39+FC_TRA_RAIL_CPT_E!I39+FC_TRA_RAIL_HST_E!I39+FC_TRA_RAIL_FRT_E!I39</f>
        <v>0</v>
      </c>
      <c r="J39" s="10">
        <f>FC_TRA_RAIL_MTU_E!J39+FC_TRA_RAIL_CPT_E!J39+FC_TRA_RAIL_HST_E!J39+FC_TRA_RAIL_FRT_E!J39</f>
        <v>0</v>
      </c>
      <c r="K39" s="10">
        <f>FC_TRA_RAIL_MTU_E!K39+FC_TRA_RAIL_CPT_E!K39+FC_TRA_RAIL_HST_E!K39+FC_TRA_RAIL_FRT_E!K39</f>
        <v>0</v>
      </c>
      <c r="L39" s="10">
        <f>FC_TRA_RAIL_MTU_E!L39+FC_TRA_RAIL_CPT_E!L39+FC_TRA_RAIL_HST_E!L39+FC_TRA_RAIL_FRT_E!L39</f>
        <v>0</v>
      </c>
      <c r="M39" s="10">
        <f>FC_TRA_RAIL_MTU_E!M39+FC_TRA_RAIL_CPT_E!M39+FC_TRA_RAIL_HST_E!M39+FC_TRA_RAIL_FRT_E!M39</f>
        <v>0</v>
      </c>
      <c r="N39" s="10">
        <f>FC_TRA_RAIL_MTU_E!N39+FC_TRA_RAIL_CPT_E!N39+FC_TRA_RAIL_HST_E!N39+FC_TRA_RAIL_FRT_E!N39</f>
        <v>0</v>
      </c>
      <c r="O39" s="10">
        <f>FC_TRA_RAIL_MTU_E!O39+FC_TRA_RAIL_CPT_E!O39+FC_TRA_RAIL_HST_E!O39+FC_TRA_RAIL_FRT_E!O39</f>
        <v>0</v>
      </c>
      <c r="P39" s="10">
        <f>FC_TRA_RAIL_MTU_E!P39+FC_TRA_RAIL_CPT_E!P39+FC_TRA_RAIL_HST_E!P39+FC_TRA_RAIL_FRT_E!P39</f>
        <v>0</v>
      </c>
      <c r="Q39" s="10">
        <f>FC_TRA_RAIL_MTU_E!Q39+FC_TRA_RAIL_CPT_E!Q39+FC_TRA_RAIL_HST_E!Q39+FC_TRA_RAIL_FRT_E!Q39</f>
        <v>0</v>
      </c>
      <c r="R39" s="10">
        <f>FC_TRA_RAIL_MTU_E!R39+FC_TRA_RAIL_CPT_E!R39+FC_TRA_RAIL_HST_E!R39+FC_TRA_RAIL_FRT_E!R39</f>
        <v>0</v>
      </c>
      <c r="S39" s="10">
        <f>FC_TRA_RAIL_MTU_E!S39+FC_TRA_RAIL_CPT_E!S39+FC_TRA_RAIL_HST_E!S39+FC_TRA_RAIL_FRT_E!S39</f>
        <v>0</v>
      </c>
      <c r="T39" s="10">
        <f>FC_TRA_RAIL_MTU_E!T39+FC_TRA_RAIL_CPT_E!T39+FC_TRA_RAIL_HST_E!T39+FC_TRA_RAIL_FRT_E!T39</f>
        <v>0</v>
      </c>
      <c r="U39" s="10">
        <f>FC_TRA_RAIL_MTU_E!U39+FC_TRA_RAIL_CPT_E!U39+FC_TRA_RAIL_HST_E!U39+FC_TRA_RAIL_FRT_E!U39</f>
        <v>0</v>
      </c>
      <c r="V39" s="10">
        <f>FC_TRA_RAIL_MTU_E!V39+FC_TRA_RAIL_CPT_E!V39+FC_TRA_RAIL_HST_E!V39+FC_TRA_RAIL_FRT_E!V39</f>
        <v>0</v>
      </c>
      <c r="W39" s="10">
        <f>FC_TRA_RAIL_MTU_E!W39+FC_TRA_RAIL_CPT_E!W39+FC_TRA_RAIL_HST_E!W39+FC_TRA_RAIL_FRT_E!W39</f>
        <v>0</v>
      </c>
      <c r="X39" s="10">
        <f>FC_TRA_RAIL_MTU_E!X39+FC_TRA_RAIL_CPT_E!X39+FC_TRA_RAIL_HST_E!X39+FC_TRA_RAIL_FRT_E!X39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FC_TRA_RAIL_MTU_E!C40+FC_TRA_RAIL_CPT_E!C40+FC_TRA_RAIL_HST_E!C40+FC_TRA_RAIL_FRT_E!C40</f>
        <v>0</v>
      </c>
      <c r="D40" s="10">
        <f>FC_TRA_RAIL_MTU_E!D40+FC_TRA_RAIL_CPT_E!D40+FC_TRA_RAIL_HST_E!D40+FC_TRA_RAIL_FRT_E!D40</f>
        <v>0</v>
      </c>
      <c r="E40" s="10">
        <f>FC_TRA_RAIL_MTU_E!E40+FC_TRA_RAIL_CPT_E!E40+FC_TRA_RAIL_HST_E!E40+FC_TRA_RAIL_FRT_E!E40</f>
        <v>0</v>
      </c>
      <c r="F40" s="10">
        <f>FC_TRA_RAIL_MTU_E!F40+FC_TRA_RAIL_CPT_E!F40+FC_TRA_RAIL_HST_E!F40+FC_TRA_RAIL_FRT_E!F40</f>
        <v>0</v>
      </c>
      <c r="G40" s="10">
        <f>FC_TRA_RAIL_MTU_E!G40+FC_TRA_RAIL_CPT_E!G40+FC_TRA_RAIL_HST_E!G40+FC_TRA_RAIL_FRT_E!G40</f>
        <v>0</v>
      </c>
      <c r="H40" s="10">
        <f>FC_TRA_RAIL_MTU_E!H40+FC_TRA_RAIL_CPT_E!H40+FC_TRA_RAIL_HST_E!H40+FC_TRA_RAIL_FRT_E!H40</f>
        <v>0</v>
      </c>
      <c r="I40" s="10">
        <f>FC_TRA_RAIL_MTU_E!I40+FC_TRA_RAIL_CPT_E!I40+FC_TRA_RAIL_HST_E!I40+FC_TRA_RAIL_FRT_E!I40</f>
        <v>0</v>
      </c>
      <c r="J40" s="10">
        <f>FC_TRA_RAIL_MTU_E!J40+FC_TRA_RAIL_CPT_E!J40+FC_TRA_RAIL_HST_E!J40+FC_TRA_RAIL_FRT_E!J40</f>
        <v>0</v>
      </c>
      <c r="K40" s="10">
        <f>FC_TRA_RAIL_MTU_E!K40+FC_TRA_RAIL_CPT_E!K40+FC_TRA_RAIL_HST_E!K40+FC_TRA_RAIL_FRT_E!K40</f>
        <v>0</v>
      </c>
      <c r="L40" s="10">
        <f>FC_TRA_RAIL_MTU_E!L40+FC_TRA_RAIL_CPT_E!L40+FC_TRA_RAIL_HST_E!L40+FC_TRA_RAIL_FRT_E!L40</f>
        <v>0</v>
      </c>
      <c r="M40" s="10">
        <f>FC_TRA_RAIL_MTU_E!M40+FC_TRA_RAIL_CPT_E!M40+FC_TRA_RAIL_HST_E!M40+FC_TRA_RAIL_FRT_E!M40</f>
        <v>0</v>
      </c>
      <c r="N40" s="10">
        <f>FC_TRA_RAIL_MTU_E!N40+FC_TRA_RAIL_CPT_E!N40+FC_TRA_RAIL_HST_E!N40+FC_TRA_RAIL_FRT_E!N40</f>
        <v>0</v>
      </c>
      <c r="O40" s="10">
        <f>FC_TRA_RAIL_MTU_E!O40+FC_TRA_RAIL_CPT_E!O40+FC_TRA_RAIL_HST_E!O40+FC_TRA_RAIL_FRT_E!O40</f>
        <v>0</v>
      </c>
      <c r="P40" s="10">
        <f>FC_TRA_RAIL_MTU_E!P40+FC_TRA_RAIL_CPT_E!P40+FC_TRA_RAIL_HST_E!P40+FC_TRA_RAIL_FRT_E!P40</f>
        <v>0</v>
      </c>
      <c r="Q40" s="10">
        <f>FC_TRA_RAIL_MTU_E!Q40+FC_TRA_RAIL_CPT_E!Q40+FC_TRA_RAIL_HST_E!Q40+FC_TRA_RAIL_FRT_E!Q40</f>
        <v>0</v>
      </c>
      <c r="R40" s="10">
        <f>FC_TRA_RAIL_MTU_E!R40+FC_TRA_RAIL_CPT_E!R40+FC_TRA_RAIL_HST_E!R40+FC_TRA_RAIL_FRT_E!R40</f>
        <v>0</v>
      </c>
      <c r="S40" s="10">
        <f>FC_TRA_RAIL_MTU_E!S40+FC_TRA_RAIL_CPT_E!S40+FC_TRA_RAIL_HST_E!S40+FC_TRA_RAIL_FRT_E!S40</f>
        <v>0</v>
      </c>
      <c r="T40" s="10">
        <f>FC_TRA_RAIL_MTU_E!T40+FC_TRA_RAIL_CPT_E!T40+FC_TRA_RAIL_HST_E!T40+FC_TRA_RAIL_FRT_E!T40</f>
        <v>0</v>
      </c>
      <c r="U40" s="10">
        <f>FC_TRA_RAIL_MTU_E!U40+FC_TRA_RAIL_CPT_E!U40+FC_TRA_RAIL_HST_E!U40+FC_TRA_RAIL_FRT_E!U40</f>
        <v>0</v>
      </c>
      <c r="V40" s="10">
        <f>FC_TRA_RAIL_MTU_E!V40+FC_TRA_RAIL_CPT_E!V40+FC_TRA_RAIL_HST_E!V40+FC_TRA_RAIL_FRT_E!V40</f>
        <v>0</v>
      </c>
      <c r="W40" s="10">
        <f>FC_TRA_RAIL_MTU_E!W40+FC_TRA_RAIL_CPT_E!W40+FC_TRA_RAIL_HST_E!W40+FC_TRA_RAIL_FRT_E!W40</f>
        <v>0</v>
      </c>
      <c r="X40" s="10">
        <f>FC_TRA_RAIL_MTU_E!X40+FC_TRA_RAIL_CPT_E!X40+FC_TRA_RAIL_HST_E!X40+FC_TRA_RAIL_FRT_E!X40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FC_TRA_RAIL_MTU_E!C41+FC_TRA_RAIL_CPT_E!C41+FC_TRA_RAIL_HST_E!C41+FC_TRA_RAIL_FRT_E!C41</f>
        <v>0</v>
      </c>
      <c r="D41" s="10">
        <f>FC_TRA_RAIL_MTU_E!D41+FC_TRA_RAIL_CPT_E!D41+FC_TRA_RAIL_HST_E!D41+FC_TRA_RAIL_FRT_E!D41</f>
        <v>0</v>
      </c>
      <c r="E41" s="10">
        <f>FC_TRA_RAIL_MTU_E!E41+FC_TRA_RAIL_CPT_E!E41+FC_TRA_RAIL_HST_E!E41+FC_TRA_RAIL_FRT_E!E41</f>
        <v>0</v>
      </c>
      <c r="F41" s="10">
        <f>FC_TRA_RAIL_MTU_E!F41+FC_TRA_RAIL_CPT_E!F41+FC_TRA_RAIL_HST_E!F41+FC_TRA_RAIL_FRT_E!F41</f>
        <v>0</v>
      </c>
      <c r="G41" s="10">
        <f>FC_TRA_RAIL_MTU_E!G41+FC_TRA_RAIL_CPT_E!G41+FC_TRA_RAIL_HST_E!G41+FC_TRA_RAIL_FRT_E!G41</f>
        <v>0</v>
      </c>
      <c r="H41" s="10">
        <f>FC_TRA_RAIL_MTU_E!H41+FC_TRA_RAIL_CPT_E!H41+FC_TRA_RAIL_HST_E!H41+FC_TRA_RAIL_FRT_E!H41</f>
        <v>0</v>
      </c>
      <c r="I41" s="10">
        <f>FC_TRA_RAIL_MTU_E!I41+FC_TRA_RAIL_CPT_E!I41+FC_TRA_RAIL_HST_E!I41+FC_TRA_RAIL_FRT_E!I41</f>
        <v>0</v>
      </c>
      <c r="J41" s="10">
        <f>FC_TRA_RAIL_MTU_E!J41+FC_TRA_RAIL_CPT_E!J41+FC_TRA_RAIL_HST_E!J41+FC_TRA_RAIL_FRT_E!J41</f>
        <v>0</v>
      </c>
      <c r="K41" s="10">
        <f>FC_TRA_RAIL_MTU_E!K41+FC_TRA_RAIL_CPT_E!K41+FC_TRA_RAIL_HST_E!K41+FC_TRA_RAIL_FRT_E!K41</f>
        <v>0</v>
      </c>
      <c r="L41" s="10">
        <f>FC_TRA_RAIL_MTU_E!L41+FC_TRA_RAIL_CPT_E!L41+FC_TRA_RAIL_HST_E!L41+FC_TRA_RAIL_FRT_E!L41</f>
        <v>0</v>
      </c>
      <c r="M41" s="10">
        <f>FC_TRA_RAIL_MTU_E!M41+FC_TRA_RAIL_CPT_E!M41+FC_TRA_RAIL_HST_E!M41+FC_TRA_RAIL_FRT_E!M41</f>
        <v>0</v>
      </c>
      <c r="N41" s="10">
        <f>FC_TRA_RAIL_MTU_E!N41+FC_TRA_RAIL_CPT_E!N41+FC_TRA_RAIL_HST_E!N41+FC_TRA_RAIL_FRT_E!N41</f>
        <v>0</v>
      </c>
      <c r="O41" s="10">
        <f>FC_TRA_RAIL_MTU_E!O41+FC_TRA_RAIL_CPT_E!O41+FC_TRA_RAIL_HST_E!O41+FC_TRA_RAIL_FRT_E!O41</f>
        <v>0</v>
      </c>
      <c r="P41" s="10">
        <f>FC_TRA_RAIL_MTU_E!P41+FC_TRA_RAIL_CPT_E!P41+FC_TRA_RAIL_HST_E!P41+FC_TRA_RAIL_FRT_E!P41</f>
        <v>0</v>
      </c>
      <c r="Q41" s="10">
        <f>FC_TRA_RAIL_MTU_E!Q41+FC_TRA_RAIL_CPT_E!Q41+FC_TRA_RAIL_HST_E!Q41+FC_TRA_RAIL_FRT_E!Q41</f>
        <v>0</v>
      </c>
      <c r="R41" s="10">
        <f>FC_TRA_RAIL_MTU_E!R41+FC_TRA_RAIL_CPT_E!R41+FC_TRA_RAIL_HST_E!R41+FC_TRA_RAIL_FRT_E!R41</f>
        <v>0</v>
      </c>
      <c r="S41" s="10">
        <f>FC_TRA_RAIL_MTU_E!S41+FC_TRA_RAIL_CPT_E!S41+FC_TRA_RAIL_HST_E!S41+FC_TRA_RAIL_FRT_E!S41</f>
        <v>0</v>
      </c>
      <c r="T41" s="10">
        <f>FC_TRA_RAIL_MTU_E!T41+FC_TRA_RAIL_CPT_E!T41+FC_TRA_RAIL_HST_E!T41+FC_TRA_RAIL_FRT_E!T41</f>
        <v>0</v>
      </c>
      <c r="U41" s="10">
        <f>FC_TRA_RAIL_MTU_E!U41+FC_TRA_RAIL_CPT_E!U41+FC_TRA_RAIL_HST_E!U41+FC_TRA_RAIL_FRT_E!U41</f>
        <v>0</v>
      </c>
      <c r="V41" s="10">
        <f>FC_TRA_RAIL_MTU_E!V41+FC_TRA_RAIL_CPT_E!V41+FC_TRA_RAIL_HST_E!V41+FC_TRA_RAIL_FRT_E!V41</f>
        <v>0</v>
      </c>
      <c r="W41" s="10">
        <f>FC_TRA_RAIL_MTU_E!W41+FC_TRA_RAIL_CPT_E!W41+FC_TRA_RAIL_HST_E!W41+FC_TRA_RAIL_FRT_E!W41</f>
        <v>0</v>
      </c>
      <c r="X41" s="10">
        <f>FC_TRA_RAIL_MTU_E!X41+FC_TRA_RAIL_CPT_E!X41+FC_TRA_RAIL_HST_E!X41+FC_TRA_RAIL_FRT_E!X41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FC_TRA_RAIL_MTU_E!C42+FC_TRA_RAIL_CPT_E!C42+FC_TRA_RAIL_HST_E!C42+FC_TRA_RAIL_FRT_E!C42</f>
        <v>0</v>
      </c>
      <c r="D42" s="10">
        <f>FC_TRA_RAIL_MTU_E!D42+FC_TRA_RAIL_CPT_E!D42+FC_TRA_RAIL_HST_E!D42+FC_TRA_RAIL_FRT_E!D42</f>
        <v>0</v>
      </c>
      <c r="E42" s="10">
        <f>FC_TRA_RAIL_MTU_E!E42+FC_TRA_RAIL_CPT_E!E42+FC_TRA_RAIL_HST_E!E42+FC_TRA_RAIL_FRT_E!E42</f>
        <v>0</v>
      </c>
      <c r="F42" s="10">
        <f>FC_TRA_RAIL_MTU_E!F42+FC_TRA_RAIL_CPT_E!F42+FC_TRA_RAIL_HST_E!F42+FC_TRA_RAIL_FRT_E!F42</f>
        <v>0</v>
      </c>
      <c r="G42" s="10">
        <f>FC_TRA_RAIL_MTU_E!G42+FC_TRA_RAIL_CPT_E!G42+FC_TRA_RAIL_HST_E!G42+FC_TRA_RAIL_FRT_E!G42</f>
        <v>0</v>
      </c>
      <c r="H42" s="10">
        <f>FC_TRA_RAIL_MTU_E!H42+FC_TRA_RAIL_CPT_E!H42+FC_TRA_RAIL_HST_E!H42+FC_TRA_RAIL_FRT_E!H42</f>
        <v>0</v>
      </c>
      <c r="I42" s="10">
        <f>FC_TRA_RAIL_MTU_E!I42+FC_TRA_RAIL_CPT_E!I42+FC_TRA_RAIL_HST_E!I42+FC_TRA_RAIL_FRT_E!I42</f>
        <v>0</v>
      </c>
      <c r="J42" s="10">
        <f>FC_TRA_RAIL_MTU_E!J42+FC_TRA_RAIL_CPT_E!J42+FC_TRA_RAIL_HST_E!J42+FC_TRA_RAIL_FRT_E!J42</f>
        <v>0</v>
      </c>
      <c r="K42" s="10">
        <f>FC_TRA_RAIL_MTU_E!K42+FC_TRA_RAIL_CPT_E!K42+FC_TRA_RAIL_HST_E!K42+FC_TRA_RAIL_FRT_E!K42</f>
        <v>0</v>
      </c>
      <c r="L42" s="10">
        <f>FC_TRA_RAIL_MTU_E!L42+FC_TRA_RAIL_CPT_E!L42+FC_TRA_RAIL_HST_E!L42+FC_TRA_RAIL_FRT_E!L42</f>
        <v>0</v>
      </c>
      <c r="M42" s="10">
        <f>FC_TRA_RAIL_MTU_E!M42+FC_TRA_RAIL_CPT_E!M42+FC_TRA_RAIL_HST_E!M42+FC_TRA_RAIL_FRT_E!M42</f>
        <v>0</v>
      </c>
      <c r="N42" s="10">
        <f>FC_TRA_RAIL_MTU_E!N42+FC_TRA_RAIL_CPT_E!N42+FC_TRA_RAIL_HST_E!N42+FC_TRA_RAIL_FRT_E!N42</f>
        <v>0</v>
      </c>
      <c r="O42" s="10">
        <f>FC_TRA_RAIL_MTU_E!O42+FC_TRA_RAIL_CPT_E!O42+FC_TRA_RAIL_HST_E!O42+FC_TRA_RAIL_FRT_E!O42</f>
        <v>0</v>
      </c>
      <c r="P42" s="10">
        <f>FC_TRA_RAIL_MTU_E!P42+FC_TRA_RAIL_CPT_E!P42+FC_TRA_RAIL_HST_E!P42+FC_TRA_RAIL_FRT_E!P42</f>
        <v>0</v>
      </c>
      <c r="Q42" s="10">
        <f>FC_TRA_RAIL_MTU_E!Q42+FC_TRA_RAIL_CPT_E!Q42+FC_TRA_RAIL_HST_E!Q42+FC_TRA_RAIL_FRT_E!Q42</f>
        <v>0</v>
      </c>
      <c r="R42" s="10">
        <f>FC_TRA_RAIL_MTU_E!R42+FC_TRA_RAIL_CPT_E!R42+FC_TRA_RAIL_HST_E!R42+FC_TRA_RAIL_FRT_E!R42</f>
        <v>0</v>
      </c>
      <c r="S42" s="10">
        <f>FC_TRA_RAIL_MTU_E!S42+FC_TRA_RAIL_CPT_E!S42+FC_TRA_RAIL_HST_E!S42+FC_TRA_RAIL_FRT_E!S42</f>
        <v>0</v>
      </c>
      <c r="T42" s="10">
        <f>FC_TRA_RAIL_MTU_E!T42+FC_TRA_RAIL_CPT_E!T42+FC_TRA_RAIL_HST_E!T42+FC_TRA_RAIL_FRT_E!T42</f>
        <v>0</v>
      </c>
      <c r="U42" s="10">
        <f>FC_TRA_RAIL_MTU_E!U42+FC_TRA_RAIL_CPT_E!U42+FC_TRA_RAIL_HST_E!U42+FC_TRA_RAIL_FRT_E!U42</f>
        <v>0</v>
      </c>
      <c r="V42" s="10">
        <f>FC_TRA_RAIL_MTU_E!V42+FC_TRA_RAIL_CPT_E!V42+FC_TRA_RAIL_HST_E!V42+FC_TRA_RAIL_FRT_E!V42</f>
        <v>0</v>
      </c>
      <c r="W42" s="10">
        <f>FC_TRA_RAIL_MTU_E!W42+FC_TRA_RAIL_CPT_E!W42+FC_TRA_RAIL_HST_E!W42+FC_TRA_RAIL_FRT_E!W42</f>
        <v>0</v>
      </c>
      <c r="X42" s="10">
        <f>FC_TRA_RAIL_MTU_E!X42+FC_TRA_RAIL_CPT_E!X42+FC_TRA_RAIL_HST_E!X42+FC_TRA_RAIL_FRT_E!X42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FC_TRA_RAIL_MTU_E!C43+FC_TRA_RAIL_CPT_E!C43+FC_TRA_RAIL_HST_E!C43+FC_TRA_RAIL_FRT_E!C43</f>
        <v>37.05932932072227</v>
      </c>
      <c r="D43" s="10">
        <f>FC_TRA_RAIL_MTU_E!D43+FC_TRA_RAIL_CPT_E!D43+FC_TRA_RAIL_HST_E!D43+FC_TRA_RAIL_FRT_E!D43</f>
        <v>35.000515907136709</v>
      </c>
      <c r="E43" s="10">
        <f>FC_TRA_RAIL_MTU_E!E43+FC_TRA_RAIL_CPT_E!E43+FC_TRA_RAIL_HST_E!E43+FC_TRA_RAIL_FRT_E!E43</f>
        <v>33.971023215821162</v>
      </c>
      <c r="F43" s="10">
        <f>FC_TRA_RAIL_MTU_E!F43+FC_TRA_RAIL_CPT_E!F43+FC_TRA_RAIL_HST_E!F43+FC_TRA_RAIL_FRT_E!F43</f>
        <v>33.971023215821162</v>
      </c>
      <c r="G43" s="10">
        <f>FC_TRA_RAIL_MTU_E!G43+FC_TRA_RAIL_CPT_E!G43+FC_TRA_RAIL_HST_E!G43+FC_TRA_RAIL_FRT_E!G43</f>
        <v>35.000515907136709</v>
      </c>
      <c r="H43" s="10">
        <f>FC_TRA_RAIL_MTU_E!H43+FC_TRA_RAIL_CPT_E!H43+FC_TRA_RAIL_HST_E!H43+FC_TRA_RAIL_FRT_E!H43</f>
        <v>33.971023215821162</v>
      </c>
      <c r="I43" s="10">
        <f>FC_TRA_RAIL_MTU_E!I43+FC_TRA_RAIL_CPT_E!I43+FC_TRA_RAIL_HST_E!I43+FC_TRA_RAIL_FRT_E!I43</f>
        <v>33.971023215821162</v>
      </c>
      <c r="J43" s="10">
        <f>FC_TRA_RAIL_MTU_E!J43+FC_TRA_RAIL_CPT_E!J43+FC_TRA_RAIL_HST_E!J43+FC_TRA_RAIL_FRT_E!J43</f>
        <v>33.971023215821162</v>
      </c>
      <c r="K43" s="10">
        <f>FC_TRA_RAIL_MTU_E!K43+FC_TRA_RAIL_CPT_E!K43+FC_TRA_RAIL_HST_E!K43+FC_TRA_RAIL_FRT_E!K43</f>
        <v>34.049871023215822</v>
      </c>
      <c r="L43" s="10">
        <f>FC_TRA_RAIL_MTU_E!L43+FC_TRA_RAIL_CPT_E!L43+FC_TRA_RAIL_HST_E!L43+FC_TRA_RAIL_FRT_E!L43</f>
        <v>30.95442820292347</v>
      </c>
      <c r="M43" s="10">
        <f>FC_TRA_RAIL_MTU_E!M43+FC_TRA_RAIL_CPT_E!M43+FC_TRA_RAIL_HST_E!M43+FC_TRA_RAIL_FRT_E!M43</f>
        <v>34.049871023215822</v>
      </c>
      <c r="N43" s="10">
        <f>FC_TRA_RAIL_MTU_E!N43+FC_TRA_RAIL_CPT_E!N43+FC_TRA_RAIL_HST_E!N43+FC_TRA_RAIL_FRT_E!N43</f>
        <v>33.018056749785039</v>
      </c>
      <c r="O43" s="10">
        <f>FC_TRA_RAIL_MTU_E!O43+FC_TRA_RAIL_CPT_E!O43+FC_TRA_RAIL_HST_E!O43+FC_TRA_RAIL_FRT_E!O43</f>
        <v>26.827171109200339</v>
      </c>
      <c r="P43" s="10">
        <f>FC_TRA_RAIL_MTU_E!P43+FC_TRA_RAIL_CPT_E!P43+FC_TRA_RAIL_HST_E!P43+FC_TRA_RAIL_FRT_E!P43</f>
        <v>26.827171109200336</v>
      </c>
      <c r="Q43" s="10">
        <f>FC_TRA_RAIL_MTU_E!Q43+FC_TRA_RAIL_CPT_E!Q43+FC_TRA_RAIL_HST_E!Q43+FC_TRA_RAIL_FRT_E!Q43</f>
        <v>27.858985382631129</v>
      </c>
      <c r="R43" s="10">
        <f>FC_TRA_RAIL_MTU_E!R43+FC_TRA_RAIL_CPT_E!R43+FC_TRA_RAIL_HST_E!R43+FC_TRA_RAIL_FRT_E!R43</f>
        <v>28.823301805674966</v>
      </c>
      <c r="S43" s="10">
        <f>FC_TRA_RAIL_MTU_E!S43+FC_TRA_RAIL_CPT_E!S43+FC_TRA_RAIL_HST_E!S43+FC_TRA_RAIL_FRT_E!S43</f>
        <v>28.909974204643159</v>
      </c>
      <c r="T43" s="10">
        <f>FC_TRA_RAIL_MTU_E!T43+FC_TRA_RAIL_CPT_E!T43+FC_TRA_RAIL_HST_E!T43+FC_TRA_RAIL_FRT_E!T43</f>
        <v>26.809716251074811</v>
      </c>
      <c r="U43" s="10">
        <f>FC_TRA_RAIL_MTU_E!U43+FC_TRA_RAIL_CPT_E!U43+FC_TRA_RAIL_HST_E!U43+FC_TRA_RAIL_FRT_E!U43</f>
        <v>22.630696474634561</v>
      </c>
      <c r="V43" s="10">
        <f>FC_TRA_RAIL_MTU_E!V43+FC_TRA_RAIL_CPT_E!V43+FC_TRA_RAIL_HST_E!V43+FC_TRA_RAIL_FRT_E!V43</f>
        <v>19.57824591573517</v>
      </c>
      <c r="W43" s="10">
        <f>FC_TRA_RAIL_MTU_E!W43+FC_TRA_RAIL_CPT_E!W43+FC_TRA_RAIL_HST_E!W43+FC_TRA_RAIL_FRT_E!W43</f>
        <v>19.814961306964754</v>
      </c>
      <c r="X43" s="10">
        <f>FC_TRA_RAIL_MTU_E!X43+FC_TRA_RAIL_CPT_E!X43+FC_TRA_RAIL_HST_E!X43+FC_TRA_RAIL_FRT_E!X43</f>
        <v>18.306190885640589</v>
      </c>
    </row>
    <row r="44" spans="1:24" ht="11.25" customHeight="1" x14ac:dyDescent="0.2">
      <c r="A44" s="41" t="s">
        <v>75</v>
      </c>
      <c r="B44" s="9" t="s">
        <v>76</v>
      </c>
      <c r="C44" s="10">
        <f>FC_TRA_RAIL_MTU_E!C44+FC_TRA_RAIL_CPT_E!C44+FC_TRA_RAIL_HST_E!C44+FC_TRA_RAIL_FRT_E!C44</f>
        <v>0</v>
      </c>
      <c r="D44" s="10">
        <f>FC_TRA_RAIL_MTU_E!D44+FC_TRA_RAIL_CPT_E!D44+FC_TRA_RAIL_HST_E!D44+FC_TRA_RAIL_FRT_E!D44</f>
        <v>0</v>
      </c>
      <c r="E44" s="10">
        <f>FC_TRA_RAIL_MTU_E!E44+FC_TRA_RAIL_CPT_E!E44+FC_TRA_RAIL_HST_E!E44+FC_TRA_RAIL_FRT_E!E44</f>
        <v>0</v>
      </c>
      <c r="F44" s="10">
        <f>FC_TRA_RAIL_MTU_E!F44+FC_TRA_RAIL_CPT_E!F44+FC_TRA_RAIL_HST_E!F44+FC_TRA_RAIL_FRT_E!F44</f>
        <v>0</v>
      </c>
      <c r="G44" s="10">
        <f>FC_TRA_RAIL_MTU_E!G44+FC_TRA_RAIL_CPT_E!G44+FC_TRA_RAIL_HST_E!G44+FC_TRA_RAIL_FRT_E!G44</f>
        <v>0</v>
      </c>
      <c r="H44" s="10">
        <f>FC_TRA_RAIL_MTU_E!H44+FC_TRA_RAIL_CPT_E!H44+FC_TRA_RAIL_HST_E!H44+FC_TRA_RAIL_FRT_E!H44</f>
        <v>0</v>
      </c>
      <c r="I44" s="10">
        <f>FC_TRA_RAIL_MTU_E!I44+FC_TRA_RAIL_CPT_E!I44+FC_TRA_RAIL_HST_E!I44+FC_TRA_RAIL_FRT_E!I44</f>
        <v>0</v>
      </c>
      <c r="J44" s="10">
        <f>FC_TRA_RAIL_MTU_E!J44+FC_TRA_RAIL_CPT_E!J44+FC_TRA_RAIL_HST_E!J44+FC_TRA_RAIL_FRT_E!J44</f>
        <v>0</v>
      </c>
      <c r="K44" s="10">
        <f>FC_TRA_RAIL_MTU_E!K44+FC_TRA_RAIL_CPT_E!K44+FC_TRA_RAIL_HST_E!K44+FC_TRA_RAIL_FRT_E!K44</f>
        <v>0</v>
      </c>
      <c r="L44" s="10">
        <f>FC_TRA_RAIL_MTU_E!L44+FC_TRA_RAIL_CPT_E!L44+FC_TRA_RAIL_HST_E!L44+FC_TRA_RAIL_FRT_E!L44</f>
        <v>0</v>
      </c>
      <c r="M44" s="10">
        <f>FC_TRA_RAIL_MTU_E!M44+FC_TRA_RAIL_CPT_E!M44+FC_TRA_RAIL_HST_E!M44+FC_TRA_RAIL_FRT_E!M44</f>
        <v>0</v>
      </c>
      <c r="N44" s="10">
        <f>FC_TRA_RAIL_MTU_E!N44+FC_TRA_RAIL_CPT_E!N44+FC_TRA_RAIL_HST_E!N44+FC_TRA_RAIL_FRT_E!N44</f>
        <v>0</v>
      </c>
      <c r="O44" s="10">
        <f>FC_TRA_RAIL_MTU_E!O44+FC_TRA_RAIL_CPT_E!O44+FC_TRA_RAIL_HST_E!O44+FC_TRA_RAIL_FRT_E!O44</f>
        <v>0</v>
      </c>
      <c r="P44" s="10">
        <f>FC_TRA_RAIL_MTU_E!P44+FC_TRA_RAIL_CPT_E!P44+FC_TRA_RAIL_HST_E!P44+FC_TRA_RAIL_FRT_E!P44</f>
        <v>0</v>
      </c>
      <c r="Q44" s="10">
        <f>FC_TRA_RAIL_MTU_E!Q44+FC_TRA_RAIL_CPT_E!Q44+FC_TRA_RAIL_HST_E!Q44+FC_TRA_RAIL_FRT_E!Q44</f>
        <v>0</v>
      </c>
      <c r="R44" s="10">
        <f>FC_TRA_RAIL_MTU_E!R44+FC_TRA_RAIL_CPT_E!R44+FC_TRA_RAIL_HST_E!R44+FC_TRA_RAIL_FRT_E!R44</f>
        <v>0</v>
      </c>
      <c r="S44" s="10">
        <f>FC_TRA_RAIL_MTU_E!S44+FC_TRA_RAIL_CPT_E!S44+FC_TRA_RAIL_HST_E!S44+FC_TRA_RAIL_FRT_E!S44</f>
        <v>0</v>
      </c>
      <c r="T44" s="10">
        <f>FC_TRA_RAIL_MTU_E!T44+FC_TRA_RAIL_CPT_E!T44+FC_TRA_RAIL_HST_E!T44+FC_TRA_RAIL_FRT_E!T44</f>
        <v>0</v>
      </c>
      <c r="U44" s="10">
        <f>FC_TRA_RAIL_MTU_E!U44+FC_TRA_RAIL_CPT_E!U44+FC_TRA_RAIL_HST_E!U44+FC_TRA_RAIL_FRT_E!U44</f>
        <v>0</v>
      </c>
      <c r="V44" s="10">
        <f>FC_TRA_RAIL_MTU_E!V44+FC_TRA_RAIL_CPT_E!V44+FC_TRA_RAIL_HST_E!V44+FC_TRA_RAIL_FRT_E!V44</f>
        <v>0</v>
      </c>
      <c r="W44" s="10">
        <f>FC_TRA_RAIL_MTU_E!W44+FC_TRA_RAIL_CPT_E!W44+FC_TRA_RAIL_HST_E!W44+FC_TRA_RAIL_FRT_E!W44</f>
        <v>0</v>
      </c>
      <c r="X44" s="10">
        <f>FC_TRA_RAIL_MTU_E!X44+FC_TRA_RAIL_CPT_E!X44+FC_TRA_RAIL_HST_E!X44+FC_TRA_RAIL_FRT_E!X44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FC_TRA_RAIL_MTU_E!C45+FC_TRA_RAIL_CPT_E!C45+FC_TRA_RAIL_HST_E!C45+FC_TRA_RAIL_FRT_E!C45</f>
        <v>0</v>
      </c>
      <c r="D45" s="10">
        <f>FC_TRA_RAIL_MTU_E!D45+FC_TRA_RAIL_CPT_E!D45+FC_TRA_RAIL_HST_E!D45+FC_TRA_RAIL_FRT_E!D45</f>
        <v>0</v>
      </c>
      <c r="E45" s="10">
        <f>FC_TRA_RAIL_MTU_E!E45+FC_TRA_RAIL_CPT_E!E45+FC_TRA_RAIL_HST_E!E45+FC_TRA_RAIL_FRT_E!E45</f>
        <v>0</v>
      </c>
      <c r="F45" s="10">
        <f>FC_TRA_RAIL_MTU_E!F45+FC_TRA_RAIL_CPT_E!F45+FC_TRA_RAIL_HST_E!F45+FC_TRA_RAIL_FRT_E!F45</f>
        <v>0</v>
      </c>
      <c r="G45" s="10">
        <f>FC_TRA_RAIL_MTU_E!G45+FC_TRA_RAIL_CPT_E!G45+FC_TRA_RAIL_HST_E!G45+FC_TRA_RAIL_FRT_E!G45</f>
        <v>0</v>
      </c>
      <c r="H45" s="10">
        <f>FC_TRA_RAIL_MTU_E!H45+FC_TRA_RAIL_CPT_E!H45+FC_TRA_RAIL_HST_E!H45+FC_TRA_RAIL_FRT_E!H45</f>
        <v>0</v>
      </c>
      <c r="I45" s="10">
        <f>FC_TRA_RAIL_MTU_E!I45+FC_TRA_RAIL_CPT_E!I45+FC_TRA_RAIL_HST_E!I45+FC_TRA_RAIL_FRT_E!I45</f>
        <v>0</v>
      </c>
      <c r="J45" s="10">
        <f>FC_TRA_RAIL_MTU_E!J45+FC_TRA_RAIL_CPT_E!J45+FC_TRA_RAIL_HST_E!J45+FC_TRA_RAIL_FRT_E!J45</f>
        <v>0</v>
      </c>
      <c r="K45" s="10">
        <f>FC_TRA_RAIL_MTU_E!K45+FC_TRA_RAIL_CPT_E!K45+FC_TRA_RAIL_HST_E!K45+FC_TRA_RAIL_FRT_E!K45</f>
        <v>0</v>
      </c>
      <c r="L45" s="10">
        <f>FC_TRA_RAIL_MTU_E!L45+FC_TRA_RAIL_CPT_E!L45+FC_TRA_RAIL_HST_E!L45+FC_TRA_RAIL_FRT_E!L45</f>
        <v>0</v>
      </c>
      <c r="M45" s="10">
        <f>FC_TRA_RAIL_MTU_E!M45+FC_TRA_RAIL_CPT_E!M45+FC_TRA_RAIL_HST_E!M45+FC_TRA_RAIL_FRT_E!M45</f>
        <v>0</v>
      </c>
      <c r="N45" s="10">
        <f>FC_TRA_RAIL_MTU_E!N45+FC_TRA_RAIL_CPT_E!N45+FC_TRA_RAIL_HST_E!N45+FC_TRA_RAIL_FRT_E!N45</f>
        <v>0</v>
      </c>
      <c r="O45" s="10">
        <f>FC_TRA_RAIL_MTU_E!O45+FC_TRA_RAIL_CPT_E!O45+FC_TRA_RAIL_HST_E!O45+FC_TRA_RAIL_FRT_E!O45</f>
        <v>0</v>
      </c>
      <c r="P45" s="10">
        <f>FC_TRA_RAIL_MTU_E!P45+FC_TRA_RAIL_CPT_E!P45+FC_TRA_RAIL_HST_E!P45+FC_TRA_RAIL_FRT_E!P45</f>
        <v>0</v>
      </c>
      <c r="Q45" s="10">
        <f>FC_TRA_RAIL_MTU_E!Q45+FC_TRA_RAIL_CPT_E!Q45+FC_TRA_RAIL_HST_E!Q45+FC_TRA_RAIL_FRT_E!Q45</f>
        <v>0</v>
      </c>
      <c r="R45" s="10">
        <f>FC_TRA_RAIL_MTU_E!R45+FC_TRA_RAIL_CPT_E!R45+FC_TRA_RAIL_HST_E!R45+FC_TRA_RAIL_FRT_E!R45</f>
        <v>0</v>
      </c>
      <c r="S45" s="10">
        <f>FC_TRA_RAIL_MTU_E!S45+FC_TRA_RAIL_CPT_E!S45+FC_TRA_RAIL_HST_E!S45+FC_TRA_RAIL_FRT_E!S45</f>
        <v>0</v>
      </c>
      <c r="T45" s="10">
        <f>FC_TRA_RAIL_MTU_E!T45+FC_TRA_RAIL_CPT_E!T45+FC_TRA_RAIL_HST_E!T45+FC_TRA_RAIL_FRT_E!T45</f>
        <v>0</v>
      </c>
      <c r="U45" s="10">
        <f>FC_TRA_RAIL_MTU_E!U45+FC_TRA_RAIL_CPT_E!U45+FC_TRA_RAIL_HST_E!U45+FC_TRA_RAIL_FRT_E!U45</f>
        <v>0</v>
      </c>
      <c r="V45" s="10">
        <f>FC_TRA_RAIL_MTU_E!V45+FC_TRA_RAIL_CPT_E!V45+FC_TRA_RAIL_HST_E!V45+FC_TRA_RAIL_FRT_E!V45</f>
        <v>0</v>
      </c>
      <c r="W45" s="10">
        <f>FC_TRA_RAIL_MTU_E!W45+FC_TRA_RAIL_CPT_E!W45+FC_TRA_RAIL_HST_E!W45+FC_TRA_RAIL_FRT_E!W45</f>
        <v>0</v>
      </c>
      <c r="X45" s="10">
        <f>FC_TRA_RAIL_MTU_E!X45+FC_TRA_RAIL_CPT_E!X45+FC_TRA_RAIL_HST_E!X45+FC_TRA_RAIL_FRT_E!X45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FC_TRA_RAIL_MTU_E!C46+FC_TRA_RAIL_CPT_E!C46+FC_TRA_RAIL_HST_E!C46+FC_TRA_RAIL_FRT_E!C46</f>
        <v>0</v>
      </c>
      <c r="D46" s="10">
        <f>FC_TRA_RAIL_MTU_E!D46+FC_TRA_RAIL_CPT_E!D46+FC_TRA_RAIL_HST_E!D46+FC_TRA_RAIL_FRT_E!D46</f>
        <v>0</v>
      </c>
      <c r="E46" s="10">
        <f>FC_TRA_RAIL_MTU_E!E46+FC_TRA_RAIL_CPT_E!E46+FC_TRA_RAIL_HST_E!E46+FC_TRA_RAIL_FRT_E!E46</f>
        <v>0</v>
      </c>
      <c r="F46" s="10">
        <f>FC_TRA_RAIL_MTU_E!F46+FC_TRA_RAIL_CPT_E!F46+FC_TRA_RAIL_HST_E!F46+FC_TRA_RAIL_FRT_E!F46</f>
        <v>0</v>
      </c>
      <c r="G46" s="10">
        <f>FC_TRA_RAIL_MTU_E!G46+FC_TRA_RAIL_CPT_E!G46+FC_TRA_RAIL_HST_E!G46+FC_TRA_RAIL_FRT_E!G46</f>
        <v>0</v>
      </c>
      <c r="H46" s="10">
        <f>FC_TRA_RAIL_MTU_E!H46+FC_TRA_RAIL_CPT_E!H46+FC_TRA_RAIL_HST_E!H46+FC_TRA_RAIL_FRT_E!H46</f>
        <v>0</v>
      </c>
      <c r="I46" s="10">
        <f>FC_TRA_RAIL_MTU_E!I46+FC_TRA_RAIL_CPT_E!I46+FC_TRA_RAIL_HST_E!I46+FC_TRA_RAIL_FRT_E!I46</f>
        <v>0</v>
      </c>
      <c r="J46" s="10">
        <f>FC_TRA_RAIL_MTU_E!J46+FC_TRA_RAIL_CPT_E!J46+FC_TRA_RAIL_HST_E!J46+FC_TRA_RAIL_FRT_E!J46</f>
        <v>0</v>
      </c>
      <c r="K46" s="10">
        <f>FC_TRA_RAIL_MTU_E!K46+FC_TRA_RAIL_CPT_E!K46+FC_TRA_RAIL_HST_E!K46+FC_TRA_RAIL_FRT_E!K46</f>
        <v>0</v>
      </c>
      <c r="L46" s="10">
        <f>FC_TRA_RAIL_MTU_E!L46+FC_TRA_RAIL_CPT_E!L46+FC_TRA_RAIL_HST_E!L46+FC_TRA_RAIL_FRT_E!L46</f>
        <v>0</v>
      </c>
      <c r="M46" s="10">
        <f>FC_TRA_RAIL_MTU_E!M46+FC_TRA_RAIL_CPT_E!M46+FC_TRA_RAIL_HST_E!M46+FC_TRA_RAIL_FRT_E!M46</f>
        <v>0</v>
      </c>
      <c r="N46" s="10">
        <f>FC_TRA_RAIL_MTU_E!N46+FC_TRA_RAIL_CPT_E!N46+FC_TRA_RAIL_HST_E!N46+FC_TRA_RAIL_FRT_E!N46</f>
        <v>0</v>
      </c>
      <c r="O46" s="10">
        <f>FC_TRA_RAIL_MTU_E!O46+FC_TRA_RAIL_CPT_E!O46+FC_TRA_RAIL_HST_E!O46+FC_TRA_RAIL_FRT_E!O46</f>
        <v>0</v>
      </c>
      <c r="P46" s="10">
        <f>FC_TRA_RAIL_MTU_E!P46+FC_TRA_RAIL_CPT_E!P46+FC_TRA_RAIL_HST_E!P46+FC_TRA_RAIL_FRT_E!P46</f>
        <v>0</v>
      </c>
      <c r="Q46" s="10">
        <f>FC_TRA_RAIL_MTU_E!Q46+FC_TRA_RAIL_CPT_E!Q46+FC_TRA_RAIL_HST_E!Q46+FC_TRA_RAIL_FRT_E!Q46</f>
        <v>0</v>
      </c>
      <c r="R46" s="10">
        <f>FC_TRA_RAIL_MTU_E!R46+FC_TRA_RAIL_CPT_E!R46+FC_TRA_RAIL_HST_E!R46+FC_TRA_RAIL_FRT_E!R46</f>
        <v>0</v>
      </c>
      <c r="S46" s="10">
        <f>FC_TRA_RAIL_MTU_E!S46+FC_TRA_RAIL_CPT_E!S46+FC_TRA_RAIL_HST_E!S46+FC_TRA_RAIL_FRT_E!S46</f>
        <v>0</v>
      </c>
      <c r="T46" s="10">
        <f>FC_TRA_RAIL_MTU_E!T46+FC_TRA_RAIL_CPT_E!T46+FC_TRA_RAIL_HST_E!T46+FC_TRA_RAIL_FRT_E!T46</f>
        <v>0</v>
      </c>
      <c r="U46" s="10">
        <f>FC_TRA_RAIL_MTU_E!U46+FC_TRA_RAIL_CPT_E!U46+FC_TRA_RAIL_HST_E!U46+FC_TRA_RAIL_FRT_E!U46</f>
        <v>0</v>
      </c>
      <c r="V46" s="10">
        <f>FC_TRA_RAIL_MTU_E!V46+FC_TRA_RAIL_CPT_E!V46+FC_TRA_RAIL_HST_E!V46+FC_TRA_RAIL_FRT_E!V46</f>
        <v>0</v>
      </c>
      <c r="W46" s="10">
        <f>FC_TRA_RAIL_MTU_E!W46+FC_TRA_RAIL_CPT_E!W46+FC_TRA_RAIL_HST_E!W46+FC_TRA_RAIL_FRT_E!W46</f>
        <v>0</v>
      </c>
      <c r="X46" s="10">
        <f>FC_TRA_RAIL_MTU_E!X46+FC_TRA_RAIL_CPT_E!X46+FC_TRA_RAIL_HST_E!X46+FC_TRA_RAIL_FRT_E!X46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FC_TRA_RAIL_MTU_E!C47+FC_TRA_RAIL_CPT_E!C47+FC_TRA_RAIL_HST_E!C47+FC_TRA_RAIL_FRT_E!C47</f>
        <v>0</v>
      </c>
      <c r="D47" s="10">
        <f>FC_TRA_RAIL_MTU_E!D47+FC_TRA_RAIL_CPT_E!D47+FC_TRA_RAIL_HST_E!D47+FC_TRA_RAIL_FRT_E!D47</f>
        <v>0</v>
      </c>
      <c r="E47" s="10">
        <f>FC_TRA_RAIL_MTU_E!E47+FC_TRA_RAIL_CPT_E!E47+FC_TRA_RAIL_HST_E!E47+FC_TRA_RAIL_FRT_E!E47</f>
        <v>0</v>
      </c>
      <c r="F47" s="10">
        <f>FC_TRA_RAIL_MTU_E!F47+FC_TRA_RAIL_CPT_E!F47+FC_TRA_RAIL_HST_E!F47+FC_TRA_RAIL_FRT_E!F47</f>
        <v>0</v>
      </c>
      <c r="G47" s="10">
        <f>FC_TRA_RAIL_MTU_E!G47+FC_TRA_RAIL_CPT_E!G47+FC_TRA_RAIL_HST_E!G47+FC_TRA_RAIL_FRT_E!G47</f>
        <v>0</v>
      </c>
      <c r="H47" s="10">
        <f>FC_TRA_RAIL_MTU_E!H47+FC_TRA_RAIL_CPT_E!H47+FC_TRA_RAIL_HST_E!H47+FC_TRA_RAIL_FRT_E!H47</f>
        <v>0</v>
      </c>
      <c r="I47" s="10">
        <f>FC_TRA_RAIL_MTU_E!I47+FC_TRA_RAIL_CPT_E!I47+FC_TRA_RAIL_HST_E!I47+FC_TRA_RAIL_FRT_E!I47</f>
        <v>0</v>
      </c>
      <c r="J47" s="10">
        <f>FC_TRA_RAIL_MTU_E!J47+FC_TRA_RAIL_CPT_E!J47+FC_TRA_RAIL_HST_E!J47+FC_TRA_RAIL_FRT_E!J47</f>
        <v>0</v>
      </c>
      <c r="K47" s="10">
        <f>FC_TRA_RAIL_MTU_E!K47+FC_TRA_RAIL_CPT_E!K47+FC_TRA_RAIL_HST_E!K47+FC_TRA_RAIL_FRT_E!K47</f>
        <v>0</v>
      </c>
      <c r="L47" s="10">
        <f>FC_TRA_RAIL_MTU_E!L47+FC_TRA_RAIL_CPT_E!L47+FC_TRA_RAIL_HST_E!L47+FC_TRA_RAIL_FRT_E!L47</f>
        <v>0</v>
      </c>
      <c r="M47" s="10">
        <f>FC_TRA_RAIL_MTU_E!M47+FC_TRA_RAIL_CPT_E!M47+FC_TRA_RAIL_HST_E!M47+FC_TRA_RAIL_FRT_E!M47</f>
        <v>0</v>
      </c>
      <c r="N47" s="10">
        <f>FC_TRA_RAIL_MTU_E!N47+FC_TRA_RAIL_CPT_E!N47+FC_TRA_RAIL_HST_E!N47+FC_TRA_RAIL_FRT_E!N47</f>
        <v>0</v>
      </c>
      <c r="O47" s="10">
        <f>FC_TRA_RAIL_MTU_E!O47+FC_TRA_RAIL_CPT_E!O47+FC_TRA_RAIL_HST_E!O47+FC_TRA_RAIL_FRT_E!O47</f>
        <v>0</v>
      </c>
      <c r="P47" s="10">
        <f>FC_TRA_RAIL_MTU_E!P47+FC_TRA_RAIL_CPT_E!P47+FC_TRA_RAIL_HST_E!P47+FC_TRA_RAIL_FRT_E!P47</f>
        <v>0</v>
      </c>
      <c r="Q47" s="10">
        <f>FC_TRA_RAIL_MTU_E!Q47+FC_TRA_RAIL_CPT_E!Q47+FC_TRA_RAIL_HST_E!Q47+FC_TRA_RAIL_FRT_E!Q47</f>
        <v>0</v>
      </c>
      <c r="R47" s="10">
        <f>FC_TRA_RAIL_MTU_E!R47+FC_TRA_RAIL_CPT_E!R47+FC_TRA_RAIL_HST_E!R47+FC_TRA_RAIL_FRT_E!R47</f>
        <v>0</v>
      </c>
      <c r="S47" s="10">
        <f>FC_TRA_RAIL_MTU_E!S47+FC_TRA_RAIL_CPT_E!S47+FC_TRA_RAIL_HST_E!S47+FC_TRA_RAIL_FRT_E!S47</f>
        <v>0</v>
      </c>
      <c r="T47" s="10">
        <f>FC_TRA_RAIL_MTU_E!T47+FC_TRA_RAIL_CPT_E!T47+FC_TRA_RAIL_HST_E!T47+FC_TRA_RAIL_FRT_E!T47</f>
        <v>0</v>
      </c>
      <c r="U47" s="10">
        <f>FC_TRA_RAIL_MTU_E!U47+FC_TRA_RAIL_CPT_E!U47+FC_TRA_RAIL_HST_E!U47+FC_TRA_RAIL_FRT_E!U47</f>
        <v>0</v>
      </c>
      <c r="V47" s="10">
        <f>FC_TRA_RAIL_MTU_E!V47+FC_TRA_RAIL_CPT_E!V47+FC_TRA_RAIL_HST_E!V47+FC_TRA_RAIL_FRT_E!V47</f>
        <v>0</v>
      </c>
      <c r="W47" s="10">
        <f>FC_TRA_RAIL_MTU_E!W47+FC_TRA_RAIL_CPT_E!W47+FC_TRA_RAIL_HST_E!W47+FC_TRA_RAIL_FRT_E!W47</f>
        <v>0</v>
      </c>
      <c r="X47" s="10">
        <f>FC_TRA_RAIL_MTU_E!X47+FC_TRA_RAIL_CPT_E!X47+FC_TRA_RAIL_HST_E!X47+FC_TRA_RAIL_FRT_E!X47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FC_TRA_RAIL_MTU_E!C48+FC_TRA_RAIL_CPT_E!C48+FC_TRA_RAIL_HST_E!C48+FC_TRA_RAIL_FRT_E!C48</f>
        <v>0</v>
      </c>
      <c r="D48" s="10">
        <f>FC_TRA_RAIL_MTU_E!D48+FC_TRA_RAIL_CPT_E!D48+FC_TRA_RAIL_HST_E!D48+FC_TRA_RAIL_FRT_E!D48</f>
        <v>0</v>
      </c>
      <c r="E48" s="10">
        <f>FC_TRA_RAIL_MTU_E!E48+FC_TRA_RAIL_CPT_E!E48+FC_TRA_RAIL_HST_E!E48+FC_TRA_RAIL_FRT_E!E48</f>
        <v>0</v>
      </c>
      <c r="F48" s="10">
        <f>FC_TRA_RAIL_MTU_E!F48+FC_TRA_RAIL_CPT_E!F48+FC_TRA_RAIL_HST_E!F48+FC_TRA_RAIL_FRT_E!F48</f>
        <v>0</v>
      </c>
      <c r="G48" s="10">
        <f>FC_TRA_RAIL_MTU_E!G48+FC_TRA_RAIL_CPT_E!G48+FC_TRA_RAIL_HST_E!G48+FC_TRA_RAIL_FRT_E!G48</f>
        <v>0</v>
      </c>
      <c r="H48" s="10">
        <f>FC_TRA_RAIL_MTU_E!H48+FC_TRA_RAIL_CPT_E!H48+FC_TRA_RAIL_HST_E!H48+FC_TRA_RAIL_FRT_E!H48</f>
        <v>0</v>
      </c>
      <c r="I48" s="10">
        <f>FC_TRA_RAIL_MTU_E!I48+FC_TRA_RAIL_CPT_E!I48+FC_TRA_RAIL_HST_E!I48+FC_TRA_RAIL_FRT_E!I48</f>
        <v>0</v>
      </c>
      <c r="J48" s="10">
        <f>FC_TRA_RAIL_MTU_E!J48+FC_TRA_RAIL_CPT_E!J48+FC_TRA_RAIL_HST_E!J48+FC_TRA_RAIL_FRT_E!J48</f>
        <v>0</v>
      </c>
      <c r="K48" s="10">
        <f>FC_TRA_RAIL_MTU_E!K48+FC_TRA_RAIL_CPT_E!K48+FC_TRA_RAIL_HST_E!K48+FC_TRA_RAIL_FRT_E!K48</f>
        <v>0</v>
      </c>
      <c r="L48" s="10">
        <f>FC_TRA_RAIL_MTU_E!L48+FC_TRA_RAIL_CPT_E!L48+FC_TRA_RAIL_HST_E!L48+FC_TRA_RAIL_FRT_E!L48</f>
        <v>0</v>
      </c>
      <c r="M48" s="10">
        <f>FC_TRA_RAIL_MTU_E!M48+FC_TRA_RAIL_CPT_E!M48+FC_TRA_RAIL_HST_E!M48+FC_TRA_RAIL_FRT_E!M48</f>
        <v>0</v>
      </c>
      <c r="N48" s="10">
        <f>FC_TRA_RAIL_MTU_E!N48+FC_TRA_RAIL_CPT_E!N48+FC_TRA_RAIL_HST_E!N48+FC_TRA_RAIL_FRT_E!N48</f>
        <v>0</v>
      </c>
      <c r="O48" s="10">
        <f>FC_TRA_RAIL_MTU_E!O48+FC_TRA_RAIL_CPT_E!O48+FC_TRA_RAIL_HST_E!O48+FC_TRA_RAIL_FRT_E!O48</f>
        <v>0</v>
      </c>
      <c r="P48" s="10">
        <f>FC_TRA_RAIL_MTU_E!P48+FC_TRA_RAIL_CPT_E!P48+FC_TRA_RAIL_HST_E!P48+FC_TRA_RAIL_FRT_E!P48</f>
        <v>0</v>
      </c>
      <c r="Q48" s="10">
        <f>FC_TRA_RAIL_MTU_E!Q48+FC_TRA_RAIL_CPT_E!Q48+FC_TRA_RAIL_HST_E!Q48+FC_TRA_RAIL_FRT_E!Q48</f>
        <v>0</v>
      </c>
      <c r="R48" s="10">
        <f>FC_TRA_RAIL_MTU_E!R48+FC_TRA_RAIL_CPT_E!R48+FC_TRA_RAIL_HST_E!R48+FC_TRA_RAIL_FRT_E!R48</f>
        <v>0</v>
      </c>
      <c r="S48" s="10">
        <f>FC_TRA_RAIL_MTU_E!S48+FC_TRA_RAIL_CPT_E!S48+FC_TRA_RAIL_HST_E!S48+FC_TRA_RAIL_FRT_E!S48</f>
        <v>0</v>
      </c>
      <c r="T48" s="10">
        <f>FC_TRA_RAIL_MTU_E!T48+FC_TRA_RAIL_CPT_E!T48+FC_TRA_RAIL_HST_E!T48+FC_TRA_RAIL_FRT_E!T48</f>
        <v>0</v>
      </c>
      <c r="U48" s="10">
        <f>FC_TRA_RAIL_MTU_E!U48+FC_TRA_RAIL_CPT_E!U48+FC_TRA_RAIL_HST_E!U48+FC_TRA_RAIL_FRT_E!U48</f>
        <v>0</v>
      </c>
      <c r="V48" s="10">
        <f>FC_TRA_RAIL_MTU_E!V48+FC_TRA_RAIL_CPT_E!V48+FC_TRA_RAIL_HST_E!V48+FC_TRA_RAIL_FRT_E!V48</f>
        <v>0</v>
      </c>
      <c r="W48" s="10">
        <f>FC_TRA_RAIL_MTU_E!W48+FC_TRA_RAIL_CPT_E!W48+FC_TRA_RAIL_HST_E!W48+FC_TRA_RAIL_FRT_E!W48</f>
        <v>0</v>
      </c>
      <c r="X48" s="10">
        <f>FC_TRA_RAIL_MTU_E!X48+FC_TRA_RAIL_CPT_E!X48+FC_TRA_RAIL_HST_E!X48+FC_TRA_RAIL_FRT_E!X48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FC_TRA_RAIL_MTU_E!C49+FC_TRA_RAIL_CPT_E!C49+FC_TRA_RAIL_HST_E!C49+FC_TRA_RAIL_FRT_E!C49</f>
        <v>0</v>
      </c>
      <c r="D49" s="10">
        <f>FC_TRA_RAIL_MTU_E!D49+FC_TRA_RAIL_CPT_E!D49+FC_TRA_RAIL_HST_E!D49+FC_TRA_RAIL_FRT_E!D49</f>
        <v>0</v>
      </c>
      <c r="E49" s="10">
        <f>FC_TRA_RAIL_MTU_E!E49+FC_TRA_RAIL_CPT_E!E49+FC_TRA_RAIL_HST_E!E49+FC_TRA_RAIL_FRT_E!E49</f>
        <v>0</v>
      </c>
      <c r="F49" s="10">
        <f>FC_TRA_RAIL_MTU_E!F49+FC_TRA_RAIL_CPT_E!F49+FC_TRA_RAIL_HST_E!F49+FC_TRA_RAIL_FRT_E!F49</f>
        <v>0</v>
      </c>
      <c r="G49" s="10">
        <f>FC_TRA_RAIL_MTU_E!G49+FC_TRA_RAIL_CPT_E!G49+FC_TRA_RAIL_HST_E!G49+FC_TRA_RAIL_FRT_E!G49</f>
        <v>0</v>
      </c>
      <c r="H49" s="10">
        <f>FC_TRA_RAIL_MTU_E!H49+FC_TRA_RAIL_CPT_E!H49+FC_TRA_RAIL_HST_E!H49+FC_TRA_RAIL_FRT_E!H49</f>
        <v>0</v>
      </c>
      <c r="I49" s="10">
        <f>FC_TRA_RAIL_MTU_E!I49+FC_TRA_RAIL_CPT_E!I49+FC_TRA_RAIL_HST_E!I49+FC_TRA_RAIL_FRT_E!I49</f>
        <v>0</v>
      </c>
      <c r="J49" s="10">
        <f>FC_TRA_RAIL_MTU_E!J49+FC_TRA_RAIL_CPT_E!J49+FC_TRA_RAIL_HST_E!J49+FC_TRA_RAIL_FRT_E!J49</f>
        <v>0</v>
      </c>
      <c r="K49" s="10">
        <f>FC_TRA_RAIL_MTU_E!K49+FC_TRA_RAIL_CPT_E!K49+FC_TRA_RAIL_HST_E!K49+FC_TRA_RAIL_FRT_E!K49</f>
        <v>0</v>
      </c>
      <c r="L49" s="10">
        <f>FC_TRA_RAIL_MTU_E!L49+FC_TRA_RAIL_CPT_E!L49+FC_TRA_RAIL_HST_E!L49+FC_TRA_RAIL_FRT_E!L49</f>
        <v>0</v>
      </c>
      <c r="M49" s="10">
        <f>FC_TRA_RAIL_MTU_E!M49+FC_TRA_RAIL_CPT_E!M49+FC_TRA_RAIL_HST_E!M49+FC_TRA_RAIL_FRT_E!M49</f>
        <v>0</v>
      </c>
      <c r="N49" s="10">
        <f>FC_TRA_RAIL_MTU_E!N49+FC_TRA_RAIL_CPT_E!N49+FC_TRA_RAIL_HST_E!N49+FC_TRA_RAIL_FRT_E!N49</f>
        <v>0</v>
      </c>
      <c r="O49" s="10">
        <f>FC_TRA_RAIL_MTU_E!O49+FC_TRA_RAIL_CPT_E!O49+FC_TRA_RAIL_HST_E!O49+FC_TRA_RAIL_FRT_E!O49</f>
        <v>0</v>
      </c>
      <c r="P49" s="10">
        <f>FC_TRA_RAIL_MTU_E!P49+FC_TRA_RAIL_CPT_E!P49+FC_TRA_RAIL_HST_E!P49+FC_TRA_RAIL_FRT_E!P49</f>
        <v>0</v>
      </c>
      <c r="Q49" s="10">
        <f>FC_TRA_RAIL_MTU_E!Q49+FC_TRA_RAIL_CPT_E!Q49+FC_TRA_RAIL_HST_E!Q49+FC_TRA_RAIL_FRT_E!Q49</f>
        <v>0</v>
      </c>
      <c r="R49" s="10">
        <f>FC_TRA_RAIL_MTU_E!R49+FC_TRA_RAIL_CPT_E!R49+FC_TRA_RAIL_HST_E!R49+FC_TRA_RAIL_FRT_E!R49</f>
        <v>0</v>
      </c>
      <c r="S49" s="10">
        <f>FC_TRA_RAIL_MTU_E!S49+FC_TRA_RAIL_CPT_E!S49+FC_TRA_RAIL_HST_E!S49+FC_TRA_RAIL_FRT_E!S49</f>
        <v>0</v>
      </c>
      <c r="T49" s="10">
        <f>FC_TRA_RAIL_MTU_E!T49+FC_TRA_RAIL_CPT_E!T49+FC_TRA_RAIL_HST_E!T49+FC_TRA_RAIL_FRT_E!T49</f>
        <v>0</v>
      </c>
      <c r="U49" s="10">
        <f>FC_TRA_RAIL_MTU_E!U49+FC_TRA_RAIL_CPT_E!U49+FC_TRA_RAIL_HST_E!U49+FC_TRA_RAIL_FRT_E!U49</f>
        <v>0</v>
      </c>
      <c r="V49" s="10">
        <f>FC_TRA_RAIL_MTU_E!V49+FC_TRA_RAIL_CPT_E!V49+FC_TRA_RAIL_HST_E!V49+FC_TRA_RAIL_FRT_E!V49</f>
        <v>0</v>
      </c>
      <c r="W49" s="10">
        <f>FC_TRA_RAIL_MTU_E!W49+FC_TRA_RAIL_CPT_E!W49+FC_TRA_RAIL_HST_E!W49+FC_TRA_RAIL_FRT_E!W49</f>
        <v>0</v>
      </c>
      <c r="X49" s="10">
        <f>FC_TRA_RAIL_MTU_E!X49+FC_TRA_RAIL_CPT_E!X49+FC_TRA_RAIL_HST_E!X49+FC_TRA_RAIL_FRT_E!X49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FC_TRA_RAIL_MTU_E!C50+FC_TRA_RAIL_CPT_E!C50+FC_TRA_RAIL_HST_E!C50+FC_TRA_RAIL_FRT_E!C50</f>
        <v>0</v>
      </c>
      <c r="D50" s="10">
        <f>FC_TRA_RAIL_MTU_E!D50+FC_TRA_RAIL_CPT_E!D50+FC_TRA_RAIL_HST_E!D50+FC_TRA_RAIL_FRT_E!D50</f>
        <v>0</v>
      </c>
      <c r="E50" s="10">
        <f>FC_TRA_RAIL_MTU_E!E50+FC_TRA_RAIL_CPT_E!E50+FC_TRA_RAIL_HST_E!E50+FC_TRA_RAIL_FRT_E!E50</f>
        <v>0</v>
      </c>
      <c r="F50" s="10">
        <f>FC_TRA_RAIL_MTU_E!F50+FC_TRA_RAIL_CPT_E!F50+FC_TRA_RAIL_HST_E!F50+FC_TRA_RAIL_FRT_E!F50</f>
        <v>0</v>
      </c>
      <c r="G50" s="10">
        <f>FC_TRA_RAIL_MTU_E!G50+FC_TRA_RAIL_CPT_E!G50+FC_TRA_RAIL_HST_E!G50+FC_TRA_RAIL_FRT_E!G50</f>
        <v>0</v>
      </c>
      <c r="H50" s="10">
        <f>FC_TRA_RAIL_MTU_E!H50+FC_TRA_RAIL_CPT_E!H50+FC_TRA_RAIL_HST_E!H50+FC_TRA_RAIL_FRT_E!H50</f>
        <v>0</v>
      </c>
      <c r="I50" s="10">
        <f>FC_TRA_RAIL_MTU_E!I50+FC_TRA_RAIL_CPT_E!I50+FC_TRA_RAIL_HST_E!I50+FC_TRA_RAIL_FRT_E!I50</f>
        <v>0</v>
      </c>
      <c r="J50" s="10">
        <f>FC_TRA_RAIL_MTU_E!J50+FC_TRA_RAIL_CPT_E!J50+FC_TRA_RAIL_HST_E!J50+FC_TRA_RAIL_FRT_E!J50</f>
        <v>0</v>
      </c>
      <c r="K50" s="10">
        <f>FC_TRA_RAIL_MTU_E!K50+FC_TRA_RAIL_CPT_E!K50+FC_TRA_RAIL_HST_E!K50+FC_TRA_RAIL_FRT_E!K50</f>
        <v>0</v>
      </c>
      <c r="L50" s="10">
        <f>FC_TRA_RAIL_MTU_E!L50+FC_TRA_RAIL_CPT_E!L50+FC_TRA_RAIL_HST_E!L50+FC_TRA_RAIL_FRT_E!L50</f>
        <v>0</v>
      </c>
      <c r="M50" s="10">
        <f>FC_TRA_RAIL_MTU_E!M50+FC_TRA_RAIL_CPT_E!M50+FC_TRA_RAIL_HST_E!M50+FC_TRA_RAIL_FRT_E!M50</f>
        <v>0</v>
      </c>
      <c r="N50" s="10">
        <f>FC_TRA_RAIL_MTU_E!N50+FC_TRA_RAIL_CPT_E!N50+FC_TRA_RAIL_HST_E!N50+FC_TRA_RAIL_FRT_E!N50</f>
        <v>0</v>
      </c>
      <c r="O50" s="10">
        <f>FC_TRA_RAIL_MTU_E!O50+FC_TRA_RAIL_CPT_E!O50+FC_TRA_RAIL_HST_E!O50+FC_TRA_RAIL_FRT_E!O50</f>
        <v>0</v>
      </c>
      <c r="P50" s="10">
        <f>FC_TRA_RAIL_MTU_E!P50+FC_TRA_RAIL_CPT_E!P50+FC_TRA_RAIL_HST_E!P50+FC_TRA_RAIL_FRT_E!P50</f>
        <v>0</v>
      </c>
      <c r="Q50" s="10">
        <f>FC_TRA_RAIL_MTU_E!Q50+FC_TRA_RAIL_CPT_E!Q50+FC_TRA_RAIL_HST_E!Q50+FC_TRA_RAIL_FRT_E!Q50</f>
        <v>0</v>
      </c>
      <c r="R50" s="10">
        <f>FC_TRA_RAIL_MTU_E!R50+FC_TRA_RAIL_CPT_E!R50+FC_TRA_RAIL_HST_E!R50+FC_TRA_RAIL_FRT_E!R50</f>
        <v>0</v>
      </c>
      <c r="S50" s="10">
        <f>FC_TRA_RAIL_MTU_E!S50+FC_TRA_RAIL_CPT_E!S50+FC_TRA_RAIL_HST_E!S50+FC_TRA_RAIL_FRT_E!S50</f>
        <v>0</v>
      </c>
      <c r="T50" s="10">
        <f>FC_TRA_RAIL_MTU_E!T50+FC_TRA_RAIL_CPT_E!T50+FC_TRA_RAIL_HST_E!T50+FC_TRA_RAIL_FRT_E!T50</f>
        <v>0</v>
      </c>
      <c r="U50" s="10">
        <f>FC_TRA_RAIL_MTU_E!U50+FC_TRA_RAIL_CPT_E!U50+FC_TRA_RAIL_HST_E!U50+FC_TRA_RAIL_FRT_E!U50</f>
        <v>0</v>
      </c>
      <c r="V50" s="10">
        <f>FC_TRA_RAIL_MTU_E!V50+FC_TRA_RAIL_CPT_E!V50+FC_TRA_RAIL_HST_E!V50+FC_TRA_RAIL_FRT_E!V50</f>
        <v>0</v>
      </c>
      <c r="W50" s="10">
        <f>FC_TRA_RAIL_MTU_E!W50+FC_TRA_RAIL_CPT_E!W50+FC_TRA_RAIL_HST_E!W50+FC_TRA_RAIL_FRT_E!W50</f>
        <v>0</v>
      </c>
      <c r="X50" s="10">
        <f>FC_TRA_RAIL_MTU_E!X50+FC_TRA_RAIL_CPT_E!X50+FC_TRA_RAIL_HST_E!X50+FC_TRA_RAIL_FRT_E!X50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FC_TRA_RAIL_MTU_E!C51+FC_TRA_RAIL_CPT_E!C51+FC_TRA_RAIL_HST_E!C51+FC_TRA_RAIL_FRT_E!C51</f>
        <v>0</v>
      </c>
      <c r="D51" s="37">
        <f>FC_TRA_RAIL_MTU_E!D51+FC_TRA_RAIL_CPT_E!D51+FC_TRA_RAIL_HST_E!D51+FC_TRA_RAIL_FRT_E!D51</f>
        <v>0</v>
      </c>
      <c r="E51" s="37">
        <f>FC_TRA_RAIL_MTU_E!E51+FC_TRA_RAIL_CPT_E!E51+FC_TRA_RAIL_HST_E!E51+FC_TRA_RAIL_FRT_E!E51</f>
        <v>0</v>
      </c>
      <c r="F51" s="37">
        <f>FC_TRA_RAIL_MTU_E!F51+FC_TRA_RAIL_CPT_E!F51+FC_TRA_RAIL_HST_E!F51+FC_TRA_RAIL_FRT_E!F51</f>
        <v>0</v>
      </c>
      <c r="G51" s="37">
        <f>FC_TRA_RAIL_MTU_E!G51+FC_TRA_RAIL_CPT_E!G51+FC_TRA_RAIL_HST_E!G51+FC_TRA_RAIL_FRT_E!G51</f>
        <v>0</v>
      </c>
      <c r="H51" s="37">
        <f>FC_TRA_RAIL_MTU_E!H51+FC_TRA_RAIL_CPT_E!H51+FC_TRA_RAIL_HST_E!H51+FC_TRA_RAIL_FRT_E!H51</f>
        <v>0</v>
      </c>
      <c r="I51" s="37">
        <f>FC_TRA_RAIL_MTU_E!I51+FC_TRA_RAIL_CPT_E!I51+FC_TRA_RAIL_HST_E!I51+FC_TRA_RAIL_FRT_E!I51</f>
        <v>0</v>
      </c>
      <c r="J51" s="37">
        <f>FC_TRA_RAIL_MTU_E!J51+FC_TRA_RAIL_CPT_E!J51+FC_TRA_RAIL_HST_E!J51+FC_TRA_RAIL_FRT_E!J51</f>
        <v>0</v>
      </c>
      <c r="K51" s="37">
        <f>FC_TRA_RAIL_MTU_E!K51+FC_TRA_RAIL_CPT_E!K51+FC_TRA_RAIL_HST_E!K51+FC_TRA_RAIL_FRT_E!K51</f>
        <v>0</v>
      </c>
      <c r="L51" s="37">
        <f>FC_TRA_RAIL_MTU_E!L51+FC_TRA_RAIL_CPT_E!L51+FC_TRA_RAIL_HST_E!L51+FC_TRA_RAIL_FRT_E!L51</f>
        <v>0</v>
      </c>
      <c r="M51" s="37">
        <f>FC_TRA_RAIL_MTU_E!M51+FC_TRA_RAIL_CPT_E!M51+FC_TRA_RAIL_HST_E!M51+FC_TRA_RAIL_FRT_E!M51</f>
        <v>0</v>
      </c>
      <c r="N51" s="37">
        <f>FC_TRA_RAIL_MTU_E!N51+FC_TRA_RAIL_CPT_E!N51+FC_TRA_RAIL_HST_E!N51+FC_TRA_RAIL_FRT_E!N51</f>
        <v>0</v>
      </c>
      <c r="O51" s="37">
        <f>FC_TRA_RAIL_MTU_E!O51+FC_TRA_RAIL_CPT_E!O51+FC_TRA_RAIL_HST_E!O51+FC_TRA_RAIL_FRT_E!O51</f>
        <v>0</v>
      </c>
      <c r="P51" s="37">
        <f>FC_TRA_RAIL_MTU_E!P51+FC_TRA_RAIL_CPT_E!P51+FC_TRA_RAIL_HST_E!P51+FC_TRA_RAIL_FRT_E!P51</f>
        <v>0</v>
      </c>
      <c r="Q51" s="37">
        <f>FC_TRA_RAIL_MTU_E!Q51+FC_TRA_RAIL_CPT_E!Q51+FC_TRA_RAIL_HST_E!Q51+FC_TRA_RAIL_FRT_E!Q51</f>
        <v>0</v>
      </c>
      <c r="R51" s="37">
        <f>FC_TRA_RAIL_MTU_E!R51+FC_TRA_RAIL_CPT_E!R51+FC_TRA_RAIL_HST_E!R51+FC_TRA_RAIL_FRT_E!R51</f>
        <v>0</v>
      </c>
      <c r="S51" s="37">
        <f>FC_TRA_RAIL_MTU_E!S51+FC_TRA_RAIL_CPT_E!S51+FC_TRA_RAIL_HST_E!S51+FC_TRA_RAIL_FRT_E!S51</f>
        <v>0</v>
      </c>
      <c r="T51" s="37">
        <f>FC_TRA_RAIL_MTU_E!T51+FC_TRA_RAIL_CPT_E!T51+FC_TRA_RAIL_HST_E!T51+FC_TRA_RAIL_FRT_E!T51</f>
        <v>0</v>
      </c>
      <c r="U51" s="37">
        <f>FC_TRA_RAIL_MTU_E!U51+FC_TRA_RAIL_CPT_E!U51+FC_TRA_RAIL_HST_E!U51+FC_TRA_RAIL_FRT_E!U51</f>
        <v>0</v>
      </c>
      <c r="V51" s="37">
        <f>FC_TRA_RAIL_MTU_E!V51+FC_TRA_RAIL_CPT_E!V51+FC_TRA_RAIL_HST_E!V51+FC_TRA_RAIL_FRT_E!V51</f>
        <v>0</v>
      </c>
      <c r="W51" s="37">
        <f>FC_TRA_RAIL_MTU_E!W51+FC_TRA_RAIL_CPT_E!W51+FC_TRA_RAIL_HST_E!W51+FC_TRA_RAIL_FRT_E!W51</f>
        <v>0</v>
      </c>
      <c r="X51" s="37">
        <f>FC_TRA_RAIL_MTU_E!X51+FC_TRA_RAIL_CPT_E!X51+FC_TRA_RAIL_HST_E!X51+FC_TRA_RAIL_FRT_E!X51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0.88374892519346515</v>
      </c>
      <c r="P52" s="37">
        <f t="shared" si="31"/>
        <v>0.88374892519346515</v>
      </c>
      <c r="Q52" s="37">
        <f t="shared" si="31"/>
        <v>0.88374892519346515</v>
      </c>
      <c r="R52" s="37">
        <f t="shared" si="31"/>
        <v>0.84840928632846091</v>
      </c>
      <c r="S52" s="37">
        <f t="shared" si="31"/>
        <v>0.64333619948409282</v>
      </c>
      <c r="T52" s="37">
        <f t="shared" si="31"/>
        <v>0.86698194325021494</v>
      </c>
      <c r="U52" s="37">
        <f t="shared" si="31"/>
        <v>1.364488392089424</v>
      </c>
      <c r="V52" s="37">
        <f t="shared" si="31"/>
        <v>1.565176268271711</v>
      </c>
      <c r="W52" s="37">
        <f t="shared" si="31"/>
        <v>1.31006018916595</v>
      </c>
      <c r="X52" s="37">
        <f t="shared" ref="X52" si="32">SUM(X53:X70)</f>
        <v>1.500257953568358</v>
      </c>
    </row>
    <row r="53" spans="1:24" ht="11.25" customHeight="1" x14ac:dyDescent="0.2">
      <c r="A53" s="42" t="s">
        <v>93</v>
      </c>
      <c r="B53" s="9" t="s">
        <v>94</v>
      </c>
      <c r="C53" s="10">
        <f>FC_TRA_RAIL_MTU_E!C53+FC_TRA_RAIL_CPT_E!C53+FC_TRA_RAIL_HST_E!C53+FC_TRA_RAIL_FRT_E!C53</f>
        <v>0</v>
      </c>
      <c r="D53" s="10">
        <f>FC_TRA_RAIL_MTU_E!D53+FC_TRA_RAIL_CPT_E!D53+FC_TRA_RAIL_HST_E!D53+FC_TRA_RAIL_FRT_E!D53</f>
        <v>0</v>
      </c>
      <c r="E53" s="10">
        <f>FC_TRA_RAIL_MTU_E!E53+FC_TRA_RAIL_CPT_E!E53+FC_TRA_RAIL_HST_E!E53+FC_TRA_RAIL_FRT_E!E53</f>
        <v>0</v>
      </c>
      <c r="F53" s="10">
        <f>FC_TRA_RAIL_MTU_E!F53+FC_TRA_RAIL_CPT_E!F53+FC_TRA_RAIL_HST_E!F53+FC_TRA_RAIL_FRT_E!F53</f>
        <v>0</v>
      </c>
      <c r="G53" s="10">
        <f>FC_TRA_RAIL_MTU_E!G53+FC_TRA_RAIL_CPT_E!G53+FC_TRA_RAIL_HST_E!G53+FC_TRA_RAIL_FRT_E!G53</f>
        <v>0</v>
      </c>
      <c r="H53" s="10">
        <f>FC_TRA_RAIL_MTU_E!H53+FC_TRA_RAIL_CPT_E!H53+FC_TRA_RAIL_HST_E!H53+FC_TRA_RAIL_FRT_E!H53</f>
        <v>0</v>
      </c>
      <c r="I53" s="10">
        <f>FC_TRA_RAIL_MTU_E!I53+FC_TRA_RAIL_CPT_E!I53+FC_TRA_RAIL_HST_E!I53+FC_TRA_RAIL_FRT_E!I53</f>
        <v>0</v>
      </c>
      <c r="J53" s="10">
        <f>FC_TRA_RAIL_MTU_E!J53+FC_TRA_RAIL_CPT_E!J53+FC_TRA_RAIL_HST_E!J53+FC_TRA_RAIL_FRT_E!J53</f>
        <v>0</v>
      </c>
      <c r="K53" s="10">
        <f>FC_TRA_RAIL_MTU_E!K53+FC_TRA_RAIL_CPT_E!K53+FC_TRA_RAIL_HST_E!K53+FC_TRA_RAIL_FRT_E!K53</f>
        <v>0</v>
      </c>
      <c r="L53" s="10">
        <f>FC_TRA_RAIL_MTU_E!L53+FC_TRA_RAIL_CPT_E!L53+FC_TRA_RAIL_HST_E!L53+FC_TRA_RAIL_FRT_E!L53</f>
        <v>0</v>
      </c>
      <c r="M53" s="10">
        <f>FC_TRA_RAIL_MTU_E!M53+FC_TRA_RAIL_CPT_E!M53+FC_TRA_RAIL_HST_E!M53+FC_TRA_RAIL_FRT_E!M53</f>
        <v>0</v>
      </c>
      <c r="N53" s="10">
        <f>FC_TRA_RAIL_MTU_E!N53+FC_TRA_RAIL_CPT_E!N53+FC_TRA_RAIL_HST_E!N53+FC_TRA_RAIL_FRT_E!N53</f>
        <v>0</v>
      </c>
      <c r="O53" s="10">
        <f>FC_TRA_RAIL_MTU_E!O53+FC_TRA_RAIL_CPT_E!O53+FC_TRA_RAIL_HST_E!O53+FC_TRA_RAIL_FRT_E!O53</f>
        <v>0</v>
      </c>
      <c r="P53" s="10">
        <f>FC_TRA_RAIL_MTU_E!P53+FC_TRA_RAIL_CPT_E!P53+FC_TRA_RAIL_HST_E!P53+FC_TRA_RAIL_FRT_E!P53</f>
        <v>0</v>
      </c>
      <c r="Q53" s="10">
        <f>FC_TRA_RAIL_MTU_E!Q53+FC_TRA_RAIL_CPT_E!Q53+FC_TRA_RAIL_HST_E!Q53+FC_TRA_RAIL_FRT_E!Q53</f>
        <v>0</v>
      </c>
      <c r="R53" s="10">
        <f>FC_TRA_RAIL_MTU_E!R53+FC_TRA_RAIL_CPT_E!R53+FC_TRA_RAIL_HST_E!R53+FC_TRA_RAIL_FRT_E!R53</f>
        <v>0</v>
      </c>
      <c r="S53" s="10">
        <f>FC_TRA_RAIL_MTU_E!S53+FC_TRA_RAIL_CPT_E!S53+FC_TRA_RAIL_HST_E!S53+FC_TRA_RAIL_FRT_E!S53</f>
        <v>0</v>
      </c>
      <c r="T53" s="10">
        <f>FC_TRA_RAIL_MTU_E!T53+FC_TRA_RAIL_CPT_E!T53+FC_TRA_RAIL_HST_E!T53+FC_TRA_RAIL_FRT_E!T53</f>
        <v>0</v>
      </c>
      <c r="U53" s="10">
        <f>FC_TRA_RAIL_MTU_E!U53+FC_TRA_RAIL_CPT_E!U53+FC_TRA_RAIL_HST_E!U53+FC_TRA_RAIL_FRT_E!U53</f>
        <v>0</v>
      </c>
      <c r="V53" s="10">
        <f>FC_TRA_RAIL_MTU_E!V53+FC_TRA_RAIL_CPT_E!V53+FC_TRA_RAIL_HST_E!V53+FC_TRA_RAIL_FRT_E!V53</f>
        <v>0</v>
      </c>
      <c r="W53" s="10">
        <f>FC_TRA_RAIL_MTU_E!W53+FC_TRA_RAIL_CPT_E!W53+FC_TRA_RAIL_HST_E!W53+FC_TRA_RAIL_FRT_E!W53</f>
        <v>0</v>
      </c>
      <c r="X53" s="10">
        <f>FC_TRA_RAIL_MTU_E!X53+FC_TRA_RAIL_CPT_E!X53+FC_TRA_RAIL_HST_E!X53+FC_TRA_RAIL_FRT_E!X53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FC_TRA_RAIL_MTU_E!C54+FC_TRA_RAIL_CPT_E!C54+FC_TRA_RAIL_HST_E!C54+FC_TRA_RAIL_FRT_E!C54</f>
        <v>0</v>
      </c>
      <c r="D54" s="10">
        <f>FC_TRA_RAIL_MTU_E!D54+FC_TRA_RAIL_CPT_E!D54+FC_TRA_RAIL_HST_E!D54+FC_TRA_RAIL_FRT_E!D54</f>
        <v>0</v>
      </c>
      <c r="E54" s="10">
        <f>FC_TRA_RAIL_MTU_E!E54+FC_TRA_RAIL_CPT_E!E54+FC_TRA_RAIL_HST_E!E54+FC_TRA_RAIL_FRT_E!E54</f>
        <v>0</v>
      </c>
      <c r="F54" s="10">
        <f>FC_TRA_RAIL_MTU_E!F54+FC_TRA_RAIL_CPT_E!F54+FC_TRA_RAIL_HST_E!F54+FC_TRA_RAIL_FRT_E!F54</f>
        <v>0</v>
      </c>
      <c r="G54" s="10">
        <f>FC_TRA_RAIL_MTU_E!G54+FC_TRA_RAIL_CPT_E!G54+FC_TRA_RAIL_HST_E!G54+FC_TRA_RAIL_FRT_E!G54</f>
        <v>0</v>
      </c>
      <c r="H54" s="10">
        <f>FC_TRA_RAIL_MTU_E!H54+FC_TRA_RAIL_CPT_E!H54+FC_TRA_RAIL_HST_E!H54+FC_TRA_RAIL_FRT_E!H54</f>
        <v>0</v>
      </c>
      <c r="I54" s="10">
        <f>FC_TRA_RAIL_MTU_E!I54+FC_TRA_RAIL_CPT_E!I54+FC_TRA_RAIL_HST_E!I54+FC_TRA_RAIL_FRT_E!I54</f>
        <v>0</v>
      </c>
      <c r="J54" s="10">
        <f>FC_TRA_RAIL_MTU_E!J54+FC_TRA_RAIL_CPT_E!J54+FC_TRA_RAIL_HST_E!J54+FC_TRA_RAIL_FRT_E!J54</f>
        <v>0</v>
      </c>
      <c r="K54" s="10">
        <f>FC_TRA_RAIL_MTU_E!K54+FC_TRA_RAIL_CPT_E!K54+FC_TRA_RAIL_HST_E!K54+FC_TRA_RAIL_FRT_E!K54</f>
        <v>0</v>
      </c>
      <c r="L54" s="10">
        <f>FC_TRA_RAIL_MTU_E!L54+FC_TRA_RAIL_CPT_E!L54+FC_TRA_RAIL_HST_E!L54+FC_TRA_RAIL_FRT_E!L54</f>
        <v>0</v>
      </c>
      <c r="M54" s="10">
        <f>FC_TRA_RAIL_MTU_E!M54+FC_TRA_RAIL_CPT_E!M54+FC_TRA_RAIL_HST_E!M54+FC_TRA_RAIL_FRT_E!M54</f>
        <v>0</v>
      </c>
      <c r="N54" s="10">
        <f>FC_TRA_RAIL_MTU_E!N54+FC_TRA_RAIL_CPT_E!N54+FC_TRA_RAIL_HST_E!N54+FC_TRA_RAIL_FRT_E!N54</f>
        <v>0</v>
      </c>
      <c r="O54" s="10">
        <f>FC_TRA_RAIL_MTU_E!O54+FC_TRA_RAIL_CPT_E!O54+FC_TRA_RAIL_HST_E!O54+FC_TRA_RAIL_FRT_E!O54</f>
        <v>0</v>
      </c>
      <c r="P54" s="10">
        <f>FC_TRA_RAIL_MTU_E!P54+FC_TRA_RAIL_CPT_E!P54+FC_TRA_RAIL_HST_E!P54+FC_TRA_RAIL_FRT_E!P54</f>
        <v>0</v>
      </c>
      <c r="Q54" s="10">
        <f>FC_TRA_RAIL_MTU_E!Q54+FC_TRA_RAIL_CPT_E!Q54+FC_TRA_RAIL_HST_E!Q54+FC_TRA_RAIL_FRT_E!Q54</f>
        <v>0</v>
      </c>
      <c r="R54" s="10">
        <f>FC_TRA_RAIL_MTU_E!R54+FC_TRA_RAIL_CPT_E!R54+FC_TRA_RAIL_HST_E!R54+FC_TRA_RAIL_FRT_E!R54</f>
        <v>0</v>
      </c>
      <c r="S54" s="10">
        <f>FC_TRA_RAIL_MTU_E!S54+FC_TRA_RAIL_CPT_E!S54+FC_TRA_RAIL_HST_E!S54+FC_TRA_RAIL_FRT_E!S54</f>
        <v>0</v>
      </c>
      <c r="T54" s="10">
        <f>FC_TRA_RAIL_MTU_E!T54+FC_TRA_RAIL_CPT_E!T54+FC_TRA_RAIL_HST_E!T54+FC_TRA_RAIL_FRT_E!T54</f>
        <v>0</v>
      </c>
      <c r="U54" s="10">
        <f>FC_TRA_RAIL_MTU_E!U54+FC_TRA_RAIL_CPT_E!U54+FC_TRA_RAIL_HST_E!U54+FC_TRA_RAIL_FRT_E!U54</f>
        <v>0</v>
      </c>
      <c r="V54" s="10">
        <f>FC_TRA_RAIL_MTU_E!V54+FC_TRA_RAIL_CPT_E!V54+FC_TRA_RAIL_HST_E!V54+FC_TRA_RAIL_FRT_E!V54</f>
        <v>0</v>
      </c>
      <c r="W54" s="10">
        <f>FC_TRA_RAIL_MTU_E!W54+FC_TRA_RAIL_CPT_E!W54+FC_TRA_RAIL_HST_E!W54+FC_TRA_RAIL_FRT_E!W54</f>
        <v>0</v>
      </c>
      <c r="X54" s="10">
        <f>FC_TRA_RAIL_MTU_E!X54+FC_TRA_RAIL_CPT_E!X54+FC_TRA_RAIL_HST_E!X54+FC_TRA_RAIL_FRT_E!X54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FC_TRA_RAIL_MTU_E!C55+FC_TRA_RAIL_CPT_E!C55+FC_TRA_RAIL_HST_E!C55+FC_TRA_RAIL_FRT_E!C55</f>
        <v>0</v>
      </c>
      <c r="D55" s="10">
        <f>FC_TRA_RAIL_MTU_E!D55+FC_TRA_RAIL_CPT_E!D55+FC_TRA_RAIL_HST_E!D55+FC_TRA_RAIL_FRT_E!D55</f>
        <v>0</v>
      </c>
      <c r="E55" s="10">
        <f>FC_TRA_RAIL_MTU_E!E55+FC_TRA_RAIL_CPT_E!E55+FC_TRA_RAIL_HST_E!E55+FC_TRA_RAIL_FRT_E!E55</f>
        <v>0</v>
      </c>
      <c r="F55" s="10">
        <f>FC_TRA_RAIL_MTU_E!F55+FC_TRA_RAIL_CPT_E!F55+FC_TRA_RAIL_HST_E!F55+FC_TRA_RAIL_FRT_E!F55</f>
        <v>0</v>
      </c>
      <c r="G55" s="10">
        <f>FC_TRA_RAIL_MTU_E!G55+FC_TRA_RAIL_CPT_E!G55+FC_TRA_RAIL_HST_E!G55+FC_TRA_RAIL_FRT_E!G55</f>
        <v>0</v>
      </c>
      <c r="H55" s="10">
        <f>FC_TRA_RAIL_MTU_E!H55+FC_TRA_RAIL_CPT_E!H55+FC_TRA_RAIL_HST_E!H55+FC_TRA_RAIL_FRT_E!H55</f>
        <v>0</v>
      </c>
      <c r="I55" s="10">
        <f>FC_TRA_RAIL_MTU_E!I55+FC_TRA_RAIL_CPT_E!I55+FC_TRA_RAIL_HST_E!I55+FC_TRA_RAIL_FRT_E!I55</f>
        <v>0</v>
      </c>
      <c r="J55" s="10">
        <f>FC_TRA_RAIL_MTU_E!J55+FC_TRA_RAIL_CPT_E!J55+FC_TRA_RAIL_HST_E!J55+FC_TRA_RAIL_FRT_E!J55</f>
        <v>0</v>
      </c>
      <c r="K55" s="10">
        <f>FC_TRA_RAIL_MTU_E!K55+FC_TRA_RAIL_CPT_E!K55+FC_TRA_RAIL_HST_E!K55+FC_TRA_RAIL_FRT_E!K55</f>
        <v>0</v>
      </c>
      <c r="L55" s="10">
        <f>FC_TRA_RAIL_MTU_E!L55+FC_TRA_RAIL_CPT_E!L55+FC_TRA_RAIL_HST_E!L55+FC_TRA_RAIL_FRT_E!L55</f>
        <v>0</v>
      </c>
      <c r="M55" s="10">
        <f>FC_TRA_RAIL_MTU_E!M55+FC_TRA_RAIL_CPT_E!M55+FC_TRA_RAIL_HST_E!M55+FC_TRA_RAIL_FRT_E!M55</f>
        <v>0</v>
      </c>
      <c r="N55" s="10">
        <f>FC_TRA_RAIL_MTU_E!N55+FC_TRA_RAIL_CPT_E!N55+FC_TRA_RAIL_HST_E!N55+FC_TRA_RAIL_FRT_E!N55</f>
        <v>0</v>
      </c>
      <c r="O55" s="10">
        <f>FC_TRA_RAIL_MTU_E!O55+FC_TRA_RAIL_CPT_E!O55+FC_TRA_RAIL_HST_E!O55+FC_TRA_RAIL_FRT_E!O55</f>
        <v>0</v>
      </c>
      <c r="P55" s="10">
        <f>FC_TRA_RAIL_MTU_E!P55+FC_TRA_RAIL_CPT_E!P55+FC_TRA_RAIL_HST_E!P55+FC_TRA_RAIL_FRT_E!P55</f>
        <v>0</v>
      </c>
      <c r="Q55" s="10">
        <f>FC_TRA_RAIL_MTU_E!Q55+FC_TRA_RAIL_CPT_E!Q55+FC_TRA_RAIL_HST_E!Q55+FC_TRA_RAIL_FRT_E!Q55</f>
        <v>0</v>
      </c>
      <c r="R55" s="10">
        <f>FC_TRA_RAIL_MTU_E!R55+FC_TRA_RAIL_CPT_E!R55+FC_TRA_RAIL_HST_E!R55+FC_TRA_RAIL_FRT_E!R55</f>
        <v>0</v>
      </c>
      <c r="S55" s="10">
        <f>FC_TRA_RAIL_MTU_E!S55+FC_TRA_RAIL_CPT_E!S55+FC_TRA_RAIL_HST_E!S55+FC_TRA_RAIL_FRT_E!S55</f>
        <v>0</v>
      </c>
      <c r="T55" s="10">
        <f>FC_TRA_RAIL_MTU_E!T55+FC_TRA_RAIL_CPT_E!T55+FC_TRA_RAIL_HST_E!T55+FC_TRA_RAIL_FRT_E!T55</f>
        <v>0</v>
      </c>
      <c r="U55" s="10">
        <f>FC_TRA_RAIL_MTU_E!U55+FC_TRA_RAIL_CPT_E!U55+FC_TRA_RAIL_HST_E!U55+FC_TRA_RAIL_FRT_E!U55</f>
        <v>0</v>
      </c>
      <c r="V55" s="10">
        <f>FC_TRA_RAIL_MTU_E!V55+FC_TRA_RAIL_CPT_E!V55+FC_TRA_RAIL_HST_E!V55+FC_TRA_RAIL_FRT_E!V55</f>
        <v>0</v>
      </c>
      <c r="W55" s="10">
        <f>FC_TRA_RAIL_MTU_E!W55+FC_TRA_RAIL_CPT_E!W55+FC_TRA_RAIL_HST_E!W55+FC_TRA_RAIL_FRT_E!W55</f>
        <v>0</v>
      </c>
      <c r="X55" s="10">
        <f>FC_TRA_RAIL_MTU_E!X55+FC_TRA_RAIL_CPT_E!X55+FC_TRA_RAIL_HST_E!X55+FC_TRA_RAIL_FRT_E!X55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FC_TRA_RAIL_MTU_E!C56+FC_TRA_RAIL_CPT_E!C56+FC_TRA_RAIL_HST_E!C56+FC_TRA_RAIL_FRT_E!C56</f>
        <v>0</v>
      </c>
      <c r="D56" s="10">
        <f>FC_TRA_RAIL_MTU_E!D56+FC_TRA_RAIL_CPT_E!D56+FC_TRA_RAIL_HST_E!D56+FC_TRA_RAIL_FRT_E!D56</f>
        <v>0</v>
      </c>
      <c r="E56" s="10">
        <f>FC_TRA_RAIL_MTU_E!E56+FC_TRA_RAIL_CPT_E!E56+FC_TRA_RAIL_HST_E!E56+FC_TRA_RAIL_FRT_E!E56</f>
        <v>0</v>
      </c>
      <c r="F56" s="10">
        <f>FC_TRA_RAIL_MTU_E!F56+FC_TRA_RAIL_CPT_E!F56+FC_TRA_RAIL_HST_E!F56+FC_TRA_RAIL_FRT_E!F56</f>
        <v>0</v>
      </c>
      <c r="G56" s="10">
        <f>FC_TRA_RAIL_MTU_E!G56+FC_TRA_RAIL_CPT_E!G56+FC_TRA_RAIL_HST_E!G56+FC_TRA_RAIL_FRT_E!G56</f>
        <v>0</v>
      </c>
      <c r="H56" s="10">
        <f>FC_TRA_RAIL_MTU_E!H56+FC_TRA_RAIL_CPT_E!H56+FC_TRA_RAIL_HST_E!H56+FC_TRA_RAIL_FRT_E!H56</f>
        <v>0</v>
      </c>
      <c r="I56" s="10">
        <f>FC_TRA_RAIL_MTU_E!I56+FC_TRA_RAIL_CPT_E!I56+FC_TRA_RAIL_HST_E!I56+FC_TRA_RAIL_FRT_E!I56</f>
        <v>0</v>
      </c>
      <c r="J56" s="10">
        <f>FC_TRA_RAIL_MTU_E!J56+FC_TRA_RAIL_CPT_E!J56+FC_TRA_RAIL_HST_E!J56+FC_TRA_RAIL_FRT_E!J56</f>
        <v>0</v>
      </c>
      <c r="K56" s="10">
        <f>FC_TRA_RAIL_MTU_E!K56+FC_TRA_RAIL_CPT_E!K56+FC_TRA_RAIL_HST_E!K56+FC_TRA_RAIL_FRT_E!K56</f>
        <v>0</v>
      </c>
      <c r="L56" s="10">
        <f>FC_TRA_RAIL_MTU_E!L56+FC_TRA_RAIL_CPT_E!L56+FC_TRA_RAIL_HST_E!L56+FC_TRA_RAIL_FRT_E!L56</f>
        <v>0</v>
      </c>
      <c r="M56" s="10">
        <f>FC_TRA_RAIL_MTU_E!M56+FC_TRA_RAIL_CPT_E!M56+FC_TRA_RAIL_HST_E!M56+FC_TRA_RAIL_FRT_E!M56</f>
        <v>0</v>
      </c>
      <c r="N56" s="10">
        <f>FC_TRA_RAIL_MTU_E!N56+FC_TRA_RAIL_CPT_E!N56+FC_TRA_RAIL_HST_E!N56+FC_TRA_RAIL_FRT_E!N56</f>
        <v>0</v>
      </c>
      <c r="O56" s="10">
        <f>FC_TRA_RAIL_MTU_E!O56+FC_TRA_RAIL_CPT_E!O56+FC_TRA_RAIL_HST_E!O56+FC_TRA_RAIL_FRT_E!O56</f>
        <v>0</v>
      </c>
      <c r="P56" s="10">
        <f>FC_TRA_RAIL_MTU_E!P56+FC_TRA_RAIL_CPT_E!P56+FC_TRA_RAIL_HST_E!P56+FC_TRA_RAIL_FRT_E!P56</f>
        <v>0</v>
      </c>
      <c r="Q56" s="10">
        <f>FC_TRA_RAIL_MTU_E!Q56+FC_TRA_RAIL_CPT_E!Q56+FC_TRA_RAIL_HST_E!Q56+FC_TRA_RAIL_FRT_E!Q56</f>
        <v>0</v>
      </c>
      <c r="R56" s="10">
        <f>FC_TRA_RAIL_MTU_E!R56+FC_TRA_RAIL_CPT_E!R56+FC_TRA_RAIL_HST_E!R56+FC_TRA_RAIL_FRT_E!R56</f>
        <v>0</v>
      </c>
      <c r="S56" s="10">
        <f>FC_TRA_RAIL_MTU_E!S56+FC_TRA_RAIL_CPT_E!S56+FC_TRA_RAIL_HST_E!S56+FC_TRA_RAIL_FRT_E!S56</f>
        <v>0</v>
      </c>
      <c r="T56" s="10">
        <f>FC_TRA_RAIL_MTU_E!T56+FC_TRA_RAIL_CPT_E!T56+FC_TRA_RAIL_HST_E!T56+FC_TRA_RAIL_FRT_E!T56</f>
        <v>0</v>
      </c>
      <c r="U56" s="10">
        <f>FC_TRA_RAIL_MTU_E!U56+FC_TRA_RAIL_CPT_E!U56+FC_TRA_RAIL_HST_E!U56+FC_TRA_RAIL_FRT_E!U56</f>
        <v>0</v>
      </c>
      <c r="V56" s="10">
        <f>FC_TRA_RAIL_MTU_E!V56+FC_TRA_RAIL_CPT_E!V56+FC_TRA_RAIL_HST_E!V56+FC_TRA_RAIL_FRT_E!V56</f>
        <v>0</v>
      </c>
      <c r="W56" s="10">
        <f>FC_TRA_RAIL_MTU_E!W56+FC_TRA_RAIL_CPT_E!W56+FC_TRA_RAIL_HST_E!W56+FC_TRA_RAIL_FRT_E!W56</f>
        <v>0</v>
      </c>
      <c r="X56" s="10">
        <f>FC_TRA_RAIL_MTU_E!X56+FC_TRA_RAIL_CPT_E!X56+FC_TRA_RAIL_HST_E!X56+FC_TRA_RAIL_FRT_E!X56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FC_TRA_RAIL_MTU_E!C57+FC_TRA_RAIL_CPT_E!C57+FC_TRA_RAIL_HST_E!C57+FC_TRA_RAIL_FRT_E!C57</f>
        <v>0</v>
      </c>
      <c r="D57" s="10">
        <f>FC_TRA_RAIL_MTU_E!D57+FC_TRA_RAIL_CPT_E!D57+FC_TRA_RAIL_HST_E!D57+FC_TRA_RAIL_FRT_E!D57</f>
        <v>0</v>
      </c>
      <c r="E57" s="10">
        <f>FC_TRA_RAIL_MTU_E!E57+FC_TRA_RAIL_CPT_E!E57+FC_TRA_RAIL_HST_E!E57+FC_TRA_RAIL_FRT_E!E57</f>
        <v>0</v>
      </c>
      <c r="F57" s="10">
        <f>FC_TRA_RAIL_MTU_E!F57+FC_TRA_RAIL_CPT_E!F57+FC_TRA_RAIL_HST_E!F57+FC_TRA_RAIL_FRT_E!F57</f>
        <v>0</v>
      </c>
      <c r="G57" s="10">
        <f>FC_TRA_RAIL_MTU_E!G57+FC_TRA_RAIL_CPT_E!G57+FC_TRA_RAIL_HST_E!G57+FC_TRA_RAIL_FRT_E!G57</f>
        <v>0</v>
      </c>
      <c r="H57" s="10">
        <f>FC_TRA_RAIL_MTU_E!H57+FC_TRA_RAIL_CPT_E!H57+FC_TRA_RAIL_HST_E!H57+FC_TRA_RAIL_FRT_E!H57</f>
        <v>0</v>
      </c>
      <c r="I57" s="10">
        <f>FC_TRA_RAIL_MTU_E!I57+FC_TRA_RAIL_CPT_E!I57+FC_TRA_RAIL_HST_E!I57+FC_TRA_RAIL_FRT_E!I57</f>
        <v>0</v>
      </c>
      <c r="J57" s="10">
        <f>FC_TRA_RAIL_MTU_E!J57+FC_TRA_RAIL_CPT_E!J57+FC_TRA_RAIL_HST_E!J57+FC_TRA_RAIL_FRT_E!J57</f>
        <v>0</v>
      </c>
      <c r="K57" s="10">
        <f>FC_TRA_RAIL_MTU_E!K57+FC_TRA_RAIL_CPT_E!K57+FC_TRA_RAIL_HST_E!K57+FC_TRA_RAIL_FRT_E!K57</f>
        <v>0</v>
      </c>
      <c r="L57" s="10">
        <f>FC_TRA_RAIL_MTU_E!L57+FC_TRA_RAIL_CPT_E!L57+FC_TRA_RAIL_HST_E!L57+FC_TRA_RAIL_FRT_E!L57</f>
        <v>0</v>
      </c>
      <c r="M57" s="10">
        <f>FC_TRA_RAIL_MTU_E!M57+FC_TRA_RAIL_CPT_E!M57+FC_TRA_RAIL_HST_E!M57+FC_TRA_RAIL_FRT_E!M57</f>
        <v>0</v>
      </c>
      <c r="N57" s="10">
        <f>FC_TRA_RAIL_MTU_E!N57+FC_TRA_RAIL_CPT_E!N57+FC_TRA_RAIL_HST_E!N57+FC_TRA_RAIL_FRT_E!N57</f>
        <v>0</v>
      </c>
      <c r="O57" s="10">
        <f>FC_TRA_RAIL_MTU_E!O57+FC_TRA_RAIL_CPT_E!O57+FC_TRA_RAIL_HST_E!O57+FC_TRA_RAIL_FRT_E!O57</f>
        <v>0</v>
      </c>
      <c r="P57" s="10">
        <f>FC_TRA_RAIL_MTU_E!P57+FC_TRA_RAIL_CPT_E!P57+FC_TRA_RAIL_HST_E!P57+FC_TRA_RAIL_FRT_E!P57</f>
        <v>0</v>
      </c>
      <c r="Q57" s="10">
        <f>FC_TRA_RAIL_MTU_E!Q57+FC_TRA_RAIL_CPT_E!Q57+FC_TRA_RAIL_HST_E!Q57+FC_TRA_RAIL_FRT_E!Q57</f>
        <v>0</v>
      </c>
      <c r="R57" s="10">
        <f>FC_TRA_RAIL_MTU_E!R57+FC_TRA_RAIL_CPT_E!R57+FC_TRA_RAIL_HST_E!R57+FC_TRA_RAIL_FRT_E!R57</f>
        <v>0</v>
      </c>
      <c r="S57" s="10">
        <f>FC_TRA_RAIL_MTU_E!S57+FC_TRA_RAIL_CPT_E!S57+FC_TRA_RAIL_HST_E!S57+FC_TRA_RAIL_FRT_E!S57</f>
        <v>0</v>
      </c>
      <c r="T57" s="10">
        <f>FC_TRA_RAIL_MTU_E!T57+FC_TRA_RAIL_CPT_E!T57+FC_TRA_RAIL_HST_E!T57+FC_TRA_RAIL_FRT_E!T57</f>
        <v>0</v>
      </c>
      <c r="U57" s="10">
        <f>FC_TRA_RAIL_MTU_E!U57+FC_TRA_RAIL_CPT_E!U57+FC_TRA_RAIL_HST_E!U57+FC_TRA_RAIL_FRT_E!U57</f>
        <v>0</v>
      </c>
      <c r="V57" s="10">
        <f>FC_TRA_RAIL_MTU_E!V57+FC_TRA_RAIL_CPT_E!V57+FC_TRA_RAIL_HST_E!V57+FC_TRA_RAIL_FRT_E!V57</f>
        <v>0</v>
      </c>
      <c r="W57" s="10">
        <f>FC_TRA_RAIL_MTU_E!W57+FC_TRA_RAIL_CPT_E!W57+FC_TRA_RAIL_HST_E!W57+FC_TRA_RAIL_FRT_E!W57</f>
        <v>0</v>
      </c>
      <c r="X57" s="10">
        <f>FC_TRA_RAIL_MTU_E!X57+FC_TRA_RAIL_CPT_E!X57+FC_TRA_RAIL_HST_E!X57+FC_TRA_RAIL_FRT_E!X57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FC_TRA_RAIL_MTU_E!C58+FC_TRA_RAIL_CPT_E!C58+FC_TRA_RAIL_HST_E!C58+FC_TRA_RAIL_FRT_E!C58</f>
        <v>0</v>
      </c>
      <c r="D58" s="10">
        <f>FC_TRA_RAIL_MTU_E!D58+FC_TRA_RAIL_CPT_E!D58+FC_TRA_RAIL_HST_E!D58+FC_TRA_RAIL_FRT_E!D58</f>
        <v>0</v>
      </c>
      <c r="E58" s="10">
        <f>FC_TRA_RAIL_MTU_E!E58+FC_TRA_RAIL_CPT_E!E58+FC_TRA_RAIL_HST_E!E58+FC_TRA_RAIL_FRT_E!E58</f>
        <v>0</v>
      </c>
      <c r="F58" s="10">
        <f>FC_TRA_RAIL_MTU_E!F58+FC_TRA_RAIL_CPT_E!F58+FC_TRA_RAIL_HST_E!F58+FC_TRA_RAIL_FRT_E!F58</f>
        <v>0</v>
      </c>
      <c r="G58" s="10">
        <f>FC_TRA_RAIL_MTU_E!G58+FC_TRA_RAIL_CPT_E!G58+FC_TRA_RAIL_HST_E!G58+FC_TRA_RAIL_FRT_E!G58</f>
        <v>0</v>
      </c>
      <c r="H58" s="10">
        <f>FC_TRA_RAIL_MTU_E!H58+FC_TRA_RAIL_CPT_E!H58+FC_TRA_RAIL_HST_E!H58+FC_TRA_RAIL_FRT_E!H58</f>
        <v>0</v>
      </c>
      <c r="I58" s="10">
        <f>FC_TRA_RAIL_MTU_E!I58+FC_TRA_RAIL_CPT_E!I58+FC_TRA_RAIL_HST_E!I58+FC_TRA_RAIL_FRT_E!I58</f>
        <v>0</v>
      </c>
      <c r="J58" s="10">
        <f>FC_TRA_RAIL_MTU_E!J58+FC_TRA_RAIL_CPT_E!J58+FC_TRA_RAIL_HST_E!J58+FC_TRA_RAIL_FRT_E!J58</f>
        <v>0</v>
      </c>
      <c r="K58" s="10">
        <f>FC_TRA_RAIL_MTU_E!K58+FC_TRA_RAIL_CPT_E!K58+FC_TRA_RAIL_HST_E!K58+FC_TRA_RAIL_FRT_E!K58</f>
        <v>0</v>
      </c>
      <c r="L58" s="10">
        <f>FC_TRA_RAIL_MTU_E!L58+FC_TRA_RAIL_CPT_E!L58+FC_TRA_RAIL_HST_E!L58+FC_TRA_RAIL_FRT_E!L58</f>
        <v>0</v>
      </c>
      <c r="M58" s="10">
        <f>FC_TRA_RAIL_MTU_E!M58+FC_TRA_RAIL_CPT_E!M58+FC_TRA_RAIL_HST_E!M58+FC_TRA_RAIL_FRT_E!M58</f>
        <v>0</v>
      </c>
      <c r="N58" s="10">
        <f>FC_TRA_RAIL_MTU_E!N58+FC_TRA_RAIL_CPT_E!N58+FC_TRA_RAIL_HST_E!N58+FC_TRA_RAIL_FRT_E!N58</f>
        <v>0</v>
      </c>
      <c r="O58" s="10">
        <f>FC_TRA_RAIL_MTU_E!O58+FC_TRA_RAIL_CPT_E!O58+FC_TRA_RAIL_HST_E!O58+FC_TRA_RAIL_FRT_E!O58</f>
        <v>0</v>
      </c>
      <c r="P58" s="10">
        <f>FC_TRA_RAIL_MTU_E!P58+FC_TRA_RAIL_CPT_E!P58+FC_TRA_RAIL_HST_E!P58+FC_TRA_RAIL_FRT_E!P58</f>
        <v>0</v>
      </c>
      <c r="Q58" s="10">
        <f>FC_TRA_RAIL_MTU_E!Q58+FC_TRA_RAIL_CPT_E!Q58+FC_TRA_RAIL_HST_E!Q58+FC_TRA_RAIL_FRT_E!Q58</f>
        <v>0</v>
      </c>
      <c r="R58" s="10">
        <f>FC_TRA_RAIL_MTU_E!R58+FC_TRA_RAIL_CPT_E!R58+FC_TRA_RAIL_HST_E!R58+FC_TRA_RAIL_FRT_E!R58</f>
        <v>0</v>
      </c>
      <c r="S58" s="10">
        <f>FC_TRA_RAIL_MTU_E!S58+FC_TRA_RAIL_CPT_E!S58+FC_TRA_RAIL_HST_E!S58+FC_TRA_RAIL_FRT_E!S58</f>
        <v>0</v>
      </c>
      <c r="T58" s="10">
        <f>FC_TRA_RAIL_MTU_E!T58+FC_TRA_RAIL_CPT_E!T58+FC_TRA_RAIL_HST_E!T58+FC_TRA_RAIL_FRT_E!T58</f>
        <v>0</v>
      </c>
      <c r="U58" s="10">
        <f>FC_TRA_RAIL_MTU_E!U58+FC_TRA_RAIL_CPT_E!U58+FC_TRA_RAIL_HST_E!U58+FC_TRA_RAIL_FRT_E!U58</f>
        <v>0</v>
      </c>
      <c r="V58" s="10">
        <f>FC_TRA_RAIL_MTU_E!V58+FC_TRA_RAIL_CPT_E!V58+FC_TRA_RAIL_HST_E!V58+FC_TRA_RAIL_FRT_E!V58</f>
        <v>0</v>
      </c>
      <c r="W58" s="10">
        <f>FC_TRA_RAIL_MTU_E!W58+FC_TRA_RAIL_CPT_E!W58+FC_TRA_RAIL_HST_E!W58+FC_TRA_RAIL_FRT_E!W58</f>
        <v>0</v>
      </c>
      <c r="X58" s="10">
        <f>FC_TRA_RAIL_MTU_E!X58+FC_TRA_RAIL_CPT_E!X58+FC_TRA_RAIL_HST_E!X58+FC_TRA_RAIL_FRT_E!X58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FC_TRA_RAIL_MTU_E!C59+FC_TRA_RAIL_CPT_E!C59+FC_TRA_RAIL_HST_E!C59+FC_TRA_RAIL_FRT_E!C59</f>
        <v>0</v>
      </c>
      <c r="D59" s="10">
        <f>FC_TRA_RAIL_MTU_E!D59+FC_TRA_RAIL_CPT_E!D59+FC_TRA_RAIL_HST_E!D59+FC_TRA_RAIL_FRT_E!D59</f>
        <v>0</v>
      </c>
      <c r="E59" s="10">
        <f>FC_TRA_RAIL_MTU_E!E59+FC_TRA_RAIL_CPT_E!E59+FC_TRA_RAIL_HST_E!E59+FC_TRA_RAIL_FRT_E!E59</f>
        <v>0</v>
      </c>
      <c r="F59" s="10">
        <f>FC_TRA_RAIL_MTU_E!F59+FC_TRA_RAIL_CPT_E!F59+FC_TRA_RAIL_HST_E!F59+FC_TRA_RAIL_FRT_E!F59</f>
        <v>0</v>
      </c>
      <c r="G59" s="10">
        <f>FC_TRA_RAIL_MTU_E!G59+FC_TRA_RAIL_CPT_E!G59+FC_TRA_RAIL_HST_E!G59+FC_TRA_RAIL_FRT_E!G59</f>
        <v>0</v>
      </c>
      <c r="H59" s="10">
        <f>FC_TRA_RAIL_MTU_E!H59+FC_TRA_RAIL_CPT_E!H59+FC_TRA_RAIL_HST_E!H59+FC_TRA_RAIL_FRT_E!H59</f>
        <v>0</v>
      </c>
      <c r="I59" s="10">
        <f>FC_TRA_RAIL_MTU_E!I59+FC_TRA_RAIL_CPT_E!I59+FC_TRA_RAIL_HST_E!I59+FC_TRA_RAIL_FRT_E!I59</f>
        <v>0</v>
      </c>
      <c r="J59" s="10">
        <f>FC_TRA_RAIL_MTU_E!J59+FC_TRA_RAIL_CPT_E!J59+FC_TRA_RAIL_HST_E!J59+FC_TRA_RAIL_FRT_E!J59</f>
        <v>0</v>
      </c>
      <c r="K59" s="10">
        <f>FC_TRA_RAIL_MTU_E!K59+FC_TRA_RAIL_CPT_E!K59+FC_TRA_RAIL_HST_E!K59+FC_TRA_RAIL_FRT_E!K59</f>
        <v>0</v>
      </c>
      <c r="L59" s="10">
        <f>FC_TRA_RAIL_MTU_E!L59+FC_TRA_RAIL_CPT_E!L59+FC_TRA_RAIL_HST_E!L59+FC_TRA_RAIL_FRT_E!L59</f>
        <v>0</v>
      </c>
      <c r="M59" s="10">
        <f>FC_TRA_RAIL_MTU_E!M59+FC_TRA_RAIL_CPT_E!M59+FC_TRA_RAIL_HST_E!M59+FC_TRA_RAIL_FRT_E!M59</f>
        <v>0</v>
      </c>
      <c r="N59" s="10">
        <f>FC_TRA_RAIL_MTU_E!N59+FC_TRA_RAIL_CPT_E!N59+FC_TRA_RAIL_HST_E!N59+FC_TRA_RAIL_FRT_E!N59</f>
        <v>0</v>
      </c>
      <c r="O59" s="10">
        <f>FC_TRA_RAIL_MTU_E!O59+FC_TRA_RAIL_CPT_E!O59+FC_TRA_RAIL_HST_E!O59+FC_TRA_RAIL_FRT_E!O59</f>
        <v>0</v>
      </c>
      <c r="P59" s="10">
        <f>FC_TRA_RAIL_MTU_E!P59+FC_TRA_RAIL_CPT_E!P59+FC_TRA_RAIL_HST_E!P59+FC_TRA_RAIL_FRT_E!P59</f>
        <v>0</v>
      </c>
      <c r="Q59" s="10">
        <f>FC_TRA_RAIL_MTU_E!Q59+FC_TRA_RAIL_CPT_E!Q59+FC_TRA_RAIL_HST_E!Q59+FC_TRA_RAIL_FRT_E!Q59</f>
        <v>0</v>
      </c>
      <c r="R59" s="10">
        <f>FC_TRA_RAIL_MTU_E!R59+FC_TRA_RAIL_CPT_E!R59+FC_TRA_RAIL_HST_E!R59+FC_TRA_RAIL_FRT_E!R59</f>
        <v>0</v>
      </c>
      <c r="S59" s="10">
        <f>FC_TRA_RAIL_MTU_E!S59+FC_TRA_RAIL_CPT_E!S59+FC_TRA_RAIL_HST_E!S59+FC_TRA_RAIL_FRT_E!S59</f>
        <v>0</v>
      </c>
      <c r="T59" s="10">
        <f>FC_TRA_RAIL_MTU_E!T59+FC_TRA_RAIL_CPT_E!T59+FC_TRA_RAIL_HST_E!T59+FC_TRA_RAIL_FRT_E!T59</f>
        <v>0</v>
      </c>
      <c r="U59" s="10">
        <f>FC_TRA_RAIL_MTU_E!U59+FC_TRA_RAIL_CPT_E!U59+FC_TRA_RAIL_HST_E!U59+FC_TRA_RAIL_FRT_E!U59</f>
        <v>0</v>
      </c>
      <c r="V59" s="10">
        <f>FC_TRA_RAIL_MTU_E!V59+FC_TRA_RAIL_CPT_E!V59+FC_TRA_RAIL_HST_E!V59+FC_TRA_RAIL_FRT_E!V59</f>
        <v>0</v>
      </c>
      <c r="W59" s="10">
        <f>FC_TRA_RAIL_MTU_E!W59+FC_TRA_RAIL_CPT_E!W59+FC_TRA_RAIL_HST_E!W59+FC_TRA_RAIL_FRT_E!W59</f>
        <v>0</v>
      </c>
      <c r="X59" s="10">
        <f>FC_TRA_RAIL_MTU_E!X59+FC_TRA_RAIL_CPT_E!X59+FC_TRA_RAIL_HST_E!X59+FC_TRA_RAIL_FRT_E!X59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FC_TRA_RAIL_MTU_E!C60+FC_TRA_RAIL_CPT_E!C60+FC_TRA_RAIL_HST_E!C60+FC_TRA_RAIL_FRT_E!C60</f>
        <v>0</v>
      </c>
      <c r="D60" s="10">
        <f>FC_TRA_RAIL_MTU_E!D60+FC_TRA_RAIL_CPT_E!D60+FC_TRA_RAIL_HST_E!D60+FC_TRA_RAIL_FRT_E!D60</f>
        <v>0</v>
      </c>
      <c r="E60" s="10">
        <f>FC_TRA_RAIL_MTU_E!E60+FC_TRA_RAIL_CPT_E!E60+FC_TRA_RAIL_HST_E!E60+FC_TRA_RAIL_FRT_E!E60</f>
        <v>0</v>
      </c>
      <c r="F60" s="10">
        <f>FC_TRA_RAIL_MTU_E!F60+FC_TRA_RAIL_CPT_E!F60+FC_TRA_RAIL_HST_E!F60+FC_TRA_RAIL_FRT_E!F60</f>
        <v>0</v>
      </c>
      <c r="G60" s="10">
        <f>FC_TRA_RAIL_MTU_E!G60+FC_TRA_RAIL_CPT_E!G60+FC_TRA_RAIL_HST_E!G60+FC_TRA_RAIL_FRT_E!G60</f>
        <v>0</v>
      </c>
      <c r="H60" s="10">
        <f>FC_TRA_RAIL_MTU_E!H60+FC_TRA_RAIL_CPT_E!H60+FC_TRA_RAIL_HST_E!H60+FC_TRA_RAIL_FRT_E!H60</f>
        <v>0</v>
      </c>
      <c r="I60" s="10">
        <f>FC_TRA_RAIL_MTU_E!I60+FC_TRA_RAIL_CPT_E!I60+FC_TRA_RAIL_HST_E!I60+FC_TRA_RAIL_FRT_E!I60</f>
        <v>0</v>
      </c>
      <c r="J60" s="10">
        <f>FC_TRA_RAIL_MTU_E!J60+FC_TRA_RAIL_CPT_E!J60+FC_TRA_RAIL_HST_E!J60+FC_TRA_RAIL_FRT_E!J60</f>
        <v>0</v>
      </c>
      <c r="K60" s="10">
        <f>FC_TRA_RAIL_MTU_E!K60+FC_TRA_RAIL_CPT_E!K60+FC_TRA_RAIL_HST_E!K60+FC_TRA_RAIL_FRT_E!K60</f>
        <v>0</v>
      </c>
      <c r="L60" s="10">
        <f>FC_TRA_RAIL_MTU_E!L60+FC_TRA_RAIL_CPT_E!L60+FC_TRA_RAIL_HST_E!L60+FC_TRA_RAIL_FRT_E!L60</f>
        <v>0</v>
      </c>
      <c r="M60" s="10">
        <f>FC_TRA_RAIL_MTU_E!M60+FC_TRA_RAIL_CPT_E!M60+FC_TRA_RAIL_HST_E!M60+FC_TRA_RAIL_FRT_E!M60</f>
        <v>0</v>
      </c>
      <c r="N60" s="10">
        <f>FC_TRA_RAIL_MTU_E!N60+FC_TRA_RAIL_CPT_E!N60+FC_TRA_RAIL_HST_E!N60+FC_TRA_RAIL_FRT_E!N60</f>
        <v>0</v>
      </c>
      <c r="O60" s="10">
        <f>FC_TRA_RAIL_MTU_E!O60+FC_TRA_RAIL_CPT_E!O60+FC_TRA_RAIL_HST_E!O60+FC_TRA_RAIL_FRT_E!O60</f>
        <v>0</v>
      </c>
      <c r="P60" s="10">
        <f>FC_TRA_RAIL_MTU_E!P60+FC_TRA_RAIL_CPT_E!P60+FC_TRA_RAIL_HST_E!P60+FC_TRA_RAIL_FRT_E!P60</f>
        <v>0</v>
      </c>
      <c r="Q60" s="10">
        <f>FC_TRA_RAIL_MTU_E!Q60+FC_TRA_RAIL_CPT_E!Q60+FC_TRA_RAIL_HST_E!Q60+FC_TRA_RAIL_FRT_E!Q60</f>
        <v>0</v>
      </c>
      <c r="R60" s="10">
        <f>FC_TRA_RAIL_MTU_E!R60+FC_TRA_RAIL_CPT_E!R60+FC_TRA_RAIL_HST_E!R60+FC_TRA_RAIL_FRT_E!R60</f>
        <v>0</v>
      </c>
      <c r="S60" s="10">
        <f>FC_TRA_RAIL_MTU_E!S60+FC_TRA_RAIL_CPT_E!S60+FC_TRA_RAIL_HST_E!S60+FC_TRA_RAIL_FRT_E!S60</f>
        <v>0</v>
      </c>
      <c r="T60" s="10">
        <f>FC_TRA_RAIL_MTU_E!T60+FC_TRA_RAIL_CPT_E!T60+FC_TRA_RAIL_HST_E!T60+FC_TRA_RAIL_FRT_E!T60</f>
        <v>0</v>
      </c>
      <c r="U60" s="10">
        <f>FC_TRA_RAIL_MTU_E!U60+FC_TRA_RAIL_CPT_E!U60+FC_TRA_RAIL_HST_E!U60+FC_TRA_RAIL_FRT_E!U60</f>
        <v>0</v>
      </c>
      <c r="V60" s="10">
        <f>FC_TRA_RAIL_MTU_E!V60+FC_TRA_RAIL_CPT_E!V60+FC_TRA_RAIL_HST_E!V60+FC_TRA_RAIL_FRT_E!V60</f>
        <v>0</v>
      </c>
      <c r="W60" s="10">
        <f>FC_TRA_RAIL_MTU_E!W60+FC_TRA_RAIL_CPT_E!W60+FC_TRA_RAIL_HST_E!W60+FC_TRA_RAIL_FRT_E!W60</f>
        <v>0</v>
      </c>
      <c r="X60" s="10">
        <f>FC_TRA_RAIL_MTU_E!X60+FC_TRA_RAIL_CPT_E!X60+FC_TRA_RAIL_HST_E!X60+FC_TRA_RAIL_FRT_E!X60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FC_TRA_RAIL_MTU_E!C61+FC_TRA_RAIL_CPT_E!C61+FC_TRA_RAIL_HST_E!C61+FC_TRA_RAIL_FRT_E!C61</f>
        <v>0</v>
      </c>
      <c r="D61" s="10">
        <f>FC_TRA_RAIL_MTU_E!D61+FC_TRA_RAIL_CPT_E!D61+FC_TRA_RAIL_HST_E!D61+FC_TRA_RAIL_FRT_E!D61</f>
        <v>0</v>
      </c>
      <c r="E61" s="10">
        <f>FC_TRA_RAIL_MTU_E!E61+FC_TRA_RAIL_CPT_E!E61+FC_TRA_RAIL_HST_E!E61+FC_TRA_RAIL_FRT_E!E61</f>
        <v>0</v>
      </c>
      <c r="F61" s="10">
        <f>FC_TRA_RAIL_MTU_E!F61+FC_TRA_RAIL_CPT_E!F61+FC_TRA_RAIL_HST_E!F61+FC_TRA_RAIL_FRT_E!F61</f>
        <v>0</v>
      </c>
      <c r="G61" s="10">
        <f>FC_TRA_RAIL_MTU_E!G61+FC_TRA_RAIL_CPT_E!G61+FC_TRA_RAIL_HST_E!G61+FC_TRA_RAIL_FRT_E!G61</f>
        <v>0</v>
      </c>
      <c r="H61" s="10">
        <f>FC_TRA_RAIL_MTU_E!H61+FC_TRA_RAIL_CPT_E!H61+FC_TRA_RAIL_HST_E!H61+FC_TRA_RAIL_FRT_E!H61</f>
        <v>0</v>
      </c>
      <c r="I61" s="10">
        <f>FC_TRA_RAIL_MTU_E!I61+FC_TRA_RAIL_CPT_E!I61+FC_TRA_RAIL_HST_E!I61+FC_TRA_RAIL_FRT_E!I61</f>
        <v>0</v>
      </c>
      <c r="J61" s="10">
        <f>FC_TRA_RAIL_MTU_E!J61+FC_TRA_RAIL_CPT_E!J61+FC_TRA_RAIL_HST_E!J61+FC_TRA_RAIL_FRT_E!J61</f>
        <v>0</v>
      </c>
      <c r="K61" s="10">
        <f>FC_TRA_RAIL_MTU_E!K61+FC_TRA_RAIL_CPT_E!K61+FC_TRA_RAIL_HST_E!K61+FC_TRA_RAIL_FRT_E!K61</f>
        <v>0</v>
      </c>
      <c r="L61" s="10">
        <f>FC_TRA_RAIL_MTU_E!L61+FC_TRA_RAIL_CPT_E!L61+FC_TRA_RAIL_HST_E!L61+FC_TRA_RAIL_FRT_E!L61</f>
        <v>0</v>
      </c>
      <c r="M61" s="10">
        <f>FC_TRA_RAIL_MTU_E!M61+FC_TRA_RAIL_CPT_E!M61+FC_TRA_RAIL_HST_E!M61+FC_TRA_RAIL_FRT_E!M61</f>
        <v>0</v>
      </c>
      <c r="N61" s="10">
        <f>FC_TRA_RAIL_MTU_E!N61+FC_TRA_RAIL_CPT_E!N61+FC_TRA_RAIL_HST_E!N61+FC_TRA_RAIL_FRT_E!N61</f>
        <v>0</v>
      </c>
      <c r="O61" s="10">
        <f>FC_TRA_RAIL_MTU_E!O61+FC_TRA_RAIL_CPT_E!O61+FC_TRA_RAIL_HST_E!O61+FC_TRA_RAIL_FRT_E!O61</f>
        <v>0</v>
      </c>
      <c r="P61" s="10">
        <f>FC_TRA_RAIL_MTU_E!P61+FC_TRA_RAIL_CPT_E!P61+FC_TRA_RAIL_HST_E!P61+FC_TRA_RAIL_FRT_E!P61</f>
        <v>0</v>
      </c>
      <c r="Q61" s="10">
        <f>FC_TRA_RAIL_MTU_E!Q61+FC_TRA_RAIL_CPT_E!Q61+FC_TRA_RAIL_HST_E!Q61+FC_TRA_RAIL_FRT_E!Q61</f>
        <v>0</v>
      </c>
      <c r="R61" s="10">
        <f>FC_TRA_RAIL_MTU_E!R61+FC_TRA_RAIL_CPT_E!R61+FC_TRA_RAIL_HST_E!R61+FC_TRA_RAIL_FRT_E!R61</f>
        <v>0</v>
      </c>
      <c r="S61" s="10">
        <f>FC_TRA_RAIL_MTU_E!S61+FC_TRA_RAIL_CPT_E!S61+FC_TRA_RAIL_HST_E!S61+FC_TRA_RAIL_FRT_E!S61</f>
        <v>0</v>
      </c>
      <c r="T61" s="10">
        <f>FC_TRA_RAIL_MTU_E!T61+FC_TRA_RAIL_CPT_E!T61+FC_TRA_RAIL_HST_E!T61+FC_TRA_RAIL_FRT_E!T61</f>
        <v>0</v>
      </c>
      <c r="U61" s="10">
        <f>FC_TRA_RAIL_MTU_E!U61+FC_TRA_RAIL_CPT_E!U61+FC_TRA_RAIL_HST_E!U61+FC_TRA_RAIL_FRT_E!U61</f>
        <v>0</v>
      </c>
      <c r="V61" s="10">
        <f>FC_TRA_RAIL_MTU_E!V61+FC_TRA_RAIL_CPT_E!V61+FC_TRA_RAIL_HST_E!V61+FC_TRA_RAIL_FRT_E!V61</f>
        <v>0</v>
      </c>
      <c r="W61" s="10">
        <f>FC_TRA_RAIL_MTU_E!W61+FC_TRA_RAIL_CPT_E!W61+FC_TRA_RAIL_HST_E!W61+FC_TRA_RAIL_FRT_E!W61</f>
        <v>0</v>
      </c>
      <c r="X61" s="10">
        <f>FC_TRA_RAIL_MTU_E!X61+FC_TRA_RAIL_CPT_E!X61+FC_TRA_RAIL_HST_E!X61+FC_TRA_RAIL_FRT_E!X61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FC_TRA_RAIL_MTU_E!C62+FC_TRA_RAIL_CPT_E!C62+FC_TRA_RAIL_HST_E!C62+FC_TRA_RAIL_FRT_E!C62</f>
        <v>0</v>
      </c>
      <c r="D62" s="10">
        <f>FC_TRA_RAIL_MTU_E!D62+FC_TRA_RAIL_CPT_E!D62+FC_TRA_RAIL_HST_E!D62+FC_TRA_RAIL_FRT_E!D62</f>
        <v>0</v>
      </c>
      <c r="E62" s="10">
        <f>FC_TRA_RAIL_MTU_E!E62+FC_TRA_RAIL_CPT_E!E62+FC_TRA_RAIL_HST_E!E62+FC_TRA_RAIL_FRT_E!E62</f>
        <v>0</v>
      </c>
      <c r="F62" s="10">
        <f>FC_TRA_RAIL_MTU_E!F62+FC_TRA_RAIL_CPT_E!F62+FC_TRA_RAIL_HST_E!F62+FC_TRA_RAIL_FRT_E!F62</f>
        <v>0</v>
      </c>
      <c r="G62" s="10">
        <f>FC_TRA_RAIL_MTU_E!G62+FC_TRA_RAIL_CPT_E!G62+FC_TRA_RAIL_HST_E!G62+FC_TRA_RAIL_FRT_E!G62</f>
        <v>0</v>
      </c>
      <c r="H62" s="10">
        <f>FC_TRA_RAIL_MTU_E!H62+FC_TRA_RAIL_CPT_E!H62+FC_TRA_RAIL_HST_E!H62+FC_TRA_RAIL_FRT_E!H62</f>
        <v>0</v>
      </c>
      <c r="I62" s="10">
        <f>FC_TRA_RAIL_MTU_E!I62+FC_TRA_RAIL_CPT_E!I62+FC_TRA_RAIL_HST_E!I62+FC_TRA_RAIL_FRT_E!I62</f>
        <v>0</v>
      </c>
      <c r="J62" s="10">
        <f>FC_TRA_RAIL_MTU_E!J62+FC_TRA_RAIL_CPT_E!J62+FC_TRA_RAIL_HST_E!J62+FC_TRA_RAIL_FRT_E!J62</f>
        <v>0</v>
      </c>
      <c r="K62" s="10">
        <f>FC_TRA_RAIL_MTU_E!K62+FC_TRA_RAIL_CPT_E!K62+FC_TRA_RAIL_HST_E!K62+FC_TRA_RAIL_FRT_E!K62</f>
        <v>0</v>
      </c>
      <c r="L62" s="10">
        <f>FC_TRA_RAIL_MTU_E!L62+FC_TRA_RAIL_CPT_E!L62+FC_TRA_RAIL_HST_E!L62+FC_TRA_RAIL_FRT_E!L62</f>
        <v>0</v>
      </c>
      <c r="M62" s="10">
        <f>FC_TRA_RAIL_MTU_E!M62+FC_TRA_RAIL_CPT_E!M62+FC_TRA_RAIL_HST_E!M62+FC_TRA_RAIL_FRT_E!M62</f>
        <v>0</v>
      </c>
      <c r="N62" s="10">
        <f>FC_TRA_RAIL_MTU_E!N62+FC_TRA_RAIL_CPT_E!N62+FC_TRA_RAIL_HST_E!N62+FC_TRA_RAIL_FRT_E!N62</f>
        <v>0</v>
      </c>
      <c r="O62" s="10">
        <f>FC_TRA_RAIL_MTU_E!O62+FC_TRA_RAIL_CPT_E!O62+FC_TRA_RAIL_HST_E!O62+FC_TRA_RAIL_FRT_E!O62</f>
        <v>0</v>
      </c>
      <c r="P62" s="10">
        <f>FC_TRA_RAIL_MTU_E!P62+FC_TRA_RAIL_CPT_E!P62+FC_TRA_RAIL_HST_E!P62+FC_TRA_RAIL_FRT_E!P62</f>
        <v>0</v>
      </c>
      <c r="Q62" s="10">
        <f>FC_TRA_RAIL_MTU_E!Q62+FC_TRA_RAIL_CPT_E!Q62+FC_TRA_RAIL_HST_E!Q62+FC_TRA_RAIL_FRT_E!Q62</f>
        <v>0</v>
      </c>
      <c r="R62" s="10">
        <f>FC_TRA_RAIL_MTU_E!R62+FC_TRA_RAIL_CPT_E!R62+FC_TRA_RAIL_HST_E!R62+FC_TRA_RAIL_FRT_E!R62</f>
        <v>0</v>
      </c>
      <c r="S62" s="10">
        <f>FC_TRA_RAIL_MTU_E!S62+FC_TRA_RAIL_CPT_E!S62+FC_TRA_RAIL_HST_E!S62+FC_TRA_RAIL_FRT_E!S62</f>
        <v>0</v>
      </c>
      <c r="T62" s="10">
        <f>FC_TRA_RAIL_MTU_E!T62+FC_TRA_RAIL_CPT_E!T62+FC_TRA_RAIL_HST_E!T62+FC_TRA_RAIL_FRT_E!T62</f>
        <v>0</v>
      </c>
      <c r="U62" s="10">
        <f>FC_TRA_RAIL_MTU_E!U62+FC_TRA_RAIL_CPT_E!U62+FC_TRA_RAIL_HST_E!U62+FC_TRA_RAIL_FRT_E!U62</f>
        <v>0</v>
      </c>
      <c r="V62" s="10">
        <f>FC_TRA_RAIL_MTU_E!V62+FC_TRA_RAIL_CPT_E!V62+FC_TRA_RAIL_HST_E!V62+FC_TRA_RAIL_FRT_E!V62</f>
        <v>0</v>
      </c>
      <c r="W62" s="10">
        <f>FC_TRA_RAIL_MTU_E!W62+FC_TRA_RAIL_CPT_E!W62+FC_TRA_RAIL_HST_E!W62+FC_TRA_RAIL_FRT_E!W62</f>
        <v>0</v>
      </c>
      <c r="X62" s="10">
        <f>FC_TRA_RAIL_MTU_E!X62+FC_TRA_RAIL_CPT_E!X62+FC_TRA_RAIL_HST_E!X62+FC_TRA_RAIL_FRT_E!X62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FC_TRA_RAIL_MTU_E!C63+FC_TRA_RAIL_CPT_E!C63+FC_TRA_RAIL_HST_E!C63+FC_TRA_RAIL_FRT_E!C63</f>
        <v>0</v>
      </c>
      <c r="D63" s="10">
        <f>FC_TRA_RAIL_MTU_E!D63+FC_TRA_RAIL_CPT_E!D63+FC_TRA_RAIL_HST_E!D63+FC_TRA_RAIL_FRT_E!D63</f>
        <v>0</v>
      </c>
      <c r="E63" s="10">
        <f>FC_TRA_RAIL_MTU_E!E63+FC_TRA_RAIL_CPT_E!E63+FC_TRA_RAIL_HST_E!E63+FC_TRA_RAIL_FRT_E!E63</f>
        <v>0</v>
      </c>
      <c r="F63" s="10">
        <f>FC_TRA_RAIL_MTU_E!F63+FC_TRA_RAIL_CPT_E!F63+FC_TRA_RAIL_HST_E!F63+FC_TRA_RAIL_FRT_E!F63</f>
        <v>0</v>
      </c>
      <c r="G63" s="10">
        <f>FC_TRA_RAIL_MTU_E!G63+FC_TRA_RAIL_CPT_E!G63+FC_TRA_RAIL_HST_E!G63+FC_TRA_RAIL_FRT_E!G63</f>
        <v>0</v>
      </c>
      <c r="H63" s="10">
        <f>FC_TRA_RAIL_MTU_E!H63+FC_TRA_RAIL_CPT_E!H63+FC_TRA_RAIL_HST_E!H63+FC_TRA_RAIL_FRT_E!H63</f>
        <v>0</v>
      </c>
      <c r="I63" s="10">
        <f>FC_TRA_RAIL_MTU_E!I63+FC_TRA_RAIL_CPT_E!I63+FC_TRA_RAIL_HST_E!I63+FC_TRA_RAIL_FRT_E!I63</f>
        <v>0</v>
      </c>
      <c r="J63" s="10">
        <f>FC_TRA_RAIL_MTU_E!J63+FC_TRA_RAIL_CPT_E!J63+FC_TRA_RAIL_HST_E!J63+FC_TRA_RAIL_FRT_E!J63</f>
        <v>0</v>
      </c>
      <c r="K63" s="10">
        <f>FC_TRA_RAIL_MTU_E!K63+FC_TRA_RAIL_CPT_E!K63+FC_TRA_RAIL_HST_E!K63+FC_TRA_RAIL_FRT_E!K63</f>
        <v>0</v>
      </c>
      <c r="L63" s="10">
        <f>FC_TRA_RAIL_MTU_E!L63+FC_TRA_RAIL_CPT_E!L63+FC_TRA_RAIL_HST_E!L63+FC_TRA_RAIL_FRT_E!L63</f>
        <v>0</v>
      </c>
      <c r="M63" s="10">
        <f>FC_TRA_RAIL_MTU_E!M63+FC_TRA_RAIL_CPT_E!M63+FC_TRA_RAIL_HST_E!M63+FC_TRA_RAIL_FRT_E!M63</f>
        <v>0</v>
      </c>
      <c r="N63" s="10">
        <f>FC_TRA_RAIL_MTU_E!N63+FC_TRA_RAIL_CPT_E!N63+FC_TRA_RAIL_HST_E!N63+FC_TRA_RAIL_FRT_E!N63</f>
        <v>0</v>
      </c>
      <c r="O63" s="10">
        <f>FC_TRA_RAIL_MTU_E!O63+FC_TRA_RAIL_CPT_E!O63+FC_TRA_RAIL_HST_E!O63+FC_TRA_RAIL_FRT_E!O63</f>
        <v>0</v>
      </c>
      <c r="P63" s="10">
        <f>FC_TRA_RAIL_MTU_E!P63+FC_TRA_RAIL_CPT_E!P63+FC_TRA_RAIL_HST_E!P63+FC_TRA_RAIL_FRT_E!P63</f>
        <v>0</v>
      </c>
      <c r="Q63" s="10">
        <f>FC_TRA_RAIL_MTU_E!Q63+FC_TRA_RAIL_CPT_E!Q63+FC_TRA_RAIL_HST_E!Q63+FC_TRA_RAIL_FRT_E!Q63</f>
        <v>0</v>
      </c>
      <c r="R63" s="10">
        <f>FC_TRA_RAIL_MTU_E!R63+FC_TRA_RAIL_CPT_E!R63+FC_TRA_RAIL_HST_E!R63+FC_TRA_RAIL_FRT_E!R63</f>
        <v>0</v>
      </c>
      <c r="S63" s="10">
        <f>FC_TRA_RAIL_MTU_E!S63+FC_TRA_RAIL_CPT_E!S63+FC_TRA_RAIL_HST_E!S63+FC_TRA_RAIL_FRT_E!S63</f>
        <v>0</v>
      </c>
      <c r="T63" s="10">
        <f>FC_TRA_RAIL_MTU_E!T63+FC_TRA_RAIL_CPT_E!T63+FC_TRA_RAIL_HST_E!T63+FC_TRA_RAIL_FRT_E!T63</f>
        <v>0</v>
      </c>
      <c r="U63" s="10">
        <f>FC_TRA_RAIL_MTU_E!U63+FC_TRA_RAIL_CPT_E!U63+FC_TRA_RAIL_HST_E!U63+FC_TRA_RAIL_FRT_E!U63</f>
        <v>0</v>
      </c>
      <c r="V63" s="10">
        <f>FC_TRA_RAIL_MTU_E!V63+FC_TRA_RAIL_CPT_E!V63+FC_TRA_RAIL_HST_E!V63+FC_TRA_RAIL_FRT_E!V63</f>
        <v>0</v>
      </c>
      <c r="W63" s="10">
        <f>FC_TRA_RAIL_MTU_E!W63+FC_TRA_RAIL_CPT_E!W63+FC_TRA_RAIL_HST_E!W63+FC_TRA_RAIL_FRT_E!W63</f>
        <v>0</v>
      </c>
      <c r="X63" s="10">
        <f>FC_TRA_RAIL_MTU_E!X63+FC_TRA_RAIL_CPT_E!X63+FC_TRA_RAIL_HST_E!X63+FC_TRA_RAIL_FRT_E!X63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FC_TRA_RAIL_MTU_E!C64+FC_TRA_RAIL_CPT_E!C64+FC_TRA_RAIL_HST_E!C64+FC_TRA_RAIL_FRT_E!C64</f>
        <v>0</v>
      </c>
      <c r="D64" s="10">
        <f>FC_TRA_RAIL_MTU_E!D64+FC_TRA_RAIL_CPT_E!D64+FC_TRA_RAIL_HST_E!D64+FC_TRA_RAIL_FRT_E!D64</f>
        <v>0</v>
      </c>
      <c r="E64" s="10">
        <f>FC_TRA_RAIL_MTU_E!E64+FC_TRA_RAIL_CPT_E!E64+FC_TRA_RAIL_HST_E!E64+FC_TRA_RAIL_FRT_E!E64</f>
        <v>0</v>
      </c>
      <c r="F64" s="10">
        <f>FC_TRA_RAIL_MTU_E!F64+FC_TRA_RAIL_CPT_E!F64+FC_TRA_RAIL_HST_E!F64+FC_TRA_RAIL_FRT_E!F64</f>
        <v>0</v>
      </c>
      <c r="G64" s="10">
        <f>FC_TRA_RAIL_MTU_E!G64+FC_TRA_RAIL_CPT_E!G64+FC_TRA_RAIL_HST_E!G64+FC_TRA_RAIL_FRT_E!G64</f>
        <v>0</v>
      </c>
      <c r="H64" s="10">
        <f>FC_TRA_RAIL_MTU_E!H64+FC_TRA_RAIL_CPT_E!H64+FC_TRA_RAIL_HST_E!H64+FC_TRA_RAIL_FRT_E!H64</f>
        <v>0</v>
      </c>
      <c r="I64" s="10">
        <f>FC_TRA_RAIL_MTU_E!I64+FC_TRA_RAIL_CPT_E!I64+FC_TRA_RAIL_HST_E!I64+FC_TRA_RAIL_FRT_E!I64</f>
        <v>0</v>
      </c>
      <c r="J64" s="10">
        <f>FC_TRA_RAIL_MTU_E!J64+FC_TRA_RAIL_CPT_E!J64+FC_TRA_RAIL_HST_E!J64+FC_TRA_RAIL_FRT_E!J64</f>
        <v>0</v>
      </c>
      <c r="K64" s="10">
        <f>FC_TRA_RAIL_MTU_E!K64+FC_TRA_RAIL_CPT_E!K64+FC_TRA_RAIL_HST_E!K64+FC_TRA_RAIL_FRT_E!K64</f>
        <v>0</v>
      </c>
      <c r="L64" s="10">
        <f>FC_TRA_RAIL_MTU_E!L64+FC_TRA_RAIL_CPT_E!L64+FC_TRA_RAIL_HST_E!L64+FC_TRA_RAIL_FRT_E!L64</f>
        <v>0</v>
      </c>
      <c r="M64" s="10">
        <f>FC_TRA_RAIL_MTU_E!M64+FC_TRA_RAIL_CPT_E!M64+FC_TRA_RAIL_HST_E!M64+FC_TRA_RAIL_FRT_E!M64</f>
        <v>0</v>
      </c>
      <c r="N64" s="10">
        <f>FC_TRA_RAIL_MTU_E!N64+FC_TRA_RAIL_CPT_E!N64+FC_TRA_RAIL_HST_E!N64+FC_TRA_RAIL_FRT_E!N64</f>
        <v>0</v>
      </c>
      <c r="O64" s="10">
        <f>FC_TRA_RAIL_MTU_E!O64+FC_TRA_RAIL_CPT_E!O64+FC_TRA_RAIL_HST_E!O64+FC_TRA_RAIL_FRT_E!O64</f>
        <v>0</v>
      </c>
      <c r="P64" s="10">
        <f>FC_TRA_RAIL_MTU_E!P64+FC_TRA_RAIL_CPT_E!P64+FC_TRA_RAIL_HST_E!P64+FC_TRA_RAIL_FRT_E!P64</f>
        <v>0</v>
      </c>
      <c r="Q64" s="10">
        <f>FC_TRA_RAIL_MTU_E!Q64+FC_TRA_RAIL_CPT_E!Q64+FC_TRA_RAIL_HST_E!Q64+FC_TRA_RAIL_FRT_E!Q64</f>
        <v>0</v>
      </c>
      <c r="R64" s="10">
        <f>FC_TRA_RAIL_MTU_E!R64+FC_TRA_RAIL_CPT_E!R64+FC_TRA_RAIL_HST_E!R64+FC_TRA_RAIL_FRT_E!R64</f>
        <v>0</v>
      </c>
      <c r="S64" s="10">
        <f>FC_TRA_RAIL_MTU_E!S64+FC_TRA_RAIL_CPT_E!S64+FC_TRA_RAIL_HST_E!S64+FC_TRA_RAIL_FRT_E!S64</f>
        <v>0</v>
      </c>
      <c r="T64" s="10">
        <f>FC_TRA_RAIL_MTU_E!T64+FC_TRA_RAIL_CPT_E!T64+FC_TRA_RAIL_HST_E!T64+FC_TRA_RAIL_FRT_E!T64</f>
        <v>0</v>
      </c>
      <c r="U64" s="10">
        <f>FC_TRA_RAIL_MTU_E!U64+FC_TRA_RAIL_CPT_E!U64+FC_TRA_RAIL_HST_E!U64+FC_TRA_RAIL_FRT_E!U64</f>
        <v>0</v>
      </c>
      <c r="V64" s="10">
        <f>FC_TRA_RAIL_MTU_E!V64+FC_TRA_RAIL_CPT_E!V64+FC_TRA_RAIL_HST_E!V64+FC_TRA_RAIL_FRT_E!V64</f>
        <v>0</v>
      </c>
      <c r="W64" s="10">
        <f>FC_TRA_RAIL_MTU_E!W64+FC_TRA_RAIL_CPT_E!W64+FC_TRA_RAIL_HST_E!W64+FC_TRA_RAIL_FRT_E!W64</f>
        <v>0</v>
      </c>
      <c r="X64" s="10">
        <f>FC_TRA_RAIL_MTU_E!X64+FC_TRA_RAIL_CPT_E!X64+FC_TRA_RAIL_HST_E!X64+FC_TRA_RAIL_FRT_E!X64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FC_TRA_RAIL_MTU_E!C65+FC_TRA_RAIL_CPT_E!C65+FC_TRA_RAIL_HST_E!C65+FC_TRA_RAIL_FRT_E!C65</f>
        <v>0</v>
      </c>
      <c r="D65" s="10">
        <f>FC_TRA_RAIL_MTU_E!D65+FC_TRA_RAIL_CPT_E!D65+FC_TRA_RAIL_HST_E!D65+FC_TRA_RAIL_FRT_E!D65</f>
        <v>0</v>
      </c>
      <c r="E65" s="10">
        <f>FC_TRA_RAIL_MTU_E!E65+FC_TRA_RAIL_CPT_E!E65+FC_TRA_RAIL_HST_E!E65+FC_TRA_RAIL_FRT_E!E65</f>
        <v>0</v>
      </c>
      <c r="F65" s="10">
        <f>FC_TRA_RAIL_MTU_E!F65+FC_TRA_RAIL_CPT_E!F65+FC_TRA_RAIL_HST_E!F65+FC_TRA_RAIL_FRT_E!F65</f>
        <v>0</v>
      </c>
      <c r="G65" s="10">
        <f>FC_TRA_RAIL_MTU_E!G65+FC_TRA_RAIL_CPT_E!G65+FC_TRA_RAIL_HST_E!G65+FC_TRA_RAIL_FRT_E!G65</f>
        <v>0</v>
      </c>
      <c r="H65" s="10">
        <f>FC_TRA_RAIL_MTU_E!H65+FC_TRA_RAIL_CPT_E!H65+FC_TRA_RAIL_HST_E!H65+FC_TRA_RAIL_FRT_E!H65</f>
        <v>0</v>
      </c>
      <c r="I65" s="10">
        <f>FC_TRA_RAIL_MTU_E!I65+FC_TRA_RAIL_CPT_E!I65+FC_TRA_RAIL_HST_E!I65+FC_TRA_RAIL_FRT_E!I65</f>
        <v>0</v>
      </c>
      <c r="J65" s="10">
        <f>FC_TRA_RAIL_MTU_E!J65+FC_TRA_RAIL_CPT_E!J65+FC_TRA_RAIL_HST_E!J65+FC_TRA_RAIL_FRT_E!J65</f>
        <v>0</v>
      </c>
      <c r="K65" s="10">
        <f>FC_TRA_RAIL_MTU_E!K65+FC_TRA_RAIL_CPT_E!K65+FC_TRA_RAIL_HST_E!K65+FC_TRA_RAIL_FRT_E!K65</f>
        <v>0</v>
      </c>
      <c r="L65" s="10">
        <f>FC_TRA_RAIL_MTU_E!L65+FC_TRA_RAIL_CPT_E!L65+FC_TRA_RAIL_HST_E!L65+FC_TRA_RAIL_FRT_E!L65</f>
        <v>0</v>
      </c>
      <c r="M65" s="10">
        <f>FC_TRA_RAIL_MTU_E!M65+FC_TRA_RAIL_CPT_E!M65+FC_TRA_RAIL_HST_E!M65+FC_TRA_RAIL_FRT_E!M65</f>
        <v>0</v>
      </c>
      <c r="N65" s="10">
        <f>FC_TRA_RAIL_MTU_E!N65+FC_TRA_RAIL_CPT_E!N65+FC_TRA_RAIL_HST_E!N65+FC_TRA_RAIL_FRT_E!N65</f>
        <v>0</v>
      </c>
      <c r="O65" s="10">
        <f>FC_TRA_RAIL_MTU_E!O65+FC_TRA_RAIL_CPT_E!O65+FC_TRA_RAIL_HST_E!O65+FC_TRA_RAIL_FRT_E!O65</f>
        <v>0</v>
      </c>
      <c r="P65" s="10">
        <f>FC_TRA_RAIL_MTU_E!P65+FC_TRA_RAIL_CPT_E!P65+FC_TRA_RAIL_HST_E!P65+FC_TRA_RAIL_FRT_E!P65</f>
        <v>0</v>
      </c>
      <c r="Q65" s="10">
        <f>FC_TRA_RAIL_MTU_E!Q65+FC_TRA_RAIL_CPT_E!Q65+FC_TRA_RAIL_HST_E!Q65+FC_TRA_RAIL_FRT_E!Q65</f>
        <v>0</v>
      </c>
      <c r="R65" s="10">
        <f>FC_TRA_RAIL_MTU_E!R65+FC_TRA_RAIL_CPT_E!R65+FC_TRA_RAIL_HST_E!R65+FC_TRA_RAIL_FRT_E!R65</f>
        <v>0</v>
      </c>
      <c r="S65" s="10">
        <f>FC_TRA_RAIL_MTU_E!S65+FC_TRA_RAIL_CPT_E!S65+FC_TRA_RAIL_HST_E!S65+FC_TRA_RAIL_FRT_E!S65</f>
        <v>0</v>
      </c>
      <c r="T65" s="10">
        <f>FC_TRA_RAIL_MTU_E!T65+FC_TRA_RAIL_CPT_E!T65+FC_TRA_RAIL_HST_E!T65+FC_TRA_RAIL_FRT_E!T65</f>
        <v>0</v>
      </c>
      <c r="U65" s="10">
        <f>FC_TRA_RAIL_MTU_E!U65+FC_TRA_RAIL_CPT_E!U65+FC_TRA_RAIL_HST_E!U65+FC_TRA_RAIL_FRT_E!U65</f>
        <v>0</v>
      </c>
      <c r="V65" s="10">
        <f>FC_TRA_RAIL_MTU_E!V65+FC_TRA_RAIL_CPT_E!V65+FC_TRA_RAIL_HST_E!V65+FC_TRA_RAIL_FRT_E!V65</f>
        <v>0</v>
      </c>
      <c r="W65" s="10">
        <f>FC_TRA_RAIL_MTU_E!W65+FC_TRA_RAIL_CPT_E!W65+FC_TRA_RAIL_HST_E!W65+FC_TRA_RAIL_FRT_E!W65</f>
        <v>0</v>
      </c>
      <c r="X65" s="10">
        <f>FC_TRA_RAIL_MTU_E!X65+FC_TRA_RAIL_CPT_E!X65+FC_TRA_RAIL_HST_E!X65+FC_TRA_RAIL_FRT_E!X65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FC_TRA_RAIL_MTU_E!C66+FC_TRA_RAIL_CPT_E!C66+FC_TRA_RAIL_HST_E!C66+FC_TRA_RAIL_FRT_E!C66</f>
        <v>0</v>
      </c>
      <c r="D66" s="10">
        <f>FC_TRA_RAIL_MTU_E!D66+FC_TRA_RAIL_CPT_E!D66+FC_TRA_RAIL_HST_E!D66+FC_TRA_RAIL_FRT_E!D66</f>
        <v>0</v>
      </c>
      <c r="E66" s="10">
        <f>FC_TRA_RAIL_MTU_E!E66+FC_TRA_RAIL_CPT_E!E66+FC_TRA_RAIL_HST_E!E66+FC_TRA_RAIL_FRT_E!E66</f>
        <v>0</v>
      </c>
      <c r="F66" s="10">
        <f>FC_TRA_RAIL_MTU_E!F66+FC_TRA_RAIL_CPT_E!F66+FC_TRA_RAIL_HST_E!F66+FC_TRA_RAIL_FRT_E!F66</f>
        <v>0</v>
      </c>
      <c r="G66" s="10">
        <f>FC_TRA_RAIL_MTU_E!G66+FC_TRA_RAIL_CPT_E!G66+FC_TRA_RAIL_HST_E!G66+FC_TRA_RAIL_FRT_E!G66</f>
        <v>0</v>
      </c>
      <c r="H66" s="10">
        <f>FC_TRA_RAIL_MTU_E!H66+FC_TRA_RAIL_CPT_E!H66+FC_TRA_RAIL_HST_E!H66+FC_TRA_RAIL_FRT_E!H66</f>
        <v>0</v>
      </c>
      <c r="I66" s="10">
        <f>FC_TRA_RAIL_MTU_E!I66+FC_TRA_RAIL_CPT_E!I66+FC_TRA_RAIL_HST_E!I66+FC_TRA_RAIL_FRT_E!I66</f>
        <v>0</v>
      </c>
      <c r="J66" s="10">
        <f>FC_TRA_RAIL_MTU_E!J66+FC_TRA_RAIL_CPT_E!J66+FC_TRA_RAIL_HST_E!J66+FC_TRA_RAIL_FRT_E!J66</f>
        <v>0</v>
      </c>
      <c r="K66" s="10">
        <f>FC_TRA_RAIL_MTU_E!K66+FC_TRA_RAIL_CPT_E!K66+FC_TRA_RAIL_HST_E!K66+FC_TRA_RAIL_FRT_E!K66</f>
        <v>0</v>
      </c>
      <c r="L66" s="10">
        <f>FC_TRA_RAIL_MTU_E!L66+FC_TRA_RAIL_CPT_E!L66+FC_TRA_RAIL_HST_E!L66+FC_TRA_RAIL_FRT_E!L66</f>
        <v>0</v>
      </c>
      <c r="M66" s="10">
        <f>FC_TRA_RAIL_MTU_E!M66+FC_TRA_RAIL_CPT_E!M66+FC_TRA_RAIL_HST_E!M66+FC_TRA_RAIL_FRT_E!M66</f>
        <v>0</v>
      </c>
      <c r="N66" s="10">
        <f>FC_TRA_RAIL_MTU_E!N66+FC_TRA_RAIL_CPT_E!N66+FC_TRA_RAIL_HST_E!N66+FC_TRA_RAIL_FRT_E!N66</f>
        <v>0</v>
      </c>
      <c r="O66" s="10">
        <f>FC_TRA_RAIL_MTU_E!O66+FC_TRA_RAIL_CPT_E!O66+FC_TRA_RAIL_HST_E!O66+FC_TRA_RAIL_FRT_E!O66</f>
        <v>0.88374892519346515</v>
      </c>
      <c r="P66" s="10">
        <f>FC_TRA_RAIL_MTU_E!P66+FC_TRA_RAIL_CPT_E!P66+FC_TRA_RAIL_HST_E!P66+FC_TRA_RAIL_FRT_E!P66</f>
        <v>0.88374892519346515</v>
      </c>
      <c r="Q66" s="10">
        <f>FC_TRA_RAIL_MTU_E!Q66+FC_TRA_RAIL_CPT_E!Q66+FC_TRA_RAIL_HST_E!Q66+FC_TRA_RAIL_FRT_E!Q66</f>
        <v>0.88374892519346515</v>
      </c>
      <c r="R66" s="10">
        <f>FC_TRA_RAIL_MTU_E!R66+FC_TRA_RAIL_CPT_E!R66+FC_TRA_RAIL_HST_E!R66+FC_TRA_RAIL_FRT_E!R66</f>
        <v>0.84840928632846091</v>
      </c>
      <c r="S66" s="10">
        <f>FC_TRA_RAIL_MTU_E!S66+FC_TRA_RAIL_CPT_E!S66+FC_TRA_RAIL_HST_E!S66+FC_TRA_RAIL_FRT_E!S66</f>
        <v>0.64333619948409282</v>
      </c>
      <c r="T66" s="10">
        <f>FC_TRA_RAIL_MTU_E!T66+FC_TRA_RAIL_CPT_E!T66+FC_TRA_RAIL_HST_E!T66+FC_TRA_RAIL_FRT_E!T66</f>
        <v>0.86698194325021494</v>
      </c>
      <c r="U66" s="10">
        <f>FC_TRA_RAIL_MTU_E!U66+FC_TRA_RAIL_CPT_E!U66+FC_TRA_RAIL_HST_E!U66+FC_TRA_RAIL_FRT_E!U66</f>
        <v>1.364488392089424</v>
      </c>
      <c r="V66" s="10">
        <f>FC_TRA_RAIL_MTU_E!V66+FC_TRA_RAIL_CPT_E!V66+FC_TRA_RAIL_HST_E!V66+FC_TRA_RAIL_FRT_E!V66</f>
        <v>1.565176268271711</v>
      </c>
      <c r="W66" s="10">
        <f>FC_TRA_RAIL_MTU_E!W66+FC_TRA_RAIL_CPT_E!W66+FC_TRA_RAIL_HST_E!W66+FC_TRA_RAIL_FRT_E!W66</f>
        <v>1.31006018916595</v>
      </c>
      <c r="X66" s="10">
        <f>FC_TRA_RAIL_MTU_E!X66+FC_TRA_RAIL_CPT_E!X66+FC_TRA_RAIL_HST_E!X66+FC_TRA_RAIL_FRT_E!X66</f>
        <v>1.500257953568358</v>
      </c>
    </row>
    <row r="67" spans="1:24" ht="11.25" customHeight="1" x14ac:dyDescent="0.2">
      <c r="A67" s="42" t="s">
        <v>121</v>
      </c>
      <c r="B67" s="9" t="s">
        <v>122</v>
      </c>
      <c r="C67" s="10">
        <f>FC_TRA_RAIL_MTU_E!C67+FC_TRA_RAIL_CPT_E!C67+FC_TRA_RAIL_HST_E!C67+FC_TRA_RAIL_FRT_E!C67</f>
        <v>0</v>
      </c>
      <c r="D67" s="10">
        <f>FC_TRA_RAIL_MTU_E!D67+FC_TRA_RAIL_CPT_E!D67+FC_TRA_RAIL_HST_E!D67+FC_TRA_RAIL_FRT_E!D67</f>
        <v>0</v>
      </c>
      <c r="E67" s="10">
        <f>FC_TRA_RAIL_MTU_E!E67+FC_TRA_RAIL_CPT_E!E67+FC_TRA_RAIL_HST_E!E67+FC_TRA_RAIL_FRT_E!E67</f>
        <v>0</v>
      </c>
      <c r="F67" s="10">
        <f>FC_TRA_RAIL_MTU_E!F67+FC_TRA_RAIL_CPT_E!F67+FC_TRA_RAIL_HST_E!F67+FC_TRA_RAIL_FRT_E!F67</f>
        <v>0</v>
      </c>
      <c r="G67" s="10">
        <f>FC_TRA_RAIL_MTU_E!G67+FC_TRA_RAIL_CPT_E!G67+FC_TRA_RAIL_HST_E!G67+FC_TRA_RAIL_FRT_E!G67</f>
        <v>0</v>
      </c>
      <c r="H67" s="10">
        <f>FC_TRA_RAIL_MTU_E!H67+FC_TRA_RAIL_CPT_E!H67+FC_TRA_RAIL_HST_E!H67+FC_TRA_RAIL_FRT_E!H67</f>
        <v>0</v>
      </c>
      <c r="I67" s="10">
        <f>FC_TRA_RAIL_MTU_E!I67+FC_TRA_RAIL_CPT_E!I67+FC_TRA_RAIL_HST_E!I67+FC_TRA_RAIL_FRT_E!I67</f>
        <v>0</v>
      </c>
      <c r="J67" s="10">
        <f>FC_TRA_RAIL_MTU_E!J67+FC_TRA_RAIL_CPT_E!J67+FC_TRA_RAIL_HST_E!J67+FC_TRA_RAIL_FRT_E!J67</f>
        <v>0</v>
      </c>
      <c r="K67" s="10">
        <f>FC_TRA_RAIL_MTU_E!K67+FC_TRA_RAIL_CPT_E!K67+FC_TRA_RAIL_HST_E!K67+FC_TRA_RAIL_FRT_E!K67</f>
        <v>0</v>
      </c>
      <c r="L67" s="10">
        <f>FC_TRA_RAIL_MTU_E!L67+FC_TRA_RAIL_CPT_E!L67+FC_TRA_RAIL_HST_E!L67+FC_TRA_RAIL_FRT_E!L67</f>
        <v>0</v>
      </c>
      <c r="M67" s="10">
        <f>FC_TRA_RAIL_MTU_E!M67+FC_TRA_RAIL_CPT_E!M67+FC_TRA_RAIL_HST_E!M67+FC_TRA_RAIL_FRT_E!M67</f>
        <v>0</v>
      </c>
      <c r="N67" s="10">
        <f>FC_TRA_RAIL_MTU_E!N67+FC_TRA_RAIL_CPT_E!N67+FC_TRA_RAIL_HST_E!N67+FC_TRA_RAIL_FRT_E!N67</f>
        <v>0</v>
      </c>
      <c r="O67" s="10">
        <f>FC_TRA_RAIL_MTU_E!O67+FC_TRA_RAIL_CPT_E!O67+FC_TRA_RAIL_HST_E!O67+FC_TRA_RAIL_FRT_E!O67</f>
        <v>0</v>
      </c>
      <c r="P67" s="10">
        <f>FC_TRA_RAIL_MTU_E!P67+FC_TRA_RAIL_CPT_E!P67+FC_TRA_RAIL_HST_E!P67+FC_TRA_RAIL_FRT_E!P67</f>
        <v>0</v>
      </c>
      <c r="Q67" s="10">
        <f>FC_TRA_RAIL_MTU_E!Q67+FC_TRA_RAIL_CPT_E!Q67+FC_TRA_RAIL_HST_E!Q67+FC_TRA_RAIL_FRT_E!Q67</f>
        <v>0</v>
      </c>
      <c r="R67" s="10">
        <f>FC_TRA_RAIL_MTU_E!R67+FC_TRA_RAIL_CPT_E!R67+FC_TRA_RAIL_HST_E!R67+FC_TRA_RAIL_FRT_E!R67</f>
        <v>0</v>
      </c>
      <c r="S67" s="10">
        <f>FC_TRA_RAIL_MTU_E!S67+FC_TRA_RAIL_CPT_E!S67+FC_TRA_RAIL_HST_E!S67+FC_TRA_RAIL_FRT_E!S67</f>
        <v>0</v>
      </c>
      <c r="T67" s="10">
        <f>FC_TRA_RAIL_MTU_E!T67+FC_TRA_RAIL_CPT_E!T67+FC_TRA_RAIL_HST_E!T67+FC_TRA_RAIL_FRT_E!T67</f>
        <v>0</v>
      </c>
      <c r="U67" s="10">
        <f>FC_TRA_RAIL_MTU_E!U67+FC_TRA_RAIL_CPT_E!U67+FC_TRA_RAIL_HST_E!U67+FC_TRA_RAIL_FRT_E!U67</f>
        <v>0</v>
      </c>
      <c r="V67" s="10">
        <f>FC_TRA_RAIL_MTU_E!V67+FC_TRA_RAIL_CPT_E!V67+FC_TRA_RAIL_HST_E!V67+FC_TRA_RAIL_FRT_E!V67</f>
        <v>0</v>
      </c>
      <c r="W67" s="10">
        <f>FC_TRA_RAIL_MTU_E!W67+FC_TRA_RAIL_CPT_E!W67+FC_TRA_RAIL_HST_E!W67+FC_TRA_RAIL_FRT_E!W67</f>
        <v>0</v>
      </c>
      <c r="X67" s="10">
        <f>FC_TRA_RAIL_MTU_E!X67+FC_TRA_RAIL_CPT_E!X67+FC_TRA_RAIL_HST_E!X67+FC_TRA_RAIL_FRT_E!X67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FC_TRA_RAIL_MTU_E!C68+FC_TRA_RAIL_CPT_E!C68+FC_TRA_RAIL_HST_E!C68+FC_TRA_RAIL_FRT_E!C68</f>
        <v>0</v>
      </c>
      <c r="D68" s="10">
        <f>FC_TRA_RAIL_MTU_E!D68+FC_TRA_RAIL_CPT_E!D68+FC_TRA_RAIL_HST_E!D68+FC_TRA_RAIL_FRT_E!D68</f>
        <v>0</v>
      </c>
      <c r="E68" s="10">
        <f>FC_TRA_RAIL_MTU_E!E68+FC_TRA_RAIL_CPT_E!E68+FC_TRA_RAIL_HST_E!E68+FC_TRA_RAIL_FRT_E!E68</f>
        <v>0</v>
      </c>
      <c r="F68" s="10">
        <f>FC_TRA_RAIL_MTU_E!F68+FC_TRA_RAIL_CPT_E!F68+FC_TRA_RAIL_HST_E!F68+FC_TRA_RAIL_FRT_E!F68</f>
        <v>0</v>
      </c>
      <c r="G68" s="10">
        <f>FC_TRA_RAIL_MTU_E!G68+FC_TRA_RAIL_CPT_E!G68+FC_TRA_RAIL_HST_E!G68+FC_TRA_RAIL_FRT_E!G68</f>
        <v>0</v>
      </c>
      <c r="H68" s="10">
        <f>FC_TRA_RAIL_MTU_E!H68+FC_TRA_RAIL_CPT_E!H68+FC_TRA_RAIL_HST_E!H68+FC_TRA_RAIL_FRT_E!H68</f>
        <v>0</v>
      </c>
      <c r="I68" s="10">
        <f>FC_TRA_RAIL_MTU_E!I68+FC_TRA_RAIL_CPT_E!I68+FC_TRA_RAIL_HST_E!I68+FC_TRA_RAIL_FRT_E!I68</f>
        <v>0</v>
      </c>
      <c r="J68" s="10">
        <f>FC_TRA_RAIL_MTU_E!J68+FC_TRA_RAIL_CPT_E!J68+FC_TRA_RAIL_HST_E!J68+FC_TRA_RAIL_FRT_E!J68</f>
        <v>0</v>
      </c>
      <c r="K68" s="10">
        <f>FC_TRA_RAIL_MTU_E!K68+FC_TRA_RAIL_CPT_E!K68+FC_TRA_RAIL_HST_E!K68+FC_TRA_RAIL_FRT_E!K68</f>
        <v>0</v>
      </c>
      <c r="L68" s="10">
        <f>FC_TRA_RAIL_MTU_E!L68+FC_TRA_RAIL_CPT_E!L68+FC_TRA_RAIL_HST_E!L68+FC_TRA_RAIL_FRT_E!L68</f>
        <v>0</v>
      </c>
      <c r="M68" s="10">
        <f>FC_TRA_RAIL_MTU_E!M68+FC_TRA_RAIL_CPT_E!M68+FC_TRA_RAIL_HST_E!M68+FC_TRA_RAIL_FRT_E!M68</f>
        <v>0</v>
      </c>
      <c r="N68" s="10">
        <f>FC_TRA_RAIL_MTU_E!N68+FC_TRA_RAIL_CPT_E!N68+FC_TRA_RAIL_HST_E!N68+FC_TRA_RAIL_FRT_E!N68</f>
        <v>0</v>
      </c>
      <c r="O68" s="10">
        <f>FC_TRA_RAIL_MTU_E!O68+FC_TRA_RAIL_CPT_E!O68+FC_TRA_RAIL_HST_E!O68+FC_TRA_RAIL_FRT_E!O68</f>
        <v>0</v>
      </c>
      <c r="P68" s="10">
        <f>FC_TRA_RAIL_MTU_E!P68+FC_TRA_RAIL_CPT_E!P68+FC_TRA_RAIL_HST_E!P68+FC_TRA_RAIL_FRT_E!P68</f>
        <v>0</v>
      </c>
      <c r="Q68" s="10">
        <f>FC_TRA_RAIL_MTU_E!Q68+FC_TRA_RAIL_CPT_E!Q68+FC_TRA_RAIL_HST_E!Q68+FC_TRA_RAIL_FRT_E!Q68</f>
        <v>0</v>
      </c>
      <c r="R68" s="10">
        <f>FC_TRA_RAIL_MTU_E!R68+FC_TRA_RAIL_CPT_E!R68+FC_TRA_RAIL_HST_E!R68+FC_TRA_RAIL_FRT_E!R68</f>
        <v>0</v>
      </c>
      <c r="S68" s="10">
        <f>FC_TRA_RAIL_MTU_E!S68+FC_TRA_RAIL_CPT_E!S68+FC_TRA_RAIL_HST_E!S68+FC_TRA_RAIL_FRT_E!S68</f>
        <v>0</v>
      </c>
      <c r="T68" s="10">
        <f>FC_TRA_RAIL_MTU_E!T68+FC_TRA_RAIL_CPT_E!T68+FC_TRA_RAIL_HST_E!T68+FC_TRA_RAIL_FRT_E!T68</f>
        <v>0</v>
      </c>
      <c r="U68" s="10">
        <f>FC_TRA_RAIL_MTU_E!U68+FC_TRA_RAIL_CPT_E!U68+FC_TRA_RAIL_HST_E!U68+FC_TRA_RAIL_FRT_E!U68</f>
        <v>0</v>
      </c>
      <c r="V68" s="10">
        <f>FC_TRA_RAIL_MTU_E!V68+FC_TRA_RAIL_CPT_E!V68+FC_TRA_RAIL_HST_E!V68+FC_TRA_RAIL_FRT_E!V68</f>
        <v>0</v>
      </c>
      <c r="W68" s="10">
        <f>FC_TRA_RAIL_MTU_E!W68+FC_TRA_RAIL_CPT_E!W68+FC_TRA_RAIL_HST_E!W68+FC_TRA_RAIL_FRT_E!W68</f>
        <v>0</v>
      </c>
      <c r="X68" s="10">
        <f>FC_TRA_RAIL_MTU_E!X68+FC_TRA_RAIL_CPT_E!X68+FC_TRA_RAIL_HST_E!X68+FC_TRA_RAIL_FRT_E!X68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FC_TRA_RAIL_MTU_E!C69+FC_TRA_RAIL_CPT_E!C69+FC_TRA_RAIL_HST_E!C69+FC_TRA_RAIL_FRT_E!C69</f>
        <v>0</v>
      </c>
      <c r="D69" s="10">
        <f>FC_TRA_RAIL_MTU_E!D69+FC_TRA_RAIL_CPT_E!D69+FC_TRA_RAIL_HST_E!D69+FC_TRA_RAIL_FRT_E!D69</f>
        <v>0</v>
      </c>
      <c r="E69" s="10">
        <f>FC_TRA_RAIL_MTU_E!E69+FC_TRA_RAIL_CPT_E!E69+FC_TRA_RAIL_HST_E!E69+FC_TRA_RAIL_FRT_E!E69</f>
        <v>0</v>
      </c>
      <c r="F69" s="10">
        <f>FC_TRA_RAIL_MTU_E!F69+FC_TRA_RAIL_CPT_E!F69+FC_TRA_RAIL_HST_E!F69+FC_TRA_RAIL_FRT_E!F69</f>
        <v>0</v>
      </c>
      <c r="G69" s="10">
        <f>FC_TRA_RAIL_MTU_E!G69+FC_TRA_RAIL_CPT_E!G69+FC_TRA_RAIL_HST_E!G69+FC_TRA_RAIL_FRT_E!G69</f>
        <v>0</v>
      </c>
      <c r="H69" s="10">
        <f>FC_TRA_RAIL_MTU_E!H69+FC_TRA_RAIL_CPT_E!H69+FC_TRA_RAIL_HST_E!H69+FC_TRA_RAIL_FRT_E!H69</f>
        <v>0</v>
      </c>
      <c r="I69" s="10">
        <f>FC_TRA_RAIL_MTU_E!I69+FC_TRA_RAIL_CPT_E!I69+FC_TRA_RAIL_HST_E!I69+FC_TRA_RAIL_FRT_E!I69</f>
        <v>0</v>
      </c>
      <c r="J69" s="10">
        <f>FC_TRA_RAIL_MTU_E!J69+FC_TRA_RAIL_CPT_E!J69+FC_TRA_RAIL_HST_E!J69+FC_TRA_RAIL_FRT_E!J69</f>
        <v>0</v>
      </c>
      <c r="K69" s="10">
        <f>FC_TRA_RAIL_MTU_E!K69+FC_TRA_RAIL_CPT_E!K69+FC_TRA_RAIL_HST_E!K69+FC_TRA_RAIL_FRT_E!K69</f>
        <v>0</v>
      </c>
      <c r="L69" s="10">
        <f>FC_TRA_RAIL_MTU_E!L69+FC_TRA_RAIL_CPT_E!L69+FC_TRA_RAIL_HST_E!L69+FC_TRA_RAIL_FRT_E!L69</f>
        <v>0</v>
      </c>
      <c r="M69" s="10">
        <f>FC_TRA_RAIL_MTU_E!M69+FC_TRA_RAIL_CPT_E!M69+FC_TRA_RAIL_HST_E!M69+FC_TRA_RAIL_FRT_E!M69</f>
        <v>0</v>
      </c>
      <c r="N69" s="10">
        <f>FC_TRA_RAIL_MTU_E!N69+FC_TRA_RAIL_CPT_E!N69+FC_TRA_RAIL_HST_E!N69+FC_TRA_RAIL_FRT_E!N69</f>
        <v>0</v>
      </c>
      <c r="O69" s="10">
        <f>FC_TRA_RAIL_MTU_E!O69+FC_TRA_RAIL_CPT_E!O69+FC_TRA_RAIL_HST_E!O69+FC_TRA_RAIL_FRT_E!O69</f>
        <v>0</v>
      </c>
      <c r="P69" s="10">
        <f>FC_TRA_RAIL_MTU_E!P69+FC_TRA_RAIL_CPT_E!P69+FC_TRA_RAIL_HST_E!P69+FC_TRA_RAIL_FRT_E!P69</f>
        <v>0</v>
      </c>
      <c r="Q69" s="10">
        <f>FC_TRA_RAIL_MTU_E!Q69+FC_TRA_RAIL_CPT_E!Q69+FC_TRA_RAIL_HST_E!Q69+FC_TRA_RAIL_FRT_E!Q69</f>
        <v>0</v>
      </c>
      <c r="R69" s="10">
        <f>FC_TRA_RAIL_MTU_E!R69+FC_TRA_RAIL_CPT_E!R69+FC_TRA_RAIL_HST_E!R69+FC_TRA_RAIL_FRT_E!R69</f>
        <v>0</v>
      </c>
      <c r="S69" s="10">
        <f>FC_TRA_RAIL_MTU_E!S69+FC_TRA_RAIL_CPT_E!S69+FC_TRA_RAIL_HST_E!S69+FC_TRA_RAIL_FRT_E!S69</f>
        <v>0</v>
      </c>
      <c r="T69" s="10">
        <f>FC_TRA_RAIL_MTU_E!T69+FC_TRA_RAIL_CPT_E!T69+FC_TRA_RAIL_HST_E!T69+FC_TRA_RAIL_FRT_E!T69</f>
        <v>0</v>
      </c>
      <c r="U69" s="10">
        <f>FC_TRA_RAIL_MTU_E!U69+FC_TRA_RAIL_CPT_E!U69+FC_TRA_RAIL_HST_E!U69+FC_TRA_RAIL_FRT_E!U69</f>
        <v>0</v>
      </c>
      <c r="V69" s="10">
        <f>FC_TRA_RAIL_MTU_E!V69+FC_TRA_RAIL_CPT_E!V69+FC_TRA_RAIL_HST_E!V69+FC_TRA_RAIL_FRT_E!V69</f>
        <v>0</v>
      </c>
      <c r="W69" s="10">
        <f>FC_TRA_RAIL_MTU_E!W69+FC_TRA_RAIL_CPT_E!W69+FC_TRA_RAIL_HST_E!W69+FC_TRA_RAIL_FRT_E!W69</f>
        <v>0</v>
      </c>
      <c r="X69" s="10">
        <f>FC_TRA_RAIL_MTU_E!X69+FC_TRA_RAIL_CPT_E!X69+FC_TRA_RAIL_HST_E!X69+FC_TRA_RAIL_FRT_E!X69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FC_TRA_RAIL_MTU_E!C70+FC_TRA_RAIL_CPT_E!C70+FC_TRA_RAIL_HST_E!C70+FC_TRA_RAIL_FRT_E!C70</f>
        <v>0</v>
      </c>
      <c r="D70" s="10">
        <f>FC_TRA_RAIL_MTU_E!D70+FC_TRA_RAIL_CPT_E!D70+FC_TRA_RAIL_HST_E!D70+FC_TRA_RAIL_FRT_E!D70</f>
        <v>0</v>
      </c>
      <c r="E70" s="10">
        <f>FC_TRA_RAIL_MTU_E!E70+FC_TRA_RAIL_CPT_E!E70+FC_TRA_RAIL_HST_E!E70+FC_TRA_RAIL_FRT_E!E70</f>
        <v>0</v>
      </c>
      <c r="F70" s="10">
        <f>FC_TRA_RAIL_MTU_E!F70+FC_TRA_RAIL_CPT_E!F70+FC_TRA_RAIL_HST_E!F70+FC_TRA_RAIL_FRT_E!F70</f>
        <v>0</v>
      </c>
      <c r="G70" s="10">
        <f>FC_TRA_RAIL_MTU_E!G70+FC_TRA_RAIL_CPT_E!G70+FC_TRA_RAIL_HST_E!G70+FC_TRA_RAIL_FRT_E!G70</f>
        <v>0</v>
      </c>
      <c r="H70" s="10">
        <f>FC_TRA_RAIL_MTU_E!H70+FC_TRA_RAIL_CPT_E!H70+FC_TRA_RAIL_HST_E!H70+FC_TRA_RAIL_FRT_E!H70</f>
        <v>0</v>
      </c>
      <c r="I70" s="10">
        <f>FC_TRA_RAIL_MTU_E!I70+FC_TRA_RAIL_CPT_E!I70+FC_TRA_RAIL_HST_E!I70+FC_TRA_RAIL_FRT_E!I70</f>
        <v>0</v>
      </c>
      <c r="J70" s="10">
        <f>FC_TRA_RAIL_MTU_E!J70+FC_TRA_RAIL_CPT_E!J70+FC_TRA_RAIL_HST_E!J70+FC_TRA_RAIL_FRT_E!J70</f>
        <v>0</v>
      </c>
      <c r="K70" s="10">
        <f>FC_TRA_RAIL_MTU_E!K70+FC_TRA_RAIL_CPT_E!K70+FC_TRA_RAIL_HST_E!K70+FC_TRA_RAIL_FRT_E!K70</f>
        <v>0</v>
      </c>
      <c r="L70" s="10">
        <f>FC_TRA_RAIL_MTU_E!L70+FC_TRA_RAIL_CPT_E!L70+FC_TRA_RAIL_HST_E!L70+FC_TRA_RAIL_FRT_E!L70</f>
        <v>0</v>
      </c>
      <c r="M70" s="10">
        <f>FC_TRA_RAIL_MTU_E!M70+FC_TRA_RAIL_CPT_E!M70+FC_TRA_RAIL_HST_E!M70+FC_TRA_RAIL_FRT_E!M70</f>
        <v>0</v>
      </c>
      <c r="N70" s="10">
        <f>FC_TRA_RAIL_MTU_E!N70+FC_TRA_RAIL_CPT_E!N70+FC_TRA_RAIL_HST_E!N70+FC_TRA_RAIL_FRT_E!N70</f>
        <v>0</v>
      </c>
      <c r="O70" s="10">
        <f>FC_TRA_RAIL_MTU_E!O70+FC_TRA_RAIL_CPT_E!O70+FC_TRA_RAIL_HST_E!O70+FC_TRA_RAIL_FRT_E!O70</f>
        <v>0</v>
      </c>
      <c r="P70" s="10">
        <f>FC_TRA_RAIL_MTU_E!P70+FC_TRA_RAIL_CPT_E!P70+FC_TRA_RAIL_HST_E!P70+FC_TRA_RAIL_FRT_E!P70</f>
        <v>0</v>
      </c>
      <c r="Q70" s="10">
        <f>FC_TRA_RAIL_MTU_E!Q70+FC_TRA_RAIL_CPT_E!Q70+FC_TRA_RAIL_HST_E!Q70+FC_TRA_RAIL_FRT_E!Q70</f>
        <v>0</v>
      </c>
      <c r="R70" s="10">
        <f>FC_TRA_RAIL_MTU_E!R70+FC_TRA_RAIL_CPT_E!R70+FC_TRA_RAIL_HST_E!R70+FC_TRA_RAIL_FRT_E!R70</f>
        <v>0</v>
      </c>
      <c r="S70" s="10">
        <f>FC_TRA_RAIL_MTU_E!S70+FC_TRA_RAIL_CPT_E!S70+FC_TRA_RAIL_HST_E!S70+FC_TRA_RAIL_FRT_E!S70</f>
        <v>0</v>
      </c>
      <c r="T70" s="10">
        <f>FC_TRA_RAIL_MTU_E!T70+FC_TRA_RAIL_CPT_E!T70+FC_TRA_RAIL_HST_E!T70+FC_TRA_RAIL_FRT_E!T70</f>
        <v>0</v>
      </c>
      <c r="U70" s="10">
        <f>FC_TRA_RAIL_MTU_E!U70+FC_TRA_RAIL_CPT_E!U70+FC_TRA_RAIL_HST_E!U70+FC_TRA_RAIL_FRT_E!U70</f>
        <v>0</v>
      </c>
      <c r="V70" s="10">
        <f>FC_TRA_RAIL_MTU_E!V70+FC_TRA_RAIL_CPT_E!V70+FC_TRA_RAIL_HST_E!V70+FC_TRA_RAIL_FRT_E!V70</f>
        <v>0</v>
      </c>
      <c r="W70" s="10">
        <f>FC_TRA_RAIL_MTU_E!W70+FC_TRA_RAIL_CPT_E!W70+FC_TRA_RAIL_HST_E!W70+FC_TRA_RAIL_FRT_E!W70</f>
        <v>0</v>
      </c>
      <c r="X70" s="10">
        <f>FC_TRA_RAIL_MTU_E!X70+FC_TRA_RAIL_CPT_E!X70+FC_TRA_RAIL_HST_E!X70+FC_TRA_RAIL_FRT_E!X70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FC_TRA_RAIL_MTU_E!C72+FC_TRA_RAIL_CPT_E!C72+FC_TRA_RAIL_HST_E!C72+FC_TRA_RAIL_FRT_E!C72</f>
        <v>0</v>
      </c>
      <c r="D72" s="10">
        <f>FC_TRA_RAIL_MTU_E!D72+FC_TRA_RAIL_CPT_E!D72+FC_TRA_RAIL_HST_E!D72+FC_TRA_RAIL_FRT_E!D72</f>
        <v>0</v>
      </c>
      <c r="E72" s="10">
        <f>FC_TRA_RAIL_MTU_E!E72+FC_TRA_RAIL_CPT_E!E72+FC_TRA_RAIL_HST_E!E72+FC_TRA_RAIL_FRT_E!E72</f>
        <v>0</v>
      </c>
      <c r="F72" s="10">
        <f>FC_TRA_RAIL_MTU_E!F72+FC_TRA_RAIL_CPT_E!F72+FC_TRA_RAIL_HST_E!F72+FC_TRA_RAIL_FRT_E!F72</f>
        <v>0</v>
      </c>
      <c r="G72" s="10">
        <f>FC_TRA_RAIL_MTU_E!G72+FC_TRA_RAIL_CPT_E!G72+FC_TRA_RAIL_HST_E!G72+FC_TRA_RAIL_FRT_E!G72</f>
        <v>0</v>
      </c>
      <c r="H72" s="10">
        <f>FC_TRA_RAIL_MTU_E!H72+FC_TRA_RAIL_CPT_E!H72+FC_TRA_RAIL_HST_E!H72+FC_TRA_RAIL_FRT_E!H72</f>
        <v>0</v>
      </c>
      <c r="I72" s="10">
        <f>FC_TRA_RAIL_MTU_E!I72+FC_TRA_RAIL_CPT_E!I72+FC_TRA_RAIL_HST_E!I72+FC_TRA_RAIL_FRT_E!I72</f>
        <v>0</v>
      </c>
      <c r="J72" s="10">
        <f>FC_TRA_RAIL_MTU_E!J72+FC_TRA_RAIL_CPT_E!J72+FC_TRA_RAIL_HST_E!J72+FC_TRA_RAIL_FRT_E!J72</f>
        <v>0</v>
      </c>
      <c r="K72" s="10">
        <f>FC_TRA_RAIL_MTU_E!K72+FC_TRA_RAIL_CPT_E!K72+FC_TRA_RAIL_HST_E!K72+FC_TRA_RAIL_FRT_E!K72</f>
        <v>0</v>
      </c>
      <c r="L72" s="10">
        <f>FC_TRA_RAIL_MTU_E!L72+FC_TRA_RAIL_CPT_E!L72+FC_TRA_RAIL_HST_E!L72+FC_TRA_RAIL_FRT_E!L72</f>
        <v>0</v>
      </c>
      <c r="M72" s="10">
        <f>FC_TRA_RAIL_MTU_E!M72+FC_TRA_RAIL_CPT_E!M72+FC_TRA_RAIL_HST_E!M72+FC_TRA_RAIL_FRT_E!M72</f>
        <v>0</v>
      </c>
      <c r="N72" s="10">
        <f>FC_TRA_RAIL_MTU_E!N72+FC_TRA_RAIL_CPT_E!N72+FC_TRA_RAIL_HST_E!N72+FC_TRA_RAIL_FRT_E!N72</f>
        <v>0</v>
      </c>
      <c r="O72" s="10">
        <f>FC_TRA_RAIL_MTU_E!O72+FC_TRA_RAIL_CPT_E!O72+FC_TRA_RAIL_HST_E!O72+FC_TRA_RAIL_FRT_E!O72</f>
        <v>0</v>
      </c>
      <c r="P72" s="10">
        <f>FC_TRA_RAIL_MTU_E!P72+FC_TRA_RAIL_CPT_E!P72+FC_TRA_RAIL_HST_E!P72+FC_TRA_RAIL_FRT_E!P72</f>
        <v>0</v>
      </c>
      <c r="Q72" s="10">
        <f>FC_TRA_RAIL_MTU_E!Q72+FC_TRA_RAIL_CPT_E!Q72+FC_TRA_RAIL_HST_E!Q72+FC_TRA_RAIL_FRT_E!Q72</f>
        <v>0</v>
      </c>
      <c r="R72" s="10">
        <f>FC_TRA_RAIL_MTU_E!R72+FC_TRA_RAIL_CPT_E!R72+FC_TRA_RAIL_HST_E!R72+FC_TRA_RAIL_FRT_E!R72</f>
        <v>0</v>
      </c>
      <c r="S72" s="10">
        <f>FC_TRA_RAIL_MTU_E!S72+FC_TRA_RAIL_CPT_E!S72+FC_TRA_RAIL_HST_E!S72+FC_TRA_RAIL_FRT_E!S72</f>
        <v>0</v>
      </c>
      <c r="T72" s="10">
        <f>FC_TRA_RAIL_MTU_E!T72+FC_TRA_RAIL_CPT_E!T72+FC_TRA_RAIL_HST_E!T72+FC_TRA_RAIL_FRT_E!T72</f>
        <v>0</v>
      </c>
      <c r="U72" s="10">
        <f>FC_TRA_RAIL_MTU_E!U72+FC_TRA_RAIL_CPT_E!U72+FC_TRA_RAIL_HST_E!U72+FC_TRA_RAIL_FRT_E!U72</f>
        <v>0</v>
      </c>
      <c r="V72" s="10">
        <f>FC_TRA_RAIL_MTU_E!V72+FC_TRA_RAIL_CPT_E!V72+FC_TRA_RAIL_HST_E!V72+FC_TRA_RAIL_FRT_E!V72</f>
        <v>0</v>
      </c>
      <c r="W72" s="10">
        <f>FC_TRA_RAIL_MTU_E!W72+FC_TRA_RAIL_CPT_E!W72+FC_TRA_RAIL_HST_E!W72+FC_TRA_RAIL_FRT_E!W72</f>
        <v>0</v>
      </c>
      <c r="X72" s="10">
        <f>FC_TRA_RAIL_MTU_E!X72+FC_TRA_RAIL_CPT_E!X72+FC_TRA_RAIL_HST_E!X72+FC_TRA_RAIL_FRT_E!X72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FC_TRA_RAIL_MTU_E!C73+FC_TRA_RAIL_CPT_E!C73+FC_TRA_RAIL_HST_E!C73+FC_TRA_RAIL_FRT_E!C73</f>
        <v>0</v>
      </c>
      <c r="D73" s="10">
        <f>FC_TRA_RAIL_MTU_E!D73+FC_TRA_RAIL_CPT_E!D73+FC_TRA_RAIL_HST_E!D73+FC_TRA_RAIL_FRT_E!D73</f>
        <v>0</v>
      </c>
      <c r="E73" s="10">
        <f>FC_TRA_RAIL_MTU_E!E73+FC_TRA_RAIL_CPT_E!E73+FC_TRA_RAIL_HST_E!E73+FC_TRA_RAIL_FRT_E!E73</f>
        <v>0</v>
      </c>
      <c r="F73" s="10">
        <f>FC_TRA_RAIL_MTU_E!F73+FC_TRA_RAIL_CPT_E!F73+FC_TRA_RAIL_HST_E!F73+FC_TRA_RAIL_FRT_E!F73</f>
        <v>0</v>
      </c>
      <c r="G73" s="10">
        <f>FC_TRA_RAIL_MTU_E!G73+FC_TRA_RAIL_CPT_E!G73+FC_TRA_RAIL_HST_E!G73+FC_TRA_RAIL_FRT_E!G73</f>
        <v>0</v>
      </c>
      <c r="H73" s="10">
        <f>FC_TRA_RAIL_MTU_E!H73+FC_TRA_RAIL_CPT_E!H73+FC_TRA_RAIL_HST_E!H73+FC_TRA_RAIL_FRT_E!H73</f>
        <v>0</v>
      </c>
      <c r="I73" s="10">
        <f>FC_TRA_RAIL_MTU_E!I73+FC_TRA_RAIL_CPT_E!I73+FC_TRA_RAIL_HST_E!I73+FC_TRA_RAIL_FRT_E!I73</f>
        <v>0</v>
      </c>
      <c r="J73" s="10">
        <f>FC_TRA_RAIL_MTU_E!J73+FC_TRA_RAIL_CPT_E!J73+FC_TRA_RAIL_HST_E!J73+FC_TRA_RAIL_FRT_E!J73</f>
        <v>0</v>
      </c>
      <c r="K73" s="10">
        <f>FC_TRA_RAIL_MTU_E!K73+FC_TRA_RAIL_CPT_E!K73+FC_TRA_RAIL_HST_E!K73+FC_TRA_RAIL_FRT_E!K73</f>
        <v>0</v>
      </c>
      <c r="L73" s="10">
        <f>FC_TRA_RAIL_MTU_E!L73+FC_TRA_RAIL_CPT_E!L73+FC_TRA_RAIL_HST_E!L73+FC_TRA_RAIL_FRT_E!L73</f>
        <v>0</v>
      </c>
      <c r="M73" s="10">
        <f>FC_TRA_RAIL_MTU_E!M73+FC_TRA_RAIL_CPT_E!M73+FC_TRA_RAIL_HST_E!M73+FC_TRA_RAIL_FRT_E!M73</f>
        <v>0</v>
      </c>
      <c r="N73" s="10">
        <f>FC_TRA_RAIL_MTU_E!N73+FC_TRA_RAIL_CPT_E!N73+FC_TRA_RAIL_HST_E!N73+FC_TRA_RAIL_FRT_E!N73</f>
        <v>0</v>
      </c>
      <c r="O73" s="10">
        <f>FC_TRA_RAIL_MTU_E!O73+FC_TRA_RAIL_CPT_E!O73+FC_TRA_RAIL_HST_E!O73+FC_TRA_RAIL_FRT_E!O73</f>
        <v>0</v>
      </c>
      <c r="P73" s="10">
        <f>FC_TRA_RAIL_MTU_E!P73+FC_TRA_RAIL_CPT_E!P73+FC_TRA_RAIL_HST_E!P73+FC_TRA_RAIL_FRT_E!P73</f>
        <v>0</v>
      </c>
      <c r="Q73" s="10">
        <f>FC_TRA_RAIL_MTU_E!Q73+FC_TRA_RAIL_CPT_E!Q73+FC_TRA_RAIL_HST_E!Q73+FC_TRA_RAIL_FRT_E!Q73</f>
        <v>0</v>
      </c>
      <c r="R73" s="10">
        <f>FC_TRA_RAIL_MTU_E!R73+FC_TRA_RAIL_CPT_E!R73+FC_TRA_RAIL_HST_E!R73+FC_TRA_RAIL_FRT_E!R73</f>
        <v>0</v>
      </c>
      <c r="S73" s="10">
        <f>FC_TRA_RAIL_MTU_E!S73+FC_TRA_RAIL_CPT_E!S73+FC_TRA_RAIL_HST_E!S73+FC_TRA_RAIL_FRT_E!S73</f>
        <v>0</v>
      </c>
      <c r="T73" s="10">
        <f>FC_TRA_RAIL_MTU_E!T73+FC_TRA_RAIL_CPT_E!T73+FC_TRA_RAIL_HST_E!T73+FC_TRA_RAIL_FRT_E!T73</f>
        <v>0</v>
      </c>
      <c r="U73" s="10">
        <f>FC_TRA_RAIL_MTU_E!U73+FC_TRA_RAIL_CPT_E!U73+FC_TRA_RAIL_HST_E!U73+FC_TRA_RAIL_FRT_E!U73</f>
        <v>0</v>
      </c>
      <c r="V73" s="10">
        <f>FC_TRA_RAIL_MTU_E!V73+FC_TRA_RAIL_CPT_E!V73+FC_TRA_RAIL_HST_E!V73+FC_TRA_RAIL_FRT_E!V73</f>
        <v>0</v>
      </c>
      <c r="W73" s="10">
        <f>FC_TRA_RAIL_MTU_E!W73+FC_TRA_RAIL_CPT_E!W73+FC_TRA_RAIL_HST_E!W73+FC_TRA_RAIL_FRT_E!W73</f>
        <v>0</v>
      </c>
      <c r="X73" s="10">
        <f>FC_TRA_RAIL_MTU_E!X73+FC_TRA_RAIL_CPT_E!X73+FC_TRA_RAIL_HST_E!X73+FC_TRA_RAIL_FRT_E!X73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FC_TRA_RAIL_MTU_E!C74+FC_TRA_RAIL_CPT_E!C74+FC_TRA_RAIL_HST_E!C74+FC_TRA_RAIL_FRT_E!C74</f>
        <v>0</v>
      </c>
      <c r="D74" s="37">
        <f>FC_TRA_RAIL_MTU_E!D74+FC_TRA_RAIL_CPT_E!D74+FC_TRA_RAIL_HST_E!D74+FC_TRA_RAIL_FRT_E!D74</f>
        <v>0</v>
      </c>
      <c r="E74" s="37">
        <f>FC_TRA_RAIL_MTU_E!E74+FC_TRA_RAIL_CPT_E!E74+FC_TRA_RAIL_HST_E!E74+FC_TRA_RAIL_FRT_E!E74</f>
        <v>0</v>
      </c>
      <c r="F74" s="37">
        <f>FC_TRA_RAIL_MTU_E!F74+FC_TRA_RAIL_CPT_E!F74+FC_TRA_RAIL_HST_E!F74+FC_TRA_RAIL_FRT_E!F74</f>
        <v>0</v>
      </c>
      <c r="G74" s="37">
        <f>FC_TRA_RAIL_MTU_E!G74+FC_TRA_RAIL_CPT_E!G74+FC_TRA_RAIL_HST_E!G74+FC_TRA_RAIL_FRT_E!G74</f>
        <v>0</v>
      </c>
      <c r="H74" s="37">
        <f>FC_TRA_RAIL_MTU_E!H74+FC_TRA_RAIL_CPT_E!H74+FC_TRA_RAIL_HST_E!H74+FC_TRA_RAIL_FRT_E!H74</f>
        <v>0</v>
      </c>
      <c r="I74" s="37">
        <f>FC_TRA_RAIL_MTU_E!I74+FC_TRA_RAIL_CPT_E!I74+FC_TRA_RAIL_HST_E!I74+FC_TRA_RAIL_FRT_E!I74</f>
        <v>0</v>
      </c>
      <c r="J74" s="37">
        <f>FC_TRA_RAIL_MTU_E!J74+FC_TRA_RAIL_CPT_E!J74+FC_TRA_RAIL_HST_E!J74+FC_TRA_RAIL_FRT_E!J74</f>
        <v>0</v>
      </c>
      <c r="K74" s="37">
        <f>FC_TRA_RAIL_MTU_E!K74+FC_TRA_RAIL_CPT_E!K74+FC_TRA_RAIL_HST_E!K74+FC_TRA_RAIL_FRT_E!K74</f>
        <v>0</v>
      </c>
      <c r="L74" s="37">
        <f>FC_TRA_RAIL_MTU_E!L74+FC_TRA_RAIL_CPT_E!L74+FC_TRA_RAIL_HST_E!L74+FC_TRA_RAIL_FRT_E!L74</f>
        <v>0</v>
      </c>
      <c r="M74" s="37">
        <f>FC_TRA_RAIL_MTU_E!M74+FC_TRA_RAIL_CPT_E!M74+FC_TRA_RAIL_HST_E!M74+FC_TRA_RAIL_FRT_E!M74</f>
        <v>0</v>
      </c>
      <c r="N74" s="37">
        <f>FC_TRA_RAIL_MTU_E!N74+FC_TRA_RAIL_CPT_E!N74+FC_TRA_RAIL_HST_E!N74+FC_TRA_RAIL_FRT_E!N74</f>
        <v>0</v>
      </c>
      <c r="O74" s="37">
        <f>FC_TRA_RAIL_MTU_E!O74+FC_TRA_RAIL_CPT_E!O74+FC_TRA_RAIL_HST_E!O74+FC_TRA_RAIL_FRT_E!O74</f>
        <v>0</v>
      </c>
      <c r="P74" s="37">
        <f>FC_TRA_RAIL_MTU_E!P74+FC_TRA_RAIL_CPT_E!P74+FC_TRA_RAIL_HST_E!P74+FC_TRA_RAIL_FRT_E!P74</f>
        <v>0</v>
      </c>
      <c r="Q74" s="37">
        <f>FC_TRA_RAIL_MTU_E!Q74+FC_TRA_RAIL_CPT_E!Q74+FC_TRA_RAIL_HST_E!Q74+FC_TRA_RAIL_FRT_E!Q74</f>
        <v>0</v>
      </c>
      <c r="R74" s="37">
        <f>FC_TRA_RAIL_MTU_E!R74+FC_TRA_RAIL_CPT_E!R74+FC_TRA_RAIL_HST_E!R74+FC_TRA_RAIL_FRT_E!R74</f>
        <v>0</v>
      </c>
      <c r="S74" s="37">
        <f>FC_TRA_RAIL_MTU_E!S74+FC_TRA_RAIL_CPT_E!S74+FC_TRA_RAIL_HST_E!S74+FC_TRA_RAIL_FRT_E!S74</f>
        <v>0</v>
      </c>
      <c r="T74" s="37">
        <f>FC_TRA_RAIL_MTU_E!T74+FC_TRA_RAIL_CPT_E!T74+FC_TRA_RAIL_HST_E!T74+FC_TRA_RAIL_FRT_E!T74</f>
        <v>0</v>
      </c>
      <c r="U74" s="37">
        <f>FC_TRA_RAIL_MTU_E!U74+FC_TRA_RAIL_CPT_E!U74+FC_TRA_RAIL_HST_E!U74+FC_TRA_RAIL_FRT_E!U74</f>
        <v>0</v>
      </c>
      <c r="V74" s="37">
        <f>FC_TRA_RAIL_MTU_E!V74+FC_TRA_RAIL_CPT_E!V74+FC_TRA_RAIL_HST_E!V74+FC_TRA_RAIL_FRT_E!V74</f>
        <v>0</v>
      </c>
      <c r="W74" s="37">
        <f>FC_TRA_RAIL_MTU_E!W74+FC_TRA_RAIL_CPT_E!W74+FC_TRA_RAIL_HST_E!W74+FC_TRA_RAIL_FRT_E!W74</f>
        <v>0</v>
      </c>
      <c r="X74" s="37">
        <f>FC_TRA_RAIL_MTU_E!X74+FC_TRA_RAIL_CPT_E!X74+FC_TRA_RAIL_HST_E!X74+FC_TRA_RAIL_FRT_E!X74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FC_TRA_RAIL_MTU_E!C75+FC_TRA_RAIL_CPT_E!C75+FC_TRA_RAIL_HST_E!C75+FC_TRA_RAIL_FRT_E!C75</f>
        <v>0</v>
      </c>
      <c r="D75" s="37">
        <f>FC_TRA_RAIL_MTU_E!D75+FC_TRA_RAIL_CPT_E!D75+FC_TRA_RAIL_HST_E!D75+FC_TRA_RAIL_FRT_E!D75</f>
        <v>0</v>
      </c>
      <c r="E75" s="37">
        <f>FC_TRA_RAIL_MTU_E!E75+FC_TRA_RAIL_CPT_E!E75+FC_TRA_RAIL_HST_E!E75+FC_TRA_RAIL_FRT_E!E75</f>
        <v>0</v>
      </c>
      <c r="F75" s="37">
        <f>FC_TRA_RAIL_MTU_E!F75+FC_TRA_RAIL_CPT_E!F75+FC_TRA_RAIL_HST_E!F75+FC_TRA_RAIL_FRT_E!F75</f>
        <v>0</v>
      </c>
      <c r="G75" s="37">
        <f>FC_TRA_RAIL_MTU_E!G75+FC_TRA_RAIL_CPT_E!G75+FC_TRA_RAIL_HST_E!G75+FC_TRA_RAIL_FRT_E!G75</f>
        <v>0</v>
      </c>
      <c r="H75" s="37">
        <f>FC_TRA_RAIL_MTU_E!H75+FC_TRA_RAIL_CPT_E!H75+FC_TRA_RAIL_HST_E!H75+FC_TRA_RAIL_FRT_E!H75</f>
        <v>0</v>
      </c>
      <c r="I75" s="37">
        <f>FC_TRA_RAIL_MTU_E!I75+FC_TRA_RAIL_CPT_E!I75+FC_TRA_RAIL_HST_E!I75+FC_TRA_RAIL_FRT_E!I75</f>
        <v>0</v>
      </c>
      <c r="J75" s="37">
        <f>FC_TRA_RAIL_MTU_E!J75+FC_TRA_RAIL_CPT_E!J75+FC_TRA_RAIL_HST_E!J75+FC_TRA_RAIL_FRT_E!J75</f>
        <v>0</v>
      </c>
      <c r="K75" s="37">
        <f>FC_TRA_RAIL_MTU_E!K75+FC_TRA_RAIL_CPT_E!K75+FC_TRA_RAIL_HST_E!K75+FC_TRA_RAIL_FRT_E!K75</f>
        <v>0</v>
      </c>
      <c r="L75" s="37">
        <f>FC_TRA_RAIL_MTU_E!L75+FC_TRA_RAIL_CPT_E!L75+FC_TRA_RAIL_HST_E!L75+FC_TRA_RAIL_FRT_E!L75</f>
        <v>0</v>
      </c>
      <c r="M75" s="37">
        <f>FC_TRA_RAIL_MTU_E!M75+FC_TRA_RAIL_CPT_E!M75+FC_TRA_RAIL_HST_E!M75+FC_TRA_RAIL_FRT_E!M75</f>
        <v>0</v>
      </c>
      <c r="N75" s="37">
        <f>FC_TRA_RAIL_MTU_E!N75+FC_TRA_RAIL_CPT_E!N75+FC_TRA_RAIL_HST_E!N75+FC_TRA_RAIL_FRT_E!N75</f>
        <v>0</v>
      </c>
      <c r="O75" s="37">
        <f>FC_TRA_RAIL_MTU_E!O75+FC_TRA_RAIL_CPT_E!O75+FC_TRA_RAIL_HST_E!O75+FC_TRA_RAIL_FRT_E!O75</f>
        <v>0</v>
      </c>
      <c r="P75" s="37">
        <f>FC_TRA_RAIL_MTU_E!P75+FC_TRA_RAIL_CPT_E!P75+FC_TRA_RAIL_HST_E!P75+FC_TRA_RAIL_FRT_E!P75</f>
        <v>0</v>
      </c>
      <c r="Q75" s="37">
        <f>FC_TRA_RAIL_MTU_E!Q75+FC_TRA_RAIL_CPT_E!Q75+FC_TRA_RAIL_HST_E!Q75+FC_TRA_RAIL_FRT_E!Q75</f>
        <v>0</v>
      </c>
      <c r="R75" s="37">
        <f>FC_TRA_RAIL_MTU_E!R75+FC_TRA_RAIL_CPT_E!R75+FC_TRA_RAIL_HST_E!R75+FC_TRA_RAIL_FRT_E!R75</f>
        <v>0</v>
      </c>
      <c r="S75" s="37">
        <f>FC_TRA_RAIL_MTU_E!S75+FC_TRA_RAIL_CPT_E!S75+FC_TRA_RAIL_HST_E!S75+FC_TRA_RAIL_FRT_E!S75</f>
        <v>0</v>
      </c>
      <c r="T75" s="37">
        <f>FC_TRA_RAIL_MTU_E!T75+FC_TRA_RAIL_CPT_E!T75+FC_TRA_RAIL_HST_E!T75+FC_TRA_RAIL_FRT_E!T75</f>
        <v>0</v>
      </c>
      <c r="U75" s="37">
        <f>FC_TRA_RAIL_MTU_E!U75+FC_TRA_RAIL_CPT_E!U75+FC_TRA_RAIL_HST_E!U75+FC_TRA_RAIL_FRT_E!U75</f>
        <v>0</v>
      </c>
      <c r="V75" s="37">
        <f>FC_TRA_RAIL_MTU_E!V75+FC_TRA_RAIL_CPT_E!V75+FC_TRA_RAIL_HST_E!V75+FC_TRA_RAIL_FRT_E!V75</f>
        <v>0</v>
      </c>
      <c r="W75" s="37">
        <f>FC_TRA_RAIL_MTU_E!W75+FC_TRA_RAIL_CPT_E!W75+FC_TRA_RAIL_HST_E!W75+FC_TRA_RAIL_FRT_E!W75</f>
        <v>0</v>
      </c>
      <c r="X75" s="37">
        <f>FC_TRA_RAIL_MTU_E!X75+FC_TRA_RAIL_CPT_E!X75+FC_TRA_RAIL_HST_E!X75+FC_TRA_RAIL_FRT_E!X75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FC_TRA_RAIL_MTU_E!C76+FC_TRA_RAIL_CPT_E!C76+FC_TRA_RAIL_HST_E!C76+FC_TRA_RAIL_FRT_E!C76</f>
        <v>140.4987102321582</v>
      </c>
      <c r="D76" s="40">
        <f>FC_TRA_RAIL_MTU_E!D76+FC_TRA_RAIL_CPT_E!D76+FC_TRA_RAIL_HST_E!D76+FC_TRA_RAIL_FRT_E!D76</f>
        <v>135.94153052450559</v>
      </c>
      <c r="E76" s="40">
        <f>FC_TRA_RAIL_MTU_E!E76+FC_TRA_RAIL_CPT_E!E76+FC_TRA_RAIL_HST_E!E76+FC_TRA_RAIL_FRT_E!E76</f>
        <v>134.2218400687876</v>
      </c>
      <c r="F76" s="40">
        <f>FC_TRA_RAIL_MTU_E!F76+FC_TRA_RAIL_CPT_E!F76+FC_TRA_RAIL_HST_E!F76+FC_TRA_RAIL_FRT_E!F76</f>
        <v>136.62940670679279</v>
      </c>
      <c r="G76" s="40">
        <f>FC_TRA_RAIL_MTU_E!G76+FC_TRA_RAIL_CPT_E!G76+FC_TRA_RAIL_HST_E!G76+FC_TRA_RAIL_FRT_E!G76</f>
        <v>141.96044711951851</v>
      </c>
      <c r="H76" s="40">
        <f>FC_TRA_RAIL_MTU_E!H76+FC_TRA_RAIL_CPT_E!H76+FC_TRA_RAIL_HST_E!H76+FC_TRA_RAIL_FRT_E!H76</f>
        <v>138.60705073086839</v>
      </c>
      <c r="I76" s="40">
        <f>FC_TRA_RAIL_MTU_E!I76+FC_TRA_RAIL_CPT_E!I76+FC_TRA_RAIL_HST_E!I76+FC_TRA_RAIL_FRT_E!I76</f>
        <v>138.26311263972491</v>
      </c>
      <c r="J76" s="40">
        <f>FC_TRA_RAIL_MTU_E!J76+FC_TRA_RAIL_CPT_E!J76+FC_TRA_RAIL_HST_E!J76+FC_TRA_RAIL_FRT_E!J76</f>
        <v>136.19948409286329</v>
      </c>
      <c r="K76" s="40">
        <f>FC_TRA_RAIL_MTU_E!K76+FC_TRA_RAIL_CPT_E!K76+FC_TRA_RAIL_HST_E!K76+FC_TRA_RAIL_FRT_E!K76</f>
        <v>139.0369733447979</v>
      </c>
      <c r="L76" s="40">
        <f>FC_TRA_RAIL_MTU_E!L76+FC_TRA_RAIL_CPT_E!L76+FC_TRA_RAIL_HST_E!L76+FC_TRA_RAIL_FRT_E!L76</f>
        <v>143.59415305245051</v>
      </c>
      <c r="M76" s="40">
        <f>FC_TRA_RAIL_MTU_E!M76+FC_TRA_RAIL_CPT_E!M76+FC_TRA_RAIL_HST_E!M76+FC_TRA_RAIL_FRT_E!M76</f>
        <v>150.1289767841788</v>
      </c>
      <c r="N76" s="40">
        <f>FC_TRA_RAIL_MTU_E!N76+FC_TRA_RAIL_CPT_E!N76+FC_TRA_RAIL_HST_E!N76+FC_TRA_RAIL_FRT_E!N76</f>
        <v>148.58125537403271</v>
      </c>
      <c r="O76" s="40">
        <f>FC_TRA_RAIL_MTU_E!O76+FC_TRA_RAIL_CPT_E!O76+FC_TRA_RAIL_HST_E!O76+FC_TRA_RAIL_FRT_E!O76</f>
        <v>149.87102321582108</v>
      </c>
      <c r="P76" s="40">
        <f>FC_TRA_RAIL_MTU_E!P76+FC_TRA_RAIL_CPT_E!P76+FC_TRA_RAIL_HST_E!P76+FC_TRA_RAIL_FRT_E!P76</f>
        <v>147.54944110060191</v>
      </c>
      <c r="Q76" s="40">
        <f>FC_TRA_RAIL_MTU_E!Q76+FC_TRA_RAIL_CPT_E!Q76+FC_TRA_RAIL_HST_E!Q76+FC_TRA_RAIL_FRT_E!Q76</f>
        <v>141.530524505589</v>
      </c>
      <c r="R76" s="40">
        <f>FC_TRA_RAIL_MTU_E!R76+FC_TRA_RAIL_CPT_E!R76+FC_TRA_RAIL_HST_E!R76+FC_TRA_RAIL_FRT_E!R76</f>
        <v>141.1322441960447</v>
      </c>
      <c r="S76" s="40">
        <f>FC_TRA_RAIL_MTU_E!S76+FC_TRA_RAIL_CPT_E!S76+FC_TRA_RAIL_HST_E!S76+FC_TRA_RAIL_FRT_E!S76</f>
        <v>146.86999140154771</v>
      </c>
      <c r="T76" s="40">
        <f>FC_TRA_RAIL_MTU_E!T76+FC_TRA_RAIL_CPT_E!T76+FC_TRA_RAIL_HST_E!T76+FC_TRA_RAIL_FRT_E!T76</f>
        <v>147.59251934651761</v>
      </c>
      <c r="U76" s="40">
        <f>FC_TRA_RAIL_MTU_E!U76+FC_TRA_RAIL_CPT_E!U76+FC_TRA_RAIL_HST_E!U76+FC_TRA_RAIL_FRT_E!U76</f>
        <v>152.85674978503869</v>
      </c>
      <c r="V76" s="40">
        <f>FC_TRA_RAIL_MTU_E!V76+FC_TRA_RAIL_CPT_E!V76+FC_TRA_RAIL_HST_E!V76+FC_TRA_RAIL_FRT_E!V76</f>
        <v>156.03147033533961</v>
      </c>
      <c r="W76" s="40">
        <f>FC_TRA_RAIL_MTU_E!W76+FC_TRA_RAIL_CPT_E!W76+FC_TRA_RAIL_HST_E!W76+FC_TRA_RAIL_FRT_E!W76</f>
        <v>139.89845227858979</v>
      </c>
      <c r="X76" s="40">
        <f>FC_TRA_RAIL_MTU_E!X76+FC_TRA_RAIL_CPT_E!X76+FC_TRA_RAIL_HST_E!X76+FC_TRA_RAIL_FRT_E!X76</f>
        <v>139.76276870163366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377</v>
      </c>
      <c r="B1" s="4" t="s">
        <v>378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2.8761168700280959</v>
      </c>
      <c r="D2" s="31">
        <f t="shared" ref="D2:W2" si="1">SUM(D3,D17,D22,D25,D26,D51,D52,D71,D74,D75,D76)</f>
        <v>2.919439873185075</v>
      </c>
      <c r="E2" s="31">
        <f t="shared" si="1"/>
        <v>2.8055777413836815</v>
      </c>
      <c r="F2" s="31">
        <f t="shared" si="1"/>
        <v>2.8555526635910704</v>
      </c>
      <c r="G2" s="31">
        <f t="shared" si="1"/>
        <v>2.9906315094960845</v>
      </c>
      <c r="H2" s="31">
        <f t="shared" si="1"/>
        <v>2.9942707451046395</v>
      </c>
      <c r="I2" s="31">
        <f t="shared" si="1"/>
        <v>3.0652487360044502</v>
      </c>
      <c r="J2" s="31">
        <f t="shared" si="1"/>
        <v>3.167916481601635</v>
      </c>
      <c r="K2" s="31">
        <f t="shared" si="1"/>
        <v>3.2494318725002431</v>
      </c>
      <c r="L2" s="31">
        <f t="shared" si="1"/>
        <v>3.203082469442339</v>
      </c>
      <c r="M2" s="31">
        <f t="shared" si="1"/>
        <v>3.2572063108311213</v>
      </c>
      <c r="N2" s="31">
        <f t="shared" si="1"/>
        <v>3.3289586793424539</v>
      </c>
      <c r="O2" s="31">
        <f t="shared" si="1"/>
        <v>3.0315924183822687</v>
      </c>
      <c r="P2" s="31">
        <f t="shared" si="1"/>
        <v>3.1014082212970395</v>
      </c>
      <c r="Q2" s="31">
        <f t="shared" si="1"/>
        <v>3.0481598238442698</v>
      </c>
      <c r="R2" s="31">
        <f t="shared" si="1"/>
        <v>3.377257203245319</v>
      </c>
      <c r="S2" s="31">
        <f t="shared" si="1"/>
        <v>3.3857087433450936</v>
      </c>
      <c r="T2" s="31">
        <f t="shared" si="1"/>
        <v>3.2069604954205699</v>
      </c>
      <c r="U2" s="31">
        <f t="shared" si="1"/>
        <v>3.7278948938783856</v>
      </c>
      <c r="V2" s="31">
        <f t="shared" si="1"/>
        <v>3.7143264713197457</v>
      </c>
      <c r="W2" s="31">
        <f t="shared" si="1"/>
        <v>2.4192348567230475</v>
      </c>
      <c r="X2" s="31">
        <f t="shared" ref="X2" si="2">SUM(X3,X17,X22,X25,X26,X51,X52,X71,X74,X75,X76)</f>
        <v>2.5006697930424804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2.8761168700280959</v>
      </c>
      <c r="D76" s="40">
        <v>2.919439873185075</v>
      </c>
      <c r="E76" s="40">
        <v>2.8055777413836815</v>
      </c>
      <c r="F76" s="40">
        <v>2.8555526635910704</v>
      </c>
      <c r="G76" s="40">
        <v>2.9906315094960845</v>
      </c>
      <c r="H76" s="40">
        <v>2.9942707451046395</v>
      </c>
      <c r="I76" s="40">
        <v>3.0652487360044502</v>
      </c>
      <c r="J76" s="40">
        <v>3.167916481601635</v>
      </c>
      <c r="K76" s="40">
        <v>3.2494318725002431</v>
      </c>
      <c r="L76" s="40">
        <v>3.203082469442339</v>
      </c>
      <c r="M76" s="40">
        <v>3.2572063108311213</v>
      </c>
      <c r="N76" s="40">
        <v>3.3289586793424539</v>
      </c>
      <c r="O76" s="40">
        <v>3.0315924183822687</v>
      </c>
      <c r="P76" s="40">
        <v>3.1014082212970395</v>
      </c>
      <c r="Q76" s="40">
        <v>3.0481598238442698</v>
      </c>
      <c r="R76" s="40">
        <v>3.377257203245319</v>
      </c>
      <c r="S76" s="40">
        <v>3.3857087433450936</v>
      </c>
      <c r="T76" s="40">
        <v>3.2069604954205699</v>
      </c>
      <c r="U76" s="40">
        <v>3.7278948938783856</v>
      </c>
      <c r="V76" s="40">
        <v>3.7143264713197457</v>
      </c>
      <c r="W76" s="40">
        <v>2.4192348567230475</v>
      </c>
      <c r="X76" s="40">
        <v>2.5006697930424804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382</v>
      </c>
      <c r="B1" s="4" t="s">
        <v>379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156.22089458225926</v>
      </c>
      <c r="D2" s="31">
        <f t="shared" si="0"/>
        <v>149.31861431758077</v>
      </c>
      <c r="E2" s="31">
        <f t="shared" si="0"/>
        <v>148.89997227130354</v>
      </c>
      <c r="F2" s="31">
        <f t="shared" si="0"/>
        <v>147.84790890619647</v>
      </c>
      <c r="G2" s="31">
        <f t="shared" si="0"/>
        <v>150.71135271437834</v>
      </c>
      <c r="H2" s="31">
        <f t="shared" si="0"/>
        <v>145.08001976722329</v>
      </c>
      <c r="I2" s="31">
        <f t="shared" si="0"/>
        <v>144.65057315760961</v>
      </c>
      <c r="J2" s="31">
        <f t="shared" si="0"/>
        <v>139.13069377439456</v>
      </c>
      <c r="K2" s="31">
        <f t="shared" si="0"/>
        <v>142.16008342209005</v>
      </c>
      <c r="L2" s="31">
        <f t="shared" si="0"/>
        <v>148.34733553067991</v>
      </c>
      <c r="M2" s="31">
        <f t="shared" si="0"/>
        <v>157.98351802967247</v>
      </c>
      <c r="N2" s="31">
        <f t="shared" si="0"/>
        <v>154.02652659217671</v>
      </c>
      <c r="O2" s="31">
        <f t="shared" si="0"/>
        <v>151.7325160860899</v>
      </c>
      <c r="P2" s="31">
        <f t="shared" si="0"/>
        <v>149.88964576044299</v>
      </c>
      <c r="Q2" s="31">
        <f t="shared" si="0"/>
        <v>146.38633837212925</v>
      </c>
      <c r="R2" s="31">
        <f t="shared" si="0"/>
        <v>141.86704920206236</v>
      </c>
      <c r="S2" s="31">
        <f t="shared" si="0"/>
        <v>151.37747374591379</v>
      </c>
      <c r="T2" s="31">
        <f t="shared" si="0"/>
        <v>151.0923940957174</v>
      </c>
      <c r="U2" s="31">
        <f t="shared" si="0"/>
        <v>151.19578822250645</v>
      </c>
      <c r="V2" s="31">
        <f t="shared" si="0"/>
        <v>151.32115169823189</v>
      </c>
      <c r="W2" s="31">
        <f t="shared" si="0"/>
        <v>136.48514072039796</v>
      </c>
      <c r="X2" s="31">
        <f t="shared" ref="X2" si="1">SUM(X3,X17,X22,X25,X26,X51,X52,X71,X74,X75,X76)</f>
        <v>134.56556620518009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32.61167298445443</v>
      </c>
      <c r="D26" s="37">
        <f t="shared" si="14"/>
        <v>30.973320424599514</v>
      </c>
      <c r="E26" s="37">
        <f t="shared" si="14"/>
        <v>30.466115364397741</v>
      </c>
      <c r="F26" s="37">
        <f t="shared" si="14"/>
        <v>29.957447351580495</v>
      </c>
      <c r="G26" s="37">
        <f t="shared" si="14"/>
        <v>30.197445188392933</v>
      </c>
      <c r="H26" s="37">
        <f t="shared" si="14"/>
        <v>29.363955293169802</v>
      </c>
      <c r="I26" s="37">
        <f t="shared" si="14"/>
        <v>28.980772984623009</v>
      </c>
      <c r="J26" s="37">
        <f t="shared" si="14"/>
        <v>28.241704148602864</v>
      </c>
      <c r="K26" s="37">
        <f t="shared" si="14"/>
        <v>28.973673363993029</v>
      </c>
      <c r="L26" s="37">
        <f t="shared" si="14"/>
        <v>27.301547165908584</v>
      </c>
      <c r="M26" s="37">
        <f t="shared" si="14"/>
        <v>29.889510857365799</v>
      </c>
      <c r="N26" s="37">
        <f t="shared" si="14"/>
        <v>28.997769746805464</v>
      </c>
      <c r="O26" s="37">
        <f t="shared" si="14"/>
        <v>23.682552469471023</v>
      </c>
      <c r="P26" s="37">
        <f t="shared" si="14"/>
        <v>23.78716899976645</v>
      </c>
      <c r="Q26" s="37">
        <f t="shared" si="14"/>
        <v>24.669943515717719</v>
      </c>
      <c r="R26" s="37">
        <f t="shared" si="14"/>
        <v>25.461400707560713</v>
      </c>
      <c r="S26" s="37">
        <f t="shared" si="14"/>
        <v>25.358704395837197</v>
      </c>
      <c r="T26" s="37">
        <f t="shared" si="14"/>
        <v>23.719093051387233</v>
      </c>
      <c r="U26" s="37">
        <f t="shared" si="14"/>
        <v>19.826816452354834</v>
      </c>
      <c r="V26" s="37">
        <f t="shared" si="14"/>
        <v>17.104487088800393</v>
      </c>
      <c r="W26" s="37">
        <f t="shared" si="14"/>
        <v>16.271058754320208</v>
      </c>
      <c r="X26" s="37">
        <f t="shared" ref="X26" si="15">SUM(X27,X33)</f>
        <v>14.953910877205935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32.61167298445443</v>
      </c>
      <c r="D33" s="29">
        <f t="shared" si="18"/>
        <v>30.973320424599514</v>
      </c>
      <c r="E33" s="29">
        <f t="shared" si="18"/>
        <v>30.466115364397741</v>
      </c>
      <c r="F33" s="29">
        <f t="shared" si="18"/>
        <v>29.957447351580495</v>
      </c>
      <c r="G33" s="29">
        <f t="shared" si="18"/>
        <v>30.197445188392933</v>
      </c>
      <c r="H33" s="29">
        <f t="shared" si="18"/>
        <v>29.363955293169802</v>
      </c>
      <c r="I33" s="29">
        <f t="shared" si="18"/>
        <v>28.980772984623009</v>
      </c>
      <c r="J33" s="29">
        <f t="shared" si="18"/>
        <v>28.241704148602864</v>
      </c>
      <c r="K33" s="29">
        <f t="shared" si="18"/>
        <v>28.973673363993029</v>
      </c>
      <c r="L33" s="29">
        <f t="shared" si="18"/>
        <v>27.301547165908584</v>
      </c>
      <c r="M33" s="29">
        <f t="shared" si="18"/>
        <v>29.889510857365799</v>
      </c>
      <c r="N33" s="29">
        <f t="shared" si="18"/>
        <v>28.997769746805464</v>
      </c>
      <c r="O33" s="29">
        <f t="shared" si="18"/>
        <v>23.682552469471023</v>
      </c>
      <c r="P33" s="29">
        <f t="shared" si="18"/>
        <v>23.78716899976645</v>
      </c>
      <c r="Q33" s="29">
        <f t="shared" si="18"/>
        <v>24.669943515717719</v>
      </c>
      <c r="R33" s="29">
        <f t="shared" si="18"/>
        <v>25.461400707560713</v>
      </c>
      <c r="S33" s="29">
        <f t="shared" si="18"/>
        <v>25.358704395837197</v>
      </c>
      <c r="T33" s="29">
        <f t="shared" si="18"/>
        <v>23.719093051387233</v>
      </c>
      <c r="U33" s="29">
        <f t="shared" si="18"/>
        <v>19.826816452354834</v>
      </c>
      <c r="V33" s="29">
        <f t="shared" si="18"/>
        <v>17.104487088800393</v>
      </c>
      <c r="W33" s="29">
        <f t="shared" si="18"/>
        <v>16.271058754320208</v>
      </c>
      <c r="X33" s="29">
        <f t="shared" ref="X33" si="19">SUM(X34:X50)</f>
        <v>14.953910877205935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32.61167298445443</v>
      </c>
      <c r="D43" s="10">
        <v>30.973320424599514</v>
      </c>
      <c r="E43" s="10">
        <v>30.466115364397741</v>
      </c>
      <c r="F43" s="10">
        <v>29.957447351580495</v>
      </c>
      <c r="G43" s="10">
        <v>30.197445188392933</v>
      </c>
      <c r="H43" s="10">
        <v>29.363955293169802</v>
      </c>
      <c r="I43" s="10">
        <v>28.980772984623009</v>
      </c>
      <c r="J43" s="10">
        <v>28.241704148602864</v>
      </c>
      <c r="K43" s="10">
        <v>28.973673363993029</v>
      </c>
      <c r="L43" s="10">
        <v>27.301547165908584</v>
      </c>
      <c r="M43" s="10">
        <v>29.889510857365799</v>
      </c>
      <c r="N43" s="10">
        <v>28.997769746805464</v>
      </c>
      <c r="O43" s="10">
        <v>23.682552469471023</v>
      </c>
      <c r="P43" s="10">
        <v>23.78716899976645</v>
      </c>
      <c r="Q43" s="10">
        <v>24.669943515717719</v>
      </c>
      <c r="R43" s="10">
        <v>25.461400707560713</v>
      </c>
      <c r="S43" s="10">
        <v>25.358704395837197</v>
      </c>
      <c r="T43" s="10">
        <v>23.719093051387233</v>
      </c>
      <c r="U43" s="10">
        <v>19.826816452354834</v>
      </c>
      <c r="V43" s="10">
        <v>17.104487088800393</v>
      </c>
      <c r="W43" s="10">
        <v>16.271058754320208</v>
      </c>
      <c r="X43" s="10">
        <v>14.953910877205935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0.78015793038853587</v>
      </c>
      <c r="P52" s="37">
        <f t="shared" si="20"/>
        <v>0.78360424031922959</v>
      </c>
      <c r="Q52" s="37">
        <f t="shared" si="20"/>
        <v>0.78258543041526751</v>
      </c>
      <c r="R52" s="37">
        <f t="shared" si="20"/>
        <v>0.74945226431246115</v>
      </c>
      <c r="S52" s="37">
        <f t="shared" si="20"/>
        <v>0.56430947998695491</v>
      </c>
      <c r="T52" s="37">
        <f t="shared" si="20"/>
        <v>0.76703629360493342</v>
      </c>
      <c r="U52" s="37">
        <f t="shared" si="20"/>
        <v>1.1954320951477759</v>
      </c>
      <c r="V52" s="37">
        <f t="shared" si="20"/>
        <v>1.367412452963102</v>
      </c>
      <c r="W52" s="37">
        <f t="shared" si="20"/>
        <v>1.075756140998501</v>
      </c>
      <c r="X52" s="37">
        <f t="shared" ref="X52" si="21">SUM(X53:X70)</f>
        <v>1.2255265921037908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0.78015793038853587</v>
      </c>
      <c r="P66" s="10">
        <v>0.78360424031922959</v>
      </c>
      <c r="Q66" s="10">
        <v>0.78258543041526751</v>
      </c>
      <c r="R66" s="10">
        <v>0.74945226431246115</v>
      </c>
      <c r="S66" s="10">
        <v>0.56430947998695491</v>
      </c>
      <c r="T66" s="10">
        <v>0.76703629360493342</v>
      </c>
      <c r="U66" s="10">
        <v>1.1954320951477759</v>
      </c>
      <c r="V66" s="10">
        <v>1.367412452963102</v>
      </c>
      <c r="W66" s="10">
        <v>1.075756140998501</v>
      </c>
      <c r="X66" s="10">
        <v>1.2255265921037908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123.60922159780483</v>
      </c>
      <c r="D76" s="40">
        <v>118.34529389298125</v>
      </c>
      <c r="E76" s="40">
        <v>118.4338569069058</v>
      </c>
      <c r="F76" s="40">
        <v>117.89046155461598</v>
      </c>
      <c r="G76" s="40">
        <v>120.51390752598539</v>
      </c>
      <c r="H76" s="40">
        <v>115.7160644740535</v>
      </c>
      <c r="I76" s="40">
        <v>115.66980017298661</v>
      </c>
      <c r="J76" s="40">
        <v>110.88898962579168</v>
      </c>
      <c r="K76" s="40">
        <v>113.18641005809702</v>
      </c>
      <c r="L76" s="40">
        <v>121.04578836477133</v>
      </c>
      <c r="M76" s="40">
        <v>128.09400717230668</v>
      </c>
      <c r="N76" s="40">
        <v>125.02875684537123</v>
      </c>
      <c r="O76" s="40">
        <v>127.26980568623036</v>
      </c>
      <c r="P76" s="40">
        <v>125.3188725203573</v>
      </c>
      <c r="Q76" s="40">
        <v>120.93380942599626</v>
      </c>
      <c r="R76" s="40">
        <v>115.65619623018918</v>
      </c>
      <c r="S76" s="40">
        <v>125.45445987008965</v>
      </c>
      <c r="T76" s="40">
        <v>126.60626475072523</v>
      </c>
      <c r="U76" s="40">
        <v>130.17353967500384</v>
      </c>
      <c r="V76" s="40">
        <v>132.8492521564684</v>
      </c>
      <c r="W76" s="40">
        <v>119.13832582507925</v>
      </c>
      <c r="X76" s="40">
        <v>118.38612873587037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380</v>
      </c>
      <c r="B1" s="4" t="s">
        <v>381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0.70116178320616895</v>
      </c>
      <c r="D2" s="31">
        <f t="shared" si="0"/>
        <v>1.1724534621134626</v>
      </c>
      <c r="E2" s="31">
        <f t="shared" si="0"/>
        <v>1.2213179138875283</v>
      </c>
      <c r="F2" s="31">
        <f t="shared" si="0"/>
        <v>4.0184815691827822</v>
      </c>
      <c r="G2" s="31">
        <f t="shared" si="0"/>
        <v>3.9412226923559355</v>
      </c>
      <c r="H2" s="31">
        <f t="shared" si="0"/>
        <v>4.098254460468933</v>
      </c>
      <c r="I2" s="31">
        <f t="shared" si="0"/>
        <v>3.9954084648850348</v>
      </c>
      <c r="J2" s="31">
        <f t="shared" si="0"/>
        <v>4.5111321231402393</v>
      </c>
      <c r="K2" s="31">
        <f t="shared" si="0"/>
        <v>4.9784575329995233</v>
      </c>
      <c r="L2" s="31">
        <f t="shared" si="0"/>
        <v>5.028011528615882</v>
      </c>
      <c r="M2" s="31">
        <f t="shared" si="0"/>
        <v>1.990676734621768</v>
      </c>
      <c r="N2" s="31">
        <f t="shared" si="0"/>
        <v>2.0939695445934268</v>
      </c>
      <c r="O2" s="31">
        <f t="shared" si="0"/>
        <v>2.1681976868242021</v>
      </c>
      <c r="P2" s="31">
        <f t="shared" si="0"/>
        <v>2.3605193679821923</v>
      </c>
      <c r="Q2" s="31">
        <f t="shared" si="0"/>
        <v>1.5882414499690278</v>
      </c>
      <c r="R2" s="31">
        <f t="shared" si="0"/>
        <v>5.4100778033388366</v>
      </c>
      <c r="S2" s="31">
        <f t="shared" si="0"/>
        <v>1.7769600851093896</v>
      </c>
      <c r="T2" s="31">
        <f t="shared" si="0"/>
        <v>1.8936704907444235</v>
      </c>
      <c r="U2" s="31">
        <f t="shared" si="0"/>
        <v>1.6403980883463265</v>
      </c>
      <c r="V2" s="31">
        <f t="shared" si="0"/>
        <v>1.8698557182343949</v>
      </c>
      <c r="W2" s="31">
        <f t="shared" si="0"/>
        <v>0.81562808733399506</v>
      </c>
      <c r="X2" s="31">
        <f t="shared" ref="X2" si="1">SUM(X3,X17,X22,X25,X26,X51,X52,X71,X74,X75,X76)</f>
        <v>0.77954126501484666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0.70116178320616895</v>
      </c>
      <c r="D76" s="40">
        <v>1.1724534621134626</v>
      </c>
      <c r="E76" s="40">
        <v>1.2213179138875283</v>
      </c>
      <c r="F76" s="40">
        <v>4.0184815691827822</v>
      </c>
      <c r="G76" s="40">
        <v>3.9412226923559355</v>
      </c>
      <c r="H76" s="40">
        <v>4.098254460468933</v>
      </c>
      <c r="I76" s="40">
        <v>3.9954084648850348</v>
      </c>
      <c r="J76" s="40">
        <v>4.5111321231402393</v>
      </c>
      <c r="K76" s="40">
        <v>4.9784575329995233</v>
      </c>
      <c r="L76" s="40">
        <v>5.028011528615882</v>
      </c>
      <c r="M76" s="40">
        <v>1.990676734621768</v>
      </c>
      <c r="N76" s="40">
        <v>2.0939695445934268</v>
      </c>
      <c r="O76" s="40">
        <v>2.1681976868242021</v>
      </c>
      <c r="P76" s="40">
        <v>2.3605193679821923</v>
      </c>
      <c r="Q76" s="40">
        <v>1.5882414499690278</v>
      </c>
      <c r="R76" s="40">
        <v>5.4100778033388366</v>
      </c>
      <c r="S76" s="40">
        <v>1.7769600851093896</v>
      </c>
      <c r="T76" s="40">
        <v>1.8936704907444235</v>
      </c>
      <c r="U76" s="40">
        <v>1.6403980883463265</v>
      </c>
      <c r="V76" s="40">
        <v>1.8698557182343949</v>
      </c>
      <c r="W76" s="40">
        <v>0.81562808733399506</v>
      </c>
      <c r="X76" s="40">
        <v>0.77954126501484666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383</v>
      </c>
      <c r="B1" s="4" t="s">
        <v>384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17.759866317386944</v>
      </c>
      <c r="D2" s="31">
        <f t="shared" si="0"/>
        <v>17.531538778763004</v>
      </c>
      <c r="E2" s="31">
        <f t="shared" si="0"/>
        <v>15.265995358034012</v>
      </c>
      <c r="F2" s="31">
        <f t="shared" si="0"/>
        <v>15.878486783643634</v>
      </c>
      <c r="G2" s="31">
        <f t="shared" si="0"/>
        <v>19.317756110424867</v>
      </c>
      <c r="H2" s="31">
        <f t="shared" si="0"/>
        <v>20.405528973892679</v>
      </c>
      <c r="I2" s="31">
        <f t="shared" si="0"/>
        <v>20.52290549704697</v>
      </c>
      <c r="J2" s="31">
        <f t="shared" si="0"/>
        <v>23.360764929548036</v>
      </c>
      <c r="K2" s="31">
        <f t="shared" si="0"/>
        <v>22.698871540423898</v>
      </c>
      <c r="L2" s="31">
        <f t="shared" si="0"/>
        <v>17.970151726635851</v>
      </c>
      <c r="M2" s="31">
        <f t="shared" si="0"/>
        <v>20.947446732269281</v>
      </c>
      <c r="N2" s="31">
        <f t="shared" si="0"/>
        <v>22.149857307705165</v>
      </c>
      <c r="O2" s="31">
        <f t="shared" si="0"/>
        <v>20.649637058918511</v>
      </c>
      <c r="P2" s="31">
        <f t="shared" si="0"/>
        <v>19.908787785273496</v>
      </c>
      <c r="Q2" s="31">
        <f t="shared" si="0"/>
        <v>19.250519167471033</v>
      </c>
      <c r="R2" s="31">
        <f t="shared" si="0"/>
        <v>20.1495710794016</v>
      </c>
      <c r="S2" s="31">
        <f t="shared" si="0"/>
        <v>19.883159231306692</v>
      </c>
      <c r="T2" s="31">
        <f t="shared" si="0"/>
        <v>19.076192458960236</v>
      </c>
      <c r="U2" s="31">
        <f t="shared" si="0"/>
        <v>20.287853447031505</v>
      </c>
      <c r="V2" s="31">
        <f t="shared" si="0"/>
        <v>20.269558631560461</v>
      </c>
      <c r="W2" s="31">
        <f t="shared" si="0"/>
        <v>21.303470110265501</v>
      </c>
      <c r="X2" s="31">
        <f t="shared" ref="X2" si="1">SUM(X3,X17,X22,X25,X26,X51,X52,X71,X74,X75,X76)</f>
        <v>21.723440277605203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4.4476563362678396</v>
      </c>
      <c r="D26" s="37">
        <f t="shared" si="14"/>
        <v>4.0271954825371949</v>
      </c>
      <c r="E26" s="37">
        <f t="shared" si="14"/>
        <v>3.5049078514234195</v>
      </c>
      <c r="F26" s="37">
        <f t="shared" si="14"/>
        <v>4.0135758642406705</v>
      </c>
      <c r="G26" s="37">
        <f t="shared" si="14"/>
        <v>4.8030707187437756</v>
      </c>
      <c r="H26" s="37">
        <f t="shared" si="14"/>
        <v>4.6070679226513578</v>
      </c>
      <c r="I26" s="37">
        <f t="shared" si="14"/>
        <v>4.9902502311981509</v>
      </c>
      <c r="J26" s="37">
        <f t="shared" si="14"/>
        <v>5.7293190672182996</v>
      </c>
      <c r="K26" s="37">
        <f t="shared" si="14"/>
        <v>5.0761976592227933</v>
      </c>
      <c r="L26" s="37">
        <f t="shared" si="14"/>
        <v>3.6528810370148848</v>
      </c>
      <c r="M26" s="37">
        <f t="shared" si="14"/>
        <v>4.1603601658500251</v>
      </c>
      <c r="N26" s="37">
        <f t="shared" si="14"/>
        <v>4.0202870029795754</v>
      </c>
      <c r="O26" s="37">
        <f t="shared" si="14"/>
        <v>3.144618639729317</v>
      </c>
      <c r="P26" s="37">
        <f t="shared" si="14"/>
        <v>3.0400021094338867</v>
      </c>
      <c r="Q26" s="37">
        <f t="shared" si="14"/>
        <v>3.1890418669134113</v>
      </c>
      <c r="R26" s="37">
        <f t="shared" si="14"/>
        <v>3.3619010981142536</v>
      </c>
      <c r="S26" s="37">
        <f t="shared" si="14"/>
        <v>3.5512698088059618</v>
      </c>
      <c r="T26" s="37">
        <f t="shared" si="14"/>
        <v>3.0906231996875775</v>
      </c>
      <c r="U26" s="37">
        <f t="shared" si="14"/>
        <v>2.8038800222797295</v>
      </c>
      <c r="V26" s="37">
        <f t="shared" si="14"/>
        <v>2.4737588269347768</v>
      </c>
      <c r="W26" s="37">
        <f t="shared" si="14"/>
        <v>3.5439025526445453</v>
      </c>
      <c r="X26" s="37">
        <f t="shared" ref="X26" si="15">SUM(X27,X33)</f>
        <v>3.3522800084346525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4.4476563362678396</v>
      </c>
      <c r="D33" s="29">
        <f t="shared" si="18"/>
        <v>4.0271954825371949</v>
      </c>
      <c r="E33" s="29">
        <f t="shared" si="18"/>
        <v>3.5049078514234195</v>
      </c>
      <c r="F33" s="29">
        <f t="shared" si="18"/>
        <v>4.0135758642406705</v>
      </c>
      <c r="G33" s="29">
        <f t="shared" si="18"/>
        <v>4.8030707187437756</v>
      </c>
      <c r="H33" s="29">
        <f t="shared" si="18"/>
        <v>4.6070679226513578</v>
      </c>
      <c r="I33" s="29">
        <f t="shared" si="18"/>
        <v>4.9902502311981509</v>
      </c>
      <c r="J33" s="29">
        <f t="shared" si="18"/>
        <v>5.7293190672182996</v>
      </c>
      <c r="K33" s="29">
        <f t="shared" si="18"/>
        <v>5.0761976592227933</v>
      </c>
      <c r="L33" s="29">
        <f t="shared" si="18"/>
        <v>3.6528810370148848</v>
      </c>
      <c r="M33" s="29">
        <f t="shared" si="18"/>
        <v>4.1603601658500251</v>
      </c>
      <c r="N33" s="29">
        <f t="shared" si="18"/>
        <v>4.0202870029795754</v>
      </c>
      <c r="O33" s="29">
        <f t="shared" si="18"/>
        <v>3.144618639729317</v>
      </c>
      <c r="P33" s="29">
        <f t="shared" si="18"/>
        <v>3.0400021094338867</v>
      </c>
      <c r="Q33" s="29">
        <f t="shared" si="18"/>
        <v>3.1890418669134113</v>
      </c>
      <c r="R33" s="29">
        <f t="shared" si="18"/>
        <v>3.3619010981142536</v>
      </c>
      <c r="S33" s="29">
        <f t="shared" si="18"/>
        <v>3.5512698088059618</v>
      </c>
      <c r="T33" s="29">
        <f t="shared" si="18"/>
        <v>3.0906231996875775</v>
      </c>
      <c r="U33" s="29">
        <f t="shared" si="18"/>
        <v>2.8038800222797295</v>
      </c>
      <c r="V33" s="29">
        <f t="shared" si="18"/>
        <v>2.4737588269347768</v>
      </c>
      <c r="W33" s="29">
        <f t="shared" si="18"/>
        <v>3.5439025526445453</v>
      </c>
      <c r="X33" s="29">
        <f t="shared" ref="X33" si="19">SUM(X34:X50)</f>
        <v>3.3522800084346525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4.4476563362678396</v>
      </c>
      <c r="D43" s="10">
        <v>4.0271954825371949</v>
      </c>
      <c r="E43" s="10">
        <v>3.5049078514234195</v>
      </c>
      <c r="F43" s="10">
        <v>4.0135758642406705</v>
      </c>
      <c r="G43" s="10">
        <v>4.8030707187437756</v>
      </c>
      <c r="H43" s="10">
        <v>4.6070679226513578</v>
      </c>
      <c r="I43" s="10">
        <v>4.9902502311981509</v>
      </c>
      <c r="J43" s="10">
        <v>5.7293190672182996</v>
      </c>
      <c r="K43" s="10">
        <v>5.0761976592227933</v>
      </c>
      <c r="L43" s="10">
        <v>3.6528810370148848</v>
      </c>
      <c r="M43" s="10">
        <v>4.1603601658500251</v>
      </c>
      <c r="N43" s="10">
        <v>4.0202870029795754</v>
      </c>
      <c r="O43" s="10">
        <v>3.144618639729317</v>
      </c>
      <c r="P43" s="10">
        <v>3.0400021094338867</v>
      </c>
      <c r="Q43" s="10">
        <v>3.1890418669134113</v>
      </c>
      <c r="R43" s="10">
        <v>3.3619010981142536</v>
      </c>
      <c r="S43" s="10">
        <v>3.5512698088059618</v>
      </c>
      <c r="T43" s="10">
        <v>3.0906231996875775</v>
      </c>
      <c r="U43" s="10">
        <v>2.8038800222797295</v>
      </c>
      <c r="V43" s="10">
        <v>2.4737588269347768</v>
      </c>
      <c r="W43" s="10">
        <v>3.5439025526445453</v>
      </c>
      <c r="X43" s="10">
        <v>3.3522800084346525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0.10359099480492924</v>
      </c>
      <c r="P52" s="37">
        <f t="shared" si="20"/>
        <v>0.10014468487423557</v>
      </c>
      <c r="Q52" s="37">
        <f t="shared" si="20"/>
        <v>0.10116349477819764</v>
      </c>
      <c r="R52" s="37">
        <f t="shared" si="20"/>
        <v>9.8957022015999749E-2</v>
      </c>
      <c r="S52" s="37">
        <f t="shared" si="20"/>
        <v>7.9026719497137937E-2</v>
      </c>
      <c r="T52" s="37">
        <f t="shared" si="20"/>
        <v>9.9945649645281492E-2</v>
      </c>
      <c r="U52" s="37">
        <f t="shared" si="20"/>
        <v>0.16905629694164795</v>
      </c>
      <c r="V52" s="37">
        <f t="shared" si="20"/>
        <v>0.19776381530860906</v>
      </c>
      <c r="W52" s="37">
        <f t="shared" si="20"/>
        <v>0.23430404816744896</v>
      </c>
      <c r="X52" s="37">
        <f t="shared" ref="X52" si="21">SUM(X53:X70)</f>
        <v>0.27473136146456717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0.10359099480492924</v>
      </c>
      <c r="P66" s="10">
        <v>0.10014468487423557</v>
      </c>
      <c r="Q66" s="10">
        <v>0.10116349477819764</v>
      </c>
      <c r="R66" s="10">
        <v>9.8957022015999749E-2</v>
      </c>
      <c r="S66" s="10">
        <v>7.9026719497137937E-2</v>
      </c>
      <c r="T66" s="10">
        <v>9.9945649645281492E-2</v>
      </c>
      <c r="U66" s="10">
        <v>0.16905629694164795</v>
      </c>
      <c r="V66" s="10">
        <v>0.19776381530860906</v>
      </c>
      <c r="W66" s="10">
        <v>0.23430404816744896</v>
      </c>
      <c r="X66" s="10">
        <v>0.27473136146456717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13.312209981119103</v>
      </c>
      <c r="D76" s="40">
        <v>13.504343296225809</v>
      </c>
      <c r="E76" s="40">
        <v>11.761087506610592</v>
      </c>
      <c r="F76" s="40">
        <v>11.864910919402964</v>
      </c>
      <c r="G76" s="40">
        <v>14.514685391681091</v>
      </c>
      <c r="H76" s="40">
        <v>15.79846105124132</v>
      </c>
      <c r="I76" s="40">
        <v>15.53265526584882</v>
      </c>
      <c r="J76" s="40">
        <v>17.631445862329738</v>
      </c>
      <c r="K76" s="40">
        <v>17.622673881201106</v>
      </c>
      <c r="L76" s="40">
        <v>14.317270689620965</v>
      </c>
      <c r="M76" s="40">
        <v>16.787086566419255</v>
      </c>
      <c r="N76" s="40">
        <v>18.12957030472559</v>
      </c>
      <c r="O76" s="40">
        <v>17.401427424384266</v>
      </c>
      <c r="P76" s="40">
        <v>16.768640990965373</v>
      </c>
      <c r="Q76" s="40">
        <v>15.960313805779425</v>
      </c>
      <c r="R76" s="40">
        <v>16.688712959271346</v>
      </c>
      <c r="S76" s="40">
        <v>16.252862703003593</v>
      </c>
      <c r="T76" s="40">
        <v>15.885623609627375</v>
      </c>
      <c r="U76" s="40">
        <v>17.314917127810126</v>
      </c>
      <c r="V76" s="40">
        <v>17.598035989317076</v>
      </c>
      <c r="W76" s="40">
        <v>17.525263509453506</v>
      </c>
      <c r="X76" s="40">
        <v>18.096428907705985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198</v>
      </c>
      <c r="B1" s="4" t="s">
        <v>237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10202.222280914333</v>
      </c>
      <c r="D2" s="31">
        <f t="shared" si="0"/>
        <v>10279.360884994552</v>
      </c>
      <c r="E2" s="31">
        <f t="shared" si="0"/>
        <v>10517.539569425546</v>
      </c>
      <c r="F2" s="31">
        <f t="shared" si="0"/>
        <v>10693.743403538621</v>
      </c>
      <c r="G2" s="31">
        <f t="shared" si="0"/>
        <v>10866.755614726382</v>
      </c>
      <c r="H2" s="31">
        <f t="shared" si="0"/>
        <v>10920.027500230763</v>
      </c>
      <c r="I2" s="31">
        <f t="shared" si="0"/>
        <v>11255.598453324656</v>
      </c>
      <c r="J2" s="31">
        <f t="shared" si="0"/>
        <v>11356.288547194385</v>
      </c>
      <c r="K2" s="31">
        <f t="shared" si="0"/>
        <v>11457.917135830396</v>
      </c>
      <c r="L2" s="31">
        <f t="shared" si="0"/>
        <v>11087.848387848619</v>
      </c>
      <c r="M2" s="31">
        <f t="shared" si="0"/>
        <v>11098.21923084755</v>
      </c>
      <c r="N2" s="31">
        <f t="shared" si="0"/>
        <v>11225.228670010067</v>
      </c>
      <c r="O2" s="31">
        <f t="shared" si="0"/>
        <v>10750.618440700886</v>
      </c>
      <c r="P2" s="31">
        <f t="shared" si="0"/>
        <v>10219.48934307832</v>
      </c>
      <c r="Q2" s="31">
        <f t="shared" si="0"/>
        <v>9430.9347438868972</v>
      </c>
      <c r="R2" s="31">
        <f t="shared" si="0"/>
        <v>9517.1052028147424</v>
      </c>
      <c r="S2" s="31">
        <f t="shared" si="0"/>
        <v>9528.9735028014347</v>
      </c>
      <c r="T2" s="31">
        <f t="shared" si="0"/>
        <v>9890.6230188825157</v>
      </c>
      <c r="U2" s="31">
        <f t="shared" si="0"/>
        <v>10130.91901816525</v>
      </c>
      <c r="V2" s="31">
        <f t="shared" si="0"/>
        <v>10153.196156786777</v>
      </c>
      <c r="W2" s="31">
        <f t="shared" si="0"/>
        <v>8682.4340690467016</v>
      </c>
      <c r="X2" s="31">
        <f t="shared" ref="X2" si="1">SUM(X3,X17,X22,X25,X26,X51,X52,X71,X74,X75,X76)</f>
        <v>8833.6681740550248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0</v>
      </c>
      <c r="D3" s="34">
        <f t="shared" ref="D3:W3" si="3">SUM(D4,D8,D11)</f>
        <v>0</v>
      </c>
      <c r="E3" s="34">
        <f t="shared" si="3"/>
        <v>0</v>
      </c>
      <c r="F3" s="34">
        <f t="shared" si="3"/>
        <v>0</v>
      </c>
      <c r="G3" s="34">
        <f t="shared" si="3"/>
        <v>0</v>
      </c>
      <c r="H3" s="34">
        <f t="shared" si="3"/>
        <v>0</v>
      </c>
      <c r="I3" s="34">
        <f t="shared" si="3"/>
        <v>0</v>
      </c>
      <c r="J3" s="34">
        <f t="shared" si="3"/>
        <v>0</v>
      </c>
      <c r="K3" s="34">
        <f t="shared" si="3"/>
        <v>0</v>
      </c>
      <c r="L3" s="34">
        <f t="shared" si="3"/>
        <v>0</v>
      </c>
      <c r="M3" s="34">
        <f t="shared" si="3"/>
        <v>0</v>
      </c>
      <c r="N3" s="34">
        <f t="shared" si="3"/>
        <v>0</v>
      </c>
      <c r="O3" s="34">
        <f t="shared" si="3"/>
        <v>0</v>
      </c>
      <c r="P3" s="34">
        <f t="shared" si="3"/>
        <v>0</v>
      </c>
      <c r="Q3" s="34">
        <f t="shared" si="3"/>
        <v>0</v>
      </c>
      <c r="R3" s="34">
        <f t="shared" si="3"/>
        <v>0</v>
      </c>
      <c r="S3" s="34">
        <f t="shared" si="3"/>
        <v>0</v>
      </c>
      <c r="T3" s="34">
        <f t="shared" si="3"/>
        <v>0</v>
      </c>
      <c r="U3" s="34">
        <f t="shared" si="3"/>
        <v>0</v>
      </c>
      <c r="V3" s="34">
        <f t="shared" si="3"/>
        <v>0</v>
      </c>
      <c r="W3" s="34">
        <f t="shared" si="3"/>
        <v>0</v>
      </c>
      <c r="X3" s="34">
        <f t="shared" ref="X3" si="4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0</v>
      </c>
      <c r="D4" s="29">
        <f t="shared" ref="D4:W4" si="6">SUM(D5:D7)</f>
        <v>0</v>
      </c>
      <c r="E4" s="29">
        <f t="shared" si="6"/>
        <v>0</v>
      </c>
      <c r="F4" s="29">
        <f t="shared" si="6"/>
        <v>0</v>
      </c>
      <c r="G4" s="29">
        <f t="shared" si="6"/>
        <v>0</v>
      </c>
      <c r="H4" s="29">
        <f t="shared" si="6"/>
        <v>0</v>
      </c>
      <c r="I4" s="29">
        <f t="shared" si="6"/>
        <v>0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</v>
      </c>
      <c r="R4" s="29">
        <f t="shared" si="6"/>
        <v>0</v>
      </c>
      <c r="S4" s="29">
        <f t="shared" si="6"/>
        <v>0</v>
      </c>
      <c r="T4" s="29">
        <f t="shared" si="6"/>
        <v>0</v>
      </c>
      <c r="U4" s="29">
        <f t="shared" si="6"/>
        <v>0</v>
      </c>
      <c r="V4" s="29">
        <f t="shared" si="6"/>
        <v>0</v>
      </c>
      <c r="W4" s="29">
        <f t="shared" si="6"/>
        <v>0</v>
      </c>
      <c r="X4" s="29">
        <f t="shared" ref="X4" si="7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FC_TRA_ROAD_P2W_E!C5+FC_TRA_ROAD_CAR_E!C5+FC_TRA_ROAD_BUS_E!C5+FC_TRA_ROAD_LCV_E!C5+FC_TRA_ROAD_HGV_E!C5</f>
        <v>0</v>
      </c>
      <c r="D5" s="10">
        <f>FC_TRA_ROAD_P2W_E!D5+FC_TRA_ROAD_CAR_E!D5+FC_TRA_ROAD_BUS_E!D5+FC_TRA_ROAD_LCV_E!D5+FC_TRA_ROAD_HGV_E!D5</f>
        <v>0</v>
      </c>
      <c r="E5" s="10">
        <f>FC_TRA_ROAD_P2W_E!E5+FC_TRA_ROAD_CAR_E!E5+FC_TRA_ROAD_BUS_E!E5+FC_TRA_ROAD_LCV_E!E5+FC_TRA_ROAD_HGV_E!E5</f>
        <v>0</v>
      </c>
      <c r="F5" s="10">
        <f>FC_TRA_ROAD_P2W_E!F5+FC_TRA_ROAD_CAR_E!F5+FC_TRA_ROAD_BUS_E!F5+FC_TRA_ROAD_LCV_E!F5+FC_TRA_ROAD_HGV_E!F5</f>
        <v>0</v>
      </c>
      <c r="G5" s="10">
        <f>FC_TRA_ROAD_P2W_E!G5+FC_TRA_ROAD_CAR_E!G5+FC_TRA_ROAD_BUS_E!G5+FC_TRA_ROAD_LCV_E!G5+FC_TRA_ROAD_HGV_E!G5</f>
        <v>0</v>
      </c>
      <c r="H5" s="10">
        <f>FC_TRA_ROAD_P2W_E!H5+FC_TRA_ROAD_CAR_E!H5+FC_TRA_ROAD_BUS_E!H5+FC_TRA_ROAD_LCV_E!H5+FC_TRA_ROAD_HGV_E!H5</f>
        <v>0</v>
      </c>
      <c r="I5" s="10">
        <f>FC_TRA_ROAD_P2W_E!I5+FC_TRA_ROAD_CAR_E!I5+FC_TRA_ROAD_BUS_E!I5+FC_TRA_ROAD_LCV_E!I5+FC_TRA_ROAD_HGV_E!I5</f>
        <v>0</v>
      </c>
      <c r="J5" s="10">
        <f>FC_TRA_ROAD_P2W_E!J5+FC_TRA_ROAD_CAR_E!J5+FC_TRA_ROAD_BUS_E!J5+FC_TRA_ROAD_LCV_E!J5+FC_TRA_ROAD_HGV_E!J5</f>
        <v>0</v>
      </c>
      <c r="K5" s="10">
        <f>FC_TRA_ROAD_P2W_E!K5+FC_TRA_ROAD_CAR_E!K5+FC_TRA_ROAD_BUS_E!K5+FC_TRA_ROAD_LCV_E!K5+FC_TRA_ROAD_HGV_E!K5</f>
        <v>0</v>
      </c>
      <c r="L5" s="10">
        <f>FC_TRA_ROAD_P2W_E!L5+FC_TRA_ROAD_CAR_E!L5+FC_TRA_ROAD_BUS_E!L5+FC_TRA_ROAD_LCV_E!L5+FC_TRA_ROAD_HGV_E!L5</f>
        <v>0</v>
      </c>
      <c r="M5" s="10">
        <f>FC_TRA_ROAD_P2W_E!M5+FC_TRA_ROAD_CAR_E!M5+FC_TRA_ROAD_BUS_E!M5+FC_TRA_ROAD_LCV_E!M5+FC_TRA_ROAD_HGV_E!M5</f>
        <v>0</v>
      </c>
      <c r="N5" s="10">
        <f>FC_TRA_ROAD_P2W_E!N5+FC_TRA_ROAD_CAR_E!N5+FC_TRA_ROAD_BUS_E!N5+FC_TRA_ROAD_LCV_E!N5+FC_TRA_ROAD_HGV_E!N5</f>
        <v>0</v>
      </c>
      <c r="O5" s="10">
        <f>FC_TRA_ROAD_P2W_E!O5+FC_TRA_ROAD_CAR_E!O5+FC_TRA_ROAD_BUS_E!O5+FC_TRA_ROAD_LCV_E!O5+FC_TRA_ROAD_HGV_E!O5</f>
        <v>0</v>
      </c>
      <c r="P5" s="10">
        <f>FC_TRA_ROAD_P2W_E!P5+FC_TRA_ROAD_CAR_E!P5+FC_TRA_ROAD_BUS_E!P5+FC_TRA_ROAD_LCV_E!P5+FC_TRA_ROAD_HGV_E!P5</f>
        <v>0</v>
      </c>
      <c r="Q5" s="10">
        <f>FC_TRA_ROAD_P2W_E!Q5+FC_TRA_ROAD_CAR_E!Q5+FC_TRA_ROAD_BUS_E!Q5+FC_TRA_ROAD_LCV_E!Q5+FC_TRA_ROAD_HGV_E!Q5</f>
        <v>0</v>
      </c>
      <c r="R5" s="10">
        <f>FC_TRA_ROAD_P2W_E!R5+FC_TRA_ROAD_CAR_E!R5+FC_TRA_ROAD_BUS_E!R5+FC_TRA_ROAD_LCV_E!R5+FC_TRA_ROAD_HGV_E!R5</f>
        <v>0</v>
      </c>
      <c r="S5" s="10">
        <f>FC_TRA_ROAD_P2W_E!S5+FC_TRA_ROAD_CAR_E!S5+FC_TRA_ROAD_BUS_E!S5+FC_TRA_ROAD_LCV_E!S5+FC_TRA_ROAD_HGV_E!S5</f>
        <v>0</v>
      </c>
      <c r="T5" s="10">
        <f>FC_TRA_ROAD_P2W_E!T5+FC_TRA_ROAD_CAR_E!T5+FC_TRA_ROAD_BUS_E!T5+FC_TRA_ROAD_LCV_E!T5+FC_TRA_ROAD_HGV_E!T5</f>
        <v>0</v>
      </c>
      <c r="U5" s="10">
        <f>FC_TRA_ROAD_P2W_E!U5+FC_TRA_ROAD_CAR_E!U5+FC_TRA_ROAD_BUS_E!U5+FC_TRA_ROAD_LCV_E!U5+FC_TRA_ROAD_HGV_E!U5</f>
        <v>0</v>
      </c>
      <c r="V5" s="10">
        <f>FC_TRA_ROAD_P2W_E!V5+FC_TRA_ROAD_CAR_E!V5+FC_TRA_ROAD_BUS_E!V5+FC_TRA_ROAD_LCV_E!V5+FC_TRA_ROAD_HGV_E!V5</f>
        <v>0</v>
      </c>
      <c r="W5" s="10">
        <f>FC_TRA_ROAD_P2W_E!W5+FC_TRA_ROAD_CAR_E!W5+FC_TRA_ROAD_BUS_E!W5+FC_TRA_ROAD_LCV_E!W5+FC_TRA_ROAD_HGV_E!W5</f>
        <v>0</v>
      </c>
      <c r="X5" s="10">
        <f>FC_TRA_ROAD_P2W_E!X5+FC_TRA_ROAD_CAR_E!X5+FC_TRA_ROAD_BUS_E!X5+FC_TRA_ROAD_LCV_E!X5+FC_TRA_ROAD_HGV_E!X5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FC_TRA_ROAD_P2W_E!C6+FC_TRA_ROAD_CAR_E!C6+FC_TRA_ROAD_BUS_E!C6+FC_TRA_ROAD_LCV_E!C6+FC_TRA_ROAD_HGV_E!C6</f>
        <v>0</v>
      </c>
      <c r="D6" s="10">
        <f>FC_TRA_ROAD_P2W_E!D6+FC_TRA_ROAD_CAR_E!D6+FC_TRA_ROAD_BUS_E!D6+FC_TRA_ROAD_LCV_E!D6+FC_TRA_ROAD_HGV_E!D6</f>
        <v>0</v>
      </c>
      <c r="E6" s="10">
        <f>FC_TRA_ROAD_P2W_E!E6+FC_TRA_ROAD_CAR_E!E6+FC_TRA_ROAD_BUS_E!E6+FC_TRA_ROAD_LCV_E!E6+FC_TRA_ROAD_HGV_E!E6</f>
        <v>0</v>
      </c>
      <c r="F6" s="10">
        <f>FC_TRA_ROAD_P2W_E!F6+FC_TRA_ROAD_CAR_E!F6+FC_TRA_ROAD_BUS_E!F6+FC_TRA_ROAD_LCV_E!F6+FC_TRA_ROAD_HGV_E!F6</f>
        <v>0</v>
      </c>
      <c r="G6" s="10">
        <f>FC_TRA_ROAD_P2W_E!G6+FC_TRA_ROAD_CAR_E!G6+FC_TRA_ROAD_BUS_E!G6+FC_TRA_ROAD_LCV_E!G6+FC_TRA_ROAD_HGV_E!G6</f>
        <v>0</v>
      </c>
      <c r="H6" s="10">
        <f>FC_TRA_ROAD_P2W_E!H6+FC_TRA_ROAD_CAR_E!H6+FC_TRA_ROAD_BUS_E!H6+FC_TRA_ROAD_LCV_E!H6+FC_TRA_ROAD_HGV_E!H6</f>
        <v>0</v>
      </c>
      <c r="I6" s="10">
        <f>FC_TRA_ROAD_P2W_E!I6+FC_TRA_ROAD_CAR_E!I6+FC_TRA_ROAD_BUS_E!I6+FC_TRA_ROAD_LCV_E!I6+FC_TRA_ROAD_HGV_E!I6</f>
        <v>0</v>
      </c>
      <c r="J6" s="10">
        <f>FC_TRA_ROAD_P2W_E!J6+FC_TRA_ROAD_CAR_E!J6+FC_TRA_ROAD_BUS_E!J6+FC_TRA_ROAD_LCV_E!J6+FC_TRA_ROAD_HGV_E!J6</f>
        <v>0</v>
      </c>
      <c r="K6" s="10">
        <f>FC_TRA_ROAD_P2W_E!K6+FC_TRA_ROAD_CAR_E!K6+FC_TRA_ROAD_BUS_E!K6+FC_TRA_ROAD_LCV_E!K6+FC_TRA_ROAD_HGV_E!K6</f>
        <v>0</v>
      </c>
      <c r="L6" s="10">
        <f>FC_TRA_ROAD_P2W_E!L6+FC_TRA_ROAD_CAR_E!L6+FC_TRA_ROAD_BUS_E!L6+FC_TRA_ROAD_LCV_E!L6+FC_TRA_ROAD_HGV_E!L6</f>
        <v>0</v>
      </c>
      <c r="M6" s="10">
        <f>FC_TRA_ROAD_P2W_E!M6+FC_TRA_ROAD_CAR_E!M6+FC_TRA_ROAD_BUS_E!M6+FC_TRA_ROAD_LCV_E!M6+FC_TRA_ROAD_HGV_E!M6</f>
        <v>0</v>
      </c>
      <c r="N6" s="10">
        <f>FC_TRA_ROAD_P2W_E!N6+FC_TRA_ROAD_CAR_E!N6+FC_TRA_ROAD_BUS_E!N6+FC_TRA_ROAD_LCV_E!N6+FC_TRA_ROAD_HGV_E!N6</f>
        <v>0</v>
      </c>
      <c r="O6" s="10">
        <f>FC_TRA_ROAD_P2W_E!O6+FC_TRA_ROAD_CAR_E!O6+FC_TRA_ROAD_BUS_E!O6+FC_TRA_ROAD_LCV_E!O6+FC_TRA_ROAD_HGV_E!O6</f>
        <v>0</v>
      </c>
      <c r="P6" s="10">
        <f>FC_TRA_ROAD_P2W_E!P6+FC_TRA_ROAD_CAR_E!P6+FC_TRA_ROAD_BUS_E!P6+FC_TRA_ROAD_LCV_E!P6+FC_TRA_ROAD_HGV_E!P6</f>
        <v>0</v>
      </c>
      <c r="Q6" s="10">
        <f>FC_TRA_ROAD_P2W_E!Q6+FC_TRA_ROAD_CAR_E!Q6+FC_TRA_ROAD_BUS_E!Q6+FC_TRA_ROAD_LCV_E!Q6+FC_TRA_ROAD_HGV_E!Q6</f>
        <v>0</v>
      </c>
      <c r="R6" s="10">
        <f>FC_TRA_ROAD_P2W_E!R6+FC_TRA_ROAD_CAR_E!R6+FC_TRA_ROAD_BUS_E!R6+FC_TRA_ROAD_LCV_E!R6+FC_TRA_ROAD_HGV_E!R6</f>
        <v>0</v>
      </c>
      <c r="S6" s="10">
        <f>FC_TRA_ROAD_P2W_E!S6+FC_TRA_ROAD_CAR_E!S6+FC_TRA_ROAD_BUS_E!S6+FC_TRA_ROAD_LCV_E!S6+FC_TRA_ROAD_HGV_E!S6</f>
        <v>0</v>
      </c>
      <c r="T6" s="10">
        <f>FC_TRA_ROAD_P2W_E!T6+FC_TRA_ROAD_CAR_E!T6+FC_TRA_ROAD_BUS_E!T6+FC_TRA_ROAD_LCV_E!T6+FC_TRA_ROAD_HGV_E!T6</f>
        <v>0</v>
      </c>
      <c r="U6" s="10">
        <f>FC_TRA_ROAD_P2W_E!U6+FC_TRA_ROAD_CAR_E!U6+FC_TRA_ROAD_BUS_E!U6+FC_TRA_ROAD_LCV_E!U6+FC_TRA_ROAD_HGV_E!U6</f>
        <v>0</v>
      </c>
      <c r="V6" s="10">
        <f>FC_TRA_ROAD_P2W_E!V6+FC_TRA_ROAD_CAR_E!V6+FC_TRA_ROAD_BUS_E!V6+FC_TRA_ROAD_LCV_E!V6+FC_TRA_ROAD_HGV_E!V6</f>
        <v>0</v>
      </c>
      <c r="W6" s="10">
        <f>FC_TRA_ROAD_P2W_E!W6+FC_TRA_ROAD_CAR_E!W6+FC_TRA_ROAD_BUS_E!W6+FC_TRA_ROAD_LCV_E!W6+FC_TRA_ROAD_HGV_E!W6</f>
        <v>0</v>
      </c>
      <c r="X6" s="10">
        <f>FC_TRA_ROAD_P2W_E!X6+FC_TRA_ROAD_CAR_E!X6+FC_TRA_ROAD_BUS_E!X6+FC_TRA_ROAD_LCV_E!X6+FC_TRA_ROAD_HGV_E!X6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FC_TRA_ROAD_P2W_E!C7+FC_TRA_ROAD_CAR_E!C7+FC_TRA_ROAD_BUS_E!C7+FC_TRA_ROAD_LCV_E!C7+FC_TRA_ROAD_HGV_E!C7</f>
        <v>0</v>
      </c>
      <c r="D7" s="10">
        <f>FC_TRA_ROAD_P2W_E!D7+FC_TRA_ROAD_CAR_E!D7+FC_TRA_ROAD_BUS_E!D7+FC_TRA_ROAD_LCV_E!D7+FC_TRA_ROAD_HGV_E!D7</f>
        <v>0</v>
      </c>
      <c r="E7" s="10">
        <f>FC_TRA_ROAD_P2W_E!E7+FC_TRA_ROAD_CAR_E!E7+FC_TRA_ROAD_BUS_E!E7+FC_TRA_ROAD_LCV_E!E7+FC_TRA_ROAD_HGV_E!E7</f>
        <v>0</v>
      </c>
      <c r="F7" s="10">
        <f>FC_TRA_ROAD_P2W_E!F7+FC_TRA_ROAD_CAR_E!F7+FC_TRA_ROAD_BUS_E!F7+FC_TRA_ROAD_LCV_E!F7+FC_TRA_ROAD_HGV_E!F7</f>
        <v>0</v>
      </c>
      <c r="G7" s="10">
        <f>FC_TRA_ROAD_P2W_E!G7+FC_TRA_ROAD_CAR_E!G7+FC_TRA_ROAD_BUS_E!G7+FC_TRA_ROAD_LCV_E!G7+FC_TRA_ROAD_HGV_E!G7</f>
        <v>0</v>
      </c>
      <c r="H7" s="10">
        <f>FC_TRA_ROAD_P2W_E!H7+FC_TRA_ROAD_CAR_E!H7+FC_TRA_ROAD_BUS_E!H7+FC_TRA_ROAD_LCV_E!H7+FC_TRA_ROAD_HGV_E!H7</f>
        <v>0</v>
      </c>
      <c r="I7" s="10">
        <f>FC_TRA_ROAD_P2W_E!I7+FC_TRA_ROAD_CAR_E!I7+FC_TRA_ROAD_BUS_E!I7+FC_TRA_ROAD_LCV_E!I7+FC_TRA_ROAD_HGV_E!I7</f>
        <v>0</v>
      </c>
      <c r="J7" s="10">
        <f>FC_TRA_ROAD_P2W_E!J7+FC_TRA_ROAD_CAR_E!J7+FC_TRA_ROAD_BUS_E!J7+FC_TRA_ROAD_LCV_E!J7+FC_TRA_ROAD_HGV_E!J7</f>
        <v>0</v>
      </c>
      <c r="K7" s="10">
        <f>FC_TRA_ROAD_P2W_E!K7+FC_TRA_ROAD_CAR_E!K7+FC_TRA_ROAD_BUS_E!K7+FC_TRA_ROAD_LCV_E!K7+FC_TRA_ROAD_HGV_E!K7</f>
        <v>0</v>
      </c>
      <c r="L7" s="10">
        <f>FC_TRA_ROAD_P2W_E!L7+FC_TRA_ROAD_CAR_E!L7+FC_TRA_ROAD_BUS_E!L7+FC_TRA_ROAD_LCV_E!L7+FC_TRA_ROAD_HGV_E!L7</f>
        <v>0</v>
      </c>
      <c r="M7" s="10">
        <f>FC_TRA_ROAD_P2W_E!M7+FC_TRA_ROAD_CAR_E!M7+FC_TRA_ROAD_BUS_E!M7+FC_TRA_ROAD_LCV_E!M7+FC_TRA_ROAD_HGV_E!M7</f>
        <v>0</v>
      </c>
      <c r="N7" s="10">
        <f>FC_TRA_ROAD_P2W_E!N7+FC_TRA_ROAD_CAR_E!N7+FC_TRA_ROAD_BUS_E!N7+FC_TRA_ROAD_LCV_E!N7+FC_TRA_ROAD_HGV_E!N7</f>
        <v>0</v>
      </c>
      <c r="O7" s="10">
        <f>FC_TRA_ROAD_P2W_E!O7+FC_TRA_ROAD_CAR_E!O7+FC_TRA_ROAD_BUS_E!O7+FC_TRA_ROAD_LCV_E!O7+FC_TRA_ROAD_HGV_E!O7</f>
        <v>0</v>
      </c>
      <c r="P7" s="10">
        <f>FC_TRA_ROAD_P2W_E!P7+FC_TRA_ROAD_CAR_E!P7+FC_TRA_ROAD_BUS_E!P7+FC_TRA_ROAD_LCV_E!P7+FC_TRA_ROAD_HGV_E!P7</f>
        <v>0</v>
      </c>
      <c r="Q7" s="10">
        <f>FC_TRA_ROAD_P2W_E!Q7+FC_TRA_ROAD_CAR_E!Q7+FC_TRA_ROAD_BUS_E!Q7+FC_TRA_ROAD_LCV_E!Q7+FC_TRA_ROAD_HGV_E!Q7</f>
        <v>0</v>
      </c>
      <c r="R7" s="10">
        <f>FC_TRA_ROAD_P2W_E!R7+FC_TRA_ROAD_CAR_E!R7+FC_TRA_ROAD_BUS_E!R7+FC_TRA_ROAD_LCV_E!R7+FC_TRA_ROAD_HGV_E!R7</f>
        <v>0</v>
      </c>
      <c r="S7" s="10">
        <f>FC_TRA_ROAD_P2W_E!S7+FC_TRA_ROAD_CAR_E!S7+FC_TRA_ROAD_BUS_E!S7+FC_TRA_ROAD_LCV_E!S7+FC_TRA_ROAD_HGV_E!S7</f>
        <v>0</v>
      </c>
      <c r="T7" s="10">
        <f>FC_TRA_ROAD_P2W_E!T7+FC_TRA_ROAD_CAR_E!T7+FC_TRA_ROAD_BUS_E!T7+FC_TRA_ROAD_LCV_E!T7+FC_TRA_ROAD_HGV_E!T7</f>
        <v>0</v>
      </c>
      <c r="U7" s="10">
        <f>FC_TRA_ROAD_P2W_E!U7+FC_TRA_ROAD_CAR_E!U7+FC_TRA_ROAD_BUS_E!U7+FC_TRA_ROAD_LCV_E!U7+FC_TRA_ROAD_HGV_E!U7</f>
        <v>0</v>
      </c>
      <c r="V7" s="10">
        <f>FC_TRA_ROAD_P2W_E!V7+FC_TRA_ROAD_CAR_E!V7+FC_TRA_ROAD_BUS_E!V7+FC_TRA_ROAD_LCV_E!V7+FC_TRA_ROAD_HGV_E!V7</f>
        <v>0</v>
      </c>
      <c r="W7" s="10">
        <f>FC_TRA_ROAD_P2W_E!W7+FC_TRA_ROAD_CAR_E!W7+FC_TRA_ROAD_BUS_E!W7+FC_TRA_ROAD_LCV_E!W7+FC_TRA_ROAD_HGV_E!W7</f>
        <v>0</v>
      </c>
      <c r="X7" s="10">
        <f>FC_TRA_ROAD_P2W_E!X7+FC_TRA_ROAD_CAR_E!X7+FC_TRA_ROAD_BUS_E!X7+FC_TRA_ROAD_LCV_E!X7+FC_TRA_ROAD_HGV_E!X7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FC_TRA_ROAD_P2W_E!C9+FC_TRA_ROAD_CAR_E!C9+FC_TRA_ROAD_BUS_E!C9+FC_TRA_ROAD_LCV_E!C9+FC_TRA_ROAD_HGV_E!C9</f>
        <v>0</v>
      </c>
      <c r="D9" s="10">
        <f>FC_TRA_ROAD_P2W_E!D9+FC_TRA_ROAD_CAR_E!D9+FC_TRA_ROAD_BUS_E!D9+FC_TRA_ROAD_LCV_E!D9+FC_TRA_ROAD_HGV_E!D9</f>
        <v>0</v>
      </c>
      <c r="E9" s="10">
        <f>FC_TRA_ROAD_P2W_E!E9+FC_TRA_ROAD_CAR_E!E9+FC_TRA_ROAD_BUS_E!E9+FC_TRA_ROAD_LCV_E!E9+FC_TRA_ROAD_HGV_E!E9</f>
        <v>0</v>
      </c>
      <c r="F9" s="10">
        <f>FC_TRA_ROAD_P2W_E!F9+FC_TRA_ROAD_CAR_E!F9+FC_TRA_ROAD_BUS_E!F9+FC_TRA_ROAD_LCV_E!F9+FC_TRA_ROAD_HGV_E!F9</f>
        <v>0</v>
      </c>
      <c r="G9" s="10">
        <f>FC_TRA_ROAD_P2W_E!G9+FC_TRA_ROAD_CAR_E!G9+FC_TRA_ROAD_BUS_E!G9+FC_TRA_ROAD_LCV_E!G9+FC_TRA_ROAD_HGV_E!G9</f>
        <v>0</v>
      </c>
      <c r="H9" s="10">
        <f>FC_TRA_ROAD_P2W_E!H9+FC_TRA_ROAD_CAR_E!H9+FC_TRA_ROAD_BUS_E!H9+FC_TRA_ROAD_LCV_E!H9+FC_TRA_ROAD_HGV_E!H9</f>
        <v>0</v>
      </c>
      <c r="I9" s="10">
        <f>FC_TRA_ROAD_P2W_E!I9+FC_TRA_ROAD_CAR_E!I9+FC_TRA_ROAD_BUS_E!I9+FC_TRA_ROAD_LCV_E!I9+FC_TRA_ROAD_HGV_E!I9</f>
        <v>0</v>
      </c>
      <c r="J9" s="10">
        <f>FC_TRA_ROAD_P2W_E!J9+FC_TRA_ROAD_CAR_E!J9+FC_TRA_ROAD_BUS_E!J9+FC_TRA_ROAD_LCV_E!J9+FC_TRA_ROAD_HGV_E!J9</f>
        <v>0</v>
      </c>
      <c r="K9" s="10">
        <f>FC_TRA_ROAD_P2W_E!K9+FC_TRA_ROAD_CAR_E!K9+FC_TRA_ROAD_BUS_E!K9+FC_TRA_ROAD_LCV_E!K9+FC_TRA_ROAD_HGV_E!K9</f>
        <v>0</v>
      </c>
      <c r="L9" s="10">
        <f>FC_TRA_ROAD_P2W_E!L9+FC_TRA_ROAD_CAR_E!L9+FC_TRA_ROAD_BUS_E!L9+FC_TRA_ROAD_LCV_E!L9+FC_TRA_ROAD_HGV_E!L9</f>
        <v>0</v>
      </c>
      <c r="M9" s="10">
        <f>FC_TRA_ROAD_P2W_E!M9+FC_TRA_ROAD_CAR_E!M9+FC_TRA_ROAD_BUS_E!M9+FC_TRA_ROAD_LCV_E!M9+FC_TRA_ROAD_HGV_E!M9</f>
        <v>0</v>
      </c>
      <c r="N9" s="10">
        <f>FC_TRA_ROAD_P2W_E!N9+FC_TRA_ROAD_CAR_E!N9+FC_TRA_ROAD_BUS_E!N9+FC_TRA_ROAD_LCV_E!N9+FC_TRA_ROAD_HGV_E!N9</f>
        <v>0</v>
      </c>
      <c r="O9" s="10">
        <f>FC_TRA_ROAD_P2W_E!O9+FC_TRA_ROAD_CAR_E!O9+FC_TRA_ROAD_BUS_E!O9+FC_TRA_ROAD_LCV_E!O9+FC_TRA_ROAD_HGV_E!O9</f>
        <v>0</v>
      </c>
      <c r="P9" s="10">
        <f>FC_TRA_ROAD_P2W_E!P9+FC_TRA_ROAD_CAR_E!P9+FC_TRA_ROAD_BUS_E!P9+FC_TRA_ROAD_LCV_E!P9+FC_TRA_ROAD_HGV_E!P9</f>
        <v>0</v>
      </c>
      <c r="Q9" s="10">
        <f>FC_TRA_ROAD_P2W_E!Q9+FC_TRA_ROAD_CAR_E!Q9+FC_TRA_ROAD_BUS_E!Q9+FC_TRA_ROAD_LCV_E!Q9+FC_TRA_ROAD_HGV_E!Q9</f>
        <v>0</v>
      </c>
      <c r="R9" s="10">
        <f>FC_TRA_ROAD_P2W_E!R9+FC_TRA_ROAD_CAR_E!R9+FC_TRA_ROAD_BUS_E!R9+FC_TRA_ROAD_LCV_E!R9+FC_TRA_ROAD_HGV_E!R9</f>
        <v>0</v>
      </c>
      <c r="S9" s="10">
        <f>FC_TRA_ROAD_P2W_E!S9+FC_TRA_ROAD_CAR_E!S9+FC_TRA_ROAD_BUS_E!S9+FC_TRA_ROAD_LCV_E!S9+FC_TRA_ROAD_HGV_E!S9</f>
        <v>0</v>
      </c>
      <c r="T9" s="10">
        <f>FC_TRA_ROAD_P2W_E!T9+FC_TRA_ROAD_CAR_E!T9+FC_TRA_ROAD_BUS_E!T9+FC_TRA_ROAD_LCV_E!T9+FC_TRA_ROAD_HGV_E!T9</f>
        <v>0</v>
      </c>
      <c r="U9" s="10">
        <f>FC_TRA_ROAD_P2W_E!U9+FC_TRA_ROAD_CAR_E!U9+FC_TRA_ROAD_BUS_E!U9+FC_TRA_ROAD_LCV_E!U9+FC_TRA_ROAD_HGV_E!U9</f>
        <v>0</v>
      </c>
      <c r="V9" s="10">
        <f>FC_TRA_ROAD_P2W_E!V9+FC_TRA_ROAD_CAR_E!V9+FC_TRA_ROAD_BUS_E!V9+FC_TRA_ROAD_LCV_E!V9+FC_TRA_ROAD_HGV_E!V9</f>
        <v>0</v>
      </c>
      <c r="W9" s="10">
        <f>FC_TRA_ROAD_P2W_E!W9+FC_TRA_ROAD_CAR_E!W9+FC_TRA_ROAD_BUS_E!W9+FC_TRA_ROAD_LCV_E!W9+FC_TRA_ROAD_HGV_E!W9</f>
        <v>0</v>
      </c>
      <c r="X9" s="10">
        <f>FC_TRA_ROAD_P2W_E!X9+FC_TRA_ROAD_CAR_E!X9+FC_TRA_ROAD_BUS_E!X9+FC_TRA_ROAD_LCV_E!X9+FC_TRA_ROAD_HGV_E!X9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FC_TRA_ROAD_P2W_E!C10+FC_TRA_ROAD_CAR_E!C10+FC_TRA_ROAD_BUS_E!C10+FC_TRA_ROAD_LCV_E!C10+FC_TRA_ROAD_HGV_E!C10</f>
        <v>0</v>
      </c>
      <c r="D10" s="10">
        <f>FC_TRA_ROAD_P2W_E!D10+FC_TRA_ROAD_CAR_E!D10+FC_TRA_ROAD_BUS_E!D10+FC_TRA_ROAD_LCV_E!D10+FC_TRA_ROAD_HGV_E!D10</f>
        <v>0</v>
      </c>
      <c r="E10" s="10">
        <f>FC_TRA_ROAD_P2W_E!E10+FC_TRA_ROAD_CAR_E!E10+FC_TRA_ROAD_BUS_E!E10+FC_TRA_ROAD_LCV_E!E10+FC_TRA_ROAD_HGV_E!E10</f>
        <v>0</v>
      </c>
      <c r="F10" s="10">
        <f>FC_TRA_ROAD_P2W_E!F10+FC_TRA_ROAD_CAR_E!F10+FC_TRA_ROAD_BUS_E!F10+FC_TRA_ROAD_LCV_E!F10+FC_TRA_ROAD_HGV_E!F10</f>
        <v>0</v>
      </c>
      <c r="G10" s="10">
        <f>FC_TRA_ROAD_P2W_E!G10+FC_TRA_ROAD_CAR_E!G10+FC_TRA_ROAD_BUS_E!G10+FC_TRA_ROAD_LCV_E!G10+FC_TRA_ROAD_HGV_E!G10</f>
        <v>0</v>
      </c>
      <c r="H10" s="10">
        <f>FC_TRA_ROAD_P2W_E!H10+FC_TRA_ROAD_CAR_E!H10+FC_TRA_ROAD_BUS_E!H10+FC_TRA_ROAD_LCV_E!H10+FC_TRA_ROAD_HGV_E!H10</f>
        <v>0</v>
      </c>
      <c r="I10" s="10">
        <f>FC_TRA_ROAD_P2W_E!I10+FC_TRA_ROAD_CAR_E!I10+FC_TRA_ROAD_BUS_E!I10+FC_TRA_ROAD_LCV_E!I10+FC_TRA_ROAD_HGV_E!I10</f>
        <v>0</v>
      </c>
      <c r="J10" s="10">
        <f>FC_TRA_ROAD_P2W_E!J10+FC_TRA_ROAD_CAR_E!J10+FC_TRA_ROAD_BUS_E!J10+FC_TRA_ROAD_LCV_E!J10+FC_TRA_ROAD_HGV_E!J10</f>
        <v>0</v>
      </c>
      <c r="K10" s="10">
        <f>FC_TRA_ROAD_P2W_E!K10+FC_TRA_ROAD_CAR_E!K10+FC_TRA_ROAD_BUS_E!K10+FC_TRA_ROAD_LCV_E!K10+FC_TRA_ROAD_HGV_E!K10</f>
        <v>0</v>
      </c>
      <c r="L10" s="10">
        <f>FC_TRA_ROAD_P2W_E!L10+FC_TRA_ROAD_CAR_E!L10+FC_TRA_ROAD_BUS_E!L10+FC_TRA_ROAD_LCV_E!L10+FC_TRA_ROAD_HGV_E!L10</f>
        <v>0</v>
      </c>
      <c r="M10" s="10">
        <f>FC_TRA_ROAD_P2W_E!M10+FC_TRA_ROAD_CAR_E!M10+FC_TRA_ROAD_BUS_E!M10+FC_TRA_ROAD_LCV_E!M10+FC_TRA_ROAD_HGV_E!M10</f>
        <v>0</v>
      </c>
      <c r="N10" s="10">
        <f>FC_TRA_ROAD_P2W_E!N10+FC_TRA_ROAD_CAR_E!N10+FC_TRA_ROAD_BUS_E!N10+FC_TRA_ROAD_LCV_E!N10+FC_TRA_ROAD_HGV_E!N10</f>
        <v>0</v>
      </c>
      <c r="O10" s="10">
        <f>FC_TRA_ROAD_P2W_E!O10+FC_TRA_ROAD_CAR_E!O10+FC_TRA_ROAD_BUS_E!O10+FC_TRA_ROAD_LCV_E!O10+FC_TRA_ROAD_HGV_E!O10</f>
        <v>0</v>
      </c>
      <c r="P10" s="10">
        <f>FC_TRA_ROAD_P2W_E!P10+FC_TRA_ROAD_CAR_E!P10+FC_TRA_ROAD_BUS_E!P10+FC_TRA_ROAD_LCV_E!P10+FC_TRA_ROAD_HGV_E!P10</f>
        <v>0</v>
      </c>
      <c r="Q10" s="10">
        <f>FC_TRA_ROAD_P2W_E!Q10+FC_TRA_ROAD_CAR_E!Q10+FC_TRA_ROAD_BUS_E!Q10+FC_TRA_ROAD_LCV_E!Q10+FC_TRA_ROAD_HGV_E!Q10</f>
        <v>0</v>
      </c>
      <c r="R10" s="10">
        <f>FC_TRA_ROAD_P2W_E!R10+FC_TRA_ROAD_CAR_E!R10+FC_TRA_ROAD_BUS_E!R10+FC_TRA_ROAD_LCV_E!R10+FC_TRA_ROAD_HGV_E!R10</f>
        <v>0</v>
      </c>
      <c r="S10" s="10">
        <f>FC_TRA_ROAD_P2W_E!S10+FC_TRA_ROAD_CAR_E!S10+FC_TRA_ROAD_BUS_E!S10+FC_TRA_ROAD_LCV_E!S10+FC_TRA_ROAD_HGV_E!S10</f>
        <v>0</v>
      </c>
      <c r="T10" s="10">
        <f>FC_TRA_ROAD_P2W_E!T10+FC_TRA_ROAD_CAR_E!T10+FC_TRA_ROAD_BUS_E!T10+FC_TRA_ROAD_LCV_E!T10+FC_TRA_ROAD_HGV_E!T10</f>
        <v>0</v>
      </c>
      <c r="U10" s="10">
        <f>FC_TRA_ROAD_P2W_E!U10+FC_TRA_ROAD_CAR_E!U10+FC_TRA_ROAD_BUS_E!U10+FC_TRA_ROAD_LCV_E!U10+FC_TRA_ROAD_HGV_E!U10</f>
        <v>0</v>
      </c>
      <c r="V10" s="10">
        <f>FC_TRA_ROAD_P2W_E!V10+FC_TRA_ROAD_CAR_E!V10+FC_TRA_ROAD_BUS_E!V10+FC_TRA_ROAD_LCV_E!V10+FC_TRA_ROAD_HGV_E!V10</f>
        <v>0</v>
      </c>
      <c r="W10" s="10">
        <f>FC_TRA_ROAD_P2W_E!W10+FC_TRA_ROAD_CAR_E!W10+FC_TRA_ROAD_BUS_E!W10+FC_TRA_ROAD_LCV_E!W10+FC_TRA_ROAD_HGV_E!W10</f>
        <v>0</v>
      </c>
      <c r="X10" s="10">
        <f>FC_TRA_ROAD_P2W_E!X10+FC_TRA_ROAD_CAR_E!X10+FC_TRA_ROAD_BUS_E!X10+FC_TRA_ROAD_LCV_E!X10+FC_TRA_ROAD_HGV_E!X10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</v>
      </c>
      <c r="E11" s="29">
        <f t="shared" si="12"/>
        <v>0</v>
      </c>
      <c r="F11" s="29">
        <f t="shared" si="12"/>
        <v>0</v>
      </c>
      <c r="G11" s="29">
        <f t="shared" si="12"/>
        <v>0</v>
      </c>
      <c r="H11" s="29">
        <f t="shared" si="12"/>
        <v>0</v>
      </c>
      <c r="I11" s="29">
        <f t="shared" si="12"/>
        <v>0</v>
      </c>
      <c r="J11" s="29">
        <f t="shared" si="12"/>
        <v>0</v>
      </c>
      <c r="K11" s="29">
        <f t="shared" si="12"/>
        <v>0</v>
      </c>
      <c r="L11" s="29">
        <f t="shared" si="12"/>
        <v>0</v>
      </c>
      <c r="M11" s="29">
        <f t="shared" si="12"/>
        <v>0</v>
      </c>
      <c r="N11" s="29">
        <f t="shared" si="12"/>
        <v>0</v>
      </c>
      <c r="O11" s="29">
        <f t="shared" si="12"/>
        <v>0</v>
      </c>
      <c r="P11" s="29">
        <f t="shared" si="12"/>
        <v>0</v>
      </c>
      <c r="Q11" s="29">
        <f t="shared" si="12"/>
        <v>0</v>
      </c>
      <c r="R11" s="29">
        <f t="shared" si="12"/>
        <v>0</v>
      </c>
      <c r="S11" s="29">
        <f t="shared" si="12"/>
        <v>0</v>
      </c>
      <c r="T11" s="29">
        <f t="shared" si="12"/>
        <v>0</v>
      </c>
      <c r="U11" s="29">
        <f t="shared" si="12"/>
        <v>0</v>
      </c>
      <c r="V11" s="29">
        <f t="shared" si="12"/>
        <v>0</v>
      </c>
      <c r="W11" s="29">
        <f t="shared" si="12"/>
        <v>0</v>
      </c>
      <c r="X11" s="29">
        <f t="shared" ref="X11" si="13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FC_TRA_ROAD_P2W_E!C12+FC_TRA_ROAD_CAR_E!C12+FC_TRA_ROAD_BUS_E!C12+FC_TRA_ROAD_LCV_E!C12+FC_TRA_ROAD_HGV_E!C12</f>
        <v>0</v>
      </c>
      <c r="D12" s="10">
        <f>FC_TRA_ROAD_P2W_E!D12+FC_TRA_ROAD_CAR_E!D12+FC_TRA_ROAD_BUS_E!D12+FC_TRA_ROAD_LCV_E!D12+FC_TRA_ROAD_HGV_E!D12</f>
        <v>0</v>
      </c>
      <c r="E12" s="10">
        <f>FC_TRA_ROAD_P2W_E!E12+FC_TRA_ROAD_CAR_E!E12+FC_TRA_ROAD_BUS_E!E12+FC_TRA_ROAD_LCV_E!E12+FC_TRA_ROAD_HGV_E!E12</f>
        <v>0</v>
      </c>
      <c r="F12" s="10">
        <f>FC_TRA_ROAD_P2W_E!F12+FC_TRA_ROAD_CAR_E!F12+FC_TRA_ROAD_BUS_E!F12+FC_TRA_ROAD_LCV_E!F12+FC_TRA_ROAD_HGV_E!F12</f>
        <v>0</v>
      </c>
      <c r="G12" s="10">
        <f>FC_TRA_ROAD_P2W_E!G12+FC_TRA_ROAD_CAR_E!G12+FC_TRA_ROAD_BUS_E!G12+FC_TRA_ROAD_LCV_E!G12+FC_TRA_ROAD_HGV_E!G12</f>
        <v>0</v>
      </c>
      <c r="H12" s="10">
        <f>FC_TRA_ROAD_P2W_E!H12+FC_TRA_ROAD_CAR_E!H12+FC_TRA_ROAD_BUS_E!H12+FC_TRA_ROAD_LCV_E!H12+FC_TRA_ROAD_HGV_E!H12</f>
        <v>0</v>
      </c>
      <c r="I12" s="10">
        <f>FC_TRA_ROAD_P2W_E!I12+FC_TRA_ROAD_CAR_E!I12+FC_TRA_ROAD_BUS_E!I12+FC_TRA_ROAD_LCV_E!I12+FC_TRA_ROAD_HGV_E!I12</f>
        <v>0</v>
      </c>
      <c r="J12" s="10">
        <f>FC_TRA_ROAD_P2W_E!J12+FC_TRA_ROAD_CAR_E!J12+FC_TRA_ROAD_BUS_E!J12+FC_TRA_ROAD_LCV_E!J12+FC_TRA_ROAD_HGV_E!J12</f>
        <v>0</v>
      </c>
      <c r="K12" s="10">
        <f>FC_TRA_ROAD_P2W_E!K12+FC_TRA_ROAD_CAR_E!K12+FC_TRA_ROAD_BUS_E!K12+FC_TRA_ROAD_LCV_E!K12+FC_TRA_ROAD_HGV_E!K12</f>
        <v>0</v>
      </c>
      <c r="L12" s="10">
        <f>FC_TRA_ROAD_P2W_E!L12+FC_TRA_ROAD_CAR_E!L12+FC_TRA_ROAD_BUS_E!L12+FC_TRA_ROAD_LCV_E!L12+FC_TRA_ROAD_HGV_E!L12</f>
        <v>0</v>
      </c>
      <c r="M12" s="10">
        <f>FC_TRA_ROAD_P2W_E!M12+FC_TRA_ROAD_CAR_E!M12+FC_TRA_ROAD_BUS_E!M12+FC_TRA_ROAD_LCV_E!M12+FC_TRA_ROAD_HGV_E!M12</f>
        <v>0</v>
      </c>
      <c r="N12" s="10">
        <f>FC_TRA_ROAD_P2W_E!N12+FC_TRA_ROAD_CAR_E!N12+FC_TRA_ROAD_BUS_E!N12+FC_TRA_ROAD_LCV_E!N12+FC_TRA_ROAD_HGV_E!N12</f>
        <v>0</v>
      </c>
      <c r="O12" s="10">
        <f>FC_TRA_ROAD_P2W_E!O12+FC_TRA_ROAD_CAR_E!O12+FC_TRA_ROAD_BUS_E!O12+FC_TRA_ROAD_LCV_E!O12+FC_TRA_ROAD_HGV_E!O12</f>
        <v>0</v>
      </c>
      <c r="P12" s="10">
        <f>FC_TRA_ROAD_P2W_E!P12+FC_TRA_ROAD_CAR_E!P12+FC_TRA_ROAD_BUS_E!P12+FC_TRA_ROAD_LCV_E!P12+FC_TRA_ROAD_HGV_E!P12</f>
        <v>0</v>
      </c>
      <c r="Q12" s="10">
        <f>FC_TRA_ROAD_P2W_E!Q12+FC_TRA_ROAD_CAR_E!Q12+FC_TRA_ROAD_BUS_E!Q12+FC_TRA_ROAD_LCV_E!Q12+FC_TRA_ROAD_HGV_E!Q12</f>
        <v>0</v>
      </c>
      <c r="R12" s="10">
        <f>FC_TRA_ROAD_P2W_E!R12+FC_TRA_ROAD_CAR_E!R12+FC_TRA_ROAD_BUS_E!R12+FC_TRA_ROAD_LCV_E!R12+FC_TRA_ROAD_HGV_E!R12</f>
        <v>0</v>
      </c>
      <c r="S12" s="10">
        <f>FC_TRA_ROAD_P2W_E!S12+FC_TRA_ROAD_CAR_E!S12+FC_TRA_ROAD_BUS_E!S12+FC_TRA_ROAD_LCV_E!S12+FC_TRA_ROAD_HGV_E!S12</f>
        <v>0</v>
      </c>
      <c r="T12" s="10">
        <f>FC_TRA_ROAD_P2W_E!T12+FC_TRA_ROAD_CAR_E!T12+FC_TRA_ROAD_BUS_E!T12+FC_TRA_ROAD_LCV_E!T12+FC_TRA_ROAD_HGV_E!T12</f>
        <v>0</v>
      </c>
      <c r="U12" s="10">
        <f>FC_TRA_ROAD_P2W_E!U12+FC_TRA_ROAD_CAR_E!U12+FC_TRA_ROAD_BUS_E!U12+FC_TRA_ROAD_LCV_E!U12+FC_TRA_ROAD_HGV_E!U12</f>
        <v>0</v>
      </c>
      <c r="V12" s="10">
        <f>FC_TRA_ROAD_P2W_E!V12+FC_TRA_ROAD_CAR_E!V12+FC_TRA_ROAD_BUS_E!V12+FC_TRA_ROAD_LCV_E!V12+FC_TRA_ROAD_HGV_E!V12</f>
        <v>0</v>
      </c>
      <c r="W12" s="10">
        <f>FC_TRA_ROAD_P2W_E!W12+FC_TRA_ROAD_CAR_E!W12+FC_TRA_ROAD_BUS_E!W12+FC_TRA_ROAD_LCV_E!W12+FC_TRA_ROAD_HGV_E!W12</f>
        <v>0</v>
      </c>
      <c r="X12" s="10">
        <f>FC_TRA_ROAD_P2W_E!X12+FC_TRA_ROAD_CAR_E!X12+FC_TRA_ROAD_BUS_E!X12+FC_TRA_ROAD_LCV_E!X12+FC_TRA_ROAD_HGV_E!X12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FC_TRA_ROAD_P2W_E!C13+FC_TRA_ROAD_CAR_E!C13+FC_TRA_ROAD_BUS_E!C13+FC_TRA_ROAD_LCV_E!C13+FC_TRA_ROAD_HGV_E!C13</f>
        <v>0</v>
      </c>
      <c r="D13" s="10">
        <f>FC_TRA_ROAD_P2W_E!D13+FC_TRA_ROAD_CAR_E!D13+FC_TRA_ROAD_BUS_E!D13+FC_TRA_ROAD_LCV_E!D13+FC_TRA_ROAD_HGV_E!D13</f>
        <v>0</v>
      </c>
      <c r="E13" s="10">
        <f>FC_TRA_ROAD_P2W_E!E13+FC_TRA_ROAD_CAR_E!E13+FC_TRA_ROAD_BUS_E!E13+FC_TRA_ROAD_LCV_E!E13+FC_TRA_ROAD_HGV_E!E13</f>
        <v>0</v>
      </c>
      <c r="F13" s="10">
        <f>FC_TRA_ROAD_P2W_E!F13+FC_TRA_ROAD_CAR_E!F13+FC_TRA_ROAD_BUS_E!F13+FC_TRA_ROAD_LCV_E!F13+FC_TRA_ROAD_HGV_E!F13</f>
        <v>0</v>
      </c>
      <c r="G13" s="10">
        <f>FC_TRA_ROAD_P2W_E!G13+FC_TRA_ROAD_CAR_E!G13+FC_TRA_ROAD_BUS_E!G13+FC_TRA_ROAD_LCV_E!G13+FC_TRA_ROAD_HGV_E!G13</f>
        <v>0</v>
      </c>
      <c r="H13" s="10">
        <f>FC_TRA_ROAD_P2W_E!H13+FC_TRA_ROAD_CAR_E!H13+FC_TRA_ROAD_BUS_E!H13+FC_TRA_ROAD_LCV_E!H13+FC_TRA_ROAD_HGV_E!H13</f>
        <v>0</v>
      </c>
      <c r="I13" s="10">
        <f>FC_TRA_ROAD_P2W_E!I13+FC_TRA_ROAD_CAR_E!I13+FC_TRA_ROAD_BUS_E!I13+FC_TRA_ROAD_LCV_E!I13+FC_TRA_ROAD_HGV_E!I13</f>
        <v>0</v>
      </c>
      <c r="J13" s="10">
        <f>FC_TRA_ROAD_P2W_E!J13+FC_TRA_ROAD_CAR_E!J13+FC_TRA_ROAD_BUS_E!J13+FC_TRA_ROAD_LCV_E!J13+FC_TRA_ROAD_HGV_E!J13</f>
        <v>0</v>
      </c>
      <c r="K13" s="10">
        <f>FC_TRA_ROAD_P2W_E!K13+FC_TRA_ROAD_CAR_E!K13+FC_TRA_ROAD_BUS_E!K13+FC_TRA_ROAD_LCV_E!K13+FC_TRA_ROAD_HGV_E!K13</f>
        <v>0</v>
      </c>
      <c r="L13" s="10">
        <f>FC_TRA_ROAD_P2W_E!L13+FC_TRA_ROAD_CAR_E!L13+FC_TRA_ROAD_BUS_E!L13+FC_TRA_ROAD_LCV_E!L13+FC_TRA_ROAD_HGV_E!L13</f>
        <v>0</v>
      </c>
      <c r="M13" s="10">
        <f>FC_TRA_ROAD_P2W_E!M13+FC_TRA_ROAD_CAR_E!M13+FC_TRA_ROAD_BUS_E!M13+FC_TRA_ROAD_LCV_E!M13+FC_TRA_ROAD_HGV_E!M13</f>
        <v>0</v>
      </c>
      <c r="N13" s="10">
        <f>FC_TRA_ROAD_P2W_E!N13+FC_TRA_ROAD_CAR_E!N13+FC_TRA_ROAD_BUS_E!N13+FC_TRA_ROAD_LCV_E!N13+FC_TRA_ROAD_HGV_E!N13</f>
        <v>0</v>
      </c>
      <c r="O13" s="10">
        <f>FC_TRA_ROAD_P2W_E!O13+FC_TRA_ROAD_CAR_E!O13+FC_TRA_ROAD_BUS_E!O13+FC_TRA_ROAD_LCV_E!O13+FC_TRA_ROAD_HGV_E!O13</f>
        <v>0</v>
      </c>
      <c r="P13" s="10">
        <f>FC_TRA_ROAD_P2W_E!P13+FC_TRA_ROAD_CAR_E!P13+FC_TRA_ROAD_BUS_E!P13+FC_TRA_ROAD_LCV_E!P13+FC_TRA_ROAD_HGV_E!P13</f>
        <v>0</v>
      </c>
      <c r="Q13" s="10">
        <f>FC_TRA_ROAD_P2W_E!Q13+FC_TRA_ROAD_CAR_E!Q13+FC_TRA_ROAD_BUS_E!Q13+FC_TRA_ROAD_LCV_E!Q13+FC_TRA_ROAD_HGV_E!Q13</f>
        <v>0</v>
      </c>
      <c r="R13" s="10">
        <f>FC_TRA_ROAD_P2W_E!R13+FC_TRA_ROAD_CAR_E!R13+FC_TRA_ROAD_BUS_E!R13+FC_TRA_ROAD_LCV_E!R13+FC_TRA_ROAD_HGV_E!R13</f>
        <v>0</v>
      </c>
      <c r="S13" s="10">
        <f>FC_TRA_ROAD_P2W_E!S13+FC_TRA_ROAD_CAR_E!S13+FC_TRA_ROAD_BUS_E!S13+FC_TRA_ROAD_LCV_E!S13+FC_TRA_ROAD_HGV_E!S13</f>
        <v>0</v>
      </c>
      <c r="T13" s="10">
        <f>FC_TRA_ROAD_P2W_E!T13+FC_TRA_ROAD_CAR_E!T13+FC_TRA_ROAD_BUS_E!T13+FC_TRA_ROAD_LCV_E!T13+FC_TRA_ROAD_HGV_E!T13</f>
        <v>0</v>
      </c>
      <c r="U13" s="10">
        <f>FC_TRA_ROAD_P2W_E!U13+FC_TRA_ROAD_CAR_E!U13+FC_TRA_ROAD_BUS_E!U13+FC_TRA_ROAD_LCV_E!U13+FC_TRA_ROAD_HGV_E!U13</f>
        <v>0</v>
      </c>
      <c r="V13" s="10">
        <f>FC_TRA_ROAD_P2W_E!V13+FC_TRA_ROAD_CAR_E!V13+FC_TRA_ROAD_BUS_E!V13+FC_TRA_ROAD_LCV_E!V13+FC_TRA_ROAD_HGV_E!V13</f>
        <v>0</v>
      </c>
      <c r="W13" s="10">
        <f>FC_TRA_ROAD_P2W_E!W13+FC_TRA_ROAD_CAR_E!W13+FC_TRA_ROAD_BUS_E!W13+FC_TRA_ROAD_LCV_E!W13+FC_TRA_ROAD_HGV_E!W13</f>
        <v>0</v>
      </c>
      <c r="X13" s="10">
        <f>FC_TRA_ROAD_P2W_E!X13+FC_TRA_ROAD_CAR_E!X13+FC_TRA_ROAD_BUS_E!X13+FC_TRA_ROAD_LCV_E!X13+FC_TRA_ROAD_HGV_E!X13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FC_TRA_ROAD_P2W_E!C14+FC_TRA_ROAD_CAR_E!C14+FC_TRA_ROAD_BUS_E!C14+FC_TRA_ROAD_LCV_E!C14+FC_TRA_ROAD_HGV_E!C14</f>
        <v>0</v>
      </c>
      <c r="D14" s="10">
        <f>FC_TRA_ROAD_P2W_E!D14+FC_TRA_ROAD_CAR_E!D14+FC_TRA_ROAD_BUS_E!D14+FC_TRA_ROAD_LCV_E!D14+FC_TRA_ROAD_HGV_E!D14</f>
        <v>0</v>
      </c>
      <c r="E14" s="10">
        <f>FC_TRA_ROAD_P2W_E!E14+FC_TRA_ROAD_CAR_E!E14+FC_TRA_ROAD_BUS_E!E14+FC_TRA_ROAD_LCV_E!E14+FC_TRA_ROAD_HGV_E!E14</f>
        <v>0</v>
      </c>
      <c r="F14" s="10">
        <f>FC_TRA_ROAD_P2W_E!F14+FC_TRA_ROAD_CAR_E!F14+FC_TRA_ROAD_BUS_E!F14+FC_TRA_ROAD_LCV_E!F14+FC_TRA_ROAD_HGV_E!F14</f>
        <v>0</v>
      </c>
      <c r="G14" s="10">
        <f>FC_TRA_ROAD_P2W_E!G14+FC_TRA_ROAD_CAR_E!G14+FC_TRA_ROAD_BUS_E!G14+FC_TRA_ROAD_LCV_E!G14+FC_TRA_ROAD_HGV_E!G14</f>
        <v>0</v>
      </c>
      <c r="H14" s="10">
        <f>FC_TRA_ROAD_P2W_E!H14+FC_TRA_ROAD_CAR_E!H14+FC_TRA_ROAD_BUS_E!H14+FC_TRA_ROAD_LCV_E!H14+FC_TRA_ROAD_HGV_E!H14</f>
        <v>0</v>
      </c>
      <c r="I14" s="10">
        <f>FC_TRA_ROAD_P2W_E!I14+FC_TRA_ROAD_CAR_E!I14+FC_TRA_ROAD_BUS_E!I14+FC_TRA_ROAD_LCV_E!I14+FC_TRA_ROAD_HGV_E!I14</f>
        <v>0</v>
      </c>
      <c r="J14" s="10">
        <f>FC_TRA_ROAD_P2W_E!J14+FC_TRA_ROAD_CAR_E!J14+FC_TRA_ROAD_BUS_E!J14+FC_TRA_ROAD_LCV_E!J14+FC_TRA_ROAD_HGV_E!J14</f>
        <v>0</v>
      </c>
      <c r="K14" s="10">
        <f>FC_TRA_ROAD_P2W_E!K14+FC_TRA_ROAD_CAR_E!K14+FC_TRA_ROAD_BUS_E!K14+FC_TRA_ROAD_LCV_E!K14+FC_TRA_ROAD_HGV_E!K14</f>
        <v>0</v>
      </c>
      <c r="L14" s="10">
        <f>FC_TRA_ROAD_P2W_E!L14+FC_TRA_ROAD_CAR_E!L14+FC_TRA_ROAD_BUS_E!L14+FC_TRA_ROAD_LCV_E!L14+FC_TRA_ROAD_HGV_E!L14</f>
        <v>0</v>
      </c>
      <c r="M14" s="10">
        <f>FC_TRA_ROAD_P2W_E!M14+FC_TRA_ROAD_CAR_E!M14+FC_TRA_ROAD_BUS_E!M14+FC_TRA_ROAD_LCV_E!M14+FC_TRA_ROAD_HGV_E!M14</f>
        <v>0</v>
      </c>
      <c r="N14" s="10">
        <f>FC_TRA_ROAD_P2W_E!N14+FC_TRA_ROAD_CAR_E!N14+FC_TRA_ROAD_BUS_E!N14+FC_TRA_ROAD_LCV_E!N14+FC_TRA_ROAD_HGV_E!N14</f>
        <v>0</v>
      </c>
      <c r="O14" s="10">
        <f>FC_TRA_ROAD_P2W_E!O14+FC_TRA_ROAD_CAR_E!O14+FC_TRA_ROAD_BUS_E!O14+FC_TRA_ROAD_LCV_E!O14+FC_TRA_ROAD_HGV_E!O14</f>
        <v>0</v>
      </c>
      <c r="P14" s="10">
        <f>FC_TRA_ROAD_P2W_E!P14+FC_TRA_ROAD_CAR_E!P14+FC_TRA_ROAD_BUS_E!P14+FC_TRA_ROAD_LCV_E!P14+FC_TRA_ROAD_HGV_E!P14</f>
        <v>0</v>
      </c>
      <c r="Q14" s="10">
        <f>FC_TRA_ROAD_P2W_E!Q14+FC_TRA_ROAD_CAR_E!Q14+FC_TRA_ROAD_BUS_E!Q14+FC_TRA_ROAD_LCV_E!Q14+FC_TRA_ROAD_HGV_E!Q14</f>
        <v>0</v>
      </c>
      <c r="R14" s="10">
        <f>FC_TRA_ROAD_P2W_E!R14+FC_TRA_ROAD_CAR_E!R14+FC_TRA_ROAD_BUS_E!R14+FC_TRA_ROAD_LCV_E!R14+FC_TRA_ROAD_HGV_E!R14</f>
        <v>0</v>
      </c>
      <c r="S14" s="10">
        <f>FC_TRA_ROAD_P2W_E!S14+FC_TRA_ROAD_CAR_E!S14+FC_TRA_ROAD_BUS_E!S14+FC_TRA_ROAD_LCV_E!S14+FC_TRA_ROAD_HGV_E!S14</f>
        <v>0</v>
      </c>
      <c r="T14" s="10">
        <f>FC_TRA_ROAD_P2W_E!T14+FC_TRA_ROAD_CAR_E!T14+FC_TRA_ROAD_BUS_E!T14+FC_TRA_ROAD_LCV_E!T14+FC_TRA_ROAD_HGV_E!T14</f>
        <v>0</v>
      </c>
      <c r="U14" s="10">
        <f>FC_TRA_ROAD_P2W_E!U14+FC_TRA_ROAD_CAR_E!U14+FC_TRA_ROAD_BUS_E!U14+FC_TRA_ROAD_LCV_E!U14+FC_TRA_ROAD_HGV_E!U14</f>
        <v>0</v>
      </c>
      <c r="V14" s="10">
        <f>FC_TRA_ROAD_P2W_E!V14+FC_TRA_ROAD_CAR_E!V14+FC_TRA_ROAD_BUS_E!V14+FC_TRA_ROAD_LCV_E!V14+FC_TRA_ROAD_HGV_E!V14</f>
        <v>0</v>
      </c>
      <c r="W14" s="10">
        <f>FC_TRA_ROAD_P2W_E!W14+FC_TRA_ROAD_CAR_E!W14+FC_TRA_ROAD_BUS_E!W14+FC_TRA_ROAD_LCV_E!W14+FC_TRA_ROAD_HGV_E!W14</f>
        <v>0</v>
      </c>
      <c r="X14" s="10">
        <f>FC_TRA_ROAD_P2W_E!X14+FC_TRA_ROAD_CAR_E!X14+FC_TRA_ROAD_BUS_E!X14+FC_TRA_ROAD_LCV_E!X14+FC_TRA_ROAD_HGV_E!X14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FC_TRA_ROAD_P2W_E!C15+FC_TRA_ROAD_CAR_E!C15+FC_TRA_ROAD_BUS_E!C15+FC_TRA_ROAD_LCV_E!C15+FC_TRA_ROAD_HGV_E!C15</f>
        <v>0</v>
      </c>
      <c r="D15" s="10">
        <f>FC_TRA_ROAD_P2W_E!D15+FC_TRA_ROAD_CAR_E!D15+FC_TRA_ROAD_BUS_E!D15+FC_TRA_ROAD_LCV_E!D15+FC_TRA_ROAD_HGV_E!D15</f>
        <v>0</v>
      </c>
      <c r="E15" s="10">
        <f>FC_TRA_ROAD_P2W_E!E15+FC_TRA_ROAD_CAR_E!E15+FC_TRA_ROAD_BUS_E!E15+FC_TRA_ROAD_LCV_E!E15+FC_TRA_ROAD_HGV_E!E15</f>
        <v>0</v>
      </c>
      <c r="F15" s="10">
        <f>FC_TRA_ROAD_P2W_E!F15+FC_TRA_ROAD_CAR_E!F15+FC_TRA_ROAD_BUS_E!F15+FC_TRA_ROAD_LCV_E!F15+FC_TRA_ROAD_HGV_E!F15</f>
        <v>0</v>
      </c>
      <c r="G15" s="10">
        <f>FC_TRA_ROAD_P2W_E!G15+FC_TRA_ROAD_CAR_E!G15+FC_TRA_ROAD_BUS_E!G15+FC_TRA_ROAD_LCV_E!G15+FC_TRA_ROAD_HGV_E!G15</f>
        <v>0</v>
      </c>
      <c r="H15" s="10">
        <f>FC_TRA_ROAD_P2W_E!H15+FC_TRA_ROAD_CAR_E!H15+FC_TRA_ROAD_BUS_E!H15+FC_TRA_ROAD_LCV_E!H15+FC_TRA_ROAD_HGV_E!H15</f>
        <v>0</v>
      </c>
      <c r="I15" s="10">
        <f>FC_TRA_ROAD_P2W_E!I15+FC_TRA_ROAD_CAR_E!I15+FC_TRA_ROAD_BUS_E!I15+FC_TRA_ROAD_LCV_E!I15+FC_TRA_ROAD_HGV_E!I15</f>
        <v>0</v>
      </c>
      <c r="J15" s="10">
        <f>FC_TRA_ROAD_P2W_E!J15+FC_TRA_ROAD_CAR_E!J15+FC_TRA_ROAD_BUS_E!J15+FC_TRA_ROAD_LCV_E!J15+FC_TRA_ROAD_HGV_E!J15</f>
        <v>0</v>
      </c>
      <c r="K15" s="10">
        <f>FC_TRA_ROAD_P2W_E!K15+FC_TRA_ROAD_CAR_E!K15+FC_TRA_ROAD_BUS_E!K15+FC_TRA_ROAD_LCV_E!K15+FC_TRA_ROAD_HGV_E!K15</f>
        <v>0</v>
      </c>
      <c r="L15" s="10">
        <f>FC_TRA_ROAD_P2W_E!L15+FC_TRA_ROAD_CAR_E!L15+FC_TRA_ROAD_BUS_E!L15+FC_TRA_ROAD_LCV_E!L15+FC_TRA_ROAD_HGV_E!L15</f>
        <v>0</v>
      </c>
      <c r="M15" s="10">
        <f>FC_TRA_ROAD_P2W_E!M15+FC_TRA_ROAD_CAR_E!M15+FC_TRA_ROAD_BUS_E!M15+FC_TRA_ROAD_LCV_E!M15+FC_TRA_ROAD_HGV_E!M15</f>
        <v>0</v>
      </c>
      <c r="N15" s="10">
        <f>FC_TRA_ROAD_P2W_E!N15+FC_TRA_ROAD_CAR_E!N15+FC_TRA_ROAD_BUS_E!N15+FC_TRA_ROAD_LCV_E!N15+FC_TRA_ROAD_HGV_E!N15</f>
        <v>0</v>
      </c>
      <c r="O15" s="10">
        <f>FC_TRA_ROAD_P2W_E!O15+FC_TRA_ROAD_CAR_E!O15+FC_TRA_ROAD_BUS_E!O15+FC_TRA_ROAD_LCV_E!O15+FC_TRA_ROAD_HGV_E!O15</f>
        <v>0</v>
      </c>
      <c r="P15" s="10">
        <f>FC_TRA_ROAD_P2W_E!P15+FC_TRA_ROAD_CAR_E!P15+FC_TRA_ROAD_BUS_E!P15+FC_TRA_ROAD_LCV_E!P15+FC_TRA_ROAD_HGV_E!P15</f>
        <v>0</v>
      </c>
      <c r="Q15" s="10">
        <f>FC_TRA_ROAD_P2W_E!Q15+FC_TRA_ROAD_CAR_E!Q15+FC_TRA_ROAD_BUS_E!Q15+FC_TRA_ROAD_LCV_E!Q15+FC_TRA_ROAD_HGV_E!Q15</f>
        <v>0</v>
      </c>
      <c r="R15" s="10">
        <f>FC_TRA_ROAD_P2W_E!R15+FC_TRA_ROAD_CAR_E!R15+FC_TRA_ROAD_BUS_E!R15+FC_TRA_ROAD_LCV_E!R15+FC_TRA_ROAD_HGV_E!R15</f>
        <v>0</v>
      </c>
      <c r="S15" s="10">
        <f>FC_TRA_ROAD_P2W_E!S15+FC_TRA_ROAD_CAR_E!S15+FC_TRA_ROAD_BUS_E!S15+FC_TRA_ROAD_LCV_E!S15+FC_TRA_ROAD_HGV_E!S15</f>
        <v>0</v>
      </c>
      <c r="T15" s="10">
        <f>FC_TRA_ROAD_P2W_E!T15+FC_TRA_ROAD_CAR_E!T15+FC_TRA_ROAD_BUS_E!T15+FC_TRA_ROAD_LCV_E!T15+FC_TRA_ROAD_HGV_E!T15</f>
        <v>0</v>
      </c>
      <c r="U15" s="10">
        <f>FC_TRA_ROAD_P2W_E!U15+FC_TRA_ROAD_CAR_E!U15+FC_TRA_ROAD_BUS_E!U15+FC_TRA_ROAD_LCV_E!U15+FC_TRA_ROAD_HGV_E!U15</f>
        <v>0</v>
      </c>
      <c r="V15" s="10">
        <f>FC_TRA_ROAD_P2W_E!V15+FC_TRA_ROAD_CAR_E!V15+FC_TRA_ROAD_BUS_E!V15+FC_TRA_ROAD_LCV_E!V15+FC_TRA_ROAD_HGV_E!V15</f>
        <v>0</v>
      </c>
      <c r="W15" s="10">
        <f>FC_TRA_ROAD_P2W_E!W15+FC_TRA_ROAD_CAR_E!W15+FC_TRA_ROAD_BUS_E!W15+FC_TRA_ROAD_LCV_E!W15+FC_TRA_ROAD_HGV_E!W15</f>
        <v>0</v>
      </c>
      <c r="X15" s="10">
        <f>FC_TRA_ROAD_P2W_E!X15+FC_TRA_ROAD_CAR_E!X15+FC_TRA_ROAD_BUS_E!X15+FC_TRA_ROAD_LCV_E!X15+FC_TRA_ROAD_HGV_E!X15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FC_TRA_ROAD_P2W_E!C16+FC_TRA_ROAD_CAR_E!C16+FC_TRA_ROAD_BUS_E!C16+FC_TRA_ROAD_LCV_E!C16+FC_TRA_ROAD_HGV_E!C16</f>
        <v>0</v>
      </c>
      <c r="D16" s="10">
        <f>FC_TRA_ROAD_P2W_E!D16+FC_TRA_ROAD_CAR_E!D16+FC_TRA_ROAD_BUS_E!D16+FC_TRA_ROAD_LCV_E!D16+FC_TRA_ROAD_HGV_E!D16</f>
        <v>0</v>
      </c>
      <c r="E16" s="10">
        <f>FC_TRA_ROAD_P2W_E!E16+FC_TRA_ROAD_CAR_E!E16+FC_TRA_ROAD_BUS_E!E16+FC_TRA_ROAD_LCV_E!E16+FC_TRA_ROAD_HGV_E!E16</f>
        <v>0</v>
      </c>
      <c r="F16" s="10">
        <f>FC_TRA_ROAD_P2W_E!F16+FC_TRA_ROAD_CAR_E!F16+FC_TRA_ROAD_BUS_E!F16+FC_TRA_ROAD_LCV_E!F16+FC_TRA_ROAD_HGV_E!F16</f>
        <v>0</v>
      </c>
      <c r="G16" s="10">
        <f>FC_TRA_ROAD_P2W_E!G16+FC_TRA_ROAD_CAR_E!G16+FC_TRA_ROAD_BUS_E!G16+FC_TRA_ROAD_LCV_E!G16+FC_TRA_ROAD_HGV_E!G16</f>
        <v>0</v>
      </c>
      <c r="H16" s="10">
        <f>FC_TRA_ROAD_P2W_E!H16+FC_TRA_ROAD_CAR_E!H16+FC_TRA_ROAD_BUS_E!H16+FC_TRA_ROAD_LCV_E!H16+FC_TRA_ROAD_HGV_E!H16</f>
        <v>0</v>
      </c>
      <c r="I16" s="10">
        <f>FC_TRA_ROAD_P2W_E!I16+FC_TRA_ROAD_CAR_E!I16+FC_TRA_ROAD_BUS_E!I16+FC_TRA_ROAD_LCV_E!I16+FC_TRA_ROAD_HGV_E!I16</f>
        <v>0</v>
      </c>
      <c r="J16" s="10">
        <f>FC_TRA_ROAD_P2W_E!J16+FC_TRA_ROAD_CAR_E!J16+FC_TRA_ROAD_BUS_E!J16+FC_TRA_ROAD_LCV_E!J16+FC_TRA_ROAD_HGV_E!J16</f>
        <v>0</v>
      </c>
      <c r="K16" s="10">
        <f>FC_TRA_ROAD_P2W_E!K16+FC_TRA_ROAD_CAR_E!K16+FC_TRA_ROAD_BUS_E!K16+FC_TRA_ROAD_LCV_E!K16+FC_TRA_ROAD_HGV_E!K16</f>
        <v>0</v>
      </c>
      <c r="L16" s="10">
        <f>FC_TRA_ROAD_P2W_E!L16+FC_TRA_ROAD_CAR_E!L16+FC_TRA_ROAD_BUS_E!L16+FC_TRA_ROAD_LCV_E!L16+FC_TRA_ROAD_HGV_E!L16</f>
        <v>0</v>
      </c>
      <c r="M16" s="10">
        <f>FC_TRA_ROAD_P2W_E!M16+FC_TRA_ROAD_CAR_E!M16+FC_TRA_ROAD_BUS_E!M16+FC_TRA_ROAD_LCV_E!M16+FC_TRA_ROAD_HGV_E!M16</f>
        <v>0</v>
      </c>
      <c r="N16" s="10">
        <f>FC_TRA_ROAD_P2W_E!N16+FC_TRA_ROAD_CAR_E!N16+FC_TRA_ROAD_BUS_E!N16+FC_TRA_ROAD_LCV_E!N16+FC_TRA_ROAD_HGV_E!N16</f>
        <v>0</v>
      </c>
      <c r="O16" s="10">
        <f>FC_TRA_ROAD_P2W_E!O16+FC_TRA_ROAD_CAR_E!O16+FC_TRA_ROAD_BUS_E!O16+FC_TRA_ROAD_LCV_E!O16+FC_TRA_ROAD_HGV_E!O16</f>
        <v>0</v>
      </c>
      <c r="P16" s="10">
        <f>FC_TRA_ROAD_P2W_E!P16+FC_TRA_ROAD_CAR_E!P16+FC_TRA_ROAD_BUS_E!P16+FC_TRA_ROAD_LCV_E!P16+FC_TRA_ROAD_HGV_E!P16</f>
        <v>0</v>
      </c>
      <c r="Q16" s="10">
        <f>FC_TRA_ROAD_P2W_E!Q16+FC_TRA_ROAD_CAR_E!Q16+FC_TRA_ROAD_BUS_E!Q16+FC_TRA_ROAD_LCV_E!Q16+FC_TRA_ROAD_HGV_E!Q16</f>
        <v>0</v>
      </c>
      <c r="R16" s="10">
        <f>FC_TRA_ROAD_P2W_E!R16+FC_TRA_ROAD_CAR_E!R16+FC_TRA_ROAD_BUS_E!R16+FC_TRA_ROAD_LCV_E!R16+FC_TRA_ROAD_HGV_E!R16</f>
        <v>0</v>
      </c>
      <c r="S16" s="10">
        <f>FC_TRA_ROAD_P2W_E!S16+FC_TRA_ROAD_CAR_E!S16+FC_TRA_ROAD_BUS_E!S16+FC_TRA_ROAD_LCV_E!S16+FC_TRA_ROAD_HGV_E!S16</f>
        <v>0</v>
      </c>
      <c r="T16" s="10">
        <f>FC_TRA_ROAD_P2W_E!T16+FC_TRA_ROAD_CAR_E!T16+FC_TRA_ROAD_BUS_E!T16+FC_TRA_ROAD_LCV_E!T16+FC_TRA_ROAD_HGV_E!T16</f>
        <v>0</v>
      </c>
      <c r="U16" s="10">
        <f>FC_TRA_ROAD_P2W_E!U16+FC_TRA_ROAD_CAR_E!U16+FC_TRA_ROAD_BUS_E!U16+FC_TRA_ROAD_LCV_E!U16+FC_TRA_ROAD_HGV_E!U16</f>
        <v>0</v>
      </c>
      <c r="V16" s="10">
        <f>FC_TRA_ROAD_P2W_E!V16+FC_TRA_ROAD_CAR_E!V16+FC_TRA_ROAD_BUS_E!V16+FC_TRA_ROAD_LCV_E!V16+FC_TRA_ROAD_HGV_E!V16</f>
        <v>0</v>
      </c>
      <c r="W16" s="10">
        <f>FC_TRA_ROAD_P2W_E!W16+FC_TRA_ROAD_CAR_E!W16+FC_TRA_ROAD_BUS_E!W16+FC_TRA_ROAD_LCV_E!W16+FC_TRA_ROAD_HGV_E!W16</f>
        <v>0</v>
      </c>
      <c r="X16" s="10">
        <f>FC_TRA_ROAD_P2W_E!X16+FC_TRA_ROAD_CAR_E!X16+FC_TRA_ROAD_BUS_E!X16+FC_TRA_ROAD_LCV_E!X16+FC_TRA_ROAD_HGV_E!X16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FC_TRA_ROAD_P2W_E!C18+FC_TRA_ROAD_CAR_E!C18+FC_TRA_ROAD_BUS_E!C18+FC_TRA_ROAD_LCV_E!C18+FC_TRA_ROAD_HGV_E!C18</f>
        <v>0</v>
      </c>
      <c r="D18" s="10">
        <f>FC_TRA_ROAD_P2W_E!D18+FC_TRA_ROAD_CAR_E!D18+FC_TRA_ROAD_BUS_E!D18+FC_TRA_ROAD_LCV_E!D18+FC_TRA_ROAD_HGV_E!D18</f>
        <v>0</v>
      </c>
      <c r="E18" s="10">
        <f>FC_TRA_ROAD_P2W_E!E18+FC_TRA_ROAD_CAR_E!E18+FC_TRA_ROAD_BUS_E!E18+FC_TRA_ROAD_LCV_E!E18+FC_TRA_ROAD_HGV_E!E18</f>
        <v>0</v>
      </c>
      <c r="F18" s="10">
        <f>FC_TRA_ROAD_P2W_E!F18+FC_TRA_ROAD_CAR_E!F18+FC_TRA_ROAD_BUS_E!F18+FC_TRA_ROAD_LCV_E!F18+FC_TRA_ROAD_HGV_E!F18</f>
        <v>0</v>
      </c>
      <c r="G18" s="10">
        <f>FC_TRA_ROAD_P2W_E!G18+FC_TRA_ROAD_CAR_E!G18+FC_TRA_ROAD_BUS_E!G18+FC_TRA_ROAD_LCV_E!G18+FC_TRA_ROAD_HGV_E!G18</f>
        <v>0</v>
      </c>
      <c r="H18" s="10">
        <f>FC_TRA_ROAD_P2W_E!H18+FC_TRA_ROAD_CAR_E!H18+FC_TRA_ROAD_BUS_E!H18+FC_TRA_ROAD_LCV_E!H18+FC_TRA_ROAD_HGV_E!H18</f>
        <v>0</v>
      </c>
      <c r="I18" s="10">
        <f>FC_TRA_ROAD_P2W_E!I18+FC_TRA_ROAD_CAR_E!I18+FC_TRA_ROAD_BUS_E!I18+FC_TRA_ROAD_LCV_E!I18+FC_TRA_ROAD_HGV_E!I18</f>
        <v>0</v>
      </c>
      <c r="J18" s="10">
        <f>FC_TRA_ROAD_P2W_E!J18+FC_TRA_ROAD_CAR_E!J18+FC_TRA_ROAD_BUS_E!J18+FC_TRA_ROAD_LCV_E!J18+FC_TRA_ROAD_HGV_E!J18</f>
        <v>0</v>
      </c>
      <c r="K18" s="10">
        <f>FC_TRA_ROAD_P2W_E!K18+FC_TRA_ROAD_CAR_E!K18+FC_TRA_ROAD_BUS_E!K18+FC_TRA_ROAD_LCV_E!K18+FC_TRA_ROAD_HGV_E!K18</f>
        <v>0</v>
      </c>
      <c r="L18" s="10">
        <f>FC_TRA_ROAD_P2W_E!L18+FC_TRA_ROAD_CAR_E!L18+FC_TRA_ROAD_BUS_E!L18+FC_TRA_ROAD_LCV_E!L18+FC_TRA_ROAD_HGV_E!L18</f>
        <v>0</v>
      </c>
      <c r="M18" s="10">
        <f>FC_TRA_ROAD_P2W_E!M18+FC_TRA_ROAD_CAR_E!M18+FC_TRA_ROAD_BUS_E!M18+FC_TRA_ROAD_LCV_E!M18+FC_TRA_ROAD_HGV_E!M18</f>
        <v>0</v>
      </c>
      <c r="N18" s="10">
        <f>FC_TRA_ROAD_P2W_E!N18+FC_TRA_ROAD_CAR_E!N18+FC_TRA_ROAD_BUS_E!N18+FC_TRA_ROAD_LCV_E!N18+FC_TRA_ROAD_HGV_E!N18</f>
        <v>0</v>
      </c>
      <c r="O18" s="10">
        <f>FC_TRA_ROAD_P2W_E!O18+FC_TRA_ROAD_CAR_E!O18+FC_TRA_ROAD_BUS_E!O18+FC_TRA_ROAD_LCV_E!O18+FC_TRA_ROAD_HGV_E!O18</f>
        <v>0</v>
      </c>
      <c r="P18" s="10">
        <f>FC_TRA_ROAD_P2W_E!P18+FC_TRA_ROAD_CAR_E!P18+FC_TRA_ROAD_BUS_E!P18+FC_TRA_ROAD_LCV_E!P18+FC_TRA_ROAD_HGV_E!P18</f>
        <v>0</v>
      </c>
      <c r="Q18" s="10">
        <f>FC_TRA_ROAD_P2W_E!Q18+FC_TRA_ROAD_CAR_E!Q18+FC_TRA_ROAD_BUS_E!Q18+FC_TRA_ROAD_LCV_E!Q18+FC_TRA_ROAD_HGV_E!Q18</f>
        <v>0</v>
      </c>
      <c r="R18" s="10">
        <f>FC_TRA_ROAD_P2W_E!R18+FC_TRA_ROAD_CAR_E!R18+FC_TRA_ROAD_BUS_E!R18+FC_TRA_ROAD_LCV_E!R18+FC_TRA_ROAD_HGV_E!R18</f>
        <v>0</v>
      </c>
      <c r="S18" s="10">
        <f>FC_TRA_ROAD_P2W_E!S18+FC_TRA_ROAD_CAR_E!S18+FC_TRA_ROAD_BUS_E!S18+FC_TRA_ROAD_LCV_E!S18+FC_TRA_ROAD_HGV_E!S18</f>
        <v>0</v>
      </c>
      <c r="T18" s="10">
        <f>FC_TRA_ROAD_P2W_E!T18+FC_TRA_ROAD_CAR_E!T18+FC_TRA_ROAD_BUS_E!T18+FC_TRA_ROAD_LCV_E!T18+FC_TRA_ROAD_HGV_E!T18</f>
        <v>0</v>
      </c>
      <c r="U18" s="10">
        <f>FC_TRA_ROAD_P2W_E!U18+FC_TRA_ROAD_CAR_E!U18+FC_TRA_ROAD_BUS_E!U18+FC_TRA_ROAD_LCV_E!U18+FC_TRA_ROAD_HGV_E!U18</f>
        <v>0</v>
      </c>
      <c r="V18" s="10">
        <f>FC_TRA_ROAD_P2W_E!V18+FC_TRA_ROAD_CAR_E!V18+FC_TRA_ROAD_BUS_E!V18+FC_TRA_ROAD_LCV_E!V18+FC_TRA_ROAD_HGV_E!V18</f>
        <v>0</v>
      </c>
      <c r="W18" s="10">
        <f>FC_TRA_ROAD_P2W_E!W18+FC_TRA_ROAD_CAR_E!W18+FC_TRA_ROAD_BUS_E!W18+FC_TRA_ROAD_LCV_E!W18+FC_TRA_ROAD_HGV_E!W18</f>
        <v>0</v>
      </c>
      <c r="X18" s="10">
        <f>FC_TRA_ROAD_P2W_E!X18+FC_TRA_ROAD_CAR_E!X18+FC_TRA_ROAD_BUS_E!X18+FC_TRA_ROAD_LCV_E!X18+FC_TRA_ROAD_HGV_E!X18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FC_TRA_ROAD_P2W_E!C19+FC_TRA_ROAD_CAR_E!C19+FC_TRA_ROAD_BUS_E!C19+FC_TRA_ROAD_LCV_E!C19+FC_TRA_ROAD_HGV_E!C19</f>
        <v>0</v>
      </c>
      <c r="D19" s="10">
        <f>FC_TRA_ROAD_P2W_E!D19+FC_TRA_ROAD_CAR_E!D19+FC_TRA_ROAD_BUS_E!D19+FC_TRA_ROAD_LCV_E!D19+FC_TRA_ROAD_HGV_E!D19</f>
        <v>0</v>
      </c>
      <c r="E19" s="10">
        <f>FC_TRA_ROAD_P2W_E!E19+FC_TRA_ROAD_CAR_E!E19+FC_TRA_ROAD_BUS_E!E19+FC_TRA_ROAD_LCV_E!E19+FC_TRA_ROAD_HGV_E!E19</f>
        <v>0</v>
      </c>
      <c r="F19" s="10">
        <f>FC_TRA_ROAD_P2W_E!F19+FC_TRA_ROAD_CAR_E!F19+FC_TRA_ROAD_BUS_E!F19+FC_TRA_ROAD_LCV_E!F19+FC_TRA_ROAD_HGV_E!F19</f>
        <v>0</v>
      </c>
      <c r="G19" s="10">
        <f>FC_TRA_ROAD_P2W_E!G19+FC_TRA_ROAD_CAR_E!G19+FC_TRA_ROAD_BUS_E!G19+FC_TRA_ROAD_LCV_E!G19+FC_TRA_ROAD_HGV_E!G19</f>
        <v>0</v>
      </c>
      <c r="H19" s="10">
        <f>FC_TRA_ROAD_P2W_E!H19+FC_TRA_ROAD_CAR_E!H19+FC_TRA_ROAD_BUS_E!H19+FC_TRA_ROAD_LCV_E!H19+FC_TRA_ROAD_HGV_E!H19</f>
        <v>0</v>
      </c>
      <c r="I19" s="10">
        <f>FC_TRA_ROAD_P2W_E!I19+FC_TRA_ROAD_CAR_E!I19+FC_TRA_ROAD_BUS_E!I19+FC_TRA_ROAD_LCV_E!I19+FC_TRA_ROAD_HGV_E!I19</f>
        <v>0</v>
      </c>
      <c r="J19" s="10">
        <f>FC_TRA_ROAD_P2W_E!J19+FC_TRA_ROAD_CAR_E!J19+FC_TRA_ROAD_BUS_E!J19+FC_TRA_ROAD_LCV_E!J19+FC_TRA_ROAD_HGV_E!J19</f>
        <v>0</v>
      </c>
      <c r="K19" s="10">
        <f>FC_TRA_ROAD_P2W_E!K19+FC_TRA_ROAD_CAR_E!K19+FC_TRA_ROAD_BUS_E!K19+FC_TRA_ROAD_LCV_E!K19+FC_TRA_ROAD_HGV_E!K19</f>
        <v>0</v>
      </c>
      <c r="L19" s="10">
        <f>FC_TRA_ROAD_P2W_E!L19+FC_TRA_ROAD_CAR_E!L19+FC_TRA_ROAD_BUS_E!L19+FC_TRA_ROAD_LCV_E!L19+FC_TRA_ROAD_HGV_E!L19</f>
        <v>0</v>
      </c>
      <c r="M19" s="10">
        <f>FC_TRA_ROAD_P2W_E!M19+FC_TRA_ROAD_CAR_E!M19+FC_TRA_ROAD_BUS_E!M19+FC_TRA_ROAD_LCV_E!M19+FC_TRA_ROAD_HGV_E!M19</f>
        <v>0</v>
      </c>
      <c r="N19" s="10">
        <f>FC_TRA_ROAD_P2W_E!N19+FC_TRA_ROAD_CAR_E!N19+FC_TRA_ROAD_BUS_E!N19+FC_TRA_ROAD_LCV_E!N19+FC_TRA_ROAD_HGV_E!N19</f>
        <v>0</v>
      </c>
      <c r="O19" s="10">
        <f>FC_TRA_ROAD_P2W_E!O19+FC_TRA_ROAD_CAR_E!O19+FC_TRA_ROAD_BUS_E!O19+FC_TRA_ROAD_LCV_E!O19+FC_TRA_ROAD_HGV_E!O19</f>
        <v>0</v>
      </c>
      <c r="P19" s="10">
        <f>FC_TRA_ROAD_P2W_E!P19+FC_TRA_ROAD_CAR_E!P19+FC_TRA_ROAD_BUS_E!P19+FC_TRA_ROAD_LCV_E!P19+FC_TRA_ROAD_HGV_E!P19</f>
        <v>0</v>
      </c>
      <c r="Q19" s="10">
        <f>FC_TRA_ROAD_P2W_E!Q19+FC_TRA_ROAD_CAR_E!Q19+FC_TRA_ROAD_BUS_E!Q19+FC_TRA_ROAD_LCV_E!Q19+FC_TRA_ROAD_HGV_E!Q19</f>
        <v>0</v>
      </c>
      <c r="R19" s="10">
        <f>FC_TRA_ROAD_P2W_E!R19+FC_TRA_ROAD_CAR_E!R19+FC_TRA_ROAD_BUS_E!R19+FC_TRA_ROAD_LCV_E!R19+FC_TRA_ROAD_HGV_E!R19</f>
        <v>0</v>
      </c>
      <c r="S19" s="10">
        <f>FC_TRA_ROAD_P2W_E!S19+FC_TRA_ROAD_CAR_E!S19+FC_TRA_ROAD_BUS_E!S19+FC_TRA_ROAD_LCV_E!S19+FC_TRA_ROAD_HGV_E!S19</f>
        <v>0</v>
      </c>
      <c r="T19" s="10">
        <f>FC_TRA_ROAD_P2W_E!T19+FC_TRA_ROAD_CAR_E!T19+FC_TRA_ROAD_BUS_E!T19+FC_TRA_ROAD_LCV_E!T19+FC_TRA_ROAD_HGV_E!T19</f>
        <v>0</v>
      </c>
      <c r="U19" s="10">
        <f>FC_TRA_ROAD_P2W_E!U19+FC_TRA_ROAD_CAR_E!U19+FC_TRA_ROAD_BUS_E!U19+FC_TRA_ROAD_LCV_E!U19+FC_TRA_ROAD_HGV_E!U19</f>
        <v>0</v>
      </c>
      <c r="V19" s="10">
        <f>FC_TRA_ROAD_P2W_E!V19+FC_TRA_ROAD_CAR_E!V19+FC_TRA_ROAD_BUS_E!V19+FC_TRA_ROAD_LCV_E!V19+FC_TRA_ROAD_HGV_E!V19</f>
        <v>0</v>
      </c>
      <c r="W19" s="10">
        <f>FC_TRA_ROAD_P2W_E!W19+FC_TRA_ROAD_CAR_E!W19+FC_TRA_ROAD_BUS_E!W19+FC_TRA_ROAD_LCV_E!W19+FC_TRA_ROAD_HGV_E!W19</f>
        <v>0</v>
      </c>
      <c r="X19" s="10">
        <f>FC_TRA_ROAD_P2W_E!X19+FC_TRA_ROAD_CAR_E!X19+FC_TRA_ROAD_BUS_E!X19+FC_TRA_ROAD_LCV_E!X19+FC_TRA_ROAD_HGV_E!X19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FC_TRA_ROAD_P2W_E!C20+FC_TRA_ROAD_CAR_E!C20+FC_TRA_ROAD_BUS_E!C20+FC_TRA_ROAD_LCV_E!C20+FC_TRA_ROAD_HGV_E!C20</f>
        <v>0</v>
      </c>
      <c r="D20" s="10">
        <f>FC_TRA_ROAD_P2W_E!D20+FC_TRA_ROAD_CAR_E!D20+FC_TRA_ROAD_BUS_E!D20+FC_TRA_ROAD_LCV_E!D20+FC_TRA_ROAD_HGV_E!D20</f>
        <v>0</v>
      </c>
      <c r="E20" s="10">
        <f>FC_TRA_ROAD_P2W_E!E20+FC_TRA_ROAD_CAR_E!E20+FC_TRA_ROAD_BUS_E!E20+FC_TRA_ROAD_LCV_E!E20+FC_TRA_ROAD_HGV_E!E20</f>
        <v>0</v>
      </c>
      <c r="F20" s="10">
        <f>FC_TRA_ROAD_P2W_E!F20+FC_TRA_ROAD_CAR_E!F20+FC_TRA_ROAD_BUS_E!F20+FC_TRA_ROAD_LCV_E!F20+FC_TRA_ROAD_HGV_E!F20</f>
        <v>0</v>
      </c>
      <c r="G20" s="10">
        <f>FC_TRA_ROAD_P2W_E!G20+FC_TRA_ROAD_CAR_E!G20+FC_TRA_ROAD_BUS_E!G20+FC_TRA_ROAD_LCV_E!G20+FC_TRA_ROAD_HGV_E!G20</f>
        <v>0</v>
      </c>
      <c r="H20" s="10">
        <f>FC_TRA_ROAD_P2W_E!H20+FC_TRA_ROAD_CAR_E!H20+FC_TRA_ROAD_BUS_E!H20+FC_TRA_ROAD_LCV_E!H20+FC_TRA_ROAD_HGV_E!H20</f>
        <v>0</v>
      </c>
      <c r="I20" s="10">
        <f>FC_TRA_ROAD_P2W_E!I20+FC_TRA_ROAD_CAR_E!I20+FC_TRA_ROAD_BUS_E!I20+FC_TRA_ROAD_LCV_E!I20+FC_TRA_ROAD_HGV_E!I20</f>
        <v>0</v>
      </c>
      <c r="J20" s="10">
        <f>FC_TRA_ROAD_P2W_E!J20+FC_TRA_ROAD_CAR_E!J20+FC_TRA_ROAD_BUS_E!J20+FC_TRA_ROAD_LCV_E!J20+FC_TRA_ROAD_HGV_E!J20</f>
        <v>0</v>
      </c>
      <c r="K20" s="10">
        <f>FC_TRA_ROAD_P2W_E!K20+FC_TRA_ROAD_CAR_E!K20+FC_TRA_ROAD_BUS_E!K20+FC_TRA_ROAD_LCV_E!K20+FC_TRA_ROAD_HGV_E!K20</f>
        <v>0</v>
      </c>
      <c r="L20" s="10">
        <f>FC_TRA_ROAD_P2W_E!L20+FC_TRA_ROAD_CAR_E!L20+FC_TRA_ROAD_BUS_E!L20+FC_TRA_ROAD_LCV_E!L20+FC_TRA_ROAD_HGV_E!L20</f>
        <v>0</v>
      </c>
      <c r="M20" s="10">
        <f>FC_TRA_ROAD_P2W_E!M20+FC_TRA_ROAD_CAR_E!M20+FC_TRA_ROAD_BUS_E!M20+FC_TRA_ROAD_LCV_E!M20+FC_TRA_ROAD_HGV_E!M20</f>
        <v>0</v>
      </c>
      <c r="N20" s="10">
        <f>FC_TRA_ROAD_P2W_E!N20+FC_TRA_ROAD_CAR_E!N20+FC_TRA_ROAD_BUS_E!N20+FC_TRA_ROAD_LCV_E!N20+FC_TRA_ROAD_HGV_E!N20</f>
        <v>0</v>
      </c>
      <c r="O20" s="10">
        <f>FC_TRA_ROAD_P2W_E!O20+FC_TRA_ROAD_CAR_E!O20+FC_TRA_ROAD_BUS_E!O20+FC_TRA_ROAD_LCV_E!O20+FC_TRA_ROAD_HGV_E!O20</f>
        <v>0</v>
      </c>
      <c r="P20" s="10">
        <f>FC_TRA_ROAD_P2W_E!P20+FC_TRA_ROAD_CAR_E!P20+FC_TRA_ROAD_BUS_E!P20+FC_TRA_ROAD_LCV_E!P20+FC_TRA_ROAD_HGV_E!P20</f>
        <v>0</v>
      </c>
      <c r="Q20" s="10">
        <f>FC_TRA_ROAD_P2W_E!Q20+FC_TRA_ROAD_CAR_E!Q20+FC_TRA_ROAD_BUS_E!Q20+FC_TRA_ROAD_LCV_E!Q20+FC_TRA_ROAD_HGV_E!Q20</f>
        <v>0</v>
      </c>
      <c r="R20" s="10">
        <f>FC_TRA_ROAD_P2W_E!R20+FC_TRA_ROAD_CAR_E!R20+FC_TRA_ROAD_BUS_E!R20+FC_TRA_ROAD_LCV_E!R20+FC_TRA_ROAD_HGV_E!R20</f>
        <v>0</v>
      </c>
      <c r="S20" s="10">
        <f>FC_TRA_ROAD_P2W_E!S20+FC_TRA_ROAD_CAR_E!S20+FC_TRA_ROAD_BUS_E!S20+FC_TRA_ROAD_LCV_E!S20+FC_TRA_ROAD_HGV_E!S20</f>
        <v>0</v>
      </c>
      <c r="T20" s="10">
        <f>FC_TRA_ROAD_P2W_E!T20+FC_TRA_ROAD_CAR_E!T20+FC_TRA_ROAD_BUS_E!T20+FC_TRA_ROAD_LCV_E!T20+FC_TRA_ROAD_HGV_E!T20</f>
        <v>0</v>
      </c>
      <c r="U20" s="10">
        <f>FC_TRA_ROAD_P2W_E!U20+FC_TRA_ROAD_CAR_E!U20+FC_TRA_ROAD_BUS_E!U20+FC_TRA_ROAD_LCV_E!U20+FC_TRA_ROAD_HGV_E!U20</f>
        <v>0</v>
      </c>
      <c r="V20" s="10">
        <f>FC_TRA_ROAD_P2W_E!V20+FC_TRA_ROAD_CAR_E!V20+FC_TRA_ROAD_BUS_E!V20+FC_TRA_ROAD_LCV_E!V20+FC_TRA_ROAD_HGV_E!V20</f>
        <v>0</v>
      </c>
      <c r="W20" s="10">
        <f>FC_TRA_ROAD_P2W_E!W20+FC_TRA_ROAD_CAR_E!W20+FC_TRA_ROAD_BUS_E!W20+FC_TRA_ROAD_LCV_E!W20+FC_TRA_ROAD_HGV_E!W20</f>
        <v>0</v>
      </c>
      <c r="X20" s="10">
        <f>FC_TRA_ROAD_P2W_E!X20+FC_TRA_ROAD_CAR_E!X20+FC_TRA_ROAD_BUS_E!X20+FC_TRA_ROAD_LCV_E!X20+FC_TRA_ROAD_HGV_E!X20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FC_TRA_ROAD_P2W_E!C21+FC_TRA_ROAD_CAR_E!C21+FC_TRA_ROAD_BUS_E!C21+FC_TRA_ROAD_LCV_E!C21+FC_TRA_ROAD_HGV_E!C21</f>
        <v>0</v>
      </c>
      <c r="D21" s="10">
        <f>FC_TRA_ROAD_P2W_E!D21+FC_TRA_ROAD_CAR_E!D21+FC_TRA_ROAD_BUS_E!D21+FC_TRA_ROAD_LCV_E!D21+FC_TRA_ROAD_HGV_E!D21</f>
        <v>0</v>
      </c>
      <c r="E21" s="10">
        <f>FC_TRA_ROAD_P2W_E!E21+FC_TRA_ROAD_CAR_E!E21+FC_TRA_ROAD_BUS_E!E21+FC_TRA_ROAD_LCV_E!E21+FC_TRA_ROAD_HGV_E!E21</f>
        <v>0</v>
      </c>
      <c r="F21" s="10">
        <f>FC_TRA_ROAD_P2W_E!F21+FC_TRA_ROAD_CAR_E!F21+FC_TRA_ROAD_BUS_E!F21+FC_TRA_ROAD_LCV_E!F21+FC_TRA_ROAD_HGV_E!F21</f>
        <v>0</v>
      </c>
      <c r="G21" s="10">
        <f>FC_TRA_ROAD_P2W_E!G21+FC_TRA_ROAD_CAR_E!G21+FC_TRA_ROAD_BUS_E!G21+FC_TRA_ROAD_LCV_E!G21+FC_TRA_ROAD_HGV_E!G21</f>
        <v>0</v>
      </c>
      <c r="H21" s="10">
        <f>FC_TRA_ROAD_P2W_E!H21+FC_TRA_ROAD_CAR_E!H21+FC_TRA_ROAD_BUS_E!H21+FC_TRA_ROAD_LCV_E!H21+FC_TRA_ROAD_HGV_E!H21</f>
        <v>0</v>
      </c>
      <c r="I21" s="10">
        <f>FC_TRA_ROAD_P2W_E!I21+FC_TRA_ROAD_CAR_E!I21+FC_TRA_ROAD_BUS_E!I21+FC_TRA_ROAD_LCV_E!I21+FC_TRA_ROAD_HGV_E!I21</f>
        <v>0</v>
      </c>
      <c r="J21" s="10">
        <f>FC_TRA_ROAD_P2W_E!J21+FC_TRA_ROAD_CAR_E!J21+FC_TRA_ROAD_BUS_E!J21+FC_TRA_ROAD_LCV_E!J21+FC_TRA_ROAD_HGV_E!J21</f>
        <v>0</v>
      </c>
      <c r="K21" s="10">
        <f>FC_TRA_ROAD_P2W_E!K21+FC_TRA_ROAD_CAR_E!K21+FC_TRA_ROAD_BUS_E!K21+FC_TRA_ROAD_LCV_E!K21+FC_TRA_ROAD_HGV_E!K21</f>
        <v>0</v>
      </c>
      <c r="L21" s="10">
        <f>FC_TRA_ROAD_P2W_E!L21+FC_TRA_ROAD_CAR_E!L21+FC_TRA_ROAD_BUS_E!L21+FC_TRA_ROAD_LCV_E!L21+FC_TRA_ROAD_HGV_E!L21</f>
        <v>0</v>
      </c>
      <c r="M21" s="10">
        <f>FC_TRA_ROAD_P2W_E!M21+FC_TRA_ROAD_CAR_E!M21+FC_TRA_ROAD_BUS_E!M21+FC_TRA_ROAD_LCV_E!M21+FC_TRA_ROAD_HGV_E!M21</f>
        <v>0</v>
      </c>
      <c r="N21" s="10">
        <f>FC_TRA_ROAD_P2W_E!N21+FC_TRA_ROAD_CAR_E!N21+FC_TRA_ROAD_BUS_E!N21+FC_TRA_ROAD_LCV_E!N21+FC_TRA_ROAD_HGV_E!N21</f>
        <v>0</v>
      </c>
      <c r="O21" s="10">
        <f>FC_TRA_ROAD_P2W_E!O21+FC_TRA_ROAD_CAR_E!O21+FC_TRA_ROAD_BUS_E!O21+FC_TRA_ROAD_LCV_E!O21+FC_TRA_ROAD_HGV_E!O21</f>
        <v>0</v>
      </c>
      <c r="P21" s="10">
        <f>FC_TRA_ROAD_P2W_E!P21+FC_TRA_ROAD_CAR_E!P21+FC_TRA_ROAD_BUS_E!P21+FC_TRA_ROAD_LCV_E!P21+FC_TRA_ROAD_HGV_E!P21</f>
        <v>0</v>
      </c>
      <c r="Q21" s="10">
        <f>FC_TRA_ROAD_P2W_E!Q21+FC_TRA_ROAD_CAR_E!Q21+FC_TRA_ROAD_BUS_E!Q21+FC_TRA_ROAD_LCV_E!Q21+FC_TRA_ROAD_HGV_E!Q21</f>
        <v>0</v>
      </c>
      <c r="R21" s="10">
        <f>FC_TRA_ROAD_P2W_E!R21+FC_TRA_ROAD_CAR_E!R21+FC_TRA_ROAD_BUS_E!R21+FC_TRA_ROAD_LCV_E!R21+FC_TRA_ROAD_HGV_E!R21</f>
        <v>0</v>
      </c>
      <c r="S21" s="10">
        <f>FC_TRA_ROAD_P2W_E!S21+FC_TRA_ROAD_CAR_E!S21+FC_TRA_ROAD_BUS_E!S21+FC_TRA_ROAD_LCV_E!S21+FC_TRA_ROAD_HGV_E!S21</f>
        <v>0</v>
      </c>
      <c r="T21" s="10">
        <f>FC_TRA_ROAD_P2W_E!T21+FC_TRA_ROAD_CAR_E!T21+FC_TRA_ROAD_BUS_E!T21+FC_TRA_ROAD_LCV_E!T21+FC_TRA_ROAD_HGV_E!T21</f>
        <v>0</v>
      </c>
      <c r="U21" s="10">
        <f>FC_TRA_ROAD_P2W_E!U21+FC_TRA_ROAD_CAR_E!U21+FC_TRA_ROAD_BUS_E!U21+FC_TRA_ROAD_LCV_E!U21+FC_TRA_ROAD_HGV_E!U21</f>
        <v>0</v>
      </c>
      <c r="V21" s="10">
        <f>FC_TRA_ROAD_P2W_E!V21+FC_TRA_ROAD_CAR_E!V21+FC_TRA_ROAD_BUS_E!V21+FC_TRA_ROAD_LCV_E!V21+FC_TRA_ROAD_HGV_E!V21</f>
        <v>0</v>
      </c>
      <c r="W21" s="10">
        <f>FC_TRA_ROAD_P2W_E!W21+FC_TRA_ROAD_CAR_E!W21+FC_TRA_ROAD_BUS_E!W21+FC_TRA_ROAD_LCV_E!W21+FC_TRA_ROAD_HGV_E!W21</f>
        <v>0</v>
      </c>
      <c r="X21" s="10">
        <f>FC_TRA_ROAD_P2W_E!X21+FC_TRA_ROAD_CAR_E!X21+FC_TRA_ROAD_BUS_E!X21+FC_TRA_ROAD_LCV_E!X21+FC_TRA_ROAD_HGV_E!X21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FC_TRA_ROAD_P2W_E!C23+FC_TRA_ROAD_CAR_E!C23+FC_TRA_ROAD_BUS_E!C23+FC_TRA_ROAD_LCV_E!C23+FC_TRA_ROAD_HGV_E!C23</f>
        <v>0</v>
      </c>
      <c r="D23" s="10">
        <f>FC_TRA_ROAD_P2W_E!D23+FC_TRA_ROAD_CAR_E!D23+FC_TRA_ROAD_BUS_E!D23+FC_TRA_ROAD_LCV_E!D23+FC_TRA_ROAD_HGV_E!D23</f>
        <v>0</v>
      </c>
      <c r="E23" s="10">
        <f>FC_TRA_ROAD_P2W_E!E23+FC_TRA_ROAD_CAR_E!E23+FC_TRA_ROAD_BUS_E!E23+FC_TRA_ROAD_LCV_E!E23+FC_TRA_ROAD_HGV_E!E23</f>
        <v>0</v>
      </c>
      <c r="F23" s="10">
        <f>FC_TRA_ROAD_P2W_E!F23+FC_TRA_ROAD_CAR_E!F23+FC_TRA_ROAD_BUS_E!F23+FC_TRA_ROAD_LCV_E!F23+FC_TRA_ROAD_HGV_E!F23</f>
        <v>0</v>
      </c>
      <c r="G23" s="10">
        <f>FC_TRA_ROAD_P2W_E!G23+FC_TRA_ROAD_CAR_E!G23+FC_TRA_ROAD_BUS_E!G23+FC_TRA_ROAD_LCV_E!G23+FC_TRA_ROAD_HGV_E!G23</f>
        <v>0</v>
      </c>
      <c r="H23" s="10">
        <f>FC_TRA_ROAD_P2W_E!H23+FC_TRA_ROAD_CAR_E!H23+FC_TRA_ROAD_BUS_E!H23+FC_TRA_ROAD_LCV_E!H23+FC_TRA_ROAD_HGV_E!H23</f>
        <v>0</v>
      </c>
      <c r="I23" s="10">
        <f>FC_TRA_ROAD_P2W_E!I23+FC_TRA_ROAD_CAR_E!I23+FC_TRA_ROAD_BUS_E!I23+FC_TRA_ROAD_LCV_E!I23+FC_TRA_ROAD_HGV_E!I23</f>
        <v>0</v>
      </c>
      <c r="J23" s="10">
        <f>FC_TRA_ROAD_P2W_E!J23+FC_TRA_ROAD_CAR_E!J23+FC_TRA_ROAD_BUS_E!J23+FC_TRA_ROAD_LCV_E!J23+FC_TRA_ROAD_HGV_E!J23</f>
        <v>0</v>
      </c>
      <c r="K23" s="10">
        <f>FC_TRA_ROAD_P2W_E!K23+FC_TRA_ROAD_CAR_E!K23+FC_TRA_ROAD_BUS_E!K23+FC_TRA_ROAD_LCV_E!K23+FC_TRA_ROAD_HGV_E!K23</f>
        <v>0</v>
      </c>
      <c r="L23" s="10">
        <f>FC_TRA_ROAD_P2W_E!L23+FC_TRA_ROAD_CAR_E!L23+FC_TRA_ROAD_BUS_E!L23+FC_TRA_ROAD_LCV_E!L23+FC_TRA_ROAD_HGV_E!L23</f>
        <v>0</v>
      </c>
      <c r="M23" s="10">
        <f>FC_TRA_ROAD_P2W_E!M23+FC_TRA_ROAD_CAR_E!M23+FC_TRA_ROAD_BUS_E!M23+FC_TRA_ROAD_LCV_E!M23+FC_TRA_ROAD_HGV_E!M23</f>
        <v>0</v>
      </c>
      <c r="N23" s="10">
        <f>FC_TRA_ROAD_P2W_E!N23+FC_TRA_ROAD_CAR_E!N23+FC_TRA_ROAD_BUS_E!N23+FC_TRA_ROAD_LCV_E!N23+FC_TRA_ROAD_HGV_E!N23</f>
        <v>0</v>
      </c>
      <c r="O23" s="10">
        <f>FC_TRA_ROAD_P2W_E!O23+FC_TRA_ROAD_CAR_E!O23+FC_TRA_ROAD_BUS_E!O23+FC_TRA_ROAD_LCV_E!O23+FC_TRA_ROAD_HGV_E!O23</f>
        <v>0</v>
      </c>
      <c r="P23" s="10">
        <f>FC_TRA_ROAD_P2W_E!P23+FC_TRA_ROAD_CAR_E!P23+FC_TRA_ROAD_BUS_E!P23+FC_TRA_ROAD_LCV_E!P23+FC_TRA_ROAD_HGV_E!P23</f>
        <v>0</v>
      </c>
      <c r="Q23" s="10">
        <f>FC_TRA_ROAD_P2W_E!Q23+FC_TRA_ROAD_CAR_E!Q23+FC_TRA_ROAD_BUS_E!Q23+FC_TRA_ROAD_LCV_E!Q23+FC_TRA_ROAD_HGV_E!Q23</f>
        <v>0</v>
      </c>
      <c r="R23" s="10">
        <f>FC_TRA_ROAD_P2W_E!R23+FC_TRA_ROAD_CAR_E!R23+FC_TRA_ROAD_BUS_E!R23+FC_TRA_ROAD_LCV_E!R23+FC_TRA_ROAD_HGV_E!R23</f>
        <v>0</v>
      </c>
      <c r="S23" s="10">
        <f>FC_TRA_ROAD_P2W_E!S23+FC_TRA_ROAD_CAR_E!S23+FC_TRA_ROAD_BUS_E!S23+FC_TRA_ROAD_LCV_E!S23+FC_TRA_ROAD_HGV_E!S23</f>
        <v>0</v>
      </c>
      <c r="T23" s="10">
        <f>FC_TRA_ROAD_P2W_E!T23+FC_TRA_ROAD_CAR_E!T23+FC_TRA_ROAD_BUS_E!T23+FC_TRA_ROAD_LCV_E!T23+FC_TRA_ROAD_HGV_E!T23</f>
        <v>0</v>
      </c>
      <c r="U23" s="10">
        <f>FC_TRA_ROAD_P2W_E!U23+FC_TRA_ROAD_CAR_E!U23+FC_TRA_ROAD_BUS_E!U23+FC_TRA_ROAD_LCV_E!U23+FC_TRA_ROAD_HGV_E!U23</f>
        <v>0</v>
      </c>
      <c r="V23" s="10">
        <f>FC_TRA_ROAD_P2W_E!V23+FC_TRA_ROAD_CAR_E!V23+FC_TRA_ROAD_BUS_E!V23+FC_TRA_ROAD_LCV_E!V23+FC_TRA_ROAD_HGV_E!V23</f>
        <v>0</v>
      </c>
      <c r="W23" s="10">
        <f>FC_TRA_ROAD_P2W_E!W23+FC_TRA_ROAD_CAR_E!W23+FC_TRA_ROAD_BUS_E!W23+FC_TRA_ROAD_LCV_E!W23+FC_TRA_ROAD_HGV_E!W23</f>
        <v>0</v>
      </c>
      <c r="X23" s="10">
        <f>FC_TRA_ROAD_P2W_E!X23+FC_TRA_ROAD_CAR_E!X23+FC_TRA_ROAD_BUS_E!X23+FC_TRA_ROAD_LCV_E!X23+FC_TRA_ROAD_HGV_E!X23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FC_TRA_ROAD_P2W_E!C24+FC_TRA_ROAD_CAR_E!C24+FC_TRA_ROAD_BUS_E!C24+FC_TRA_ROAD_LCV_E!C24+FC_TRA_ROAD_HGV_E!C24</f>
        <v>0</v>
      </c>
      <c r="D24" s="10">
        <f>FC_TRA_ROAD_P2W_E!D24+FC_TRA_ROAD_CAR_E!D24+FC_TRA_ROAD_BUS_E!D24+FC_TRA_ROAD_LCV_E!D24+FC_TRA_ROAD_HGV_E!D24</f>
        <v>0</v>
      </c>
      <c r="E24" s="10">
        <f>FC_TRA_ROAD_P2W_E!E24+FC_TRA_ROAD_CAR_E!E24+FC_TRA_ROAD_BUS_E!E24+FC_TRA_ROAD_LCV_E!E24+FC_TRA_ROAD_HGV_E!E24</f>
        <v>0</v>
      </c>
      <c r="F24" s="10">
        <f>FC_TRA_ROAD_P2W_E!F24+FC_TRA_ROAD_CAR_E!F24+FC_TRA_ROAD_BUS_E!F24+FC_TRA_ROAD_LCV_E!F24+FC_TRA_ROAD_HGV_E!F24</f>
        <v>0</v>
      </c>
      <c r="G24" s="10">
        <f>FC_TRA_ROAD_P2W_E!G24+FC_TRA_ROAD_CAR_E!G24+FC_TRA_ROAD_BUS_E!G24+FC_TRA_ROAD_LCV_E!G24+FC_TRA_ROAD_HGV_E!G24</f>
        <v>0</v>
      </c>
      <c r="H24" s="10">
        <f>FC_TRA_ROAD_P2W_E!H24+FC_TRA_ROAD_CAR_E!H24+FC_TRA_ROAD_BUS_E!H24+FC_TRA_ROAD_LCV_E!H24+FC_TRA_ROAD_HGV_E!H24</f>
        <v>0</v>
      </c>
      <c r="I24" s="10">
        <f>FC_TRA_ROAD_P2W_E!I24+FC_TRA_ROAD_CAR_E!I24+FC_TRA_ROAD_BUS_E!I24+FC_TRA_ROAD_LCV_E!I24+FC_TRA_ROAD_HGV_E!I24</f>
        <v>0</v>
      </c>
      <c r="J24" s="10">
        <f>FC_TRA_ROAD_P2W_E!J24+FC_TRA_ROAD_CAR_E!J24+FC_TRA_ROAD_BUS_E!J24+FC_TRA_ROAD_LCV_E!J24+FC_TRA_ROAD_HGV_E!J24</f>
        <v>0</v>
      </c>
      <c r="K24" s="10">
        <f>FC_TRA_ROAD_P2W_E!K24+FC_TRA_ROAD_CAR_E!K24+FC_TRA_ROAD_BUS_E!K24+FC_TRA_ROAD_LCV_E!K24+FC_TRA_ROAD_HGV_E!K24</f>
        <v>0</v>
      </c>
      <c r="L24" s="10">
        <f>FC_TRA_ROAD_P2W_E!L24+FC_TRA_ROAD_CAR_E!L24+FC_TRA_ROAD_BUS_E!L24+FC_TRA_ROAD_LCV_E!L24+FC_TRA_ROAD_HGV_E!L24</f>
        <v>0</v>
      </c>
      <c r="M24" s="10">
        <f>FC_TRA_ROAD_P2W_E!M24+FC_TRA_ROAD_CAR_E!M24+FC_TRA_ROAD_BUS_E!M24+FC_TRA_ROAD_LCV_E!M24+FC_TRA_ROAD_HGV_E!M24</f>
        <v>0</v>
      </c>
      <c r="N24" s="10">
        <f>FC_TRA_ROAD_P2W_E!N24+FC_TRA_ROAD_CAR_E!N24+FC_TRA_ROAD_BUS_E!N24+FC_TRA_ROAD_LCV_E!N24+FC_TRA_ROAD_HGV_E!N24</f>
        <v>0</v>
      </c>
      <c r="O24" s="10">
        <f>FC_TRA_ROAD_P2W_E!O24+FC_TRA_ROAD_CAR_E!O24+FC_TRA_ROAD_BUS_E!O24+FC_TRA_ROAD_LCV_E!O24+FC_TRA_ROAD_HGV_E!O24</f>
        <v>0</v>
      </c>
      <c r="P24" s="10">
        <f>FC_TRA_ROAD_P2W_E!P24+FC_TRA_ROAD_CAR_E!P24+FC_TRA_ROAD_BUS_E!P24+FC_TRA_ROAD_LCV_E!P24+FC_TRA_ROAD_HGV_E!P24</f>
        <v>0</v>
      </c>
      <c r="Q24" s="10">
        <f>FC_TRA_ROAD_P2W_E!Q24+FC_TRA_ROAD_CAR_E!Q24+FC_TRA_ROAD_BUS_E!Q24+FC_TRA_ROAD_LCV_E!Q24+FC_TRA_ROAD_HGV_E!Q24</f>
        <v>0</v>
      </c>
      <c r="R24" s="10">
        <f>FC_TRA_ROAD_P2W_E!R24+FC_TRA_ROAD_CAR_E!R24+FC_TRA_ROAD_BUS_E!R24+FC_TRA_ROAD_LCV_E!R24+FC_TRA_ROAD_HGV_E!R24</f>
        <v>0</v>
      </c>
      <c r="S24" s="10">
        <f>FC_TRA_ROAD_P2W_E!S24+FC_TRA_ROAD_CAR_E!S24+FC_TRA_ROAD_BUS_E!S24+FC_TRA_ROAD_LCV_E!S24+FC_TRA_ROAD_HGV_E!S24</f>
        <v>0</v>
      </c>
      <c r="T24" s="10">
        <f>FC_TRA_ROAD_P2W_E!T24+FC_TRA_ROAD_CAR_E!T24+FC_TRA_ROAD_BUS_E!T24+FC_TRA_ROAD_LCV_E!T24+FC_TRA_ROAD_HGV_E!T24</f>
        <v>0</v>
      </c>
      <c r="U24" s="10">
        <f>FC_TRA_ROAD_P2W_E!U24+FC_TRA_ROAD_CAR_E!U24+FC_TRA_ROAD_BUS_E!U24+FC_TRA_ROAD_LCV_E!U24+FC_TRA_ROAD_HGV_E!U24</f>
        <v>0</v>
      </c>
      <c r="V24" s="10">
        <f>FC_TRA_ROAD_P2W_E!V24+FC_TRA_ROAD_CAR_E!V24+FC_TRA_ROAD_BUS_E!V24+FC_TRA_ROAD_LCV_E!V24+FC_TRA_ROAD_HGV_E!V24</f>
        <v>0</v>
      </c>
      <c r="W24" s="10">
        <f>FC_TRA_ROAD_P2W_E!W24+FC_TRA_ROAD_CAR_E!W24+FC_TRA_ROAD_BUS_E!W24+FC_TRA_ROAD_LCV_E!W24+FC_TRA_ROAD_HGV_E!W24</f>
        <v>0</v>
      </c>
      <c r="X24" s="10">
        <f>FC_TRA_ROAD_P2W_E!X24+FC_TRA_ROAD_CAR_E!X24+FC_TRA_ROAD_BUS_E!X24+FC_TRA_ROAD_LCV_E!X24+FC_TRA_ROAD_HGV_E!X24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FC_TRA_ROAD_P2W_E!C25+FC_TRA_ROAD_CAR_E!C25+FC_TRA_ROAD_BUS_E!C25+FC_TRA_ROAD_LCV_E!C25+FC_TRA_ROAD_HGV_E!C25</f>
        <v>0</v>
      </c>
      <c r="D25" s="37">
        <f>FC_TRA_ROAD_P2W_E!D25+FC_TRA_ROAD_CAR_E!D25+FC_TRA_ROAD_BUS_E!D25+FC_TRA_ROAD_LCV_E!D25+FC_TRA_ROAD_HGV_E!D25</f>
        <v>0</v>
      </c>
      <c r="E25" s="37">
        <f>FC_TRA_ROAD_P2W_E!E25+FC_TRA_ROAD_CAR_E!E25+FC_TRA_ROAD_BUS_E!E25+FC_TRA_ROAD_LCV_E!E25+FC_TRA_ROAD_HGV_E!E25</f>
        <v>0</v>
      </c>
      <c r="F25" s="37">
        <f>FC_TRA_ROAD_P2W_E!F25+FC_TRA_ROAD_CAR_E!F25+FC_TRA_ROAD_BUS_E!F25+FC_TRA_ROAD_LCV_E!F25+FC_TRA_ROAD_HGV_E!F25</f>
        <v>0</v>
      </c>
      <c r="G25" s="37">
        <f>FC_TRA_ROAD_P2W_E!G25+FC_TRA_ROAD_CAR_E!G25+FC_TRA_ROAD_BUS_E!G25+FC_TRA_ROAD_LCV_E!G25+FC_TRA_ROAD_HGV_E!G25</f>
        <v>0</v>
      </c>
      <c r="H25" s="37">
        <f>FC_TRA_ROAD_P2W_E!H25+FC_TRA_ROAD_CAR_E!H25+FC_TRA_ROAD_BUS_E!H25+FC_TRA_ROAD_LCV_E!H25+FC_TRA_ROAD_HGV_E!H25</f>
        <v>0</v>
      </c>
      <c r="I25" s="37">
        <f>FC_TRA_ROAD_P2W_E!I25+FC_TRA_ROAD_CAR_E!I25+FC_TRA_ROAD_BUS_E!I25+FC_TRA_ROAD_LCV_E!I25+FC_TRA_ROAD_HGV_E!I25</f>
        <v>0</v>
      </c>
      <c r="J25" s="37">
        <f>FC_TRA_ROAD_P2W_E!J25+FC_TRA_ROAD_CAR_E!J25+FC_TRA_ROAD_BUS_E!J25+FC_TRA_ROAD_LCV_E!J25+FC_TRA_ROAD_HGV_E!J25</f>
        <v>0</v>
      </c>
      <c r="K25" s="37">
        <f>FC_TRA_ROAD_P2W_E!K25+FC_TRA_ROAD_CAR_E!K25+FC_TRA_ROAD_BUS_E!K25+FC_TRA_ROAD_LCV_E!K25+FC_TRA_ROAD_HGV_E!K25</f>
        <v>0</v>
      </c>
      <c r="L25" s="37">
        <f>FC_TRA_ROAD_P2W_E!L25+FC_TRA_ROAD_CAR_E!L25+FC_TRA_ROAD_BUS_E!L25+FC_TRA_ROAD_LCV_E!L25+FC_TRA_ROAD_HGV_E!L25</f>
        <v>0</v>
      </c>
      <c r="M25" s="37">
        <f>FC_TRA_ROAD_P2W_E!M25+FC_TRA_ROAD_CAR_E!M25+FC_TRA_ROAD_BUS_E!M25+FC_TRA_ROAD_LCV_E!M25+FC_TRA_ROAD_HGV_E!M25</f>
        <v>0</v>
      </c>
      <c r="N25" s="37">
        <f>FC_TRA_ROAD_P2W_E!N25+FC_TRA_ROAD_CAR_E!N25+FC_TRA_ROAD_BUS_E!N25+FC_TRA_ROAD_LCV_E!N25+FC_TRA_ROAD_HGV_E!N25</f>
        <v>0</v>
      </c>
      <c r="O25" s="37">
        <f>FC_TRA_ROAD_P2W_E!O25+FC_TRA_ROAD_CAR_E!O25+FC_TRA_ROAD_BUS_E!O25+FC_TRA_ROAD_LCV_E!O25+FC_TRA_ROAD_HGV_E!O25</f>
        <v>0</v>
      </c>
      <c r="P25" s="37">
        <f>FC_TRA_ROAD_P2W_E!P25+FC_TRA_ROAD_CAR_E!P25+FC_TRA_ROAD_BUS_E!P25+FC_TRA_ROAD_LCV_E!P25+FC_TRA_ROAD_HGV_E!P25</f>
        <v>0</v>
      </c>
      <c r="Q25" s="37">
        <f>FC_TRA_ROAD_P2W_E!Q25+FC_TRA_ROAD_CAR_E!Q25+FC_TRA_ROAD_BUS_E!Q25+FC_TRA_ROAD_LCV_E!Q25+FC_TRA_ROAD_HGV_E!Q25</f>
        <v>0</v>
      </c>
      <c r="R25" s="37">
        <f>FC_TRA_ROAD_P2W_E!R25+FC_TRA_ROAD_CAR_E!R25+FC_TRA_ROAD_BUS_E!R25+FC_TRA_ROAD_LCV_E!R25+FC_TRA_ROAD_HGV_E!R25</f>
        <v>0</v>
      </c>
      <c r="S25" s="37">
        <f>FC_TRA_ROAD_P2W_E!S25+FC_TRA_ROAD_CAR_E!S25+FC_TRA_ROAD_BUS_E!S25+FC_TRA_ROAD_LCV_E!S25+FC_TRA_ROAD_HGV_E!S25</f>
        <v>0</v>
      </c>
      <c r="T25" s="37">
        <f>FC_TRA_ROAD_P2W_E!T25+FC_TRA_ROAD_CAR_E!T25+FC_TRA_ROAD_BUS_E!T25+FC_TRA_ROAD_LCV_E!T25+FC_TRA_ROAD_HGV_E!T25</f>
        <v>0</v>
      </c>
      <c r="U25" s="37">
        <f>FC_TRA_ROAD_P2W_E!U25+FC_TRA_ROAD_CAR_E!U25+FC_TRA_ROAD_BUS_E!U25+FC_TRA_ROAD_LCV_E!U25+FC_TRA_ROAD_HGV_E!U25</f>
        <v>0</v>
      </c>
      <c r="V25" s="37">
        <f>FC_TRA_ROAD_P2W_E!V25+FC_TRA_ROAD_CAR_E!V25+FC_TRA_ROAD_BUS_E!V25+FC_TRA_ROAD_LCV_E!V25+FC_TRA_ROAD_HGV_E!V25</f>
        <v>0</v>
      </c>
      <c r="W25" s="37">
        <f>FC_TRA_ROAD_P2W_E!W25+FC_TRA_ROAD_CAR_E!W25+FC_TRA_ROAD_BUS_E!W25+FC_TRA_ROAD_LCV_E!W25+FC_TRA_ROAD_HGV_E!W25</f>
        <v>0</v>
      </c>
      <c r="X25" s="37">
        <f>FC_TRA_ROAD_P2W_E!X25+FC_TRA_ROAD_CAR_E!X25+FC_TRA_ROAD_BUS_E!X25+FC_TRA_ROAD_LCV_E!X25+FC_TRA_ROAD_HGV_E!X25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19">SUM(C27,C33)</f>
        <v>10201.164746345657</v>
      </c>
      <c r="D26" s="37">
        <f t="shared" ref="D26:W26" si="20">SUM(D27,D33)</f>
        <v>10278.325451418743</v>
      </c>
      <c r="E26" s="37">
        <f t="shared" si="20"/>
        <v>10516.272484952708</v>
      </c>
      <c r="F26" s="37">
        <f t="shared" si="20"/>
        <v>10692.451246775581</v>
      </c>
      <c r="G26" s="37">
        <f t="shared" si="20"/>
        <v>10865.182373172829</v>
      </c>
      <c r="H26" s="37">
        <f t="shared" si="20"/>
        <v>10918.360963026655</v>
      </c>
      <c r="I26" s="37">
        <f t="shared" si="20"/>
        <v>11212.496474634565</v>
      </c>
      <c r="J26" s="37">
        <f t="shared" si="20"/>
        <v>11022.811092003438</v>
      </c>
      <c r="K26" s="37">
        <f t="shared" si="20"/>
        <v>11166.787016337059</v>
      </c>
      <c r="L26" s="37">
        <f t="shared" si="20"/>
        <v>10707.19974204643</v>
      </c>
      <c r="M26" s="37">
        <f t="shared" si="20"/>
        <v>10858.840326741185</v>
      </c>
      <c r="N26" s="37">
        <f t="shared" si="20"/>
        <v>10885.07815993121</v>
      </c>
      <c r="O26" s="37">
        <f t="shared" si="20"/>
        <v>10412.569733447979</v>
      </c>
      <c r="P26" s="37">
        <f t="shared" si="20"/>
        <v>9889.5418744625968</v>
      </c>
      <c r="Q26" s="37">
        <f t="shared" si="20"/>
        <v>9044.1693895098888</v>
      </c>
      <c r="R26" s="37">
        <f t="shared" si="20"/>
        <v>9172.9138435081695</v>
      </c>
      <c r="S26" s="37">
        <f t="shared" si="20"/>
        <v>9230.9379191745484</v>
      </c>
      <c r="T26" s="37">
        <f t="shared" si="20"/>
        <v>9509.5623387790183</v>
      </c>
      <c r="U26" s="37">
        <f t="shared" si="20"/>
        <v>9549.8615649183157</v>
      </c>
      <c r="V26" s="37">
        <f t="shared" si="20"/>
        <v>9431.0926053310395</v>
      </c>
      <c r="W26" s="37">
        <f t="shared" si="20"/>
        <v>8037.7273430782443</v>
      </c>
      <c r="X26" s="37">
        <f t="shared" ref="X26" si="21">SUM(X27,X33)</f>
        <v>8076.2637145313838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2">SUM(C28:C32)</f>
        <v>0</v>
      </c>
      <c r="D27" s="29">
        <f t="shared" ref="D27:W27" si="23">SUM(D28:D32)</f>
        <v>0</v>
      </c>
      <c r="E27" s="29">
        <f t="shared" si="23"/>
        <v>0</v>
      </c>
      <c r="F27" s="29">
        <f t="shared" si="23"/>
        <v>0</v>
      </c>
      <c r="G27" s="29">
        <f t="shared" si="23"/>
        <v>0</v>
      </c>
      <c r="H27" s="29">
        <f t="shared" si="23"/>
        <v>0</v>
      </c>
      <c r="I27" s="29">
        <f t="shared" si="23"/>
        <v>0</v>
      </c>
      <c r="J27" s="29">
        <f t="shared" si="23"/>
        <v>0</v>
      </c>
      <c r="K27" s="29">
        <f t="shared" si="23"/>
        <v>0</v>
      </c>
      <c r="L27" s="29">
        <f t="shared" si="23"/>
        <v>0</v>
      </c>
      <c r="M27" s="29">
        <f t="shared" si="23"/>
        <v>0</v>
      </c>
      <c r="N27" s="29">
        <f t="shared" si="23"/>
        <v>0</v>
      </c>
      <c r="O27" s="29">
        <f t="shared" si="23"/>
        <v>0</v>
      </c>
      <c r="P27" s="29">
        <f t="shared" si="23"/>
        <v>0</v>
      </c>
      <c r="Q27" s="29">
        <f t="shared" si="23"/>
        <v>0</v>
      </c>
      <c r="R27" s="29">
        <f t="shared" si="23"/>
        <v>0</v>
      </c>
      <c r="S27" s="29">
        <f t="shared" si="23"/>
        <v>0</v>
      </c>
      <c r="T27" s="29">
        <f t="shared" si="23"/>
        <v>0</v>
      </c>
      <c r="U27" s="29">
        <f t="shared" si="23"/>
        <v>0</v>
      </c>
      <c r="V27" s="29">
        <f t="shared" si="23"/>
        <v>0</v>
      </c>
      <c r="W27" s="29">
        <f t="shared" si="23"/>
        <v>0</v>
      </c>
      <c r="X27" s="29">
        <f t="shared" ref="X27" si="24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FC_TRA_ROAD_P2W_E!C28+FC_TRA_ROAD_CAR_E!C28+FC_TRA_ROAD_BUS_E!C28+FC_TRA_ROAD_LCV_E!C28+FC_TRA_ROAD_HGV_E!C28</f>
        <v>0</v>
      </c>
      <c r="D28" s="10">
        <f>FC_TRA_ROAD_P2W_E!D28+FC_TRA_ROAD_CAR_E!D28+FC_TRA_ROAD_BUS_E!D28+FC_TRA_ROAD_LCV_E!D28+FC_TRA_ROAD_HGV_E!D28</f>
        <v>0</v>
      </c>
      <c r="E28" s="10">
        <f>FC_TRA_ROAD_P2W_E!E28+FC_TRA_ROAD_CAR_E!E28+FC_TRA_ROAD_BUS_E!E28+FC_TRA_ROAD_LCV_E!E28+FC_TRA_ROAD_HGV_E!E28</f>
        <v>0</v>
      </c>
      <c r="F28" s="10">
        <f>FC_TRA_ROAD_P2W_E!F28+FC_TRA_ROAD_CAR_E!F28+FC_TRA_ROAD_BUS_E!F28+FC_TRA_ROAD_LCV_E!F28+FC_TRA_ROAD_HGV_E!F28</f>
        <v>0</v>
      </c>
      <c r="G28" s="10">
        <f>FC_TRA_ROAD_P2W_E!G28+FC_TRA_ROAD_CAR_E!G28+FC_TRA_ROAD_BUS_E!G28+FC_TRA_ROAD_LCV_E!G28+FC_TRA_ROAD_HGV_E!G28</f>
        <v>0</v>
      </c>
      <c r="H28" s="10">
        <f>FC_TRA_ROAD_P2W_E!H28+FC_TRA_ROAD_CAR_E!H28+FC_TRA_ROAD_BUS_E!H28+FC_TRA_ROAD_LCV_E!H28+FC_TRA_ROAD_HGV_E!H28</f>
        <v>0</v>
      </c>
      <c r="I28" s="10">
        <f>FC_TRA_ROAD_P2W_E!I28+FC_TRA_ROAD_CAR_E!I28+FC_TRA_ROAD_BUS_E!I28+FC_TRA_ROAD_LCV_E!I28+FC_TRA_ROAD_HGV_E!I28</f>
        <v>0</v>
      </c>
      <c r="J28" s="10">
        <f>FC_TRA_ROAD_P2W_E!J28+FC_TRA_ROAD_CAR_E!J28+FC_TRA_ROAD_BUS_E!J28+FC_TRA_ROAD_LCV_E!J28+FC_TRA_ROAD_HGV_E!J28</f>
        <v>0</v>
      </c>
      <c r="K28" s="10">
        <f>FC_TRA_ROAD_P2W_E!K28+FC_TRA_ROAD_CAR_E!K28+FC_TRA_ROAD_BUS_E!K28+FC_TRA_ROAD_LCV_E!K28+FC_TRA_ROAD_HGV_E!K28</f>
        <v>0</v>
      </c>
      <c r="L28" s="10">
        <f>FC_TRA_ROAD_P2W_E!L28+FC_TRA_ROAD_CAR_E!L28+FC_TRA_ROAD_BUS_E!L28+FC_TRA_ROAD_LCV_E!L28+FC_TRA_ROAD_HGV_E!L28</f>
        <v>0</v>
      </c>
      <c r="M28" s="10">
        <f>FC_TRA_ROAD_P2W_E!M28+FC_TRA_ROAD_CAR_E!M28+FC_TRA_ROAD_BUS_E!M28+FC_TRA_ROAD_LCV_E!M28+FC_TRA_ROAD_HGV_E!M28</f>
        <v>0</v>
      </c>
      <c r="N28" s="10">
        <f>FC_TRA_ROAD_P2W_E!N28+FC_TRA_ROAD_CAR_E!N28+FC_TRA_ROAD_BUS_E!N28+FC_TRA_ROAD_LCV_E!N28+FC_TRA_ROAD_HGV_E!N28</f>
        <v>0</v>
      </c>
      <c r="O28" s="10">
        <f>FC_TRA_ROAD_P2W_E!O28+FC_TRA_ROAD_CAR_E!O28+FC_TRA_ROAD_BUS_E!O28+FC_TRA_ROAD_LCV_E!O28+FC_TRA_ROAD_HGV_E!O28</f>
        <v>0</v>
      </c>
      <c r="P28" s="10">
        <f>FC_TRA_ROAD_P2W_E!P28+FC_TRA_ROAD_CAR_E!P28+FC_TRA_ROAD_BUS_E!P28+FC_TRA_ROAD_LCV_E!P28+FC_TRA_ROAD_HGV_E!P28</f>
        <v>0</v>
      </c>
      <c r="Q28" s="10">
        <f>FC_TRA_ROAD_P2W_E!Q28+FC_TRA_ROAD_CAR_E!Q28+FC_TRA_ROAD_BUS_E!Q28+FC_TRA_ROAD_LCV_E!Q28+FC_TRA_ROAD_HGV_E!Q28</f>
        <v>0</v>
      </c>
      <c r="R28" s="10">
        <f>FC_TRA_ROAD_P2W_E!R28+FC_TRA_ROAD_CAR_E!R28+FC_TRA_ROAD_BUS_E!R28+FC_TRA_ROAD_LCV_E!R28+FC_TRA_ROAD_HGV_E!R28</f>
        <v>0</v>
      </c>
      <c r="S28" s="10">
        <f>FC_TRA_ROAD_P2W_E!S28+FC_TRA_ROAD_CAR_E!S28+FC_TRA_ROAD_BUS_E!S28+FC_TRA_ROAD_LCV_E!S28+FC_TRA_ROAD_HGV_E!S28</f>
        <v>0</v>
      </c>
      <c r="T28" s="10">
        <f>FC_TRA_ROAD_P2W_E!T28+FC_TRA_ROAD_CAR_E!T28+FC_TRA_ROAD_BUS_E!T28+FC_TRA_ROAD_LCV_E!T28+FC_TRA_ROAD_HGV_E!T28</f>
        <v>0</v>
      </c>
      <c r="U28" s="10">
        <f>FC_TRA_ROAD_P2W_E!U28+FC_TRA_ROAD_CAR_E!U28+FC_TRA_ROAD_BUS_E!U28+FC_TRA_ROAD_LCV_E!U28+FC_TRA_ROAD_HGV_E!U28</f>
        <v>0</v>
      </c>
      <c r="V28" s="10">
        <f>FC_TRA_ROAD_P2W_E!V28+FC_TRA_ROAD_CAR_E!V28+FC_TRA_ROAD_BUS_E!V28+FC_TRA_ROAD_LCV_E!V28+FC_TRA_ROAD_HGV_E!V28</f>
        <v>0</v>
      </c>
      <c r="W28" s="10">
        <f>FC_TRA_ROAD_P2W_E!W28+FC_TRA_ROAD_CAR_E!W28+FC_TRA_ROAD_BUS_E!W28+FC_TRA_ROAD_LCV_E!W28+FC_TRA_ROAD_HGV_E!W28</f>
        <v>0</v>
      </c>
      <c r="X28" s="10">
        <f>FC_TRA_ROAD_P2W_E!X28+FC_TRA_ROAD_CAR_E!X28+FC_TRA_ROAD_BUS_E!X28+FC_TRA_ROAD_LCV_E!X28+FC_TRA_ROAD_HGV_E!X28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FC_TRA_ROAD_P2W_E!C29+FC_TRA_ROAD_CAR_E!C29+FC_TRA_ROAD_BUS_E!C29+FC_TRA_ROAD_LCV_E!C29+FC_TRA_ROAD_HGV_E!C29</f>
        <v>0</v>
      </c>
      <c r="D29" s="10">
        <f>FC_TRA_ROAD_P2W_E!D29+FC_TRA_ROAD_CAR_E!D29+FC_TRA_ROAD_BUS_E!D29+FC_TRA_ROAD_LCV_E!D29+FC_TRA_ROAD_HGV_E!D29</f>
        <v>0</v>
      </c>
      <c r="E29" s="10">
        <f>FC_TRA_ROAD_P2W_E!E29+FC_TRA_ROAD_CAR_E!E29+FC_TRA_ROAD_BUS_E!E29+FC_TRA_ROAD_LCV_E!E29+FC_TRA_ROAD_HGV_E!E29</f>
        <v>0</v>
      </c>
      <c r="F29" s="10">
        <f>FC_TRA_ROAD_P2W_E!F29+FC_TRA_ROAD_CAR_E!F29+FC_TRA_ROAD_BUS_E!F29+FC_TRA_ROAD_LCV_E!F29+FC_TRA_ROAD_HGV_E!F29</f>
        <v>0</v>
      </c>
      <c r="G29" s="10">
        <f>FC_TRA_ROAD_P2W_E!G29+FC_TRA_ROAD_CAR_E!G29+FC_TRA_ROAD_BUS_E!G29+FC_TRA_ROAD_LCV_E!G29+FC_TRA_ROAD_HGV_E!G29</f>
        <v>0</v>
      </c>
      <c r="H29" s="10">
        <f>FC_TRA_ROAD_P2W_E!H29+FC_TRA_ROAD_CAR_E!H29+FC_TRA_ROAD_BUS_E!H29+FC_TRA_ROAD_LCV_E!H29+FC_TRA_ROAD_HGV_E!H29</f>
        <v>0</v>
      </c>
      <c r="I29" s="10">
        <f>FC_TRA_ROAD_P2W_E!I29+FC_TRA_ROAD_CAR_E!I29+FC_TRA_ROAD_BUS_E!I29+FC_TRA_ROAD_LCV_E!I29+FC_TRA_ROAD_HGV_E!I29</f>
        <v>0</v>
      </c>
      <c r="J29" s="10">
        <f>FC_TRA_ROAD_P2W_E!J29+FC_TRA_ROAD_CAR_E!J29+FC_TRA_ROAD_BUS_E!J29+FC_TRA_ROAD_LCV_E!J29+FC_TRA_ROAD_HGV_E!J29</f>
        <v>0</v>
      </c>
      <c r="K29" s="10">
        <f>FC_TRA_ROAD_P2W_E!K29+FC_TRA_ROAD_CAR_E!K29+FC_TRA_ROAD_BUS_E!K29+FC_TRA_ROAD_LCV_E!K29+FC_TRA_ROAD_HGV_E!K29</f>
        <v>0</v>
      </c>
      <c r="L29" s="10">
        <f>FC_TRA_ROAD_P2W_E!L29+FC_TRA_ROAD_CAR_E!L29+FC_TRA_ROAD_BUS_E!L29+FC_TRA_ROAD_LCV_E!L29+FC_TRA_ROAD_HGV_E!L29</f>
        <v>0</v>
      </c>
      <c r="M29" s="10">
        <f>FC_TRA_ROAD_P2W_E!M29+FC_TRA_ROAD_CAR_E!M29+FC_TRA_ROAD_BUS_E!M29+FC_TRA_ROAD_LCV_E!M29+FC_TRA_ROAD_HGV_E!M29</f>
        <v>0</v>
      </c>
      <c r="N29" s="10">
        <f>FC_TRA_ROAD_P2W_E!N29+FC_TRA_ROAD_CAR_E!N29+FC_TRA_ROAD_BUS_E!N29+FC_TRA_ROAD_LCV_E!N29+FC_TRA_ROAD_HGV_E!N29</f>
        <v>0</v>
      </c>
      <c r="O29" s="10">
        <f>FC_TRA_ROAD_P2W_E!O29+FC_TRA_ROAD_CAR_E!O29+FC_TRA_ROAD_BUS_E!O29+FC_TRA_ROAD_LCV_E!O29+FC_TRA_ROAD_HGV_E!O29</f>
        <v>0</v>
      </c>
      <c r="P29" s="10">
        <f>FC_TRA_ROAD_P2W_E!P29+FC_TRA_ROAD_CAR_E!P29+FC_TRA_ROAD_BUS_E!P29+FC_TRA_ROAD_LCV_E!P29+FC_TRA_ROAD_HGV_E!P29</f>
        <v>0</v>
      </c>
      <c r="Q29" s="10">
        <f>FC_TRA_ROAD_P2W_E!Q29+FC_TRA_ROAD_CAR_E!Q29+FC_TRA_ROAD_BUS_E!Q29+FC_TRA_ROAD_LCV_E!Q29+FC_TRA_ROAD_HGV_E!Q29</f>
        <v>0</v>
      </c>
      <c r="R29" s="10">
        <f>FC_TRA_ROAD_P2W_E!R29+FC_TRA_ROAD_CAR_E!R29+FC_TRA_ROAD_BUS_E!R29+FC_TRA_ROAD_LCV_E!R29+FC_TRA_ROAD_HGV_E!R29</f>
        <v>0</v>
      </c>
      <c r="S29" s="10">
        <f>FC_TRA_ROAD_P2W_E!S29+FC_TRA_ROAD_CAR_E!S29+FC_TRA_ROAD_BUS_E!S29+FC_TRA_ROAD_LCV_E!S29+FC_TRA_ROAD_HGV_E!S29</f>
        <v>0</v>
      </c>
      <c r="T29" s="10">
        <f>FC_TRA_ROAD_P2W_E!T29+FC_TRA_ROAD_CAR_E!T29+FC_TRA_ROAD_BUS_E!T29+FC_TRA_ROAD_LCV_E!T29+FC_TRA_ROAD_HGV_E!T29</f>
        <v>0</v>
      </c>
      <c r="U29" s="10">
        <f>FC_TRA_ROAD_P2W_E!U29+FC_TRA_ROAD_CAR_E!U29+FC_TRA_ROAD_BUS_E!U29+FC_TRA_ROAD_LCV_E!U29+FC_TRA_ROAD_HGV_E!U29</f>
        <v>0</v>
      </c>
      <c r="V29" s="10">
        <f>FC_TRA_ROAD_P2W_E!V29+FC_TRA_ROAD_CAR_E!V29+FC_TRA_ROAD_BUS_E!V29+FC_TRA_ROAD_LCV_E!V29+FC_TRA_ROAD_HGV_E!V29</f>
        <v>0</v>
      </c>
      <c r="W29" s="10">
        <f>FC_TRA_ROAD_P2W_E!W29+FC_TRA_ROAD_CAR_E!W29+FC_TRA_ROAD_BUS_E!W29+FC_TRA_ROAD_LCV_E!W29+FC_TRA_ROAD_HGV_E!W29</f>
        <v>0</v>
      </c>
      <c r="X29" s="10">
        <f>FC_TRA_ROAD_P2W_E!X29+FC_TRA_ROAD_CAR_E!X29+FC_TRA_ROAD_BUS_E!X29+FC_TRA_ROAD_LCV_E!X29+FC_TRA_ROAD_HGV_E!X29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FC_TRA_ROAD_P2W_E!C30+FC_TRA_ROAD_CAR_E!C30+FC_TRA_ROAD_BUS_E!C30+FC_TRA_ROAD_LCV_E!C30+FC_TRA_ROAD_HGV_E!C30</f>
        <v>0</v>
      </c>
      <c r="D30" s="10">
        <f>FC_TRA_ROAD_P2W_E!D30+FC_TRA_ROAD_CAR_E!D30+FC_TRA_ROAD_BUS_E!D30+FC_TRA_ROAD_LCV_E!D30+FC_TRA_ROAD_HGV_E!D30</f>
        <v>0</v>
      </c>
      <c r="E30" s="10">
        <f>FC_TRA_ROAD_P2W_E!E30+FC_TRA_ROAD_CAR_E!E30+FC_TRA_ROAD_BUS_E!E30+FC_TRA_ROAD_LCV_E!E30+FC_TRA_ROAD_HGV_E!E30</f>
        <v>0</v>
      </c>
      <c r="F30" s="10">
        <f>FC_TRA_ROAD_P2W_E!F30+FC_TRA_ROAD_CAR_E!F30+FC_TRA_ROAD_BUS_E!F30+FC_TRA_ROAD_LCV_E!F30+FC_TRA_ROAD_HGV_E!F30</f>
        <v>0</v>
      </c>
      <c r="G30" s="10">
        <f>FC_TRA_ROAD_P2W_E!G30+FC_TRA_ROAD_CAR_E!G30+FC_TRA_ROAD_BUS_E!G30+FC_TRA_ROAD_LCV_E!G30+FC_TRA_ROAD_HGV_E!G30</f>
        <v>0</v>
      </c>
      <c r="H30" s="10">
        <f>FC_TRA_ROAD_P2W_E!H30+FC_TRA_ROAD_CAR_E!H30+FC_TRA_ROAD_BUS_E!H30+FC_TRA_ROAD_LCV_E!H30+FC_TRA_ROAD_HGV_E!H30</f>
        <v>0</v>
      </c>
      <c r="I30" s="10">
        <f>FC_TRA_ROAD_P2W_E!I30+FC_TRA_ROAD_CAR_E!I30+FC_TRA_ROAD_BUS_E!I30+FC_TRA_ROAD_LCV_E!I30+FC_TRA_ROAD_HGV_E!I30</f>
        <v>0</v>
      </c>
      <c r="J30" s="10">
        <f>FC_TRA_ROAD_P2W_E!J30+FC_TRA_ROAD_CAR_E!J30+FC_TRA_ROAD_BUS_E!J30+FC_TRA_ROAD_LCV_E!J30+FC_TRA_ROAD_HGV_E!J30</f>
        <v>0</v>
      </c>
      <c r="K30" s="10">
        <f>FC_TRA_ROAD_P2W_E!K30+FC_TRA_ROAD_CAR_E!K30+FC_TRA_ROAD_BUS_E!K30+FC_TRA_ROAD_LCV_E!K30+FC_TRA_ROAD_HGV_E!K30</f>
        <v>0</v>
      </c>
      <c r="L30" s="10">
        <f>FC_TRA_ROAD_P2W_E!L30+FC_TRA_ROAD_CAR_E!L30+FC_TRA_ROAD_BUS_E!L30+FC_TRA_ROAD_LCV_E!L30+FC_TRA_ROAD_HGV_E!L30</f>
        <v>0</v>
      </c>
      <c r="M30" s="10">
        <f>FC_TRA_ROAD_P2W_E!M30+FC_TRA_ROAD_CAR_E!M30+FC_TRA_ROAD_BUS_E!M30+FC_TRA_ROAD_LCV_E!M30+FC_TRA_ROAD_HGV_E!M30</f>
        <v>0</v>
      </c>
      <c r="N30" s="10">
        <f>FC_TRA_ROAD_P2W_E!N30+FC_TRA_ROAD_CAR_E!N30+FC_TRA_ROAD_BUS_E!N30+FC_TRA_ROAD_LCV_E!N30+FC_TRA_ROAD_HGV_E!N30</f>
        <v>0</v>
      </c>
      <c r="O30" s="10">
        <f>FC_TRA_ROAD_P2W_E!O30+FC_TRA_ROAD_CAR_E!O30+FC_TRA_ROAD_BUS_E!O30+FC_TRA_ROAD_LCV_E!O30+FC_TRA_ROAD_HGV_E!O30</f>
        <v>0</v>
      </c>
      <c r="P30" s="10">
        <f>FC_TRA_ROAD_P2W_E!P30+FC_TRA_ROAD_CAR_E!P30+FC_TRA_ROAD_BUS_E!P30+FC_TRA_ROAD_LCV_E!P30+FC_TRA_ROAD_HGV_E!P30</f>
        <v>0</v>
      </c>
      <c r="Q30" s="10">
        <f>FC_TRA_ROAD_P2W_E!Q30+FC_TRA_ROAD_CAR_E!Q30+FC_TRA_ROAD_BUS_E!Q30+FC_TRA_ROAD_LCV_E!Q30+FC_TRA_ROAD_HGV_E!Q30</f>
        <v>0</v>
      </c>
      <c r="R30" s="10">
        <f>FC_TRA_ROAD_P2W_E!R30+FC_TRA_ROAD_CAR_E!R30+FC_TRA_ROAD_BUS_E!R30+FC_TRA_ROAD_LCV_E!R30+FC_TRA_ROAD_HGV_E!R30</f>
        <v>0</v>
      </c>
      <c r="S30" s="10">
        <f>FC_TRA_ROAD_P2W_E!S30+FC_TRA_ROAD_CAR_E!S30+FC_TRA_ROAD_BUS_E!S30+FC_TRA_ROAD_LCV_E!S30+FC_TRA_ROAD_HGV_E!S30</f>
        <v>0</v>
      </c>
      <c r="T30" s="10">
        <f>FC_TRA_ROAD_P2W_E!T30+FC_TRA_ROAD_CAR_E!T30+FC_TRA_ROAD_BUS_E!T30+FC_TRA_ROAD_LCV_E!T30+FC_TRA_ROAD_HGV_E!T30</f>
        <v>0</v>
      </c>
      <c r="U30" s="10">
        <f>FC_TRA_ROAD_P2W_E!U30+FC_TRA_ROAD_CAR_E!U30+FC_TRA_ROAD_BUS_E!U30+FC_TRA_ROAD_LCV_E!U30+FC_TRA_ROAD_HGV_E!U30</f>
        <v>0</v>
      </c>
      <c r="V30" s="10">
        <f>FC_TRA_ROAD_P2W_E!V30+FC_TRA_ROAD_CAR_E!V30+FC_TRA_ROAD_BUS_E!V30+FC_TRA_ROAD_LCV_E!V30+FC_TRA_ROAD_HGV_E!V30</f>
        <v>0</v>
      </c>
      <c r="W30" s="10">
        <f>FC_TRA_ROAD_P2W_E!W30+FC_TRA_ROAD_CAR_E!W30+FC_TRA_ROAD_BUS_E!W30+FC_TRA_ROAD_LCV_E!W30+FC_TRA_ROAD_HGV_E!W30</f>
        <v>0</v>
      </c>
      <c r="X30" s="10">
        <f>FC_TRA_ROAD_P2W_E!X30+FC_TRA_ROAD_CAR_E!X30+FC_TRA_ROAD_BUS_E!X30+FC_TRA_ROAD_LCV_E!X30+FC_TRA_ROAD_HGV_E!X30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FC_TRA_ROAD_P2W_E!C31+FC_TRA_ROAD_CAR_E!C31+FC_TRA_ROAD_BUS_E!C31+FC_TRA_ROAD_LCV_E!C31+FC_TRA_ROAD_HGV_E!C31</f>
        <v>0</v>
      </c>
      <c r="D31" s="10">
        <f>FC_TRA_ROAD_P2W_E!D31+FC_TRA_ROAD_CAR_E!D31+FC_TRA_ROAD_BUS_E!D31+FC_TRA_ROAD_LCV_E!D31+FC_TRA_ROAD_HGV_E!D31</f>
        <v>0</v>
      </c>
      <c r="E31" s="10">
        <f>FC_TRA_ROAD_P2W_E!E31+FC_TRA_ROAD_CAR_E!E31+FC_TRA_ROAD_BUS_E!E31+FC_TRA_ROAD_LCV_E!E31+FC_TRA_ROAD_HGV_E!E31</f>
        <v>0</v>
      </c>
      <c r="F31" s="10">
        <f>FC_TRA_ROAD_P2W_E!F31+FC_TRA_ROAD_CAR_E!F31+FC_TRA_ROAD_BUS_E!F31+FC_TRA_ROAD_LCV_E!F31+FC_TRA_ROAD_HGV_E!F31</f>
        <v>0</v>
      </c>
      <c r="G31" s="10">
        <f>FC_TRA_ROAD_P2W_E!G31+FC_TRA_ROAD_CAR_E!G31+FC_TRA_ROAD_BUS_E!G31+FC_TRA_ROAD_LCV_E!G31+FC_TRA_ROAD_HGV_E!G31</f>
        <v>0</v>
      </c>
      <c r="H31" s="10">
        <f>FC_TRA_ROAD_P2W_E!H31+FC_TRA_ROAD_CAR_E!H31+FC_TRA_ROAD_BUS_E!H31+FC_TRA_ROAD_LCV_E!H31+FC_TRA_ROAD_HGV_E!H31</f>
        <v>0</v>
      </c>
      <c r="I31" s="10">
        <f>FC_TRA_ROAD_P2W_E!I31+FC_TRA_ROAD_CAR_E!I31+FC_TRA_ROAD_BUS_E!I31+FC_TRA_ROAD_LCV_E!I31+FC_TRA_ROAD_HGV_E!I31</f>
        <v>0</v>
      </c>
      <c r="J31" s="10">
        <f>FC_TRA_ROAD_P2W_E!J31+FC_TRA_ROAD_CAR_E!J31+FC_TRA_ROAD_BUS_E!J31+FC_TRA_ROAD_LCV_E!J31+FC_TRA_ROAD_HGV_E!J31</f>
        <v>0</v>
      </c>
      <c r="K31" s="10">
        <f>FC_TRA_ROAD_P2W_E!K31+FC_TRA_ROAD_CAR_E!K31+FC_TRA_ROAD_BUS_E!K31+FC_TRA_ROAD_LCV_E!K31+FC_TRA_ROAD_HGV_E!K31</f>
        <v>0</v>
      </c>
      <c r="L31" s="10">
        <f>FC_TRA_ROAD_P2W_E!L31+FC_TRA_ROAD_CAR_E!L31+FC_TRA_ROAD_BUS_E!L31+FC_TRA_ROAD_LCV_E!L31+FC_TRA_ROAD_HGV_E!L31</f>
        <v>0</v>
      </c>
      <c r="M31" s="10">
        <f>FC_TRA_ROAD_P2W_E!M31+FC_TRA_ROAD_CAR_E!M31+FC_TRA_ROAD_BUS_E!M31+FC_TRA_ROAD_LCV_E!M31+FC_TRA_ROAD_HGV_E!M31</f>
        <v>0</v>
      </c>
      <c r="N31" s="10">
        <f>FC_TRA_ROAD_P2W_E!N31+FC_TRA_ROAD_CAR_E!N31+FC_TRA_ROAD_BUS_E!N31+FC_TRA_ROAD_LCV_E!N31+FC_TRA_ROAD_HGV_E!N31</f>
        <v>0</v>
      </c>
      <c r="O31" s="10">
        <f>FC_TRA_ROAD_P2W_E!O31+FC_TRA_ROAD_CAR_E!O31+FC_TRA_ROAD_BUS_E!O31+FC_TRA_ROAD_LCV_E!O31+FC_TRA_ROAD_HGV_E!O31</f>
        <v>0</v>
      </c>
      <c r="P31" s="10">
        <f>FC_TRA_ROAD_P2W_E!P31+FC_TRA_ROAD_CAR_E!P31+FC_TRA_ROAD_BUS_E!P31+FC_TRA_ROAD_LCV_E!P31+FC_TRA_ROAD_HGV_E!P31</f>
        <v>0</v>
      </c>
      <c r="Q31" s="10">
        <f>FC_TRA_ROAD_P2W_E!Q31+FC_TRA_ROAD_CAR_E!Q31+FC_TRA_ROAD_BUS_E!Q31+FC_TRA_ROAD_LCV_E!Q31+FC_TRA_ROAD_HGV_E!Q31</f>
        <v>0</v>
      </c>
      <c r="R31" s="10">
        <f>FC_TRA_ROAD_P2W_E!R31+FC_TRA_ROAD_CAR_E!R31+FC_TRA_ROAD_BUS_E!R31+FC_TRA_ROAD_LCV_E!R31+FC_TRA_ROAD_HGV_E!R31</f>
        <v>0</v>
      </c>
      <c r="S31" s="10">
        <f>FC_TRA_ROAD_P2W_E!S31+FC_TRA_ROAD_CAR_E!S31+FC_TRA_ROAD_BUS_E!S31+FC_TRA_ROAD_LCV_E!S31+FC_TRA_ROAD_HGV_E!S31</f>
        <v>0</v>
      </c>
      <c r="T31" s="10">
        <f>FC_TRA_ROAD_P2W_E!T31+FC_TRA_ROAD_CAR_E!T31+FC_TRA_ROAD_BUS_E!T31+FC_TRA_ROAD_LCV_E!T31+FC_TRA_ROAD_HGV_E!T31</f>
        <v>0</v>
      </c>
      <c r="U31" s="10">
        <f>FC_TRA_ROAD_P2W_E!U31+FC_TRA_ROAD_CAR_E!U31+FC_TRA_ROAD_BUS_E!U31+FC_TRA_ROAD_LCV_E!U31+FC_TRA_ROAD_HGV_E!U31</f>
        <v>0</v>
      </c>
      <c r="V31" s="10">
        <f>FC_TRA_ROAD_P2W_E!V31+FC_TRA_ROAD_CAR_E!V31+FC_TRA_ROAD_BUS_E!V31+FC_TRA_ROAD_LCV_E!V31+FC_TRA_ROAD_HGV_E!V31</f>
        <v>0</v>
      </c>
      <c r="W31" s="10">
        <f>FC_TRA_ROAD_P2W_E!W31+FC_TRA_ROAD_CAR_E!W31+FC_TRA_ROAD_BUS_E!W31+FC_TRA_ROAD_LCV_E!W31+FC_TRA_ROAD_HGV_E!W31</f>
        <v>0</v>
      </c>
      <c r="X31" s="10">
        <f>FC_TRA_ROAD_P2W_E!X31+FC_TRA_ROAD_CAR_E!X31+FC_TRA_ROAD_BUS_E!X31+FC_TRA_ROAD_LCV_E!X31+FC_TRA_ROAD_HGV_E!X31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FC_TRA_ROAD_P2W_E!C32+FC_TRA_ROAD_CAR_E!C32+FC_TRA_ROAD_BUS_E!C32+FC_TRA_ROAD_LCV_E!C32+FC_TRA_ROAD_HGV_E!C32</f>
        <v>0</v>
      </c>
      <c r="D32" s="10">
        <f>FC_TRA_ROAD_P2W_E!D32+FC_TRA_ROAD_CAR_E!D32+FC_TRA_ROAD_BUS_E!D32+FC_TRA_ROAD_LCV_E!D32+FC_TRA_ROAD_HGV_E!D32</f>
        <v>0</v>
      </c>
      <c r="E32" s="10">
        <f>FC_TRA_ROAD_P2W_E!E32+FC_TRA_ROAD_CAR_E!E32+FC_TRA_ROAD_BUS_E!E32+FC_TRA_ROAD_LCV_E!E32+FC_TRA_ROAD_HGV_E!E32</f>
        <v>0</v>
      </c>
      <c r="F32" s="10">
        <f>FC_TRA_ROAD_P2W_E!F32+FC_TRA_ROAD_CAR_E!F32+FC_TRA_ROAD_BUS_E!F32+FC_TRA_ROAD_LCV_E!F32+FC_TRA_ROAD_HGV_E!F32</f>
        <v>0</v>
      </c>
      <c r="G32" s="10">
        <f>FC_TRA_ROAD_P2W_E!G32+FC_TRA_ROAD_CAR_E!G32+FC_TRA_ROAD_BUS_E!G32+FC_TRA_ROAD_LCV_E!G32+FC_TRA_ROAD_HGV_E!G32</f>
        <v>0</v>
      </c>
      <c r="H32" s="10">
        <f>FC_TRA_ROAD_P2W_E!H32+FC_TRA_ROAD_CAR_E!H32+FC_TRA_ROAD_BUS_E!H32+FC_TRA_ROAD_LCV_E!H32+FC_TRA_ROAD_HGV_E!H32</f>
        <v>0</v>
      </c>
      <c r="I32" s="10">
        <f>FC_TRA_ROAD_P2W_E!I32+FC_TRA_ROAD_CAR_E!I32+FC_TRA_ROAD_BUS_E!I32+FC_TRA_ROAD_LCV_E!I32+FC_TRA_ROAD_HGV_E!I32</f>
        <v>0</v>
      </c>
      <c r="J32" s="10">
        <f>FC_TRA_ROAD_P2W_E!J32+FC_TRA_ROAD_CAR_E!J32+FC_TRA_ROAD_BUS_E!J32+FC_TRA_ROAD_LCV_E!J32+FC_TRA_ROAD_HGV_E!J32</f>
        <v>0</v>
      </c>
      <c r="K32" s="10">
        <f>FC_TRA_ROAD_P2W_E!K32+FC_TRA_ROAD_CAR_E!K32+FC_TRA_ROAD_BUS_E!K32+FC_TRA_ROAD_LCV_E!K32+FC_TRA_ROAD_HGV_E!K32</f>
        <v>0</v>
      </c>
      <c r="L32" s="10">
        <f>FC_TRA_ROAD_P2W_E!L32+FC_TRA_ROAD_CAR_E!L32+FC_TRA_ROAD_BUS_E!L32+FC_TRA_ROAD_LCV_E!L32+FC_TRA_ROAD_HGV_E!L32</f>
        <v>0</v>
      </c>
      <c r="M32" s="10">
        <f>FC_TRA_ROAD_P2W_E!M32+FC_TRA_ROAD_CAR_E!M32+FC_TRA_ROAD_BUS_E!M32+FC_TRA_ROAD_LCV_E!M32+FC_TRA_ROAD_HGV_E!M32</f>
        <v>0</v>
      </c>
      <c r="N32" s="10">
        <f>FC_TRA_ROAD_P2W_E!N32+FC_TRA_ROAD_CAR_E!N32+FC_TRA_ROAD_BUS_E!N32+FC_TRA_ROAD_LCV_E!N32+FC_TRA_ROAD_HGV_E!N32</f>
        <v>0</v>
      </c>
      <c r="O32" s="10">
        <f>FC_TRA_ROAD_P2W_E!O32+FC_TRA_ROAD_CAR_E!O32+FC_TRA_ROAD_BUS_E!O32+FC_TRA_ROAD_LCV_E!O32+FC_TRA_ROAD_HGV_E!O32</f>
        <v>0</v>
      </c>
      <c r="P32" s="10">
        <f>FC_TRA_ROAD_P2W_E!P32+FC_TRA_ROAD_CAR_E!P32+FC_TRA_ROAD_BUS_E!P32+FC_TRA_ROAD_LCV_E!P32+FC_TRA_ROAD_HGV_E!P32</f>
        <v>0</v>
      </c>
      <c r="Q32" s="10">
        <f>FC_TRA_ROAD_P2W_E!Q32+FC_TRA_ROAD_CAR_E!Q32+FC_TRA_ROAD_BUS_E!Q32+FC_TRA_ROAD_LCV_E!Q32+FC_TRA_ROAD_HGV_E!Q32</f>
        <v>0</v>
      </c>
      <c r="R32" s="10">
        <f>FC_TRA_ROAD_P2W_E!R32+FC_TRA_ROAD_CAR_E!R32+FC_TRA_ROAD_BUS_E!R32+FC_TRA_ROAD_LCV_E!R32+FC_TRA_ROAD_HGV_E!R32</f>
        <v>0</v>
      </c>
      <c r="S32" s="10">
        <f>FC_TRA_ROAD_P2W_E!S32+FC_TRA_ROAD_CAR_E!S32+FC_TRA_ROAD_BUS_E!S32+FC_TRA_ROAD_LCV_E!S32+FC_TRA_ROAD_HGV_E!S32</f>
        <v>0</v>
      </c>
      <c r="T32" s="10">
        <f>FC_TRA_ROAD_P2W_E!T32+FC_TRA_ROAD_CAR_E!T32+FC_TRA_ROAD_BUS_E!T32+FC_TRA_ROAD_LCV_E!T32+FC_TRA_ROAD_HGV_E!T32</f>
        <v>0</v>
      </c>
      <c r="U32" s="10">
        <f>FC_TRA_ROAD_P2W_E!U32+FC_TRA_ROAD_CAR_E!U32+FC_TRA_ROAD_BUS_E!U32+FC_TRA_ROAD_LCV_E!U32+FC_TRA_ROAD_HGV_E!U32</f>
        <v>0</v>
      </c>
      <c r="V32" s="10">
        <f>FC_TRA_ROAD_P2W_E!V32+FC_TRA_ROAD_CAR_E!V32+FC_TRA_ROAD_BUS_E!V32+FC_TRA_ROAD_LCV_E!V32+FC_TRA_ROAD_HGV_E!V32</f>
        <v>0</v>
      </c>
      <c r="W32" s="10">
        <f>FC_TRA_ROAD_P2W_E!W32+FC_TRA_ROAD_CAR_E!W32+FC_TRA_ROAD_BUS_E!W32+FC_TRA_ROAD_LCV_E!W32+FC_TRA_ROAD_HGV_E!W32</f>
        <v>0</v>
      </c>
      <c r="X32" s="10">
        <f>FC_TRA_ROAD_P2W_E!X32+FC_TRA_ROAD_CAR_E!X32+FC_TRA_ROAD_BUS_E!X32+FC_TRA_ROAD_LCV_E!X32+FC_TRA_ROAD_HGV_E!X32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5">SUM(C34:C50)</f>
        <v>10201.164746345657</v>
      </c>
      <c r="D33" s="29">
        <f t="shared" ref="D33:W33" si="26">SUM(D34:D50)</f>
        <v>10278.325451418743</v>
      </c>
      <c r="E33" s="29">
        <f t="shared" si="26"/>
        <v>10516.272484952708</v>
      </c>
      <c r="F33" s="29">
        <f t="shared" si="26"/>
        <v>10692.451246775581</v>
      </c>
      <c r="G33" s="29">
        <f t="shared" si="26"/>
        <v>10865.182373172829</v>
      </c>
      <c r="H33" s="29">
        <f t="shared" si="26"/>
        <v>10918.360963026655</v>
      </c>
      <c r="I33" s="29">
        <f t="shared" si="26"/>
        <v>11212.496474634565</v>
      </c>
      <c r="J33" s="29">
        <f t="shared" si="26"/>
        <v>11022.811092003438</v>
      </c>
      <c r="K33" s="29">
        <f t="shared" si="26"/>
        <v>11166.787016337059</v>
      </c>
      <c r="L33" s="29">
        <f t="shared" si="26"/>
        <v>10707.19974204643</v>
      </c>
      <c r="M33" s="29">
        <f t="shared" si="26"/>
        <v>10858.840326741185</v>
      </c>
      <c r="N33" s="29">
        <f t="shared" si="26"/>
        <v>10885.07815993121</v>
      </c>
      <c r="O33" s="29">
        <f t="shared" si="26"/>
        <v>10412.569733447979</v>
      </c>
      <c r="P33" s="29">
        <f t="shared" si="26"/>
        <v>9889.5418744625968</v>
      </c>
      <c r="Q33" s="29">
        <f t="shared" si="26"/>
        <v>9044.1693895098888</v>
      </c>
      <c r="R33" s="29">
        <f t="shared" si="26"/>
        <v>9172.9138435081695</v>
      </c>
      <c r="S33" s="29">
        <f t="shared" si="26"/>
        <v>9230.9379191745484</v>
      </c>
      <c r="T33" s="29">
        <f t="shared" si="26"/>
        <v>9509.5623387790183</v>
      </c>
      <c r="U33" s="29">
        <f t="shared" si="26"/>
        <v>9549.8615649183157</v>
      </c>
      <c r="V33" s="29">
        <f t="shared" si="26"/>
        <v>9431.0926053310395</v>
      </c>
      <c r="W33" s="29">
        <f t="shared" si="26"/>
        <v>8037.7273430782443</v>
      </c>
      <c r="X33" s="29">
        <f t="shared" ref="X33" si="27">SUM(X34:X50)</f>
        <v>8076.2637145313838</v>
      </c>
    </row>
    <row r="34" spans="1:24" ht="11.25" customHeight="1" x14ac:dyDescent="0.2">
      <c r="A34" s="41" t="s">
        <v>55</v>
      </c>
      <c r="B34" s="9" t="s">
        <v>56</v>
      </c>
      <c r="C34" s="10">
        <f>FC_TRA_ROAD_P2W_E!C34+FC_TRA_ROAD_CAR_E!C34+FC_TRA_ROAD_BUS_E!C34+FC_TRA_ROAD_LCV_E!C34+FC_TRA_ROAD_HGV_E!C34</f>
        <v>0</v>
      </c>
      <c r="D34" s="10">
        <f>FC_TRA_ROAD_P2W_E!D34+FC_TRA_ROAD_CAR_E!D34+FC_TRA_ROAD_BUS_E!D34+FC_TRA_ROAD_LCV_E!D34+FC_TRA_ROAD_HGV_E!D34</f>
        <v>0</v>
      </c>
      <c r="E34" s="10">
        <f>FC_TRA_ROAD_P2W_E!E34+FC_TRA_ROAD_CAR_E!E34+FC_TRA_ROAD_BUS_E!E34+FC_TRA_ROAD_LCV_E!E34+FC_TRA_ROAD_HGV_E!E34</f>
        <v>0</v>
      </c>
      <c r="F34" s="10">
        <f>FC_TRA_ROAD_P2W_E!F34+FC_TRA_ROAD_CAR_E!F34+FC_TRA_ROAD_BUS_E!F34+FC_TRA_ROAD_LCV_E!F34+FC_TRA_ROAD_HGV_E!F34</f>
        <v>0</v>
      </c>
      <c r="G34" s="10">
        <f>FC_TRA_ROAD_P2W_E!G34+FC_TRA_ROAD_CAR_E!G34+FC_TRA_ROAD_BUS_E!G34+FC_TRA_ROAD_LCV_E!G34+FC_TRA_ROAD_HGV_E!G34</f>
        <v>0</v>
      </c>
      <c r="H34" s="10">
        <f>FC_TRA_ROAD_P2W_E!H34+FC_TRA_ROAD_CAR_E!H34+FC_TRA_ROAD_BUS_E!H34+FC_TRA_ROAD_LCV_E!H34+FC_TRA_ROAD_HGV_E!H34</f>
        <v>0</v>
      </c>
      <c r="I34" s="10">
        <f>FC_TRA_ROAD_P2W_E!I34+FC_TRA_ROAD_CAR_E!I34+FC_TRA_ROAD_BUS_E!I34+FC_TRA_ROAD_LCV_E!I34+FC_TRA_ROAD_HGV_E!I34</f>
        <v>0</v>
      </c>
      <c r="J34" s="10">
        <f>FC_TRA_ROAD_P2W_E!J34+FC_TRA_ROAD_CAR_E!J34+FC_TRA_ROAD_BUS_E!J34+FC_TRA_ROAD_LCV_E!J34+FC_TRA_ROAD_HGV_E!J34</f>
        <v>0</v>
      </c>
      <c r="K34" s="10">
        <f>FC_TRA_ROAD_P2W_E!K34+FC_TRA_ROAD_CAR_E!K34+FC_TRA_ROAD_BUS_E!K34+FC_TRA_ROAD_LCV_E!K34+FC_TRA_ROAD_HGV_E!K34</f>
        <v>0</v>
      </c>
      <c r="L34" s="10">
        <f>FC_TRA_ROAD_P2W_E!L34+FC_TRA_ROAD_CAR_E!L34+FC_TRA_ROAD_BUS_E!L34+FC_TRA_ROAD_LCV_E!L34+FC_TRA_ROAD_HGV_E!L34</f>
        <v>0</v>
      </c>
      <c r="M34" s="10">
        <f>FC_TRA_ROAD_P2W_E!M34+FC_TRA_ROAD_CAR_E!M34+FC_TRA_ROAD_BUS_E!M34+FC_TRA_ROAD_LCV_E!M34+FC_TRA_ROAD_HGV_E!M34</f>
        <v>0</v>
      </c>
      <c r="N34" s="10">
        <f>FC_TRA_ROAD_P2W_E!N34+FC_TRA_ROAD_CAR_E!N34+FC_TRA_ROAD_BUS_E!N34+FC_TRA_ROAD_LCV_E!N34+FC_TRA_ROAD_HGV_E!N34</f>
        <v>0</v>
      </c>
      <c r="O34" s="10">
        <f>FC_TRA_ROAD_P2W_E!O34+FC_TRA_ROAD_CAR_E!O34+FC_TRA_ROAD_BUS_E!O34+FC_TRA_ROAD_LCV_E!O34+FC_TRA_ROAD_HGV_E!O34</f>
        <v>0</v>
      </c>
      <c r="P34" s="10">
        <f>FC_TRA_ROAD_P2W_E!P34+FC_TRA_ROAD_CAR_E!P34+FC_TRA_ROAD_BUS_E!P34+FC_TRA_ROAD_LCV_E!P34+FC_TRA_ROAD_HGV_E!P34</f>
        <v>0</v>
      </c>
      <c r="Q34" s="10">
        <f>FC_TRA_ROAD_P2W_E!Q34+FC_TRA_ROAD_CAR_E!Q34+FC_TRA_ROAD_BUS_E!Q34+FC_TRA_ROAD_LCV_E!Q34+FC_TRA_ROAD_HGV_E!Q34</f>
        <v>0</v>
      </c>
      <c r="R34" s="10">
        <f>FC_TRA_ROAD_P2W_E!R34+FC_TRA_ROAD_CAR_E!R34+FC_TRA_ROAD_BUS_E!R34+FC_TRA_ROAD_LCV_E!R34+FC_TRA_ROAD_HGV_E!R34</f>
        <v>0</v>
      </c>
      <c r="S34" s="10">
        <f>FC_TRA_ROAD_P2W_E!S34+FC_TRA_ROAD_CAR_E!S34+FC_TRA_ROAD_BUS_E!S34+FC_TRA_ROAD_LCV_E!S34+FC_TRA_ROAD_HGV_E!S34</f>
        <v>0</v>
      </c>
      <c r="T34" s="10">
        <f>FC_TRA_ROAD_P2W_E!T34+FC_TRA_ROAD_CAR_E!T34+FC_TRA_ROAD_BUS_E!T34+FC_TRA_ROAD_LCV_E!T34+FC_TRA_ROAD_HGV_E!T34</f>
        <v>0</v>
      </c>
      <c r="U34" s="10">
        <f>FC_TRA_ROAD_P2W_E!U34+FC_TRA_ROAD_CAR_E!U34+FC_TRA_ROAD_BUS_E!U34+FC_TRA_ROAD_LCV_E!U34+FC_TRA_ROAD_HGV_E!U34</f>
        <v>0</v>
      </c>
      <c r="V34" s="10">
        <f>FC_TRA_ROAD_P2W_E!V34+FC_TRA_ROAD_CAR_E!V34+FC_TRA_ROAD_BUS_E!V34+FC_TRA_ROAD_LCV_E!V34+FC_TRA_ROAD_HGV_E!V34</f>
        <v>0</v>
      </c>
      <c r="W34" s="10">
        <f>FC_TRA_ROAD_P2W_E!W34+FC_TRA_ROAD_CAR_E!W34+FC_TRA_ROAD_BUS_E!W34+FC_TRA_ROAD_LCV_E!W34+FC_TRA_ROAD_HGV_E!W34</f>
        <v>0</v>
      </c>
      <c r="X34" s="10">
        <f>FC_TRA_ROAD_P2W_E!X34+FC_TRA_ROAD_CAR_E!X34+FC_TRA_ROAD_BUS_E!X34+FC_TRA_ROAD_LCV_E!X34+FC_TRA_ROAD_HGV_E!X34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FC_TRA_ROAD_P2W_E!C35+FC_TRA_ROAD_CAR_E!C35+FC_TRA_ROAD_BUS_E!C35+FC_TRA_ROAD_LCV_E!C35+FC_TRA_ROAD_HGV_E!C35</f>
        <v>0</v>
      </c>
      <c r="D35" s="10">
        <f>FC_TRA_ROAD_P2W_E!D35+FC_TRA_ROAD_CAR_E!D35+FC_TRA_ROAD_BUS_E!D35+FC_TRA_ROAD_LCV_E!D35+FC_TRA_ROAD_HGV_E!D35</f>
        <v>0</v>
      </c>
      <c r="E35" s="10">
        <f>FC_TRA_ROAD_P2W_E!E35+FC_TRA_ROAD_CAR_E!E35+FC_TRA_ROAD_BUS_E!E35+FC_TRA_ROAD_LCV_E!E35+FC_TRA_ROAD_HGV_E!E35</f>
        <v>0</v>
      </c>
      <c r="F35" s="10">
        <f>FC_TRA_ROAD_P2W_E!F35+FC_TRA_ROAD_CAR_E!F35+FC_TRA_ROAD_BUS_E!F35+FC_TRA_ROAD_LCV_E!F35+FC_TRA_ROAD_HGV_E!F35</f>
        <v>0</v>
      </c>
      <c r="G35" s="10">
        <f>FC_TRA_ROAD_P2W_E!G35+FC_TRA_ROAD_CAR_E!G35+FC_TRA_ROAD_BUS_E!G35+FC_TRA_ROAD_LCV_E!G35+FC_TRA_ROAD_HGV_E!G35</f>
        <v>0</v>
      </c>
      <c r="H35" s="10">
        <f>FC_TRA_ROAD_P2W_E!H35+FC_TRA_ROAD_CAR_E!H35+FC_TRA_ROAD_BUS_E!H35+FC_TRA_ROAD_LCV_E!H35+FC_TRA_ROAD_HGV_E!H35</f>
        <v>0</v>
      </c>
      <c r="I35" s="10">
        <f>FC_TRA_ROAD_P2W_E!I35+FC_TRA_ROAD_CAR_E!I35+FC_TRA_ROAD_BUS_E!I35+FC_TRA_ROAD_LCV_E!I35+FC_TRA_ROAD_HGV_E!I35</f>
        <v>0</v>
      </c>
      <c r="J35" s="10">
        <f>FC_TRA_ROAD_P2W_E!J35+FC_TRA_ROAD_CAR_E!J35+FC_TRA_ROAD_BUS_E!J35+FC_TRA_ROAD_LCV_E!J35+FC_TRA_ROAD_HGV_E!J35</f>
        <v>0</v>
      </c>
      <c r="K35" s="10">
        <f>FC_TRA_ROAD_P2W_E!K35+FC_TRA_ROAD_CAR_E!K35+FC_TRA_ROAD_BUS_E!K35+FC_TRA_ROAD_LCV_E!K35+FC_TRA_ROAD_HGV_E!K35</f>
        <v>0</v>
      </c>
      <c r="L35" s="10">
        <f>FC_TRA_ROAD_P2W_E!L35+FC_TRA_ROAD_CAR_E!L35+FC_TRA_ROAD_BUS_E!L35+FC_TRA_ROAD_LCV_E!L35+FC_TRA_ROAD_HGV_E!L35</f>
        <v>0</v>
      </c>
      <c r="M35" s="10">
        <f>FC_TRA_ROAD_P2W_E!M35+FC_TRA_ROAD_CAR_E!M35+FC_TRA_ROAD_BUS_E!M35+FC_TRA_ROAD_LCV_E!M35+FC_TRA_ROAD_HGV_E!M35</f>
        <v>0</v>
      </c>
      <c r="N35" s="10">
        <f>FC_TRA_ROAD_P2W_E!N35+FC_TRA_ROAD_CAR_E!N35+FC_TRA_ROAD_BUS_E!N35+FC_TRA_ROAD_LCV_E!N35+FC_TRA_ROAD_HGV_E!N35</f>
        <v>0</v>
      </c>
      <c r="O35" s="10">
        <f>FC_TRA_ROAD_P2W_E!O35+FC_TRA_ROAD_CAR_E!O35+FC_TRA_ROAD_BUS_E!O35+FC_TRA_ROAD_LCV_E!O35+FC_TRA_ROAD_HGV_E!O35</f>
        <v>0</v>
      </c>
      <c r="P35" s="10">
        <f>FC_TRA_ROAD_P2W_E!P35+FC_TRA_ROAD_CAR_E!P35+FC_TRA_ROAD_BUS_E!P35+FC_TRA_ROAD_LCV_E!P35+FC_TRA_ROAD_HGV_E!P35</f>
        <v>0</v>
      </c>
      <c r="Q35" s="10">
        <f>FC_TRA_ROAD_P2W_E!Q35+FC_TRA_ROAD_CAR_E!Q35+FC_TRA_ROAD_BUS_E!Q35+FC_TRA_ROAD_LCV_E!Q35+FC_TRA_ROAD_HGV_E!Q35</f>
        <v>0</v>
      </c>
      <c r="R35" s="10">
        <f>FC_TRA_ROAD_P2W_E!R35+FC_TRA_ROAD_CAR_E!R35+FC_TRA_ROAD_BUS_E!R35+FC_TRA_ROAD_LCV_E!R35+FC_TRA_ROAD_HGV_E!R35</f>
        <v>0</v>
      </c>
      <c r="S35" s="10">
        <f>FC_TRA_ROAD_P2W_E!S35+FC_TRA_ROAD_CAR_E!S35+FC_TRA_ROAD_BUS_E!S35+FC_TRA_ROAD_LCV_E!S35+FC_TRA_ROAD_HGV_E!S35</f>
        <v>0</v>
      </c>
      <c r="T35" s="10">
        <f>FC_TRA_ROAD_P2W_E!T35+FC_TRA_ROAD_CAR_E!T35+FC_TRA_ROAD_BUS_E!T35+FC_TRA_ROAD_LCV_E!T35+FC_TRA_ROAD_HGV_E!T35</f>
        <v>0</v>
      </c>
      <c r="U35" s="10">
        <f>FC_TRA_ROAD_P2W_E!U35+FC_TRA_ROAD_CAR_E!U35+FC_TRA_ROAD_BUS_E!U35+FC_TRA_ROAD_LCV_E!U35+FC_TRA_ROAD_HGV_E!U35</f>
        <v>0</v>
      </c>
      <c r="V35" s="10">
        <f>FC_TRA_ROAD_P2W_E!V35+FC_TRA_ROAD_CAR_E!V35+FC_TRA_ROAD_BUS_E!V35+FC_TRA_ROAD_LCV_E!V35+FC_TRA_ROAD_HGV_E!V35</f>
        <v>0</v>
      </c>
      <c r="W35" s="10">
        <f>FC_TRA_ROAD_P2W_E!W35+FC_TRA_ROAD_CAR_E!W35+FC_TRA_ROAD_BUS_E!W35+FC_TRA_ROAD_LCV_E!W35+FC_TRA_ROAD_HGV_E!W35</f>
        <v>0</v>
      </c>
      <c r="X35" s="10">
        <f>FC_TRA_ROAD_P2W_E!X35+FC_TRA_ROAD_CAR_E!X35+FC_TRA_ROAD_BUS_E!X35+FC_TRA_ROAD_LCV_E!X35+FC_TRA_ROAD_HGV_E!X35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FC_TRA_ROAD_P2W_E!C36+FC_TRA_ROAD_CAR_E!C36+FC_TRA_ROAD_BUS_E!C36+FC_TRA_ROAD_LCV_E!C36+FC_TRA_ROAD_HGV_E!C36</f>
        <v>602.35425623387789</v>
      </c>
      <c r="D36" s="10">
        <f>FC_TRA_ROAD_P2W_E!D36+FC_TRA_ROAD_CAR_E!D36+FC_TRA_ROAD_BUS_E!D36+FC_TRA_ROAD_LCV_E!D36+FC_TRA_ROAD_HGV_E!D36</f>
        <v>559.17472055030089</v>
      </c>
      <c r="E36" s="10">
        <f>FC_TRA_ROAD_P2W_E!E36+FC_TRA_ROAD_CAR_E!E36+FC_TRA_ROAD_BUS_E!E36+FC_TRA_ROAD_LCV_E!E36+FC_TRA_ROAD_HGV_E!E36</f>
        <v>540.82347377472047</v>
      </c>
      <c r="F36" s="10">
        <f>FC_TRA_ROAD_P2W_E!F36+FC_TRA_ROAD_CAR_E!F36+FC_TRA_ROAD_BUS_E!F36+FC_TRA_ROAD_LCV_E!F36+FC_TRA_ROAD_HGV_E!F36</f>
        <v>472.81573516766969</v>
      </c>
      <c r="G36" s="10">
        <f>FC_TRA_ROAD_P2W_E!G36+FC_TRA_ROAD_CAR_E!G36+FC_TRA_ROAD_BUS_E!G36+FC_TRA_ROAD_LCV_E!G36+FC_TRA_ROAD_HGV_E!G36</f>
        <v>469.57721410146172</v>
      </c>
      <c r="H36" s="10">
        <f>FC_TRA_ROAD_P2W_E!H36+FC_TRA_ROAD_CAR_E!H36+FC_TRA_ROAD_BUS_E!H36+FC_TRA_ROAD_LCV_E!H36+FC_TRA_ROAD_HGV_E!H36</f>
        <v>447.98744625967322</v>
      </c>
      <c r="I36" s="10">
        <f>FC_TRA_ROAD_P2W_E!I36+FC_TRA_ROAD_CAR_E!I36+FC_TRA_ROAD_BUS_E!I36+FC_TRA_ROAD_LCV_E!I36+FC_TRA_ROAD_HGV_E!I36</f>
        <v>430.71564918314698</v>
      </c>
      <c r="J36" s="10">
        <f>FC_TRA_ROAD_P2W_E!J36+FC_TRA_ROAD_CAR_E!J36+FC_TRA_ROAD_BUS_E!J36+FC_TRA_ROAD_LCV_E!J36+FC_TRA_ROAD_HGV_E!J36</f>
        <v>362.70791057609631</v>
      </c>
      <c r="K36" s="10">
        <f>FC_TRA_ROAD_P2W_E!K36+FC_TRA_ROAD_CAR_E!K36+FC_TRA_ROAD_BUS_E!K36+FC_TRA_ROAD_LCV_E!K36+FC_TRA_ROAD_HGV_E!K36</f>
        <v>368.10541702493549</v>
      </c>
      <c r="L36" s="10">
        <f>FC_TRA_ROAD_P2W_E!L36+FC_TRA_ROAD_CAR_E!L36+FC_TRA_ROAD_BUS_E!L36+FC_TRA_ROAD_LCV_E!L36+FC_TRA_ROAD_HGV_E!L36</f>
        <v>367.02588134135863</v>
      </c>
      <c r="M36" s="10">
        <f>FC_TRA_ROAD_P2W_E!M36+FC_TRA_ROAD_CAR_E!M36+FC_TRA_ROAD_BUS_E!M36+FC_TRA_ROAD_LCV_E!M36+FC_TRA_ROAD_HGV_E!M36</f>
        <v>343.27712811693891</v>
      </c>
      <c r="N36" s="10">
        <f>FC_TRA_ROAD_P2W_E!N36+FC_TRA_ROAD_CAR_E!N36+FC_TRA_ROAD_BUS_E!N36+FC_TRA_ROAD_LCV_E!N36+FC_TRA_ROAD_HGV_E!N36</f>
        <v>309.81306964746352</v>
      </c>
      <c r="O36" s="10">
        <f>FC_TRA_ROAD_P2W_E!O36+FC_TRA_ROAD_CAR_E!O36+FC_TRA_ROAD_BUS_E!O36+FC_TRA_ROAD_LCV_E!O36+FC_TRA_ROAD_HGV_E!O36</f>
        <v>304.41556319862423</v>
      </c>
      <c r="P36" s="10">
        <f>FC_TRA_ROAD_P2W_E!P36+FC_TRA_ROAD_CAR_E!P36+FC_TRA_ROAD_BUS_E!P36+FC_TRA_ROAD_LCV_E!P36+FC_TRA_ROAD_HGV_E!P36</f>
        <v>286.06431642304381</v>
      </c>
      <c r="Q36" s="10">
        <f>FC_TRA_ROAD_P2W_E!Q36+FC_TRA_ROAD_CAR_E!Q36+FC_TRA_ROAD_BUS_E!Q36+FC_TRA_ROAD_LCV_E!Q36+FC_TRA_ROAD_HGV_E!Q36</f>
        <v>220.21556319862421</v>
      </c>
      <c r="R36" s="10">
        <f>FC_TRA_ROAD_P2W_E!R36+FC_TRA_ROAD_CAR_E!R36+FC_TRA_ROAD_BUS_E!R36+FC_TRA_ROAD_LCV_E!R36+FC_TRA_ROAD_HGV_E!R36</f>
        <v>191.86010318142729</v>
      </c>
      <c r="S36" s="10">
        <f>FC_TRA_ROAD_P2W_E!S36+FC_TRA_ROAD_CAR_E!S36+FC_TRA_ROAD_BUS_E!S36+FC_TRA_ROAD_LCV_E!S36+FC_TRA_ROAD_HGV_E!S36</f>
        <v>181.35898538263109</v>
      </c>
      <c r="T36" s="10">
        <f>FC_TRA_ROAD_P2W_E!T36+FC_TRA_ROAD_CAR_E!T36+FC_TRA_ROAD_BUS_E!T36+FC_TRA_ROAD_LCV_E!T36+FC_TRA_ROAD_HGV_E!T36</f>
        <v>162.63628546861571</v>
      </c>
      <c r="U36" s="10">
        <f>FC_TRA_ROAD_P2W_E!U36+FC_TRA_ROAD_CAR_E!U36+FC_TRA_ROAD_BUS_E!U36+FC_TRA_ROAD_LCV_E!U36+FC_TRA_ROAD_HGV_E!U36</f>
        <v>147.6896818572657</v>
      </c>
      <c r="V36" s="10">
        <f>FC_TRA_ROAD_P2W_E!V36+FC_TRA_ROAD_CAR_E!V36+FC_TRA_ROAD_BUS_E!V36+FC_TRA_ROAD_LCV_E!V36+FC_TRA_ROAD_HGV_E!V36</f>
        <v>137.46044711951851</v>
      </c>
      <c r="W36" s="10">
        <f>FC_TRA_ROAD_P2W_E!W36+FC_TRA_ROAD_CAR_E!W36+FC_TRA_ROAD_BUS_E!W36+FC_TRA_ROAD_LCV_E!W36+FC_TRA_ROAD_HGV_E!W36</f>
        <v>116.5312123817713</v>
      </c>
      <c r="X36" s="10">
        <f>FC_TRA_ROAD_P2W_E!X36+FC_TRA_ROAD_CAR_E!X36+FC_TRA_ROAD_BUS_E!X36+FC_TRA_ROAD_LCV_E!X36+FC_TRA_ROAD_HGV_E!X36</f>
        <v>116.8410146173689</v>
      </c>
    </row>
    <row r="37" spans="1:24" ht="11.25" customHeight="1" x14ac:dyDescent="0.2">
      <c r="A37" s="41" t="s">
        <v>61</v>
      </c>
      <c r="B37" s="9" t="s">
        <v>62</v>
      </c>
      <c r="C37" s="10">
        <f>FC_TRA_ROAD_P2W_E!C37+FC_TRA_ROAD_CAR_E!C37+FC_TRA_ROAD_BUS_E!C37+FC_TRA_ROAD_LCV_E!C37+FC_TRA_ROAD_HGV_E!C37</f>
        <v>3963.7336199484089</v>
      </c>
      <c r="D37" s="10">
        <f>FC_TRA_ROAD_P2W_E!D37+FC_TRA_ROAD_CAR_E!D37+FC_TRA_ROAD_BUS_E!D37+FC_TRA_ROAD_LCV_E!D37+FC_TRA_ROAD_HGV_E!D37</f>
        <v>4055.2498710232148</v>
      </c>
      <c r="E37" s="10">
        <f>FC_TRA_ROAD_P2W_E!E37+FC_TRA_ROAD_CAR_E!E37+FC_TRA_ROAD_BUS_E!E37+FC_TRA_ROAD_LCV_E!E37+FC_TRA_ROAD_HGV_E!E37</f>
        <v>4100.5159071367152</v>
      </c>
      <c r="F37" s="10">
        <f>FC_TRA_ROAD_P2W_E!F37+FC_TRA_ROAD_CAR_E!F37+FC_TRA_ROAD_BUS_E!F37+FC_TRA_ROAD_LCV_E!F37+FC_TRA_ROAD_HGV_E!F37</f>
        <v>4118.22871883061</v>
      </c>
      <c r="G37" s="10">
        <f>FC_TRA_ROAD_P2W_E!G37+FC_TRA_ROAD_CAR_E!G37+FC_TRA_ROAD_BUS_E!G37+FC_TRA_ROAD_LCV_E!G37+FC_TRA_ROAD_HGV_E!G37</f>
        <v>4074.9306964746352</v>
      </c>
      <c r="H37" s="10">
        <f>FC_TRA_ROAD_P2W_E!H37+FC_TRA_ROAD_CAR_E!H37+FC_TRA_ROAD_BUS_E!H37+FC_TRA_ROAD_LCV_E!H37+FC_TRA_ROAD_HGV_E!H37</f>
        <v>4038.5210662080822</v>
      </c>
      <c r="I37" s="10">
        <f>FC_TRA_ROAD_P2W_E!I37+FC_TRA_ROAD_CAR_E!I37+FC_TRA_ROAD_BUS_E!I37+FC_TRA_ROAD_LCV_E!I37+FC_TRA_ROAD_HGV_E!I37</f>
        <v>4096.6895958727428</v>
      </c>
      <c r="J37" s="10">
        <f>FC_TRA_ROAD_P2W_E!J37+FC_TRA_ROAD_CAR_E!J37+FC_TRA_ROAD_BUS_E!J37+FC_TRA_ROAD_LCV_E!J37+FC_TRA_ROAD_HGV_E!J37</f>
        <v>4084.1310404127262</v>
      </c>
      <c r="K37" s="10">
        <f>FC_TRA_ROAD_P2W_E!K37+FC_TRA_ROAD_CAR_E!K37+FC_TRA_ROAD_BUS_E!K37+FC_TRA_ROAD_LCV_E!K37+FC_TRA_ROAD_HGV_E!K37</f>
        <v>4061.9662080825451</v>
      </c>
      <c r="L37" s="10">
        <f>FC_TRA_ROAD_P2W_E!L37+FC_TRA_ROAD_CAR_E!L37+FC_TRA_ROAD_BUS_E!L37+FC_TRA_ROAD_LCV_E!L37+FC_TRA_ROAD_HGV_E!L37</f>
        <v>4046.1067927773001</v>
      </c>
      <c r="M37" s="10">
        <f>FC_TRA_ROAD_P2W_E!M37+FC_TRA_ROAD_CAR_E!M37+FC_TRA_ROAD_BUS_E!M37+FC_TRA_ROAD_LCV_E!M37+FC_TRA_ROAD_HGV_E!M37</f>
        <v>4048.1513327601028</v>
      </c>
      <c r="N37" s="10">
        <f>FC_TRA_ROAD_P2W_E!N37+FC_TRA_ROAD_CAR_E!N37+FC_TRA_ROAD_BUS_E!N37+FC_TRA_ROAD_LCV_E!N37+FC_TRA_ROAD_HGV_E!N37</f>
        <v>4102.6941530524491</v>
      </c>
      <c r="O37" s="10">
        <f>FC_TRA_ROAD_P2W_E!O37+FC_TRA_ROAD_CAR_E!O37+FC_TRA_ROAD_BUS_E!O37+FC_TRA_ROAD_LCV_E!O37+FC_TRA_ROAD_HGV_E!O37</f>
        <v>3922.4276010318144</v>
      </c>
      <c r="P37" s="10">
        <f>FC_TRA_ROAD_P2W_E!P37+FC_TRA_ROAD_CAR_E!P37+FC_TRA_ROAD_BUS_E!P37+FC_TRA_ROAD_LCV_E!P37+FC_TRA_ROAD_HGV_E!P37</f>
        <v>3823.25399828031</v>
      </c>
      <c r="Q37" s="10">
        <f>FC_TRA_ROAD_P2W_E!Q37+FC_TRA_ROAD_CAR_E!Q37+FC_TRA_ROAD_BUS_E!Q37+FC_TRA_ROAD_LCV_E!Q37+FC_TRA_ROAD_HGV_E!Q37</f>
        <v>3706.1550300945828</v>
      </c>
      <c r="R37" s="10">
        <f>FC_TRA_ROAD_P2W_E!R37+FC_TRA_ROAD_CAR_E!R37+FC_TRA_ROAD_BUS_E!R37+FC_TRA_ROAD_LCV_E!R37+FC_TRA_ROAD_HGV_E!R37</f>
        <v>3785.6932932072214</v>
      </c>
      <c r="S37" s="10">
        <f>FC_TRA_ROAD_P2W_E!S37+FC_TRA_ROAD_CAR_E!S37+FC_TRA_ROAD_BUS_E!S37+FC_TRA_ROAD_LCV_E!S37+FC_TRA_ROAD_HGV_E!S37</f>
        <v>3908.4081685296642</v>
      </c>
      <c r="T37" s="10">
        <f>FC_TRA_ROAD_P2W_E!T37+FC_TRA_ROAD_CAR_E!T37+FC_TRA_ROAD_BUS_E!T37+FC_TRA_ROAD_LCV_E!T37+FC_TRA_ROAD_HGV_E!T37</f>
        <v>4035.8295786758381</v>
      </c>
      <c r="U37" s="10">
        <f>FC_TRA_ROAD_P2W_E!U37+FC_TRA_ROAD_CAR_E!U37+FC_TRA_ROAD_BUS_E!U37+FC_TRA_ROAD_LCV_E!U37+FC_TRA_ROAD_HGV_E!U37</f>
        <v>4097.4459157351675</v>
      </c>
      <c r="V37" s="10">
        <f>FC_TRA_ROAD_P2W_E!V37+FC_TRA_ROAD_CAR_E!V37+FC_TRA_ROAD_BUS_E!V37+FC_TRA_ROAD_LCV_E!V37+FC_TRA_ROAD_HGV_E!V37</f>
        <v>4178.5006018916592</v>
      </c>
      <c r="W37" s="10">
        <f>FC_TRA_ROAD_P2W_E!W37+FC_TRA_ROAD_CAR_E!W37+FC_TRA_ROAD_BUS_E!W37+FC_TRA_ROAD_LCV_E!W37+FC_TRA_ROAD_HGV_E!W37</f>
        <v>3484.661306964746</v>
      </c>
      <c r="X37" s="10">
        <f>FC_TRA_ROAD_P2W_E!X37+FC_TRA_ROAD_CAR_E!X37+FC_TRA_ROAD_BUS_E!X37+FC_TRA_ROAD_LCV_E!X37+FC_TRA_ROAD_HGV_E!X37</f>
        <v>3588.9625967325878</v>
      </c>
    </row>
    <row r="38" spans="1:24" ht="11.25" customHeight="1" x14ac:dyDescent="0.2">
      <c r="A38" s="41" t="s">
        <v>63</v>
      </c>
      <c r="B38" s="9" t="s">
        <v>64</v>
      </c>
      <c r="C38" s="10">
        <f>FC_TRA_ROAD_P2W_E!C38+FC_TRA_ROAD_CAR_E!C38+FC_TRA_ROAD_BUS_E!C38+FC_TRA_ROAD_LCV_E!C38+FC_TRA_ROAD_HGV_E!C38</f>
        <v>0</v>
      </c>
      <c r="D38" s="10">
        <f>FC_TRA_ROAD_P2W_E!D38+FC_TRA_ROAD_CAR_E!D38+FC_TRA_ROAD_BUS_E!D38+FC_TRA_ROAD_LCV_E!D38+FC_TRA_ROAD_HGV_E!D38</f>
        <v>0</v>
      </c>
      <c r="E38" s="10">
        <f>FC_TRA_ROAD_P2W_E!E38+FC_TRA_ROAD_CAR_E!E38+FC_TRA_ROAD_BUS_E!E38+FC_TRA_ROAD_LCV_E!E38+FC_TRA_ROAD_HGV_E!E38</f>
        <v>0</v>
      </c>
      <c r="F38" s="10">
        <f>FC_TRA_ROAD_P2W_E!F38+FC_TRA_ROAD_CAR_E!F38+FC_TRA_ROAD_BUS_E!F38+FC_TRA_ROAD_LCV_E!F38+FC_TRA_ROAD_HGV_E!F38</f>
        <v>0</v>
      </c>
      <c r="G38" s="10">
        <f>FC_TRA_ROAD_P2W_E!G38+FC_TRA_ROAD_CAR_E!G38+FC_TRA_ROAD_BUS_E!G38+FC_TRA_ROAD_LCV_E!G38+FC_TRA_ROAD_HGV_E!G38</f>
        <v>0</v>
      </c>
      <c r="H38" s="10">
        <f>FC_TRA_ROAD_P2W_E!H38+FC_TRA_ROAD_CAR_E!H38+FC_TRA_ROAD_BUS_E!H38+FC_TRA_ROAD_LCV_E!H38+FC_TRA_ROAD_HGV_E!H38</f>
        <v>0</v>
      </c>
      <c r="I38" s="10">
        <f>FC_TRA_ROAD_P2W_E!I38+FC_TRA_ROAD_CAR_E!I38+FC_TRA_ROAD_BUS_E!I38+FC_TRA_ROAD_LCV_E!I38+FC_TRA_ROAD_HGV_E!I38</f>
        <v>0</v>
      </c>
      <c r="J38" s="10">
        <f>FC_TRA_ROAD_P2W_E!J38+FC_TRA_ROAD_CAR_E!J38+FC_TRA_ROAD_BUS_E!J38+FC_TRA_ROAD_LCV_E!J38+FC_TRA_ROAD_HGV_E!J38</f>
        <v>0</v>
      </c>
      <c r="K38" s="10">
        <f>FC_TRA_ROAD_P2W_E!K38+FC_TRA_ROAD_CAR_E!K38+FC_TRA_ROAD_BUS_E!K38+FC_TRA_ROAD_LCV_E!K38+FC_TRA_ROAD_HGV_E!K38</f>
        <v>0</v>
      </c>
      <c r="L38" s="10">
        <f>FC_TRA_ROAD_P2W_E!L38+FC_TRA_ROAD_CAR_E!L38+FC_TRA_ROAD_BUS_E!L38+FC_TRA_ROAD_LCV_E!L38+FC_TRA_ROAD_HGV_E!L38</f>
        <v>0</v>
      </c>
      <c r="M38" s="10">
        <f>FC_TRA_ROAD_P2W_E!M38+FC_TRA_ROAD_CAR_E!M38+FC_TRA_ROAD_BUS_E!M38+FC_TRA_ROAD_LCV_E!M38+FC_TRA_ROAD_HGV_E!M38</f>
        <v>0</v>
      </c>
      <c r="N38" s="10">
        <f>FC_TRA_ROAD_P2W_E!N38+FC_TRA_ROAD_CAR_E!N38+FC_TRA_ROAD_BUS_E!N38+FC_TRA_ROAD_LCV_E!N38+FC_TRA_ROAD_HGV_E!N38</f>
        <v>0</v>
      </c>
      <c r="O38" s="10">
        <f>FC_TRA_ROAD_P2W_E!O38+FC_TRA_ROAD_CAR_E!O38+FC_TRA_ROAD_BUS_E!O38+FC_TRA_ROAD_LCV_E!O38+FC_TRA_ROAD_HGV_E!O38</f>
        <v>0</v>
      </c>
      <c r="P38" s="10">
        <f>FC_TRA_ROAD_P2W_E!P38+FC_TRA_ROAD_CAR_E!P38+FC_TRA_ROAD_BUS_E!P38+FC_TRA_ROAD_LCV_E!P38+FC_TRA_ROAD_HGV_E!P38</f>
        <v>0</v>
      </c>
      <c r="Q38" s="10">
        <f>FC_TRA_ROAD_P2W_E!Q38+FC_TRA_ROAD_CAR_E!Q38+FC_TRA_ROAD_BUS_E!Q38+FC_TRA_ROAD_LCV_E!Q38+FC_TRA_ROAD_HGV_E!Q38</f>
        <v>0</v>
      </c>
      <c r="R38" s="10">
        <f>FC_TRA_ROAD_P2W_E!R38+FC_TRA_ROAD_CAR_E!R38+FC_TRA_ROAD_BUS_E!R38+FC_TRA_ROAD_LCV_E!R38+FC_TRA_ROAD_HGV_E!R38</f>
        <v>0</v>
      </c>
      <c r="S38" s="10">
        <f>FC_TRA_ROAD_P2W_E!S38+FC_TRA_ROAD_CAR_E!S38+FC_TRA_ROAD_BUS_E!S38+FC_TRA_ROAD_LCV_E!S38+FC_TRA_ROAD_HGV_E!S38</f>
        <v>0</v>
      </c>
      <c r="T38" s="10">
        <f>FC_TRA_ROAD_P2W_E!T38+FC_TRA_ROAD_CAR_E!T38+FC_TRA_ROAD_BUS_E!T38+FC_TRA_ROAD_LCV_E!T38+FC_TRA_ROAD_HGV_E!T38</f>
        <v>0</v>
      </c>
      <c r="U38" s="10">
        <f>FC_TRA_ROAD_P2W_E!U38+FC_TRA_ROAD_CAR_E!U38+FC_TRA_ROAD_BUS_E!U38+FC_TRA_ROAD_LCV_E!U38+FC_TRA_ROAD_HGV_E!U38</f>
        <v>0</v>
      </c>
      <c r="V38" s="10">
        <f>FC_TRA_ROAD_P2W_E!V38+FC_TRA_ROAD_CAR_E!V38+FC_TRA_ROAD_BUS_E!V38+FC_TRA_ROAD_LCV_E!V38+FC_TRA_ROAD_HGV_E!V38</f>
        <v>0</v>
      </c>
      <c r="W38" s="10">
        <f>FC_TRA_ROAD_P2W_E!W38+FC_TRA_ROAD_CAR_E!W38+FC_TRA_ROAD_BUS_E!W38+FC_TRA_ROAD_LCV_E!W38+FC_TRA_ROAD_HGV_E!W38</f>
        <v>0</v>
      </c>
      <c r="X38" s="10">
        <f>FC_TRA_ROAD_P2W_E!X38+FC_TRA_ROAD_CAR_E!X38+FC_TRA_ROAD_BUS_E!X38+FC_TRA_ROAD_LCV_E!X38+FC_TRA_ROAD_HGV_E!X38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FC_TRA_ROAD_P2W_E!C39+FC_TRA_ROAD_CAR_E!C39+FC_TRA_ROAD_BUS_E!C39+FC_TRA_ROAD_LCV_E!C39+FC_TRA_ROAD_HGV_E!C39</f>
        <v>0</v>
      </c>
      <c r="D39" s="10">
        <f>FC_TRA_ROAD_P2W_E!D39+FC_TRA_ROAD_CAR_E!D39+FC_TRA_ROAD_BUS_E!D39+FC_TRA_ROAD_LCV_E!D39+FC_TRA_ROAD_HGV_E!D39</f>
        <v>0</v>
      </c>
      <c r="E39" s="10">
        <f>FC_TRA_ROAD_P2W_E!E39+FC_TRA_ROAD_CAR_E!E39+FC_TRA_ROAD_BUS_E!E39+FC_TRA_ROAD_LCV_E!E39+FC_TRA_ROAD_HGV_E!E39</f>
        <v>0</v>
      </c>
      <c r="F39" s="10">
        <f>FC_TRA_ROAD_P2W_E!F39+FC_TRA_ROAD_CAR_E!F39+FC_TRA_ROAD_BUS_E!F39+FC_TRA_ROAD_LCV_E!F39+FC_TRA_ROAD_HGV_E!F39</f>
        <v>0</v>
      </c>
      <c r="G39" s="10">
        <f>FC_TRA_ROAD_P2W_E!G39+FC_TRA_ROAD_CAR_E!G39+FC_TRA_ROAD_BUS_E!G39+FC_TRA_ROAD_LCV_E!G39+FC_TRA_ROAD_HGV_E!G39</f>
        <v>0</v>
      </c>
      <c r="H39" s="10">
        <f>FC_TRA_ROAD_P2W_E!H39+FC_TRA_ROAD_CAR_E!H39+FC_TRA_ROAD_BUS_E!H39+FC_TRA_ROAD_LCV_E!H39+FC_TRA_ROAD_HGV_E!H39</f>
        <v>0</v>
      </c>
      <c r="I39" s="10">
        <f>FC_TRA_ROAD_P2W_E!I39+FC_TRA_ROAD_CAR_E!I39+FC_TRA_ROAD_BUS_E!I39+FC_TRA_ROAD_LCV_E!I39+FC_TRA_ROAD_HGV_E!I39</f>
        <v>0</v>
      </c>
      <c r="J39" s="10">
        <f>FC_TRA_ROAD_P2W_E!J39+FC_TRA_ROAD_CAR_E!J39+FC_TRA_ROAD_BUS_E!J39+FC_TRA_ROAD_LCV_E!J39+FC_TRA_ROAD_HGV_E!J39</f>
        <v>0</v>
      </c>
      <c r="K39" s="10">
        <f>FC_TRA_ROAD_P2W_E!K39+FC_TRA_ROAD_CAR_E!K39+FC_TRA_ROAD_BUS_E!K39+FC_TRA_ROAD_LCV_E!K39+FC_TRA_ROAD_HGV_E!K39</f>
        <v>0</v>
      </c>
      <c r="L39" s="10">
        <f>FC_TRA_ROAD_P2W_E!L39+FC_TRA_ROAD_CAR_E!L39+FC_TRA_ROAD_BUS_E!L39+FC_TRA_ROAD_LCV_E!L39+FC_TRA_ROAD_HGV_E!L39</f>
        <v>0</v>
      </c>
      <c r="M39" s="10">
        <f>FC_TRA_ROAD_P2W_E!M39+FC_TRA_ROAD_CAR_E!M39+FC_TRA_ROAD_BUS_E!M39+FC_TRA_ROAD_LCV_E!M39+FC_TRA_ROAD_HGV_E!M39</f>
        <v>0</v>
      </c>
      <c r="N39" s="10">
        <f>FC_TRA_ROAD_P2W_E!N39+FC_TRA_ROAD_CAR_E!N39+FC_TRA_ROAD_BUS_E!N39+FC_TRA_ROAD_LCV_E!N39+FC_TRA_ROAD_HGV_E!N39</f>
        <v>0</v>
      </c>
      <c r="O39" s="10">
        <f>FC_TRA_ROAD_P2W_E!O39+FC_TRA_ROAD_CAR_E!O39+FC_TRA_ROAD_BUS_E!O39+FC_TRA_ROAD_LCV_E!O39+FC_TRA_ROAD_HGV_E!O39</f>
        <v>0</v>
      </c>
      <c r="P39" s="10">
        <f>FC_TRA_ROAD_P2W_E!P39+FC_TRA_ROAD_CAR_E!P39+FC_TRA_ROAD_BUS_E!P39+FC_TRA_ROAD_LCV_E!P39+FC_TRA_ROAD_HGV_E!P39</f>
        <v>0</v>
      </c>
      <c r="Q39" s="10">
        <f>FC_TRA_ROAD_P2W_E!Q39+FC_TRA_ROAD_CAR_E!Q39+FC_TRA_ROAD_BUS_E!Q39+FC_TRA_ROAD_LCV_E!Q39+FC_TRA_ROAD_HGV_E!Q39</f>
        <v>0</v>
      </c>
      <c r="R39" s="10">
        <f>FC_TRA_ROAD_P2W_E!R39+FC_TRA_ROAD_CAR_E!R39+FC_TRA_ROAD_BUS_E!R39+FC_TRA_ROAD_LCV_E!R39+FC_TRA_ROAD_HGV_E!R39</f>
        <v>0</v>
      </c>
      <c r="S39" s="10">
        <f>FC_TRA_ROAD_P2W_E!S39+FC_TRA_ROAD_CAR_E!S39+FC_TRA_ROAD_BUS_E!S39+FC_TRA_ROAD_LCV_E!S39+FC_TRA_ROAD_HGV_E!S39</f>
        <v>0</v>
      </c>
      <c r="T39" s="10">
        <f>FC_TRA_ROAD_P2W_E!T39+FC_TRA_ROAD_CAR_E!T39+FC_TRA_ROAD_BUS_E!T39+FC_TRA_ROAD_LCV_E!T39+FC_TRA_ROAD_HGV_E!T39</f>
        <v>0</v>
      </c>
      <c r="U39" s="10">
        <f>FC_TRA_ROAD_P2W_E!U39+FC_TRA_ROAD_CAR_E!U39+FC_TRA_ROAD_BUS_E!U39+FC_TRA_ROAD_LCV_E!U39+FC_TRA_ROAD_HGV_E!U39</f>
        <v>0</v>
      </c>
      <c r="V39" s="10">
        <f>FC_TRA_ROAD_P2W_E!V39+FC_TRA_ROAD_CAR_E!V39+FC_TRA_ROAD_BUS_E!V39+FC_TRA_ROAD_LCV_E!V39+FC_TRA_ROAD_HGV_E!V39</f>
        <v>0</v>
      </c>
      <c r="W39" s="10">
        <f>FC_TRA_ROAD_P2W_E!W39+FC_TRA_ROAD_CAR_E!W39+FC_TRA_ROAD_BUS_E!W39+FC_TRA_ROAD_LCV_E!W39+FC_TRA_ROAD_HGV_E!W39</f>
        <v>0</v>
      </c>
      <c r="X39" s="10">
        <f>FC_TRA_ROAD_P2W_E!X39+FC_TRA_ROAD_CAR_E!X39+FC_TRA_ROAD_BUS_E!X39+FC_TRA_ROAD_LCV_E!X39+FC_TRA_ROAD_HGV_E!X39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FC_TRA_ROAD_P2W_E!C40+FC_TRA_ROAD_CAR_E!C40+FC_TRA_ROAD_BUS_E!C40+FC_TRA_ROAD_LCV_E!C40+FC_TRA_ROAD_HGV_E!C40</f>
        <v>0</v>
      </c>
      <c r="D40" s="10">
        <f>FC_TRA_ROAD_P2W_E!D40+FC_TRA_ROAD_CAR_E!D40+FC_TRA_ROAD_BUS_E!D40+FC_TRA_ROAD_LCV_E!D40+FC_TRA_ROAD_HGV_E!D40</f>
        <v>0</v>
      </c>
      <c r="E40" s="10">
        <f>FC_TRA_ROAD_P2W_E!E40+FC_TRA_ROAD_CAR_E!E40+FC_TRA_ROAD_BUS_E!E40+FC_TRA_ROAD_LCV_E!E40+FC_TRA_ROAD_HGV_E!E40</f>
        <v>0</v>
      </c>
      <c r="F40" s="10">
        <f>FC_TRA_ROAD_P2W_E!F40+FC_TRA_ROAD_CAR_E!F40+FC_TRA_ROAD_BUS_E!F40+FC_TRA_ROAD_LCV_E!F40+FC_TRA_ROAD_HGV_E!F40</f>
        <v>0</v>
      </c>
      <c r="G40" s="10">
        <f>FC_TRA_ROAD_P2W_E!G40+FC_TRA_ROAD_CAR_E!G40+FC_TRA_ROAD_BUS_E!G40+FC_TRA_ROAD_LCV_E!G40+FC_TRA_ROAD_HGV_E!G40</f>
        <v>0</v>
      </c>
      <c r="H40" s="10">
        <f>FC_TRA_ROAD_P2W_E!H40+FC_TRA_ROAD_CAR_E!H40+FC_TRA_ROAD_BUS_E!H40+FC_TRA_ROAD_LCV_E!H40+FC_TRA_ROAD_HGV_E!H40</f>
        <v>0</v>
      </c>
      <c r="I40" s="10">
        <f>FC_TRA_ROAD_P2W_E!I40+FC_TRA_ROAD_CAR_E!I40+FC_TRA_ROAD_BUS_E!I40+FC_TRA_ROAD_LCV_E!I40+FC_TRA_ROAD_HGV_E!I40</f>
        <v>0</v>
      </c>
      <c r="J40" s="10">
        <f>FC_TRA_ROAD_P2W_E!J40+FC_TRA_ROAD_CAR_E!J40+FC_TRA_ROAD_BUS_E!J40+FC_TRA_ROAD_LCV_E!J40+FC_TRA_ROAD_HGV_E!J40</f>
        <v>0</v>
      </c>
      <c r="K40" s="10">
        <f>FC_TRA_ROAD_P2W_E!K40+FC_TRA_ROAD_CAR_E!K40+FC_TRA_ROAD_BUS_E!K40+FC_TRA_ROAD_LCV_E!K40+FC_TRA_ROAD_HGV_E!K40</f>
        <v>0</v>
      </c>
      <c r="L40" s="10">
        <f>FC_TRA_ROAD_P2W_E!L40+FC_TRA_ROAD_CAR_E!L40+FC_TRA_ROAD_BUS_E!L40+FC_TRA_ROAD_LCV_E!L40+FC_TRA_ROAD_HGV_E!L40</f>
        <v>0</v>
      </c>
      <c r="M40" s="10">
        <f>FC_TRA_ROAD_P2W_E!M40+FC_TRA_ROAD_CAR_E!M40+FC_TRA_ROAD_BUS_E!M40+FC_TRA_ROAD_LCV_E!M40+FC_TRA_ROAD_HGV_E!M40</f>
        <v>0</v>
      </c>
      <c r="N40" s="10">
        <f>FC_TRA_ROAD_P2W_E!N40+FC_TRA_ROAD_CAR_E!N40+FC_TRA_ROAD_BUS_E!N40+FC_TRA_ROAD_LCV_E!N40+FC_TRA_ROAD_HGV_E!N40</f>
        <v>0</v>
      </c>
      <c r="O40" s="10">
        <f>FC_TRA_ROAD_P2W_E!O40+FC_TRA_ROAD_CAR_E!O40+FC_TRA_ROAD_BUS_E!O40+FC_TRA_ROAD_LCV_E!O40+FC_TRA_ROAD_HGV_E!O40</f>
        <v>0</v>
      </c>
      <c r="P40" s="10">
        <f>FC_TRA_ROAD_P2W_E!P40+FC_TRA_ROAD_CAR_E!P40+FC_TRA_ROAD_BUS_E!P40+FC_TRA_ROAD_LCV_E!P40+FC_TRA_ROAD_HGV_E!P40</f>
        <v>0</v>
      </c>
      <c r="Q40" s="10">
        <f>FC_TRA_ROAD_P2W_E!Q40+FC_TRA_ROAD_CAR_E!Q40+FC_TRA_ROAD_BUS_E!Q40+FC_TRA_ROAD_LCV_E!Q40+FC_TRA_ROAD_HGV_E!Q40</f>
        <v>0</v>
      </c>
      <c r="R40" s="10">
        <f>FC_TRA_ROAD_P2W_E!R40+FC_TRA_ROAD_CAR_E!R40+FC_TRA_ROAD_BUS_E!R40+FC_TRA_ROAD_LCV_E!R40+FC_TRA_ROAD_HGV_E!R40</f>
        <v>0</v>
      </c>
      <c r="S40" s="10">
        <f>FC_TRA_ROAD_P2W_E!S40+FC_TRA_ROAD_CAR_E!S40+FC_TRA_ROAD_BUS_E!S40+FC_TRA_ROAD_LCV_E!S40+FC_TRA_ROAD_HGV_E!S40</f>
        <v>0</v>
      </c>
      <c r="T40" s="10">
        <f>FC_TRA_ROAD_P2W_E!T40+FC_TRA_ROAD_CAR_E!T40+FC_TRA_ROAD_BUS_E!T40+FC_TRA_ROAD_LCV_E!T40+FC_TRA_ROAD_HGV_E!T40</f>
        <v>0</v>
      </c>
      <c r="U40" s="10">
        <f>FC_TRA_ROAD_P2W_E!U40+FC_TRA_ROAD_CAR_E!U40+FC_TRA_ROAD_BUS_E!U40+FC_TRA_ROAD_LCV_E!U40+FC_TRA_ROAD_HGV_E!U40</f>
        <v>0</v>
      </c>
      <c r="V40" s="10">
        <f>FC_TRA_ROAD_P2W_E!V40+FC_TRA_ROAD_CAR_E!V40+FC_TRA_ROAD_BUS_E!V40+FC_TRA_ROAD_LCV_E!V40+FC_TRA_ROAD_HGV_E!V40</f>
        <v>0</v>
      </c>
      <c r="W40" s="10">
        <f>FC_TRA_ROAD_P2W_E!W40+FC_TRA_ROAD_CAR_E!W40+FC_TRA_ROAD_BUS_E!W40+FC_TRA_ROAD_LCV_E!W40+FC_TRA_ROAD_HGV_E!W40</f>
        <v>0</v>
      </c>
      <c r="X40" s="10">
        <f>FC_TRA_ROAD_P2W_E!X40+FC_TRA_ROAD_CAR_E!X40+FC_TRA_ROAD_BUS_E!X40+FC_TRA_ROAD_LCV_E!X40+FC_TRA_ROAD_HGV_E!X40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FC_TRA_ROAD_P2W_E!C41+FC_TRA_ROAD_CAR_E!C41+FC_TRA_ROAD_BUS_E!C41+FC_TRA_ROAD_LCV_E!C41+FC_TRA_ROAD_HGV_E!C41</f>
        <v>0</v>
      </c>
      <c r="D41" s="10">
        <f>FC_TRA_ROAD_P2W_E!D41+FC_TRA_ROAD_CAR_E!D41+FC_TRA_ROAD_BUS_E!D41+FC_TRA_ROAD_LCV_E!D41+FC_TRA_ROAD_HGV_E!D41</f>
        <v>0</v>
      </c>
      <c r="E41" s="10">
        <f>FC_TRA_ROAD_P2W_E!E41+FC_TRA_ROAD_CAR_E!E41+FC_TRA_ROAD_BUS_E!E41+FC_TRA_ROAD_LCV_E!E41+FC_TRA_ROAD_HGV_E!E41</f>
        <v>0</v>
      </c>
      <c r="F41" s="10">
        <f>FC_TRA_ROAD_P2W_E!F41+FC_TRA_ROAD_CAR_E!F41+FC_TRA_ROAD_BUS_E!F41+FC_TRA_ROAD_LCV_E!F41+FC_TRA_ROAD_HGV_E!F41</f>
        <v>0</v>
      </c>
      <c r="G41" s="10">
        <f>FC_TRA_ROAD_P2W_E!G41+FC_TRA_ROAD_CAR_E!G41+FC_TRA_ROAD_BUS_E!G41+FC_TRA_ROAD_LCV_E!G41+FC_TRA_ROAD_HGV_E!G41</f>
        <v>0</v>
      </c>
      <c r="H41" s="10">
        <f>FC_TRA_ROAD_P2W_E!H41+FC_TRA_ROAD_CAR_E!H41+FC_TRA_ROAD_BUS_E!H41+FC_TRA_ROAD_LCV_E!H41+FC_TRA_ROAD_HGV_E!H41</f>
        <v>0</v>
      </c>
      <c r="I41" s="10">
        <f>FC_TRA_ROAD_P2W_E!I41+FC_TRA_ROAD_CAR_E!I41+FC_TRA_ROAD_BUS_E!I41+FC_TRA_ROAD_LCV_E!I41+FC_TRA_ROAD_HGV_E!I41</f>
        <v>0</v>
      </c>
      <c r="J41" s="10">
        <f>FC_TRA_ROAD_P2W_E!J41+FC_TRA_ROAD_CAR_E!J41+FC_TRA_ROAD_BUS_E!J41+FC_TRA_ROAD_LCV_E!J41+FC_TRA_ROAD_HGV_E!J41</f>
        <v>0</v>
      </c>
      <c r="K41" s="10">
        <f>FC_TRA_ROAD_P2W_E!K41+FC_TRA_ROAD_CAR_E!K41+FC_TRA_ROAD_BUS_E!K41+FC_TRA_ROAD_LCV_E!K41+FC_TRA_ROAD_HGV_E!K41</f>
        <v>0</v>
      </c>
      <c r="L41" s="10">
        <f>FC_TRA_ROAD_P2W_E!L41+FC_TRA_ROAD_CAR_E!L41+FC_TRA_ROAD_BUS_E!L41+FC_TRA_ROAD_LCV_E!L41+FC_TRA_ROAD_HGV_E!L41</f>
        <v>0</v>
      </c>
      <c r="M41" s="10">
        <f>FC_TRA_ROAD_P2W_E!M41+FC_TRA_ROAD_CAR_E!M41+FC_TRA_ROAD_BUS_E!M41+FC_TRA_ROAD_LCV_E!M41+FC_TRA_ROAD_HGV_E!M41</f>
        <v>0</v>
      </c>
      <c r="N41" s="10">
        <f>FC_TRA_ROAD_P2W_E!N41+FC_TRA_ROAD_CAR_E!N41+FC_TRA_ROAD_BUS_E!N41+FC_TRA_ROAD_LCV_E!N41+FC_TRA_ROAD_HGV_E!N41</f>
        <v>0</v>
      </c>
      <c r="O41" s="10">
        <f>FC_TRA_ROAD_P2W_E!O41+FC_TRA_ROAD_CAR_E!O41+FC_TRA_ROAD_BUS_E!O41+FC_TRA_ROAD_LCV_E!O41+FC_TRA_ROAD_HGV_E!O41</f>
        <v>0</v>
      </c>
      <c r="P41" s="10">
        <f>FC_TRA_ROAD_P2W_E!P41+FC_TRA_ROAD_CAR_E!P41+FC_TRA_ROAD_BUS_E!P41+FC_TRA_ROAD_LCV_E!P41+FC_TRA_ROAD_HGV_E!P41</f>
        <v>0</v>
      </c>
      <c r="Q41" s="10">
        <f>FC_TRA_ROAD_P2W_E!Q41+FC_TRA_ROAD_CAR_E!Q41+FC_TRA_ROAD_BUS_E!Q41+FC_TRA_ROAD_LCV_E!Q41+FC_TRA_ROAD_HGV_E!Q41</f>
        <v>0</v>
      </c>
      <c r="R41" s="10">
        <f>FC_TRA_ROAD_P2W_E!R41+FC_TRA_ROAD_CAR_E!R41+FC_TRA_ROAD_BUS_E!R41+FC_TRA_ROAD_LCV_E!R41+FC_TRA_ROAD_HGV_E!R41</f>
        <v>0</v>
      </c>
      <c r="S41" s="10">
        <f>FC_TRA_ROAD_P2W_E!S41+FC_TRA_ROAD_CAR_E!S41+FC_TRA_ROAD_BUS_E!S41+FC_TRA_ROAD_LCV_E!S41+FC_TRA_ROAD_HGV_E!S41</f>
        <v>0</v>
      </c>
      <c r="T41" s="10">
        <f>FC_TRA_ROAD_P2W_E!T41+FC_TRA_ROAD_CAR_E!T41+FC_TRA_ROAD_BUS_E!T41+FC_TRA_ROAD_LCV_E!T41+FC_TRA_ROAD_HGV_E!T41</f>
        <v>0</v>
      </c>
      <c r="U41" s="10">
        <f>FC_TRA_ROAD_P2W_E!U41+FC_TRA_ROAD_CAR_E!U41+FC_TRA_ROAD_BUS_E!U41+FC_TRA_ROAD_LCV_E!U41+FC_TRA_ROAD_HGV_E!U41</f>
        <v>0</v>
      </c>
      <c r="V41" s="10">
        <f>FC_TRA_ROAD_P2W_E!V41+FC_TRA_ROAD_CAR_E!V41+FC_TRA_ROAD_BUS_E!V41+FC_TRA_ROAD_LCV_E!V41+FC_TRA_ROAD_HGV_E!V41</f>
        <v>0</v>
      </c>
      <c r="W41" s="10">
        <f>FC_TRA_ROAD_P2W_E!W41+FC_TRA_ROAD_CAR_E!W41+FC_TRA_ROAD_BUS_E!W41+FC_TRA_ROAD_LCV_E!W41+FC_TRA_ROAD_HGV_E!W41</f>
        <v>0</v>
      </c>
      <c r="X41" s="10">
        <f>FC_TRA_ROAD_P2W_E!X41+FC_TRA_ROAD_CAR_E!X41+FC_TRA_ROAD_BUS_E!X41+FC_TRA_ROAD_LCV_E!X41+FC_TRA_ROAD_HGV_E!X41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FC_TRA_ROAD_P2W_E!C42+FC_TRA_ROAD_CAR_E!C42+FC_TRA_ROAD_BUS_E!C42+FC_TRA_ROAD_LCV_E!C42+FC_TRA_ROAD_HGV_E!C42</f>
        <v>0</v>
      </c>
      <c r="D42" s="10">
        <f>FC_TRA_ROAD_P2W_E!D42+FC_TRA_ROAD_CAR_E!D42+FC_TRA_ROAD_BUS_E!D42+FC_TRA_ROAD_LCV_E!D42+FC_TRA_ROAD_HGV_E!D42</f>
        <v>0</v>
      </c>
      <c r="E42" s="10">
        <f>FC_TRA_ROAD_P2W_E!E42+FC_TRA_ROAD_CAR_E!E42+FC_TRA_ROAD_BUS_E!E42+FC_TRA_ROAD_LCV_E!E42+FC_TRA_ROAD_HGV_E!E42</f>
        <v>0</v>
      </c>
      <c r="F42" s="10">
        <f>FC_TRA_ROAD_P2W_E!F42+FC_TRA_ROAD_CAR_E!F42+FC_TRA_ROAD_BUS_E!F42+FC_TRA_ROAD_LCV_E!F42+FC_TRA_ROAD_HGV_E!F42</f>
        <v>0</v>
      </c>
      <c r="G42" s="10">
        <f>FC_TRA_ROAD_P2W_E!G42+FC_TRA_ROAD_CAR_E!G42+FC_TRA_ROAD_BUS_E!G42+FC_TRA_ROAD_LCV_E!G42+FC_TRA_ROAD_HGV_E!G42</f>
        <v>0</v>
      </c>
      <c r="H42" s="10">
        <f>FC_TRA_ROAD_P2W_E!H42+FC_TRA_ROAD_CAR_E!H42+FC_TRA_ROAD_BUS_E!H42+FC_TRA_ROAD_LCV_E!H42+FC_TRA_ROAD_HGV_E!H42</f>
        <v>0</v>
      </c>
      <c r="I42" s="10">
        <f>FC_TRA_ROAD_P2W_E!I42+FC_TRA_ROAD_CAR_E!I42+FC_TRA_ROAD_BUS_E!I42+FC_TRA_ROAD_LCV_E!I42+FC_TRA_ROAD_HGV_E!I42</f>
        <v>0</v>
      </c>
      <c r="J42" s="10">
        <f>FC_TRA_ROAD_P2W_E!J42+FC_TRA_ROAD_CAR_E!J42+FC_TRA_ROAD_BUS_E!J42+FC_TRA_ROAD_LCV_E!J42+FC_TRA_ROAD_HGV_E!J42</f>
        <v>0</v>
      </c>
      <c r="K42" s="10">
        <f>FC_TRA_ROAD_P2W_E!K42+FC_TRA_ROAD_CAR_E!K42+FC_TRA_ROAD_BUS_E!K42+FC_TRA_ROAD_LCV_E!K42+FC_TRA_ROAD_HGV_E!K42</f>
        <v>0</v>
      </c>
      <c r="L42" s="10">
        <f>FC_TRA_ROAD_P2W_E!L42+FC_TRA_ROAD_CAR_E!L42+FC_TRA_ROAD_BUS_E!L42+FC_TRA_ROAD_LCV_E!L42+FC_TRA_ROAD_HGV_E!L42</f>
        <v>0</v>
      </c>
      <c r="M42" s="10">
        <f>FC_TRA_ROAD_P2W_E!M42+FC_TRA_ROAD_CAR_E!M42+FC_TRA_ROAD_BUS_E!M42+FC_TRA_ROAD_LCV_E!M42+FC_TRA_ROAD_HGV_E!M42</f>
        <v>0</v>
      </c>
      <c r="N42" s="10">
        <f>FC_TRA_ROAD_P2W_E!N42+FC_TRA_ROAD_CAR_E!N42+FC_TRA_ROAD_BUS_E!N42+FC_TRA_ROAD_LCV_E!N42+FC_TRA_ROAD_HGV_E!N42</f>
        <v>0</v>
      </c>
      <c r="O42" s="10">
        <f>FC_TRA_ROAD_P2W_E!O42+FC_TRA_ROAD_CAR_E!O42+FC_TRA_ROAD_BUS_E!O42+FC_TRA_ROAD_LCV_E!O42+FC_TRA_ROAD_HGV_E!O42</f>
        <v>0</v>
      </c>
      <c r="P42" s="10">
        <f>FC_TRA_ROAD_P2W_E!P42+FC_TRA_ROAD_CAR_E!P42+FC_TRA_ROAD_BUS_E!P42+FC_TRA_ROAD_LCV_E!P42+FC_TRA_ROAD_HGV_E!P42</f>
        <v>0</v>
      </c>
      <c r="Q42" s="10">
        <f>FC_TRA_ROAD_P2W_E!Q42+FC_TRA_ROAD_CAR_E!Q42+FC_TRA_ROAD_BUS_E!Q42+FC_TRA_ROAD_LCV_E!Q42+FC_TRA_ROAD_HGV_E!Q42</f>
        <v>0</v>
      </c>
      <c r="R42" s="10">
        <f>FC_TRA_ROAD_P2W_E!R42+FC_TRA_ROAD_CAR_E!R42+FC_TRA_ROAD_BUS_E!R42+FC_TRA_ROAD_LCV_E!R42+FC_TRA_ROAD_HGV_E!R42</f>
        <v>0</v>
      </c>
      <c r="S42" s="10">
        <f>FC_TRA_ROAD_P2W_E!S42+FC_TRA_ROAD_CAR_E!S42+FC_TRA_ROAD_BUS_E!S42+FC_TRA_ROAD_LCV_E!S42+FC_TRA_ROAD_HGV_E!S42</f>
        <v>0</v>
      </c>
      <c r="T42" s="10">
        <f>FC_TRA_ROAD_P2W_E!T42+FC_TRA_ROAD_CAR_E!T42+FC_TRA_ROAD_BUS_E!T42+FC_TRA_ROAD_LCV_E!T42+FC_TRA_ROAD_HGV_E!T42</f>
        <v>0</v>
      </c>
      <c r="U42" s="10">
        <f>FC_TRA_ROAD_P2W_E!U42+FC_TRA_ROAD_CAR_E!U42+FC_TRA_ROAD_BUS_E!U42+FC_TRA_ROAD_LCV_E!U42+FC_TRA_ROAD_HGV_E!U42</f>
        <v>0</v>
      </c>
      <c r="V42" s="10">
        <f>FC_TRA_ROAD_P2W_E!V42+FC_TRA_ROAD_CAR_E!V42+FC_TRA_ROAD_BUS_E!V42+FC_TRA_ROAD_LCV_E!V42+FC_TRA_ROAD_HGV_E!V42</f>
        <v>0</v>
      </c>
      <c r="W42" s="10">
        <f>FC_TRA_ROAD_P2W_E!W42+FC_TRA_ROAD_CAR_E!W42+FC_TRA_ROAD_BUS_E!W42+FC_TRA_ROAD_LCV_E!W42+FC_TRA_ROAD_HGV_E!W42</f>
        <v>0</v>
      </c>
      <c r="X42" s="10">
        <f>FC_TRA_ROAD_P2W_E!X42+FC_TRA_ROAD_CAR_E!X42+FC_TRA_ROAD_BUS_E!X42+FC_TRA_ROAD_LCV_E!X42+FC_TRA_ROAD_HGV_E!X42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FC_TRA_ROAD_P2W_E!C43+FC_TRA_ROAD_CAR_E!C43+FC_TRA_ROAD_BUS_E!C43+FC_TRA_ROAD_LCV_E!C43+FC_TRA_ROAD_HGV_E!C43</f>
        <v>5635.0768701633697</v>
      </c>
      <c r="D43" s="10">
        <f>FC_TRA_ROAD_P2W_E!D43+FC_TRA_ROAD_CAR_E!D43+FC_TRA_ROAD_BUS_E!D43+FC_TRA_ROAD_LCV_E!D43+FC_TRA_ROAD_HGV_E!D43</f>
        <v>5663.9008598452274</v>
      </c>
      <c r="E43" s="10">
        <f>FC_TRA_ROAD_P2W_E!E43+FC_TRA_ROAD_CAR_E!E43+FC_TRA_ROAD_BUS_E!E43+FC_TRA_ROAD_LCV_E!E43+FC_TRA_ROAD_HGV_E!E43</f>
        <v>5874.9331040412708</v>
      </c>
      <c r="F43" s="10">
        <f>FC_TRA_ROAD_P2W_E!F43+FC_TRA_ROAD_CAR_E!F43+FC_TRA_ROAD_BUS_E!F43+FC_TRA_ROAD_LCV_E!F43+FC_TRA_ROAD_HGV_E!F43</f>
        <v>6101.4067927773012</v>
      </c>
      <c r="G43" s="10">
        <f>FC_TRA_ROAD_P2W_E!G43+FC_TRA_ROAD_CAR_E!G43+FC_TRA_ROAD_BUS_E!G43+FC_TRA_ROAD_LCV_E!G43+FC_TRA_ROAD_HGV_E!G43</f>
        <v>6320.6744625967322</v>
      </c>
      <c r="H43" s="10">
        <f>FC_TRA_ROAD_P2W_E!H43+FC_TRA_ROAD_CAR_E!H43+FC_TRA_ROAD_BUS_E!H43+FC_TRA_ROAD_LCV_E!H43+FC_TRA_ROAD_HGV_E!H43</f>
        <v>6431.8524505588994</v>
      </c>
      <c r="I43" s="10">
        <f>FC_TRA_ROAD_P2W_E!I43+FC_TRA_ROAD_CAR_E!I43+FC_TRA_ROAD_BUS_E!I43+FC_TRA_ROAD_LCV_E!I43+FC_TRA_ROAD_HGV_E!I43</f>
        <v>6685.0912295786757</v>
      </c>
      <c r="J43" s="10">
        <f>FC_TRA_ROAD_P2W_E!J43+FC_TRA_ROAD_CAR_E!J43+FC_TRA_ROAD_BUS_E!J43+FC_TRA_ROAD_LCV_E!J43+FC_TRA_ROAD_HGV_E!J43</f>
        <v>6575.9721410146167</v>
      </c>
      <c r="K43" s="10">
        <f>FC_TRA_ROAD_P2W_E!K43+FC_TRA_ROAD_CAR_E!K43+FC_TRA_ROAD_BUS_E!K43+FC_TRA_ROAD_LCV_E!K43+FC_TRA_ROAD_HGV_E!K43</f>
        <v>6736.715391229578</v>
      </c>
      <c r="L43" s="10">
        <f>FC_TRA_ROAD_P2W_E!L43+FC_TRA_ROAD_CAR_E!L43+FC_TRA_ROAD_BUS_E!L43+FC_TRA_ROAD_LCV_E!L43+FC_TRA_ROAD_HGV_E!L43</f>
        <v>6294.0670679277719</v>
      </c>
      <c r="M43" s="10">
        <f>FC_TRA_ROAD_P2W_E!M43+FC_TRA_ROAD_CAR_E!M43+FC_TRA_ROAD_BUS_E!M43+FC_TRA_ROAD_LCV_E!M43+FC_TRA_ROAD_HGV_E!M43</f>
        <v>6467.4118658641437</v>
      </c>
      <c r="N43" s="10">
        <f>FC_TRA_ROAD_P2W_E!N43+FC_TRA_ROAD_CAR_E!N43+FC_TRA_ROAD_BUS_E!N43+FC_TRA_ROAD_LCV_E!N43+FC_TRA_ROAD_HGV_E!N43</f>
        <v>6472.5709372312976</v>
      </c>
      <c r="O43" s="10">
        <f>FC_TRA_ROAD_P2W_E!O43+FC_TRA_ROAD_CAR_E!O43+FC_TRA_ROAD_BUS_E!O43+FC_TRA_ROAD_LCV_E!O43+FC_TRA_ROAD_HGV_E!O43</f>
        <v>6185.7265692175406</v>
      </c>
      <c r="P43" s="10">
        <f>FC_TRA_ROAD_P2W_E!P43+FC_TRA_ROAD_CAR_E!P43+FC_TRA_ROAD_BUS_E!P43+FC_TRA_ROAD_LCV_E!P43+FC_TRA_ROAD_HGV_E!P43</f>
        <v>5780.2235597592426</v>
      </c>
      <c r="Q43" s="10">
        <f>FC_TRA_ROAD_P2W_E!Q43+FC_TRA_ROAD_CAR_E!Q43+FC_TRA_ROAD_BUS_E!Q43+FC_TRA_ROAD_LCV_E!Q43+FC_TRA_ROAD_HGV_E!Q43</f>
        <v>5117.7987962166817</v>
      </c>
      <c r="R43" s="10">
        <f>FC_TRA_ROAD_P2W_E!R43+FC_TRA_ROAD_CAR_E!R43+FC_TRA_ROAD_BUS_E!R43+FC_TRA_ROAD_LCV_E!R43+FC_TRA_ROAD_HGV_E!R43</f>
        <v>5195.3604471195204</v>
      </c>
      <c r="S43" s="10">
        <f>FC_TRA_ROAD_P2W_E!S43+FC_TRA_ROAD_CAR_E!S43+FC_TRA_ROAD_BUS_E!S43+FC_TRA_ROAD_LCV_E!S43+FC_TRA_ROAD_HGV_E!S43</f>
        <v>5141.1707652622536</v>
      </c>
      <c r="T43" s="10">
        <f>FC_TRA_ROAD_P2W_E!T43+FC_TRA_ROAD_CAR_E!T43+FC_TRA_ROAD_BUS_E!T43+FC_TRA_ROAD_LCV_E!T43+FC_TRA_ROAD_HGV_E!T43</f>
        <v>5311.0964746345653</v>
      </c>
      <c r="U43" s="10">
        <f>FC_TRA_ROAD_P2W_E!U43+FC_TRA_ROAD_CAR_E!U43+FC_TRA_ROAD_BUS_E!U43+FC_TRA_ROAD_LCV_E!U43+FC_TRA_ROAD_HGV_E!U43</f>
        <v>5304.7259673258814</v>
      </c>
      <c r="V43" s="10">
        <f>FC_TRA_ROAD_P2W_E!V43+FC_TRA_ROAD_CAR_E!V43+FC_TRA_ROAD_BUS_E!V43+FC_TRA_ROAD_LCV_E!V43+FC_TRA_ROAD_HGV_E!V43</f>
        <v>5115.1315563198623</v>
      </c>
      <c r="W43" s="10">
        <f>FC_TRA_ROAD_P2W_E!W43+FC_TRA_ROAD_CAR_E!W43+FC_TRA_ROAD_BUS_E!W43+FC_TRA_ROAD_LCV_E!W43+FC_TRA_ROAD_HGV_E!W43</f>
        <v>4436.5348237317276</v>
      </c>
      <c r="X43" s="10">
        <f>FC_TRA_ROAD_P2W_E!X43+FC_TRA_ROAD_CAR_E!X43+FC_TRA_ROAD_BUS_E!X43+FC_TRA_ROAD_LCV_E!X43+FC_TRA_ROAD_HGV_E!X43</f>
        <v>4370.4601031814273</v>
      </c>
    </row>
    <row r="44" spans="1:24" ht="11.25" customHeight="1" x14ac:dyDescent="0.2">
      <c r="A44" s="41" t="s">
        <v>75</v>
      </c>
      <c r="B44" s="9" t="s">
        <v>76</v>
      </c>
      <c r="C44" s="10">
        <f>FC_TRA_ROAD_P2W_E!C44+FC_TRA_ROAD_CAR_E!C44+FC_TRA_ROAD_BUS_E!C44+FC_TRA_ROAD_LCV_E!C44+FC_TRA_ROAD_HGV_E!C44</f>
        <v>0</v>
      </c>
      <c r="D44" s="10">
        <f>FC_TRA_ROAD_P2W_E!D44+FC_TRA_ROAD_CAR_E!D44+FC_TRA_ROAD_BUS_E!D44+FC_TRA_ROAD_LCV_E!D44+FC_TRA_ROAD_HGV_E!D44</f>
        <v>0</v>
      </c>
      <c r="E44" s="10">
        <f>FC_TRA_ROAD_P2W_E!E44+FC_TRA_ROAD_CAR_E!E44+FC_TRA_ROAD_BUS_E!E44+FC_TRA_ROAD_LCV_E!E44+FC_TRA_ROAD_HGV_E!E44</f>
        <v>0</v>
      </c>
      <c r="F44" s="10">
        <f>FC_TRA_ROAD_P2W_E!F44+FC_TRA_ROAD_CAR_E!F44+FC_TRA_ROAD_BUS_E!F44+FC_TRA_ROAD_LCV_E!F44+FC_TRA_ROAD_HGV_E!F44</f>
        <v>0</v>
      </c>
      <c r="G44" s="10">
        <f>FC_TRA_ROAD_P2W_E!G44+FC_TRA_ROAD_CAR_E!G44+FC_TRA_ROAD_BUS_E!G44+FC_TRA_ROAD_LCV_E!G44+FC_TRA_ROAD_HGV_E!G44</f>
        <v>0</v>
      </c>
      <c r="H44" s="10">
        <f>FC_TRA_ROAD_P2W_E!H44+FC_TRA_ROAD_CAR_E!H44+FC_TRA_ROAD_BUS_E!H44+FC_TRA_ROAD_LCV_E!H44+FC_TRA_ROAD_HGV_E!H44</f>
        <v>0</v>
      </c>
      <c r="I44" s="10">
        <f>FC_TRA_ROAD_P2W_E!I44+FC_TRA_ROAD_CAR_E!I44+FC_TRA_ROAD_BUS_E!I44+FC_TRA_ROAD_LCV_E!I44+FC_TRA_ROAD_HGV_E!I44</f>
        <v>0</v>
      </c>
      <c r="J44" s="10">
        <f>FC_TRA_ROAD_P2W_E!J44+FC_TRA_ROAD_CAR_E!J44+FC_TRA_ROAD_BUS_E!J44+FC_TRA_ROAD_LCV_E!J44+FC_TRA_ROAD_HGV_E!J44</f>
        <v>0</v>
      </c>
      <c r="K44" s="10">
        <f>FC_TRA_ROAD_P2W_E!K44+FC_TRA_ROAD_CAR_E!K44+FC_TRA_ROAD_BUS_E!K44+FC_TRA_ROAD_LCV_E!K44+FC_TRA_ROAD_HGV_E!K44</f>
        <v>0</v>
      </c>
      <c r="L44" s="10">
        <f>FC_TRA_ROAD_P2W_E!L44+FC_TRA_ROAD_CAR_E!L44+FC_TRA_ROAD_BUS_E!L44+FC_TRA_ROAD_LCV_E!L44+FC_TRA_ROAD_HGV_E!L44</f>
        <v>0</v>
      </c>
      <c r="M44" s="10">
        <f>FC_TRA_ROAD_P2W_E!M44+FC_TRA_ROAD_CAR_E!M44+FC_TRA_ROAD_BUS_E!M44+FC_TRA_ROAD_LCV_E!M44+FC_TRA_ROAD_HGV_E!M44</f>
        <v>0</v>
      </c>
      <c r="N44" s="10">
        <f>FC_TRA_ROAD_P2W_E!N44+FC_TRA_ROAD_CAR_E!N44+FC_TRA_ROAD_BUS_E!N44+FC_TRA_ROAD_LCV_E!N44+FC_TRA_ROAD_HGV_E!N44</f>
        <v>0</v>
      </c>
      <c r="O44" s="10">
        <f>FC_TRA_ROAD_P2W_E!O44+FC_TRA_ROAD_CAR_E!O44+FC_TRA_ROAD_BUS_E!O44+FC_TRA_ROAD_LCV_E!O44+FC_TRA_ROAD_HGV_E!O44</f>
        <v>0</v>
      </c>
      <c r="P44" s="10">
        <f>FC_TRA_ROAD_P2W_E!P44+FC_TRA_ROAD_CAR_E!P44+FC_TRA_ROAD_BUS_E!P44+FC_TRA_ROAD_LCV_E!P44+FC_TRA_ROAD_HGV_E!P44</f>
        <v>0</v>
      </c>
      <c r="Q44" s="10">
        <f>FC_TRA_ROAD_P2W_E!Q44+FC_TRA_ROAD_CAR_E!Q44+FC_TRA_ROAD_BUS_E!Q44+FC_TRA_ROAD_LCV_E!Q44+FC_TRA_ROAD_HGV_E!Q44</f>
        <v>0</v>
      </c>
      <c r="R44" s="10">
        <f>FC_TRA_ROAD_P2W_E!R44+FC_TRA_ROAD_CAR_E!R44+FC_TRA_ROAD_BUS_E!R44+FC_TRA_ROAD_LCV_E!R44+FC_TRA_ROAD_HGV_E!R44</f>
        <v>0</v>
      </c>
      <c r="S44" s="10">
        <f>FC_TRA_ROAD_P2W_E!S44+FC_TRA_ROAD_CAR_E!S44+FC_TRA_ROAD_BUS_E!S44+FC_TRA_ROAD_LCV_E!S44+FC_TRA_ROAD_HGV_E!S44</f>
        <v>0</v>
      </c>
      <c r="T44" s="10">
        <f>FC_TRA_ROAD_P2W_E!T44+FC_TRA_ROAD_CAR_E!T44+FC_TRA_ROAD_BUS_E!T44+FC_TRA_ROAD_LCV_E!T44+FC_TRA_ROAD_HGV_E!T44</f>
        <v>0</v>
      </c>
      <c r="U44" s="10">
        <f>FC_TRA_ROAD_P2W_E!U44+FC_TRA_ROAD_CAR_E!U44+FC_TRA_ROAD_BUS_E!U44+FC_TRA_ROAD_LCV_E!U44+FC_TRA_ROAD_HGV_E!U44</f>
        <v>0</v>
      </c>
      <c r="V44" s="10">
        <f>FC_TRA_ROAD_P2W_E!V44+FC_TRA_ROAD_CAR_E!V44+FC_TRA_ROAD_BUS_E!V44+FC_TRA_ROAD_LCV_E!V44+FC_TRA_ROAD_HGV_E!V44</f>
        <v>0</v>
      </c>
      <c r="W44" s="10">
        <f>FC_TRA_ROAD_P2W_E!W44+FC_TRA_ROAD_CAR_E!W44+FC_TRA_ROAD_BUS_E!W44+FC_TRA_ROAD_LCV_E!W44+FC_TRA_ROAD_HGV_E!W44</f>
        <v>0</v>
      </c>
      <c r="X44" s="10">
        <f>FC_TRA_ROAD_P2W_E!X44+FC_TRA_ROAD_CAR_E!X44+FC_TRA_ROAD_BUS_E!X44+FC_TRA_ROAD_LCV_E!X44+FC_TRA_ROAD_HGV_E!X44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FC_TRA_ROAD_P2W_E!C45+FC_TRA_ROAD_CAR_E!C45+FC_TRA_ROAD_BUS_E!C45+FC_TRA_ROAD_LCV_E!C45+FC_TRA_ROAD_HGV_E!C45</f>
        <v>0</v>
      </c>
      <c r="D45" s="10">
        <f>FC_TRA_ROAD_P2W_E!D45+FC_TRA_ROAD_CAR_E!D45+FC_TRA_ROAD_BUS_E!D45+FC_TRA_ROAD_LCV_E!D45+FC_TRA_ROAD_HGV_E!D45</f>
        <v>0</v>
      </c>
      <c r="E45" s="10">
        <f>FC_TRA_ROAD_P2W_E!E45+FC_TRA_ROAD_CAR_E!E45+FC_TRA_ROAD_BUS_E!E45+FC_TRA_ROAD_LCV_E!E45+FC_TRA_ROAD_HGV_E!E45</f>
        <v>0</v>
      </c>
      <c r="F45" s="10">
        <f>FC_TRA_ROAD_P2W_E!F45+FC_TRA_ROAD_CAR_E!F45+FC_TRA_ROAD_BUS_E!F45+FC_TRA_ROAD_LCV_E!F45+FC_TRA_ROAD_HGV_E!F45</f>
        <v>0</v>
      </c>
      <c r="G45" s="10">
        <f>FC_TRA_ROAD_P2W_E!G45+FC_TRA_ROAD_CAR_E!G45+FC_TRA_ROAD_BUS_E!G45+FC_TRA_ROAD_LCV_E!G45+FC_TRA_ROAD_HGV_E!G45</f>
        <v>0</v>
      </c>
      <c r="H45" s="10">
        <f>FC_TRA_ROAD_P2W_E!H45+FC_TRA_ROAD_CAR_E!H45+FC_TRA_ROAD_BUS_E!H45+FC_TRA_ROAD_LCV_E!H45+FC_TRA_ROAD_HGV_E!H45</f>
        <v>0</v>
      </c>
      <c r="I45" s="10">
        <f>FC_TRA_ROAD_P2W_E!I45+FC_TRA_ROAD_CAR_E!I45+FC_TRA_ROAD_BUS_E!I45+FC_TRA_ROAD_LCV_E!I45+FC_TRA_ROAD_HGV_E!I45</f>
        <v>0</v>
      </c>
      <c r="J45" s="10">
        <f>FC_TRA_ROAD_P2W_E!J45+FC_TRA_ROAD_CAR_E!J45+FC_TRA_ROAD_BUS_E!J45+FC_TRA_ROAD_LCV_E!J45+FC_TRA_ROAD_HGV_E!J45</f>
        <v>0</v>
      </c>
      <c r="K45" s="10">
        <f>FC_TRA_ROAD_P2W_E!K45+FC_TRA_ROAD_CAR_E!K45+FC_TRA_ROAD_BUS_E!K45+FC_TRA_ROAD_LCV_E!K45+FC_TRA_ROAD_HGV_E!K45</f>
        <v>0</v>
      </c>
      <c r="L45" s="10">
        <f>FC_TRA_ROAD_P2W_E!L45+FC_TRA_ROAD_CAR_E!L45+FC_TRA_ROAD_BUS_E!L45+FC_TRA_ROAD_LCV_E!L45+FC_TRA_ROAD_HGV_E!L45</f>
        <v>0</v>
      </c>
      <c r="M45" s="10">
        <f>FC_TRA_ROAD_P2W_E!M45+FC_TRA_ROAD_CAR_E!M45+FC_TRA_ROAD_BUS_E!M45+FC_TRA_ROAD_LCV_E!M45+FC_TRA_ROAD_HGV_E!M45</f>
        <v>0</v>
      </c>
      <c r="N45" s="10">
        <f>FC_TRA_ROAD_P2W_E!N45+FC_TRA_ROAD_CAR_E!N45+FC_TRA_ROAD_BUS_E!N45+FC_TRA_ROAD_LCV_E!N45+FC_TRA_ROAD_HGV_E!N45</f>
        <v>0</v>
      </c>
      <c r="O45" s="10">
        <f>FC_TRA_ROAD_P2W_E!O45+FC_TRA_ROAD_CAR_E!O45+FC_TRA_ROAD_BUS_E!O45+FC_TRA_ROAD_LCV_E!O45+FC_TRA_ROAD_HGV_E!O45</f>
        <v>0</v>
      </c>
      <c r="P45" s="10">
        <f>FC_TRA_ROAD_P2W_E!P45+FC_TRA_ROAD_CAR_E!P45+FC_TRA_ROAD_BUS_E!P45+FC_TRA_ROAD_LCV_E!P45+FC_TRA_ROAD_HGV_E!P45</f>
        <v>0</v>
      </c>
      <c r="Q45" s="10">
        <f>FC_TRA_ROAD_P2W_E!Q45+FC_TRA_ROAD_CAR_E!Q45+FC_TRA_ROAD_BUS_E!Q45+FC_TRA_ROAD_LCV_E!Q45+FC_TRA_ROAD_HGV_E!Q45</f>
        <v>0</v>
      </c>
      <c r="R45" s="10">
        <f>FC_TRA_ROAD_P2W_E!R45+FC_TRA_ROAD_CAR_E!R45+FC_TRA_ROAD_BUS_E!R45+FC_TRA_ROAD_LCV_E!R45+FC_TRA_ROAD_HGV_E!R45</f>
        <v>0</v>
      </c>
      <c r="S45" s="10">
        <f>FC_TRA_ROAD_P2W_E!S45+FC_TRA_ROAD_CAR_E!S45+FC_TRA_ROAD_BUS_E!S45+FC_TRA_ROAD_LCV_E!S45+FC_TRA_ROAD_HGV_E!S45</f>
        <v>0</v>
      </c>
      <c r="T45" s="10">
        <f>FC_TRA_ROAD_P2W_E!T45+FC_TRA_ROAD_CAR_E!T45+FC_TRA_ROAD_BUS_E!T45+FC_TRA_ROAD_LCV_E!T45+FC_TRA_ROAD_HGV_E!T45</f>
        <v>0</v>
      </c>
      <c r="U45" s="10">
        <f>FC_TRA_ROAD_P2W_E!U45+FC_TRA_ROAD_CAR_E!U45+FC_TRA_ROAD_BUS_E!U45+FC_TRA_ROAD_LCV_E!U45+FC_TRA_ROAD_HGV_E!U45</f>
        <v>0</v>
      </c>
      <c r="V45" s="10">
        <f>FC_TRA_ROAD_P2W_E!V45+FC_TRA_ROAD_CAR_E!V45+FC_TRA_ROAD_BUS_E!V45+FC_TRA_ROAD_LCV_E!V45+FC_TRA_ROAD_HGV_E!V45</f>
        <v>0</v>
      </c>
      <c r="W45" s="10">
        <f>FC_TRA_ROAD_P2W_E!W45+FC_TRA_ROAD_CAR_E!W45+FC_TRA_ROAD_BUS_E!W45+FC_TRA_ROAD_LCV_E!W45+FC_TRA_ROAD_HGV_E!W45</f>
        <v>0</v>
      </c>
      <c r="X45" s="10">
        <f>FC_TRA_ROAD_P2W_E!X45+FC_TRA_ROAD_CAR_E!X45+FC_TRA_ROAD_BUS_E!X45+FC_TRA_ROAD_LCV_E!X45+FC_TRA_ROAD_HGV_E!X45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FC_TRA_ROAD_P2W_E!C46+FC_TRA_ROAD_CAR_E!C46+FC_TRA_ROAD_BUS_E!C46+FC_TRA_ROAD_LCV_E!C46+FC_TRA_ROAD_HGV_E!C46</f>
        <v>0</v>
      </c>
      <c r="D46" s="10">
        <f>FC_TRA_ROAD_P2W_E!D46+FC_TRA_ROAD_CAR_E!D46+FC_TRA_ROAD_BUS_E!D46+FC_TRA_ROAD_LCV_E!D46+FC_TRA_ROAD_HGV_E!D46</f>
        <v>0</v>
      </c>
      <c r="E46" s="10">
        <f>FC_TRA_ROAD_P2W_E!E46+FC_TRA_ROAD_CAR_E!E46+FC_TRA_ROAD_BUS_E!E46+FC_TRA_ROAD_LCV_E!E46+FC_TRA_ROAD_HGV_E!E46</f>
        <v>0</v>
      </c>
      <c r="F46" s="10">
        <f>FC_TRA_ROAD_P2W_E!F46+FC_TRA_ROAD_CAR_E!F46+FC_TRA_ROAD_BUS_E!F46+FC_TRA_ROAD_LCV_E!F46+FC_TRA_ROAD_HGV_E!F46</f>
        <v>0</v>
      </c>
      <c r="G46" s="10">
        <f>FC_TRA_ROAD_P2W_E!G46+FC_TRA_ROAD_CAR_E!G46+FC_TRA_ROAD_BUS_E!G46+FC_TRA_ROAD_LCV_E!G46+FC_TRA_ROAD_HGV_E!G46</f>
        <v>0</v>
      </c>
      <c r="H46" s="10">
        <f>FC_TRA_ROAD_P2W_E!H46+FC_TRA_ROAD_CAR_E!H46+FC_TRA_ROAD_BUS_E!H46+FC_TRA_ROAD_LCV_E!H46+FC_TRA_ROAD_HGV_E!H46</f>
        <v>0</v>
      </c>
      <c r="I46" s="10">
        <f>FC_TRA_ROAD_P2W_E!I46+FC_TRA_ROAD_CAR_E!I46+FC_TRA_ROAD_BUS_E!I46+FC_TRA_ROAD_LCV_E!I46+FC_TRA_ROAD_HGV_E!I46</f>
        <v>0</v>
      </c>
      <c r="J46" s="10">
        <f>FC_TRA_ROAD_P2W_E!J46+FC_TRA_ROAD_CAR_E!J46+FC_TRA_ROAD_BUS_E!J46+FC_TRA_ROAD_LCV_E!J46+FC_TRA_ROAD_HGV_E!J46</f>
        <v>0</v>
      </c>
      <c r="K46" s="10">
        <f>FC_TRA_ROAD_P2W_E!K46+FC_TRA_ROAD_CAR_E!K46+FC_TRA_ROAD_BUS_E!K46+FC_TRA_ROAD_LCV_E!K46+FC_TRA_ROAD_HGV_E!K46</f>
        <v>0</v>
      </c>
      <c r="L46" s="10">
        <f>FC_TRA_ROAD_P2W_E!L46+FC_TRA_ROAD_CAR_E!L46+FC_TRA_ROAD_BUS_E!L46+FC_TRA_ROAD_LCV_E!L46+FC_TRA_ROAD_HGV_E!L46</f>
        <v>0</v>
      </c>
      <c r="M46" s="10">
        <f>FC_TRA_ROAD_P2W_E!M46+FC_TRA_ROAD_CAR_E!M46+FC_TRA_ROAD_BUS_E!M46+FC_TRA_ROAD_LCV_E!M46+FC_TRA_ROAD_HGV_E!M46</f>
        <v>0</v>
      </c>
      <c r="N46" s="10">
        <f>FC_TRA_ROAD_P2W_E!N46+FC_TRA_ROAD_CAR_E!N46+FC_TRA_ROAD_BUS_E!N46+FC_TRA_ROAD_LCV_E!N46+FC_TRA_ROAD_HGV_E!N46</f>
        <v>0</v>
      </c>
      <c r="O46" s="10">
        <f>FC_TRA_ROAD_P2W_E!O46+FC_TRA_ROAD_CAR_E!O46+FC_TRA_ROAD_BUS_E!O46+FC_TRA_ROAD_LCV_E!O46+FC_TRA_ROAD_HGV_E!O46</f>
        <v>0</v>
      </c>
      <c r="P46" s="10">
        <f>FC_TRA_ROAD_P2W_E!P46+FC_TRA_ROAD_CAR_E!P46+FC_TRA_ROAD_BUS_E!P46+FC_TRA_ROAD_LCV_E!P46+FC_TRA_ROAD_HGV_E!P46</f>
        <v>0</v>
      </c>
      <c r="Q46" s="10">
        <f>FC_TRA_ROAD_P2W_E!Q46+FC_TRA_ROAD_CAR_E!Q46+FC_TRA_ROAD_BUS_E!Q46+FC_TRA_ROAD_LCV_E!Q46+FC_TRA_ROAD_HGV_E!Q46</f>
        <v>0</v>
      </c>
      <c r="R46" s="10">
        <f>FC_TRA_ROAD_P2W_E!R46+FC_TRA_ROAD_CAR_E!R46+FC_TRA_ROAD_BUS_E!R46+FC_TRA_ROAD_LCV_E!R46+FC_TRA_ROAD_HGV_E!R46</f>
        <v>0</v>
      </c>
      <c r="S46" s="10">
        <f>FC_TRA_ROAD_P2W_E!S46+FC_TRA_ROAD_CAR_E!S46+FC_TRA_ROAD_BUS_E!S46+FC_TRA_ROAD_LCV_E!S46+FC_TRA_ROAD_HGV_E!S46</f>
        <v>0</v>
      </c>
      <c r="T46" s="10">
        <f>FC_TRA_ROAD_P2W_E!T46+FC_TRA_ROAD_CAR_E!T46+FC_TRA_ROAD_BUS_E!T46+FC_TRA_ROAD_LCV_E!T46+FC_TRA_ROAD_HGV_E!T46</f>
        <v>0</v>
      </c>
      <c r="U46" s="10">
        <f>FC_TRA_ROAD_P2W_E!U46+FC_TRA_ROAD_CAR_E!U46+FC_TRA_ROAD_BUS_E!U46+FC_TRA_ROAD_LCV_E!U46+FC_TRA_ROAD_HGV_E!U46</f>
        <v>0</v>
      </c>
      <c r="V46" s="10">
        <f>FC_TRA_ROAD_P2W_E!V46+FC_TRA_ROAD_CAR_E!V46+FC_TRA_ROAD_BUS_E!V46+FC_TRA_ROAD_LCV_E!V46+FC_TRA_ROAD_HGV_E!V46</f>
        <v>0</v>
      </c>
      <c r="W46" s="10">
        <f>FC_TRA_ROAD_P2W_E!W46+FC_TRA_ROAD_CAR_E!W46+FC_TRA_ROAD_BUS_E!W46+FC_TRA_ROAD_LCV_E!W46+FC_TRA_ROAD_HGV_E!W46</f>
        <v>0</v>
      </c>
      <c r="X46" s="10">
        <f>FC_TRA_ROAD_P2W_E!X46+FC_TRA_ROAD_CAR_E!X46+FC_TRA_ROAD_BUS_E!X46+FC_TRA_ROAD_LCV_E!X46+FC_TRA_ROAD_HGV_E!X46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FC_TRA_ROAD_P2W_E!C47+FC_TRA_ROAD_CAR_E!C47+FC_TRA_ROAD_BUS_E!C47+FC_TRA_ROAD_LCV_E!C47+FC_TRA_ROAD_HGV_E!C47</f>
        <v>0</v>
      </c>
      <c r="D47" s="10">
        <f>FC_TRA_ROAD_P2W_E!D47+FC_TRA_ROAD_CAR_E!D47+FC_TRA_ROAD_BUS_E!D47+FC_TRA_ROAD_LCV_E!D47+FC_TRA_ROAD_HGV_E!D47</f>
        <v>0</v>
      </c>
      <c r="E47" s="10">
        <f>FC_TRA_ROAD_P2W_E!E47+FC_TRA_ROAD_CAR_E!E47+FC_TRA_ROAD_BUS_E!E47+FC_TRA_ROAD_LCV_E!E47+FC_TRA_ROAD_HGV_E!E47</f>
        <v>0</v>
      </c>
      <c r="F47" s="10">
        <f>FC_TRA_ROAD_P2W_E!F47+FC_TRA_ROAD_CAR_E!F47+FC_TRA_ROAD_BUS_E!F47+FC_TRA_ROAD_LCV_E!F47+FC_TRA_ROAD_HGV_E!F47</f>
        <v>0</v>
      </c>
      <c r="G47" s="10">
        <f>FC_TRA_ROAD_P2W_E!G47+FC_TRA_ROAD_CAR_E!G47+FC_TRA_ROAD_BUS_E!G47+FC_TRA_ROAD_LCV_E!G47+FC_TRA_ROAD_HGV_E!G47</f>
        <v>0</v>
      </c>
      <c r="H47" s="10">
        <f>FC_TRA_ROAD_P2W_E!H47+FC_TRA_ROAD_CAR_E!H47+FC_TRA_ROAD_BUS_E!H47+FC_TRA_ROAD_LCV_E!H47+FC_TRA_ROAD_HGV_E!H47</f>
        <v>0</v>
      </c>
      <c r="I47" s="10">
        <f>FC_TRA_ROAD_P2W_E!I47+FC_TRA_ROAD_CAR_E!I47+FC_TRA_ROAD_BUS_E!I47+FC_TRA_ROAD_LCV_E!I47+FC_TRA_ROAD_HGV_E!I47</f>
        <v>0</v>
      </c>
      <c r="J47" s="10">
        <f>FC_TRA_ROAD_P2W_E!J47+FC_TRA_ROAD_CAR_E!J47+FC_TRA_ROAD_BUS_E!J47+FC_TRA_ROAD_LCV_E!J47+FC_TRA_ROAD_HGV_E!J47</f>
        <v>0</v>
      </c>
      <c r="K47" s="10">
        <f>FC_TRA_ROAD_P2W_E!K47+FC_TRA_ROAD_CAR_E!K47+FC_TRA_ROAD_BUS_E!K47+FC_TRA_ROAD_LCV_E!K47+FC_TRA_ROAD_HGV_E!K47</f>
        <v>0</v>
      </c>
      <c r="L47" s="10">
        <f>FC_TRA_ROAD_P2W_E!L47+FC_TRA_ROAD_CAR_E!L47+FC_TRA_ROAD_BUS_E!L47+FC_TRA_ROAD_LCV_E!L47+FC_TRA_ROAD_HGV_E!L47</f>
        <v>0</v>
      </c>
      <c r="M47" s="10">
        <f>FC_TRA_ROAD_P2W_E!M47+FC_TRA_ROAD_CAR_E!M47+FC_TRA_ROAD_BUS_E!M47+FC_TRA_ROAD_LCV_E!M47+FC_TRA_ROAD_HGV_E!M47</f>
        <v>0</v>
      </c>
      <c r="N47" s="10">
        <f>FC_TRA_ROAD_P2W_E!N47+FC_TRA_ROAD_CAR_E!N47+FC_TRA_ROAD_BUS_E!N47+FC_TRA_ROAD_LCV_E!N47+FC_TRA_ROAD_HGV_E!N47</f>
        <v>0</v>
      </c>
      <c r="O47" s="10">
        <f>FC_TRA_ROAD_P2W_E!O47+FC_TRA_ROAD_CAR_E!O47+FC_TRA_ROAD_BUS_E!O47+FC_TRA_ROAD_LCV_E!O47+FC_TRA_ROAD_HGV_E!O47</f>
        <v>0</v>
      </c>
      <c r="P47" s="10">
        <f>FC_TRA_ROAD_P2W_E!P47+FC_TRA_ROAD_CAR_E!P47+FC_TRA_ROAD_BUS_E!P47+FC_TRA_ROAD_LCV_E!P47+FC_TRA_ROAD_HGV_E!P47</f>
        <v>0</v>
      </c>
      <c r="Q47" s="10">
        <f>FC_TRA_ROAD_P2W_E!Q47+FC_TRA_ROAD_CAR_E!Q47+FC_TRA_ROAD_BUS_E!Q47+FC_TRA_ROAD_LCV_E!Q47+FC_TRA_ROAD_HGV_E!Q47</f>
        <v>0</v>
      </c>
      <c r="R47" s="10">
        <f>FC_TRA_ROAD_P2W_E!R47+FC_TRA_ROAD_CAR_E!R47+FC_TRA_ROAD_BUS_E!R47+FC_TRA_ROAD_LCV_E!R47+FC_TRA_ROAD_HGV_E!R47</f>
        <v>0</v>
      </c>
      <c r="S47" s="10">
        <f>FC_TRA_ROAD_P2W_E!S47+FC_TRA_ROAD_CAR_E!S47+FC_TRA_ROAD_BUS_E!S47+FC_TRA_ROAD_LCV_E!S47+FC_TRA_ROAD_HGV_E!S47</f>
        <v>0</v>
      </c>
      <c r="T47" s="10">
        <f>FC_TRA_ROAD_P2W_E!T47+FC_TRA_ROAD_CAR_E!T47+FC_TRA_ROAD_BUS_E!T47+FC_TRA_ROAD_LCV_E!T47+FC_TRA_ROAD_HGV_E!T47</f>
        <v>0</v>
      </c>
      <c r="U47" s="10">
        <f>FC_TRA_ROAD_P2W_E!U47+FC_TRA_ROAD_CAR_E!U47+FC_TRA_ROAD_BUS_E!U47+FC_TRA_ROAD_LCV_E!U47+FC_TRA_ROAD_HGV_E!U47</f>
        <v>0</v>
      </c>
      <c r="V47" s="10">
        <f>FC_TRA_ROAD_P2W_E!V47+FC_TRA_ROAD_CAR_E!V47+FC_TRA_ROAD_BUS_E!V47+FC_TRA_ROAD_LCV_E!V47+FC_TRA_ROAD_HGV_E!V47</f>
        <v>0</v>
      </c>
      <c r="W47" s="10">
        <f>FC_TRA_ROAD_P2W_E!W47+FC_TRA_ROAD_CAR_E!W47+FC_TRA_ROAD_BUS_E!W47+FC_TRA_ROAD_LCV_E!W47+FC_TRA_ROAD_HGV_E!W47</f>
        <v>0</v>
      </c>
      <c r="X47" s="10">
        <f>FC_TRA_ROAD_P2W_E!X47+FC_TRA_ROAD_CAR_E!X47+FC_TRA_ROAD_BUS_E!X47+FC_TRA_ROAD_LCV_E!X47+FC_TRA_ROAD_HGV_E!X47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FC_TRA_ROAD_P2W_E!C48+FC_TRA_ROAD_CAR_E!C48+FC_TRA_ROAD_BUS_E!C48+FC_TRA_ROAD_LCV_E!C48+FC_TRA_ROAD_HGV_E!C48</f>
        <v>0</v>
      </c>
      <c r="D48" s="10">
        <f>FC_TRA_ROAD_P2W_E!D48+FC_TRA_ROAD_CAR_E!D48+FC_TRA_ROAD_BUS_E!D48+FC_TRA_ROAD_LCV_E!D48+FC_TRA_ROAD_HGV_E!D48</f>
        <v>0</v>
      </c>
      <c r="E48" s="10">
        <f>FC_TRA_ROAD_P2W_E!E48+FC_TRA_ROAD_CAR_E!E48+FC_TRA_ROAD_BUS_E!E48+FC_TRA_ROAD_LCV_E!E48+FC_TRA_ROAD_HGV_E!E48</f>
        <v>0</v>
      </c>
      <c r="F48" s="10">
        <f>FC_TRA_ROAD_P2W_E!F48+FC_TRA_ROAD_CAR_E!F48+FC_TRA_ROAD_BUS_E!F48+FC_TRA_ROAD_LCV_E!F48+FC_TRA_ROAD_HGV_E!F48</f>
        <v>0</v>
      </c>
      <c r="G48" s="10">
        <f>FC_TRA_ROAD_P2W_E!G48+FC_TRA_ROAD_CAR_E!G48+FC_TRA_ROAD_BUS_E!G48+FC_TRA_ROAD_LCV_E!G48+FC_TRA_ROAD_HGV_E!G48</f>
        <v>0</v>
      </c>
      <c r="H48" s="10">
        <f>FC_TRA_ROAD_P2W_E!H48+FC_TRA_ROAD_CAR_E!H48+FC_TRA_ROAD_BUS_E!H48+FC_TRA_ROAD_LCV_E!H48+FC_TRA_ROAD_HGV_E!H48</f>
        <v>0</v>
      </c>
      <c r="I48" s="10">
        <f>FC_TRA_ROAD_P2W_E!I48+FC_TRA_ROAD_CAR_E!I48+FC_TRA_ROAD_BUS_E!I48+FC_TRA_ROAD_LCV_E!I48+FC_TRA_ROAD_HGV_E!I48</f>
        <v>0</v>
      </c>
      <c r="J48" s="10">
        <f>FC_TRA_ROAD_P2W_E!J48+FC_TRA_ROAD_CAR_E!J48+FC_TRA_ROAD_BUS_E!J48+FC_TRA_ROAD_LCV_E!J48+FC_TRA_ROAD_HGV_E!J48</f>
        <v>0</v>
      </c>
      <c r="K48" s="10">
        <f>FC_TRA_ROAD_P2W_E!K48+FC_TRA_ROAD_CAR_E!K48+FC_TRA_ROAD_BUS_E!K48+FC_TRA_ROAD_LCV_E!K48+FC_TRA_ROAD_HGV_E!K48</f>
        <v>0</v>
      </c>
      <c r="L48" s="10">
        <f>FC_TRA_ROAD_P2W_E!L48+FC_TRA_ROAD_CAR_E!L48+FC_TRA_ROAD_BUS_E!L48+FC_TRA_ROAD_LCV_E!L48+FC_TRA_ROAD_HGV_E!L48</f>
        <v>0</v>
      </c>
      <c r="M48" s="10">
        <f>FC_TRA_ROAD_P2W_E!M48+FC_TRA_ROAD_CAR_E!M48+FC_TRA_ROAD_BUS_E!M48+FC_TRA_ROAD_LCV_E!M48+FC_TRA_ROAD_HGV_E!M48</f>
        <v>0</v>
      </c>
      <c r="N48" s="10">
        <f>FC_TRA_ROAD_P2W_E!N48+FC_TRA_ROAD_CAR_E!N48+FC_TRA_ROAD_BUS_E!N48+FC_TRA_ROAD_LCV_E!N48+FC_TRA_ROAD_HGV_E!N48</f>
        <v>0</v>
      </c>
      <c r="O48" s="10">
        <f>FC_TRA_ROAD_P2W_E!O48+FC_TRA_ROAD_CAR_E!O48+FC_TRA_ROAD_BUS_E!O48+FC_TRA_ROAD_LCV_E!O48+FC_TRA_ROAD_HGV_E!O48</f>
        <v>0</v>
      </c>
      <c r="P48" s="10">
        <f>FC_TRA_ROAD_P2W_E!P48+FC_TRA_ROAD_CAR_E!P48+FC_TRA_ROAD_BUS_E!P48+FC_TRA_ROAD_LCV_E!P48+FC_TRA_ROAD_HGV_E!P48</f>
        <v>0</v>
      </c>
      <c r="Q48" s="10">
        <f>FC_TRA_ROAD_P2W_E!Q48+FC_TRA_ROAD_CAR_E!Q48+FC_TRA_ROAD_BUS_E!Q48+FC_TRA_ROAD_LCV_E!Q48+FC_TRA_ROAD_HGV_E!Q48</f>
        <v>0</v>
      </c>
      <c r="R48" s="10">
        <f>FC_TRA_ROAD_P2W_E!R48+FC_TRA_ROAD_CAR_E!R48+FC_TRA_ROAD_BUS_E!R48+FC_TRA_ROAD_LCV_E!R48+FC_TRA_ROAD_HGV_E!R48</f>
        <v>0</v>
      </c>
      <c r="S48" s="10">
        <f>FC_TRA_ROAD_P2W_E!S48+FC_TRA_ROAD_CAR_E!S48+FC_TRA_ROAD_BUS_E!S48+FC_TRA_ROAD_LCV_E!S48+FC_TRA_ROAD_HGV_E!S48</f>
        <v>0</v>
      </c>
      <c r="T48" s="10">
        <f>FC_TRA_ROAD_P2W_E!T48+FC_TRA_ROAD_CAR_E!T48+FC_TRA_ROAD_BUS_E!T48+FC_TRA_ROAD_LCV_E!T48+FC_TRA_ROAD_HGV_E!T48</f>
        <v>0</v>
      </c>
      <c r="U48" s="10">
        <f>FC_TRA_ROAD_P2W_E!U48+FC_TRA_ROAD_CAR_E!U48+FC_TRA_ROAD_BUS_E!U48+FC_TRA_ROAD_LCV_E!U48+FC_TRA_ROAD_HGV_E!U48</f>
        <v>0</v>
      </c>
      <c r="V48" s="10">
        <f>FC_TRA_ROAD_P2W_E!V48+FC_TRA_ROAD_CAR_E!V48+FC_TRA_ROAD_BUS_E!V48+FC_TRA_ROAD_LCV_E!V48+FC_TRA_ROAD_HGV_E!V48</f>
        <v>0</v>
      </c>
      <c r="W48" s="10">
        <f>FC_TRA_ROAD_P2W_E!W48+FC_TRA_ROAD_CAR_E!W48+FC_TRA_ROAD_BUS_E!W48+FC_TRA_ROAD_LCV_E!W48+FC_TRA_ROAD_HGV_E!W48</f>
        <v>0</v>
      </c>
      <c r="X48" s="10">
        <f>FC_TRA_ROAD_P2W_E!X48+FC_TRA_ROAD_CAR_E!X48+FC_TRA_ROAD_BUS_E!X48+FC_TRA_ROAD_LCV_E!X48+FC_TRA_ROAD_HGV_E!X48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FC_TRA_ROAD_P2W_E!C49+FC_TRA_ROAD_CAR_E!C49+FC_TRA_ROAD_BUS_E!C49+FC_TRA_ROAD_LCV_E!C49+FC_TRA_ROAD_HGV_E!C49</f>
        <v>0</v>
      </c>
      <c r="D49" s="10">
        <f>FC_TRA_ROAD_P2W_E!D49+FC_TRA_ROAD_CAR_E!D49+FC_TRA_ROAD_BUS_E!D49+FC_TRA_ROAD_LCV_E!D49+FC_TRA_ROAD_HGV_E!D49</f>
        <v>0</v>
      </c>
      <c r="E49" s="10">
        <f>FC_TRA_ROAD_P2W_E!E49+FC_TRA_ROAD_CAR_E!E49+FC_TRA_ROAD_BUS_E!E49+FC_TRA_ROAD_LCV_E!E49+FC_TRA_ROAD_HGV_E!E49</f>
        <v>0</v>
      </c>
      <c r="F49" s="10">
        <f>FC_TRA_ROAD_P2W_E!F49+FC_TRA_ROAD_CAR_E!F49+FC_TRA_ROAD_BUS_E!F49+FC_TRA_ROAD_LCV_E!F49+FC_TRA_ROAD_HGV_E!F49</f>
        <v>0</v>
      </c>
      <c r="G49" s="10">
        <f>FC_TRA_ROAD_P2W_E!G49+FC_TRA_ROAD_CAR_E!G49+FC_TRA_ROAD_BUS_E!G49+FC_TRA_ROAD_LCV_E!G49+FC_TRA_ROAD_HGV_E!G49</f>
        <v>0</v>
      </c>
      <c r="H49" s="10">
        <f>FC_TRA_ROAD_P2W_E!H49+FC_TRA_ROAD_CAR_E!H49+FC_TRA_ROAD_BUS_E!H49+FC_TRA_ROAD_LCV_E!H49+FC_TRA_ROAD_HGV_E!H49</f>
        <v>0</v>
      </c>
      <c r="I49" s="10">
        <f>FC_TRA_ROAD_P2W_E!I49+FC_TRA_ROAD_CAR_E!I49+FC_TRA_ROAD_BUS_E!I49+FC_TRA_ROAD_LCV_E!I49+FC_TRA_ROAD_HGV_E!I49</f>
        <v>0</v>
      </c>
      <c r="J49" s="10">
        <f>FC_TRA_ROAD_P2W_E!J49+FC_TRA_ROAD_CAR_E!J49+FC_TRA_ROAD_BUS_E!J49+FC_TRA_ROAD_LCV_E!J49+FC_TRA_ROAD_HGV_E!J49</f>
        <v>0</v>
      </c>
      <c r="K49" s="10">
        <f>FC_TRA_ROAD_P2W_E!K49+FC_TRA_ROAD_CAR_E!K49+FC_TRA_ROAD_BUS_E!K49+FC_TRA_ROAD_LCV_E!K49+FC_TRA_ROAD_HGV_E!K49</f>
        <v>0</v>
      </c>
      <c r="L49" s="10">
        <f>FC_TRA_ROAD_P2W_E!L49+FC_TRA_ROAD_CAR_E!L49+FC_TRA_ROAD_BUS_E!L49+FC_TRA_ROAD_LCV_E!L49+FC_TRA_ROAD_HGV_E!L49</f>
        <v>0</v>
      </c>
      <c r="M49" s="10">
        <f>FC_TRA_ROAD_P2W_E!M49+FC_TRA_ROAD_CAR_E!M49+FC_TRA_ROAD_BUS_E!M49+FC_TRA_ROAD_LCV_E!M49+FC_TRA_ROAD_HGV_E!M49</f>
        <v>0</v>
      </c>
      <c r="N49" s="10">
        <f>FC_TRA_ROAD_P2W_E!N49+FC_TRA_ROAD_CAR_E!N49+FC_TRA_ROAD_BUS_E!N49+FC_TRA_ROAD_LCV_E!N49+FC_TRA_ROAD_HGV_E!N49</f>
        <v>0</v>
      </c>
      <c r="O49" s="10">
        <f>FC_TRA_ROAD_P2W_E!O49+FC_TRA_ROAD_CAR_E!O49+FC_TRA_ROAD_BUS_E!O49+FC_TRA_ROAD_LCV_E!O49+FC_TRA_ROAD_HGV_E!O49</f>
        <v>0</v>
      </c>
      <c r="P49" s="10">
        <f>FC_TRA_ROAD_P2W_E!P49+FC_TRA_ROAD_CAR_E!P49+FC_TRA_ROAD_BUS_E!P49+FC_TRA_ROAD_LCV_E!P49+FC_TRA_ROAD_HGV_E!P49</f>
        <v>0</v>
      </c>
      <c r="Q49" s="10">
        <f>FC_TRA_ROAD_P2W_E!Q49+FC_TRA_ROAD_CAR_E!Q49+FC_TRA_ROAD_BUS_E!Q49+FC_TRA_ROAD_LCV_E!Q49+FC_TRA_ROAD_HGV_E!Q49</f>
        <v>0</v>
      </c>
      <c r="R49" s="10">
        <f>FC_TRA_ROAD_P2W_E!R49+FC_TRA_ROAD_CAR_E!R49+FC_TRA_ROAD_BUS_E!R49+FC_TRA_ROAD_LCV_E!R49+FC_TRA_ROAD_HGV_E!R49</f>
        <v>0</v>
      </c>
      <c r="S49" s="10">
        <f>FC_TRA_ROAD_P2W_E!S49+FC_TRA_ROAD_CAR_E!S49+FC_TRA_ROAD_BUS_E!S49+FC_TRA_ROAD_LCV_E!S49+FC_TRA_ROAD_HGV_E!S49</f>
        <v>0</v>
      </c>
      <c r="T49" s="10">
        <f>FC_TRA_ROAD_P2W_E!T49+FC_TRA_ROAD_CAR_E!T49+FC_TRA_ROAD_BUS_E!T49+FC_TRA_ROAD_LCV_E!T49+FC_TRA_ROAD_HGV_E!T49</f>
        <v>0</v>
      </c>
      <c r="U49" s="10">
        <f>FC_TRA_ROAD_P2W_E!U49+FC_TRA_ROAD_CAR_E!U49+FC_TRA_ROAD_BUS_E!U49+FC_TRA_ROAD_LCV_E!U49+FC_TRA_ROAD_HGV_E!U49</f>
        <v>0</v>
      </c>
      <c r="V49" s="10">
        <f>FC_TRA_ROAD_P2W_E!V49+FC_TRA_ROAD_CAR_E!V49+FC_TRA_ROAD_BUS_E!V49+FC_TRA_ROAD_LCV_E!V49+FC_TRA_ROAD_HGV_E!V49</f>
        <v>0</v>
      </c>
      <c r="W49" s="10">
        <f>FC_TRA_ROAD_P2W_E!W49+FC_TRA_ROAD_CAR_E!W49+FC_TRA_ROAD_BUS_E!W49+FC_TRA_ROAD_LCV_E!W49+FC_TRA_ROAD_HGV_E!W49</f>
        <v>0</v>
      </c>
      <c r="X49" s="10">
        <f>FC_TRA_ROAD_P2W_E!X49+FC_TRA_ROAD_CAR_E!X49+FC_TRA_ROAD_BUS_E!X49+FC_TRA_ROAD_LCV_E!X49+FC_TRA_ROAD_HGV_E!X49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FC_TRA_ROAD_P2W_E!C50+FC_TRA_ROAD_CAR_E!C50+FC_TRA_ROAD_BUS_E!C50+FC_TRA_ROAD_LCV_E!C50+FC_TRA_ROAD_HGV_E!C50</f>
        <v>0</v>
      </c>
      <c r="D50" s="10">
        <f>FC_TRA_ROAD_P2W_E!D50+FC_TRA_ROAD_CAR_E!D50+FC_TRA_ROAD_BUS_E!D50+FC_TRA_ROAD_LCV_E!D50+FC_TRA_ROAD_HGV_E!D50</f>
        <v>0</v>
      </c>
      <c r="E50" s="10">
        <f>FC_TRA_ROAD_P2W_E!E50+FC_TRA_ROAD_CAR_E!E50+FC_TRA_ROAD_BUS_E!E50+FC_TRA_ROAD_LCV_E!E50+FC_TRA_ROAD_HGV_E!E50</f>
        <v>0</v>
      </c>
      <c r="F50" s="10">
        <f>FC_TRA_ROAD_P2W_E!F50+FC_TRA_ROAD_CAR_E!F50+FC_TRA_ROAD_BUS_E!F50+FC_TRA_ROAD_LCV_E!F50+FC_TRA_ROAD_HGV_E!F50</f>
        <v>0</v>
      </c>
      <c r="G50" s="10">
        <f>FC_TRA_ROAD_P2W_E!G50+FC_TRA_ROAD_CAR_E!G50+FC_TRA_ROAD_BUS_E!G50+FC_TRA_ROAD_LCV_E!G50+FC_TRA_ROAD_HGV_E!G50</f>
        <v>0</v>
      </c>
      <c r="H50" s="10">
        <f>FC_TRA_ROAD_P2W_E!H50+FC_TRA_ROAD_CAR_E!H50+FC_TRA_ROAD_BUS_E!H50+FC_TRA_ROAD_LCV_E!H50+FC_TRA_ROAD_HGV_E!H50</f>
        <v>0</v>
      </c>
      <c r="I50" s="10">
        <f>FC_TRA_ROAD_P2W_E!I50+FC_TRA_ROAD_CAR_E!I50+FC_TRA_ROAD_BUS_E!I50+FC_TRA_ROAD_LCV_E!I50+FC_TRA_ROAD_HGV_E!I50</f>
        <v>0</v>
      </c>
      <c r="J50" s="10">
        <f>FC_TRA_ROAD_P2W_E!J50+FC_TRA_ROAD_CAR_E!J50+FC_TRA_ROAD_BUS_E!J50+FC_TRA_ROAD_LCV_E!J50+FC_TRA_ROAD_HGV_E!J50</f>
        <v>0</v>
      </c>
      <c r="K50" s="10">
        <f>FC_TRA_ROAD_P2W_E!K50+FC_TRA_ROAD_CAR_E!K50+FC_TRA_ROAD_BUS_E!K50+FC_TRA_ROAD_LCV_E!K50+FC_TRA_ROAD_HGV_E!K50</f>
        <v>0</v>
      </c>
      <c r="L50" s="10">
        <f>FC_TRA_ROAD_P2W_E!L50+FC_TRA_ROAD_CAR_E!L50+FC_TRA_ROAD_BUS_E!L50+FC_TRA_ROAD_LCV_E!L50+FC_TRA_ROAD_HGV_E!L50</f>
        <v>0</v>
      </c>
      <c r="M50" s="10">
        <f>FC_TRA_ROAD_P2W_E!M50+FC_TRA_ROAD_CAR_E!M50+FC_TRA_ROAD_BUS_E!M50+FC_TRA_ROAD_LCV_E!M50+FC_TRA_ROAD_HGV_E!M50</f>
        <v>0</v>
      </c>
      <c r="N50" s="10">
        <f>FC_TRA_ROAD_P2W_E!N50+FC_TRA_ROAD_CAR_E!N50+FC_TRA_ROAD_BUS_E!N50+FC_TRA_ROAD_LCV_E!N50+FC_TRA_ROAD_HGV_E!N50</f>
        <v>0</v>
      </c>
      <c r="O50" s="10">
        <f>FC_TRA_ROAD_P2W_E!O50+FC_TRA_ROAD_CAR_E!O50+FC_TRA_ROAD_BUS_E!O50+FC_TRA_ROAD_LCV_E!O50+FC_TRA_ROAD_HGV_E!O50</f>
        <v>0</v>
      </c>
      <c r="P50" s="10">
        <f>FC_TRA_ROAD_P2W_E!P50+FC_TRA_ROAD_CAR_E!P50+FC_TRA_ROAD_BUS_E!P50+FC_TRA_ROAD_LCV_E!P50+FC_TRA_ROAD_HGV_E!P50</f>
        <v>0</v>
      </c>
      <c r="Q50" s="10">
        <f>FC_TRA_ROAD_P2W_E!Q50+FC_TRA_ROAD_CAR_E!Q50+FC_TRA_ROAD_BUS_E!Q50+FC_TRA_ROAD_LCV_E!Q50+FC_TRA_ROAD_HGV_E!Q50</f>
        <v>0</v>
      </c>
      <c r="R50" s="10">
        <f>FC_TRA_ROAD_P2W_E!R50+FC_TRA_ROAD_CAR_E!R50+FC_TRA_ROAD_BUS_E!R50+FC_TRA_ROAD_LCV_E!R50+FC_TRA_ROAD_HGV_E!R50</f>
        <v>0</v>
      </c>
      <c r="S50" s="10">
        <f>FC_TRA_ROAD_P2W_E!S50+FC_TRA_ROAD_CAR_E!S50+FC_TRA_ROAD_BUS_E!S50+FC_TRA_ROAD_LCV_E!S50+FC_TRA_ROAD_HGV_E!S50</f>
        <v>0</v>
      </c>
      <c r="T50" s="10">
        <f>FC_TRA_ROAD_P2W_E!T50+FC_TRA_ROAD_CAR_E!T50+FC_TRA_ROAD_BUS_E!T50+FC_TRA_ROAD_LCV_E!T50+FC_TRA_ROAD_HGV_E!T50</f>
        <v>0</v>
      </c>
      <c r="U50" s="10">
        <f>FC_TRA_ROAD_P2W_E!U50+FC_TRA_ROAD_CAR_E!U50+FC_TRA_ROAD_BUS_E!U50+FC_TRA_ROAD_LCV_E!U50+FC_TRA_ROAD_HGV_E!U50</f>
        <v>0</v>
      </c>
      <c r="V50" s="10">
        <f>FC_TRA_ROAD_P2W_E!V50+FC_TRA_ROAD_CAR_E!V50+FC_TRA_ROAD_BUS_E!V50+FC_TRA_ROAD_LCV_E!V50+FC_TRA_ROAD_HGV_E!V50</f>
        <v>0</v>
      </c>
      <c r="W50" s="10">
        <f>FC_TRA_ROAD_P2W_E!W50+FC_TRA_ROAD_CAR_E!W50+FC_TRA_ROAD_BUS_E!W50+FC_TRA_ROAD_LCV_E!W50+FC_TRA_ROAD_HGV_E!W50</f>
        <v>0</v>
      </c>
      <c r="X50" s="10">
        <f>FC_TRA_ROAD_P2W_E!X50+FC_TRA_ROAD_CAR_E!X50+FC_TRA_ROAD_BUS_E!X50+FC_TRA_ROAD_LCV_E!X50+FC_TRA_ROAD_HGV_E!X50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FC_TRA_ROAD_P2W_E!C51+FC_TRA_ROAD_CAR_E!C51+FC_TRA_ROAD_BUS_E!C51+FC_TRA_ROAD_LCV_E!C51+FC_TRA_ROAD_HGV_E!C51</f>
        <v>0.15047291487532241</v>
      </c>
      <c r="D51" s="37">
        <f>FC_TRA_ROAD_P2W_E!D51+FC_TRA_ROAD_CAR_E!D51+FC_TRA_ROAD_BUS_E!D51+FC_TRA_ROAD_LCV_E!D51+FC_TRA_ROAD_HGV_E!D51</f>
        <v>0.23645743766122099</v>
      </c>
      <c r="E51" s="37">
        <f>FC_TRA_ROAD_P2W_E!E51+FC_TRA_ROAD_CAR_E!E51+FC_TRA_ROAD_BUS_E!E51+FC_TRA_ROAD_LCV_E!E51+FC_TRA_ROAD_HGV_E!E51</f>
        <v>0.3869303525365434</v>
      </c>
      <c r="F51" s="37">
        <f>FC_TRA_ROAD_P2W_E!F51+FC_TRA_ROAD_CAR_E!F51+FC_TRA_ROAD_BUS_E!F51+FC_TRA_ROAD_LCV_E!F51+FC_TRA_ROAD_HGV_E!F51</f>
        <v>0.53740326741186584</v>
      </c>
      <c r="G51" s="37">
        <f>FC_TRA_ROAD_P2W_E!G51+FC_TRA_ROAD_CAR_E!G51+FC_TRA_ROAD_BUS_E!G51+FC_TRA_ROAD_LCV_E!G51+FC_TRA_ROAD_HGV_E!G51</f>
        <v>0.66638005159071367</v>
      </c>
      <c r="H51" s="37">
        <f>FC_TRA_ROAD_P2W_E!H51+FC_TRA_ROAD_CAR_E!H51+FC_TRA_ROAD_BUS_E!H51+FC_TRA_ROAD_LCV_E!H51+FC_TRA_ROAD_HGV_E!H51</f>
        <v>0.73086844368013748</v>
      </c>
      <c r="I51" s="37">
        <f>FC_TRA_ROAD_P2W_E!I51+FC_TRA_ROAD_CAR_E!I51+FC_TRA_ROAD_BUS_E!I51+FC_TRA_ROAD_LCV_E!I51+FC_TRA_ROAD_HGV_E!I51</f>
        <v>1.3327601031814269</v>
      </c>
      <c r="J51" s="37">
        <f>FC_TRA_ROAD_P2W_E!J51+FC_TRA_ROAD_CAR_E!J51+FC_TRA_ROAD_BUS_E!J51+FC_TRA_ROAD_LCV_E!J51+FC_TRA_ROAD_HGV_E!J51</f>
        <v>2.1066208082545139</v>
      </c>
      <c r="K51" s="37">
        <f>FC_TRA_ROAD_P2W_E!K51+FC_TRA_ROAD_CAR_E!K51+FC_TRA_ROAD_BUS_E!K51+FC_TRA_ROAD_LCV_E!K51+FC_TRA_ROAD_HGV_E!K51</f>
        <v>3.1169389509888221</v>
      </c>
      <c r="L51" s="37">
        <f>FC_TRA_ROAD_P2W_E!L51+FC_TRA_ROAD_CAR_E!L51+FC_TRA_ROAD_BUS_E!L51+FC_TRA_ROAD_LCV_E!L51+FC_TRA_ROAD_HGV_E!L51</f>
        <v>6.2768701633705932</v>
      </c>
      <c r="M51" s="37">
        <f>FC_TRA_ROAD_P2W_E!M51+FC_TRA_ROAD_CAR_E!M51+FC_TRA_ROAD_BUS_E!M51+FC_TRA_ROAD_LCV_E!M51+FC_TRA_ROAD_HGV_E!M51</f>
        <v>9.2648323301805675</v>
      </c>
      <c r="N51" s="37">
        <f>FC_TRA_ROAD_P2W_E!N51+FC_TRA_ROAD_CAR_E!N51+FC_TRA_ROAD_BUS_E!N51+FC_TRA_ROAD_LCV_E!N51+FC_TRA_ROAD_HGV_E!N51</f>
        <v>17.282803095442819</v>
      </c>
      <c r="O51" s="37">
        <f>FC_TRA_ROAD_P2W_E!O51+FC_TRA_ROAD_CAR_E!O51+FC_TRA_ROAD_BUS_E!O51+FC_TRA_ROAD_LCV_E!O51+FC_TRA_ROAD_HGV_E!O51</f>
        <v>23.710146173688745</v>
      </c>
      <c r="P51" s="37">
        <f>FC_TRA_ROAD_P2W_E!P51+FC_TRA_ROAD_CAR_E!P51+FC_TRA_ROAD_BUS_E!P51+FC_TRA_ROAD_LCV_E!P51+FC_TRA_ROAD_HGV_E!P51</f>
        <v>26.182201203783315</v>
      </c>
      <c r="Q51" s="37">
        <f>FC_TRA_ROAD_P2W_E!Q51+FC_TRA_ROAD_CAR_E!Q51+FC_TRA_ROAD_BUS_E!Q51+FC_TRA_ROAD_LCV_E!Q51+FC_TRA_ROAD_HGV_E!Q51</f>
        <v>30.459931212381768</v>
      </c>
      <c r="R51" s="37">
        <f>FC_TRA_ROAD_P2W_E!R51+FC_TRA_ROAD_CAR_E!R51+FC_TRA_ROAD_BUS_E!R51+FC_TRA_ROAD_LCV_E!R51+FC_TRA_ROAD_HGV_E!R51</f>
        <v>36.069561478933792</v>
      </c>
      <c r="S51" s="37">
        <f>FC_TRA_ROAD_P2W_E!S51+FC_TRA_ROAD_CAR_E!S51+FC_TRA_ROAD_BUS_E!S51+FC_TRA_ROAD_LCV_E!S51+FC_TRA_ROAD_HGV_E!S51</f>
        <v>44.632416165090277</v>
      </c>
      <c r="T51" s="37">
        <f>FC_TRA_ROAD_P2W_E!T51+FC_TRA_ROAD_CAR_E!T51+FC_TRA_ROAD_BUS_E!T51+FC_TRA_ROAD_LCV_E!T51+FC_TRA_ROAD_HGV_E!T51</f>
        <v>56.99294926913155</v>
      </c>
      <c r="U51" s="37">
        <f>FC_TRA_ROAD_P2W_E!U51+FC_TRA_ROAD_CAR_E!U51+FC_TRA_ROAD_BUS_E!U51+FC_TRA_ROAD_LCV_E!U51+FC_TRA_ROAD_HGV_E!U51</f>
        <v>59.754772141014612</v>
      </c>
      <c r="V51" s="37">
        <f>FC_TRA_ROAD_P2W_E!V51+FC_TRA_ROAD_CAR_E!V51+FC_TRA_ROAD_BUS_E!V51+FC_TRA_ROAD_LCV_E!V51+FC_TRA_ROAD_HGV_E!V51</f>
        <v>63.796388650042992</v>
      </c>
      <c r="W51" s="37">
        <f>FC_TRA_ROAD_P2W_E!W51+FC_TRA_ROAD_CAR_E!W51+FC_TRA_ROAD_BUS_E!W51+FC_TRA_ROAD_LCV_E!W51+FC_TRA_ROAD_HGV_E!W51</f>
        <v>60.409200343938096</v>
      </c>
      <c r="X51" s="37">
        <f>FC_TRA_ROAD_P2W_E!X51+FC_TRA_ROAD_CAR_E!X51+FC_TRA_ROAD_BUS_E!X51+FC_TRA_ROAD_LCV_E!X51+FC_TRA_ROAD_HGV_E!X51</f>
        <v>61.804643164230427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8">SUM(C53:C70)</f>
        <v>0</v>
      </c>
      <c r="D52" s="37">
        <f t="shared" ref="D52:W52" si="29">SUM(D53:D70)</f>
        <v>0</v>
      </c>
      <c r="E52" s="37">
        <f t="shared" si="29"/>
        <v>0</v>
      </c>
      <c r="F52" s="37">
        <f t="shared" si="29"/>
        <v>0</v>
      </c>
      <c r="G52" s="37">
        <f t="shared" si="29"/>
        <v>0</v>
      </c>
      <c r="H52" s="37">
        <f t="shared" si="29"/>
        <v>0</v>
      </c>
      <c r="I52" s="37">
        <f t="shared" si="29"/>
        <v>40.818744625967319</v>
      </c>
      <c r="J52" s="37">
        <f t="shared" si="29"/>
        <v>330.41943250214956</v>
      </c>
      <c r="K52" s="37">
        <f t="shared" si="29"/>
        <v>287.23843508168534</v>
      </c>
      <c r="L52" s="37">
        <f t="shared" si="29"/>
        <v>373.44987102321591</v>
      </c>
      <c r="M52" s="37">
        <f t="shared" si="29"/>
        <v>228.6949269131556</v>
      </c>
      <c r="N52" s="37">
        <f t="shared" si="29"/>
        <v>321.29552880481504</v>
      </c>
      <c r="O52" s="37">
        <f t="shared" si="29"/>
        <v>311.8133276010318</v>
      </c>
      <c r="P52" s="37">
        <f t="shared" si="29"/>
        <v>298.31848667239899</v>
      </c>
      <c r="Q52" s="37">
        <f t="shared" si="29"/>
        <v>348.38065348237308</v>
      </c>
      <c r="R52" s="37">
        <f t="shared" si="29"/>
        <v>293.52175408426478</v>
      </c>
      <c r="S52" s="37">
        <f t="shared" si="29"/>
        <v>235.2821152192605</v>
      </c>
      <c r="T52" s="37">
        <f t="shared" si="29"/>
        <v>302.30593293207221</v>
      </c>
      <c r="U52" s="37">
        <f t="shared" si="29"/>
        <v>491.02166809974204</v>
      </c>
      <c r="V52" s="37">
        <f t="shared" si="29"/>
        <v>606.00206362854681</v>
      </c>
      <c r="W52" s="37">
        <f t="shared" si="29"/>
        <v>518.10171969045575</v>
      </c>
      <c r="X52" s="37">
        <f t="shared" ref="X52" si="30">SUM(X53:X70)</f>
        <v>591.60017196904562</v>
      </c>
    </row>
    <row r="53" spans="1:24" ht="11.25" customHeight="1" x14ac:dyDescent="0.2">
      <c r="A53" s="42" t="s">
        <v>93</v>
      </c>
      <c r="B53" s="9" t="s">
        <v>94</v>
      </c>
      <c r="C53" s="10">
        <f>FC_TRA_ROAD_P2W_E!C53+FC_TRA_ROAD_CAR_E!C53+FC_TRA_ROAD_BUS_E!C53+FC_TRA_ROAD_LCV_E!C53+FC_TRA_ROAD_HGV_E!C53</f>
        <v>0</v>
      </c>
      <c r="D53" s="10">
        <f>FC_TRA_ROAD_P2W_E!D53+FC_TRA_ROAD_CAR_E!D53+FC_TRA_ROAD_BUS_E!D53+FC_TRA_ROAD_LCV_E!D53+FC_TRA_ROAD_HGV_E!D53</f>
        <v>0</v>
      </c>
      <c r="E53" s="10">
        <f>FC_TRA_ROAD_P2W_E!E53+FC_TRA_ROAD_CAR_E!E53+FC_TRA_ROAD_BUS_E!E53+FC_TRA_ROAD_LCV_E!E53+FC_TRA_ROAD_HGV_E!E53</f>
        <v>0</v>
      </c>
      <c r="F53" s="10">
        <f>FC_TRA_ROAD_P2W_E!F53+FC_TRA_ROAD_CAR_E!F53+FC_TRA_ROAD_BUS_E!F53+FC_TRA_ROAD_LCV_E!F53+FC_TRA_ROAD_HGV_E!F53</f>
        <v>0</v>
      </c>
      <c r="G53" s="10">
        <f>FC_TRA_ROAD_P2W_E!G53+FC_TRA_ROAD_CAR_E!G53+FC_TRA_ROAD_BUS_E!G53+FC_TRA_ROAD_LCV_E!G53+FC_TRA_ROAD_HGV_E!G53</f>
        <v>0</v>
      </c>
      <c r="H53" s="10">
        <f>FC_TRA_ROAD_P2W_E!H53+FC_TRA_ROAD_CAR_E!H53+FC_TRA_ROAD_BUS_E!H53+FC_TRA_ROAD_LCV_E!H53+FC_TRA_ROAD_HGV_E!H53</f>
        <v>0</v>
      </c>
      <c r="I53" s="10">
        <f>FC_TRA_ROAD_P2W_E!I53+FC_TRA_ROAD_CAR_E!I53+FC_TRA_ROAD_BUS_E!I53+FC_TRA_ROAD_LCV_E!I53+FC_TRA_ROAD_HGV_E!I53</f>
        <v>0</v>
      </c>
      <c r="J53" s="10">
        <f>FC_TRA_ROAD_P2W_E!J53+FC_TRA_ROAD_CAR_E!J53+FC_TRA_ROAD_BUS_E!J53+FC_TRA_ROAD_LCV_E!J53+FC_TRA_ROAD_HGV_E!J53</f>
        <v>0</v>
      </c>
      <c r="K53" s="10">
        <f>FC_TRA_ROAD_P2W_E!K53+FC_TRA_ROAD_CAR_E!K53+FC_TRA_ROAD_BUS_E!K53+FC_TRA_ROAD_LCV_E!K53+FC_TRA_ROAD_HGV_E!K53</f>
        <v>0</v>
      </c>
      <c r="L53" s="10">
        <f>FC_TRA_ROAD_P2W_E!L53+FC_TRA_ROAD_CAR_E!L53+FC_TRA_ROAD_BUS_E!L53+FC_TRA_ROAD_LCV_E!L53+FC_TRA_ROAD_HGV_E!L53</f>
        <v>0</v>
      </c>
      <c r="M53" s="10">
        <f>FC_TRA_ROAD_P2W_E!M53+FC_TRA_ROAD_CAR_E!M53+FC_TRA_ROAD_BUS_E!M53+FC_TRA_ROAD_LCV_E!M53+FC_TRA_ROAD_HGV_E!M53</f>
        <v>0</v>
      </c>
      <c r="N53" s="10">
        <f>FC_TRA_ROAD_P2W_E!N53+FC_TRA_ROAD_CAR_E!N53+FC_TRA_ROAD_BUS_E!N53+FC_TRA_ROAD_LCV_E!N53+FC_TRA_ROAD_HGV_E!N53</f>
        <v>0</v>
      </c>
      <c r="O53" s="10">
        <f>FC_TRA_ROAD_P2W_E!O53+FC_TRA_ROAD_CAR_E!O53+FC_TRA_ROAD_BUS_E!O53+FC_TRA_ROAD_LCV_E!O53+FC_TRA_ROAD_HGV_E!O53</f>
        <v>0</v>
      </c>
      <c r="P53" s="10">
        <f>FC_TRA_ROAD_P2W_E!P53+FC_TRA_ROAD_CAR_E!P53+FC_TRA_ROAD_BUS_E!P53+FC_TRA_ROAD_LCV_E!P53+FC_TRA_ROAD_HGV_E!P53</f>
        <v>0</v>
      </c>
      <c r="Q53" s="10">
        <f>FC_TRA_ROAD_P2W_E!Q53+FC_TRA_ROAD_CAR_E!Q53+FC_TRA_ROAD_BUS_E!Q53+FC_TRA_ROAD_LCV_E!Q53+FC_TRA_ROAD_HGV_E!Q53</f>
        <v>0</v>
      </c>
      <c r="R53" s="10">
        <f>FC_TRA_ROAD_P2W_E!R53+FC_TRA_ROAD_CAR_E!R53+FC_TRA_ROAD_BUS_E!R53+FC_TRA_ROAD_LCV_E!R53+FC_TRA_ROAD_HGV_E!R53</f>
        <v>0</v>
      </c>
      <c r="S53" s="10">
        <f>FC_TRA_ROAD_P2W_E!S53+FC_TRA_ROAD_CAR_E!S53+FC_TRA_ROAD_BUS_E!S53+FC_TRA_ROAD_LCV_E!S53+FC_TRA_ROAD_HGV_E!S53</f>
        <v>0</v>
      </c>
      <c r="T53" s="10">
        <f>FC_TRA_ROAD_P2W_E!T53+FC_TRA_ROAD_CAR_E!T53+FC_TRA_ROAD_BUS_E!T53+FC_TRA_ROAD_LCV_E!T53+FC_TRA_ROAD_HGV_E!T53</f>
        <v>0</v>
      </c>
      <c r="U53" s="10">
        <f>FC_TRA_ROAD_P2W_E!U53+FC_TRA_ROAD_CAR_E!U53+FC_TRA_ROAD_BUS_E!U53+FC_TRA_ROAD_LCV_E!U53+FC_TRA_ROAD_HGV_E!U53</f>
        <v>0</v>
      </c>
      <c r="V53" s="10">
        <f>FC_TRA_ROAD_P2W_E!V53+FC_TRA_ROAD_CAR_E!V53+FC_TRA_ROAD_BUS_E!V53+FC_TRA_ROAD_LCV_E!V53+FC_TRA_ROAD_HGV_E!V53</f>
        <v>0</v>
      </c>
      <c r="W53" s="10">
        <f>FC_TRA_ROAD_P2W_E!W53+FC_TRA_ROAD_CAR_E!W53+FC_TRA_ROAD_BUS_E!W53+FC_TRA_ROAD_LCV_E!W53+FC_TRA_ROAD_HGV_E!W53</f>
        <v>0</v>
      </c>
      <c r="X53" s="10">
        <f>FC_TRA_ROAD_P2W_E!X53+FC_TRA_ROAD_CAR_E!X53+FC_TRA_ROAD_BUS_E!X53+FC_TRA_ROAD_LCV_E!X53+FC_TRA_ROAD_HGV_E!X53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FC_TRA_ROAD_P2W_E!C54+FC_TRA_ROAD_CAR_E!C54+FC_TRA_ROAD_BUS_E!C54+FC_TRA_ROAD_LCV_E!C54+FC_TRA_ROAD_HGV_E!C54</f>
        <v>0</v>
      </c>
      <c r="D54" s="10">
        <f>FC_TRA_ROAD_P2W_E!D54+FC_TRA_ROAD_CAR_E!D54+FC_TRA_ROAD_BUS_E!D54+FC_TRA_ROAD_LCV_E!D54+FC_TRA_ROAD_HGV_E!D54</f>
        <v>0</v>
      </c>
      <c r="E54" s="10">
        <f>FC_TRA_ROAD_P2W_E!E54+FC_TRA_ROAD_CAR_E!E54+FC_TRA_ROAD_BUS_E!E54+FC_TRA_ROAD_LCV_E!E54+FC_TRA_ROAD_HGV_E!E54</f>
        <v>0</v>
      </c>
      <c r="F54" s="10">
        <f>FC_TRA_ROAD_P2W_E!F54+FC_TRA_ROAD_CAR_E!F54+FC_TRA_ROAD_BUS_E!F54+FC_TRA_ROAD_LCV_E!F54+FC_TRA_ROAD_HGV_E!F54</f>
        <v>0</v>
      </c>
      <c r="G54" s="10">
        <f>FC_TRA_ROAD_P2W_E!G54+FC_TRA_ROAD_CAR_E!G54+FC_TRA_ROAD_BUS_E!G54+FC_TRA_ROAD_LCV_E!G54+FC_TRA_ROAD_HGV_E!G54</f>
        <v>0</v>
      </c>
      <c r="H54" s="10">
        <f>FC_TRA_ROAD_P2W_E!H54+FC_TRA_ROAD_CAR_E!H54+FC_TRA_ROAD_BUS_E!H54+FC_TRA_ROAD_LCV_E!H54+FC_TRA_ROAD_HGV_E!H54</f>
        <v>0</v>
      </c>
      <c r="I54" s="10">
        <f>FC_TRA_ROAD_P2W_E!I54+FC_TRA_ROAD_CAR_E!I54+FC_TRA_ROAD_BUS_E!I54+FC_TRA_ROAD_LCV_E!I54+FC_TRA_ROAD_HGV_E!I54</f>
        <v>0</v>
      </c>
      <c r="J54" s="10">
        <f>FC_TRA_ROAD_P2W_E!J54+FC_TRA_ROAD_CAR_E!J54+FC_TRA_ROAD_BUS_E!J54+FC_TRA_ROAD_LCV_E!J54+FC_TRA_ROAD_HGV_E!J54</f>
        <v>0</v>
      </c>
      <c r="K54" s="10">
        <f>FC_TRA_ROAD_P2W_E!K54+FC_TRA_ROAD_CAR_E!K54+FC_TRA_ROAD_BUS_E!K54+FC_TRA_ROAD_LCV_E!K54+FC_TRA_ROAD_HGV_E!K54</f>
        <v>0</v>
      </c>
      <c r="L54" s="10">
        <f>FC_TRA_ROAD_P2W_E!L54+FC_TRA_ROAD_CAR_E!L54+FC_TRA_ROAD_BUS_E!L54+FC_TRA_ROAD_LCV_E!L54+FC_TRA_ROAD_HGV_E!L54</f>
        <v>0</v>
      </c>
      <c r="M54" s="10">
        <f>FC_TRA_ROAD_P2W_E!M54+FC_TRA_ROAD_CAR_E!M54+FC_TRA_ROAD_BUS_E!M54+FC_TRA_ROAD_LCV_E!M54+FC_TRA_ROAD_HGV_E!M54</f>
        <v>0</v>
      </c>
      <c r="N54" s="10">
        <f>FC_TRA_ROAD_P2W_E!N54+FC_TRA_ROAD_CAR_E!N54+FC_TRA_ROAD_BUS_E!N54+FC_TRA_ROAD_LCV_E!N54+FC_TRA_ROAD_HGV_E!N54</f>
        <v>0</v>
      </c>
      <c r="O54" s="10">
        <f>FC_TRA_ROAD_P2W_E!O54+FC_TRA_ROAD_CAR_E!O54+FC_TRA_ROAD_BUS_E!O54+FC_TRA_ROAD_LCV_E!O54+FC_TRA_ROAD_HGV_E!O54</f>
        <v>0</v>
      </c>
      <c r="P54" s="10">
        <f>FC_TRA_ROAD_P2W_E!P54+FC_TRA_ROAD_CAR_E!P54+FC_TRA_ROAD_BUS_E!P54+FC_TRA_ROAD_LCV_E!P54+FC_TRA_ROAD_HGV_E!P54</f>
        <v>0</v>
      </c>
      <c r="Q54" s="10">
        <f>FC_TRA_ROAD_P2W_E!Q54+FC_TRA_ROAD_CAR_E!Q54+FC_TRA_ROAD_BUS_E!Q54+FC_TRA_ROAD_LCV_E!Q54+FC_TRA_ROAD_HGV_E!Q54</f>
        <v>0</v>
      </c>
      <c r="R54" s="10">
        <f>FC_TRA_ROAD_P2W_E!R54+FC_TRA_ROAD_CAR_E!R54+FC_TRA_ROAD_BUS_E!R54+FC_TRA_ROAD_LCV_E!R54+FC_TRA_ROAD_HGV_E!R54</f>
        <v>0</v>
      </c>
      <c r="S54" s="10">
        <f>FC_TRA_ROAD_P2W_E!S54+FC_TRA_ROAD_CAR_E!S54+FC_TRA_ROAD_BUS_E!S54+FC_TRA_ROAD_LCV_E!S54+FC_TRA_ROAD_HGV_E!S54</f>
        <v>0</v>
      </c>
      <c r="T54" s="10">
        <f>FC_TRA_ROAD_P2W_E!T54+FC_TRA_ROAD_CAR_E!T54+FC_TRA_ROAD_BUS_E!T54+FC_TRA_ROAD_LCV_E!T54+FC_TRA_ROAD_HGV_E!T54</f>
        <v>0</v>
      </c>
      <c r="U54" s="10">
        <f>FC_TRA_ROAD_P2W_E!U54+FC_TRA_ROAD_CAR_E!U54+FC_TRA_ROAD_BUS_E!U54+FC_TRA_ROAD_LCV_E!U54+FC_TRA_ROAD_HGV_E!U54</f>
        <v>0</v>
      </c>
      <c r="V54" s="10">
        <f>FC_TRA_ROAD_P2W_E!V54+FC_TRA_ROAD_CAR_E!V54+FC_TRA_ROAD_BUS_E!V54+FC_TRA_ROAD_LCV_E!V54+FC_TRA_ROAD_HGV_E!V54</f>
        <v>0</v>
      </c>
      <c r="W54" s="10">
        <f>FC_TRA_ROAD_P2W_E!W54+FC_TRA_ROAD_CAR_E!W54+FC_TRA_ROAD_BUS_E!W54+FC_TRA_ROAD_LCV_E!W54+FC_TRA_ROAD_HGV_E!W54</f>
        <v>0</v>
      </c>
      <c r="X54" s="10">
        <f>FC_TRA_ROAD_P2W_E!X54+FC_TRA_ROAD_CAR_E!X54+FC_TRA_ROAD_BUS_E!X54+FC_TRA_ROAD_LCV_E!X54+FC_TRA_ROAD_HGV_E!X54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FC_TRA_ROAD_P2W_E!C55+FC_TRA_ROAD_CAR_E!C55+FC_TRA_ROAD_BUS_E!C55+FC_TRA_ROAD_LCV_E!C55+FC_TRA_ROAD_HGV_E!C55</f>
        <v>0</v>
      </c>
      <c r="D55" s="10">
        <f>FC_TRA_ROAD_P2W_E!D55+FC_TRA_ROAD_CAR_E!D55+FC_TRA_ROAD_BUS_E!D55+FC_TRA_ROAD_LCV_E!D55+FC_TRA_ROAD_HGV_E!D55</f>
        <v>0</v>
      </c>
      <c r="E55" s="10">
        <f>FC_TRA_ROAD_P2W_E!E55+FC_TRA_ROAD_CAR_E!E55+FC_TRA_ROAD_BUS_E!E55+FC_TRA_ROAD_LCV_E!E55+FC_TRA_ROAD_HGV_E!E55</f>
        <v>0</v>
      </c>
      <c r="F55" s="10">
        <f>FC_TRA_ROAD_P2W_E!F55+FC_TRA_ROAD_CAR_E!F55+FC_TRA_ROAD_BUS_E!F55+FC_TRA_ROAD_LCV_E!F55+FC_TRA_ROAD_HGV_E!F55</f>
        <v>0</v>
      </c>
      <c r="G55" s="10">
        <f>FC_TRA_ROAD_P2W_E!G55+FC_TRA_ROAD_CAR_E!G55+FC_TRA_ROAD_BUS_E!G55+FC_TRA_ROAD_LCV_E!G55+FC_TRA_ROAD_HGV_E!G55</f>
        <v>0</v>
      </c>
      <c r="H55" s="10">
        <f>FC_TRA_ROAD_P2W_E!H55+FC_TRA_ROAD_CAR_E!H55+FC_TRA_ROAD_BUS_E!H55+FC_TRA_ROAD_LCV_E!H55+FC_TRA_ROAD_HGV_E!H55</f>
        <v>0</v>
      </c>
      <c r="I55" s="10">
        <f>FC_TRA_ROAD_P2W_E!I55+FC_TRA_ROAD_CAR_E!I55+FC_TRA_ROAD_BUS_E!I55+FC_TRA_ROAD_LCV_E!I55+FC_TRA_ROAD_HGV_E!I55</f>
        <v>0</v>
      </c>
      <c r="J55" s="10">
        <f>FC_TRA_ROAD_P2W_E!J55+FC_TRA_ROAD_CAR_E!J55+FC_TRA_ROAD_BUS_E!J55+FC_TRA_ROAD_LCV_E!J55+FC_TRA_ROAD_HGV_E!J55</f>
        <v>0</v>
      </c>
      <c r="K55" s="10">
        <f>FC_TRA_ROAD_P2W_E!K55+FC_TRA_ROAD_CAR_E!K55+FC_TRA_ROAD_BUS_E!K55+FC_TRA_ROAD_LCV_E!K55+FC_TRA_ROAD_HGV_E!K55</f>
        <v>0</v>
      </c>
      <c r="L55" s="10">
        <f>FC_TRA_ROAD_P2W_E!L55+FC_TRA_ROAD_CAR_E!L55+FC_TRA_ROAD_BUS_E!L55+FC_TRA_ROAD_LCV_E!L55+FC_TRA_ROAD_HGV_E!L55</f>
        <v>0</v>
      </c>
      <c r="M55" s="10">
        <f>FC_TRA_ROAD_P2W_E!M55+FC_TRA_ROAD_CAR_E!M55+FC_TRA_ROAD_BUS_E!M55+FC_TRA_ROAD_LCV_E!M55+FC_TRA_ROAD_HGV_E!M55</f>
        <v>0</v>
      </c>
      <c r="N55" s="10">
        <f>FC_TRA_ROAD_P2W_E!N55+FC_TRA_ROAD_CAR_E!N55+FC_TRA_ROAD_BUS_E!N55+FC_TRA_ROAD_LCV_E!N55+FC_TRA_ROAD_HGV_E!N55</f>
        <v>0</v>
      </c>
      <c r="O55" s="10">
        <f>FC_TRA_ROAD_P2W_E!O55+FC_TRA_ROAD_CAR_E!O55+FC_TRA_ROAD_BUS_E!O55+FC_TRA_ROAD_LCV_E!O55+FC_TRA_ROAD_HGV_E!O55</f>
        <v>0</v>
      </c>
      <c r="P55" s="10">
        <f>FC_TRA_ROAD_P2W_E!P55+FC_TRA_ROAD_CAR_E!P55+FC_TRA_ROAD_BUS_E!P55+FC_TRA_ROAD_LCV_E!P55+FC_TRA_ROAD_HGV_E!P55</f>
        <v>0</v>
      </c>
      <c r="Q55" s="10">
        <f>FC_TRA_ROAD_P2W_E!Q55+FC_TRA_ROAD_CAR_E!Q55+FC_TRA_ROAD_BUS_E!Q55+FC_TRA_ROAD_LCV_E!Q55+FC_TRA_ROAD_HGV_E!Q55</f>
        <v>0</v>
      </c>
      <c r="R55" s="10">
        <f>FC_TRA_ROAD_P2W_E!R55+FC_TRA_ROAD_CAR_E!R55+FC_TRA_ROAD_BUS_E!R55+FC_TRA_ROAD_LCV_E!R55+FC_TRA_ROAD_HGV_E!R55</f>
        <v>0</v>
      </c>
      <c r="S55" s="10">
        <f>FC_TRA_ROAD_P2W_E!S55+FC_TRA_ROAD_CAR_E!S55+FC_TRA_ROAD_BUS_E!S55+FC_TRA_ROAD_LCV_E!S55+FC_TRA_ROAD_HGV_E!S55</f>
        <v>0</v>
      </c>
      <c r="T55" s="10">
        <f>FC_TRA_ROAD_P2W_E!T55+FC_TRA_ROAD_CAR_E!T55+FC_TRA_ROAD_BUS_E!T55+FC_TRA_ROAD_LCV_E!T55+FC_TRA_ROAD_HGV_E!T55</f>
        <v>0</v>
      </c>
      <c r="U55" s="10">
        <f>FC_TRA_ROAD_P2W_E!U55+FC_TRA_ROAD_CAR_E!U55+FC_TRA_ROAD_BUS_E!U55+FC_TRA_ROAD_LCV_E!U55+FC_TRA_ROAD_HGV_E!U55</f>
        <v>0</v>
      </c>
      <c r="V55" s="10">
        <f>FC_TRA_ROAD_P2W_E!V55+FC_TRA_ROAD_CAR_E!V55+FC_TRA_ROAD_BUS_E!V55+FC_TRA_ROAD_LCV_E!V55+FC_TRA_ROAD_HGV_E!V55</f>
        <v>0</v>
      </c>
      <c r="W55" s="10">
        <f>FC_TRA_ROAD_P2W_E!W55+FC_TRA_ROAD_CAR_E!W55+FC_TRA_ROAD_BUS_E!W55+FC_TRA_ROAD_LCV_E!W55+FC_TRA_ROAD_HGV_E!W55</f>
        <v>0</v>
      </c>
      <c r="X55" s="10">
        <f>FC_TRA_ROAD_P2W_E!X55+FC_TRA_ROAD_CAR_E!X55+FC_TRA_ROAD_BUS_E!X55+FC_TRA_ROAD_LCV_E!X55+FC_TRA_ROAD_HGV_E!X55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FC_TRA_ROAD_P2W_E!C56+FC_TRA_ROAD_CAR_E!C56+FC_TRA_ROAD_BUS_E!C56+FC_TRA_ROAD_LCV_E!C56+FC_TRA_ROAD_HGV_E!C56</f>
        <v>0</v>
      </c>
      <c r="D56" s="10">
        <f>FC_TRA_ROAD_P2W_E!D56+FC_TRA_ROAD_CAR_E!D56+FC_TRA_ROAD_BUS_E!D56+FC_TRA_ROAD_LCV_E!D56+FC_TRA_ROAD_HGV_E!D56</f>
        <v>0</v>
      </c>
      <c r="E56" s="10">
        <f>FC_TRA_ROAD_P2W_E!E56+FC_TRA_ROAD_CAR_E!E56+FC_TRA_ROAD_BUS_E!E56+FC_TRA_ROAD_LCV_E!E56+FC_TRA_ROAD_HGV_E!E56</f>
        <v>0</v>
      </c>
      <c r="F56" s="10">
        <f>FC_TRA_ROAD_P2W_E!F56+FC_TRA_ROAD_CAR_E!F56+FC_TRA_ROAD_BUS_E!F56+FC_TRA_ROAD_LCV_E!F56+FC_TRA_ROAD_HGV_E!F56</f>
        <v>0</v>
      </c>
      <c r="G56" s="10">
        <f>FC_TRA_ROAD_P2W_E!G56+FC_TRA_ROAD_CAR_E!G56+FC_TRA_ROAD_BUS_E!G56+FC_TRA_ROAD_LCV_E!G56+FC_TRA_ROAD_HGV_E!G56</f>
        <v>0</v>
      </c>
      <c r="H56" s="10">
        <f>FC_TRA_ROAD_P2W_E!H56+FC_TRA_ROAD_CAR_E!H56+FC_TRA_ROAD_BUS_E!H56+FC_TRA_ROAD_LCV_E!H56+FC_TRA_ROAD_HGV_E!H56</f>
        <v>0</v>
      </c>
      <c r="I56" s="10">
        <f>FC_TRA_ROAD_P2W_E!I56+FC_TRA_ROAD_CAR_E!I56+FC_TRA_ROAD_BUS_E!I56+FC_TRA_ROAD_LCV_E!I56+FC_TRA_ROAD_HGV_E!I56</f>
        <v>0</v>
      </c>
      <c r="J56" s="10">
        <f>FC_TRA_ROAD_P2W_E!J56+FC_TRA_ROAD_CAR_E!J56+FC_TRA_ROAD_BUS_E!J56+FC_TRA_ROAD_LCV_E!J56+FC_TRA_ROAD_HGV_E!J56</f>
        <v>0</v>
      </c>
      <c r="K56" s="10">
        <f>FC_TRA_ROAD_P2W_E!K56+FC_TRA_ROAD_CAR_E!K56+FC_TRA_ROAD_BUS_E!K56+FC_TRA_ROAD_LCV_E!K56+FC_TRA_ROAD_HGV_E!K56</f>
        <v>0</v>
      </c>
      <c r="L56" s="10">
        <f>FC_TRA_ROAD_P2W_E!L56+FC_TRA_ROAD_CAR_E!L56+FC_TRA_ROAD_BUS_E!L56+FC_TRA_ROAD_LCV_E!L56+FC_TRA_ROAD_HGV_E!L56</f>
        <v>0</v>
      </c>
      <c r="M56" s="10">
        <f>FC_TRA_ROAD_P2W_E!M56+FC_TRA_ROAD_CAR_E!M56+FC_TRA_ROAD_BUS_E!M56+FC_TRA_ROAD_LCV_E!M56+FC_TRA_ROAD_HGV_E!M56</f>
        <v>0</v>
      </c>
      <c r="N56" s="10">
        <f>FC_TRA_ROAD_P2W_E!N56+FC_TRA_ROAD_CAR_E!N56+FC_TRA_ROAD_BUS_E!N56+FC_TRA_ROAD_LCV_E!N56+FC_TRA_ROAD_HGV_E!N56</f>
        <v>0</v>
      </c>
      <c r="O56" s="10">
        <f>FC_TRA_ROAD_P2W_E!O56+FC_TRA_ROAD_CAR_E!O56+FC_TRA_ROAD_BUS_E!O56+FC_TRA_ROAD_LCV_E!O56+FC_TRA_ROAD_HGV_E!O56</f>
        <v>0</v>
      </c>
      <c r="P56" s="10">
        <f>FC_TRA_ROAD_P2W_E!P56+FC_TRA_ROAD_CAR_E!P56+FC_TRA_ROAD_BUS_E!P56+FC_TRA_ROAD_LCV_E!P56+FC_TRA_ROAD_HGV_E!P56</f>
        <v>0</v>
      </c>
      <c r="Q56" s="10">
        <f>FC_TRA_ROAD_P2W_E!Q56+FC_TRA_ROAD_CAR_E!Q56+FC_TRA_ROAD_BUS_E!Q56+FC_TRA_ROAD_LCV_E!Q56+FC_TRA_ROAD_HGV_E!Q56</f>
        <v>0</v>
      </c>
      <c r="R56" s="10">
        <f>FC_TRA_ROAD_P2W_E!R56+FC_TRA_ROAD_CAR_E!R56+FC_TRA_ROAD_BUS_E!R56+FC_TRA_ROAD_LCV_E!R56+FC_TRA_ROAD_HGV_E!R56</f>
        <v>0</v>
      </c>
      <c r="S56" s="10">
        <f>FC_TRA_ROAD_P2W_E!S56+FC_TRA_ROAD_CAR_E!S56+FC_TRA_ROAD_BUS_E!S56+FC_TRA_ROAD_LCV_E!S56+FC_TRA_ROAD_HGV_E!S56</f>
        <v>0</v>
      </c>
      <c r="T56" s="10">
        <f>FC_TRA_ROAD_P2W_E!T56+FC_TRA_ROAD_CAR_E!T56+FC_TRA_ROAD_BUS_E!T56+FC_TRA_ROAD_LCV_E!T56+FC_TRA_ROAD_HGV_E!T56</f>
        <v>0</v>
      </c>
      <c r="U56" s="10">
        <f>FC_TRA_ROAD_P2W_E!U56+FC_TRA_ROAD_CAR_E!U56+FC_TRA_ROAD_BUS_E!U56+FC_TRA_ROAD_LCV_E!U56+FC_TRA_ROAD_HGV_E!U56</f>
        <v>0</v>
      </c>
      <c r="V56" s="10">
        <f>FC_TRA_ROAD_P2W_E!V56+FC_TRA_ROAD_CAR_E!V56+FC_TRA_ROAD_BUS_E!V56+FC_TRA_ROAD_LCV_E!V56+FC_TRA_ROAD_HGV_E!V56</f>
        <v>0</v>
      </c>
      <c r="W56" s="10">
        <f>FC_TRA_ROAD_P2W_E!W56+FC_TRA_ROAD_CAR_E!W56+FC_TRA_ROAD_BUS_E!W56+FC_TRA_ROAD_LCV_E!W56+FC_TRA_ROAD_HGV_E!W56</f>
        <v>0</v>
      </c>
      <c r="X56" s="10">
        <f>FC_TRA_ROAD_P2W_E!X56+FC_TRA_ROAD_CAR_E!X56+FC_TRA_ROAD_BUS_E!X56+FC_TRA_ROAD_LCV_E!X56+FC_TRA_ROAD_HGV_E!X56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FC_TRA_ROAD_P2W_E!C57+FC_TRA_ROAD_CAR_E!C57+FC_TRA_ROAD_BUS_E!C57+FC_TRA_ROAD_LCV_E!C57+FC_TRA_ROAD_HGV_E!C57</f>
        <v>0</v>
      </c>
      <c r="D57" s="10">
        <f>FC_TRA_ROAD_P2W_E!D57+FC_TRA_ROAD_CAR_E!D57+FC_TRA_ROAD_BUS_E!D57+FC_TRA_ROAD_LCV_E!D57+FC_TRA_ROAD_HGV_E!D57</f>
        <v>0</v>
      </c>
      <c r="E57" s="10">
        <f>FC_TRA_ROAD_P2W_E!E57+FC_TRA_ROAD_CAR_E!E57+FC_TRA_ROAD_BUS_E!E57+FC_TRA_ROAD_LCV_E!E57+FC_TRA_ROAD_HGV_E!E57</f>
        <v>0</v>
      </c>
      <c r="F57" s="10">
        <f>FC_TRA_ROAD_P2W_E!F57+FC_TRA_ROAD_CAR_E!F57+FC_TRA_ROAD_BUS_E!F57+FC_TRA_ROAD_LCV_E!F57+FC_TRA_ROAD_HGV_E!F57</f>
        <v>0</v>
      </c>
      <c r="G57" s="10">
        <f>FC_TRA_ROAD_P2W_E!G57+FC_TRA_ROAD_CAR_E!G57+FC_TRA_ROAD_BUS_E!G57+FC_TRA_ROAD_LCV_E!G57+FC_TRA_ROAD_HGV_E!G57</f>
        <v>0</v>
      </c>
      <c r="H57" s="10">
        <f>FC_TRA_ROAD_P2W_E!H57+FC_TRA_ROAD_CAR_E!H57+FC_TRA_ROAD_BUS_E!H57+FC_TRA_ROAD_LCV_E!H57+FC_TRA_ROAD_HGV_E!H57</f>
        <v>0</v>
      </c>
      <c r="I57" s="10">
        <f>FC_TRA_ROAD_P2W_E!I57+FC_TRA_ROAD_CAR_E!I57+FC_TRA_ROAD_BUS_E!I57+FC_TRA_ROAD_LCV_E!I57+FC_TRA_ROAD_HGV_E!I57</f>
        <v>0</v>
      </c>
      <c r="J57" s="10">
        <f>FC_TRA_ROAD_P2W_E!J57+FC_TRA_ROAD_CAR_E!J57+FC_TRA_ROAD_BUS_E!J57+FC_TRA_ROAD_LCV_E!J57+FC_TRA_ROAD_HGV_E!J57</f>
        <v>0</v>
      </c>
      <c r="K57" s="10">
        <f>FC_TRA_ROAD_P2W_E!K57+FC_TRA_ROAD_CAR_E!K57+FC_TRA_ROAD_BUS_E!K57+FC_TRA_ROAD_LCV_E!K57+FC_TRA_ROAD_HGV_E!K57</f>
        <v>0</v>
      </c>
      <c r="L57" s="10">
        <f>FC_TRA_ROAD_P2W_E!L57+FC_TRA_ROAD_CAR_E!L57+FC_TRA_ROAD_BUS_E!L57+FC_TRA_ROAD_LCV_E!L57+FC_TRA_ROAD_HGV_E!L57</f>
        <v>0</v>
      </c>
      <c r="M57" s="10">
        <f>FC_TRA_ROAD_P2W_E!M57+FC_TRA_ROAD_CAR_E!M57+FC_TRA_ROAD_BUS_E!M57+FC_TRA_ROAD_LCV_E!M57+FC_TRA_ROAD_HGV_E!M57</f>
        <v>0</v>
      </c>
      <c r="N57" s="10">
        <f>FC_TRA_ROAD_P2W_E!N57+FC_TRA_ROAD_CAR_E!N57+FC_TRA_ROAD_BUS_E!N57+FC_TRA_ROAD_LCV_E!N57+FC_TRA_ROAD_HGV_E!N57</f>
        <v>0</v>
      </c>
      <c r="O57" s="10">
        <f>FC_TRA_ROAD_P2W_E!O57+FC_TRA_ROAD_CAR_E!O57+FC_TRA_ROAD_BUS_E!O57+FC_TRA_ROAD_LCV_E!O57+FC_TRA_ROAD_HGV_E!O57</f>
        <v>0</v>
      </c>
      <c r="P57" s="10">
        <f>FC_TRA_ROAD_P2W_E!P57+FC_TRA_ROAD_CAR_E!P57+FC_TRA_ROAD_BUS_E!P57+FC_TRA_ROAD_LCV_E!P57+FC_TRA_ROAD_HGV_E!P57</f>
        <v>0</v>
      </c>
      <c r="Q57" s="10">
        <f>FC_TRA_ROAD_P2W_E!Q57+FC_TRA_ROAD_CAR_E!Q57+FC_TRA_ROAD_BUS_E!Q57+FC_TRA_ROAD_LCV_E!Q57+FC_TRA_ROAD_HGV_E!Q57</f>
        <v>0</v>
      </c>
      <c r="R57" s="10">
        <f>FC_TRA_ROAD_P2W_E!R57+FC_TRA_ROAD_CAR_E!R57+FC_TRA_ROAD_BUS_E!R57+FC_TRA_ROAD_LCV_E!R57+FC_TRA_ROAD_HGV_E!R57</f>
        <v>0</v>
      </c>
      <c r="S57" s="10">
        <f>FC_TRA_ROAD_P2W_E!S57+FC_TRA_ROAD_CAR_E!S57+FC_TRA_ROAD_BUS_E!S57+FC_TRA_ROAD_LCV_E!S57+FC_TRA_ROAD_HGV_E!S57</f>
        <v>0</v>
      </c>
      <c r="T57" s="10">
        <f>FC_TRA_ROAD_P2W_E!T57+FC_TRA_ROAD_CAR_E!T57+FC_TRA_ROAD_BUS_E!T57+FC_TRA_ROAD_LCV_E!T57+FC_TRA_ROAD_HGV_E!T57</f>
        <v>0</v>
      </c>
      <c r="U57" s="10">
        <f>FC_TRA_ROAD_P2W_E!U57+FC_TRA_ROAD_CAR_E!U57+FC_TRA_ROAD_BUS_E!U57+FC_TRA_ROAD_LCV_E!U57+FC_TRA_ROAD_HGV_E!U57</f>
        <v>0</v>
      </c>
      <c r="V57" s="10">
        <f>FC_TRA_ROAD_P2W_E!V57+FC_TRA_ROAD_CAR_E!V57+FC_TRA_ROAD_BUS_E!V57+FC_TRA_ROAD_LCV_E!V57+FC_TRA_ROAD_HGV_E!V57</f>
        <v>0</v>
      </c>
      <c r="W57" s="10">
        <f>FC_TRA_ROAD_P2W_E!W57+FC_TRA_ROAD_CAR_E!W57+FC_TRA_ROAD_BUS_E!W57+FC_TRA_ROAD_LCV_E!W57+FC_TRA_ROAD_HGV_E!W57</f>
        <v>0</v>
      </c>
      <c r="X57" s="10">
        <f>FC_TRA_ROAD_P2W_E!X57+FC_TRA_ROAD_CAR_E!X57+FC_TRA_ROAD_BUS_E!X57+FC_TRA_ROAD_LCV_E!X57+FC_TRA_ROAD_HGV_E!X57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FC_TRA_ROAD_P2W_E!C58+FC_TRA_ROAD_CAR_E!C58+FC_TRA_ROAD_BUS_E!C58+FC_TRA_ROAD_LCV_E!C58+FC_TRA_ROAD_HGV_E!C58</f>
        <v>0</v>
      </c>
      <c r="D58" s="10">
        <f>FC_TRA_ROAD_P2W_E!D58+FC_TRA_ROAD_CAR_E!D58+FC_TRA_ROAD_BUS_E!D58+FC_TRA_ROAD_LCV_E!D58+FC_TRA_ROAD_HGV_E!D58</f>
        <v>0</v>
      </c>
      <c r="E58" s="10">
        <f>FC_TRA_ROAD_P2W_E!E58+FC_TRA_ROAD_CAR_E!E58+FC_TRA_ROAD_BUS_E!E58+FC_TRA_ROAD_LCV_E!E58+FC_TRA_ROAD_HGV_E!E58</f>
        <v>0</v>
      </c>
      <c r="F58" s="10">
        <f>FC_TRA_ROAD_P2W_E!F58+FC_TRA_ROAD_CAR_E!F58+FC_TRA_ROAD_BUS_E!F58+FC_TRA_ROAD_LCV_E!F58+FC_TRA_ROAD_HGV_E!F58</f>
        <v>0</v>
      </c>
      <c r="G58" s="10">
        <f>FC_TRA_ROAD_P2W_E!G58+FC_TRA_ROAD_CAR_E!G58+FC_TRA_ROAD_BUS_E!G58+FC_TRA_ROAD_LCV_E!G58+FC_TRA_ROAD_HGV_E!G58</f>
        <v>0</v>
      </c>
      <c r="H58" s="10">
        <f>FC_TRA_ROAD_P2W_E!H58+FC_TRA_ROAD_CAR_E!H58+FC_TRA_ROAD_BUS_E!H58+FC_TRA_ROAD_LCV_E!H58+FC_TRA_ROAD_HGV_E!H58</f>
        <v>0</v>
      </c>
      <c r="I58" s="10">
        <f>FC_TRA_ROAD_P2W_E!I58+FC_TRA_ROAD_CAR_E!I58+FC_TRA_ROAD_BUS_E!I58+FC_TRA_ROAD_LCV_E!I58+FC_TRA_ROAD_HGV_E!I58</f>
        <v>0</v>
      </c>
      <c r="J58" s="10">
        <f>FC_TRA_ROAD_P2W_E!J58+FC_TRA_ROAD_CAR_E!J58+FC_TRA_ROAD_BUS_E!J58+FC_TRA_ROAD_LCV_E!J58+FC_TRA_ROAD_HGV_E!J58</f>
        <v>0</v>
      </c>
      <c r="K58" s="10">
        <f>FC_TRA_ROAD_P2W_E!K58+FC_TRA_ROAD_CAR_E!K58+FC_TRA_ROAD_BUS_E!K58+FC_TRA_ROAD_LCV_E!K58+FC_TRA_ROAD_HGV_E!K58</f>
        <v>0</v>
      </c>
      <c r="L58" s="10">
        <f>FC_TRA_ROAD_P2W_E!L58+FC_TRA_ROAD_CAR_E!L58+FC_TRA_ROAD_BUS_E!L58+FC_TRA_ROAD_LCV_E!L58+FC_TRA_ROAD_HGV_E!L58</f>
        <v>0</v>
      </c>
      <c r="M58" s="10">
        <f>FC_TRA_ROAD_P2W_E!M58+FC_TRA_ROAD_CAR_E!M58+FC_TRA_ROAD_BUS_E!M58+FC_TRA_ROAD_LCV_E!M58+FC_TRA_ROAD_HGV_E!M58</f>
        <v>0</v>
      </c>
      <c r="N58" s="10">
        <f>FC_TRA_ROAD_P2W_E!N58+FC_TRA_ROAD_CAR_E!N58+FC_TRA_ROAD_BUS_E!N58+FC_TRA_ROAD_LCV_E!N58+FC_TRA_ROAD_HGV_E!N58</f>
        <v>0</v>
      </c>
      <c r="O58" s="10">
        <f>FC_TRA_ROAD_P2W_E!O58+FC_TRA_ROAD_CAR_E!O58+FC_TRA_ROAD_BUS_E!O58+FC_TRA_ROAD_LCV_E!O58+FC_TRA_ROAD_HGV_E!O58</f>
        <v>0</v>
      </c>
      <c r="P58" s="10">
        <f>FC_TRA_ROAD_P2W_E!P58+FC_TRA_ROAD_CAR_E!P58+FC_TRA_ROAD_BUS_E!P58+FC_TRA_ROAD_LCV_E!P58+FC_TRA_ROAD_HGV_E!P58</f>
        <v>0</v>
      </c>
      <c r="Q58" s="10">
        <f>FC_TRA_ROAD_P2W_E!Q58+FC_TRA_ROAD_CAR_E!Q58+FC_TRA_ROAD_BUS_E!Q58+FC_TRA_ROAD_LCV_E!Q58+FC_TRA_ROAD_HGV_E!Q58</f>
        <v>0</v>
      </c>
      <c r="R58" s="10">
        <f>FC_TRA_ROAD_P2W_E!R58+FC_TRA_ROAD_CAR_E!R58+FC_TRA_ROAD_BUS_E!R58+FC_TRA_ROAD_LCV_E!R58+FC_TRA_ROAD_HGV_E!R58</f>
        <v>0</v>
      </c>
      <c r="S58" s="10">
        <f>FC_TRA_ROAD_P2W_E!S58+FC_TRA_ROAD_CAR_E!S58+FC_TRA_ROAD_BUS_E!S58+FC_TRA_ROAD_LCV_E!S58+FC_TRA_ROAD_HGV_E!S58</f>
        <v>0</v>
      </c>
      <c r="T58" s="10">
        <f>FC_TRA_ROAD_P2W_E!T58+FC_TRA_ROAD_CAR_E!T58+FC_TRA_ROAD_BUS_E!T58+FC_TRA_ROAD_LCV_E!T58+FC_TRA_ROAD_HGV_E!T58</f>
        <v>0</v>
      </c>
      <c r="U58" s="10">
        <f>FC_TRA_ROAD_P2W_E!U58+FC_TRA_ROAD_CAR_E!U58+FC_TRA_ROAD_BUS_E!U58+FC_TRA_ROAD_LCV_E!U58+FC_TRA_ROAD_HGV_E!U58</f>
        <v>0</v>
      </c>
      <c r="V58" s="10">
        <f>FC_TRA_ROAD_P2W_E!V58+FC_TRA_ROAD_CAR_E!V58+FC_TRA_ROAD_BUS_E!V58+FC_TRA_ROAD_LCV_E!V58+FC_TRA_ROAD_HGV_E!V58</f>
        <v>0</v>
      </c>
      <c r="W58" s="10">
        <f>FC_TRA_ROAD_P2W_E!W58+FC_TRA_ROAD_CAR_E!W58+FC_TRA_ROAD_BUS_E!W58+FC_TRA_ROAD_LCV_E!W58+FC_TRA_ROAD_HGV_E!W58</f>
        <v>0</v>
      </c>
      <c r="X58" s="10">
        <f>FC_TRA_ROAD_P2W_E!X58+FC_TRA_ROAD_CAR_E!X58+FC_TRA_ROAD_BUS_E!X58+FC_TRA_ROAD_LCV_E!X58+FC_TRA_ROAD_HGV_E!X58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FC_TRA_ROAD_P2W_E!C59+FC_TRA_ROAD_CAR_E!C59+FC_TRA_ROAD_BUS_E!C59+FC_TRA_ROAD_LCV_E!C59+FC_TRA_ROAD_HGV_E!C59</f>
        <v>0</v>
      </c>
      <c r="D59" s="10">
        <f>FC_TRA_ROAD_P2W_E!D59+FC_TRA_ROAD_CAR_E!D59+FC_TRA_ROAD_BUS_E!D59+FC_TRA_ROAD_LCV_E!D59+FC_TRA_ROAD_HGV_E!D59</f>
        <v>0</v>
      </c>
      <c r="E59" s="10">
        <f>FC_TRA_ROAD_P2W_E!E59+FC_TRA_ROAD_CAR_E!E59+FC_TRA_ROAD_BUS_E!E59+FC_TRA_ROAD_LCV_E!E59+FC_TRA_ROAD_HGV_E!E59</f>
        <v>0</v>
      </c>
      <c r="F59" s="10">
        <f>FC_TRA_ROAD_P2W_E!F59+FC_TRA_ROAD_CAR_E!F59+FC_TRA_ROAD_BUS_E!F59+FC_TRA_ROAD_LCV_E!F59+FC_TRA_ROAD_HGV_E!F59</f>
        <v>0</v>
      </c>
      <c r="G59" s="10">
        <f>FC_TRA_ROAD_P2W_E!G59+FC_TRA_ROAD_CAR_E!G59+FC_TRA_ROAD_BUS_E!G59+FC_TRA_ROAD_LCV_E!G59+FC_TRA_ROAD_HGV_E!G59</f>
        <v>0</v>
      </c>
      <c r="H59" s="10">
        <f>FC_TRA_ROAD_P2W_E!H59+FC_TRA_ROAD_CAR_E!H59+FC_TRA_ROAD_BUS_E!H59+FC_TRA_ROAD_LCV_E!H59+FC_TRA_ROAD_HGV_E!H59</f>
        <v>0</v>
      </c>
      <c r="I59" s="10">
        <f>FC_TRA_ROAD_P2W_E!I59+FC_TRA_ROAD_CAR_E!I59+FC_TRA_ROAD_BUS_E!I59+FC_TRA_ROAD_LCV_E!I59+FC_TRA_ROAD_HGV_E!I59</f>
        <v>0</v>
      </c>
      <c r="J59" s="10">
        <f>FC_TRA_ROAD_P2W_E!J59+FC_TRA_ROAD_CAR_E!J59+FC_TRA_ROAD_BUS_E!J59+FC_TRA_ROAD_LCV_E!J59+FC_TRA_ROAD_HGV_E!J59</f>
        <v>0</v>
      </c>
      <c r="K59" s="10">
        <f>FC_TRA_ROAD_P2W_E!K59+FC_TRA_ROAD_CAR_E!K59+FC_TRA_ROAD_BUS_E!K59+FC_TRA_ROAD_LCV_E!K59+FC_TRA_ROAD_HGV_E!K59</f>
        <v>0</v>
      </c>
      <c r="L59" s="10">
        <f>FC_TRA_ROAD_P2W_E!L59+FC_TRA_ROAD_CAR_E!L59+FC_TRA_ROAD_BUS_E!L59+FC_TRA_ROAD_LCV_E!L59+FC_TRA_ROAD_HGV_E!L59</f>
        <v>0</v>
      </c>
      <c r="M59" s="10">
        <f>FC_TRA_ROAD_P2W_E!M59+FC_TRA_ROAD_CAR_E!M59+FC_TRA_ROAD_BUS_E!M59+FC_TRA_ROAD_LCV_E!M59+FC_TRA_ROAD_HGV_E!M59</f>
        <v>0</v>
      </c>
      <c r="N59" s="10">
        <f>FC_TRA_ROAD_P2W_E!N59+FC_TRA_ROAD_CAR_E!N59+FC_TRA_ROAD_BUS_E!N59+FC_TRA_ROAD_LCV_E!N59+FC_TRA_ROAD_HGV_E!N59</f>
        <v>0</v>
      </c>
      <c r="O59" s="10">
        <f>FC_TRA_ROAD_P2W_E!O59+FC_TRA_ROAD_CAR_E!O59+FC_TRA_ROAD_BUS_E!O59+FC_TRA_ROAD_LCV_E!O59+FC_TRA_ROAD_HGV_E!O59</f>
        <v>0</v>
      </c>
      <c r="P59" s="10">
        <f>FC_TRA_ROAD_P2W_E!P59+FC_TRA_ROAD_CAR_E!P59+FC_TRA_ROAD_BUS_E!P59+FC_TRA_ROAD_LCV_E!P59+FC_TRA_ROAD_HGV_E!P59</f>
        <v>0</v>
      </c>
      <c r="Q59" s="10">
        <f>FC_TRA_ROAD_P2W_E!Q59+FC_TRA_ROAD_CAR_E!Q59+FC_TRA_ROAD_BUS_E!Q59+FC_TRA_ROAD_LCV_E!Q59+FC_TRA_ROAD_HGV_E!Q59</f>
        <v>0</v>
      </c>
      <c r="R59" s="10">
        <f>FC_TRA_ROAD_P2W_E!R59+FC_TRA_ROAD_CAR_E!R59+FC_TRA_ROAD_BUS_E!R59+FC_TRA_ROAD_LCV_E!R59+FC_TRA_ROAD_HGV_E!R59</f>
        <v>0</v>
      </c>
      <c r="S59" s="10">
        <f>FC_TRA_ROAD_P2W_E!S59+FC_TRA_ROAD_CAR_E!S59+FC_TRA_ROAD_BUS_E!S59+FC_TRA_ROAD_LCV_E!S59+FC_TRA_ROAD_HGV_E!S59</f>
        <v>0</v>
      </c>
      <c r="T59" s="10">
        <f>FC_TRA_ROAD_P2W_E!T59+FC_TRA_ROAD_CAR_E!T59+FC_TRA_ROAD_BUS_E!T59+FC_TRA_ROAD_LCV_E!T59+FC_TRA_ROAD_HGV_E!T59</f>
        <v>0</v>
      </c>
      <c r="U59" s="10">
        <f>FC_TRA_ROAD_P2W_E!U59+FC_TRA_ROAD_CAR_E!U59+FC_TRA_ROAD_BUS_E!U59+FC_TRA_ROAD_LCV_E!U59+FC_TRA_ROAD_HGV_E!U59</f>
        <v>0</v>
      </c>
      <c r="V59" s="10">
        <f>FC_TRA_ROAD_P2W_E!V59+FC_TRA_ROAD_CAR_E!V59+FC_TRA_ROAD_BUS_E!V59+FC_TRA_ROAD_LCV_E!V59+FC_TRA_ROAD_HGV_E!V59</f>
        <v>0</v>
      </c>
      <c r="W59" s="10">
        <f>FC_TRA_ROAD_P2W_E!W59+FC_TRA_ROAD_CAR_E!W59+FC_TRA_ROAD_BUS_E!W59+FC_TRA_ROAD_LCV_E!W59+FC_TRA_ROAD_HGV_E!W59</f>
        <v>0</v>
      </c>
      <c r="X59" s="10">
        <f>FC_TRA_ROAD_P2W_E!X59+FC_TRA_ROAD_CAR_E!X59+FC_TRA_ROAD_BUS_E!X59+FC_TRA_ROAD_LCV_E!X59+FC_TRA_ROAD_HGV_E!X59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FC_TRA_ROAD_P2W_E!C60+FC_TRA_ROAD_CAR_E!C60+FC_TRA_ROAD_BUS_E!C60+FC_TRA_ROAD_LCV_E!C60+FC_TRA_ROAD_HGV_E!C60</f>
        <v>0</v>
      </c>
      <c r="D60" s="10">
        <f>FC_TRA_ROAD_P2W_E!D60+FC_TRA_ROAD_CAR_E!D60+FC_TRA_ROAD_BUS_E!D60+FC_TRA_ROAD_LCV_E!D60+FC_TRA_ROAD_HGV_E!D60</f>
        <v>0</v>
      </c>
      <c r="E60" s="10">
        <f>FC_TRA_ROAD_P2W_E!E60+FC_TRA_ROAD_CAR_E!E60+FC_TRA_ROAD_BUS_E!E60+FC_TRA_ROAD_LCV_E!E60+FC_TRA_ROAD_HGV_E!E60</f>
        <v>0</v>
      </c>
      <c r="F60" s="10">
        <f>FC_TRA_ROAD_P2W_E!F60+FC_TRA_ROAD_CAR_E!F60+FC_TRA_ROAD_BUS_E!F60+FC_TRA_ROAD_LCV_E!F60+FC_TRA_ROAD_HGV_E!F60</f>
        <v>0</v>
      </c>
      <c r="G60" s="10">
        <f>FC_TRA_ROAD_P2W_E!G60+FC_TRA_ROAD_CAR_E!G60+FC_TRA_ROAD_BUS_E!G60+FC_TRA_ROAD_LCV_E!G60+FC_TRA_ROAD_HGV_E!G60</f>
        <v>0</v>
      </c>
      <c r="H60" s="10">
        <f>FC_TRA_ROAD_P2W_E!H60+FC_TRA_ROAD_CAR_E!H60+FC_TRA_ROAD_BUS_E!H60+FC_TRA_ROAD_LCV_E!H60+FC_TRA_ROAD_HGV_E!H60</f>
        <v>0</v>
      </c>
      <c r="I60" s="10">
        <f>FC_TRA_ROAD_P2W_E!I60+FC_TRA_ROAD_CAR_E!I60+FC_TRA_ROAD_BUS_E!I60+FC_TRA_ROAD_LCV_E!I60+FC_TRA_ROAD_HGV_E!I60</f>
        <v>0</v>
      </c>
      <c r="J60" s="10">
        <f>FC_TRA_ROAD_P2W_E!J60+FC_TRA_ROAD_CAR_E!J60+FC_TRA_ROAD_BUS_E!J60+FC_TRA_ROAD_LCV_E!J60+FC_TRA_ROAD_HGV_E!J60</f>
        <v>0</v>
      </c>
      <c r="K60" s="10">
        <f>FC_TRA_ROAD_P2W_E!K60+FC_TRA_ROAD_CAR_E!K60+FC_TRA_ROAD_BUS_E!K60+FC_TRA_ROAD_LCV_E!K60+FC_TRA_ROAD_HGV_E!K60</f>
        <v>0</v>
      </c>
      <c r="L60" s="10">
        <f>FC_TRA_ROAD_P2W_E!L60+FC_TRA_ROAD_CAR_E!L60+FC_TRA_ROAD_BUS_E!L60+FC_TRA_ROAD_LCV_E!L60+FC_TRA_ROAD_HGV_E!L60</f>
        <v>0</v>
      </c>
      <c r="M60" s="10">
        <f>FC_TRA_ROAD_P2W_E!M60+FC_TRA_ROAD_CAR_E!M60+FC_TRA_ROAD_BUS_E!M60+FC_TRA_ROAD_LCV_E!M60+FC_TRA_ROAD_HGV_E!M60</f>
        <v>0</v>
      </c>
      <c r="N60" s="10">
        <f>FC_TRA_ROAD_P2W_E!N60+FC_TRA_ROAD_CAR_E!N60+FC_TRA_ROAD_BUS_E!N60+FC_TRA_ROAD_LCV_E!N60+FC_TRA_ROAD_HGV_E!N60</f>
        <v>0</v>
      </c>
      <c r="O60" s="10">
        <f>FC_TRA_ROAD_P2W_E!O60+FC_TRA_ROAD_CAR_E!O60+FC_TRA_ROAD_BUS_E!O60+FC_TRA_ROAD_LCV_E!O60+FC_TRA_ROAD_HGV_E!O60</f>
        <v>0</v>
      </c>
      <c r="P60" s="10">
        <f>FC_TRA_ROAD_P2W_E!P60+FC_TRA_ROAD_CAR_E!P60+FC_TRA_ROAD_BUS_E!P60+FC_TRA_ROAD_LCV_E!P60+FC_TRA_ROAD_HGV_E!P60</f>
        <v>0</v>
      </c>
      <c r="Q60" s="10">
        <f>FC_TRA_ROAD_P2W_E!Q60+FC_TRA_ROAD_CAR_E!Q60+FC_TRA_ROAD_BUS_E!Q60+FC_TRA_ROAD_LCV_E!Q60+FC_TRA_ROAD_HGV_E!Q60</f>
        <v>0</v>
      </c>
      <c r="R60" s="10">
        <f>FC_TRA_ROAD_P2W_E!R60+FC_TRA_ROAD_CAR_E!R60+FC_TRA_ROAD_BUS_E!R60+FC_TRA_ROAD_LCV_E!R60+FC_TRA_ROAD_HGV_E!R60</f>
        <v>0</v>
      </c>
      <c r="S60" s="10">
        <f>FC_TRA_ROAD_P2W_E!S60+FC_TRA_ROAD_CAR_E!S60+FC_TRA_ROAD_BUS_E!S60+FC_TRA_ROAD_LCV_E!S60+FC_TRA_ROAD_HGV_E!S60</f>
        <v>0</v>
      </c>
      <c r="T60" s="10">
        <f>FC_TRA_ROAD_P2W_E!T60+FC_TRA_ROAD_CAR_E!T60+FC_TRA_ROAD_BUS_E!T60+FC_TRA_ROAD_LCV_E!T60+FC_TRA_ROAD_HGV_E!T60</f>
        <v>0</v>
      </c>
      <c r="U60" s="10">
        <f>FC_TRA_ROAD_P2W_E!U60+FC_TRA_ROAD_CAR_E!U60+FC_TRA_ROAD_BUS_E!U60+FC_TRA_ROAD_LCV_E!U60+FC_TRA_ROAD_HGV_E!U60</f>
        <v>0</v>
      </c>
      <c r="V60" s="10">
        <f>FC_TRA_ROAD_P2W_E!V60+FC_TRA_ROAD_CAR_E!V60+FC_TRA_ROAD_BUS_E!V60+FC_TRA_ROAD_LCV_E!V60+FC_TRA_ROAD_HGV_E!V60</f>
        <v>0</v>
      </c>
      <c r="W60" s="10">
        <f>FC_TRA_ROAD_P2W_E!W60+FC_TRA_ROAD_CAR_E!W60+FC_TRA_ROAD_BUS_E!W60+FC_TRA_ROAD_LCV_E!W60+FC_TRA_ROAD_HGV_E!W60</f>
        <v>0</v>
      </c>
      <c r="X60" s="10">
        <f>FC_TRA_ROAD_P2W_E!X60+FC_TRA_ROAD_CAR_E!X60+FC_TRA_ROAD_BUS_E!X60+FC_TRA_ROAD_LCV_E!X60+FC_TRA_ROAD_HGV_E!X60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FC_TRA_ROAD_P2W_E!C61+FC_TRA_ROAD_CAR_E!C61+FC_TRA_ROAD_BUS_E!C61+FC_TRA_ROAD_LCV_E!C61+FC_TRA_ROAD_HGV_E!C61</f>
        <v>0</v>
      </c>
      <c r="D61" s="10">
        <f>FC_TRA_ROAD_P2W_E!D61+FC_TRA_ROAD_CAR_E!D61+FC_TRA_ROAD_BUS_E!D61+FC_TRA_ROAD_LCV_E!D61+FC_TRA_ROAD_HGV_E!D61</f>
        <v>0</v>
      </c>
      <c r="E61" s="10">
        <f>FC_TRA_ROAD_P2W_E!E61+FC_TRA_ROAD_CAR_E!E61+FC_TRA_ROAD_BUS_E!E61+FC_TRA_ROAD_LCV_E!E61+FC_TRA_ROAD_HGV_E!E61</f>
        <v>0</v>
      </c>
      <c r="F61" s="10">
        <f>FC_TRA_ROAD_P2W_E!F61+FC_TRA_ROAD_CAR_E!F61+FC_TRA_ROAD_BUS_E!F61+FC_TRA_ROAD_LCV_E!F61+FC_TRA_ROAD_HGV_E!F61</f>
        <v>0</v>
      </c>
      <c r="G61" s="10">
        <f>FC_TRA_ROAD_P2W_E!G61+FC_TRA_ROAD_CAR_E!G61+FC_TRA_ROAD_BUS_E!G61+FC_TRA_ROAD_LCV_E!G61+FC_TRA_ROAD_HGV_E!G61</f>
        <v>0</v>
      </c>
      <c r="H61" s="10">
        <f>FC_TRA_ROAD_P2W_E!H61+FC_TRA_ROAD_CAR_E!H61+FC_TRA_ROAD_BUS_E!H61+FC_TRA_ROAD_LCV_E!H61+FC_TRA_ROAD_HGV_E!H61</f>
        <v>0</v>
      </c>
      <c r="I61" s="10">
        <f>FC_TRA_ROAD_P2W_E!I61+FC_TRA_ROAD_CAR_E!I61+FC_TRA_ROAD_BUS_E!I61+FC_TRA_ROAD_LCV_E!I61+FC_TRA_ROAD_HGV_E!I61</f>
        <v>0</v>
      </c>
      <c r="J61" s="10">
        <f>FC_TRA_ROAD_P2W_E!J61+FC_TRA_ROAD_CAR_E!J61+FC_TRA_ROAD_BUS_E!J61+FC_TRA_ROAD_LCV_E!J61+FC_TRA_ROAD_HGV_E!J61</f>
        <v>0</v>
      </c>
      <c r="K61" s="10">
        <f>FC_TRA_ROAD_P2W_E!K61+FC_TRA_ROAD_CAR_E!K61+FC_TRA_ROAD_BUS_E!K61+FC_TRA_ROAD_LCV_E!K61+FC_TRA_ROAD_HGV_E!K61</f>
        <v>0</v>
      </c>
      <c r="L61" s="10">
        <f>FC_TRA_ROAD_P2W_E!L61+FC_TRA_ROAD_CAR_E!L61+FC_TRA_ROAD_BUS_E!L61+FC_TRA_ROAD_LCV_E!L61+FC_TRA_ROAD_HGV_E!L61</f>
        <v>0</v>
      </c>
      <c r="M61" s="10">
        <f>FC_TRA_ROAD_P2W_E!M61+FC_TRA_ROAD_CAR_E!M61+FC_TRA_ROAD_BUS_E!M61+FC_TRA_ROAD_LCV_E!M61+FC_TRA_ROAD_HGV_E!M61</f>
        <v>0</v>
      </c>
      <c r="N61" s="10">
        <f>FC_TRA_ROAD_P2W_E!N61+FC_TRA_ROAD_CAR_E!N61+FC_TRA_ROAD_BUS_E!N61+FC_TRA_ROAD_LCV_E!N61+FC_TRA_ROAD_HGV_E!N61</f>
        <v>0</v>
      </c>
      <c r="O61" s="10">
        <f>FC_TRA_ROAD_P2W_E!O61+FC_TRA_ROAD_CAR_E!O61+FC_TRA_ROAD_BUS_E!O61+FC_TRA_ROAD_LCV_E!O61+FC_TRA_ROAD_HGV_E!O61</f>
        <v>0</v>
      </c>
      <c r="P61" s="10">
        <f>FC_TRA_ROAD_P2W_E!P61+FC_TRA_ROAD_CAR_E!P61+FC_TRA_ROAD_BUS_E!P61+FC_TRA_ROAD_LCV_E!P61+FC_TRA_ROAD_HGV_E!P61</f>
        <v>0</v>
      </c>
      <c r="Q61" s="10">
        <f>FC_TRA_ROAD_P2W_E!Q61+FC_TRA_ROAD_CAR_E!Q61+FC_TRA_ROAD_BUS_E!Q61+FC_TRA_ROAD_LCV_E!Q61+FC_TRA_ROAD_HGV_E!Q61</f>
        <v>0</v>
      </c>
      <c r="R61" s="10">
        <f>FC_TRA_ROAD_P2W_E!R61+FC_TRA_ROAD_CAR_E!R61+FC_TRA_ROAD_BUS_E!R61+FC_TRA_ROAD_LCV_E!R61+FC_TRA_ROAD_HGV_E!R61</f>
        <v>0</v>
      </c>
      <c r="S61" s="10">
        <f>FC_TRA_ROAD_P2W_E!S61+FC_TRA_ROAD_CAR_E!S61+FC_TRA_ROAD_BUS_E!S61+FC_TRA_ROAD_LCV_E!S61+FC_TRA_ROAD_HGV_E!S61</f>
        <v>0</v>
      </c>
      <c r="T61" s="10">
        <f>FC_TRA_ROAD_P2W_E!T61+FC_TRA_ROAD_CAR_E!T61+FC_TRA_ROAD_BUS_E!T61+FC_TRA_ROAD_LCV_E!T61+FC_TRA_ROAD_HGV_E!T61</f>
        <v>0</v>
      </c>
      <c r="U61" s="10">
        <f>FC_TRA_ROAD_P2W_E!U61+FC_TRA_ROAD_CAR_E!U61+FC_TRA_ROAD_BUS_E!U61+FC_TRA_ROAD_LCV_E!U61+FC_TRA_ROAD_HGV_E!U61</f>
        <v>0</v>
      </c>
      <c r="V61" s="10">
        <f>FC_TRA_ROAD_P2W_E!V61+FC_TRA_ROAD_CAR_E!V61+FC_TRA_ROAD_BUS_E!V61+FC_TRA_ROAD_LCV_E!V61+FC_TRA_ROAD_HGV_E!V61</f>
        <v>0</v>
      </c>
      <c r="W61" s="10">
        <f>FC_TRA_ROAD_P2W_E!W61+FC_TRA_ROAD_CAR_E!W61+FC_TRA_ROAD_BUS_E!W61+FC_TRA_ROAD_LCV_E!W61+FC_TRA_ROAD_HGV_E!W61</f>
        <v>0</v>
      </c>
      <c r="X61" s="10">
        <f>FC_TRA_ROAD_P2W_E!X61+FC_TRA_ROAD_CAR_E!X61+FC_TRA_ROAD_BUS_E!X61+FC_TRA_ROAD_LCV_E!X61+FC_TRA_ROAD_HGV_E!X61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FC_TRA_ROAD_P2W_E!C62+FC_TRA_ROAD_CAR_E!C62+FC_TRA_ROAD_BUS_E!C62+FC_TRA_ROAD_LCV_E!C62+FC_TRA_ROAD_HGV_E!C62</f>
        <v>0</v>
      </c>
      <c r="D62" s="10">
        <f>FC_TRA_ROAD_P2W_E!D62+FC_TRA_ROAD_CAR_E!D62+FC_TRA_ROAD_BUS_E!D62+FC_TRA_ROAD_LCV_E!D62+FC_TRA_ROAD_HGV_E!D62</f>
        <v>0</v>
      </c>
      <c r="E62" s="10">
        <f>FC_TRA_ROAD_P2W_E!E62+FC_TRA_ROAD_CAR_E!E62+FC_TRA_ROAD_BUS_E!E62+FC_TRA_ROAD_LCV_E!E62+FC_TRA_ROAD_HGV_E!E62</f>
        <v>0</v>
      </c>
      <c r="F62" s="10">
        <f>FC_TRA_ROAD_P2W_E!F62+FC_TRA_ROAD_CAR_E!F62+FC_TRA_ROAD_BUS_E!F62+FC_TRA_ROAD_LCV_E!F62+FC_TRA_ROAD_HGV_E!F62</f>
        <v>0</v>
      </c>
      <c r="G62" s="10">
        <f>FC_TRA_ROAD_P2W_E!G62+FC_TRA_ROAD_CAR_E!G62+FC_TRA_ROAD_BUS_E!G62+FC_TRA_ROAD_LCV_E!G62+FC_TRA_ROAD_HGV_E!G62</f>
        <v>0</v>
      </c>
      <c r="H62" s="10">
        <f>FC_TRA_ROAD_P2W_E!H62+FC_TRA_ROAD_CAR_E!H62+FC_TRA_ROAD_BUS_E!H62+FC_TRA_ROAD_LCV_E!H62+FC_TRA_ROAD_HGV_E!H62</f>
        <v>0</v>
      </c>
      <c r="I62" s="10">
        <f>FC_TRA_ROAD_P2W_E!I62+FC_TRA_ROAD_CAR_E!I62+FC_TRA_ROAD_BUS_E!I62+FC_TRA_ROAD_LCV_E!I62+FC_TRA_ROAD_HGV_E!I62</f>
        <v>0</v>
      </c>
      <c r="J62" s="10">
        <f>FC_TRA_ROAD_P2W_E!J62+FC_TRA_ROAD_CAR_E!J62+FC_TRA_ROAD_BUS_E!J62+FC_TRA_ROAD_LCV_E!J62+FC_TRA_ROAD_HGV_E!J62</f>
        <v>0</v>
      </c>
      <c r="K62" s="10">
        <f>FC_TRA_ROAD_P2W_E!K62+FC_TRA_ROAD_CAR_E!K62+FC_TRA_ROAD_BUS_E!K62+FC_TRA_ROAD_LCV_E!K62+FC_TRA_ROAD_HGV_E!K62</f>
        <v>0</v>
      </c>
      <c r="L62" s="10">
        <f>FC_TRA_ROAD_P2W_E!L62+FC_TRA_ROAD_CAR_E!L62+FC_TRA_ROAD_BUS_E!L62+FC_TRA_ROAD_LCV_E!L62+FC_TRA_ROAD_HGV_E!L62</f>
        <v>0</v>
      </c>
      <c r="M62" s="10">
        <f>FC_TRA_ROAD_P2W_E!M62+FC_TRA_ROAD_CAR_E!M62+FC_TRA_ROAD_BUS_E!M62+FC_TRA_ROAD_LCV_E!M62+FC_TRA_ROAD_HGV_E!M62</f>
        <v>0</v>
      </c>
      <c r="N62" s="10">
        <f>FC_TRA_ROAD_P2W_E!N62+FC_TRA_ROAD_CAR_E!N62+FC_TRA_ROAD_BUS_E!N62+FC_TRA_ROAD_LCV_E!N62+FC_TRA_ROAD_HGV_E!N62</f>
        <v>0</v>
      </c>
      <c r="O62" s="10">
        <f>FC_TRA_ROAD_P2W_E!O62+FC_TRA_ROAD_CAR_E!O62+FC_TRA_ROAD_BUS_E!O62+FC_TRA_ROAD_LCV_E!O62+FC_TRA_ROAD_HGV_E!O62</f>
        <v>0</v>
      </c>
      <c r="P62" s="10">
        <f>FC_TRA_ROAD_P2W_E!P62+FC_TRA_ROAD_CAR_E!P62+FC_TRA_ROAD_BUS_E!P62+FC_TRA_ROAD_LCV_E!P62+FC_TRA_ROAD_HGV_E!P62</f>
        <v>0</v>
      </c>
      <c r="Q62" s="10">
        <f>FC_TRA_ROAD_P2W_E!Q62+FC_TRA_ROAD_CAR_E!Q62+FC_TRA_ROAD_BUS_E!Q62+FC_TRA_ROAD_LCV_E!Q62+FC_TRA_ROAD_HGV_E!Q62</f>
        <v>0</v>
      </c>
      <c r="R62" s="10">
        <f>FC_TRA_ROAD_P2W_E!R62+FC_TRA_ROAD_CAR_E!R62+FC_TRA_ROAD_BUS_E!R62+FC_TRA_ROAD_LCV_E!R62+FC_TRA_ROAD_HGV_E!R62</f>
        <v>0</v>
      </c>
      <c r="S62" s="10">
        <f>FC_TRA_ROAD_P2W_E!S62+FC_TRA_ROAD_CAR_E!S62+FC_TRA_ROAD_BUS_E!S62+FC_TRA_ROAD_LCV_E!S62+FC_TRA_ROAD_HGV_E!S62</f>
        <v>0</v>
      </c>
      <c r="T62" s="10">
        <f>FC_TRA_ROAD_P2W_E!T62+FC_TRA_ROAD_CAR_E!T62+FC_TRA_ROAD_BUS_E!T62+FC_TRA_ROAD_LCV_E!T62+FC_TRA_ROAD_HGV_E!T62</f>
        <v>0</v>
      </c>
      <c r="U62" s="10">
        <f>FC_TRA_ROAD_P2W_E!U62+FC_TRA_ROAD_CAR_E!U62+FC_TRA_ROAD_BUS_E!U62+FC_TRA_ROAD_LCV_E!U62+FC_TRA_ROAD_HGV_E!U62</f>
        <v>0</v>
      </c>
      <c r="V62" s="10">
        <f>FC_TRA_ROAD_P2W_E!V62+FC_TRA_ROAD_CAR_E!V62+FC_TRA_ROAD_BUS_E!V62+FC_TRA_ROAD_LCV_E!V62+FC_TRA_ROAD_HGV_E!V62</f>
        <v>0</v>
      </c>
      <c r="W62" s="10">
        <f>FC_TRA_ROAD_P2W_E!W62+FC_TRA_ROAD_CAR_E!W62+FC_TRA_ROAD_BUS_E!W62+FC_TRA_ROAD_LCV_E!W62+FC_TRA_ROAD_HGV_E!W62</f>
        <v>0</v>
      </c>
      <c r="X62" s="10">
        <f>FC_TRA_ROAD_P2W_E!X62+FC_TRA_ROAD_CAR_E!X62+FC_TRA_ROAD_BUS_E!X62+FC_TRA_ROAD_LCV_E!X62+FC_TRA_ROAD_HGV_E!X62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FC_TRA_ROAD_P2W_E!C63+FC_TRA_ROAD_CAR_E!C63+FC_TRA_ROAD_BUS_E!C63+FC_TRA_ROAD_LCV_E!C63+FC_TRA_ROAD_HGV_E!C63</f>
        <v>0</v>
      </c>
      <c r="D63" s="10">
        <f>FC_TRA_ROAD_P2W_E!D63+FC_TRA_ROAD_CAR_E!D63+FC_TRA_ROAD_BUS_E!D63+FC_TRA_ROAD_LCV_E!D63+FC_TRA_ROAD_HGV_E!D63</f>
        <v>0</v>
      </c>
      <c r="E63" s="10">
        <f>FC_TRA_ROAD_P2W_E!E63+FC_TRA_ROAD_CAR_E!E63+FC_TRA_ROAD_BUS_E!E63+FC_TRA_ROAD_LCV_E!E63+FC_TRA_ROAD_HGV_E!E63</f>
        <v>0</v>
      </c>
      <c r="F63" s="10">
        <f>FC_TRA_ROAD_P2W_E!F63+FC_TRA_ROAD_CAR_E!F63+FC_TRA_ROAD_BUS_E!F63+FC_TRA_ROAD_LCV_E!F63+FC_TRA_ROAD_HGV_E!F63</f>
        <v>0</v>
      </c>
      <c r="G63" s="10">
        <f>FC_TRA_ROAD_P2W_E!G63+FC_TRA_ROAD_CAR_E!G63+FC_TRA_ROAD_BUS_E!G63+FC_TRA_ROAD_LCV_E!G63+FC_TRA_ROAD_HGV_E!G63</f>
        <v>0</v>
      </c>
      <c r="H63" s="10">
        <f>FC_TRA_ROAD_P2W_E!H63+FC_TRA_ROAD_CAR_E!H63+FC_TRA_ROAD_BUS_E!H63+FC_TRA_ROAD_LCV_E!H63+FC_TRA_ROAD_HGV_E!H63</f>
        <v>0</v>
      </c>
      <c r="I63" s="10">
        <f>FC_TRA_ROAD_P2W_E!I63+FC_TRA_ROAD_CAR_E!I63+FC_TRA_ROAD_BUS_E!I63+FC_TRA_ROAD_LCV_E!I63+FC_TRA_ROAD_HGV_E!I63</f>
        <v>0</v>
      </c>
      <c r="J63" s="10">
        <f>FC_TRA_ROAD_P2W_E!J63+FC_TRA_ROAD_CAR_E!J63+FC_TRA_ROAD_BUS_E!J63+FC_TRA_ROAD_LCV_E!J63+FC_TRA_ROAD_HGV_E!J63</f>
        <v>0</v>
      </c>
      <c r="K63" s="10">
        <f>FC_TRA_ROAD_P2W_E!K63+FC_TRA_ROAD_CAR_E!K63+FC_TRA_ROAD_BUS_E!K63+FC_TRA_ROAD_LCV_E!K63+FC_TRA_ROAD_HGV_E!K63</f>
        <v>0</v>
      </c>
      <c r="L63" s="10">
        <f>FC_TRA_ROAD_P2W_E!L63+FC_TRA_ROAD_CAR_E!L63+FC_TRA_ROAD_BUS_E!L63+FC_TRA_ROAD_LCV_E!L63+FC_TRA_ROAD_HGV_E!L63</f>
        <v>0</v>
      </c>
      <c r="M63" s="10">
        <f>FC_TRA_ROAD_P2W_E!M63+FC_TRA_ROAD_CAR_E!M63+FC_TRA_ROAD_BUS_E!M63+FC_TRA_ROAD_LCV_E!M63+FC_TRA_ROAD_HGV_E!M63</f>
        <v>0</v>
      </c>
      <c r="N63" s="10">
        <f>FC_TRA_ROAD_P2W_E!N63+FC_TRA_ROAD_CAR_E!N63+FC_TRA_ROAD_BUS_E!N63+FC_TRA_ROAD_LCV_E!N63+FC_TRA_ROAD_HGV_E!N63</f>
        <v>0</v>
      </c>
      <c r="O63" s="10">
        <f>FC_TRA_ROAD_P2W_E!O63+FC_TRA_ROAD_CAR_E!O63+FC_TRA_ROAD_BUS_E!O63+FC_TRA_ROAD_LCV_E!O63+FC_TRA_ROAD_HGV_E!O63</f>
        <v>0</v>
      </c>
      <c r="P63" s="10">
        <f>FC_TRA_ROAD_P2W_E!P63+FC_TRA_ROAD_CAR_E!P63+FC_TRA_ROAD_BUS_E!P63+FC_TRA_ROAD_LCV_E!P63+FC_TRA_ROAD_HGV_E!P63</f>
        <v>0</v>
      </c>
      <c r="Q63" s="10">
        <f>FC_TRA_ROAD_P2W_E!Q63+FC_TRA_ROAD_CAR_E!Q63+FC_TRA_ROAD_BUS_E!Q63+FC_TRA_ROAD_LCV_E!Q63+FC_TRA_ROAD_HGV_E!Q63</f>
        <v>0</v>
      </c>
      <c r="R63" s="10">
        <f>FC_TRA_ROAD_P2W_E!R63+FC_TRA_ROAD_CAR_E!R63+FC_TRA_ROAD_BUS_E!R63+FC_TRA_ROAD_LCV_E!R63+FC_TRA_ROAD_HGV_E!R63</f>
        <v>0</v>
      </c>
      <c r="S63" s="10">
        <f>FC_TRA_ROAD_P2W_E!S63+FC_TRA_ROAD_CAR_E!S63+FC_TRA_ROAD_BUS_E!S63+FC_TRA_ROAD_LCV_E!S63+FC_TRA_ROAD_HGV_E!S63</f>
        <v>0</v>
      </c>
      <c r="T63" s="10">
        <f>FC_TRA_ROAD_P2W_E!T63+FC_TRA_ROAD_CAR_E!T63+FC_TRA_ROAD_BUS_E!T63+FC_TRA_ROAD_LCV_E!T63+FC_TRA_ROAD_HGV_E!T63</f>
        <v>0</v>
      </c>
      <c r="U63" s="10">
        <f>FC_TRA_ROAD_P2W_E!U63+FC_TRA_ROAD_CAR_E!U63+FC_TRA_ROAD_BUS_E!U63+FC_TRA_ROAD_LCV_E!U63+FC_TRA_ROAD_HGV_E!U63</f>
        <v>0</v>
      </c>
      <c r="V63" s="10">
        <f>FC_TRA_ROAD_P2W_E!V63+FC_TRA_ROAD_CAR_E!V63+FC_TRA_ROAD_BUS_E!V63+FC_TRA_ROAD_LCV_E!V63+FC_TRA_ROAD_HGV_E!V63</f>
        <v>0</v>
      </c>
      <c r="W63" s="10">
        <f>FC_TRA_ROAD_P2W_E!W63+FC_TRA_ROAD_CAR_E!W63+FC_TRA_ROAD_BUS_E!W63+FC_TRA_ROAD_LCV_E!W63+FC_TRA_ROAD_HGV_E!W63</f>
        <v>0</v>
      </c>
      <c r="X63" s="10">
        <f>FC_TRA_ROAD_P2W_E!X63+FC_TRA_ROAD_CAR_E!X63+FC_TRA_ROAD_BUS_E!X63+FC_TRA_ROAD_LCV_E!X63+FC_TRA_ROAD_HGV_E!X63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FC_TRA_ROAD_P2W_E!C64+FC_TRA_ROAD_CAR_E!C64+FC_TRA_ROAD_BUS_E!C64+FC_TRA_ROAD_LCV_E!C64+FC_TRA_ROAD_HGV_E!C64</f>
        <v>0</v>
      </c>
      <c r="D64" s="10">
        <f>FC_TRA_ROAD_P2W_E!D64+FC_TRA_ROAD_CAR_E!D64+FC_TRA_ROAD_BUS_E!D64+FC_TRA_ROAD_LCV_E!D64+FC_TRA_ROAD_HGV_E!D64</f>
        <v>0</v>
      </c>
      <c r="E64" s="10">
        <f>FC_TRA_ROAD_P2W_E!E64+FC_TRA_ROAD_CAR_E!E64+FC_TRA_ROAD_BUS_E!E64+FC_TRA_ROAD_LCV_E!E64+FC_TRA_ROAD_HGV_E!E64</f>
        <v>0</v>
      </c>
      <c r="F64" s="10">
        <f>FC_TRA_ROAD_P2W_E!F64+FC_TRA_ROAD_CAR_E!F64+FC_TRA_ROAD_BUS_E!F64+FC_TRA_ROAD_LCV_E!F64+FC_TRA_ROAD_HGV_E!F64</f>
        <v>0</v>
      </c>
      <c r="G64" s="10">
        <f>FC_TRA_ROAD_P2W_E!G64+FC_TRA_ROAD_CAR_E!G64+FC_TRA_ROAD_BUS_E!G64+FC_TRA_ROAD_LCV_E!G64+FC_TRA_ROAD_HGV_E!G64</f>
        <v>0</v>
      </c>
      <c r="H64" s="10">
        <f>FC_TRA_ROAD_P2W_E!H64+FC_TRA_ROAD_CAR_E!H64+FC_TRA_ROAD_BUS_E!H64+FC_TRA_ROAD_LCV_E!H64+FC_TRA_ROAD_HGV_E!H64</f>
        <v>0</v>
      </c>
      <c r="I64" s="10">
        <f>FC_TRA_ROAD_P2W_E!I64+FC_TRA_ROAD_CAR_E!I64+FC_TRA_ROAD_BUS_E!I64+FC_TRA_ROAD_LCV_E!I64+FC_TRA_ROAD_HGV_E!I64</f>
        <v>18.72553740326741</v>
      </c>
      <c r="J64" s="10">
        <f>FC_TRA_ROAD_P2W_E!J64+FC_TRA_ROAD_CAR_E!J64+FC_TRA_ROAD_BUS_E!J64+FC_TRA_ROAD_LCV_E!J64+FC_TRA_ROAD_HGV_E!J64</f>
        <v>88.277472055030088</v>
      </c>
      <c r="K64" s="10">
        <f>FC_TRA_ROAD_P2W_E!K64+FC_TRA_ROAD_CAR_E!K64+FC_TRA_ROAD_BUS_E!K64+FC_TRA_ROAD_LCV_E!K64+FC_TRA_ROAD_HGV_E!K64</f>
        <v>107.84127257093721</v>
      </c>
      <c r="L64" s="10">
        <f>FC_TRA_ROAD_P2W_E!L64+FC_TRA_ROAD_CAR_E!L64+FC_TRA_ROAD_BUS_E!L64+FC_TRA_ROAD_LCV_E!L64+FC_TRA_ROAD_HGV_E!L64</f>
        <v>138.37773000859849</v>
      </c>
      <c r="M64" s="10">
        <f>FC_TRA_ROAD_P2W_E!M64+FC_TRA_ROAD_CAR_E!M64+FC_TRA_ROAD_BUS_E!M64+FC_TRA_ROAD_LCV_E!M64+FC_TRA_ROAD_HGV_E!M64</f>
        <v>134.13585554600169</v>
      </c>
      <c r="N64" s="10">
        <f>FC_TRA_ROAD_P2W_E!N64+FC_TRA_ROAD_CAR_E!N64+FC_TRA_ROAD_BUS_E!N64+FC_TRA_ROAD_LCV_E!N64+FC_TRA_ROAD_HGV_E!N64</f>
        <v>148.9681857265692</v>
      </c>
      <c r="O64" s="10">
        <f>FC_TRA_ROAD_P2W_E!O64+FC_TRA_ROAD_CAR_E!O64+FC_TRA_ROAD_BUS_E!O64+FC_TRA_ROAD_LCV_E!O64+FC_TRA_ROAD_HGV_E!O64</f>
        <v>124.4625967325881</v>
      </c>
      <c r="P64" s="10">
        <f>FC_TRA_ROAD_P2W_E!P64+FC_TRA_ROAD_CAR_E!P64+FC_TRA_ROAD_BUS_E!P64+FC_TRA_ROAD_LCV_E!P64+FC_TRA_ROAD_HGV_E!P64</f>
        <v>125.1074806534824</v>
      </c>
      <c r="Q64" s="10">
        <f>FC_TRA_ROAD_P2W_E!Q64+FC_TRA_ROAD_CAR_E!Q64+FC_TRA_ROAD_BUS_E!Q64+FC_TRA_ROAD_LCV_E!Q64+FC_TRA_ROAD_HGV_E!Q64</f>
        <v>128.33190025795349</v>
      </c>
      <c r="R64" s="10">
        <f>FC_TRA_ROAD_P2W_E!R64+FC_TRA_ROAD_CAR_E!R64+FC_TRA_ROAD_BUS_E!R64+FC_TRA_ROAD_LCV_E!R64+FC_TRA_ROAD_HGV_E!R64</f>
        <v>142.12467755803951</v>
      </c>
      <c r="S64" s="10">
        <f>FC_TRA_ROAD_P2W_E!S64+FC_TRA_ROAD_CAR_E!S64+FC_TRA_ROAD_BUS_E!S64+FC_TRA_ROAD_LCV_E!S64+FC_TRA_ROAD_HGV_E!S64</f>
        <v>120.5881341358555</v>
      </c>
      <c r="T64" s="10">
        <f>FC_TRA_ROAD_P2W_E!T64+FC_TRA_ROAD_CAR_E!T64+FC_TRA_ROAD_BUS_E!T64+FC_TRA_ROAD_LCV_E!T64+FC_TRA_ROAD_HGV_E!T64</f>
        <v>128.9419604471195</v>
      </c>
      <c r="U64" s="10">
        <f>FC_TRA_ROAD_P2W_E!U64+FC_TRA_ROAD_CAR_E!U64+FC_TRA_ROAD_BUS_E!U64+FC_TRA_ROAD_LCV_E!U64+FC_TRA_ROAD_HGV_E!U64</f>
        <v>170.66964746345661</v>
      </c>
      <c r="V64" s="10">
        <f>FC_TRA_ROAD_P2W_E!V64+FC_TRA_ROAD_CAR_E!V64+FC_TRA_ROAD_BUS_E!V64+FC_TRA_ROAD_LCV_E!V64+FC_TRA_ROAD_HGV_E!V64</f>
        <v>198.74118658641439</v>
      </c>
      <c r="W64" s="10">
        <f>FC_TRA_ROAD_P2W_E!W64+FC_TRA_ROAD_CAR_E!W64+FC_TRA_ROAD_BUS_E!W64+FC_TRA_ROAD_LCV_E!W64+FC_TRA_ROAD_HGV_E!W64</f>
        <v>226.44995700773859</v>
      </c>
      <c r="X64" s="10">
        <f>FC_TRA_ROAD_P2W_E!X64+FC_TRA_ROAD_CAR_E!X64+FC_TRA_ROAD_BUS_E!X64+FC_TRA_ROAD_LCV_E!X64+FC_TRA_ROAD_HGV_E!X64</f>
        <v>233.2489251934652</v>
      </c>
    </row>
    <row r="65" spans="1:24" ht="11.25" customHeight="1" x14ac:dyDescent="0.2">
      <c r="A65" s="42" t="s">
        <v>117</v>
      </c>
      <c r="B65" s="9" t="s">
        <v>118</v>
      </c>
      <c r="C65" s="10">
        <f>FC_TRA_ROAD_P2W_E!C65+FC_TRA_ROAD_CAR_E!C65+FC_TRA_ROAD_BUS_E!C65+FC_TRA_ROAD_LCV_E!C65+FC_TRA_ROAD_HGV_E!C65</f>
        <v>0</v>
      </c>
      <c r="D65" s="10">
        <f>FC_TRA_ROAD_P2W_E!D65+FC_TRA_ROAD_CAR_E!D65+FC_TRA_ROAD_BUS_E!D65+FC_TRA_ROAD_LCV_E!D65+FC_TRA_ROAD_HGV_E!D65</f>
        <v>0</v>
      </c>
      <c r="E65" s="10">
        <f>FC_TRA_ROAD_P2W_E!E65+FC_TRA_ROAD_CAR_E!E65+FC_TRA_ROAD_BUS_E!E65+FC_TRA_ROAD_LCV_E!E65+FC_TRA_ROAD_HGV_E!E65</f>
        <v>0</v>
      </c>
      <c r="F65" s="10">
        <f>FC_TRA_ROAD_P2W_E!F65+FC_TRA_ROAD_CAR_E!F65+FC_TRA_ROAD_BUS_E!F65+FC_TRA_ROAD_LCV_E!F65+FC_TRA_ROAD_HGV_E!F65</f>
        <v>0</v>
      </c>
      <c r="G65" s="10">
        <f>FC_TRA_ROAD_P2W_E!G65+FC_TRA_ROAD_CAR_E!G65+FC_TRA_ROAD_BUS_E!G65+FC_TRA_ROAD_LCV_E!G65+FC_TRA_ROAD_HGV_E!G65</f>
        <v>0</v>
      </c>
      <c r="H65" s="10">
        <f>FC_TRA_ROAD_P2W_E!H65+FC_TRA_ROAD_CAR_E!H65+FC_TRA_ROAD_BUS_E!H65+FC_TRA_ROAD_LCV_E!H65+FC_TRA_ROAD_HGV_E!H65</f>
        <v>0</v>
      </c>
      <c r="I65" s="10">
        <f>FC_TRA_ROAD_P2W_E!I65+FC_TRA_ROAD_CAR_E!I65+FC_TRA_ROAD_BUS_E!I65+FC_TRA_ROAD_LCV_E!I65+FC_TRA_ROAD_HGV_E!I65</f>
        <v>0</v>
      </c>
      <c r="J65" s="10">
        <f>FC_TRA_ROAD_P2W_E!J65+FC_TRA_ROAD_CAR_E!J65+FC_TRA_ROAD_BUS_E!J65+FC_TRA_ROAD_LCV_E!J65+FC_TRA_ROAD_HGV_E!J65</f>
        <v>0</v>
      </c>
      <c r="K65" s="10">
        <f>FC_TRA_ROAD_P2W_E!K65+FC_TRA_ROAD_CAR_E!K65+FC_TRA_ROAD_BUS_E!K65+FC_TRA_ROAD_LCV_E!K65+FC_TRA_ROAD_HGV_E!K65</f>
        <v>0</v>
      </c>
      <c r="L65" s="10">
        <f>FC_TRA_ROAD_P2W_E!L65+FC_TRA_ROAD_CAR_E!L65+FC_TRA_ROAD_BUS_E!L65+FC_TRA_ROAD_LCV_E!L65+FC_TRA_ROAD_HGV_E!L65</f>
        <v>0</v>
      </c>
      <c r="M65" s="10">
        <f>FC_TRA_ROAD_P2W_E!M65+FC_TRA_ROAD_CAR_E!M65+FC_TRA_ROAD_BUS_E!M65+FC_TRA_ROAD_LCV_E!M65+FC_TRA_ROAD_HGV_E!M65</f>
        <v>0</v>
      </c>
      <c r="N65" s="10">
        <f>FC_TRA_ROAD_P2W_E!N65+FC_TRA_ROAD_CAR_E!N65+FC_TRA_ROAD_BUS_E!N65+FC_TRA_ROAD_LCV_E!N65+FC_TRA_ROAD_HGV_E!N65</f>
        <v>0</v>
      </c>
      <c r="O65" s="10">
        <f>FC_TRA_ROAD_P2W_E!O65+FC_TRA_ROAD_CAR_E!O65+FC_TRA_ROAD_BUS_E!O65+FC_TRA_ROAD_LCV_E!O65+FC_TRA_ROAD_HGV_E!O65</f>
        <v>0</v>
      </c>
      <c r="P65" s="10">
        <f>FC_TRA_ROAD_P2W_E!P65+FC_TRA_ROAD_CAR_E!P65+FC_TRA_ROAD_BUS_E!P65+FC_TRA_ROAD_LCV_E!P65+FC_TRA_ROAD_HGV_E!P65</f>
        <v>0</v>
      </c>
      <c r="Q65" s="10">
        <f>FC_TRA_ROAD_P2W_E!Q65+FC_TRA_ROAD_CAR_E!Q65+FC_TRA_ROAD_BUS_E!Q65+FC_TRA_ROAD_LCV_E!Q65+FC_TRA_ROAD_HGV_E!Q65</f>
        <v>0</v>
      </c>
      <c r="R65" s="10">
        <f>FC_TRA_ROAD_P2W_E!R65+FC_TRA_ROAD_CAR_E!R65+FC_TRA_ROAD_BUS_E!R65+FC_TRA_ROAD_LCV_E!R65+FC_TRA_ROAD_HGV_E!R65</f>
        <v>0</v>
      </c>
      <c r="S65" s="10">
        <f>FC_TRA_ROAD_P2W_E!S65+FC_TRA_ROAD_CAR_E!S65+FC_TRA_ROAD_BUS_E!S65+FC_TRA_ROAD_LCV_E!S65+FC_TRA_ROAD_HGV_E!S65</f>
        <v>0</v>
      </c>
      <c r="T65" s="10">
        <f>FC_TRA_ROAD_P2W_E!T65+FC_TRA_ROAD_CAR_E!T65+FC_TRA_ROAD_BUS_E!T65+FC_TRA_ROAD_LCV_E!T65+FC_TRA_ROAD_HGV_E!T65</f>
        <v>0</v>
      </c>
      <c r="U65" s="10">
        <f>FC_TRA_ROAD_P2W_E!U65+FC_TRA_ROAD_CAR_E!U65+FC_TRA_ROAD_BUS_E!U65+FC_TRA_ROAD_LCV_E!U65+FC_TRA_ROAD_HGV_E!U65</f>
        <v>0</v>
      </c>
      <c r="V65" s="10">
        <f>FC_TRA_ROAD_P2W_E!V65+FC_TRA_ROAD_CAR_E!V65+FC_TRA_ROAD_BUS_E!V65+FC_TRA_ROAD_LCV_E!V65+FC_TRA_ROAD_HGV_E!V65</f>
        <v>0</v>
      </c>
      <c r="W65" s="10">
        <f>FC_TRA_ROAD_P2W_E!W65+FC_TRA_ROAD_CAR_E!W65+FC_TRA_ROAD_BUS_E!W65+FC_TRA_ROAD_LCV_E!W65+FC_TRA_ROAD_HGV_E!W65</f>
        <v>0</v>
      </c>
      <c r="X65" s="10">
        <f>FC_TRA_ROAD_P2W_E!X65+FC_TRA_ROAD_CAR_E!X65+FC_TRA_ROAD_BUS_E!X65+FC_TRA_ROAD_LCV_E!X65+FC_TRA_ROAD_HGV_E!X65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FC_TRA_ROAD_P2W_E!C66+FC_TRA_ROAD_CAR_E!C66+FC_TRA_ROAD_BUS_E!C66+FC_TRA_ROAD_LCV_E!C66+FC_TRA_ROAD_HGV_E!C66</f>
        <v>0</v>
      </c>
      <c r="D66" s="10">
        <f>FC_TRA_ROAD_P2W_E!D66+FC_TRA_ROAD_CAR_E!D66+FC_TRA_ROAD_BUS_E!D66+FC_TRA_ROAD_LCV_E!D66+FC_TRA_ROAD_HGV_E!D66</f>
        <v>0</v>
      </c>
      <c r="E66" s="10">
        <f>FC_TRA_ROAD_P2W_E!E66+FC_TRA_ROAD_CAR_E!E66+FC_TRA_ROAD_BUS_E!E66+FC_TRA_ROAD_LCV_E!E66+FC_TRA_ROAD_HGV_E!E66</f>
        <v>0</v>
      </c>
      <c r="F66" s="10">
        <f>FC_TRA_ROAD_P2W_E!F66+FC_TRA_ROAD_CAR_E!F66+FC_TRA_ROAD_BUS_E!F66+FC_TRA_ROAD_LCV_E!F66+FC_TRA_ROAD_HGV_E!F66</f>
        <v>0</v>
      </c>
      <c r="G66" s="10">
        <f>FC_TRA_ROAD_P2W_E!G66+FC_TRA_ROAD_CAR_E!G66+FC_TRA_ROAD_BUS_E!G66+FC_TRA_ROAD_LCV_E!G66+FC_TRA_ROAD_HGV_E!G66</f>
        <v>0</v>
      </c>
      <c r="H66" s="10">
        <f>FC_TRA_ROAD_P2W_E!H66+FC_TRA_ROAD_CAR_E!H66+FC_TRA_ROAD_BUS_E!H66+FC_TRA_ROAD_LCV_E!H66+FC_TRA_ROAD_HGV_E!H66</f>
        <v>0</v>
      </c>
      <c r="I66" s="10">
        <f>FC_TRA_ROAD_P2W_E!I66+FC_TRA_ROAD_CAR_E!I66+FC_TRA_ROAD_BUS_E!I66+FC_TRA_ROAD_LCV_E!I66+FC_TRA_ROAD_HGV_E!I66</f>
        <v>22.09320722269991</v>
      </c>
      <c r="J66" s="10">
        <f>FC_TRA_ROAD_P2W_E!J66+FC_TRA_ROAD_CAR_E!J66+FC_TRA_ROAD_BUS_E!J66+FC_TRA_ROAD_LCV_E!J66+FC_TRA_ROAD_HGV_E!J66</f>
        <v>242.14196044711949</v>
      </c>
      <c r="K66" s="10">
        <f>FC_TRA_ROAD_P2W_E!K66+FC_TRA_ROAD_CAR_E!K66+FC_TRA_ROAD_BUS_E!K66+FC_TRA_ROAD_LCV_E!K66+FC_TRA_ROAD_HGV_E!K66</f>
        <v>179.3971625107481</v>
      </c>
      <c r="L66" s="10">
        <f>FC_TRA_ROAD_P2W_E!L66+FC_TRA_ROAD_CAR_E!L66+FC_TRA_ROAD_BUS_E!L66+FC_TRA_ROAD_LCV_E!L66+FC_TRA_ROAD_HGV_E!L66</f>
        <v>235.07214101461742</v>
      </c>
      <c r="M66" s="10">
        <f>FC_TRA_ROAD_P2W_E!M66+FC_TRA_ROAD_CAR_E!M66+FC_TRA_ROAD_BUS_E!M66+FC_TRA_ROAD_LCV_E!M66+FC_TRA_ROAD_HGV_E!M66</f>
        <v>94.559071367153891</v>
      </c>
      <c r="N66" s="10">
        <f>FC_TRA_ROAD_P2W_E!N66+FC_TRA_ROAD_CAR_E!N66+FC_TRA_ROAD_BUS_E!N66+FC_TRA_ROAD_LCV_E!N66+FC_TRA_ROAD_HGV_E!N66</f>
        <v>172.32734307824586</v>
      </c>
      <c r="O66" s="10">
        <f>FC_TRA_ROAD_P2W_E!O66+FC_TRA_ROAD_CAR_E!O66+FC_TRA_ROAD_BUS_E!O66+FC_TRA_ROAD_LCV_E!O66+FC_TRA_ROAD_HGV_E!O66</f>
        <v>187.35073086844369</v>
      </c>
      <c r="P66" s="10">
        <f>FC_TRA_ROAD_P2W_E!P66+FC_TRA_ROAD_CAR_E!P66+FC_TRA_ROAD_BUS_E!P66+FC_TRA_ROAD_LCV_E!P66+FC_TRA_ROAD_HGV_E!P66</f>
        <v>173.21100601891661</v>
      </c>
      <c r="Q66" s="10">
        <f>FC_TRA_ROAD_P2W_E!Q66+FC_TRA_ROAD_CAR_E!Q66+FC_TRA_ROAD_BUS_E!Q66+FC_TRA_ROAD_LCV_E!Q66+FC_TRA_ROAD_HGV_E!Q66</f>
        <v>220.04875322441961</v>
      </c>
      <c r="R66" s="10">
        <f>FC_TRA_ROAD_P2W_E!R66+FC_TRA_ROAD_CAR_E!R66+FC_TRA_ROAD_BUS_E!R66+FC_TRA_ROAD_LCV_E!R66+FC_TRA_ROAD_HGV_E!R66</f>
        <v>151.39707652622528</v>
      </c>
      <c r="S66" s="10">
        <f>FC_TRA_ROAD_P2W_E!S66+FC_TRA_ROAD_CAR_E!S66+FC_TRA_ROAD_BUS_E!S66+FC_TRA_ROAD_LCV_E!S66+FC_TRA_ROAD_HGV_E!S66</f>
        <v>114.69398108340502</v>
      </c>
      <c r="T66" s="10">
        <f>FC_TRA_ROAD_P2W_E!T66+FC_TRA_ROAD_CAR_E!T66+FC_TRA_ROAD_BUS_E!T66+FC_TRA_ROAD_LCV_E!T66+FC_TRA_ROAD_HGV_E!T66</f>
        <v>173.36397248495271</v>
      </c>
      <c r="U66" s="10">
        <f>FC_TRA_ROAD_P2W_E!U66+FC_TRA_ROAD_CAR_E!U66+FC_TRA_ROAD_BUS_E!U66+FC_TRA_ROAD_LCV_E!U66+FC_TRA_ROAD_HGV_E!U66</f>
        <v>320.35202063628543</v>
      </c>
      <c r="V66" s="10">
        <f>FC_TRA_ROAD_P2W_E!V66+FC_TRA_ROAD_CAR_E!V66+FC_TRA_ROAD_BUS_E!V66+FC_TRA_ROAD_LCV_E!V66+FC_TRA_ROAD_HGV_E!V66</f>
        <v>407.26087704213239</v>
      </c>
      <c r="W66" s="10">
        <f>FC_TRA_ROAD_P2W_E!W66+FC_TRA_ROAD_CAR_E!W66+FC_TRA_ROAD_BUS_E!W66+FC_TRA_ROAD_LCV_E!W66+FC_TRA_ROAD_HGV_E!W66</f>
        <v>291.65176268271716</v>
      </c>
      <c r="X66" s="10">
        <f>FC_TRA_ROAD_P2W_E!X66+FC_TRA_ROAD_CAR_E!X66+FC_TRA_ROAD_BUS_E!X66+FC_TRA_ROAD_LCV_E!X66+FC_TRA_ROAD_HGV_E!X66</f>
        <v>358.35124677558042</v>
      </c>
    </row>
    <row r="67" spans="1:24" ht="11.25" customHeight="1" x14ac:dyDescent="0.2">
      <c r="A67" s="42" t="s">
        <v>121</v>
      </c>
      <c r="B67" s="9" t="s">
        <v>122</v>
      </c>
      <c r="C67" s="10">
        <f>FC_TRA_ROAD_P2W_E!C67+FC_TRA_ROAD_CAR_E!C67+FC_TRA_ROAD_BUS_E!C67+FC_TRA_ROAD_LCV_E!C67+FC_TRA_ROAD_HGV_E!C67</f>
        <v>0</v>
      </c>
      <c r="D67" s="10">
        <f>FC_TRA_ROAD_P2W_E!D67+FC_TRA_ROAD_CAR_E!D67+FC_TRA_ROAD_BUS_E!D67+FC_TRA_ROAD_LCV_E!D67+FC_TRA_ROAD_HGV_E!D67</f>
        <v>0</v>
      </c>
      <c r="E67" s="10">
        <f>FC_TRA_ROAD_P2W_E!E67+FC_TRA_ROAD_CAR_E!E67+FC_TRA_ROAD_BUS_E!E67+FC_TRA_ROAD_LCV_E!E67+FC_TRA_ROAD_HGV_E!E67</f>
        <v>0</v>
      </c>
      <c r="F67" s="10">
        <f>FC_TRA_ROAD_P2W_E!F67+FC_TRA_ROAD_CAR_E!F67+FC_TRA_ROAD_BUS_E!F67+FC_TRA_ROAD_LCV_E!F67+FC_TRA_ROAD_HGV_E!F67</f>
        <v>0</v>
      </c>
      <c r="G67" s="10">
        <f>FC_TRA_ROAD_P2W_E!G67+FC_TRA_ROAD_CAR_E!G67+FC_TRA_ROAD_BUS_E!G67+FC_TRA_ROAD_LCV_E!G67+FC_TRA_ROAD_HGV_E!G67</f>
        <v>0</v>
      </c>
      <c r="H67" s="10">
        <f>FC_TRA_ROAD_P2W_E!H67+FC_TRA_ROAD_CAR_E!H67+FC_TRA_ROAD_BUS_E!H67+FC_TRA_ROAD_LCV_E!H67+FC_TRA_ROAD_HGV_E!H67</f>
        <v>0</v>
      </c>
      <c r="I67" s="10">
        <f>FC_TRA_ROAD_P2W_E!I67+FC_TRA_ROAD_CAR_E!I67+FC_TRA_ROAD_BUS_E!I67+FC_TRA_ROAD_LCV_E!I67+FC_TRA_ROAD_HGV_E!I67</f>
        <v>0</v>
      </c>
      <c r="J67" s="10">
        <f>FC_TRA_ROAD_P2W_E!J67+FC_TRA_ROAD_CAR_E!J67+FC_TRA_ROAD_BUS_E!J67+FC_TRA_ROAD_LCV_E!J67+FC_TRA_ROAD_HGV_E!J67</f>
        <v>0</v>
      </c>
      <c r="K67" s="10">
        <f>FC_TRA_ROAD_P2W_E!K67+FC_TRA_ROAD_CAR_E!K67+FC_TRA_ROAD_BUS_E!K67+FC_TRA_ROAD_LCV_E!K67+FC_TRA_ROAD_HGV_E!K67</f>
        <v>0</v>
      </c>
      <c r="L67" s="10">
        <f>FC_TRA_ROAD_P2W_E!L67+FC_TRA_ROAD_CAR_E!L67+FC_TRA_ROAD_BUS_E!L67+FC_TRA_ROAD_LCV_E!L67+FC_TRA_ROAD_HGV_E!L67</f>
        <v>0</v>
      </c>
      <c r="M67" s="10">
        <f>FC_TRA_ROAD_P2W_E!M67+FC_TRA_ROAD_CAR_E!M67+FC_TRA_ROAD_BUS_E!M67+FC_TRA_ROAD_LCV_E!M67+FC_TRA_ROAD_HGV_E!M67</f>
        <v>0</v>
      </c>
      <c r="N67" s="10">
        <f>FC_TRA_ROAD_P2W_E!N67+FC_TRA_ROAD_CAR_E!N67+FC_TRA_ROAD_BUS_E!N67+FC_TRA_ROAD_LCV_E!N67+FC_TRA_ROAD_HGV_E!N67</f>
        <v>0</v>
      </c>
      <c r="O67" s="10">
        <f>FC_TRA_ROAD_P2W_E!O67+FC_TRA_ROAD_CAR_E!O67+FC_TRA_ROAD_BUS_E!O67+FC_TRA_ROAD_LCV_E!O67+FC_TRA_ROAD_HGV_E!O67</f>
        <v>0</v>
      </c>
      <c r="P67" s="10">
        <f>FC_TRA_ROAD_P2W_E!P67+FC_TRA_ROAD_CAR_E!P67+FC_TRA_ROAD_BUS_E!P67+FC_TRA_ROAD_LCV_E!P67+FC_TRA_ROAD_HGV_E!P67</f>
        <v>0</v>
      </c>
      <c r="Q67" s="10">
        <f>FC_TRA_ROAD_P2W_E!Q67+FC_TRA_ROAD_CAR_E!Q67+FC_TRA_ROAD_BUS_E!Q67+FC_TRA_ROAD_LCV_E!Q67+FC_TRA_ROAD_HGV_E!Q67</f>
        <v>0</v>
      </c>
      <c r="R67" s="10">
        <f>FC_TRA_ROAD_P2W_E!R67+FC_TRA_ROAD_CAR_E!R67+FC_TRA_ROAD_BUS_E!R67+FC_TRA_ROAD_LCV_E!R67+FC_TRA_ROAD_HGV_E!R67</f>
        <v>0</v>
      </c>
      <c r="S67" s="10">
        <f>FC_TRA_ROAD_P2W_E!S67+FC_TRA_ROAD_CAR_E!S67+FC_TRA_ROAD_BUS_E!S67+FC_TRA_ROAD_LCV_E!S67+FC_TRA_ROAD_HGV_E!S67</f>
        <v>0</v>
      </c>
      <c r="T67" s="10">
        <f>FC_TRA_ROAD_P2W_E!T67+FC_TRA_ROAD_CAR_E!T67+FC_TRA_ROAD_BUS_E!T67+FC_TRA_ROAD_LCV_E!T67+FC_TRA_ROAD_HGV_E!T67</f>
        <v>0</v>
      </c>
      <c r="U67" s="10">
        <f>FC_TRA_ROAD_P2W_E!U67+FC_TRA_ROAD_CAR_E!U67+FC_TRA_ROAD_BUS_E!U67+FC_TRA_ROAD_LCV_E!U67+FC_TRA_ROAD_HGV_E!U67</f>
        <v>0</v>
      </c>
      <c r="V67" s="10">
        <f>FC_TRA_ROAD_P2W_E!V67+FC_TRA_ROAD_CAR_E!V67+FC_TRA_ROAD_BUS_E!V67+FC_TRA_ROAD_LCV_E!V67+FC_TRA_ROAD_HGV_E!V67</f>
        <v>0</v>
      </c>
      <c r="W67" s="10">
        <f>FC_TRA_ROAD_P2W_E!W67+FC_TRA_ROAD_CAR_E!W67+FC_TRA_ROAD_BUS_E!W67+FC_TRA_ROAD_LCV_E!W67+FC_TRA_ROAD_HGV_E!W67</f>
        <v>0</v>
      </c>
      <c r="X67" s="10">
        <f>FC_TRA_ROAD_P2W_E!X67+FC_TRA_ROAD_CAR_E!X67+FC_TRA_ROAD_BUS_E!X67+FC_TRA_ROAD_LCV_E!X67+FC_TRA_ROAD_HGV_E!X67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FC_TRA_ROAD_P2W_E!C68+FC_TRA_ROAD_CAR_E!C68+FC_TRA_ROAD_BUS_E!C68+FC_TRA_ROAD_LCV_E!C68+FC_TRA_ROAD_HGV_E!C68</f>
        <v>0</v>
      </c>
      <c r="D68" s="10">
        <f>FC_TRA_ROAD_P2W_E!D68+FC_TRA_ROAD_CAR_E!D68+FC_TRA_ROAD_BUS_E!D68+FC_TRA_ROAD_LCV_E!D68+FC_TRA_ROAD_HGV_E!D68</f>
        <v>0</v>
      </c>
      <c r="E68" s="10">
        <f>FC_TRA_ROAD_P2W_E!E68+FC_TRA_ROAD_CAR_E!E68+FC_TRA_ROAD_BUS_E!E68+FC_TRA_ROAD_LCV_E!E68+FC_TRA_ROAD_HGV_E!E68</f>
        <v>0</v>
      </c>
      <c r="F68" s="10">
        <f>FC_TRA_ROAD_P2W_E!F68+FC_TRA_ROAD_CAR_E!F68+FC_TRA_ROAD_BUS_E!F68+FC_TRA_ROAD_LCV_E!F68+FC_TRA_ROAD_HGV_E!F68</f>
        <v>0</v>
      </c>
      <c r="G68" s="10">
        <f>FC_TRA_ROAD_P2W_E!G68+FC_TRA_ROAD_CAR_E!G68+FC_TRA_ROAD_BUS_E!G68+FC_TRA_ROAD_LCV_E!G68+FC_TRA_ROAD_HGV_E!G68</f>
        <v>0</v>
      </c>
      <c r="H68" s="10">
        <f>FC_TRA_ROAD_P2W_E!H68+FC_TRA_ROAD_CAR_E!H68+FC_TRA_ROAD_BUS_E!H68+FC_TRA_ROAD_LCV_E!H68+FC_TRA_ROAD_HGV_E!H68</f>
        <v>0</v>
      </c>
      <c r="I68" s="10">
        <f>FC_TRA_ROAD_P2W_E!I68+FC_TRA_ROAD_CAR_E!I68+FC_TRA_ROAD_BUS_E!I68+FC_TRA_ROAD_LCV_E!I68+FC_TRA_ROAD_HGV_E!I68</f>
        <v>0</v>
      </c>
      <c r="J68" s="10">
        <f>FC_TRA_ROAD_P2W_E!J68+FC_TRA_ROAD_CAR_E!J68+FC_TRA_ROAD_BUS_E!J68+FC_TRA_ROAD_LCV_E!J68+FC_TRA_ROAD_HGV_E!J68</f>
        <v>0</v>
      </c>
      <c r="K68" s="10">
        <f>FC_TRA_ROAD_P2W_E!K68+FC_TRA_ROAD_CAR_E!K68+FC_TRA_ROAD_BUS_E!K68+FC_TRA_ROAD_LCV_E!K68+FC_TRA_ROAD_HGV_E!K68</f>
        <v>0</v>
      </c>
      <c r="L68" s="10">
        <f>FC_TRA_ROAD_P2W_E!L68+FC_TRA_ROAD_CAR_E!L68+FC_TRA_ROAD_BUS_E!L68+FC_TRA_ROAD_LCV_E!L68+FC_TRA_ROAD_HGV_E!L68</f>
        <v>0</v>
      </c>
      <c r="M68" s="10">
        <f>FC_TRA_ROAD_P2W_E!M68+FC_TRA_ROAD_CAR_E!M68+FC_TRA_ROAD_BUS_E!M68+FC_TRA_ROAD_LCV_E!M68+FC_TRA_ROAD_HGV_E!M68</f>
        <v>0</v>
      </c>
      <c r="N68" s="10">
        <f>FC_TRA_ROAD_P2W_E!N68+FC_TRA_ROAD_CAR_E!N68+FC_TRA_ROAD_BUS_E!N68+FC_TRA_ROAD_LCV_E!N68+FC_TRA_ROAD_HGV_E!N68</f>
        <v>0</v>
      </c>
      <c r="O68" s="10">
        <f>FC_TRA_ROAD_P2W_E!O68+FC_TRA_ROAD_CAR_E!O68+FC_TRA_ROAD_BUS_E!O68+FC_TRA_ROAD_LCV_E!O68+FC_TRA_ROAD_HGV_E!O68</f>
        <v>0</v>
      </c>
      <c r="P68" s="10">
        <f>FC_TRA_ROAD_P2W_E!P68+FC_TRA_ROAD_CAR_E!P68+FC_TRA_ROAD_BUS_E!P68+FC_TRA_ROAD_LCV_E!P68+FC_TRA_ROAD_HGV_E!P68</f>
        <v>0</v>
      </c>
      <c r="Q68" s="10">
        <f>FC_TRA_ROAD_P2W_E!Q68+FC_TRA_ROAD_CAR_E!Q68+FC_TRA_ROAD_BUS_E!Q68+FC_TRA_ROAD_LCV_E!Q68+FC_TRA_ROAD_HGV_E!Q68</f>
        <v>0</v>
      </c>
      <c r="R68" s="10">
        <f>FC_TRA_ROAD_P2W_E!R68+FC_TRA_ROAD_CAR_E!R68+FC_TRA_ROAD_BUS_E!R68+FC_TRA_ROAD_LCV_E!R68+FC_TRA_ROAD_HGV_E!R68</f>
        <v>0</v>
      </c>
      <c r="S68" s="10">
        <f>FC_TRA_ROAD_P2W_E!S68+FC_TRA_ROAD_CAR_E!S68+FC_TRA_ROAD_BUS_E!S68+FC_TRA_ROAD_LCV_E!S68+FC_TRA_ROAD_HGV_E!S68</f>
        <v>0</v>
      </c>
      <c r="T68" s="10">
        <f>FC_TRA_ROAD_P2W_E!T68+FC_TRA_ROAD_CAR_E!T68+FC_TRA_ROAD_BUS_E!T68+FC_TRA_ROAD_LCV_E!T68+FC_TRA_ROAD_HGV_E!T68</f>
        <v>0</v>
      </c>
      <c r="U68" s="10">
        <f>FC_TRA_ROAD_P2W_E!U68+FC_TRA_ROAD_CAR_E!U68+FC_TRA_ROAD_BUS_E!U68+FC_TRA_ROAD_LCV_E!U68+FC_TRA_ROAD_HGV_E!U68</f>
        <v>0</v>
      </c>
      <c r="V68" s="10">
        <f>FC_TRA_ROAD_P2W_E!V68+FC_TRA_ROAD_CAR_E!V68+FC_TRA_ROAD_BUS_E!V68+FC_TRA_ROAD_LCV_E!V68+FC_TRA_ROAD_HGV_E!V68</f>
        <v>0</v>
      </c>
      <c r="W68" s="10">
        <f>FC_TRA_ROAD_P2W_E!W68+FC_TRA_ROAD_CAR_E!W68+FC_TRA_ROAD_BUS_E!W68+FC_TRA_ROAD_LCV_E!W68+FC_TRA_ROAD_HGV_E!W68</f>
        <v>0</v>
      </c>
      <c r="X68" s="10">
        <f>FC_TRA_ROAD_P2W_E!X68+FC_TRA_ROAD_CAR_E!X68+FC_TRA_ROAD_BUS_E!X68+FC_TRA_ROAD_LCV_E!X68+FC_TRA_ROAD_HGV_E!X68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FC_TRA_ROAD_P2W_E!C69+FC_TRA_ROAD_CAR_E!C69+FC_TRA_ROAD_BUS_E!C69+FC_TRA_ROAD_LCV_E!C69+FC_TRA_ROAD_HGV_E!C69</f>
        <v>0</v>
      </c>
      <c r="D69" s="10">
        <f>FC_TRA_ROAD_P2W_E!D69+FC_TRA_ROAD_CAR_E!D69+FC_TRA_ROAD_BUS_E!D69+FC_TRA_ROAD_LCV_E!D69+FC_TRA_ROAD_HGV_E!D69</f>
        <v>0</v>
      </c>
      <c r="E69" s="10">
        <f>FC_TRA_ROAD_P2W_E!E69+FC_TRA_ROAD_CAR_E!E69+FC_TRA_ROAD_BUS_E!E69+FC_TRA_ROAD_LCV_E!E69+FC_TRA_ROAD_HGV_E!E69</f>
        <v>0</v>
      </c>
      <c r="F69" s="10">
        <f>FC_TRA_ROAD_P2W_E!F69+FC_TRA_ROAD_CAR_E!F69+FC_TRA_ROAD_BUS_E!F69+FC_TRA_ROAD_LCV_E!F69+FC_TRA_ROAD_HGV_E!F69</f>
        <v>0</v>
      </c>
      <c r="G69" s="10">
        <f>FC_TRA_ROAD_P2W_E!G69+FC_TRA_ROAD_CAR_E!G69+FC_TRA_ROAD_BUS_E!G69+FC_TRA_ROAD_LCV_E!G69+FC_TRA_ROAD_HGV_E!G69</f>
        <v>0</v>
      </c>
      <c r="H69" s="10">
        <f>FC_TRA_ROAD_P2W_E!H69+FC_TRA_ROAD_CAR_E!H69+FC_TRA_ROAD_BUS_E!H69+FC_TRA_ROAD_LCV_E!H69+FC_TRA_ROAD_HGV_E!H69</f>
        <v>0</v>
      </c>
      <c r="I69" s="10">
        <f>FC_TRA_ROAD_P2W_E!I69+FC_TRA_ROAD_CAR_E!I69+FC_TRA_ROAD_BUS_E!I69+FC_TRA_ROAD_LCV_E!I69+FC_TRA_ROAD_HGV_E!I69</f>
        <v>0</v>
      </c>
      <c r="J69" s="10">
        <f>FC_TRA_ROAD_P2W_E!J69+FC_TRA_ROAD_CAR_E!J69+FC_TRA_ROAD_BUS_E!J69+FC_TRA_ROAD_LCV_E!J69+FC_TRA_ROAD_HGV_E!J69</f>
        <v>0</v>
      </c>
      <c r="K69" s="10">
        <f>FC_TRA_ROAD_P2W_E!K69+FC_TRA_ROAD_CAR_E!K69+FC_TRA_ROAD_BUS_E!K69+FC_TRA_ROAD_LCV_E!K69+FC_TRA_ROAD_HGV_E!K69</f>
        <v>0</v>
      </c>
      <c r="L69" s="10">
        <f>FC_TRA_ROAD_P2W_E!L69+FC_TRA_ROAD_CAR_E!L69+FC_TRA_ROAD_BUS_E!L69+FC_TRA_ROAD_LCV_E!L69+FC_TRA_ROAD_HGV_E!L69</f>
        <v>0</v>
      </c>
      <c r="M69" s="10">
        <f>FC_TRA_ROAD_P2W_E!M69+FC_TRA_ROAD_CAR_E!M69+FC_TRA_ROAD_BUS_E!M69+FC_TRA_ROAD_LCV_E!M69+FC_TRA_ROAD_HGV_E!M69</f>
        <v>0</v>
      </c>
      <c r="N69" s="10">
        <f>FC_TRA_ROAD_P2W_E!N69+FC_TRA_ROAD_CAR_E!N69+FC_TRA_ROAD_BUS_E!N69+FC_TRA_ROAD_LCV_E!N69+FC_TRA_ROAD_HGV_E!N69</f>
        <v>0</v>
      </c>
      <c r="O69" s="10">
        <f>FC_TRA_ROAD_P2W_E!O69+FC_TRA_ROAD_CAR_E!O69+FC_TRA_ROAD_BUS_E!O69+FC_TRA_ROAD_LCV_E!O69+FC_TRA_ROAD_HGV_E!O69</f>
        <v>0</v>
      </c>
      <c r="P69" s="10">
        <f>FC_TRA_ROAD_P2W_E!P69+FC_TRA_ROAD_CAR_E!P69+FC_TRA_ROAD_BUS_E!P69+FC_TRA_ROAD_LCV_E!P69+FC_TRA_ROAD_HGV_E!P69</f>
        <v>0</v>
      </c>
      <c r="Q69" s="10">
        <f>FC_TRA_ROAD_P2W_E!Q69+FC_TRA_ROAD_CAR_E!Q69+FC_TRA_ROAD_BUS_E!Q69+FC_TRA_ROAD_LCV_E!Q69+FC_TRA_ROAD_HGV_E!Q69</f>
        <v>0</v>
      </c>
      <c r="R69" s="10">
        <f>FC_TRA_ROAD_P2W_E!R69+FC_TRA_ROAD_CAR_E!R69+FC_TRA_ROAD_BUS_E!R69+FC_TRA_ROAD_LCV_E!R69+FC_TRA_ROAD_HGV_E!R69</f>
        <v>0</v>
      </c>
      <c r="S69" s="10">
        <f>FC_TRA_ROAD_P2W_E!S69+FC_TRA_ROAD_CAR_E!S69+FC_TRA_ROAD_BUS_E!S69+FC_TRA_ROAD_LCV_E!S69+FC_TRA_ROAD_HGV_E!S69</f>
        <v>0</v>
      </c>
      <c r="T69" s="10">
        <f>FC_TRA_ROAD_P2W_E!T69+FC_TRA_ROAD_CAR_E!T69+FC_TRA_ROAD_BUS_E!T69+FC_TRA_ROAD_LCV_E!T69+FC_TRA_ROAD_HGV_E!T69</f>
        <v>0</v>
      </c>
      <c r="U69" s="10">
        <f>FC_TRA_ROAD_P2W_E!U69+FC_TRA_ROAD_CAR_E!U69+FC_TRA_ROAD_BUS_E!U69+FC_TRA_ROAD_LCV_E!U69+FC_TRA_ROAD_HGV_E!U69</f>
        <v>0</v>
      </c>
      <c r="V69" s="10">
        <f>FC_TRA_ROAD_P2W_E!V69+FC_TRA_ROAD_CAR_E!V69+FC_TRA_ROAD_BUS_E!V69+FC_TRA_ROAD_LCV_E!V69+FC_TRA_ROAD_HGV_E!V69</f>
        <v>0</v>
      </c>
      <c r="W69" s="10">
        <f>FC_TRA_ROAD_P2W_E!W69+FC_TRA_ROAD_CAR_E!W69+FC_TRA_ROAD_BUS_E!W69+FC_TRA_ROAD_LCV_E!W69+FC_TRA_ROAD_HGV_E!W69</f>
        <v>0</v>
      </c>
      <c r="X69" s="10">
        <f>FC_TRA_ROAD_P2W_E!X69+FC_TRA_ROAD_CAR_E!X69+FC_TRA_ROAD_BUS_E!X69+FC_TRA_ROAD_LCV_E!X69+FC_TRA_ROAD_HGV_E!X69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FC_TRA_ROAD_P2W_E!C70+FC_TRA_ROAD_CAR_E!C70+FC_TRA_ROAD_BUS_E!C70+FC_TRA_ROAD_LCV_E!C70+FC_TRA_ROAD_HGV_E!C70</f>
        <v>0</v>
      </c>
      <c r="D70" s="10">
        <f>FC_TRA_ROAD_P2W_E!D70+FC_TRA_ROAD_CAR_E!D70+FC_TRA_ROAD_BUS_E!D70+FC_TRA_ROAD_LCV_E!D70+FC_TRA_ROAD_HGV_E!D70</f>
        <v>0</v>
      </c>
      <c r="E70" s="10">
        <f>FC_TRA_ROAD_P2W_E!E70+FC_TRA_ROAD_CAR_E!E70+FC_TRA_ROAD_BUS_E!E70+FC_TRA_ROAD_LCV_E!E70+FC_TRA_ROAD_HGV_E!E70</f>
        <v>0</v>
      </c>
      <c r="F70" s="10">
        <f>FC_TRA_ROAD_P2W_E!F70+FC_TRA_ROAD_CAR_E!F70+FC_TRA_ROAD_BUS_E!F70+FC_TRA_ROAD_LCV_E!F70+FC_TRA_ROAD_HGV_E!F70</f>
        <v>0</v>
      </c>
      <c r="G70" s="10">
        <f>FC_TRA_ROAD_P2W_E!G70+FC_TRA_ROAD_CAR_E!G70+FC_TRA_ROAD_BUS_E!G70+FC_TRA_ROAD_LCV_E!G70+FC_TRA_ROAD_HGV_E!G70</f>
        <v>0</v>
      </c>
      <c r="H70" s="10">
        <f>FC_TRA_ROAD_P2W_E!H70+FC_TRA_ROAD_CAR_E!H70+FC_TRA_ROAD_BUS_E!H70+FC_TRA_ROAD_LCV_E!H70+FC_TRA_ROAD_HGV_E!H70</f>
        <v>0</v>
      </c>
      <c r="I70" s="10">
        <f>FC_TRA_ROAD_P2W_E!I70+FC_TRA_ROAD_CAR_E!I70+FC_TRA_ROAD_BUS_E!I70+FC_TRA_ROAD_LCV_E!I70+FC_TRA_ROAD_HGV_E!I70</f>
        <v>0</v>
      </c>
      <c r="J70" s="10">
        <f>FC_TRA_ROAD_P2W_E!J70+FC_TRA_ROAD_CAR_E!J70+FC_TRA_ROAD_BUS_E!J70+FC_TRA_ROAD_LCV_E!J70+FC_TRA_ROAD_HGV_E!J70</f>
        <v>0</v>
      </c>
      <c r="K70" s="10">
        <f>FC_TRA_ROAD_P2W_E!K70+FC_TRA_ROAD_CAR_E!K70+FC_TRA_ROAD_BUS_E!K70+FC_TRA_ROAD_LCV_E!K70+FC_TRA_ROAD_HGV_E!K70</f>
        <v>0</v>
      </c>
      <c r="L70" s="10">
        <f>FC_TRA_ROAD_P2W_E!L70+FC_TRA_ROAD_CAR_E!L70+FC_TRA_ROAD_BUS_E!L70+FC_TRA_ROAD_LCV_E!L70+FC_TRA_ROAD_HGV_E!L70</f>
        <v>0</v>
      </c>
      <c r="M70" s="10">
        <f>FC_TRA_ROAD_P2W_E!M70+FC_TRA_ROAD_CAR_E!M70+FC_TRA_ROAD_BUS_E!M70+FC_TRA_ROAD_LCV_E!M70+FC_TRA_ROAD_HGV_E!M70</f>
        <v>0</v>
      </c>
      <c r="N70" s="10">
        <f>FC_TRA_ROAD_P2W_E!N70+FC_TRA_ROAD_CAR_E!N70+FC_TRA_ROAD_BUS_E!N70+FC_TRA_ROAD_LCV_E!N70+FC_TRA_ROAD_HGV_E!N70</f>
        <v>0</v>
      </c>
      <c r="O70" s="10">
        <f>FC_TRA_ROAD_P2W_E!O70+FC_TRA_ROAD_CAR_E!O70+FC_TRA_ROAD_BUS_E!O70+FC_TRA_ROAD_LCV_E!O70+FC_TRA_ROAD_HGV_E!O70</f>
        <v>0</v>
      </c>
      <c r="P70" s="10">
        <f>FC_TRA_ROAD_P2W_E!P70+FC_TRA_ROAD_CAR_E!P70+FC_TRA_ROAD_BUS_E!P70+FC_TRA_ROAD_LCV_E!P70+FC_TRA_ROAD_HGV_E!P70</f>
        <v>0</v>
      </c>
      <c r="Q70" s="10">
        <f>FC_TRA_ROAD_P2W_E!Q70+FC_TRA_ROAD_CAR_E!Q70+FC_TRA_ROAD_BUS_E!Q70+FC_TRA_ROAD_LCV_E!Q70+FC_TRA_ROAD_HGV_E!Q70</f>
        <v>0</v>
      </c>
      <c r="R70" s="10">
        <f>FC_TRA_ROAD_P2W_E!R70+FC_TRA_ROAD_CAR_E!R70+FC_TRA_ROAD_BUS_E!R70+FC_TRA_ROAD_LCV_E!R70+FC_TRA_ROAD_HGV_E!R70</f>
        <v>0</v>
      </c>
      <c r="S70" s="10">
        <f>FC_TRA_ROAD_P2W_E!S70+FC_TRA_ROAD_CAR_E!S70+FC_TRA_ROAD_BUS_E!S70+FC_TRA_ROAD_LCV_E!S70+FC_TRA_ROAD_HGV_E!S70</f>
        <v>0</v>
      </c>
      <c r="T70" s="10">
        <f>FC_TRA_ROAD_P2W_E!T70+FC_TRA_ROAD_CAR_E!T70+FC_TRA_ROAD_BUS_E!T70+FC_TRA_ROAD_LCV_E!T70+FC_TRA_ROAD_HGV_E!T70</f>
        <v>0</v>
      </c>
      <c r="U70" s="10">
        <f>FC_TRA_ROAD_P2W_E!U70+FC_TRA_ROAD_CAR_E!U70+FC_TRA_ROAD_BUS_E!U70+FC_TRA_ROAD_LCV_E!U70+FC_TRA_ROAD_HGV_E!U70</f>
        <v>0</v>
      </c>
      <c r="V70" s="10">
        <f>FC_TRA_ROAD_P2W_E!V70+FC_TRA_ROAD_CAR_E!V70+FC_TRA_ROAD_BUS_E!V70+FC_TRA_ROAD_LCV_E!V70+FC_TRA_ROAD_HGV_E!V70</f>
        <v>0</v>
      </c>
      <c r="W70" s="10">
        <f>FC_TRA_ROAD_P2W_E!W70+FC_TRA_ROAD_CAR_E!W70+FC_TRA_ROAD_BUS_E!W70+FC_TRA_ROAD_LCV_E!W70+FC_TRA_ROAD_HGV_E!W70</f>
        <v>0</v>
      </c>
      <c r="X70" s="10">
        <f>FC_TRA_ROAD_P2W_E!X70+FC_TRA_ROAD_CAR_E!X70+FC_TRA_ROAD_BUS_E!X70+FC_TRA_ROAD_LCV_E!X70+FC_TRA_ROAD_HGV_E!X70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31">SUM(C72:C73)</f>
        <v>0</v>
      </c>
      <c r="D71" s="37">
        <f t="shared" si="31"/>
        <v>0</v>
      </c>
      <c r="E71" s="37">
        <f t="shared" si="31"/>
        <v>0</v>
      </c>
      <c r="F71" s="37">
        <f t="shared" si="31"/>
        <v>0</v>
      </c>
      <c r="G71" s="37">
        <f t="shared" si="31"/>
        <v>0</v>
      </c>
      <c r="H71" s="37">
        <f t="shared" si="31"/>
        <v>0</v>
      </c>
      <c r="I71" s="37">
        <f t="shared" si="31"/>
        <v>0</v>
      </c>
      <c r="J71" s="37">
        <f t="shared" si="31"/>
        <v>0</v>
      </c>
      <c r="K71" s="37">
        <f t="shared" si="31"/>
        <v>0</v>
      </c>
      <c r="L71" s="37">
        <f t="shared" si="31"/>
        <v>0</v>
      </c>
      <c r="M71" s="37">
        <f t="shared" si="31"/>
        <v>0</v>
      </c>
      <c r="N71" s="37">
        <f t="shared" si="31"/>
        <v>0</v>
      </c>
      <c r="O71" s="37">
        <f t="shared" si="31"/>
        <v>0</v>
      </c>
      <c r="P71" s="37">
        <f t="shared" si="31"/>
        <v>0</v>
      </c>
      <c r="Q71" s="37">
        <f t="shared" si="31"/>
        <v>0</v>
      </c>
      <c r="R71" s="37">
        <f t="shared" si="31"/>
        <v>0</v>
      </c>
      <c r="S71" s="37">
        <f t="shared" si="31"/>
        <v>0</v>
      </c>
      <c r="T71" s="37">
        <f t="shared" si="31"/>
        <v>0</v>
      </c>
      <c r="U71" s="37">
        <f t="shared" si="31"/>
        <v>0</v>
      </c>
      <c r="V71" s="37">
        <f t="shared" si="31"/>
        <v>0</v>
      </c>
      <c r="W71" s="37">
        <f t="shared" si="31"/>
        <v>0</v>
      </c>
      <c r="X71" s="37">
        <f t="shared" ref="X71" si="32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FC_TRA_ROAD_P2W_E!C72+FC_TRA_ROAD_CAR_E!C72+FC_TRA_ROAD_BUS_E!C72+FC_TRA_ROAD_LCV_E!C72+FC_TRA_ROAD_HGV_E!C72</f>
        <v>0</v>
      </c>
      <c r="D72" s="10">
        <f>FC_TRA_ROAD_P2W_E!D72+FC_TRA_ROAD_CAR_E!D72+FC_TRA_ROAD_BUS_E!D72+FC_TRA_ROAD_LCV_E!D72+FC_TRA_ROAD_HGV_E!D72</f>
        <v>0</v>
      </c>
      <c r="E72" s="10">
        <f>FC_TRA_ROAD_P2W_E!E72+FC_TRA_ROAD_CAR_E!E72+FC_TRA_ROAD_BUS_E!E72+FC_TRA_ROAD_LCV_E!E72+FC_TRA_ROAD_HGV_E!E72</f>
        <v>0</v>
      </c>
      <c r="F72" s="10">
        <f>FC_TRA_ROAD_P2W_E!F72+FC_TRA_ROAD_CAR_E!F72+FC_TRA_ROAD_BUS_E!F72+FC_TRA_ROAD_LCV_E!F72+FC_TRA_ROAD_HGV_E!F72</f>
        <v>0</v>
      </c>
      <c r="G72" s="10">
        <f>FC_TRA_ROAD_P2W_E!G72+FC_TRA_ROAD_CAR_E!G72+FC_TRA_ROAD_BUS_E!G72+FC_TRA_ROAD_LCV_E!G72+FC_TRA_ROAD_HGV_E!G72</f>
        <v>0</v>
      </c>
      <c r="H72" s="10">
        <f>FC_TRA_ROAD_P2W_E!H72+FC_TRA_ROAD_CAR_E!H72+FC_TRA_ROAD_BUS_E!H72+FC_TRA_ROAD_LCV_E!H72+FC_TRA_ROAD_HGV_E!H72</f>
        <v>0</v>
      </c>
      <c r="I72" s="10">
        <f>FC_TRA_ROAD_P2W_E!I72+FC_TRA_ROAD_CAR_E!I72+FC_TRA_ROAD_BUS_E!I72+FC_TRA_ROAD_LCV_E!I72+FC_TRA_ROAD_HGV_E!I72</f>
        <v>0</v>
      </c>
      <c r="J72" s="10">
        <f>FC_TRA_ROAD_P2W_E!J72+FC_TRA_ROAD_CAR_E!J72+FC_TRA_ROAD_BUS_E!J72+FC_TRA_ROAD_LCV_E!J72+FC_TRA_ROAD_HGV_E!J72</f>
        <v>0</v>
      </c>
      <c r="K72" s="10">
        <f>FC_TRA_ROAD_P2W_E!K72+FC_TRA_ROAD_CAR_E!K72+FC_TRA_ROAD_BUS_E!K72+FC_TRA_ROAD_LCV_E!K72+FC_TRA_ROAD_HGV_E!K72</f>
        <v>0</v>
      </c>
      <c r="L72" s="10">
        <f>FC_TRA_ROAD_P2W_E!L72+FC_TRA_ROAD_CAR_E!L72+FC_TRA_ROAD_BUS_E!L72+FC_TRA_ROAD_LCV_E!L72+FC_TRA_ROAD_HGV_E!L72</f>
        <v>0</v>
      </c>
      <c r="M72" s="10">
        <f>FC_TRA_ROAD_P2W_E!M72+FC_TRA_ROAD_CAR_E!M72+FC_TRA_ROAD_BUS_E!M72+FC_TRA_ROAD_LCV_E!M72+FC_TRA_ROAD_HGV_E!M72</f>
        <v>0</v>
      </c>
      <c r="N72" s="10">
        <f>FC_TRA_ROAD_P2W_E!N72+FC_TRA_ROAD_CAR_E!N72+FC_TRA_ROAD_BUS_E!N72+FC_TRA_ROAD_LCV_E!N72+FC_TRA_ROAD_HGV_E!N72</f>
        <v>0</v>
      </c>
      <c r="O72" s="10">
        <f>FC_TRA_ROAD_P2W_E!O72+FC_TRA_ROAD_CAR_E!O72+FC_TRA_ROAD_BUS_E!O72+FC_TRA_ROAD_LCV_E!O72+FC_TRA_ROAD_HGV_E!O72</f>
        <v>0</v>
      </c>
      <c r="P72" s="10">
        <f>FC_TRA_ROAD_P2W_E!P72+FC_TRA_ROAD_CAR_E!P72+FC_TRA_ROAD_BUS_E!P72+FC_TRA_ROAD_LCV_E!P72+FC_TRA_ROAD_HGV_E!P72</f>
        <v>0</v>
      </c>
      <c r="Q72" s="10">
        <f>FC_TRA_ROAD_P2W_E!Q72+FC_TRA_ROAD_CAR_E!Q72+FC_TRA_ROAD_BUS_E!Q72+FC_TRA_ROAD_LCV_E!Q72+FC_TRA_ROAD_HGV_E!Q72</f>
        <v>0</v>
      </c>
      <c r="R72" s="10">
        <f>FC_TRA_ROAD_P2W_E!R72+FC_TRA_ROAD_CAR_E!R72+FC_TRA_ROAD_BUS_E!R72+FC_TRA_ROAD_LCV_E!R72+FC_TRA_ROAD_HGV_E!R72</f>
        <v>0</v>
      </c>
      <c r="S72" s="10">
        <f>FC_TRA_ROAD_P2W_E!S72+FC_TRA_ROAD_CAR_E!S72+FC_TRA_ROAD_BUS_E!S72+FC_TRA_ROAD_LCV_E!S72+FC_TRA_ROAD_HGV_E!S72</f>
        <v>0</v>
      </c>
      <c r="T72" s="10">
        <f>FC_TRA_ROAD_P2W_E!T72+FC_TRA_ROAD_CAR_E!T72+FC_TRA_ROAD_BUS_E!T72+FC_TRA_ROAD_LCV_E!T72+FC_TRA_ROAD_HGV_E!T72</f>
        <v>0</v>
      </c>
      <c r="U72" s="10">
        <f>FC_TRA_ROAD_P2W_E!U72+FC_TRA_ROAD_CAR_E!U72+FC_TRA_ROAD_BUS_E!U72+FC_TRA_ROAD_LCV_E!U72+FC_TRA_ROAD_HGV_E!U72</f>
        <v>0</v>
      </c>
      <c r="V72" s="10">
        <f>FC_TRA_ROAD_P2W_E!V72+FC_TRA_ROAD_CAR_E!V72+FC_TRA_ROAD_BUS_E!V72+FC_TRA_ROAD_LCV_E!V72+FC_TRA_ROAD_HGV_E!V72</f>
        <v>0</v>
      </c>
      <c r="W72" s="10">
        <f>FC_TRA_ROAD_P2W_E!W72+FC_TRA_ROAD_CAR_E!W72+FC_TRA_ROAD_BUS_E!W72+FC_TRA_ROAD_LCV_E!W72+FC_TRA_ROAD_HGV_E!W72</f>
        <v>0</v>
      </c>
      <c r="X72" s="10">
        <f>FC_TRA_ROAD_P2W_E!X72+FC_TRA_ROAD_CAR_E!X72+FC_TRA_ROAD_BUS_E!X72+FC_TRA_ROAD_LCV_E!X72+FC_TRA_ROAD_HGV_E!X72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FC_TRA_ROAD_P2W_E!C73+FC_TRA_ROAD_CAR_E!C73+FC_TRA_ROAD_BUS_E!C73+FC_TRA_ROAD_LCV_E!C73+FC_TRA_ROAD_HGV_E!C73</f>
        <v>0</v>
      </c>
      <c r="D73" s="10">
        <f>FC_TRA_ROAD_P2W_E!D73+FC_TRA_ROAD_CAR_E!D73+FC_TRA_ROAD_BUS_E!D73+FC_TRA_ROAD_LCV_E!D73+FC_TRA_ROAD_HGV_E!D73</f>
        <v>0</v>
      </c>
      <c r="E73" s="10">
        <f>FC_TRA_ROAD_P2W_E!E73+FC_TRA_ROAD_CAR_E!E73+FC_TRA_ROAD_BUS_E!E73+FC_TRA_ROAD_LCV_E!E73+FC_TRA_ROAD_HGV_E!E73</f>
        <v>0</v>
      </c>
      <c r="F73" s="10">
        <f>FC_TRA_ROAD_P2W_E!F73+FC_TRA_ROAD_CAR_E!F73+FC_TRA_ROAD_BUS_E!F73+FC_TRA_ROAD_LCV_E!F73+FC_TRA_ROAD_HGV_E!F73</f>
        <v>0</v>
      </c>
      <c r="G73" s="10">
        <f>FC_TRA_ROAD_P2W_E!G73+FC_TRA_ROAD_CAR_E!G73+FC_TRA_ROAD_BUS_E!G73+FC_TRA_ROAD_LCV_E!G73+FC_TRA_ROAD_HGV_E!G73</f>
        <v>0</v>
      </c>
      <c r="H73" s="10">
        <f>FC_TRA_ROAD_P2W_E!H73+FC_TRA_ROAD_CAR_E!H73+FC_TRA_ROAD_BUS_E!H73+FC_TRA_ROAD_LCV_E!H73+FC_TRA_ROAD_HGV_E!H73</f>
        <v>0</v>
      </c>
      <c r="I73" s="10">
        <f>FC_TRA_ROAD_P2W_E!I73+FC_TRA_ROAD_CAR_E!I73+FC_TRA_ROAD_BUS_E!I73+FC_TRA_ROAD_LCV_E!I73+FC_TRA_ROAD_HGV_E!I73</f>
        <v>0</v>
      </c>
      <c r="J73" s="10">
        <f>FC_TRA_ROAD_P2W_E!J73+FC_TRA_ROAD_CAR_E!J73+FC_TRA_ROAD_BUS_E!J73+FC_TRA_ROAD_LCV_E!J73+FC_TRA_ROAD_HGV_E!J73</f>
        <v>0</v>
      </c>
      <c r="K73" s="10">
        <f>FC_TRA_ROAD_P2W_E!K73+FC_TRA_ROAD_CAR_E!K73+FC_TRA_ROAD_BUS_E!K73+FC_TRA_ROAD_LCV_E!K73+FC_TRA_ROAD_HGV_E!K73</f>
        <v>0</v>
      </c>
      <c r="L73" s="10">
        <f>FC_TRA_ROAD_P2W_E!L73+FC_TRA_ROAD_CAR_E!L73+FC_TRA_ROAD_BUS_E!L73+FC_TRA_ROAD_LCV_E!L73+FC_TRA_ROAD_HGV_E!L73</f>
        <v>0</v>
      </c>
      <c r="M73" s="10">
        <f>FC_TRA_ROAD_P2W_E!M73+FC_TRA_ROAD_CAR_E!M73+FC_TRA_ROAD_BUS_E!M73+FC_TRA_ROAD_LCV_E!M73+FC_TRA_ROAD_HGV_E!M73</f>
        <v>0</v>
      </c>
      <c r="N73" s="10">
        <f>FC_TRA_ROAD_P2W_E!N73+FC_TRA_ROAD_CAR_E!N73+FC_TRA_ROAD_BUS_E!N73+FC_TRA_ROAD_LCV_E!N73+FC_TRA_ROAD_HGV_E!N73</f>
        <v>0</v>
      </c>
      <c r="O73" s="10">
        <f>FC_TRA_ROAD_P2W_E!O73+FC_TRA_ROAD_CAR_E!O73+FC_TRA_ROAD_BUS_E!O73+FC_TRA_ROAD_LCV_E!O73+FC_TRA_ROAD_HGV_E!O73</f>
        <v>0</v>
      </c>
      <c r="P73" s="10">
        <f>FC_TRA_ROAD_P2W_E!P73+FC_TRA_ROAD_CAR_E!P73+FC_TRA_ROAD_BUS_E!P73+FC_TRA_ROAD_LCV_E!P73+FC_TRA_ROAD_HGV_E!P73</f>
        <v>0</v>
      </c>
      <c r="Q73" s="10">
        <f>FC_TRA_ROAD_P2W_E!Q73+FC_TRA_ROAD_CAR_E!Q73+FC_TRA_ROAD_BUS_E!Q73+FC_TRA_ROAD_LCV_E!Q73+FC_TRA_ROAD_HGV_E!Q73</f>
        <v>0</v>
      </c>
      <c r="R73" s="10">
        <f>FC_TRA_ROAD_P2W_E!R73+FC_TRA_ROAD_CAR_E!R73+FC_TRA_ROAD_BUS_E!R73+FC_TRA_ROAD_LCV_E!R73+FC_TRA_ROAD_HGV_E!R73</f>
        <v>0</v>
      </c>
      <c r="S73" s="10">
        <f>FC_TRA_ROAD_P2W_E!S73+FC_TRA_ROAD_CAR_E!S73+FC_TRA_ROAD_BUS_E!S73+FC_TRA_ROAD_LCV_E!S73+FC_TRA_ROAD_HGV_E!S73</f>
        <v>0</v>
      </c>
      <c r="T73" s="10">
        <f>FC_TRA_ROAD_P2W_E!T73+FC_TRA_ROAD_CAR_E!T73+FC_TRA_ROAD_BUS_E!T73+FC_TRA_ROAD_LCV_E!T73+FC_TRA_ROAD_HGV_E!T73</f>
        <v>0</v>
      </c>
      <c r="U73" s="10">
        <f>FC_TRA_ROAD_P2W_E!U73+FC_TRA_ROAD_CAR_E!U73+FC_TRA_ROAD_BUS_E!U73+FC_TRA_ROAD_LCV_E!U73+FC_TRA_ROAD_HGV_E!U73</f>
        <v>0</v>
      </c>
      <c r="V73" s="10">
        <f>FC_TRA_ROAD_P2W_E!V73+FC_TRA_ROAD_CAR_E!V73+FC_TRA_ROAD_BUS_E!V73+FC_TRA_ROAD_LCV_E!V73+FC_TRA_ROAD_HGV_E!V73</f>
        <v>0</v>
      </c>
      <c r="W73" s="10">
        <f>FC_TRA_ROAD_P2W_E!W73+FC_TRA_ROAD_CAR_E!W73+FC_TRA_ROAD_BUS_E!W73+FC_TRA_ROAD_LCV_E!W73+FC_TRA_ROAD_HGV_E!W73</f>
        <v>0</v>
      </c>
      <c r="X73" s="10">
        <f>FC_TRA_ROAD_P2W_E!X73+FC_TRA_ROAD_CAR_E!X73+FC_TRA_ROAD_BUS_E!X73+FC_TRA_ROAD_LCV_E!X73+FC_TRA_ROAD_HGV_E!X73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FC_TRA_ROAD_P2W_E!C74+FC_TRA_ROAD_CAR_E!C74+FC_TRA_ROAD_BUS_E!C74+FC_TRA_ROAD_LCV_E!C74+FC_TRA_ROAD_HGV_E!C74</f>
        <v>0</v>
      </c>
      <c r="D74" s="37">
        <f>FC_TRA_ROAD_P2W_E!D74+FC_TRA_ROAD_CAR_E!D74+FC_TRA_ROAD_BUS_E!D74+FC_TRA_ROAD_LCV_E!D74+FC_TRA_ROAD_HGV_E!D74</f>
        <v>0</v>
      </c>
      <c r="E74" s="37">
        <f>FC_TRA_ROAD_P2W_E!E74+FC_TRA_ROAD_CAR_E!E74+FC_TRA_ROAD_BUS_E!E74+FC_TRA_ROAD_LCV_E!E74+FC_TRA_ROAD_HGV_E!E74</f>
        <v>0</v>
      </c>
      <c r="F74" s="37">
        <f>FC_TRA_ROAD_P2W_E!F74+FC_TRA_ROAD_CAR_E!F74+FC_TRA_ROAD_BUS_E!F74+FC_TRA_ROAD_LCV_E!F74+FC_TRA_ROAD_HGV_E!F74</f>
        <v>0</v>
      </c>
      <c r="G74" s="37">
        <f>FC_TRA_ROAD_P2W_E!G74+FC_TRA_ROAD_CAR_E!G74+FC_TRA_ROAD_BUS_E!G74+FC_TRA_ROAD_LCV_E!G74+FC_TRA_ROAD_HGV_E!G74</f>
        <v>0</v>
      </c>
      <c r="H74" s="37">
        <f>FC_TRA_ROAD_P2W_E!H74+FC_TRA_ROAD_CAR_E!H74+FC_TRA_ROAD_BUS_E!H74+FC_TRA_ROAD_LCV_E!H74+FC_TRA_ROAD_HGV_E!H74</f>
        <v>0</v>
      </c>
      <c r="I74" s="37">
        <f>FC_TRA_ROAD_P2W_E!I74+FC_TRA_ROAD_CAR_E!I74+FC_TRA_ROAD_BUS_E!I74+FC_TRA_ROAD_LCV_E!I74+FC_TRA_ROAD_HGV_E!I74</f>
        <v>0</v>
      </c>
      <c r="J74" s="37">
        <f>FC_TRA_ROAD_P2W_E!J74+FC_TRA_ROAD_CAR_E!J74+FC_TRA_ROAD_BUS_E!J74+FC_TRA_ROAD_LCV_E!J74+FC_TRA_ROAD_HGV_E!J74</f>
        <v>0</v>
      </c>
      <c r="K74" s="37">
        <f>FC_TRA_ROAD_P2W_E!K74+FC_TRA_ROAD_CAR_E!K74+FC_TRA_ROAD_BUS_E!K74+FC_TRA_ROAD_LCV_E!K74+FC_TRA_ROAD_HGV_E!K74</f>
        <v>0</v>
      </c>
      <c r="L74" s="37">
        <f>FC_TRA_ROAD_P2W_E!L74+FC_TRA_ROAD_CAR_E!L74+FC_TRA_ROAD_BUS_E!L74+FC_TRA_ROAD_LCV_E!L74+FC_TRA_ROAD_HGV_E!L74</f>
        <v>0</v>
      </c>
      <c r="M74" s="37">
        <f>FC_TRA_ROAD_P2W_E!M74+FC_TRA_ROAD_CAR_E!M74+FC_TRA_ROAD_BUS_E!M74+FC_TRA_ROAD_LCV_E!M74+FC_TRA_ROAD_HGV_E!M74</f>
        <v>0</v>
      </c>
      <c r="N74" s="37">
        <f>FC_TRA_ROAD_P2W_E!N74+FC_TRA_ROAD_CAR_E!N74+FC_TRA_ROAD_BUS_E!N74+FC_TRA_ROAD_LCV_E!N74+FC_TRA_ROAD_HGV_E!N74</f>
        <v>0</v>
      </c>
      <c r="O74" s="37">
        <f>FC_TRA_ROAD_P2W_E!O74+FC_TRA_ROAD_CAR_E!O74+FC_TRA_ROAD_BUS_E!O74+FC_TRA_ROAD_LCV_E!O74+FC_TRA_ROAD_HGV_E!O74</f>
        <v>0</v>
      </c>
      <c r="P74" s="37">
        <f>FC_TRA_ROAD_P2W_E!P74+FC_TRA_ROAD_CAR_E!P74+FC_TRA_ROAD_BUS_E!P74+FC_TRA_ROAD_LCV_E!P74+FC_TRA_ROAD_HGV_E!P74</f>
        <v>0</v>
      </c>
      <c r="Q74" s="37">
        <f>FC_TRA_ROAD_P2W_E!Q74+FC_TRA_ROAD_CAR_E!Q74+FC_TRA_ROAD_BUS_E!Q74+FC_TRA_ROAD_LCV_E!Q74+FC_TRA_ROAD_HGV_E!Q74</f>
        <v>0</v>
      </c>
      <c r="R74" s="37">
        <f>FC_TRA_ROAD_P2W_E!R74+FC_TRA_ROAD_CAR_E!R74+FC_TRA_ROAD_BUS_E!R74+FC_TRA_ROAD_LCV_E!R74+FC_TRA_ROAD_HGV_E!R74</f>
        <v>0</v>
      </c>
      <c r="S74" s="37">
        <f>FC_TRA_ROAD_P2W_E!S74+FC_TRA_ROAD_CAR_E!S74+FC_TRA_ROAD_BUS_E!S74+FC_TRA_ROAD_LCV_E!S74+FC_TRA_ROAD_HGV_E!S74</f>
        <v>0</v>
      </c>
      <c r="T74" s="37">
        <f>FC_TRA_ROAD_P2W_E!T74+FC_TRA_ROAD_CAR_E!T74+FC_TRA_ROAD_BUS_E!T74+FC_TRA_ROAD_LCV_E!T74+FC_TRA_ROAD_HGV_E!T74</f>
        <v>0</v>
      </c>
      <c r="U74" s="37">
        <f>FC_TRA_ROAD_P2W_E!U74+FC_TRA_ROAD_CAR_E!U74+FC_TRA_ROAD_BUS_E!U74+FC_TRA_ROAD_LCV_E!U74+FC_TRA_ROAD_HGV_E!U74</f>
        <v>0</v>
      </c>
      <c r="V74" s="37">
        <f>FC_TRA_ROAD_P2W_E!V74+FC_TRA_ROAD_CAR_E!V74+FC_TRA_ROAD_BUS_E!V74+FC_TRA_ROAD_LCV_E!V74+FC_TRA_ROAD_HGV_E!V74</f>
        <v>0</v>
      </c>
      <c r="W74" s="37">
        <f>FC_TRA_ROAD_P2W_E!W74+FC_TRA_ROAD_CAR_E!W74+FC_TRA_ROAD_BUS_E!W74+FC_TRA_ROAD_LCV_E!W74+FC_TRA_ROAD_HGV_E!W74</f>
        <v>0</v>
      </c>
      <c r="X74" s="37">
        <f>FC_TRA_ROAD_P2W_E!X74+FC_TRA_ROAD_CAR_E!X74+FC_TRA_ROAD_BUS_E!X74+FC_TRA_ROAD_LCV_E!X74+FC_TRA_ROAD_HGV_E!X74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FC_TRA_ROAD_P2W_E!C75+FC_TRA_ROAD_CAR_E!C75+FC_TRA_ROAD_BUS_E!C75+FC_TRA_ROAD_LCV_E!C75+FC_TRA_ROAD_HGV_E!C75</f>
        <v>0</v>
      </c>
      <c r="D75" s="37">
        <f>FC_TRA_ROAD_P2W_E!D75+FC_TRA_ROAD_CAR_E!D75+FC_TRA_ROAD_BUS_E!D75+FC_TRA_ROAD_LCV_E!D75+FC_TRA_ROAD_HGV_E!D75</f>
        <v>0</v>
      </c>
      <c r="E75" s="37">
        <f>FC_TRA_ROAD_P2W_E!E75+FC_TRA_ROAD_CAR_E!E75+FC_TRA_ROAD_BUS_E!E75+FC_TRA_ROAD_LCV_E!E75+FC_TRA_ROAD_HGV_E!E75</f>
        <v>0</v>
      </c>
      <c r="F75" s="37">
        <f>FC_TRA_ROAD_P2W_E!F75+FC_TRA_ROAD_CAR_E!F75+FC_TRA_ROAD_BUS_E!F75+FC_TRA_ROAD_LCV_E!F75+FC_TRA_ROAD_HGV_E!F75</f>
        <v>0</v>
      </c>
      <c r="G75" s="37">
        <f>FC_TRA_ROAD_P2W_E!G75+FC_TRA_ROAD_CAR_E!G75+FC_TRA_ROAD_BUS_E!G75+FC_TRA_ROAD_LCV_E!G75+FC_TRA_ROAD_HGV_E!G75</f>
        <v>0</v>
      </c>
      <c r="H75" s="37">
        <f>FC_TRA_ROAD_P2W_E!H75+FC_TRA_ROAD_CAR_E!H75+FC_TRA_ROAD_BUS_E!H75+FC_TRA_ROAD_LCV_E!H75+FC_TRA_ROAD_HGV_E!H75</f>
        <v>0</v>
      </c>
      <c r="I75" s="37">
        <f>FC_TRA_ROAD_P2W_E!I75+FC_TRA_ROAD_CAR_E!I75+FC_TRA_ROAD_BUS_E!I75+FC_TRA_ROAD_LCV_E!I75+FC_TRA_ROAD_HGV_E!I75</f>
        <v>0</v>
      </c>
      <c r="J75" s="37">
        <f>FC_TRA_ROAD_P2W_E!J75+FC_TRA_ROAD_CAR_E!J75+FC_TRA_ROAD_BUS_E!J75+FC_TRA_ROAD_LCV_E!J75+FC_TRA_ROAD_HGV_E!J75</f>
        <v>0</v>
      </c>
      <c r="K75" s="37">
        <f>FC_TRA_ROAD_P2W_E!K75+FC_TRA_ROAD_CAR_E!K75+FC_TRA_ROAD_BUS_E!K75+FC_TRA_ROAD_LCV_E!K75+FC_TRA_ROAD_HGV_E!K75</f>
        <v>0</v>
      </c>
      <c r="L75" s="37">
        <f>FC_TRA_ROAD_P2W_E!L75+FC_TRA_ROAD_CAR_E!L75+FC_TRA_ROAD_BUS_E!L75+FC_TRA_ROAD_LCV_E!L75+FC_TRA_ROAD_HGV_E!L75</f>
        <v>0</v>
      </c>
      <c r="M75" s="37">
        <f>FC_TRA_ROAD_P2W_E!M75+FC_TRA_ROAD_CAR_E!M75+FC_TRA_ROAD_BUS_E!M75+FC_TRA_ROAD_LCV_E!M75+FC_TRA_ROAD_HGV_E!M75</f>
        <v>0</v>
      </c>
      <c r="N75" s="37">
        <f>FC_TRA_ROAD_P2W_E!N75+FC_TRA_ROAD_CAR_E!N75+FC_TRA_ROAD_BUS_E!N75+FC_TRA_ROAD_LCV_E!N75+FC_TRA_ROAD_HGV_E!N75</f>
        <v>0</v>
      </c>
      <c r="O75" s="37">
        <f>FC_TRA_ROAD_P2W_E!O75+FC_TRA_ROAD_CAR_E!O75+FC_TRA_ROAD_BUS_E!O75+FC_TRA_ROAD_LCV_E!O75+FC_TRA_ROAD_HGV_E!O75</f>
        <v>0</v>
      </c>
      <c r="P75" s="37">
        <f>FC_TRA_ROAD_P2W_E!P75+FC_TRA_ROAD_CAR_E!P75+FC_TRA_ROAD_BUS_E!P75+FC_TRA_ROAD_LCV_E!P75+FC_TRA_ROAD_HGV_E!P75</f>
        <v>0</v>
      </c>
      <c r="Q75" s="37">
        <f>FC_TRA_ROAD_P2W_E!Q75+FC_TRA_ROAD_CAR_E!Q75+FC_TRA_ROAD_BUS_E!Q75+FC_TRA_ROAD_LCV_E!Q75+FC_TRA_ROAD_HGV_E!Q75</f>
        <v>0</v>
      </c>
      <c r="R75" s="37">
        <f>FC_TRA_ROAD_P2W_E!R75+FC_TRA_ROAD_CAR_E!R75+FC_TRA_ROAD_BUS_E!R75+FC_TRA_ROAD_LCV_E!R75+FC_TRA_ROAD_HGV_E!R75</f>
        <v>0</v>
      </c>
      <c r="S75" s="37">
        <f>FC_TRA_ROAD_P2W_E!S75+FC_TRA_ROAD_CAR_E!S75+FC_TRA_ROAD_BUS_E!S75+FC_TRA_ROAD_LCV_E!S75+FC_TRA_ROAD_HGV_E!S75</f>
        <v>0</v>
      </c>
      <c r="T75" s="37">
        <f>FC_TRA_ROAD_P2W_E!T75+FC_TRA_ROAD_CAR_E!T75+FC_TRA_ROAD_BUS_E!T75+FC_TRA_ROAD_LCV_E!T75+FC_TRA_ROAD_HGV_E!T75</f>
        <v>0</v>
      </c>
      <c r="U75" s="37">
        <f>FC_TRA_ROAD_P2W_E!U75+FC_TRA_ROAD_CAR_E!U75+FC_TRA_ROAD_BUS_E!U75+FC_TRA_ROAD_LCV_E!U75+FC_TRA_ROAD_HGV_E!U75</f>
        <v>0</v>
      </c>
      <c r="V75" s="37">
        <f>FC_TRA_ROAD_P2W_E!V75+FC_TRA_ROAD_CAR_E!V75+FC_TRA_ROAD_BUS_E!V75+FC_TRA_ROAD_LCV_E!V75+FC_TRA_ROAD_HGV_E!V75</f>
        <v>0</v>
      </c>
      <c r="W75" s="37">
        <f>FC_TRA_ROAD_P2W_E!W75+FC_TRA_ROAD_CAR_E!W75+FC_TRA_ROAD_BUS_E!W75+FC_TRA_ROAD_LCV_E!W75+FC_TRA_ROAD_HGV_E!W75</f>
        <v>0</v>
      </c>
      <c r="X75" s="37">
        <f>FC_TRA_ROAD_P2W_E!X75+FC_TRA_ROAD_CAR_E!X75+FC_TRA_ROAD_BUS_E!X75+FC_TRA_ROAD_LCV_E!X75+FC_TRA_ROAD_HGV_E!X75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FC_TRA_ROAD_P2W_E!C76+FC_TRA_ROAD_CAR_E!C76+FC_TRA_ROAD_BUS_E!C76+FC_TRA_ROAD_LCV_E!C76+FC_TRA_ROAD_HGV_E!C76</f>
        <v>0.90706165380145176</v>
      </c>
      <c r="D76" s="40">
        <f>FC_TRA_ROAD_P2W_E!D76+FC_TRA_ROAD_CAR_E!D76+FC_TRA_ROAD_BUS_E!D76+FC_TRA_ROAD_LCV_E!D76+FC_TRA_ROAD_HGV_E!D76</f>
        <v>0.79897613814849122</v>
      </c>
      <c r="E76" s="40">
        <f>FC_TRA_ROAD_P2W_E!E76+FC_TRA_ROAD_CAR_E!E76+FC_TRA_ROAD_BUS_E!E76+FC_TRA_ROAD_LCV_E!E76+FC_TRA_ROAD_HGV_E!E76</f>
        <v>0.88015412030028273</v>
      </c>
      <c r="F76" s="40">
        <f>FC_TRA_ROAD_P2W_E!F76+FC_TRA_ROAD_CAR_E!F76+FC_TRA_ROAD_BUS_E!F76+FC_TRA_ROAD_LCV_E!F76+FC_TRA_ROAD_HGV_E!F76</f>
        <v>0.7547534956275882</v>
      </c>
      <c r="G76" s="40">
        <f>FC_TRA_ROAD_P2W_E!G76+FC_TRA_ROAD_CAR_E!G76+FC_TRA_ROAD_BUS_E!G76+FC_TRA_ROAD_LCV_E!G76+FC_TRA_ROAD_HGV_E!G76</f>
        <v>0.90686150196218662</v>
      </c>
      <c r="H76" s="40">
        <f>FC_TRA_ROAD_P2W_E!H76+FC_TRA_ROAD_CAR_E!H76+FC_TRA_ROAD_BUS_E!H76+FC_TRA_ROAD_LCV_E!H76+FC_TRA_ROAD_HGV_E!H76</f>
        <v>0.9356687604279692</v>
      </c>
      <c r="I76" s="40">
        <f>FC_TRA_ROAD_P2W_E!I76+FC_TRA_ROAD_CAR_E!I76+FC_TRA_ROAD_BUS_E!I76+FC_TRA_ROAD_LCV_E!I76+FC_TRA_ROAD_HGV_E!I76</f>
        <v>0.95047396094197978</v>
      </c>
      <c r="J76" s="40">
        <f>FC_TRA_ROAD_P2W_E!J76+FC_TRA_ROAD_CAR_E!J76+FC_TRA_ROAD_BUS_E!J76+FC_TRA_ROAD_LCV_E!J76+FC_TRA_ROAD_HGV_E!J76</f>
        <v>0.95140188054416963</v>
      </c>
      <c r="K76" s="40">
        <f>FC_TRA_ROAD_P2W_E!K76+FC_TRA_ROAD_CAR_E!K76+FC_TRA_ROAD_BUS_E!K76+FC_TRA_ROAD_LCV_E!K76+FC_TRA_ROAD_HGV_E!K76</f>
        <v>0.77474546066356131</v>
      </c>
      <c r="L76" s="40">
        <f>FC_TRA_ROAD_P2W_E!L76+FC_TRA_ROAD_CAR_E!L76+FC_TRA_ROAD_BUS_E!L76+FC_TRA_ROAD_LCV_E!L76+FC_TRA_ROAD_HGV_E!L76</f>
        <v>0.92190461560041537</v>
      </c>
      <c r="M76" s="40">
        <f>FC_TRA_ROAD_P2W_E!M76+FC_TRA_ROAD_CAR_E!M76+FC_TRA_ROAD_BUS_E!M76+FC_TRA_ROAD_LCV_E!M76+FC_TRA_ROAD_HGV_E!M76</f>
        <v>1.4191448630276393</v>
      </c>
      <c r="N76" s="40">
        <f>FC_TRA_ROAD_P2W_E!N76+FC_TRA_ROAD_CAR_E!N76+FC_TRA_ROAD_BUS_E!N76+FC_TRA_ROAD_LCV_E!N76+FC_TRA_ROAD_HGV_E!N76</f>
        <v>1.5721781785992548</v>
      </c>
      <c r="O76" s="40">
        <f>FC_TRA_ROAD_P2W_E!O76+FC_TRA_ROAD_CAR_E!O76+FC_TRA_ROAD_BUS_E!O76+FC_TRA_ROAD_LCV_E!O76+FC_TRA_ROAD_HGV_E!O76</f>
        <v>2.5252334781844432</v>
      </c>
      <c r="P76" s="40">
        <f>FC_TRA_ROAD_P2W_E!P76+FC_TRA_ROAD_CAR_E!P76+FC_TRA_ROAD_BUS_E!P76+FC_TRA_ROAD_LCV_E!P76+FC_TRA_ROAD_HGV_E!P76</f>
        <v>5.4467807395404577</v>
      </c>
      <c r="Q76" s="40">
        <f>FC_TRA_ROAD_P2W_E!Q76+FC_TRA_ROAD_CAR_E!Q76+FC_TRA_ROAD_BUS_E!Q76+FC_TRA_ROAD_LCV_E!Q76+FC_TRA_ROAD_HGV_E!Q76</f>
        <v>7.9247696822548139</v>
      </c>
      <c r="R76" s="40">
        <f>FC_TRA_ROAD_P2W_E!R76+FC_TRA_ROAD_CAR_E!R76+FC_TRA_ROAD_BUS_E!R76+FC_TRA_ROAD_LCV_E!R76+FC_TRA_ROAD_HGV_E!R76</f>
        <v>14.600043743376496</v>
      </c>
      <c r="S76" s="40">
        <f>FC_TRA_ROAD_P2W_E!S76+FC_TRA_ROAD_CAR_E!S76+FC_TRA_ROAD_BUS_E!S76+FC_TRA_ROAD_LCV_E!S76+FC_TRA_ROAD_HGV_E!S76</f>
        <v>18.121052242534482</v>
      </c>
      <c r="T76" s="40">
        <f>FC_TRA_ROAD_P2W_E!T76+FC_TRA_ROAD_CAR_E!T76+FC_TRA_ROAD_BUS_E!T76+FC_TRA_ROAD_LCV_E!T76+FC_TRA_ROAD_HGV_E!T76</f>
        <v>21.761797902293203</v>
      </c>
      <c r="U76" s="40">
        <f>FC_TRA_ROAD_P2W_E!U76+FC_TRA_ROAD_CAR_E!U76+FC_TRA_ROAD_BUS_E!U76+FC_TRA_ROAD_LCV_E!U76+FC_TRA_ROAD_HGV_E!U76</f>
        <v>30.281013006178565</v>
      </c>
      <c r="V76" s="40">
        <f>FC_TRA_ROAD_P2W_E!V76+FC_TRA_ROAD_CAR_E!V76+FC_TRA_ROAD_BUS_E!V76+FC_TRA_ROAD_LCV_E!V76+FC_TRA_ROAD_HGV_E!V76</f>
        <v>52.305099177147689</v>
      </c>
      <c r="W76" s="40">
        <f>FC_TRA_ROAD_P2W_E!W76+FC_TRA_ROAD_CAR_E!W76+FC_TRA_ROAD_BUS_E!W76+FC_TRA_ROAD_LCV_E!W76+FC_TRA_ROAD_HGV_E!W76</f>
        <v>66.195805934063728</v>
      </c>
      <c r="X76" s="40">
        <f>FC_TRA_ROAD_P2W_E!X76+FC_TRA_ROAD_CAR_E!X76+FC_TRA_ROAD_BUS_E!X76+FC_TRA_ROAD_LCV_E!X76+FC_TRA_ROAD_HGV_E!X76</f>
        <v>103.99964439036603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486</v>
      </c>
      <c r="B1" s="4" t="s">
        <v>389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131.47833115500677</v>
      </c>
      <c r="D2" s="31">
        <f t="shared" ref="D2:W2" si="1">SUM(D3,D17,D22,D25,D26,D51,D52,D71,D74,D75,D76)</f>
        <v>136.49706665548501</v>
      </c>
      <c r="E2" s="31">
        <f t="shared" si="1"/>
        <v>140.13506198623094</v>
      </c>
      <c r="F2" s="31">
        <f t="shared" si="1"/>
        <v>141.91399834743933</v>
      </c>
      <c r="G2" s="31">
        <f t="shared" si="1"/>
        <v>134.67333157720162</v>
      </c>
      <c r="H2" s="31">
        <f t="shared" si="1"/>
        <v>138.35014180143204</v>
      </c>
      <c r="I2" s="31">
        <f t="shared" si="1"/>
        <v>144.46129116232635</v>
      </c>
      <c r="J2" s="31">
        <f t="shared" si="1"/>
        <v>150.8396279602778</v>
      </c>
      <c r="K2" s="31">
        <f t="shared" si="1"/>
        <v>160.25784936048382</v>
      </c>
      <c r="L2" s="31">
        <f t="shared" si="1"/>
        <v>163.87683578522282</v>
      </c>
      <c r="M2" s="31">
        <f t="shared" si="1"/>
        <v>164.51935773336461</v>
      </c>
      <c r="N2" s="31">
        <f t="shared" si="1"/>
        <v>166.60225858033417</v>
      </c>
      <c r="O2" s="31">
        <f t="shared" si="1"/>
        <v>160.74117367566163</v>
      </c>
      <c r="P2" s="31">
        <f t="shared" si="1"/>
        <v>157.70573579876569</v>
      </c>
      <c r="Q2" s="31">
        <f t="shared" si="1"/>
        <v>150.20576569846256</v>
      </c>
      <c r="R2" s="31">
        <f t="shared" si="1"/>
        <v>153.17494626930156</v>
      </c>
      <c r="S2" s="31">
        <f t="shared" si="1"/>
        <v>154.03849818181141</v>
      </c>
      <c r="T2" s="31">
        <f t="shared" si="1"/>
        <v>143.67298302726994</v>
      </c>
      <c r="U2" s="31">
        <f t="shared" si="1"/>
        <v>142.37914125759343</v>
      </c>
      <c r="V2" s="31">
        <f t="shared" si="1"/>
        <v>143.54096182857836</v>
      </c>
      <c r="W2" s="31">
        <f t="shared" si="1"/>
        <v>131.57610130773597</v>
      </c>
      <c r="X2" s="31">
        <f t="shared" ref="X2" si="2">SUM(X3,X17,X22,X25,X26,X51,X52,X71,X74,X75,X76)</f>
        <v>127.08293656080899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131.47833115500677</v>
      </c>
      <c r="D26" s="37">
        <f t="shared" ref="D26:W26" si="22">SUM(D27,D33)</f>
        <v>136.49706665548501</v>
      </c>
      <c r="E26" s="37">
        <f t="shared" si="22"/>
        <v>140.13506198623094</v>
      </c>
      <c r="F26" s="37">
        <f t="shared" si="22"/>
        <v>141.91399834743933</v>
      </c>
      <c r="G26" s="37">
        <f t="shared" si="22"/>
        <v>134.67333157720162</v>
      </c>
      <c r="H26" s="37">
        <f t="shared" si="22"/>
        <v>138.35014180143204</v>
      </c>
      <c r="I26" s="37">
        <f t="shared" si="22"/>
        <v>143.80397829755319</v>
      </c>
      <c r="J26" s="37">
        <f t="shared" si="22"/>
        <v>147.64824796901729</v>
      </c>
      <c r="K26" s="37">
        <f t="shared" si="22"/>
        <v>156.11319508215064</v>
      </c>
      <c r="L26" s="37">
        <f t="shared" si="22"/>
        <v>158.45755309616811</v>
      </c>
      <c r="M26" s="37">
        <f t="shared" si="22"/>
        <v>159.24283227974519</v>
      </c>
      <c r="N26" s="37">
        <f t="shared" si="22"/>
        <v>160.76490974566909</v>
      </c>
      <c r="O26" s="37">
        <f t="shared" si="22"/>
        <v>155.79755946824659</v>
      </c>
      <c r="P26" s="37">
        <f t="shared" si="22"/>
        <v>152.70868388352028</v>
      </c>
      <c r="Q26" s="37">
        <f t="shared" si="22"/>
        <v>145.17870687888473</v>
      </c>
      <c r="R26" s="37">
        <f t="shared" si="22"/>
        <v>147.6324440427401</v>
      </c>
      <c r="S26" s="37">
        <f t="shared" si="22"/>
        <v>149.4281154250576</v>
      </c>
      <c r="T26" s="37">
        <f t="shared" si="22"/>
        <v>139.22484561545812</v>
      </c>
      <c r="U26" s="37">
        <f t="shared" si="22"/>
        <v>136.6858095085411</v>
      </c>
      <c r="V26" s="37">
        <f t="shared" si="22"/>
        <v>137.02372964079794</v>
      </c>
      <c r="W26" s="37">
        <f t="shared" si="22"/>
        <v>123.54740037019286</v>
      </c>
      <c r="X26" s="37">
        <f t="shared" ref="X26" si="23">SUM(X27,X33)</f>
        <v>119.32775132493248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131.47833115500677</v>
      </c>
      <c r="D33" s="29">
        <f t="shared" ref="D33:W33" si="28">SUM(D34:D50)</f>
        <v>136.49706665548501</v>
      </c>
      <c r="E33" s="29">
        <f t="shared" si="28"/>
        <v>140.13506198623094</v>
      </c>
      <c r="F33" s="29">
        <f t="shared" si="28"/>
        <v>141.91399834743933</v>
      </c>
      <c r="G33" s="29">
        <f t="shared" si="28"/>
        <v>134.67333157720162</v>
      </c>
      <c r="H33" s="29">
        <f t="shared" si="28"/>
        <v>138.35014180143204</v>
      </c>
      <c r="I33" s="29">
        <f t="shared" si="28"/>
        <v>143.80397829755319</v>
      </c>
      <c r="J33" s="29">
        <f t="shared" si="28"/>
        <v>147.64824796901729</v>
      </c>
      <c r="K33" s="29">
        <f t="shared" si="28"/>
        <v>156.11319508215064</v>
      </c>
      <c r="L33" s="29">
        <f t="shared" si="28"/>
        <v>158.45755309616811</v>
      </c>
      <c r="M33" s="29">
        <f t="shared" si="28"/>
        <v>159.24283227974519</v>
      </c>
      <c r="N33" s="29">
        <f t="shared" si="28"/>
        <v>160.76490974566909</v>
      </c>
      <c r="O33" s="29">
        <f t="shared" si="28"/>
        <v>155.79755946824659</v>
      </c>
      <c r="P33" s="29">
        <f t="shared" si="28"/>
        <v>152.70868388352028</v>
      </c>
      <c r="Q33" s="29">
        <f t="shared" si="28"/>
        <v>145.17870687888473</v>
      </c>
      <c r="R33" s="29">
        <f t="shared" si="28"/>
        <v>147.6324440427401</v>
      </c>
      <c r="S33" s="29">
        <f t="shared" si="28"/>
        <v>149.4281154250576</v>
      </c>
      <c r="T33" s="29">
        <f t="shared" si="28"/>
        <v>139.22484561545812</v>
      </c>
      <c r="U33" s="29">
        <f t="shared" si="28"/>
        <v>136.6858095085411</v>
      </c>
      <c r="V33" s="29">
        <f t="shared" si="28"/>
        <v>137.02372964079794</v>
      </c>
      <c r="W33" s="29">
        <f t="shared" si="28"/>
        <v>123.54740037019286</v>
      </c>
      <c r="X33" s="29">
        <f t="shared" ref="X33" si="29">SUM(X34:X50)</f>
        <v>119.32775132493248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131.47833115500677</v>
      </c>
      <c r="D37" s="10">
        <v>136.49706665548501</v>
      </c>
      <c r="E37" s="10">
        <v>140.13506198623094</v>
      </c>
      <c r="F37" s="10">
        <v>141.91399834743933</v>
      </c>
      <c r="G37" s="10">
        <v>134.67333157720162</v>
      </c>
      <c r="H37" s="10">
        <v>138.35014180143204</v>
      </c>
      <c r="I37" s="10">
        <v>143.80397829755319</v>
      </c>
      <c r="J37" s="10">
        <v>147.64824796901729</v>
      </c>
      <c r="K37" s="10">
        <v>156.11319508215064</v>
      </c>
      <c r="L37" s="10">
        <v>158.45755309616811</v>
      </c>
      <c r="M37" s="10">
        <v>159.24283227974519</v>
      </c>
      <c r="N37" s="10">
        <v>160.76490974566909</v>
      </c>
      <c r="O37" s="10">
        <v>155.79755946824659</v>
      </c>
      <c r="P37" s="10">
        <v>152.70868388352028</v>
      </c>
      <c r="Q37" s="10">
        <v>145.17870687888473</v>
      </c>
      <c r="R37" s="10">
        <v>147.6324440427401</v>
      </c>
      <c r="S37" s="10">
        <v>149.4281154250576</v>
      </c>
      <c r="T37" s="10">
        <v>139.22484561545812</v>
      </c>
      <c r="U37" s="10">
        <v>136.6858095085411</v>
      </c>
      <c r="V37" s="10">
        <v>137.02372964079794</v>
      </c>
      <c r="W37" s="10">
        <v>123.54740037019286</v>
      </c>
      <c r="X37" s="10">
        <v>119.32775132493248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0.6573128647731542</v>
      </c>
      <c r="J52" s="37">
        <f t="shared" si="31"/>
        <v>3.1913799912604941</v>
      </c>
      <c r="K52" s="37">
        <f t="shared" si="31"/>
        <v>4.1446542783331743</v>
      </c>
      <c r="L52" s="37">
        <f t="shared" si="31"/>
        <v>5.4192826890547137</v>
      </c>
      <c r="M52" s="37">
        <f t="shared" si="31"/>
        <v>5.2765254536194242</v>
      </c>
      <c r="N52" s="37">
        <f t="shared" si="31"/>
        <v>5.8373488346650824</v>
      </c>
      <c r="O52" s="37">
        <f t="shared" si="31"/>
        <v>4.9436142074150453</v>
      </c>
      <c r="P52" s="37">
        <f t="shared" si="31"/>
        <v>4.9970519152454047</v>
      </c>
      <c r="Q52" s="37">
        <f t="shared" si="31"/>
        <v>5.0270588195778281</v>
      </c>
      <c r="R52" s="37">
        <f t="shared" si="31"/>
        <v>5.5425022265614441</v>
      </c>
      <c r="S52" s="37">
        <f t="shared" si="31"/>
        <v>4.6103827567538209</v>
      </c>
      <c r="T52" s="37">
        <f t="shared" si="31"/>
        <v>4.4481374118118184</v>
      </c>
      <c r="U52" s="37">
        <f t="shared" si="31"/>
        <v>5.6933317490523461</v>
      </c>
      <c r="V52" s="37">
        <f t="shared" si="31"/>
        <v>6.5172321877804311</v>
      </c>
      <c r="W52" s="37">
        <f t="shared" si="31"/>
        <v>8.0287009375431051</v>
      </c>
      <c r="X52" s="37">
        <f t="shared" ref="X52" si="32">SUM(X53:X70)</f>
        <v>7.7551852358765121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0.6573128647731542</v>
      </c>
      <c r="J64" s="10">
        <v>3.1913799912604941</v>
      </c>
      <c r="K64" s="10">
        <v>4.1446542783331743</v>
      </c>
      <c r="L64" s="10">
        <v>5.4192826890547137</v>
      </c>
      <c r="M64" s="10">
        <v>5.2765254536194242</v>
      </c>
      <c r="N64" s="10">
        <v>5.8373488346650824</v>
      </c>
      <c r="O64" s="10">
        <v>4.9436142074150453</v>
      </c>
      <c r="P64" s="10">
        <v>4.9970519152454047</v>
      </c>
      <c r="Q64" s="10">
        <v>5.0270588195778281</v>
      </c>
      <c r="R64" s="10">
        <v>5.5425022265614441</v>
      </c>
      <c r="S64" s="10">
        <v>4.6103827567538209</v>
      </c>
      <c r="T64" s="10">
        <v>4.4481374118118184</v>
      </c>
      <c r="U64" s="10">
        <v>5.6933317490523461</v>
      </c>
      <c r="V64" s="10">
        <v>6.5172321877804311</v>
      </c>
      <c r="W64" s="10">
        <v>8.0287009375431051</v>
      </c>
      <c r="X64" s="10">
        <v>7.7551852358765121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385</v>
      </c>
      <c r="B1" s="4" t="s">
        <v>390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5801.7341275319577</v>
      </c>
      <c r="D2" s="31">
        <f t="shared" ref="D2:W2" si="1">SUM(D3,D17,D22,D25,D26,D51,D52,D71,D74,D75,D76)</f>
        <v>5854.9585515161461</v>
      </c>
      <c r="E2" s="31">
        <f t="shared" si="1"/>
        <v>5968.378024250359</v>
      </c>
      <c r="F2" s="31">
        <f t="shared" si="1"/>
        <v>5997.9175388255535</v>
      </c>
      <c r="G2" s="31">
        <f t="shared" si="1"/>
        <v>6035.9619209090197</v>
      </c>
      <c r="H2" s="31">
        <f t="shared" si="1"/>
        <v>6055.4602796887366</v>
      </c>
      <c r="I2" s="31">
        <f t="shared" si="1"/>
        <v>6214.2475380254609</v>
      </c>
      <c r="J2" s="31">
        <f t="shared" si="1"/>
        <v>6274.3279484734976</v>
      </c>
      <c r="K2" s="31">
        <f t="shared" si="1"/>
        <v>6300.4493754861069</v>
      </c>
      <c r="L2" s="31">
        <f t="shared" si="1"/>
        <v>6274.4186467343243</v>
      </c>
      <c r="M2" s="31">
        <f t="shared" si="1"/>
        <v>6202.8463645425827</v>
      </c>
      <c r="N2" s="31">
        <f t="shared" si="1"/>
        <v>6211.1909009504843</v>
      </c>
      <c r="O2" s="31">
        <f t="shared" si="1"/>
        <v>5936.5069403024618</v>
      </c>
      <c r="P2" s="31">
        <f t="shared" si="1"/>
        <v>5787.0653744383317</v>
      </c>
      <c r="Q2" s="31">
        <f t="shared" si="1"/>
        <v>5599.0713160828727</v>
      </c>
      <c r="R2" s="31">
        <f t="shared" si="1"/>
        <v>5624.6017792687226</v>
      </c>
      <c r="S2" s="31">
        <f t="shared" si="1"/>
        <v>5653.8159976576608</v>
      </c>
      <c r="T2" s="31">
        <f t="shared" si="1"/>
        <v>5722.5575615442658</v>
      </c>
      <c r="U2" s="31">
        <f t="shared" si="1"/>
        <v>5728.7693135551635</v>
      </c>
      <c r="V2" s="31">
        <f t="shared" si="1"/>
        <v>5702.3779511046359</v>
      </c>
      <c r="W2" s="31">
        <f t="shared" si="1"/>
        <v>4596.6587416362772</v>
      </c>
      <c r="X2" s="31">
        <f t="shared" ref="X2" si="2">SUM(X3,X17,X22,X25,X26,X51,X52,X71,X74,X75,X76)</f>
        <v>4917.613779365327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5801.7341275319577</v>
      </c>
      <c r="D26" s="37">
        <f t="shared" ref="D26:W26" si="22">SUM(D27,D33)</f>
        <v>5854.9585515161461</v>
      </c>
      <c r="E26" s="37">
        <f t="shared" si="22"/>
        <v>5968.378024250359</v>
      </c>
      <c r="F26" s="37">
        <f t="shared" si="22"/>
        <v>5997.9175388255535</v>
      </c>
      <c r="G26" s="37">
        <f t="shared" si="22"/>
        <v>6035.9619209090197</v>
      </c>
      <c r="H26" s="37">
        <f t="shared" si="22"/>
        <v>6055.4602796887366</v>
      </c>
      <c r="I26" s="37">
        <f t="shared" si="22"/>
        <v>6190.1509200623877</v>
      </c>
      <c r="J26" s="37">
        <f t="shared" si="22"/>
        <v>6120.3920817250082</v>
      </c>
      <c r="K26" s="37">
        <f t="shared" si="22"/>
        <v>6146.006322774233</v>
      </c>
      <c r="L26" s="37">
        <f t="shared" si="22"/>
        <v>6072.2599615185554</v>
      </c>
      <c r="M26" s="37">
        <f t="shared" si="22"/>
        <v>6047.3007597773812</v>
      </c>
      <c r="N26" s="37">
        <f t="shared" si="22"/>
        <v>6019.1960211207115</v>
      </c>
      <c r="O26" s="37">
        <f t="shared" si="22"/>
        <v>5756.3419940281992</v>
      </c>
      <c r="P26" s="37">
        <f t="shared" si="22"/>
        <v>5604.2248903358295</v>
      </c>
      <c r="Q26" s="37">
        <f t="shared" si="22"/>
        <v>5387.6528431700162</v>
      </c>
      <c r="R26" s="37">
        <f t="shared" si="22"/>
        <v>5416.5982280661356</v>
      </c>
      <c r="S26" s="37">
        <f t="shared" si="22"/>
        <v>5484.4307555056275</v>
      </c>
      <c r="T26" s="37">
        <f t="shared" si="22"/>
        <v>5528.109085781206</v>
      </c>
      <c r="U26" s="37">
        <f t="shared" si="22"/>
        <v>5443.9010806313227</v>
      </c>
      <c r="V26" s="37">
        <f t="shared" si="22"/>
        <v>5360.1551826117866</v>
      </c>
      <c r="W26" s="37">
        <f t="shared" si="22"/>
        <v>4265.6509234002788</v>
      </c>
      <c r="X26" s="37">
        <f t="shared" ref="X26" si="23">SUM(X27,X33)</f>
        <v>4522.5337543730329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5801.7341275319577</v>
      </c>
      <c r="D33" s="29">
        <f t="shared" ref="D33:W33" si="28">SUM(D34:D50)</f>
        <v>5854.9585515161461</v>
      </c>
      <c r="E33" s="29">
        <f t="shared" si="28"/>
        <v>5968.378024250359</v>
      </c>
      <c r="F33" s="29">
        <f t="shared" si="28"/>
        <v>5997.9175388255535</v>
      </c>
      <c r="G33" s="29">
        <f t="shared" si="28"/>
        <v>6035.9619209090197</v>
      </c>
      <c r="H33" s="29">
        <f t="shared" si="28"/>
        <v>6055.4602796887366</v>
      </c>
      <c r="I33" s="29">
        <f t="shared" si="28"/>
        <v>6190.1509200623877</v>
      </c>
      <c r="J33" s="29">
        <f t="shared" si="28"/>
        <v>6120.3920817250082</v>
      </c>
      <c r="K33" s="29">
        <f t="shared" si="28"/>
        <v>6146.006322774233</v>
      </c>
      <c r="L33" s="29">
        <f t="shared" si="28"/>
        <v>6072.2599615185554</v>
      </c>
      <c r="M33" s="29">
        <f t="shared" si="28"/>
        <v>6047.3007597773812</v>
      </c>
      <c r="N33" s="29">
        <f t="shared" si="28"/>
        <v>6019.1960211207115</v>
      </c>
      <c r="O33" s="29">
        <f t="shared" si="28"/>
        <v>5756.3419940281992</v>
      </c>
      <c r="P33" s="29">
        <f t="shared" si="28"/>
        <v>5604.2248903358295</v>
      </c>
      <c r="Q33" s="29">
        <f t="shared" si="28"/>
        <v>5387.6528431700162</v>
      </c>
      <c r="R33" s="29">
        <f t="shared" si="28"/>
        <v>5416.5982280661356</v>
      </c>
      <c r="S33" s="29">
        <f t="shared" si="28"/>
        <v>5484.4307555056275</v>
      </c>
      <c r="T33" s="29">
        <f t="shared" si="28"/>
        <v>5528.109085781206</v>
      </c>
      <c r="U33" s="29">
        <f t="shared" si="28"/>
        <v>5443.9010806313227</v>
      </c>
      <c r="V33" s="29">
        <f t="shared" si="28"/>
        <v>5360.1551826117866</v>
      </c>
      <c r="W33" s="29">
        <f t="shared" si="28"/>
        <v>4265.6509234002788</v>
      </c>
      <c r="X33" s="29">
        <f t="shared" ref="X33" si="29">SUM(X34:X50)</f>
        <v>4522.5337543730329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555.22169495088838</v>
      </c>
      <c r="D36" s="10">
        <v>512.31300632168359</v>
      </c>
      <c r="E36" s="10">
        <v>495.90315751357213</v>
      </c>
      <c r="F36" s="10">
        <v>429.79278377568892</v>
      </c>
      <c r="G36" s="10">
        <v>428.11917890497006</v>
      </c>
      <c r="H36" s="10">
        <v>411.85618706433945</v>
      </c>
      <c r="I36" s="10">
        <v>397.52965876732293</v>
      </c>
      <c r="J36" s="10">
        <v>329.56188051741333</v>
      </c>
      <c r="K36" s="10">
        <v>334.63182273324088</v>
      </c>
      <c r="L36" s="10">
        <v>334.68000805988504</v>
      </c>
      <c r="M36" s="10">
        <v>311.41753060097</v>
      </c>
      <c r="N36" s="10">
        <v>278.27577004134622</v>
      </c>
      <c r="O36" s="10">
        <v>273.75989008557127</v>
      </c>
      <c r="P36" s="10">
        <v>255.71938402948214</v>
      </c>
      <c r="Q36" s="10">
        <v>189.97791873109432</v>
      </c>
      <c r="R36" s="10">
        <v>161.63138398359493</v>
      </c>
      <c r="S36" s="10">
        <v>151.23775515728457</v>
      </c>
      <c r="T36" s="10">
        <v>132.42151079491651</v>
      </c>
      <c r="U36" s="10">
        <v>117.95050031473892</v>
      </c>
      <c r="V36" s="10">
        <v>106.31306628506168</v>
      </c>
      <c r="W36" s="10">
        <v>86.327185753283942</v>
      </c>
      <c r="X36" s="10">
        <v>89.962327774773172</v>
      </c>
    </row>
    <row r="37" spans="1:24" ht="11.25" customHeight="1" x14ac:dyDescent="0.2">
      <c r="A37" s="41" t="s">
        <v>61</v>
      </c>
      <c r="B37" s="9" t="s">
        <v>62</v>
      </c>
      <c r="C37" s="10">
        <v>3760.4341873505928</v>
      </c>
      <c r="D37" s="10">
        <v>3853.1285781767106</v>
      </c>
      <c r="E37" s="10">
        <v>3902.3334002030774</v>
      </c>
      <c r="F37" s="10">
        <v>3924.0268616574458</v>
      </c>
      <c r="G37" s="10">
        <v>3891.9495033611984</v>
      </c>
      <c r="H37" s="10">
        <v>3854.3218074618735</v>
      </c>
      <c r="I37" s="10">
        <v>3912.0874830528355</v>
      </c>
      <c r="J37" s="10">
        <v>3899.0954417267885</v>
      </c>
      <c r="K37" s="10">
        <v>3870.6657059768886</v>
      </c>
      <c r="L37" s="10">
        <v>3855.6526086554413</v>
      </c>
      <c r="M37" s="10">
        <v>3858.9397479638928</v>
      </c>
      <c r="N37" s="10">
        <v>3913.9509212006851</v>
      </c>
      <c r="O37" s="10">
        <v>3740.6368124701262</v>
      </c>
      <c r="P37" s="10">
        <v>3647.3167136505831</v>
      </c>
      <c r="Q37" s="10">
        <v>3538.179172923401</v>
      </c>
      <c r="R37" s="10">
        <v>3615.4949715507837</v>
      </c>
      <c r="S37" s="10">
        <v>3736.5008815273741</v>
      </c>
      <c r="T37" s="10">
        <v>3874.519713445789</v>
      </c>
      <c r="U37" s="10">
        <v>3940.2115609513849</v>
      </c>
      <c r="V37" s="10">
        <v>4019.0987924922756</v>
      </c>
      <c r="W37" s="10">
        <v>3339.2419777005266</v>
      </c>
      <c r="X37" s="10">
        <v>3447.6631032477862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1486.0782452304761</v>
      </c>
      <c r="D43" s="10">
        <v>1489.5169670177518</v>
      </c>
      <c r="E43" s="10">
        <v>1570.1414665337099</v>
      </c>
      <c r="F43" s="10">
        <v>1644.0978933924189</v>
      </c>
      <c r="G43" s="10">
        <v>1715.8932386428517</v>
      </c>
      <c r="H43" s="10">
        <v>1789.2822851625233</v>
      </c>
      <c r="I43" s="10">
        <v>1880.5337782422296</v>
      </c>
      <c r="J43" s="10">
        <v>1891.7347594808061</v>
      </c>
      <c r="K43" s="10">
        <v>1940.7087940641029</v>
      </c>
      <c r="L43" s="10">
        <v>1881.9273448032291</v>
      </c>
      <c r="M43" s="10">
        <v>1876.9434812125182</v>
      </c>
      <c r="N43" s="10">
        <v>1826.9693298786808</v>
      </c>
      <c r="O43" s="10">
        <v>1741.9452914725018</v>
      </c>
      <c r="P43" s="10">
        <v>1701.188792655764</v>
      </c>
      <c r="Q43" s="10">
        <v>1659.4957515155211</v>
      </c>
      <c r="R43" s="10">
        <v>1639.4718725317575</v>
      </c>
      <c r="S43" s="10">
        <v>1596.6921188209692</v>
      </c>
      <c r="T43" s="10">
        <v>1521.1678615405006</v>
      </c>
      <c r="U43" s="10">
        <v>1385.7390193651988</v>
      </c>
      <c r="V43" s="10">
        <v>1234.743323834449</v>
      </c>
      <c r="W43" s="10">
        <v>840.08175994646808</v>
      </c>
      <c r="X43" s="10">
        <v>984.90832335047389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0.21271644254718095</v>
      </c>
      <c r="N51" s="37">
        <v>0.99770370705179756</v>
      </c>
      <c r="O51" s="37">
        <v>7.6150904566583018</v>
      </c>
      <c r="P51" s="37">
        <v>8.3061312759688271</v>
      </c>
      <c r="Q51" s="37">
        <v>11.116758227883027</v>
      </c>
      <c r="R51" s="37">
        <v>11.656051553620518</v>
      </c>
      <c r="S51" s="37">
        <v>3.1361966213505355</v>
      </c>
      <c r="T51" s="37">
        <v>4.3502110702782746</v>
      </c>
      <c r="U51" s="37">
        <v>13.812178558339285</v>
      </c>
      <c r="V51" s="37">
        <v>13.707333482871375</v>
      </c>
      <c r="W51" s="37">
        <v>10.923135720375521</v>
      </c>
      <c r="X51" s="37">
        <v>10.089468187836987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24.096617963073317</v>
      </c>
      <c r="J52" s="37">
        <f t="shared" si="31"/>
        <v>153.9358667484891</v>
      </c>
      <c r="K52" s="37">
        <f t="shared" si="31"/>
        <v>154.44305271187423</v>
      </c>
      <c r="L52" s="37">
        <f t="shared" si="31"/>
        <v>202.15077399596061</v>
      </c>
      <c r="M52" s="37">
        <f t="shared" si="31"/>
        <v>155.30882555479943</v>
      </c>
      <c r="N52" s="37">
        <f t="shared" si="31"/>
        <v>190.75663551109341</v>
      </c>
      <c r="O52" s="37">
        <f t="shared" si="31"/>
        <v>171.45351041661718</v>
      </c>
      <c r="P52" s="37">
        <f t="shared" si="31"/>
        <v>170.3283911664609</v>
      </c>
      <c r="Q52" s="37">
        <f t="shared" si="31"/>
        <v>193.86838768757724</v>
      </c>
      <c r="R52" s="37">
        <f t="shared" si="31"/>
        <v>183.51055296362219</v>
      </c>
      <c r="S52" s="37">
        <f t="shared" si="31"/>
        <v>150.90467091963154</v>
      </c>
      <c r="T52" s="37">
        <f t="shared" si="31"/>
        <v>173.44194309015421</v>
      </c>
      <c r="U52" s="37">
        <f t="shared" si="31"/>
        <v>247.80509348786055</v>
      </c>
      <c r="V52" s="37">
        <f t="shared" si="31"/>
        <v>289.46843012749241</v>
      </c>
      <c r="W52" s="37">
        <f t="shared" si="31"/>
        <v>272.22574535945671</v>
      </c>
      <c r="X52" s="37">
        <f t="shared" ref="X52" si="32">SUM(X53:X70)</f>
        <v>304.82229739897446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17.881740555243109</v>
      </c>
      <c r="J64" s="10">
        <v>84.277973818917431</v>
      </c>
      <c r="K64" s="10">
        <v>102.76242933745995</v>
      </c>
      <c r="L64" s="10">
        <v>131.86415559764424</v>
      </c>
      <c r="M64" s="10">
        <v>127.86631280424112</v>
      </c>
      <c r="N64" s="10">
        <v>142.11494837369284</v>
      </c>
      <c r="O64" s="10">
        <v>118.69419106450114</v>
      </c>
      <c r="P64" s="10">
        <v>119.35032446063192</v>
      </c>
      <c r="Q64" s="10">
        <v>122.51545146582453</v>
      </c>
      <c r="R64" s="10">
        <v>135.73499415982431</v>
      </c>
      <c r="S64" s="10">
        <v>115.28418989817835</v>
      </c>
      <c r="T64" s="10">
        <v>123.78822195129146</v>
      </c>
      <c r="U64" s="10">
        <v>164.12041351334176</v>
      </c>
      <c r="V64" s="10">
        <v>191.15959027655308</v>
      </c>
      <c r="W64" s="10">
        <v>216.99991352886173</v>
      </c>
      <c r="X64" s="10">
        <v>224.06578268434114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6.2148774078302083</v>
      </c>
      <c r="J66" s="10">
        <v>69.657892929571688</v>
      </c>
      <c r="K66" s="10">
        <v>51.680623374414289</v>
      </c>
      <c r="L66" s="10">
        <v>70.286618398316364</v>
      </c>
      <c r="M66" s="10">
        <v>27.442512750558297</v>
      </c>
      <c r="N66" s="10">
        <v>48.641687137400567</v>
      </c>
      <c r="O66" s="10">
        <v>52.759319352116037</v>
      </c>
      <c r="P66" s="10">
        <v>50.978066705828994</v>
      </c>
      <c r="Q66" s="10">
        <v>71.352936221752699</v>
      </c>
      <c r="R66" s="10">
        <v>47.775558803797878</v>
      </c>
      <c r="S66" s="10">
        <v>35.620481021453195</v>
      </c>
      <c r="T66" s="10">
        <v>49.653721138862743</v>
      </c>
      <c r="U66" s="10">
        <v>83.684679974518787</v>
      </c>
      <c r="V66" s="10">
        <v>98.308839850939364</v>
      </c>
      <c r="W66" s="10">
        <v>55.225831830594963</v>
      </c>
      <c r="X66" s="10">
        <v>80.75651471463334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7.9112198084787758E-3</v>
      </c>
      <c r="M76" s="40">
        <v>2.4062767854913063E-2</v>
      </c>
      <c r="N76" s="40">
        <v>0.24054061162762663</v>
      </c>
      <c r="O76" s="40">
        <v>1.096345400986809</v>
      </c>
      <c r="P76" s="40">
        <v>4.2059616600718233</v>
      </c>
      <c r="Q76" s="40">
        <v>6.4333269973957083</v>
      </c>
      <c r="R76" s="40">
        <v>12.836946685344964</v>
      </c>
      <c r="S76" s="40">
        <v>15.344374611050672</v>
      </c>
      <c r="T76" s="40">
        <v>16.656321602627052</v>
      </c>
      <c r="U76" s="40">
        <v>23.250960877641987</v>
      </c>
      <c r="V76" s="40">
        <v>39.047004882486533</v>
      </c>
      <c r="W76" s="40">
        <v>47.85893715616686</v>
      </c>
      <c r="X76" s="40">
        <v>80.168259405482971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386</v>
      </c>
      <c r="B1" s="4" t="s">
        <v>391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363.3942116425311</v>
      </c>
      <c r="D2" s="31">
        <f t="shared" ref="D2:W2" si="1">SUM(D3,D17,D22,D25,D26,D51,D52,D71,D74,D75,D76)</f>
        <v>352.33724355501693</v>
      </c>
      <c r="E2" s="31">
        <f t="shared" si="1"/>
        <v>348.49143678972325</v>
      </c>
      <c r="F2" s="31">
        <f t="shared" si="1"/>
        <v>339.82481854901675</v>
      </c>
      <c r="G2" s="31">
        <f t="shared" si="1"/>
        <v>332.54830248517953</v>
      </c>
      <c r="H2" s="31">
        <f t="shared" si="1"/>
        <v>331.9696015617389</v>
      </c>
      <c r="I2" s="31">
        <f t="shared" si="1"/>
        <v>328.68625150910367</v>
      </c>
      <c r="J2" s="31">
        <f t="shared" si="1"/>
        <v>327.70714347369318</v>
      </c>
      <c r="K2" s="31">
        <f t="shared" si="1"/>
        <v>339.8508769921167</v>
      </c>
      <c r="L2" s="31">
        <f t="shared" si="1"/>
        <v>351.98696795565445</v>
      </c>
      <c r="M2" s="31">
        <f t="shared" si="1"/>
        <v>368.01058596915811</v>
      </c>
      <c r="N2" s="31">
        <f t="shared" si="1"/>
        <v>361.97468886205598</v>
      </c>
      <c r="O2" s="31">
        <f t="shared" si="1"/>
        <v>351.99546781353803</v>
      </c>
      <c r="P2" s="31">
        <f t="shared" si="1"/>
        <v>339.00055502008786</v>
      </c>
      <c r="Q2" s="31">
        <f t="shared" si="1"/>
        <v>325.72725127304136</v>
      </c>
      <c r="R2" s="31">
        <f t="shared" si="1"/>
        <v>320.4318689256516</v>
      </c>
      <c r="S2" s="31">
        <f t="shared" si="1"/>
        <v>325.02204163403167</v>
      </c>
      <c r="T2" s="31">
        <f t="shared" si="1"/>
        <v>350.96606924691667</v>
      </c>
      <c r="U2" s="31">
        <f t="shared" si="1"/>
        <v>325.91037059927947</v>
      </c>
      <c r="V2" s="31">
        <f t="shared" si="1"/>
        <v>309.36660976868541</v>
      </c>
      <c r="W2" s="31">
        <f t="shared" si="1"/>
        <v>248.98683936778593</v>
      </c>
      <c r="X2" s="31">
        <f t="shared" ref="X2" si="2">SUM(X3,X17,X22,X25,X26,X51,X52,X71,X74,X75,X76)</f>
        <v>228.79759510580277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362.33667707385433</v>
      </c>
      <c r="D26" s="37">
        <f t="shared" ref="D26:W26" si="22">SUM(D27,D33)</f>
        <v>351.30180997920723</v>
      </c>
      <c r="E26" s="37">
        <f t="shared" si="22"/>
        <v>347.22435231688644</v>
      </c>
      <c r="F26" s="37">
        <f t="shared" si="22"/>
        <v>338.67233195365986</v>
      </c>
      <c r="G26" s="37">
        <f t="shared" si="22"/>
        <v>331.36724178888215</v>
      </c>
      <c r="H26" s="37">
        <f t="shared" si="22"/>
        <v>330.66249659091142</v>
      </c>
      <c r="I26" s="37">
        <f t="shared" si="22"/>
        <v>325.68201125071465</v>
      </c>
      <c r="J26" s="37">
        <f t="shared" si="22"/>
        <v>313.95753792549033</v>
      </c>
      <c r="K26" s="37">
        <f t="shared" si="22"/>
        <v>328.08217022704628</v>
      </c>
      <c r="L26" s="37">
        <f t="shared" si="22"/>
        <v>333.65414670672607</v>
      </c>
      <c r="M26" s="37">
        <f t="shared" si="22"/>
        <v>354.15822724730987</v>
      </c>
      <c r="N26" s="37">
        <f t="shared" si="22"/>
        <v>337.64074863675444</v>
      </c>
      <c r="O26" s="37">
        <f t="shared" si="22"/>
        <v>327.1698045227057</v>
      </c>
      <c r="P26" s="37">
        <f t="shared" si="22"/>
        <v>313.6072939250966</v>
      </c>
      <c r="Q26" s="37">
        <f t="shared" si="22"/>
        <v>295.91302019542883</v>
      </c>
      <c r="R26" s="37">
        <f t="shared" si="22"/>
        <v>289.87867212157425</v>
      </c>
      <c r="S26" s="37">
        <f t="shared" si="22"/>
        <v>277.09603532676743</v>
      </c>
      <c r="T26" s="37">
        <f t="shared" si="22"/>
        <v>287.36807657043454</v>
      </c>
      <c r="U26" s="37">
        <f t="shared" si="22"/>
        <v>263.25301268142675</v>
      </c>
      <c r="V26" s="37">
        <f t="shared" si="22"/>
        <v>234.28366452768088</v>
      </c>
      <c r="W26" s="37">
        <f t="shared" si="22"/>
        <v>176.90329367775004</v>
      </c>
      <c r="X26" s="37">
        <f t="shared" ref="X26" si="23">SUM(X27,X33)</f>
        <v>149.38396602671273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362.33667707385433</v>
      </c>
      <c r="D33" s="29">
        <f t="shared" ref="D33:W33" si="28">SUM(D34:D50)</f>
        <v>351.30180997920723</v>
      </c>
      <c r="E33" s="29">
        <f t="shared" si="28"/>
        <v>347.22435231688644</v>
      </c>
      <c r="F33" s="29">
        <f t="shared" si="28"/>
        <v>338.67233195365986</v>
      </c>
      <c r="G33" s="29">
        <f t="shared" si="28"/>
        <v>331.36724178888215</v>
      </c>
      <c r="H33" s="29">
        <f t="shared" si="28"/>
        <v>330.66249659091142</v>
      </c>
      <c r="I33" s="29">
        <f t="shared" si="28"/>
        <v>325.68201125071465</v>
      </c>
      <c r="J33" s="29">
        <f t="shared" si="28"/>
        <v>313.95753792549033</v>
      </c>
      <c r="K33" s="29">
        <f t="shared" si="28"/>
        <v>328.08217022704628</v>
      </c>
      <c r="L33" s="29">
        <f t="shared" si="28"/>
        <v>333.65414670672607</v>
      </c>
      <c r="M33" s="29">
        <f t="shared" si="28"/>
        <v>354.15822724730987</v>
      </c>
      <c r="N33" s="29">
        <f t="shared" si="28"/>
        <v>337.64074863675444</v>
      </c>
      <c r="O33" s="29">
        <f t="shared" si="28"/>
        <v>327.1698045227057</v>
      </c>
      <c r="P33" s="29">
        <f t="shared" si="28"/>
        <v>313.6072939250966</v>
      </c>
      <c r="Q33" s="29">
        <f t="shared" si="28"/>
        <v>295.91302019542883</v>
      </c>
      <c r="R33" s="29">
        <f t="shared" si="28"/>
        <v>289.87867212157425</v>
      </c>
      <c r="S33" s="29">
        <f t="shared" si="28"/>
        <v>277.09603532676743</v>
      </c>
      <c r="T33" s="29">
        <f t="shared" si="28"/>
        <v>287.36807657043454</v>
      </c>
      <c r="U33" s="29">
        <f t="shared" si="28"/>
        <v>263.25301268142675</v>
      </c>
      <c r="V33" s="29">
        <f t="shared" si="28"/>
        <v>234.28366452768088</v>
      </c>
      <c r="W33" s="29">
        <f t="shared" si="28"/>
        <v>176.90329367775004</v>
      </c>
      <c r="X33" s="29">
        <f t="shared" ref="X33" si="29">SUM(X34:X50)</f>
        <v>149.38396602671273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2.5684428177697747</v>
      </c>
      <c r="D36" s="10">
        <v>2.4092176745079796</v>
      </c>
      <c r="E36" s="10">
        <v>2.1047114794288495</v>
      </c>
      <c r="F36" s="10">
        <v>1.9156035782501843</v>
      </c>
      <c r="G36" s="10">
        <v>1.6403219741844057</v>
      </c>
      <c r="H36" s="10">
        <v>2.0100418443116586</v>
      </c>
      <c r="I36" s="10">
        <v>1.6512432387698335</v>
      </c>
      <c r="J36" s="10">
        <v>1.474473774898633</v>
      </c>
      <c r="K36" s="10">
        <v>1.4705203942285141</v>
      </c>
      <c r="L36" s="10">
        <v>1.3871413406331399</v>
      </c>
      <c r="M36" s="10">
        <v>1.397870610880944</v>
      </c>
      <c r="N36" s="10">
        <v>1.3498584519187</v>
      </c>
      <c r="O36" s="10">
        <v>1.3154187458682116</v>
      </c>
      <c r="P36" s="10">
        <v>1.306636468543305</v>
      </c>
      <c r="Q36" s="10">
        <v>1.2836234427255013</v>
      </c>
      <c r="R36" s="10">
        <v>1.3287849001399352</v>
      </c>
      <c r="S36" s="10">
        <v>1.3344937438992419</v>
      </c>
      <c r="T36" s="10">
        <v>1.3509552067076214</v>
      </c>
      <c r="U36" s="10">
        <v>1.279099637691393</v>
      </c>
      <c r="V36" s="10">
        <v>1.1589147789647789</v>
      </c>
      <c r="W36" s="10">
        <v>0.9564697027164627</v>
      </c>
      <c r="X36" s="10">
        <v>0.93980937727074865</v>
      </c>
    </row>
    <row r="37" spans="1:24" ht="11.25" customHeight="1" x14ac:dyDescent="0.2">
      <c r="A37" s="41" t="s">
        <v>61</v>
      </c>
      <c r="B37" s="9" t="s">
        <v>62</v>
      </c>
      <c r="C37" s="10">
        <v>0.13853855370996498</v>
      </c>
      <c r="D37" s="10">
        <v>0.16386777049414333</v>
      </c>
      <c r="E37" s="10">
        <v>0.19168320287907062</v>
      </c>
      <c r="F37" s="10">
        <v>0.21393633522490771</v>
      </c>
      <c r="G37" s="10">
        <v>0.19966688703126423</v>
      </c>
      <c r="H37" s="10">
        <v>0.21470105132305542</v>
      </c>
      <c r="I37" s="10">
        <v>0.22100479567251605</v>
      </c>
      <c r="J37" s="10">
        <v>0.23160341154553971</v>
      </c>
      <c r="K37" s="10">
        <v>0.2308257948393716</v>
      </c>
      <c r="L37" s="10">
        <v>0.2359352731320718</v>
      </c>
      <c r="M37" s="10">
        <v>0.25502776036729791</v>
      </c>
      <c r="N37" s="10">
        <v>0.20591409025990415</v>
      </c>
      <c r="O37" s="10">
        <v>0.12031611042843637</v>
      </c>
      <c r="P37" s="10">
        <v>0.10567777845810096</v>
      </c>
      <c r="Q37" s="10">
        <v>9.8171802437491698E-2</v>
      </c>
      <c r="R37" s="10">
        <v>0.15144687850797339</v>
      </c>
      <c r="S37" s="10">
        <v>0.18613880446052852</v>
      </c>
      <c r="T37" s="10">
        <v>0.17294119113650361</v>
      </c>
      <c r="U37" s="10">
        <v>0.15226876745359041</v>
      </c>
      <c r="V37" s="10">
        <v>0.66717408446234627</v>
      </c>
      <c r="W37" s="10">
        <v>0.54169268552148209</v>
      </c>
      <c r="X37" s="10">
        <v>0.60407231093878921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359.62969570237459</v>
      </c>
      <c r="D43" s="10">
        <v>348.72872453420513</v>
      </c>
      <c r="E43" s="10">
        <v>344.92795763457849</v>
      </c>
      <c r="F43" s="10">
        <v>336.54279204018479</v>
      </c>
      <c r="G43" s="10">
        <v>329.5272529276665</v>
      </c>
      <c r="H43" s="10">
        <v>328.43775369527668</v>
      </c>
      <c r="I43" s="10">
        <v>323.8097632162723</v>
      </c>
      <c r="J43" s="10">
        <v>312.25146073904614</v>
      </c>
      <c r="K43" s="10">
        <v>326.38082403797841</v>
      </c>
      <c r="L43" s="10">
        <v>332.03107009296087</v>
      </c>
      <c r="M43" s="10">
        <v>352.50532887606164</v>
      </c>
      <c r="N43" s="10">
        <v>336.08497609457584</v>
      </c>
      <c r="O43" s="10">
        <v>325.73406966640908</v>
      </c>
      <c r="P43" s="10">
        <v>312.19497967809519</v>
      </c>
      <c r="Q43" s="10">
        <v>294.53122495026582</v>
      </c>
      <c r="R43" s="10">
        <v>288.39844034292634</v>
      </c>
      <c r="S43" s="10">
        <v>275.57540277840769</v>
      </c>
      <c r="T43" s="10">
        <v>285.84418017259043</v>
      </c>
      <c r="U43" s="10">
        <v>261.82164427628175</v>
      </c>
      <c r="V43" s="10">
        <v>232.45757566425377</v>
      </c>
      <c r="W43" s="10">
        <v>175.4051312895121</v>
      </c>
      <c r="X43" s="10">
        <v>147.8400843385032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0.15047291487532241</v>
      </c>
      <c r="D51" s="37">
        <v>0.23645743766122099</v>
      </c>
      <c r="E51" s="37">
        <v>0.3869303525365434</v>
      </c>
      <c r="F51" s="37">
        <v>0.39773309972928028</v>
      </c>
      <c r="G51" s="37">
        <v>0.27419919433518558</v>
      </c>
      <c r="H51" s="37">
        <v>0.37143621039948943</v>
      </c>
      <c r="I51" s="37">
        <v>0.98261421234419388</v>
      </c>
      <c r="J51" s="37">
        <v>1.2954024272807456</v>
      </c>
      <c r="K51" s="37">
        <v>2.2963877426588861</v>
      </c>
      <c r="L51" s="37">
        <v>5.0099925562523717</v>
      </c>
      <c r="M51" s="37">
        <v>7.2948980352728308</v>
      </c>
      <c r="N51" s="37">
        <v>14.050315414488029</v>
      </c>
      <c r="O51" s="37">
        <v>13.614151051986758</v>
      </c>
      <c r="P51" s="37">
        <v>14.941569300071334</v>
      </c>
      <c r="Q51" s="37">
        <v>15.945199418256255</v>
      </c>
      <c r="R51" s="37">
        <v>20.722352593188479</v>
      </c>
      <c r="S51" s="37">
        <v>39.364443592355734</v>
      </c>
      <c r="T51" s="37">
        <v>49.670598498331955</v>
      </c>
      <c r="U51" s="37">
        <v>40.609580365359847</v>
      </c>
      <c r="V51" s="37">
        <v>44.51537302047992</v>
      </c>
      <c r="W51" s="37">
        <v>43.963558068120555</v>
      </c>
      <c r="X51" s="37">
        <v>46.454234803444884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1.0711520851028808</v>
      </c>
      <c r="J52" s="37">
        <f t="shared" si="31"/>
        <v>11.502801240377975</v>
      </c>
      <c r="K52" s="37">
        <f t="shared" si="31"/>
        <v>8.697573561747955</v>
      </c>
      <c r="L52" s="37">
        <f t="shared" si="31"/>
        <v>12.408835296884066</v>
      </c>
      <c r="M52" s="37">
        <f t="shared" si="31"/>
        <v>5.1623785914027192</v>
      </c>
      <c r="N52" s="37">
        <f t="shared" si="31"/>
        <v>8.9554869413511984</v>
      </c>
      <c r="O52" s="37">
        <f t="shared" si="31"/>
        <v>9.8695166860579189</v>
      </c>
      <c r="P52" s="37">
        <f t="shared" si="31"/>
        <v>9.3587374888748585</v>
      </c>
      <c r="Q52" s="37">
        <f t="shared" si="31"/>
        <v>12.66728698876592</v>
      </c>
      <c r="R52" s="37">
        <f t="shared" si="31"/>
        <v>8.4098534604131778</v>
      </c>
      <c r="S52" s="37">
        <f t="shared" si="31"/>
        <v>6.1535333894952844</v>
      </c>
      <c r="T52" s="37">
        <f t="shared" si="31"/>
        <v>9.3360059447368382</v>
      </c>
      <c r="U52" s="37">
        <f t="shared" si="31"/>
        <v>15.817732720142887</v>
      </c>
      <c r="V52" s="37">
        <f t="shared" si="31"/>
        <v>18.539736830534171</v>
      </c>
      <c r="W52" s="37">
        <f t="shared" si="31"/>
        <v>11.566096445008819</v>
      </c>
      <c r="X52" s="37">
        <f t="shared" ref="X52" si="32">SUM(X53:X70)</f>
        <v>12.16125015410104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1.0101896838453377E-3</v>
      </c>
      <c r="J64" s="10">
        <v>5.0060498765227886E-3</v>
      </c>
      <c r="K64" s="10">
        <v>6.1282015119043685E-3</v>
      </c>
      <c r="L64" s="10">
        <v>8.0690375210202073E-3</v>
      </c>
      <c r="M64" s="10">
        <v>8.4503675907600818E-3</v>
      </c>
      <c r="N64" s="10">
        <v>7.4767085474145463E-3</v>
      </c>
      <c r="O64" s="10">
        <v>3.8177519270843402E-3</v>
      </c>
      <c r="P64" s="10">
        <v>3.4580701752739093E-3</v>
      </c>
      <c r="Q64" s="10">
        <v>3.3993650714147757E-3</v>
      </c>
      <c r="R64" s="10">
        <v>5.6857059217499317E-3</v>
      </c>
      <c r="S64" s="10">
        <v>5.7430365899112804E-3</v>
      </c>
      <c r="T64" s="10">
        <v>5.5253513044813069E-3</v>
      </c>
      <c r="U64" s="10">
        <v>6.3424038768152002E-3</v>
      </c>
      <c r="V64" s="10">
        <v>3.1732667250478311E-2</v>
      </c>
      <c r="W64" s="10">
        <v>3.5201781333116827E-2</v>
      </c>
      <c r="X64" s="10">
        <v>3.9259037526298203E-2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1.0701418954190356</v>
      </c>
      <c r="J66" s="10">
        <v>11.497795190501453</v>
      </c>
      <c r="K66" s="10">
        <v>8.6914453602360506</v>
      </c>
      <c r="L66" s="10">
        <v>12.400766259363046</v>
      </c>
      <c r="M66" s="10">
        <v>5.1539282238119588</v>
      </c>
      <c r="N66" s="10">
        <v>8.9480102328037834</v>
      </c>
      <c r="O66" s="10">
        <v>9.865698934130835</v>
      </c>
      <c r="P66" s="10">
        <v>9.3552794186995847</v>
      </c>
      <c r="Q66" s="10">
        <v>12.663887623694505</v>
      </c>
      <c r="R66" s="10">
        <v>8.4041677544914286</v>
      </c>
      <c r="S66" s="10">
        <v>6.147790352905373</v>
      </c>
      <c r="T66" s="10">
        <v>9.3304805934323571</v>
      </c>
      <c r="U66" s="10">
        <v>15.811390316266072</v>
      </c>
      <c r="V66" s="10">
        <v>18.508004163283694</v>
      </c>
      <c r="W66" s="10">
        <v>11.530894663675703</v>
      </c>
      <c r="X66" s="10">
        <v>12.121991116574742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0.90706165380145176</v>
      </c>
      <c r="D76" s="40">
        <v>0.79897613814849122</v>
      </c>
      <c r="E76" s="40">
        <v>0.88015412030028273</v>
      </c>
      <c r="F76" s="40">
        <v>0.7547534956275882</v>
      </c>
      <c r="G76" s="40">
        <v>0.90686150196218662</v>
      </c>
      <c r="H76" s="40">
        <v>0.9356687604279692</v>
      </c>
      <c r="I76" s="40">
        <v>0.95047396094197978</v>
      </c>
      <c r="J76" s="40">
        <v>0.95140188054416963</v>
      </c>
      <c r="K76" s="40">
        <v>0.77474546066356131</v>
      </c>
      <c r="L76" s="40">
        <v>0.91399339579193661</v>
      </c>
      <c r="M76" s="40">
        <v>1.3950820951727263</v>
      </c>
      <c r="N76" s="40">
        <v>1.3281378694623578</v>
      </c>
      <c r="O76" s="40">
        <v>1.3419955527876315</v>
      </c>
      <c r="P76" s="40">
        <v>1.0929543060450768</v>
      </c>
      <c r="Q76" s="40">
        <v>1.201744670590345</v>
      </c>
      <c r="R76" s="40">
        <v>1.42099075047573</v>
      </c>
      <c r="S76" s="40">
        <v>2.4080293254132528</v>
      </c>
      <c r="T76" s="40">
        <v>4.5913882334133476</v>
      </c>
      <c r="U76" s="40">
        <v>6.2300448323499662</v>
      </c>
      <c r="V76" s="40">
        <v>12.027835389990377</v>
      </c>
      <c r="W76" s="40">
        <v>16.553891176906532</v>
      </c>
      <c r="X76" s="40">
        <v>20.798144121544098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387</v>
      </c>
      <c r="B1" s="4" t="s">
        <v>392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1779.1506139426806</v>
      </c>
      <c r="D2" s="31">
        <f t="shared" ref="D2:W2" si="1">SUM(D3,D17,D22,D25,D26,D51,D52,D71,D74,D75,D76)</f>
        <v>1844.7776536263482</v>
      </c>
      <c r="E2" s="31">
        <f t="shared" si="1"/>
        <v>1890.4237274093794</v>
      </c>
      <c r="F2" s="31">
        <f t="shared" si="1"/>
        <v>1961.9869770890562</v>
      </c>
      <c r="G2" s="31">
        <f t="shared" si="1"/>
        <v>2055.3060940336923</v>
      </c>
      <c r="H2" s="31">
        <f t="shared" si="1"/>
        <v>2073.0697616512657</v>
      </c>
      <c r="I2" s="31">
        <f t="shared" si="1"/>
        <v>2056.274479302785</v>
      </c>
      <c r="J2" s="31">
        <f t="shared" si="1"/>
        <v>2075.4353399718107</v>
      </c>
      <c r="K2" s="31">
        <f t="shared" si="1"/>
        <v>2105.2153137350197</v>
      </c>
      <c r="L2" s="31">
        <f t="shared" si="1"/>
        <v>1977.4743294916411</v>
      </c>
      <c r="M2" s="31">
        <f t="shared" si="1"/>
        <v>2000.2982073542769</v>
      </c>
      <c r="N2" s="31">
        <f t="shared" si="1"/>
        <v>2034.6336264632719</v>
      </c>
      <c r="O2" s="31">
        <f t="shared" si="1"/>
        <v>1929.3157521784985</v>
      </c>
      <c r="P2" s="31">
        <f t="shared" si="1"/>
        <v>1857.6399020990825</v>
      </c>
      <c r="Q2" s="31">
        <f t="shared" si="1"/>
        <v>1768.7019142416254</v>
      </c>
      <c r="R2" s="31">
        <f t="shared" si="1"/>
        <v>1827.3912147834496</v>
      </c>
      <c r="S2" s="31">
        <f t="shared" si="1"/>
        <v>1839.4488760215149</v>
      </c>
      <c r="T2" s="31">
        <f t="shared" si="1"/>
        <v>1840.2835456496466</v>
      </c>
      <c r="U2" s="31">
        <f t="shared" si="1"/>
        <v>1815.933701690067</v>
      </c>
      <c r="V2" s="31">
        <f t="shared" si="1"/>
        <v>1807.391669583476</v>
      </c>
      <c r="W2" s="31">
        <f t="shared" si="1"/>
        <v>1736.3905153474664</v>
      </c>
      <c r="X2" s="31">
        <f t="shared" ref="X2" si="2">SUM(X3,X17,X22,X25,X26,X51,X52,X71,X74,X75,X76)</f>
        <v>1777.1890950016686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1779.1506139426806</v>
      </c>
      <c r="D26" s="37">
        <f t="shared" ref="D26:W26" si="22">SUM(D27,D33)</f>
        <v>1844.7776536263482</v>
      </c>
      <c r="E26" s="37">
        <f t="shared" si="22"/>
        <v>1890.4237274093794</v>
      </c>
      <c r="F26" s="37">
        <f t="shared" si="22"/>
        <v>1961.8473069213735</v>
      </c>
      <c r="G26" s="37">
        <f t="shared" si="22"/>
        <v>2054.9139131764368</v>
      </c>
      <c r="H26" s="37">
        <f t="shared" si="22"/>
        <v>2072.7103294179851</v>
      </c>
      <c r="I26" s="37">
        <f t="shared" si="22"/>
        <v>2049.2048687322504</v>
      </c>
      <c r="J26" s="37">
        <f t="shared" si="22"/>
        <v>2002.6146465536665</v>
      </c>
      <c r="K26" s="37">
        <f t="shared" si="22"/>
        <v>2050.6417078617401</v>
      </c>
      <c r="L26" s="37">
        <f t="shared" si="22"/>
        <v>1906.2679896575276</v>
      </c>
      <c r="M26" s="37">
        <f t="shared" si="22"/>
        <v>1969.6384468318568</v>
      </c>
      <c r="N26" s="37">
        <f t="shared" si="22"/>
        <v>1980.208503349214</v>
      </c>
      <c r="O26" s="37">
        <f t="shared" si="22"/>
        <v>1870.9332029558525</v>
      </c>
      <c r="P26" s="37">
        <f t="shared" si="22"/>
        <v>1801.3834469873941</v>
      </c>
      <c r="Q26" s="37">
        <f t="shared" si="22"/>
        <v>1693.6286244633611</v>
      </c>
      <c r="R26" s="37">
        <f t="shared" si="22"/>
        <v>1772.3636635839664</v>
      </c>
      <c r="S26" s="37">
        <f t="shared" si="22"/>
        <v>1797.3042464766397</v>
      </c>
      <c r="T26" s="37">
        <f t="shared" si="22"/>
        <v>1779.6631765958005</v>
      </c>
      <c r="U26" s="37">
        <f t="shared" si="22"/>
        <v>1708.7125264595577</v>
      </c>
      <c r="V26" s="37">
        <f t="shared" si="22"/>
        <v>1670.6556636817386</v>
      </c>
      <c r="W26" s="37">
        <f t="shared" si="22"/>
        <v>1624.2479552110888</v>
      </c>
      <c r="X26" s="37">
        <f t="shared" ref="X26" si="23">SUM(X27,X33)</f>
        <v>1637.1487854453658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1779.1506139426806</v>
      </c>
      <c r="D33" s="29">
        <f t="shared" ref="D33:W33" si="28">SUM(D34:D50)</f>
        <v>1844.7776536263482</v>
      </c>
      <c r="E33" s="29">
        <f t="shared" si="28"/>
        <v>1890.4237274093794</v>
      </c>
      <c r="F33" s="29">
        <f t="shared" si="28"/>
        <v>1961.8473069213735</v>
      </c>
      <c r="G33" s="29">
        <f t="shared" si="28"/>
        <v>2054.9139131764368</v>
      </c>
      <c r="H33" s="29">
        <f t="shared" si="28"/>
        <v>2072.7103294179851</v>
      </c>
      <c r="I33" s="29">
        <f t="shared" si="28"/>
        <v>2049.2048687322504</v>
      </c>
      <c r="J33" s="29">
        <f t="shared" si="28"/>
        <v>2002.6146465536665</v>
      </c>
      <c r="K33" s="29">
        <f t="shared" si="28"/>
        <v>2050.6417078617401</v>
      </c>
      <c r="L33" s="29">
        <f t="shared" si="28"/>
        <v>1906.2679896575276</v>
      </c>
      <c r="M33" s="29">
        <f t="shared" si="28"/>
        <v>1969.6384468318568</v>
      </c>
      <c r="N33" s="29">
        <f t="shared" si="28"/>
        <v>1980.208503349214</v>
      </c>
      <c r="O33" s="29">
        <f t="shared" si="28"/>
        <v>1870.9332029558525</v>
      </c>
      <c r="P33" s="29">
        <f t="shared" si="28"/>
        <v>1801.3834469873941</v>
      </c>
      <c r="Q33" s="29">
        <f t="shared" si="28"/>
        <v>1693.6286244633611</v>
      </c>
      <c r="R33" s="29">
        <f t="shared" si="28"/>
        <v>1772.3636635839664</v>
      </c>
      <c r="S33" s="29">
        <f t="shared" si="28"/>
        <v>1797.3042464766397</v>
      </c>
      <c r="T33" s="29">
        <f t="shared" si="28"/>
        <v>1779.6631765958005</v>
      </c>
      <c r="U33" s="29">
        <f t="shared" si="28"/>
        <v>1708.7125264595577</v>
      </c>
      <c r="V33" s="29">
        <f t="shared" si="28"/>
        <v>1670.6556636817386</v>
      </c>
      <c r="W33" s="29">
        <f t="shared" si="28"/>
        <v>1624.2479552110888</v>
      </c>
      <c r="X33" s="29">
        <f t="shared" ref="X33" si="29">SUM(X34:X50)</f>
        <v>1637.1487854453658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44.564118465219728</v>
      </c>
      <c r="D36" s="10">
        <v>44.452496554109359</v>
      </c>
      <c r="E36" s="10">
        <v>42.815604781719522</v>
      </c>
      <c r="F36" s="10">
        <v>41.107347813730605</v>
      </c>
      <c r="G36" s="10">
        <v>39.817713222307255</v>
      </c>
      <c r="H36" s="10">
        <v>34.121217351022075</v>
      </c>
      <c r="I36" s="10">
        <v>31.534747177054236</v>
      </c>
      <c r="J36" s="10">
        <v>31.67155628378438</v>
      </c>
      <c r="K36" s="10">
        <v>32.003073897466102</v>
      </c>
      <c r="L36" s="10">
        <v>30.95873194084044</v>
      </c>
      <c r="M36" s="10">
        <v>30.461726905087954</v>
      </c>
      <c r="N36" s="10">
        <v>30.187441154198599</v>
      </c>
      <c r="O36" s="10">
        <v>29.340254367184738</v>
      </c>
      <c r="P36" s="10">
        <v>29.038295925018364</v>
      </c>
      <c r="Q36" s="10">
        <v>28.954021024804366</v>
      </c>
      <c r="R36" s="10">
        <v>28.899934297692422</v>
      </c>
      <c r="S36" s="10">
        <v>28.786736481447281</v>
      </c>
      <c r="T36" s="10">
        <v>28.863819466991586</v>
      </c>
      <c r="U36" s="10">
        <v>28.460081904835384</v>
      </c>
      <c r="V36" s="10">
        <v>29.98846605549204</v>
      </c>
      <c r="W36" s="10">
        <v>29.247556925770894</v>
      </c>
      <c r="X36" s="10">
        <v>25.938877465324982</v>
      </c>
    </row>
    <row r="37" spans="1:24" ht="11.25" customHeight="1" x14ac:dyDescent="0.2">
      <c r="A37" s="41" t="s">
        <v>61</v>
      </c>
      <c r="B37" s="9" t="s">
        <v>62</v>
      </c>
      <c r="C37" s="10">
        <v>71.682562889099231</v>
      </c>
      <c r="D37" s="10">
        <v>65.46035842052504</v>
      </c>
      <c r="E37" s="10">
        <v>57.855761744527541</v>
      </c>
      <c r="F37" s="10">
        <v>52.073922490499861</v>
      </c>
      <c r="G37" s="10">
        <v>48.108194649204151</v>
      </c>
      <c r="H37" s="10">
        <v>45.634415893453408</v>
      </c>
      <c r="I37" s="10">
        <v>40.577129726681292</v>
      </c>
      <c r="J37" s="10">
        <v>37.155747305374774</v>
      </c>
      <c r="K37" s="10">
        <v>34.956481228666874</v>
      </c>
      <c r="L37" s="10">
        <v>31.760695752558398</v>
      </c>
      <c r="M37" s="10">
        <v>29.713724756097534</v>
      </c>
      <c r="N37" s="10">
        <v>27.772408015835467</v>
      </c>
      <c r="O37" s="10">
        <v>25.872912983013158</v>
      </c>
      <c r="P37" s="10">
        <v>23.122922967748931</v>
      </c>
      <c r="Q37" s="10">
        <v>22.698978489859392</v>
      </c>
      <c r="R37" s="10">
        <v>22.414430735189455</v>
      </c>
      <c r="S37" s="10">
        <v>22.29303277277242</v>
      </c>
      <c r="T37" s="10">
        <v>21.912078423454826</v>
      </c>
      <c r="U37" s="10">
        <v>20.39627650778781</v>
      </c>
      <c r="V37" s="10">
        <v>21.710905674123783</v>
      </c>
      <c r="W37" s="10">
        <v>21.330236208505177</v>
      </c>
      <c r="X37" s="10">
        <v>21.367669848930927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1662.9039325883616</v>
      </c>
      <c r="D43" s="10">
        <v>1734.8647986517137</v>
      </c>
      <c r="E43" s="10">
        <v>1789.7523608831323</v>
      </c>
      <c r="F43" s="10">
        <v>1868.6660366171429</v>
      </c>
      <c r="G43" s="10">
        <v>1966.9880053049253</v>
      </c>
      <c r="H43" s="10">
        <v>1992.9546961735098</v>
      </c>
      <c r="I43" s="10">
        <v>1977.0929918285146</v>
      </c>
      <c r="J43" s="10">
        <v>1933.7873429645074</v>
      </c>
      <c r="K43" s="10">
        <v>1983.6821527356069</v>
      </c>
      <c r="L43" s="10">
        <v>1843.5485619641288</v>
      </c>
      <c r="M43" s="10">
        <v>1909.4629951706713</v>
      </c>
      <c r="N43" s="10">
        <v>1922.24865417918</v>
      </c>
      <c r="O43" s="10">
        <v>1815.7200356056546</v>
      </c>
      <c r="P43" s="10">
        <v>1749.2222280946269</v>
      </c>
      <c r="Q43" s="10">
        <v>1641.9756249486973</v>
      </c>
      <c r="R43" s="10">
        <v>1721.0492985510846</v>
      </c>
      <c r="S43" s="10">
        <v>1746.2244772224201</v>
      </c>
      <c r="T43" s="10">
        <v>1728.887278705354</v>
      </c>
      <c r="U43" s="10">
        <v>1659.8561680469345</v>
      </c>
      <c r="V43" s="10">
        <v>1618.9562919521227</v>
      </c>
      <c r="W43" s="10">
        <v>1573.6701620768126</v>
      </c>
      <c r="X43" s="10">
        <v>1589.84223813111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0.13967016768258556</v>
      </c>
      <c r="G51" s="37">
        <v>0.39218085725552809</v>
      </c>
      <c r="H51" s="37">
        <v>0.35943223328064805</v>
      </c>
      <c r="I51" s="37">
        <v>0.35014589083723313</v>
      </c>
      <c r="J51" s="37">
        <v>0.81121838097376819</v>
      </c>
      <c r="K51" s="37">
        <v>0.820551208329936</v>
      </c>
      <c r="L51" s="37">
        <v>1.2668776071182217</v>
      </c>
      <c r="M51" s="37">
        <v>1.7572178523605566</v>
      </c>
      <c r="N51" s="37">
        <v>2.2347839739029931</v>
      </c>
      <c r="O51" s="37">
        <v>2.4809046650436839</v>
      </c>
      <c r="P51" s="37">
        <v>2.9345006277431538</v>
      </c>
      <c r="Q51" s="37">
        <v>3.3979735662424826</v>
      </c>
      <c r="R51" s="37">
        <v>3.6911573321247975</v>
      </c>
      <c r="S51" s="37">
        <v>2.1317759513840069</v>
      </c>
      <c r="T51" s="37">
        <v>2.9721397005213195</v>
      </c>
      <c r="U51" s="37">
        <v>5.3330132173154787</v>
      </c>
      <c r="V51" s="37">
        <v>5.5736821466916968</v>
      </c>
      <c r="W51" s="37">
        <v>5.5225065554420238</v>
      </c>
      <c r="X51" s="37">
        <v>5.2609401729485583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6.7194646796973663</v>
      </c>
      <c r="J52" s="37">
        <f t="shared" si="31"/>
        <v>72.009475037170532</v>
      </c>
      <c r="K52" s="37">
        <f t="shared" si="31"/>
        <v>53.753054664949531</v>
      </c>
      <c r="L52" s="37">
        <f t="shared" si="31"/>
        <v>69.93946222699536</v>
      </c>
      <c r="M52" s="37">
        <f t="shared" si="31"/>
        <v>28.902542670059535</v>
      </c>
      <c r="N52" s="37">
        <f t="shared" si="31"/>
        <v>52.186839442645486</v>
      </c>
      <c r="O52" s="37">
        <f t="shared" si="31"/>
        <v>55.814752033192541</v>
      </c>
      <c r="P52" s="37">
        <f t="shared" si="31"/>
        <v>53.174089710521748</v>
      </c>
      <c r="Q52" s="37">
        <f t="shared" si="31"/>
        <v>71.385618197753274</v>
      </c>
      <c r="R52" s="37">
        <f t="shared" si="31"/>
        <v>50.994287559802935</v>
      </c>
      <c r="S52" s="37">
        <f t="shared" si="31"/>
        <v>39.644205287420625</v>
      </c>
      <c r="T52" s="37">
        <f t="shared" si="31"/>
        <v>57.134141287072211</v>
      </c>
      <c r="U52" s="37">
        <f t="shared" si="31"/>
        <v>101.08815471700719</v>
      </c>
      <c r="V52" s="37">
        <f t="shared" si="31"/>
        <v>129.93206485037493</v>
      </c>
      <c r="W52" s="37">
        <f t="shared" si="31"/>
        <v>104.83707597994531</v>
      </c>
      <c r="X52" s="37">
        <f t="shared" ref="X52" si="32">SUM(X53:X70)</f>
        <v>131.7461285200155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0.1854737935672994</v>
      </c>
      <c r="J64" s="10">
        <v>0.80311219497563335</v>
      </c>
      <c r="K64" s="10">
        <v>0.928060753632175</v>
      </c>
      <c r="L64" s="10">
        <v>1.0862226843785305</v>
      </c>
      <c r="M64" s="10">
        <v>0.98456692055038542</v>
      </c>
      <c r="N64" s="10">
        <v>1.0084118096638792</v>
      </c>
      <c r="O64" s="10">
        <v>0.82097370874481335</v>
      </c>
      <c r="P64" s="10">
        <v>0.75664620742979938</v>
      </c>
      <c r="Q64" s="10">
        <v>0.78599060747972183</v>
      </c>
      <c r="R64" s="10">
        <v>0.84149546573197143</v>
      </c>
      <c r="S64" s="10">
        <v>0.68781844433341965</v>
      </c>
      <c r="T64" s="10">
        <v>0.70007573271176315</v>
      </c>
      <c r="U64" s="10">
        <v>0.84955979718569608</v>
      </c>
      <c r="V64" s="10">
        <v>1.0326314548303981</v>
      </c>
      <c r="W64" s="10">
        <v>1.3861407600006315</v>
      </c>
      <c r="X64" s="10">
        <v>1.3886982357212081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6.5339908861300673</v>
      </c>
      <c r="J66" s="10">
        <v>71.206362842194892</v>
      </c>
      <c r="K66" s="10">
        <v>52.824993911317357</v>
      </c>
      <c r="L66" s="10">
        <v>68.853239542616834</v>
      </c>
      <c r="M66" s="10">
        <v>27.91797574950915</v>
      </c>
      <c r="N66" s="10">
        <v>51.178427632981609</v>
      </c>
      <c r="O66" s="10">
        <v>54.993778324447725</v>
      </c>
      <c r="P66" s="10">
        <v>52.417443503091953</v>
      </c>
      <c r="Q66" s="10">
        <v>70.599627590273556</v>
      </c>
      <c r="R66" s="10">
        <v>50.152792094070961</v>
      </c>
      <c r="S66" s="10">
        <v>38.956386843087209</v>
      </c>
      <c r="T66" s="10">
        <v>56.434065554360451</v>
      </c>
      <c r="U66" s="10">
        <v>100.23859491982149</v>
      </c>
      <c r="V66" s="10">
        <v>128.89943339554452</v>
      </c>
      <c r="W66" s="10">
        <v>103.45093521994468</v>
      </c>
      <c r="X66" s="10">
        <v>130.35743028429428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3.4996975092701742E-3</v>
      </c>
      <c r="O76" s="40">
        <v>8.6892524410002919E-2</v>
      </c>
      <c r="P76" s="40">
        <v>0.14786477342355731</v>
      </c>
      <c r="Q76" s="40">
        <v>0.28969801426876113</v>
      </c>
      <c r="R76" s="40">
        <v>0.34210630755580185</v>
      </c>
      <c r="S76" s="40">
        <v>0.36864830607055871</v>
      </c>
      <c r="T76" s="40">
        <v>0.51408806625280334</v>
      </c>
      <c r="U76" s="40">
        <v>0.80000729618661082</v>
      </c>
      <c r="V76" s="40">
        <v>1.2302589046707759</v>
      </c>
      <c r="W76" s="40">
        <v>1.7829776009903398</v>
      </c>
      <c r="X76" s="40">
        <v>3.033240863338964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388</v>
      </c>
      <c r="B1" s="4" t="s">
        <v>393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2126.4649966421571</v>
      </c>
      <c r="D2" s="31">
        <f t="shared" ref="D2:W2" si="1">SUM(D3,D17,D22,D25,D26,D51,D52,D71,D74,D75,D76)</f>
        <v>2090.7903696415569</v>
      </c>
      <c r="E2" s="31">
        <f t="shared" si="1"/>
        <v>2170.1113189898506</v>
      </c>
      <c r="F2" s="31">
        <f t="shared" si="1"/>
        <v>2252.1000707275539</v>
      </c>
      <c r="G2" s="31">
        <f t="shared" si="1"/>
        <v>2308.2659657212889</v>
      </c>
      <c r="H2" s="31">
        <f t="shared" si="1"/>
        <v>2321.17771552759</v>
      </c>
      <c r="I2" s="31">
        <f t="shared" si="1"/>
        <v>2511.9288933249795</v>
      </c>
      <c r="J2" s="31">
        <f t="shared" si="1"/>
        <v>2527.9784873151084</v>
      </c>
      <c r="K2" s="31">
        <f t="shared" si="1"/>
        <v>2552.1437202566703</v>
      </c>
      <c r="L2" s="31">
        <f t="shared" si="1"/>
        <v>2320.0916078817741</v>
      </c>
      <c r="M2" s="31">
        <f t="shared" si="1"/>
        <v>2362.5447152481665</v>
      </c>
      <c r="N2" s="31">
        <f t="shared" si="1"/>
        <v>2450.8271951539209</v>
      </c>
      <c r="O2" s="31">
        <f t="shared" si="1"/>
        <v>2372.0591067307241</v>
      </c>
      <c r="P2" s="31">
        <f t="shared" si="1"/>
        <v>2078.0777757220526</v>
      </c>
      <c r="Q2" s="31">
        <f t="shared" si="1"/>
        <v>1587.2284965908966</v>
      </c>
      <c r="R2" s="31">
        <f t="shared" si="1"/>
        <v>1591.5053935676169</v>
      </c>
      <c r="S2" s="31">
        <f t="shared" si="1"/>
        <v>1556.6480893064154</v>
      </c>
      <c r="T2" s="31">
        <f t="shared" si="1"/>
        <v>1833.1428594144174</v>
      </c>
      <c r="U2" s="31">
        <f t="shared" si="1"/>
        <v>2117.926491063145</v>
      </c>
      <c r="V2" s="31">
        <f t="shared" si="1"/>
        <v>2190.5189645014016</v>
      </c>
      <c r="W2" s="31">
        <f t="shared" si="1"/>
        <v>1968.8218713874367</v>
      </c>
      <c r="X2" s="31">
        <f t="shared" ref="X2" si="2">SUM(X3,X17,X22,X25,X26,X51,X52,X71,X74,X75,X76)</f>
        <v>1782.9847680214177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2126.4649966421571</v>
      </c>
      <c r="D26" s="37">
        <f t="shared" ref="D26:W26" si="22">SUM(D27,D33)</f>
        <v>2090.7903696415569</v>
      </c>
      <c r="E26" s="37">
        <f t="shared" si="22"/>
        <v>2170.1113189898506</v>
      </c>
      <c r="F26" s="37">
        <f t="shared" si="22"/>
        <v>2252.1000707275539</v>
      </c>
      <c r="G26" s="37">
        <f t="shared" si="22"/>
        <v>2308.2659657212889</v>
      </c>
      <c r="H26" s="37">
        <f t="shared" si="22"/>
        <v>2321.17771552759</v>
      </c>
      <c r="I26" s="37">
        <f t="shared" si="22"/>
        <v>2503.6546962916591</v>
      </c>
      <c r="J26" s="37">
        <f t="shared" si="22"/>
        <v>2438.1985778302569</v>
      </c>
      <c r="K26" s="37">
        <f t="shared" si="22"/>
        <v>2485.9436203918899</v>
      </c>
      <c r="L26" s="37">
        <f t="shared" si="22"/>
        <v>2236.560091067453</v>
      </c>
      <c r="M26" s="37">
        <f t="shared" si="22"/>
        <v>2328.500060604892</v>
      </c>
      <c r="N26" s="37">
        <f t="shared" si="22"/>
        <v>2387.2679770788609</v>
      </c>
      <c r="O26" s="37">
        <f t="shared" si="22"/>
        <v>2302.3271724729752</v>
      </c>
      <c r="P26" s="37">
        <f t="shared" si="22"/>
        <v>2017.6175593307566</v>
      </c>
      <c r="Q26" s="37">
        <f t="shared" si="22"/>
        <v>1521.7961948021978</v>
      </c>
      <c r="R26" s="37">
        <f t="shared" si="22"/>
        <v>1546.440835693752</v>
      </c>
      <c r="S26" s="37">
        <f t="shared" si="22"/>
        <v>1522.6787664404562</v>
      </c>
      <c r="T26" s="37">
        <f t="shared" si="22"/>
        <v>1775.1971542161202</v>
      </c>
      <c r="U26" s="37">
        <f t="shared" si="22"/>
        <v>1997.3091356374659</v>
      </c>
      <c r="V26" s="37">
        <f t="shared" si="22"/>
        <v>2028.9743648690367</v>
      </c>
      <c r="W26" s="37">
        <f t="shared" si="22"/>
        <v>1847.3777704189349</v>
      </c>
      <c r="X26" s="37">
        <f t="shared" ref="X26" si="23">SUM(X27,X33)</f>
        <v>1647.8694573613398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2126.4649966421571</v>
      </c>
      <c r="D33" s="29">
        <f t="shared" ref="D33:W33" si="28">SUM(D34:D50)</f>
        <v>2090.7903696415569</v>
      </c>
      <c r="E33" s="29">
        <f t="shared" si="28"/>
        <v>2170.1113189898506</v>
      </c>
      <c r="F33" s="29">
        <f t="shared" si="28"/>
        <v>2252.1000707275539</v>
      </c>
      <c r="G33" s="29">
        <f t="shared" si="28"/>
        <v>2308.2659657212889</v>
      </c>
      <c r="H33" s="29">
        <f t="shared" si="28"/>
        <v>2321.17771552759</v>
      </c>
      <c r="I33" s="29">
        <f t="shared" si="28"/>
        <v>2503.6546962916591</v>
      </c>
      <c r="J33" s="29">
        <f t="shared" si="28"/>
        <v>2438.1985778302569</v>
      </c>
      <c r="K33" s="29">
        <f t="shared" si="28"/>
        <v>2485.9436203918899</v>
      </c>
      <c r="L33" s="29">
        <f t="shared" si="28"/>
        <v>2236.560091067453</v>
      </c>
      <c r="M33" s="29">
        <f t="shared" si="28"/>
        <v>2328.500060604892</v>
      </c>
      <c r="N33" s="29">
        <f t="shared" si="28"/>
        <v>2387.2679770788609</v>
      </c>
      <c r="O33" s="29">
        <f t="shared" si="28"/>
        <v>2302.3271724729752</v>
      </c>
      <c r="P33" s="29">
        <f t="shared" si="28"/>
        <v>2017.6175593307566</v>
      </c>
      <c r="Q33" s="29">
        <f t="shared" si="28"/>
        <v>1521.7961948021978</v>
      </c>
      <c r="R33" s="29">
        <f t="shared" si="28"/>
        <v>1546.440835693752</v>
      </c>
      <c r="S33" s="29">
        <f t="shared" si="28"/>
        <v>1522.6787664404562</v>
      </c>
      <c r="T33" s="29">
        <f t="shared" si="28"/>
        <v>1775.1971542161202</v>
      </c>
      <c r="U33" s="29">
        <f t="shared" si="28"/>
        <v>1997.3091356374659</v>
      </c>
      <c r="V33" s="29">
        <f t="shared" si="28"/>
        <v>2028.9743648690367</v>
      </c>
      <c r="W33" s="29">
        <f t="shared" si="28"/>
        <v>1847.3777704189349</v>
      </c>
      <c r="X33" s="29">
        <f t="shared" ref="X33" si="29">SUM(X34:X50)</f>
        <v>1647.8694573613398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2126.4649966421571</v>
      </c>
      <c r="D43" s="10">
        <v>2090.7903696415569</v>
      </c>
      <c r="E43" s="10">
        <v>2170.1113189898506</v>
      </c>
      <c r="F43" s="10">
        <v>2252.1000707275539</v>
      </c>
      <c r="G43" s="10">
        <v>2308.2659657212889</v>
      </c>
      <c r="H43" s="10">
        <v>2321.17771552759</v>
      </c>
      <c r="I43" s="10">
        <v>2503.6546962916591</v>
      </c>
      <c r="J43" s="10">
        <v>2438.1985778302569</v>
      </c>
      <c r="K43" s="10">
        <v>2485.9436203918899</v>
      </c>
      <c r="L43" s="10">
        <v>2236.560091067453</v>
      </c>
      <c r="M43" s="10">
        <v>2328.500060604892</v>
      </c>
      <c r="N43" s="10">
        <v>2387.2679770788609</v>
      </c>
      <c r="O43" s="10">
        <v>2302.3271724729752</v>
      </c>
      <c r="P43" s="10">
        <v>2017.6175593307566</v>
      </c>
      <c r="Q43" s="10">
        <v>1521.7961948021978</v>
      </c>
      <c r="R43" s="10">
        <v>1546.440835693752</v>
      </c>
      <c r="S43" s="10">
        <v>1522.6787664404562</v>
      </c>
      <c r="T43" s="10">
        <v>1775.1971542161202</v>
      </c>
      <c r="U43" s="10">
        <v>1997.3091356374659</v>
      </c>
      <c r="V43" s="10">
        <v>2028.9743648690367</v>
      </c>
      <c r="W43" s="10">
        <v>1847.3777704189349</v>
      </c>
      <c r="X43" s="10">
        <v>1647.8694573613398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8.274197033320597</v>
      </c>
      <c r="J52" s="37">
        <f t="shared" si="31"/>
        <v>89.779909484851459</v>
      </c>
      <c r="K52" s="37">
        <f t="shared" si="31"/>
        <v>66.200099864780412</v>
      </c>
      <c r="L52" s="37">
        <f t="shared" si="31"/>
        <v>83.531516814321179</v>
      </c>
      <c r="M52" s="37">
        <f t="shared" si="31"/>
        <v>34.044654643274484</v>
      </c>
      <c r="N52" s="37">
        <f t="shared" si="31"/>
        <v>63.559218075059889</v>
      </c>
      <c r="O52" s="37">
        <f t="shared" si="31"/>
        <v>69.731934257749074</v>
      </c>
      <c r="P52" s="37">
        <f t="shared" si="31"/>
        <v>60.460216391296086</v>
      </c>
      <c r="Q52" s="37">
        <f t="shared" si="31"/>
        <v>65.432301788698865</v>
      </c>
      <c r="R52" s="37">
        <f t="shared" si="31"/>
        <v>45.064557873865006</v>
      </c>
      <c r="S52" s="37">
        <f t="shared" si="31"/>
        <v>33.969322865959235</v>
      </c>
      <c r="T52" s="37">
        <f t="shared" si="31"/>
        <v>57.945705198297162</v>
      </c>
      <c r="U52" s="37">
        <f t="shared" si="31"/>
        <v>120.61735542567908</v>
      </c>
      <c r="V52" s="37">
        <f t="shared" si="31"/>
        <v>161.54459963236479</v>
      </c>
      <c r="W52" s="37">
        <f t="shared" si="31"/>
        <v>121.44410096850177</v>
      </c>
      <c r="X52" s="37">
        <f t="shared" ref="X52" si="32">SUM(X53:X70)</f>
        <v>135.11531066007805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8.274197033320597</v>
      </c>
      <c r="J66" s="10">
        <v>89.779909484851459</v>
      </c>
      <c r="K66" s="10">
        <v>66.200099864780412</v>
      </c>
      <c r="L66" s="10">
        <v>83.531516814321179</v>
      </c>
      <c r="M66" s="10">
        <v>34.044654643274484</v>
      </c>
      <c r="N66" s="10">
        <v>63.559218075059889</v>
      </c>
      <c r="O66" s="10">
        <v>69.731934257749074</v>
      </c>
      <c r="P66" s="10">
        <v>60.460216391296086</v>
      </c>
      <c r="Q66" s="10">
        <v>65.432301788698865</v>
      </c>
      <c r="R66" s="10">
        <v>45.064557873865006</v>
      </c>
      <c r="S66" s="10">
        <v>33.969322865959235</v>
      </c>
      <c r="T66" s="10">
        <v>57.945705198297162</v>
      </c>
      <c r="U66" s="10">
        <v>120.61735542567908</v>
      </c>
      <c r="V66" s="10">
        <v>161.54459963236479</v>
      </c>
      <c r="W66" s="10">
        <v>121.44410096850177</v>
      </c>
      <c r="X66" s="10">
        <v>135.11531066007805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71:X71 C22:X22 C33:X33" formulaRange="1"/>
  </ignoredErrors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199</v>
      </c>
      <c r="B1" s="4" t="s">
        <v>236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FC_TRA_DAVI_PA_E!C5+FC_TRA_DAVI_FR_E!C5</f>
        <v>0</v>
      </c>
      <c r="D5" s="10">
        <f>FC_TRA_DAVI_PA_E!D5+FC_TRA_DAVI_FR_E!D5</f>
        <v>0</v>
      </c>
      <c r="E5" s="10">
        <f>FC_TRA_DAVI_PA_E!E5+FC_TRA_DAVI_FR_E!E5</f>
        <v>0</v>
      </c>
      <c r="F5" s="10">
        <f>FC_TRA_DAVI_PA_E!F5+FC_TRA_DAVI_FR_E!F5</f>
        <v>0</v>
      </c>
      <c r="G5" s="10">
        <f>FC_TRA_DAVI_PA_E!G5+FC_TRA_DAVI_FR_E!G5</f>
        <v>0</v>
      </c>
      <c r="H5" s="10">
        <f>FC_TRA_DAVI_PA_E!H5+FC_TRA_DAVI_FR_E!H5</f>
        <v>0</v>
      </c>
      <c r="I5" s="10">
        <f>FC_TRA_DAVI_PA_E!I5+FC_TRA_DAVI_FR_E!I5</f>
        <v>0</v>
      </c>
      <c r="J5" s="10">
        <f>FC_TRA_DAVI_PA_E!J5+FC_TRA_DAVI_FR_E!J5</f>
        <v>0</v>
      </c>
      <c r="K5" s="10">
        <f>FC_TRA_DAVI_PA_E!K5+FC_TRA_DAVI_FR_E!K5</f>
        <v>0</v>
      </c>
      <c r="L5" s="10">
        <f>FC_TRA_DAVI_PA_E!L5+FC_TRA_DAVI_FR_E!L5</f>
        <v>0</v>
      </c>
      <c r="M5" s="10">
        <f>FC_TRA_DAVI_PA_E!M5+FC_TRA_DAVI_FR_E!M5</f>
        <v>0</v>
      </c>
      <c r="N5" s="10">
        <f>FC_TRA_DAVI_PA_E!N5+FC_TRA_DAVI_FR_E!N5</f>
        <v>0</v>
      </c>
      <c r="O5" s="10">
        <f>FC_TRA_DAVI_PA_E!O5+FC_TRA_DAVI_FR_E!O5</f>
        <v>0</v>
      </c>
      <c r="P5" s="10">
        <f>FC_TRA_DAVI_PA_E!P5+FC_TRA_DAVI_FR_E!P5</f>
        <v>0</v>
      </c>
      <c r="Q5" s="10">
        <f>FC_TRA_DAVI_PA_E!Q5+FC_TRA_DAVI_FR_E!Q5</f>
        <v>0</v>
      </c>
      <c r="R5" s="10">
        <f>FC_TRA_DAVI_PA_E!R5+FC_TRA_DAVI_FR_E!R5</f>
        <v>0</v>
      </c>
      <c r="S5" s="10">
        <f>FC_TRA_DAVI_PA_E!S5+FC_TRA_DAVI_FR_E!S5</f>
        <v>0</v>
      </c>
      <c r="T5" s="10">
        <f>FC_TRA_DAVI_PA_E!T5+FC_TRA_DAVI_FR_E!T5</f>
        <v>0</v>
      </c>
      <c r="U5" s="10">
        <f>FC_TRA_DAVI_PA_E!U5+FC_TRA_DAVI_FR_E!U5</f>
        <v>0</v>
      </c>
      <c r="V5" s="10">
        <f>FC_TRA_DAVI_PA_E!V5+FC_TRA_DAVI_FR_E!V5</f>
        <v>0</v>
      </c>
      <c r="W5" s="10">
        <f>FC_TRA_DAVI_PA_E!W5+FC_TRA_DAVI_FR_E!W5</f>
        <v>0</v>
      </c>
      <c r="X5" s="10">
        <f>FC_TRA_DAVI_PA_E!X5+FC_TRA_DAVI_FR_E!X5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FC_TRA_DAVI_PA_E!C6+FC_TRA_DAVI_FR_E!C6</f>
        <v>0</v>
      </c>
      <c r="D6" s="10">
        <f>FC_TRA_DAVI_PA_E!D6+FC_TRA_DAVI_FR_E!D6</f>
        <v>0</v>
      </c>
      <c r="E6" s="10">
        <f>FC_TRA_DAVI_PA_E!E6+FC_TRA_DAVI_FR_E!E6</f>
        <v>0</v>
      </c>
      <c r="F6" s="10">
        <f>FC_TRA_DAVI_PA_E!F6+FC_TRA_DAVI_FR_E!F6</f>
        <v>0</v>
      </c>
      <c r="G6" s="10">
        <f>FC_TRA_DAVI_PA_E!G6+FC_TRA_DAVI_FR_E!G6</f>
        <v>0</v>
      </c>
      <c r="H6" s="10">
        <f>FC_TRA_DAVI_PA_E!H6+FC_TRA_DAVI_FR_E!H6</f>
        <v>0</v>
      </c>
      <c r="I6" s="10">
        <f>FC_TRA_DAVI_PA_E!I6+FC_TRA_DAVI_FR_E!I6</f>
        <v>0</v>
      </c>
      <c r="J6" s="10">
        <f>FC_TRA_DAVI_PA_E!J6+FC_TRA_DAVI_FR_E!J6</f>
        <v>0</v>
      </c>
      <c r="K6" s="10">
        <f>FC_TRA_DAVI_PA_E!K6+FC_TRA_DAVI_FR_E!K6</f>
        <v>0</v>
      </c>
      <c r="L6" s="10">
        <f>FC_TRA_DAVI_PA_E!L6+FC_TRA_DAVI_FR_E!L6</f>
        <v>0</v>
      </c>
      <c r="M6" s="10">
        <f>FC_TRA_DAVI_PA_E!M6+FC_TRA_DAVI_FR_E!M6</f>
        <v>0</v>
      </c>
      <c r="N6" s="10">
        <f>FC_TRA_DAVI_PA_E!N6+FC_TRA_DAVI_FR_E!N6</f>
        <v>0</v>
      </c>
      <c r="O6" s="10">
        <f>FC_TRA_DAVI_PA_E!O6+FC_TRA_DAVI_FR_E!O6</f>
        <v>0</v>
      </c>
      <c r="P6" s="10">
        <f>FC_TRA_DAVI_PA_E!P6+FC_TRA_DAVI_FR_E!P6</f>
        <v>0</v>
      </c>
      <c r="Q6" s="10">
        <f>FC_TRA_DAVI_PA_E!Q6+FC_TRA_DAVI_FR_E!Q6</f>
        <v>0</v>
      </c>
      <c r="R6" s="10">
        <f>FC_TRA_DAVI_PA_E!R6+FC_TRA_DAVI_FR_E!R6</f>
        <v>0</v>
      </c>
      <c r="S6" s="10">
        <f>FC_TRA_DAVI_PA_E!S6+FC_TRA_DAVI_FR_E!S6</f>
        <v>0</v>
      </c>
      <c r="T6" s="10">
        <f>FC_TRA_DAVI_PA_E!T6+FC_TRA_DAVI_FR_E!T6</f>
        <v>0</v>
      </c>
      <c r="U6" s="10">
        <f>FC_TRA_DAVI_PA_E!U6+FC_TRA_DAVI_FR_E!U6</f>
        <v>0</v>
      </c>
      <c r="V6" s="10">
        <f>FC_TRA_DAVI_PA_E!V6+FC_TRA_DAVI_FR_E!V6</f>
        <v>0</v>
      </c>
      <c r="W6" s="10">
        <f>FC_TRA_DAVI_PA_E!W6+FC_TRA_DAVI_FR_E!W6</f>
        <v>0</v>
      </c>
      <c r="X6" s="10">
        <f>FC_TRA_DAVI_PA_E!X6+FC_TRA_DAVI_FR_E!X6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FC_TRA_DAVI_PA_E!C7+FC_TRA_DAVI_FR_E!C7</f>
        <v>0</v>
      </c>
      <c r="D7" s="10">
        <f>FC_TRA_DAVI_PA_E!D7+FC_TRA_DAVI_FR_E!D7</f>
        <v>0</v>
      </c>
      <c r="E7" s="10">
        <f>FC_TRA_DAVI_PA_E!E7+FC_TRA_DAVI_FR_E!E7</f>
        <v>0</v>
      </c>
      <c r="F7" s="10">
        <f>FC_TRA_DAVI_PA_E!F7+FC_TRA_DAVI_FR_E!F7</f>
        <v>0</v>
      </c>
      <c r="G7" s="10">
        <f>FC_TRA_DAVI_PA_E!G7+FC_TRA_DAVI_FR_E!G7</f>
        <v>0</v>
      </c>
      <c r="H7" s="10">
        <f>FC_TRA_DAVI_PA_E!H7+FC_TRA_DAVI_FR_E!H7</f>
        <v>0</v>
      </c>
      <c r="I7" s="10">
        <f>FC_TRA_DAVI_PA_E!I7+FC_TRA_DAVI_FR_E!I7</f>
        <v>0</v>
      </c>
      <c r="J7" s="10">
        <f>FC_TRA_DAVI_PA_E!J7+FC_TRA_DAVI_FR_E!J7</f>
        <v>0</v>
      </c>
      <c r="K7" s="10">
        <f>FC_TRA_DAVI_PA_E!K7+FC_TRA_DAVI_FR_E!K7</f>
        <v>0</v>
      </c>
      <c r="L7" s="10">
        <f>FC_TRA_DAVI_PA_E!L7+FC_TRA_DAVI_FR_E!L7</f>
        <v>0</v>
      </c>
      <c r="M7" s="10">
        <f>FC_TRA_DAVI_PA_E!M7+FC_TRA_DAVI_FR_E!M7</f>
        <v>0</v>
      </c>
      <c r="N7" s="10">
        <f>FC_TRA_DAVI_PA_E!N7+FC_TRA_DAVI_FR_E!N7</f>
        <v>0</v>
      </c>
      <c r="O7" s="10">
        <f>FC_TRA_DAVI_PA_E!O7+FC_TRA_DAVI_FR_E!O7</f>
        <v>0</v>
      </c>
      <c r="P7" s="10">
        <f>FC_TRA_DAVI_PA_E!P7+FC_TRA_DAVI_FR_E!P7</f>
        <v>0</v>
      </c>
      <c r="Q7" s="10">
        <f>FC_TRA_DAVI_PA_E!Q7+FC_TRA_DAVI_FR_E!Q7</f>
        <v>0</v>
      </c>
      <c r="R7" s="10">
        <f>FC_TRA_DAVI_PA_E!R7+FC_TRA_DAVI_FR_E!R7</f>
        <v>0</v>
      </c>
      <c r="S7" s="10">
        <f>FC_TRA_DAVI_PA_E!S7+FC_TRA_DAVI_FR_E!S7</f>
        <v>0</v>
      </c>
      <c r="T7" s="10">
        <f>FC_TRA_DAVI_PA_E!T7+FC_TRA_DAVI_FR_E!T7</f>
        <v>0</v>
      </c>
      <c r="U7" s="10">
        <f>FC_TRA_DAVI_PA_E!U7+FC_TRA_DAVI_FR_E!U7</f>
        <v>0</v>
      </c>
      <c r="V7" s="10">
        <f>FC_TRA_DAVI_PA_E!V7+FC_TRA_DAVI_FR_E!V7</f>
        <v>0</v>
      </c>
      <c r="W7" s="10">
        <f>FC_TRA_DAVI_PA_E!W7+FC_TRA_DAVI_FR_E!W7</f>
        <v>0</v>
      </c>
      <c r="X7" s="10">
        <f>FC_TRA_DAVI_PA_E!X7+FC_TRA_DAVI_FR_E!X7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FC_TRA_DAVI_PA_E!C9+FC_TRA_DAVI_FR_E!C9</f>
        <v>0</v>
      </c>
      <c r="D9" s="10">
        <f>FC_TRA_DAVI_PA_E!D9+FC_TRA_DAVI_FR_E!D9</f>
        <v>0</v>
      </c>
      <c r="E9" s="10">
        <f>FC_TRA_DAVI_PA_E!E9+FC_TRA_DAVI_FR_E!E9</f>
        <v>0</v>
      </c>
      <c r="F9" s="10">
        <f>FC_TRA_DAVI_PA_E!F9+FC_TRA_DAVI_FR_E!F9</f>
        <v>0</v>
      </c>
      <c r="G9" s="10">
        <f>FC_TRA_DAVI_PA_E!G9+FC_TRA_DAVI_FR_E!G9</f>
        <v>0</v>
      </c>
      <c r="H9" s="10">
        <f>FC_TRA_DAVI_PA_E!H9+FC_TRA_DAVI_FR_E!H9</f>
        <v>0</v>
      </c>
      <c r="I9" s="10">
        <f>FC_TRA_DAVI_PA_E!I9+FC_TRA_DAVI_FR_E!I9</f>
        <v>0</v>
      </c>
      <c r="J9" s="10">
        <f>FC_TRA_DAVI_PA_E!J9+FC_TRA_DAVI_FR_E!J9</f>
        <v>0</v>
      </c>
      <c r="K9" s="10">
        <f>FC_TRA_DAVI_PA_E!K9+FC_TRA_DAVI_FR_E!K9</f>
        <v>0</v>
      </c>
      <c r="L9" s="10">
        <f>FC_TRA_DAVI_PA_E!L9+FC_TRA_DAVI_FR_E!L9</f>
        <v>0</v>
      </c>
      <c r="M9" s="10">
        <f>FC_TRA_DAVI_PA_E!M9+FC_TRA_DAVI_FR_E!M9</f>
        <v>0</v>
      </c>
      <c r="N9" s="10">
        <f>FC_TRA_DAVI_PA_E!N9+FC_TRA_DAVI_FR_E!N9</f>
        <v>0</v>
      </c>
      <c r="O9" s="10">
        <f>FC_TRA_DAVI_PA_E!O9+FC_TRA_DAVI_FR_E!O9</f>
        <v>0</v>
      </c>
      <c r="P9" s="10">
        <f>FC_TRA_DAVI_PA_E!P9+FC_TRA_DAVI_FR_E!P9</f>
        <v>0</v>
      </c>
      <c r="Q9" s="10">
        <f>FC_TRA_DAVI_PA_E!Q9+FC_TRA_DAVI_FR_E!Q9</f>
        <v>0</v>
      </c>
      <c r="R9" s="10">
        <f>FC_TRA_DAVI_PA_E!R9+FC_TRA_DAVI_FR_E!R9</f>
        <v>0</v>
      </c>
      <c r="S9" s="10">
        <f>FC_TRA_DAVI_PA_E!S9+FC_TRA_DAVI_FR_E!S9</f>
        <v>0</v>
      </c>
      <c r="T9" s="10">
        <f>FC_TRA_DAVI_PA_E!T9+FC_TRA_DAVI_FR_E!T9</f>
        <v>0</v>
      </c>
      <c r="U9" s="10">
        <f>FC_TRA_DAVI_PA_E!U9+FC_TRA_DAVI_FR_E!U9</f>
        <v>0</v>
      </c>
      <c r="V9" s="10">
        <f>FC_TRA_DAVI_PA_E!V9+FC_TRA_DAVI_FR_E!V9</f>
        <v>0</v>
      </c>
      <c r="W9" s="10">
        <f>FC_TRA_DAVI_PA_E!W9+FC_TRA_DAVI_FR_E!W9</f>
        <v>0</v>
      </c>
      <c r="X9" s="10">
        <f>FC_TRA_DAVI_PA_E!X9+FC_TRA_DAVI_FR_E!X9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FC_TRA_DAVI_PA_E!C10+FC_TRA_DAVI_FR_E!C10</f>
        <v>0</v>
      </c>
      <c r="D10" s="10">
        <f>FC_TRA_DAVI_PA_E!D10+FC_TRA_DAVI_FR_E!D10</f>
        <v>0</v>
      </c>
      <c r="E10" s="10">
        <f>FC_TRA_DAVI_PA_E!E10+FC_TRA_DAVI_FR_E!E10</f>
        <v>0</v>
      </c>
      <c r="F10" s="10">
        <f>FC_TRA_DAVI_PA_E!F10+FC_TRA_DAVI_FR_E!F10</f>
        <v>0</v>
      </c>
      <c r="G10" s="10">
        <f>FC_TRA_DAVI_PA_E!G10+FC_TRA_DAVI_FR_E!G10</f>
        <v>0</v>
      </c>
      <c r="H10" s="10">
        <f>FC_TRA_DAVI_PA_E!H10+FC_TRA_DAVI_FR_E!H10</f>
        <v>0</v>
      </c>
      <c r="I10" s="10">
        <f>FC_TRA_DAVI_PA_E!I10+FC_TRA_DAVI_FR_E!I10</f>
        <v>0</v>
      </c>
      <c r="J10" s="10">
        <f>FC_TRA_DAVI_PA_E!J10+FC_TRA_DAVI_FR_E!J10</f>
        <v>0</v>
      </c>
      <c r="K10" s="10">
        <f>FC_TRA_DAVI_PA_E!K10+FC_TRA_DAVI_FR_E!K10</f>
        <v>0</v>
      </c>
      <c r="L10" s="10">
        <f>FC_TRA_DAVI_PA_E!L10+FC_TRA_DAVI_FR_E!L10</f>
        <v>0</v>
      </c>
      <c r="M10" s="10">
        <f>FC_TRA_DAVI_PA_E!M10+FC_TRA_DAVI_FR_E!M10</f>
        <v>0</v>
      </c>
      <c r="N10" s="10">
        <f>FC_TRA_DAVI_PA_E!N10+FC_TRA_DAVI_FR_E!N10</f>
        <v>0</v>
      </c>
      <c r="O10" s="10">
        <f>FC_TRA_DAVI_PA_E!O10+FC_TRA_DAVI_FR_E!O10</f>
        <v>0</v>
      </c>
      <c r="P10" s="10">
        <f>FC_TRA_DAVI_PA_E!P10+FC_TRA_DAVI_FR_E!P10</f>
        <v>0</v>
      </c>
      <c r="Q10" s="10">
        <f>FC_TRA_DAVI_PA_E!Q10+FC_TRA_DAVI_FR_E!Q10</f>
        <v>0</v>
      </c>
      <c r="R10" s="10">
        <f>FC_TRA_DAVI_PA_E!R10+FC_TRA_DAVI_FR_E!R10</f>
        <v>0</v>
      </c>
      <c r="S10" s="10">
        <f>FC_TRA_DAVI_PA_E!S10+FC_TRA_DAVI_FR_E!S10</f>
        <v>0</v>
      </c>
      <c r="T10" s="10">
        <f>FC_TRA_DAVI_PA_E!T10+FC_TRA_DAVI_FR_E!T10</f>
        <v>0</v>
      </c>
      <c r="U10" s="10">
        <f>FC_TRA_DAVI_PA_E!U10+FC_TRA_DAVI_FR_E!U10</f>
        <v>0</v>
      </c>
      <c r="V10" s="10">
        <f>FC_TRA_DAVI_PA_E!V10+FC_TRA_DAVI_FR_E!V10</f>
        <v>0</v>
      </c>
      <c r="W10" s="10">
        <f>FC_TRA_DAVI_PA_E!W10+FC_TRA_DAVI_FR_E!W10</f>
        <v>0</v>
      </c>
      <c r="X10" s="10">
        <f>FC_TRA_DAVI_PA_E!X10+FC_TRA_DAVI_FR_E!X10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FC_TRA_DAVI_PA_E!C12+FC_TRA_DAVI_FR_E!C12</f>
        <v>0</v>
      </c>
      <c r="D12" s="10">
        <f>FC_TRA_DAVI_PA_E!D12+FC_TRA_DAVI_FR_E!D12</f>
        <v>0</v>
      </c>
      <c r="E12" s="10">
        <f>FC_TRA_DAVI_PA_E!E12+FC_TRA_DAVI_FR_E!E12</f>
        <v>0</v>
      </c>
      <c r="F12" s="10">
        <f>FC_TRA_DAVI_PA_E!F12+FC_TRA_DAVI_FR_E!F12</f>
        <v>0</v>
      </c>
      <c r="G12" s="10">
        <f>FC_TRA_DAVI_PA_E!G12+FC_TRA_DAVI_FR_E!G12</f>
        <v>0</v>
      </c>
      <c r="H12" s="10">
        <f>FC_TRA_DAVI_PA_E!H12+FC_TRA_DAVI_FR_E!H12</f>
        <v>0</v>
      </c>
      <c r="I12" s="10">
        <f>FC_TRA_DAVI_PA_E!I12+FC_TRA_DAVI_FR_E!I12</f>
        <v>0</v>
      </c>
      <c r="J12" s="10">
        <f>FC_TRA_DAVI_PA_E!J12+FC_TRA_DAVI_FR_E!J12</f>
        <v>0</v>
      </c>
      <c r="K12" s="10">
        <f>FC_TRA_DAVI_PA_E!K12+FC_TRA_DAVI_FR_E!K12</f>
        <v>0</v>
      </c>
      <c r="L12" s="10">
        <f>FC_TRA_DAVI_PA_E!L12+FC_TRA_DAVI_FR_E!L12</f>
        <v>0</v>
      </c>
      <c r="M12" s="10">
        <f>FC_TRA_DAVI_PA_E!M12+FC_TRA_DAVI_FR_E!M12</f>
        <v>0</v>
      </c>
      <c r="N12" s="10">
        <f>FC_TRA_DAVI_PA_E!N12+FC_TRA_DAVI_FR_E!N12</f>
        <v>0</v>
      </c>
      <c r="O12" s="10">
        <f>FC_TRA_DAVI_PA_E!O12+FC_TRA_DAVI_FR_E!O12</f>
        <v>0</v>
      </c>
      <c r="P12" s="10">
        <f>FC_TRA_DAVI_PA_E!P12+FC_TRA_DAVI_FR_E!P12</f>
        <v>0</v>
      </c>
      <c r="Q12" s="10">
        <f>FC_TRA_DAVI_PA_E!Q12+FC_TRA_DAVI_FR_E!Q12</f>
        <v>0</v>
      </c>
      <c r="R12" s="10">
        <f>FC_TRA_DAVI_PA_E!R12+FC_TRA_DAVI_FR_E!R12</f>
        <v>0</v>
      </c>
      <c r="S12" s="10">
        <f>FC_TRA_DAVI_PA_E!S12+FC_TRA_DAVI_FR_E!S12</f>
        <v>0</v>
      </c>
      <c r="T12" s="10">
        <f>FC_TRA_DAVI_PA_E!T12+FC_TRA_DAVI_FR_E!T12</f>
        <v>0</v>
      </c>
      <c r="U12" s="10">
        <f>FC_TRA_DAVI_PA_E!U12+FC_TRA_DAVI_FR_E!U12</f>
        <v>0</v>
      </c>
      <c r="V12" s="10">
        <f>FC_TRA_DAVI_PA_E!V12+FC_TRA_DAVI_FR_E!V12</f>
        <v>0</v>
      </c>
      <c r="W12" s="10">
        <f>FC_TRA_DAVI_PA_E!W12+FC_TRA_DAVI_FR_E!W12</f>
        <v>0</v>
      </c>
      <c r="X12" s="10">
        <f>FC_TRA_DAVI_PA_E!X12+FC_TRA_DAVI_FR_E!X12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FC_TRA_DAVI_PA_E!C13+FC_TRA_DAVI_FR_E!C13</f>
        <v>0</v>
      </c>
      <c r="D13" s="10">
        <f>FC_TRA_DAVI_PA_E!D13+FC_TRA_DAVI_FR_E!D13</f>
        <v>0</v>
      </c>
      <c r="E13" s="10">
        <f>FC_TRA_DAVI_PA_E!E13+FC_TRA_DAVI_FR_E!E13</f>
        <v>0</v>
      </c>
      <c r="F13" s="10">
        <f>FC_TRA_DAVI_PA_E!F13+FC_TRA_DAVI_FR_E!F13</f>
        <v>0</v>
      </c>
      <c r="G13" s="10">
        <f>FC_TRA_DAVI_PA_E!G13+FC_TRA_DAVI_FR_E!G13</f>
        <v>0</v>
      </c>
      <c r="H13" s="10">
        <f>FC_TRA_DAVI_PA_E!H13+FC_TRA_DAVI_FR_E!H13</f>
        <v>0</v>
      </c>
      <c r="I13" s="10">
        <f>FC_TRA_DAVI_PA_E!I13+FC_TRA_DAVI_FR_E!I13</f>
        <v>0</v>
      </c>
      <c r="J13" s="10">
        <f>FC_TRA_DAVI_PA_E!J13+FC_TRA_DAVI_FR_E!J13</f>
        <v>0</v>
      </c>
      <c r="K13" s="10">
        <f>FC_TRA_DAVI_PA_E!K13+FC_TRA_DAVI_FR_E!K13</f>
        <v>0</v>
      </c>
      <c r="L13" s="10">
        <f>FC_TRA_DAVI_PA_E!L13+FC_TRA_DAVI_FR_E!L13</f>
        <v>0</v>
      </c>
      <c r="M13" s="10">
        <f>FC_TRA_DAVI_PA_E!M13+FC_TRA_DAVI_FR_E!M13</f>
        <v>0</v>
      </c>
      <c r="N13" s="10">
        <f>FC_TRA_DAVI_PA_E!N13+FC_TRA_DAVI_FR_E!N13</f>
        <v>0</v>
      </c>
      <c r="O13" s="10">
        <f>FC_TRA_DAVI_PA_E!O13+FC_TRA_DAVI_FR_E!O13</f>
        <v>0</v>
      </c>
      <c r="P13" s="10">
        <f>FC_TRA_DAVI_PA_E!P13+FC_TRA_DAVI_FR_E!P13</f>
        <v>0</v>
      </c>
      <c r="Q13" s="10">
        <f>FC_TRA_DAVI_PA_E!Q13+FC_TRA_DAVI_FR_E!Q13</f>
        <v>0</v>
      </c>
      <c r="R13" s="10">
        <f>FC_TRA_DAVI_PA_E!R13+FC_TRA_DAVI_FR_E!R13</f>
        <v>0</v>
      </c>
      <c r="S13" s="10">
        <f>FC_TRA_DAVI_PA_E!S13+FC_TRA_DAVI_FR_E!S13</f>
        <v>0</v>
      </c>
      <c r="T13" s="10">
        <f>FC_TRA_DAVI_PA_E!T13+FC_TRA_DAVI_FR_E!T13</f>
        <v>0</v>
      </c>
      <c r="U13" s="10">
        <f>FC_TRA_DAVI_PA_E!U13+FC_TRA_DAVI_FR_E!U13</f>
        <v>0</v>
      </c>
      <c r="V13" s="10">
        <f>FC_TRA_DAVI_PA_E!V13+FC_TRA_DAVI_FR_E!V13</f>
        <v>0</v>
      </c>
      <c r="W13" s="10">
        <f>FC_TRA_DAVI_PA_E!W13+FC_TRA_DAVI_FR_E!W13</f>
        <v>0</v>
      </c>
      <c r="X13" s="10">
        <f>FC_TRA_DAVI_PA_E!X13+FC_TRA_DAVI_FR_E!X13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FC_TRA_DAVI_PA_E!C14+FC_TRA_DAVI_FR_E!C14</f>
        <v>0</v>
      </c>
      <c r="D14" s="10">
        <f>FC_TRA_DAVI_PA_E!D14+FC_TRA_DAVI_FR_E!D14</f>
        <v>0</v>
      </c>
      <c r="E14" s="10">
        <f>FC_TRA_DAVI_PA_E!E14+FC_TRA_DAVI_FR_E!E14</f>
        <v>0</v>
      </c>
      <c r="F14" s="10">
        <f>FC_TRA_DAVI_PA_E!F14+FC_TRA_DAVI_FR_E!F14</f>
        <v>0</v>
      </c>
      <c r="G14" s="10">
        <f>FC_TRA_DAVI_PA_E!G14+FC_TRA_DAVI_FR_E!G14</f>
        <v>0</v>
      </c>
      <c r="H14" s="10">
        <f>FC_TRA_DAVI_PA_E!H14+FC_TRA_DAVI_FR_E!H14</f>
        <v>0</v>
      </c>
      <c r="I14" s="10">
        <f>FC_TRA_DAVI_PA_E!I14+FC_TRA_DAVI_FR_E!I14</f>
        <v>0</v>
      </c>
      <c r="J14" s="10">
        <f>FC_TRA_DAVI_PA_E!J14+FC_TRA_DAVI_FR_E!J14</f>
        <v>0</v>
      </c>
      <c r="K14" s="10">
        <f>FC_TRA_DAVI_PA_E!K14+FC_TRA_DAVI_FR_E!K14</f>
        <v>0</v>
      </c>
      <c r="L14" s="10">
        <f>FC_TRA_DAVI_PA_E!L14+FC_TRA_DAVI_FR_E!L14</f>
        <v>0</v>
      </c>
      <c r="M14" s="10">
        <f>FC_TRA_DAVI_PA_E!M14+FC_TRA_DAVI_FR_E!M14</f>
        <v>0</v>
      </c>
      <c r="N14" s="10">
        <f>FC_TRA_DAVI_PA_E!N14+FC_TRA_DAVI_FR_E!N14</f>
        <v>0</v>
      </c>
      <c r="O14" s="10">
        <f>FC_TRA_DAVI_PA_E!O14+FC_TRA_DAVI_FR_E!O14</f>
        <v>0</v>
      </c>
      <c r="P14" s="10">
        <f>FC_TRA_DAVI_PA_E!P14+FC_TRA_DAVI_FR_E!P14</f>
        <v>0</v>
      </c>
      <c r="Q14" s="10">
        <f>FC_TRA_DAVI_PA_E!Q14+FC_TRA_DAVI_FR_E!Q14</f>
        <v>0</v>
      </c>
      <c r="R14" s="10">
        <f>FC_TRA_DAVI_PA_E!R14+FC_TRA_DAVI_FR_E!R14</f>
        <v>0</v>
      </c>
      <c r="S14" s="10">
        <f>FC_TRA_DAVI_PA_E!S14+FC_TRA_DAVI_FR_E!S14</f>
        <v>0</v>
      </c>
      <c r="T14" s="10">
        <f>FC_TRA_DAVI_PA_E!T14+FC_TRA_DAVI_FR_E!T14</f>
        <v>0</v>
      </c>
      <c r="U14" s="10">
        <f>FC_TRA_DAVI_PA_E!U14+FC_TRA_DAVI_FR_E!U14</f>
        <v>0</v>
      </c>
      <c r="V14" s="10">
        <f>FC_TRA_DAVI_PA_E!V14+FC_TRA_DAVI_FR_E!V14</f>
        <v>0</v>
      </c>
      <c r="W14" s="10">
        <f>FC_TRA_DAVI_PA_E!W14+FC_TRA_DAVI_FR_E!W14</f>
        <v>0</v>
      </c>
      <c r="X14" s="10">
        <f>FC_TRA_DAVI_PA_E!X14+FC_TRA_DAVI_FR_E!X14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FC_TRA_DAVI_PA_E!C15+FC_TRA_DAVI_FR_E!C15</f>
        <v>0</v>
      </c>
      <c r="D15" s="10">
        <f>FC_TRA_DAVI_PA_E!D15+FC_TRA_DAVI_FR_E!D15</f>
        <v>0</v>
      </c>
      <c r="E15" s="10">
        <f>FC_TRA_DAVI_PA_E!E15+FC_TRA_DAVI_FR_E!E15</f>
        <v>0</v>
      </c>
      <c r="F15" s="10">
        <f>FC_TRA_DAVI_PA_E!F15+FC_TRA_DAVI_FR_E!F15</f>
        <v>0</v>
      </c>
      <c r="G15" s="10">
        <f>FC_TRA_DAVI_PA_E!G15+FC_TRA_DAVI_FR_E!G15</f>
        <v>0</v>
      </c>
      <c r="H15" s="10">
        <f>FC_TRA_DAVI_PA_E!H15+FC_TRA_DAVI_FR_E!H15</f>
        <v>0</v>
      </c>
      <c r="I15" s="10">
        <f>FC_TRA_DAVI_PA_E!I15+FC_TRA_DAVI_FR_E!I15</f>
        <v>0</v>
      </c>
      <c r="J15" s="10">
        <f>FC_TRA_DAVI_PA_E!J15+FC_TRA_DAVI_FR_E!J15</f>
        <v>0</v>
      </c>
      <c r="K15" s="10">
        <f>FC_TRA_DAVI_PA_E!K15+FC_TRA_DAVI_FR_E!K15</f>
        <v>0</v>
      </c>
      <c r="L15" s="10">
        <f>FC_TRA_DAVI_PA_E!L15+FC_TRA_DAVI_FR_E!L15</f>
        <v>0</v>
      </c>
      <c r="M15" s="10">
        <f>FC_TRA_DAVI_PA_E!M15+FC_TRA_DAVI_FR_E!M15</f>
        <v>0</v>
      </c>
      <c r="N15" s="10">
        <f>FC_TRA_DAVI_PA_E!N15+FC_TRA_DAVI_FR_E!N15</f>
        <v>0</v>
      </c>
      <c r="O15" s="10">
        <f>FC_TRA_DAVI_PA_E!O15+FC_TRA_DAVI_FR_E!O15</f>
        <v>0</v>
      </c>
      <c r="P15" s="10">
        <f>FC_TRA_DAVI_PA_E!P15+FC_TRA_DAVI_FR_E!P15</f>
        <v>0</v>
      </c>
      <c r="Q15" s="10">
        <f>FC_TRA_DAVI_PA_E!Q15+FC_TRA_DAVI_FR_E!Q15</f>
        <v>0</v>
      </c>
      <c r="R15" s="10">
        <f>FC_TRA_DAVI_PA_E!R15+FC_TRA_DAVI_FR_E!R15</f>
        <v>0</v>
      </c>
      <c r="S15" s="10">
        <f>FC_TRA_DAVI_PA_E!S15+FC_TRA_DAVI_FR_E!S15</f>
        <v>0</v>
      </c>
      <c r="T15" s="10">
        <f>FC_TRA_DAVI_PA_E!T15+FC_TRA_DAVI_FR_E!T15</f>
        <v>0</v>
      </c>
      <c r="U15" s="10">
        <f>FC_TRA_DAVI_PA_E!U15+FC_TRA_DAVI_FR_E!U15</f>
        <v>0</v>
      </c>
      <c r="V15" s="10">
        <f>FC_TRA_DAVI_PA_E!V15+FC_TRA_DAVI_FR_E!V15</f>
        <v>0</v>
      </c>
      <c r="W15" s="10">
        <f>FC_TRA_DAVI_PA_E!W15+FC_TRA_DAVI_FR_E!W15</f>
        <v>0</v>
      </c>
      <c r="X15" s="10">
        <f>FC_TRA_DAVI_PA_E!X15+FC_TRA_DAVI_FR_E!X15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FC_TRA_DAVI_PA_E!C16+FC_TRA_DAVI_FR_E!C16</f>
        <v>0</v>
      </c>
      <c r="D16" s="10">
        <f>FC_TRA_DAVI_PA_E!D16+FC_TRA_DAVI_FR_E!D16</f>
        <v>0</v>
      </c>
      <c r="E16" s="10">
        <f>FC_TRA_DAVI_PA_E!E16+FC_TRA_DAVI_FR_E!E16</f>
        <v>0</v>
      </c>
      <c r="F16" s="10">
        <f>FC_TRA_DAVI_PA_E!F16+FC_TRA_DAVI_FR_E!F16</f>
        <v>0</v>
      </c>
      <c r="G16" s="10">
        <f>FC_TRA_DAVI_PA_E!G16+FC_TRA_DAVI_FR_E!G16</f>
        <v>0</v>
      </c>
      <c r="H16" s="10">
        <f>FC_TRA_DAVI_PA_E!H16+FC_TRA_DAVI_FR_E!H16</f>
        <v>0</v>
      </c>
      <c r="I16" s="10">
        <f>FC_TRA_DAVI_PA_E!I16+FC_TRA_DAVI_FR_E!I16</f>
        <v>0</v>
      </c>
      <c r="J16" s="10">
        <f>FC_TRA_DAVI_PA_E!J16+FC_TRA_DAVI_FR_E!J16</f>
        <v>0</v>
      </c>
      <c r="K16" s="10">
        <f>FC_TRA_DAVI_PA_E!K16+FC_TRA_DAVI_FR_E!K16</f>
        <v>0</v>
      </c>
      <c r="L16" s="10">
        <f>FC_TRA_DAVI_PA_E!L16+FC_TRA_DAVI_FR_E!L16</f>
        <v>0</v>
      </c>
      <c r="M16" s="10">
        <f>FC_TRA_DAVI_PA_E!M16+FC_TRA_DAVI_FR_E!M16</f>
        <v>0</v>
      </c>
      <c r="N16" s="10">
        <f>FC_TRA_DAVI_PA_E!N16+FC_TRA_DAVI_FR_E!N16</f>
        <v>0</v>
      </c>
      <c r="O16" s="10">
        <f>FC_TRA_DAVI_PA_E!O16+FC_TRA_DAVI_FR_E!O16</f>
        <v>0</v>
      </c>
      <c r="P16" s="10">
        <f>FC_TRA_DAVI_PA_E!P16+FC_TRA_DAVI_FR_E!P16</f>
        <v>0</v>
      </c>
      <c r="Q16" s="10">
        <f>FC_TRA_DAVI_PA_E!Q16+FC_TRA_DAVI_FR_E!Q16</f>
        <v>0</v>
      </c>
      <c r="R16" s="10">
        <f>FC_TRA_DAVI_PA_E!R16+FC_TRA_DAVI_FR_E!R16</f>
        <v>0</v>
      </c>
      <c r="S16" s="10">
        <f>FC_TRA_DAVI_PA_E!S16+FC_TRA_DAVI_FR_E!S16</f>
        <v>0</v>
      </c>
      <c r="T16" s="10">
        <f>FC_TRA_DAVI_PA_E!T16+FC_TRA_DAVI_FR_E!T16</f>
        <v>0</v>
      </c>
      <c r="U16" s="10">
        <f>FC_TRA_DAVI_PA_E!U16+FC_TRA_DAVI_FR_E!U16</f>
        <v>0</v>
      </c>
      <c r="V16" s="10">
        <f>FC_TRA_DAVI_PA_E!V16+FC_TRA_DAVI_FR_E!V16</f>
        <v>0</v>
      </c>
      <c r="W16" s="10">
        <f>FC_TRA_DAVI_PA_E!W16+FC_TRA_DAVI_FR_E!W16</f>
        <v>0</v>
      </c>
      <c r="X16" s="10">
        <f>FC_TRA_DAVI_PA_E!X16+FC_TRA_DAVI_FR_E!X16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FC_TRA_DAVI_PA_E!C18+FC_TRA_DAVI_FR_E!C18</f>
        <v>0</v>
      </c>
      <c r="D18" s="10">
        <f>FC_TRA_DAVI_PA_E!D18+FC_TRA_DAVI_FR_E!D18</f>
        <v>0</v>
      </c>
      <c r="E18" s="10">
        <f>FC_TRA_DAVI_PA_E!E18+FC_TRA_DAVI_FR_E!E18</f>
        <v>0</v>
      </c>
      <c r="F18" s="10">
        <f>FC_TRA_DAVI_PA_E!F18+FC_TRA_DAVI_FR_E!F18</f>
        <v>0</v>
      </c>
      <c r="G18" s="10">
        <f>FC_TRA_DAVI_PA_E!G18+FC_TRA_DAVI_FR_E!G18</f>
        <v>0</v>
      </c>
      <c r="H18" s="10">
        <f>FC_TRA_DAVI_PA_E!H18+FC_TRA_DAVI_FR_E!H18</f>
        <v>0</v>
      </c>
      <c r="I18" s="10">
        <f>FC_TRA_DAVI_PA_E!I18+FC_TRA_DAVI_FR_E!I18</f>
        <v>0</v>
      </c>
      <c r="J18" s="10">
        <f>FC_TRA_DAVI_PA_E!J18+FC_TRA_DAVI_FR_E!J18</f>
        <v>0</v>
      </c>
      <c r="K18" s="10">
        <f>FC_TRA_DAVI_PA_E!K18+FC_TRA_DAVI_FR_E!K18</f>
        <v>0</v>
      </c>
      <c r="L18" s="10">
        <f>FC_TRA_DAVI_PA_E!L18+FC_TRA_DAVI_FR_E!L18</f>
        <v>0</v>
      </c>
      <c r="M18" s="10">
        <f>FC_TRA_DAVI_PA_E!M18+FC_TRA_DAVI_FR_E!M18</f>
        <v>0</v>
      </c>
      <c r="N18" s="10">
        <f>FC_TRA_DAVI_PA_E!N18+FC_TRA_DAVI_FR_E!N18</f>
        <v>0</v>
      </c>
      <c r="O18" s="10">
        <f>FC_TRA_DAVI_PA_E!O18+FC_TRA_DAVI_FR_E!O18</f>
        <v>0</v>
      </c>
      <c r="P18" s="10">
        <f>FC_TRA_DAVI_PA_E!P18+FC_TRA_DAVI_FR_E!P18</f>
        <v>0</v>
      </c>
      <c r="Q18" s="10">
        <f>FC_TRA_DAVI_PA_E!Q18+FC_TRA_DAVI_FR_E!Q18</f>
        <v>0</v>
      </c>
      <c r="R18" s="10">
        <f>FC_TRA_DAVI_PA_E!R18+FC_TRA_DAVI_FR_E!R18</f>
        <v>0</v>
      </c>
      <c r="S18" s="10">
        <f>FC_TRA_DAVI_PA_E!S18+FC_TRA_DAVI_FR_E!S18</f>
        <v>0</v>
      </c>
      <c r="T18" s="10">
        <f>FC_TRA_DAVI_PA_E!T18+FC_TRA_DAVI_FR_E!T18</f>
        <v>0</v>
      </c>
      <c r="U18" s="10">
        <f>FC_TRA_DAVI_PA_E!U18+FC_TRA_DAVI_FR_E!U18</f>
        <v>0</v>
      </c>
      <c r="V18" s="10">
        <f>FC_TRA_DAVI_PA_E!V18+FC_TRA_DAVI_FR_E!V18</f>
        <v>0</v>
      </c>
      <c r="W18" s="10">
        <f>FC_TRA_DAVI_PA_E!W18+FC_TRA_DAVI_FR_E!W18</f>
        <v>0</v>
      </c>
      <c r="X18" s="10">
        <f>FC_TRA_DAVI_PA_E!X18+FC_TRA_DAVI_FR_E!X18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FC_TRA_DAVI_PA_E!C19+FC_TRA_DAVI_FR_E!C19</f>
        <v>0</v>
      </c>
      <c r="D19" s="10">
        <f>FC_TRA_DAVI_PA_E!D19+FC_TRA_DAVI_FR_E!D19</f>
        <v>0</v>
      </c>
      <c r="E19" s="10">
        <f>FC_TRA_DAVI_PA_E!E19+FC_TRA_DAVI_FR_E!E19</f>
        <v>0</v>
      </c>
      <c r="F19" s="10">
        <f>FC_TRA_DAVI_PA_E!F19+FC_TRA_DAVI_FR_E!F19</f>
        <v>0</v>
      </c>
      <c r="G19" s="10">
        <f>FC_TRA_DAVI_PA_E!G19+FC_TRA_DAVI_FR_E!G19</f>
        <v>0</v>
      </c>
      <c r="H19" s="10">
        <f>FC_TRA_DAVI_PA_E!H19+FC_TRA_DAVI_FR_E!H19</f>
        <v>0</v>
      </c>
      <c r="I19" s="10">
        <f>FC_TRA_DAVI_PA_E!I19+FC_TRA_DAVI_FR_E!I19</f>
        <v>0</v>
      </c>
      <c r="J19" s="10">
        <f>FC_TRA_DAVI_PA_E!J19+FC_TRA_DAVI_FR_E!J19</f>
        <v>0</v>
      </c>
      <c r="K19" s="10">
        <f>FC_TRA_DAVI_PA_E!K19+FC_TRA_DAVI_FR_E!K19</f>
        <v>0</v>
      </c>
      <c r="L19" s="10">
        <f>FC_TRA_DAVI_PA_E!L19+FC_TRA_DAVI_FR_E!L19</f>
        <v>0</v>
      </c>
      <c r="M19" s="10">
        <f>FC_TRA_DAVI_PA_E!M19+FC_TRA_DAVI_FR_E!M19</f>
        <v>0</v>
      </c>
      <c r="N19" s="10">
        <f>FC_TRA_DAVI_PA_E!N19+FC_TRA_DAVI_FR_E!N19</f>
        <v>0</v>
      </c>
      <c r="O19" s="10">
        <f>FC_TRA_DAVI_PA_E!O19+FC_TRA_DAVI_FR_E!O19</f>
        <v>0</v>
      </c>
      <c r="P19" s="10">
        <f>FC_TRA_DAVI_PA_E!P19+FC_TRA_DAVI_FR_E!P19</f>
        <v>0</v>
      </c>
      <c r="Q19" s="10">
        <f>FC_TRA_DAVI_PA_E!Q19+FC_TRA_DAVI_FR_E!Q19</f>
        <v>0</v>
      </c>
      <c r="R19" s="10">
        <f>FC_TRA_DAVI_PA_E!R19+FC_TRA_DAVI_FR_E!R19</f>
        <v>0</v>
      </c>
      <c r="S19" s="10">
        <f>FC_TRA_DAVI_PA_E!S19+FC_TRA_DAVI_FR_E!S19</f>
        <v>0</v>
      </c>
      <c r="T19" s="10">
        <f>FC_TRA_DAVI_PA_E!T19+FC_TRA_DAVI_FR_E!T19</f>
        <v>0</v>
      </c>
      <c r="U19" s="10">
        <f>FC_TRA_DAVI_PA_E!U19+FC_TRA_DAVI_FR_E!U19</f>
        <v>0</v>
      </c>
      <c r="V19" s="10">
        <f>FC_TRA_DAVI_PA_E!V19+FC_TRA_DAVI_FR_E!V19</f>
        <v>0</v>
      </c>
      <c r="W19" s="10">
        <f>FC_TRA_DAVI_PA_E!W19+FC_TRA_DAVI_FR_E!W19</f>
        <v>0</v>
      </c>
      <c r="X19" s="10">
        <f>FC_TRA_DAVI_PA_E!X19+FC_TRA_DAVI_FR_E!X19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FC_TRA_DAVI_PA_E!C20+FC_TRA_DAVI_FR_E!C20</f>
        <v>0</v>
      </c>
      <c r="D20" s="10">
        <f>FC_TRA_DAVI_PA_E!D20+FC_TRA_DAVI_FR_E!D20</f>
        <v>0</v>
      </c>
      <c r="E20" s="10">
        <f>FC_TRA_DAVI_PA_E!E20+FC_TRA_DAVI_FR_E!E20</f>
        <v>0</v>
      </c>
      <c r="F20" s="10">
        <f>FC_TRA_DAVI_PA_E!F20+FC_TRA_DAVI_FR_E!F20</f>
        <v>0</v>
      </c>
      <c r="G20" s="10">
        <f>FC_TRA_DAVI_PA_E!G20+FC_TRA_DAVI_FR_E!G20</f>
        <v>0</v>
      </c>
      <c r="H20" s="10">
        <f>FC_TRA_DAVI_PA_E!H20+FC_TRA_DAVI_FR_E!H20</f>
        <v>0</v>
      </c>
      <c r="I20" s="10">
        <f>FC_TRA_DAVI_PA_E!I20+FC_TRA_DAVI_FR_E!I20</f>
        <v>0</v>
      </c>
      <c r="J20" s="10">
        <f>FC_TRA_DAVI_PA_E!J20+FC_TRA_DAVI_FR_E!J20</f>
        <v>0</v>
      </c>
      <c r="K20" s="10">
        <f>FC_TRA_DAVI_PA_E!K20+FC_TRA_DAVI_FR_E!K20</f>
        <v>0</v>
      </c>
      <c r="L20" s="10">
        <f>FC_TRA_DAVI_PA_E!L20+FC_TRA_DAVI_FR_E!L20</f>
        <v>0</v>
      </c>
      <c r="M20" s="10">
        <f>FC_TRA_DAVI_PA_E!M20+FC_TRA_DAVI_FR_E!M20</f>
        <v>0</v>
      </c>
      <c r="N20" s="10">
        <f>FC_TRA_DAVI_PA_E!N20+FC_TRA_DAVI_FR_E!N20</f>
        <v>0</v>
      </c>
      <c r="O20" s="10">
        <f>FC_TRA_DAVI_PA_E!O20+FC_TRA_DAVI_FR_E!O20</f>
        <v>0</v>
      </c>
      <c r="P20" s="10">
        <f>FC_TRA_DAVI_PA_E!P20+FC_TRA_DAVI_FR_E!P20</f>
        <v>0</v>
      </c>
      <c r="Q20" s="10">
        <f>FC_TRA_DAVI_PA_E!Q20+FC_TRA_DAVI_FR_E!Q20</f>
        <v>0</v>
      </c>
      <c r="R20" s="10">
        <f>FC_TRA_DAVI_PA_E!R20+FC_TRA_DAVI_FR_E!R20</f>
        <v>0</v>
      </c>
      <c r="S20" s="10">
        <f>FC_TRA_DAVI_PA_E!S20+FC_TRA_DAVI_FR_E!S20</f>
        <v>0</v>
      </c>
      <c r="T20" s="10">
        <f>FC_TRA_DAVI_PA_E!T20+FC_TRA_DAVI_FR_E!T20</f>
        <v>0</v>
      </c>
      <c r="U20" s="10">
        <f>FC_TRA_DAVI_PA_E!U20+FC_TRA_DAVI_FR_E!U20</f>
        <v>0</v>
      </c>
      <c r="V20" s="10">
        <f>FC_TRA_DAVI_PA_E!V20+FC_TRA_DAVI_FR_E!V20</f>
        <v>0</v>
      </c>
      <c r="W20" s="10">
        <f>FC_TRA_DAVI_PA_E!W20+FC_TRA_DAVI_FR_E!W20</f>
        <v>0</v>
      </c>
      <c r="X20" s="10">
        <f>FC_TRA_DAVI_PA_E!X20+FC_TRA_DAVI_FR_E!X20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FC_TRA_DAVI_PA_E!C21+FC_TRA_DAVI_FR_E!C21</f>
        <v>0</v>
      </c>
      <c r="D21" s="10">
        <f>FC_TRA_DAVI_PA_E!D21+FC_TRA_DAVI_FR_E!D21</f>
        <v>0</v>
      </c>
      <c r="E21" s="10">
        <f>FC_TRA_DAVI_PA_E!E21+FC_TRA_DAVI_FR_E!E21</f>
        <v>0</v>
      </c>
      <c r="F21" s="10">
        <f>FC_TRA_DAVI_PA_E!F21+FC_TRA_DAVI_FR_E!F21</f>
        <v>0</v>
      </c>
      <c r="G21" s="10">
        <f>FC_TRA_DAVI_PA_E!G21+FC_TRA_DAVI_FR_E!G21</f>
        <v>0</v>
      </c>
      <c r="H21" s="10">
        <f>FC_TRA_DAVI_PA_E!H21+FC_TRA_DAVI_FR_E!H21</f>
        <v>0</v>
      </c>
      <c r="I21" s="10">
        <f>FC_TRA_DAVI_PA_E!I21+FC_TRA_DAVI_FR_E!I21</f>
        <v>0</v>
      </c>
      <c r="J21" s="10">
        <f>FC_TRA_DAVI_PA_E!J21+FC_TRA_DAVI_FR_E!J21</f>
        <v>0</v>
      </c>
      <c r="K21" s="10">
        <f>FC_TRA_DAVI_PA_E!K21+FC_TRA_DAVI_FR_E!K21</f>
        <v>0</v>
      </c>
      <c r="L21" s="10">
        <f>FC_TRA_DAVI_PA_E!L21+FC_TRA_DAVI_FR_E!L21</f>
        <v>0</v>
      </c>
      <c r="M21" s="10">
        <f>FC_TRA_DAVI_PA_E!M21+FC_TRA_DAVI_FR_E!M21</f>
        <v>0</v>
      </c>
      <c r="N21" s="10">
        <f>FC_TRA_DAVI_PA_E!N21+FC_TRA_DAVI_FR_E!N21</f>
        <v>0</v>
      </c>
      <c r="O21" s="10">
        <f>FC_TRA_DAVI_PA_E!O21+FC_TRA_DAVI_FR_E!O21</f>
        <v>0</v>
      </c>
      <c r="P21" s="10">
        <f>FC_TRA_DAVI_PA_E!P21+FC_TRA_DAVI_FR_E!P21</f>
        <v>0</v>
      </c>
      <c r="Q21" s="10">
        <f>FC_TRA_DAVI_PA_E!Q21+FC_TRA_DAVI_FR_E!Q21</f>
        <v>0</v>
      </c>
      <c r="R21" s="10">
        <f>FC_TRA_DAVI_PA_E!R21+FC_TRA_DAVI_FR_E!R21</f>
        <v>0</v>
      </c>
      <c r="S21" s="10">
        <f>FC_TRA_DAVI_PA_E!S21+FC_TRA_DAVI_FR_E!S21</f>
        <v>0</v>
      </c>
      <c r="T21" s="10">
        <f>FC_TRA_DAVI_PA_E!T21+FC_TRA_DAVI_FR_E!T21</f>
        <v>0</v>
      </c>
      <c r="U21" s="10">
        <f>FC_TRA_DAVI_PA_E!U21+FC_TRA_DAVI_FR_E!U21</f>
        <v>0</v>
      </c>
      <c r="V21" s="10">
        <f>FC_TRA_DAVI_PA_E!V21+FC_TRA_DAVI_FR_E!V21</f>
        <v>0</v>
      </c>
      <c r="W21" s="10">
        <f>FC_TRA_DAVI_PA_E!W21+FC_TRA_DAVI_FR_E!W21</f>
        <v>0</v>
      </c>
      <c r="X21" s="10">
        <f>FC_TRA_DAVI_PA_E!X21+FC_TRA_DAVI_FR_E!X21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FC_TRA_DAVI_PA_E!C23+FC_TRA_DAVI_FR_E!C23</f>
        <v>0</v>
      </c>
      <c r="D23" s="10">
        <f>FC_TRA_DAVI_PA_E!D23+FC_TRA_DAVI_FR_E!D23</f>
        <v>0</v>
      </c>
      <c r="E23" s="10">
        <f>FC_TRA_DAVI_PA_E!E23+FC_TRA_DAVI_FR_E!E23</f>
        <v>0</v>
      </c>
      <c r="F23" s="10">
        <f>FC_TRA_DAVI_PA_E!F23+FC_TRA_DAVI_FR_E!F23</f>
        <v>0</v>
      </c>
      <c r="G23" s="10">
        <f>FC_TRA_DAVI_PA_E!G23+FC_TRA_DAVI_FR_E!G23</f>
        <v>0</v>
      </c>
      <c r="H23" s="10">
        <f>FC_TRA_DAVI_PA_E!H23+FC_TRA_DAVI_FR_E!H23</f>
        <v>0</v>
      </c>
      <c r="I23" s="10">
        <f>FC_TRA_DAVI_PA_E!I23+FC_TRA_DAVI_FR_E!I23</f>
        <v>0</v>
      </c>
      <c r="J23" s="10">
        <f>FC_TRA_DAVI_PA_E!J23+FC_TRA_DAVI_FR_E!J23</f>
        <v>0</v>
      </c>
      <c r="K23" s="10">
        <f>FC_TRA_DAVI_PA_E!K23+FC_TRA_DAVI_FR_E!K23</f>
        <v>0</v>
      </c>
      <c r="L23" s="10">
        <f>FC_TRA_DAVI_PA_E!L23+FC_TRA_DAVI_FR_E!L23</f>
        <v>0</v>
      </c>
      <c r="M23" s="10">
        <f>FC_TRA_DAVI_PA_E!M23+FC_TRA_DAVI_FR_E!M23</f>
        <v>0</v>
      </c>
      <c r="N23" s="10">
        <f>FC_TRA_DAVI_PA_E!N23+FC_TRA_DAVI_FR_E!N23</f>
        <v>0</v>
      </c>
      <c r="O23" s="10">
        <f>FC_TRA_DAVI_PA_E!O23+FC_TRA_DAVI_FR_E!O23</f>
        <v>0</v>
      </c>
      <c r="P23" s="10">
        <f>FC_TRA_DAVI_PA_E!P23+FC_TRA_DAVI_FR_E!P23</f>
        <v>0</v>
      </c>
      <c r="Q23" s="10">
        <f>FC_TRA_DAVI_PA_E!Q23+FC_TRA_DAVI_FR_E!Q23</f>
        <v>0</v>
      </c>
      <c r="R23" s="10">
        <f>FC_TRA_DAVI_PA_E!R23+FC_TRA_DAVI_FR_E!R23</f>
        <v>0</v>
      </c>
      <c r="S23" s="10">
        <f>FC_TRA_DAVI_PA_E!S23+FC_TRA_DAVI_FR_E!S23</f>
        <v>0</v>
      </c>
      <c r="T23" s="10">
        <f>FC_TRA_DAVI_PA_E!T23+FC_TRA_DAVI_FR_E!T23</f>
        <v>0</v>
      </c>
      <c r="U23" s="10">
        <f>FC_TRA_DAVI_PA_E!U23+FC_TRA_DAVI_FR_E!U23</f>
        <v>0</v>
      </c>
      <c r="V23" s="10">
        <f>FC_TRA_DAVI_PA_E!V23+FC_TRA_DAVI_FR_E!V23</f>
        <v>0</v>
      </c>
      <c r="W23" s="10">
        <f>FC_TRA_DAVI_PA_E!W23+FC_TRA_DAVI_FR_E!W23</f>
        <v>0</v>
      </c>
      <c r="X23" s="10">
        <f>FC_TRA_DAVI_PA_E!X23+FC_TRA_DAVI_FR_E!X23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FC_TRA_DAVI_PA_E!C24+FC_TRA_DAVI_FR_E!C24</f>
        <v>0</v>
      </c>
      <c r="D24" s="10">
        <f>FC_TRA_DAVI_PA_E!D24+FC_TRA_DAVI_FR_E!D24</f>
        <v>0</v>
      </c>
      <c r="E24" s="10">
        <f>FC_TRA_DAVI_PA_E!E24+FC_TRA_DAVI_FR_E!E24</f>
        <v>0</v>
      </c>
      <c r="F24" s="10">
        <f>FC_TRA_DAVI_PA_E!F24+FC_TRA_DAVI_FR_E!F24</f>
        <v>0</v>
      </c>
      <c r="G24" s="10">
        <f>FC_TRA_DAVI_PA_E!G24+FC_TRA_DAVI_FR_E!G24</f>
        <v>0</v>
      </c>
      <c r="H24" s="10">
        <f>FC_TRA_DAVI_PA_E!H24+FC_TRA_DAVI_FR_E!H24</f>
        <v>0</v>
      </c>
      <c r="I24" s="10">
        <f>FC_TRA_DAVI_PA_E!I24+FC_TRA_DAVI_FR_E!I24</f>
        <v>0</v>
      </c>
      <c r="J24" s="10">
        <f>FC_TRA_DAVI_PA_E!J24+FC_TRA_DAVI_FR_E!J24</f>
        <v>0</v>
      </c>
      <c r="K24" s="10">
        <f>FC_TRA_DAVI_PA_E!K24+FC_TRA_DAVI_FR_E!K24</f>
        <v>0</v>
      </c>
      <c r="L24" s="10">
        <f>FC_TRA_DAVI_PA_E!L24+FC_TRA_DAVI_FR_E!L24</f>
        <v>0</v>
      </c>
      <c r="M24" s="10">
        <f>FC_TRA_DAVI_PA_E!M24+FC_TRA_DAVI_FR_E!M24</f>
        <v>0</v>
      </c>
      <c r="N24" s="10">
        <f>FC_TRA_DAVI_PA_E!N24+FC_TRA_DAVI_FR_E!N24</f>
        <v>0</v>
      </c>
      <c r="O24" s="10">
        <f>FC_TRA_DAVI_PA_E!O24+FC_TRA_DAVI_FR_E!O24</f>
        <v>0</v>
      </c>
      <c r="P24" s="10">
        <f>FC_TRA_DAVI_PA_E!P24+FC_TRA_DAVI_FR_E!P24</f>
        <v>0</v>
      </c>
      <c r="Q24" s="10">
        <f>FC_TRA_DAVI_PA_E!Q24+FC_TRA_DAVI_FR_E!Q24</f>
        <v>0</v>
      </c>
      <c r="R24" s="10">
        <f>FC_TRA_DAVI_PA_E!R24+FC_TRA_DAVI_FR_E!R24</f>
        <v>0</v>
      </c>
      <c r="S24" s="10">
        <f>FC_TRA_DAVI_PA_E!S24+FC_TRA_DAVI_FR_E!S24</f>
        <v>0</v>
      </c>
      <c r="T24" s="10">
        <f>FC_TRA_DAVI_PA_E!T24+FC_TRA_DAVI_FR_E!T24</f>
        <v>0</v>
      </c>
      <c r="U24" s="10">
        <f>FC_TRA_DAVI_PA_E!U24+FC_TRA_DAVI_FR_E!U24</f>
        <v>0</v>
      </c>
      <c r="V24" s="10">
        <f>FC_TRA_DAVI_PA_E!V24+FC_TRA_DAVI_FR_E!V24</f>
        <v>0</v>
      </c>
      <c r="W24" s="10">
        <f>FC_TRA_DAVI_PA_E!W24+FC_TRA_DAVI_FR_E!W24</f>
        <v>0</v>
      </c>
      <c r="X24" s="10">
        <f>FC_TRA_DAVI_PA_E!X24+FC_TRA_DAVI_FR_E!X24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FC_TRA_DAVI_PA_E!C25+FC_TRA_DAVI_FR_E!C25</f>
        <v>0</v>
      </c>
      <c r="D25" s="37">
        <f>FC_TRA_DAVI_PA_E!D25+FC_TRA_DAVI_FR_E!D25</f>
        <v>0</v>
      </c>
      <c r="E25" s="37">
        <f>FC_TRA_DAVI_PA_E!E25+FC_TRA_DAVI_FR_E!E25</f>
        <v>0</v>
      </c>
      <c r="F25" s="37">
        <f>FC_TRA_DAVI_PA_E!F25+FC_TRA_DAVI_FR_E!F25</f>
        <v>0</v>
      </c>
      <c r="G25" s="37">
        <f>FC_TRA_DAVI_PA_E!G25+FC_TRA_DAVI_FR_E!G25</f>
        <v>0</v>
      </c>
      <c r="H25" s="37">
        <f>FC_TRA_DAVI_PA_E!H25+FC_TRA_DAVI_FR_E!H25</f>
        <v>0</v>
      </c>
      <c r="I25" s="37">
        <f>FC_TRA_DAVI_PA_E!I25+FC_TRA_DAVI_FR_E!I25</f>
        <v>0</v>
      </c>
      <c r="J25" s="37">
        <f>FC_TRA_DAVI_PA_E!J25+FC_TRA_DAVI_FR_E!J25</f>
        <v>0</v>
      </c>
      <c r="K25" s="37">
        <f>FC_TRA_DAVI_PA_E!K25+FC_TRA_DAVI_FR_E!K25</f>
        <v>0</v>
      </c>
      <c r="L25" s="37">
        <f>FC_TRA_DAVI_PA_E!L25+FC_TRA_DAVI_FR_E!L25</f>
        <v>0</v>
      </c>
      <c r="M25" s="37">
        <f>FC_TRA_DAVI_PA_E!M25+FC_TRA_DAVI_FR_E!M25</f>
        <v>0</v>
      </c>
      <c r="N25" s="37">
        <f>FC_TRA_DAVI_PA_E!N25+FC_TRA_DAVI_FR_E!N25</f>
        <v>0</v>
      </c>
      <c r="O25" s="37">
        <f>FC_TRA_DAVI_PA_E!O25+FC_TRA_DAVI_FR_E!O25</f>
        <v>0</v>
      </c>
      <c r="P25" s="37">
        <f>FC_TRA_DAVI_PA_E!P25+FC_TRA_DAVI_FR_E!P25</f>
        <v>0</v>
      </c>
      <c r="Q25" s="37">
        <f>FC_TRA_DAVI_PA_E!Q25+FC_TRA_DAVI_FR_E!Q25</f>
        <v>0</v>
      </c>
      <c r="R25" s="37">
        <f>FC_TRA_DAVI_PA_E!R25+FC_TRA_DAVI_FR_E!R25</f>
        <v>0</v>
      </c>
      <c r="S25" s="37">
        <f>FC_TRA_DAVI_PA_E!S25+FC_TRA_DAVI_FR_E!S25</f>
        <v>0</v>
      </c>
      <c r="T25" s="37">
        <f>FC_TRA_DAVI_PA_E!T25+FC_TRA_DAVI_FR_E!T25</f>
        <v>0</v>
      </c>
      <c r="U25" s="37">
        <f>FC_TRA_DAVI_PA_E!U25+FC_TRA_DAVI_FR_E!U25</f>
        <v>0</v>
      </c>
      <c r="V25" s="37">
        <f>FC_TRA_DAVI_PA_E!V25+FC_TRA_DAVI_FR_E!V25</f>
        <v>0</v>
      </c>
      <c r="W25" s="37">
        <f>FC_TRA_DAVI_PA_E!W25+FC_TRA_DAVI_FR_E!W25</f>
        <v>0</v>
      </c>
      <c r="X25" s="37">
        <f>FC_TRA_DAVI_PA_E!X25+FC_TRA_DAVI_FR_E!X25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FC_TRA_DAVI_PA_E!C28+FC_TRA_DAVI_FR_E!C28</f>
        <v>0</v>
      </c>
      <c r="D28" s="10">
        <f>FC_TRA_DAVI_PA_E!D28+FC_TRA_DAVI_FR_E!D28</f>
        <v>0</v>
      </c>
      <c r="E28" s="10">
        <f>FC_TRA_DAVI_PA_E!E28+FC_TRA_DAVI_FR_E!E28</f>
        <v>0</v>
      </c>
      <c r="F28" s="10">
        <f>FC_TRA_DAVI_PA_E!F28+FC_TRA_DAVI_FR_E!F28</f>
        <v>0</v>
      </c>
      <c r="G28" s="10">
        <f>FC_TRA_DAVI_PA_E!G28+FC_TRA_DAVI_FR_E!G28</f>
        <v>0</v>
      </c>
      <c r="H28" s="10">
        <f>FC_TRA_DAVI_PA_E!H28+FC_TRA_DAVI_FR_E!H28</f>
        <v>0</v>
      </c>
      <c r="I28" s="10">
        <f>FC_TRA_DAVI_PA_E!I28+FC_TRA_DAVI_FR_E!I28</f>
        <v>0</v>
      </c>
      <c r="J28" s="10">
        <f>FC_TRA_DAVI_PA_E!J28+FC_TRA_DAVI_FR_E!J28</f>
        <v>0</v>
      </c>
      <c r="K28" s="10">
        <f>FC_TRA_DAVI_PA_E!K28+FC_TRA_DAVI_FR_E!K28</f>
        <v>0</v>
      </c>
      <c r="L28" s="10">
        <f>FC_TRA_DAVI_PA_E!L28+FC_TRA_DAVI_FR_E!L28</f>
        <v>0</v>
      </c>
      <c r="M28" s="10">
        <f>FC_TRA_DAVI_PA_E!M28+FC_TRA_DAVI_FR_E!M28</f>
        <v>0</v>
      </c>
      <c r="N28" s="10">
        <f>FC_TRA_DAVI_PA_E!N28+FC_TRA_DAVI_FR_E!N28</f>
        <v>0</v>
      </c>
      <c r="O28" s="10">
        <f>FC_TRA_DAVI_PA_E!O28+FC_TRA_DAVI_FR_E!O28</f>
        <v>0</v>
      </c>
      <c r="P28" s="10">
        <f>FC_TRA_DAVI_PA_E!P28+FC_TRA_DAVI_FR_E!P28</f>
        <v>0</v>
      </c>
      <c r="Q28" s="10">
        <f>FC_TRA_DAVI_PA_E!Q28+FC_TRA_DAVI_FR_E!Q28</f>
        <v>0</v>
      </c>
      <c r="R28" s="10">
        <f>FC_TRA_DAVI_PA_E!R28+FC_TRA_DAVI_FR_E!R28</f>
        <v>0</v>
      </c>
      <c r="S28" s="10">
        <f>FC_TRA_DAVI_PA_E!S28+FC_TRA_DAVI_FR_E!S28</f>
        <v>0</v>
      </c>
      <c r="T28" s="10">
        <f>FC_TRA_DAVI_PA_E!T28+FC_TRA_DAVI_FR_E!T28</f>
        <v>0</v>
      </c>
      <c r="U28" s="10">
        <f>FC_TRA_DAVI_PA_E!U28+FC_TRA_DAVI_FR_E!U28</f>
        <v>0</v>
      </c>
      <c r="V28" s="10">
        <f>FC_TRA_DAVI_PA_E!V28+FC_TRA_DAVI_FR_E!V28</f>
        <v>0</v>
      </c>
      <c r="W28" s="10">
        <f>FC_TRA_DAVI_PA_E!W28+FC_TRA_DAVI_FR_E!W28</f>
        <v>0</v>
      </c>
      <c r="X28" s="10">
        <f>FC_TRA_DAVI_PA_E!X28+FC_TRA_DAVI_FR_E!X28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FC_TRA_DAVI_PA_E!C29+FC_TRA_DAVI_FR_E!C29</f>
        <v>0</v>
      </c>
      <c r="D29" s="10">
        <f>FC_TRA_DAVI_PA_E!D29+FC_TRA_DAVI_FR_E!D29</f>
        <v>0</v>
      </c>
      <c r="E29" s="10">
        <f>FC_TRA_DAVI_PA_E!E29+FC_TRA_DAVI_FR_E!E29</f>
        <v>0</v>
      </c>
      <c r="F29" s="10">
        <f>FC_TRA_DAVI_PA_E!F29+FC_TRA_DAVI_FR_E!F29</f>
        <v>0</v>
      </c>
      <c r="G29" s="10">
        <f>FC_TRA_DAVI_PA_E!G29+FC_TRA_DAVI_FR_E!G29</f>
        <v>0</v>
      </c>
      <c r="H29" s="10">
        <f>FC_TRA_DAVI_PA_E!H29+FC_TRA_DAVI_FR_E!H29</f>
        <v>0</v>
      </c>
      <c r="I29" s="10">
        <f>FC_TRA_DAVI_PA_E!I29+FC_TRA_DAVI_FR_E!I29</f>
        <v>0</v>
      </c>
      <c r="J29" s="10">
        <f>FC_TRA_DAVI_PA_E!J29+FC_TRA_DAVI_FR_E!J29</f>
        <v>0</v>
      </c>
      <c r="K29" s="10">
        <f>FC_TRA_DAVI_PA_E!K29+FC_TRA_DAVI_FR_E!K29</f>
        <v>0</v>
      </c>
      <c r="L29" s="10">
        <f>FC_TRA_DAVI_PA_E!L29+FC_TRA_DAVI_FR_E!L29</f>
        <v>0</v>
      </c>
      <c r="M29" s="10">
        <f>FC_TRA_DAVI_PA_E!M29+FC_TRA_DAVI_FR_E!M29</f>
        <v>0</v>
      </c>
      <c r="N29" s="10">
        <f>FC_TRA_DAVI_PA_E!N29+FC_TRA_DAVI_FR_E!N29</f>
        <v>0</v>
      </c>
      <c r="O29" s="10">
        <f>FC_TRA_DAVI_PA_E!O29+FC_TRA_DAVI_FR_E!O29</f>
        <v>0</v>
      </c>
      <c r="P29" s="10">
        <f>FC_TRA_DAVI_PA_E!P29+FC_TRA_DAVI_FR_E!P29</f>
        <v>0</v>
      </c>
      <c r="Q29" s="10">
        <f>FC_TRA_DAVI_PA_E!Q29+FC_TRA_DAVI_FR_E!Q29</f>
        <v>0</v>
      </c>
      <c r="R29" s="10">
        <f>FC_TRA_DAVI_PA_E!R29+FC_TRA_DAVI_FR_E!R29</f>
        <v>0</v>
      </c>
      <c r="S29" s="10">
        <f>FC_TRA_DAVI_PA_E!S29+FC_TRA_DAVI_FR_E!S29</f>
        <v>0</v>
      </c>
      <c r="T29" s="10">
        <f>FC_TRA_DAVI_PA_E!T29+FC_TRA_DAVI_FR_E!T29</f>
        <v>0</v>
      </c>
      <c r="U29" s="10">
        <f>FC_TRA_DAVI_PA_E!U29+FC_TRA_DAVI_FR_E!U29</f>
        <v>0</v>
      </c>
      <c r="V29" s="10">
        <f>FC_TRA_DAVI_PA_E!V29+FC_TRA_DAVI_FR_E!V29</f>
        <v>0</v>
      </c>
      <c r="W29" s="10">
        <f>FC_TRA_DAVI_PA_E!W29+FC_TRA_DAVI_FR_E!W29</f>
        <v>0</v>
      </c>
      <c r="X29" s="10">
        <f>FC_TRA_DAVI_PA_E!X29+FC_TRA_DAVI_FR_E!X29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FC_TRA_DAVI_PA_E!C30+FC_TRA_DAVI_FR_E!C30</f>
        <v>0</v>
      </c>
      <c r="D30" s="10">
        <f>FC_TRA_DAVI_PA_E!D30+FC_TRA_DAVI_FR_E!D30</f>
        <v>0</v>
      </c>
      <c r="E30" s="10">
        <f>FC_TRA_DAVI_PA_E!E30+FC_TRA_DAVI_FR_E!E30</f>
        <v>0</v>
      </c>
      <c r="F30" s="10">
        <f>FC_TRA_DAVI_PA_E!F30+FC_TRA_DAVI_FR_E!F30</f>
        <v>0</v>
      </c>
      <c r="G30" s="10">
        <f>FC_TRA_DAVI_PA_E!G30+FC_TRA_DAVI_FR_E!G30</f>
        <v>0</v>
      </c>
      <c r="H30" s="10">
        <f>FC_TRA_DAVI_PA_E!H30+FC_TRA_DAVI_FR_E!H30</f>
        <v>0</v>
      </c>
      <c r="I30" s="10">
        <f>FC_TRA_DAVI_PA_E!I30+FC_TRA_DAVI_FR_E!I30</f>
        <v>0</v>
      </c>
      <c r="J30" s="10">
        <f>FC_TRA_DAVI_PA_E!J30+FC_TRA_DAVI_FR_E!J30</f>
        <v>0</v>
      </c>
      <c r="K30" s="10">
        <f>FC_TRA_DAVI_PA_E!K30+FC_TRA_DAVI_FR_E!K30</f>
        <v>0</v>
      </c>
      <c r="L30" s="10">
        <f>FC_TRA_DAVI_PA_E!L30+FC_TRA_DAVI_FR_E!L30</f>
        <v>0</v>
      </c>
      <c r="M30" s="10">
        <f>FC_TRA_DAVI_PA_E!M30+FC_TRA_DAVI_FR_E!M30</f>
        <v>0</v>
      </c>
      <c r="N30" s="10">
        <f>FC_TRA_DAVI_PA_E!N30+FC_TRA_DAVI_FR_E!N30</f>
        <v>0</v>
      </c>
      <c r="O30" s="10">
        <f>FC_TRA_DAVI_PA_E!O30+FC_TRA_DAVI_FR_E!O30</f>
        <v>0</v>
      </c>
      <c r="P30" s="10">
        <f>FC_TRA_DAVI_PA_E!P30+FC_TRA_DAVI_FR_E!P30</f>
        <v>0</v>
      </c>
      <c r="Q30" s="10">
        <f>FC_TRA_DAVI_PA_E!Q30+FC_TRA_DAVI_FR_E!Q30</f>
        <v>0</v>
      </c>
      <c r="R30" s="10">
        <f>FC_TRA_DAVI_PA_E!R30+FC_TRA_DAVI_FR_E!R30</f>
        <v>0</v>
      </c>
      <c r="S30" s="10">
        <f>FC_TRA_DAVI_PA_E!S30+FC_TRA_DAVI_FR_E!S30</f>
        <v>0</v>
      </c>
      <c r="T30" s="10">
        <f>FC_TRA_DAVI_PA_E!T30+FC_TRA_DAVI_FR_E!T30</f>
        <v>0</v>
      </c>
      <c r="U30" s="10">
        <f>FC_TRA_DAVI_PA_E!U30+FC_TRA_DAVI_FR_E!U30</f>
        <v>0</v>
      </c>
      <c r="V30" s="10">
        <f>FC_TRA_DAVI_PA_E!V30+FC_TRA_DAVI_FR_E!V30</f>
        <v>0</v>
      </c>
      <c r="W30" s="10">
        <f>FC_TRA_DAVI_PA_E!W30+FC_TRA_DAVI_FR_E!W30</f>
        <v>0</v>
      </c>
      <c r="X30" s="10">
        <f>FC_TRA_DAVI_PA_E!X30+FC_TRA_DAVI_FR_E!X30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FC_TRA_DAVI_PA_E!C31+FC_TRA_DAVI_FR_E!C31</f>
        <v>0</v>
      </c>
      <c r="D31" s="10">
        <f>FC_TRA_DAVI_PA_E!D31+FC_TRA_DAVI_FR_E!D31</f>
        <v>0</v>
      </c>
      <c r="E31" s="10">
        <f>FC_TRA_DAVI_PA_E!E31+FC_TRA_DAVI_FR_E!E31</f>
        <v>0</v>
      </c>
      <c r="F31" s="10">
        <f>FC_TRA_DAVI_PA_E!F31+FC_TRA_DAVI_FR_E!F31</f>
        <v>0</v>
      </c>
      <c r="G31" s="10">
        <f>FC_TRA_DAVI_PA_E!G31+FC_TRA_DAVI_FR_E!G31</f>
        <v>0</v>
      </c>
      <c r="H31" s="10">
        <f>FC_TRA_DAVI_PA_E!H31+FC_TRA_DAVI_FR_E!H31</f>
        <v>0</v>
      </c>
      <c r="I31" s="10">
        <f>FC_TRA_DAVI_PA_E!I31+FC_TRA_DAVI_FR_E!I31</f>
        <v>0</v>
      </c>
      <c r="J31" s="10">
        <f>FC_TRA_DAVI_PA_E!J31+FC_TRA_DAVI_FR_E!J31</f>
        <v>0</v>
      </c>
      <c r="K31" s="10">
        <f>FC_TRA_DAVI_PA_E!K31+FC_TRA_DAVI_FR_E!K31</f>
        <v>0</v>
      </c>
      <c r="L31" s="10">
        <f>FC_TRA_DAVI_PA_E!L31+FC_TRA_DAVI_FR_E!L31</f>
        <v>0</v>
      </c>
      <c r="M31" s="10">
        <f>FC_TRA_DAVI_PA_E!M31+FC_TRA_DAVI_FR_E!M31</f>
        <v>0</v>
      </c>
      <c r="N31" s="10">
        <f>FC_TRA_DAVI_PA_E!N31+FC_TRA_DAVI_FR_E!N31</f>
        <v>0</v>
      </c>
      <c r="O31" s="10">
        <f>FC_TRA_DAVI_PA_E!O31+FC_TRA_DAVI_FR_E!O31</f>
        <v>0</v>
      </c>
      <c r="P31" s="10">
        <f>FC_TRA_DAVI_PA_E!P31+FC_TRA_DAVI_FR_E!P31</f>
        <v>0</v>
      </c>
      <c r="Q31" s="10">
        <f>FC_TRA_DAVI_PA_E!Q31+FC_TRA_DAVI_FR_E!Q31</f>
        <v>0</v>
      </c>
      <c r="R31" s="10">
        <f>FC_TRA_DAVI_PA_E!R31+FC_TRA_DAVI_FR_E!R31</f>
        <v>0</v>
      </c>
      <c r="S31" s="10">
        <f>FC_TRA_DAVI_PA_E!S31+FC_TRA_DAVI_FR_E!S31</f>
        <v>0</v>
      </c>
      <c r="T31" s="10">
        <f>FC_TRA_DAVI_PA_E!T31+FC_TRA_DAVI_FR_E!T31</f>
        <v>0</v>
      </c>
      <c r="U31" s="10">
        <f>FC_TRA_DAVI_PA_E!U31+FC_TRA_DAVI_FR_E!U31</f>
        <v>0</v>
      </c>
      <c r="V31" s="10">
        <f>FC_TRA_DAVI_PA_E!V31+FC_TRA_DAVI_FR_E!V31</f>
        <v>0</v>
      </c>
      <c r="W31" s="10">
        <f>FC_TRA_DAVI_PA_E!W31+FC_TRA_DAVI_FR_E!W31</f>
        <v>0</v>
      </c>
      <c r="X31" s="10">
        <f>FC_TRA_DAVI_PA_E!X31+FC_TRA_DAVI_FR_E!X31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FC_TRA_DAVI_PA_E!C32+FC_TRA_DAVI_FR_E!C32</f>
        <v>0</v>
      </c>
      <c r="D32" s="10">
        <f>FC_TRA_DAVI_PA_E!D32+FC_TRA_DAVI_FR_E!D32</f>
        <v>0</v>
      </c>
      <c r="E32" s="10">
        <f>FC_TRA_DAVI_PA_E!E32+FC_TRA_DAVI_FR_E!E32</f>
        <v>0</v>
      </c>
      <c r="F32" s="10">
        <f>FC_TRA_DAVI_PA_E!F32+FC_TRA_DAVI_FR_E!F32</f>
        <v>0</v>
      </c>
      <c r="G32" s="10">
        <f>FC_TRA_DAVI_PA_E!G32+FC_TRA_DAVI_FR_E!G32</f>
        <v>0</v>
      </c>
      <c r="H32" s="10">
        <f>FC_TRA_DAVI_PA_E!H32+FC_TRA_DAVI_FR_E!H32</f>
        <v>0</v>
      </c>
      <c r="I32" s="10">
        <f>FC_TRA_DAVI_PA_E!I32+FC_TRA_DAVI_FR_E!I32</f>
        <v>0</v>
      </c>
      <c r="J32" s="10">
        <f>FC_TRA_DAVI_PA_E!J32+FC_TRA_DAVI_FR_E!J32</f>
        <v>0</v>
      </c>
      <c r="K32" s="10">
        <f>FC_TRA_DAVI_PA_E!K32+FC_TRA_DAVI_FR_E!K32</f>
        <v>0</v>
      </c>
      <c r="L32" s="10">
        <f>FC_TRA_DAVI_PA_E!L32+FC_TRA_DAVI_FR_E!L32</f>
        <v>0</v>
      </c>
      <c r="M32" s="10">
        <f>FC_TRA_DAVI_PA_E!M32+FC_TRA_DAVI_FR_E!M32</f>
        <v>0</v>
      </c>
      <c r="N32" s="10">
        <f>FC_TRA_DAVI_PA_E!N32+FC_TRA_DAVI_FR_E!N32</f>
        <v>0</v>
      </c>
      <c r="O32" s="10">
        <f>FC_TRA_DAVI_PA_E!O32+FC_TRA_DAVI_FR_E!O32</f>
        <v>0</v>
      </c>
      <c r="P32" s="10">
        <f>FC_TRA_DAVI_PA_E!P32+FC_TRA_DAVI_FR_E!P32</f>
        <v>0</v>
      </c>
      <c r="Q32" s="10">
        <f>FC_TRA_DAVI_PA_E!Q32+FC_TRA_DAVI_FR_E!Q32</f>
        <v>0</v>
      </c>
      <c r="R32" s="10">
        <f>FC_TRA_DAVI_PA_E!R32+FC_TRA_DAVI_FR_E!R32</f>
        <v>0</v>
      </c>
      <c r="S32" s="10">
        <f>FC_TRA_DAVI_PA_E!S32+FC_TRA_DAVI_FR_E!S32</f>
        <v>0</v>
      </c>
      <c r="T32" s="10">
        <f>FC_TRA_DAVI_PA_E!T32+FC_TRA_DAVI_FR_E!T32</f>
        <v>0</v>
      </c>
      <c r="U32" s="10">
        <f>FC_TRA_DAVI_PA_E!U32+FC_TRA_DAVI_FR_E!U32</f>
        <v>0</v>
      </c>
      <c r="V32" s="10">
        <f>FC_TRA_DAVI_PA_E!V32+FC_TRA_DAVI_FR_E!V32</f>
        <v>0</v>
      </c>
      <c r="W32" s="10">
        <f>FC_TRA_DAVI_PA_E!W32+FC_TRA_DAVI_FR_E!W32</f>
        <v>0</v>
      </c>
      <c r="X32" s="10">
        <f>FC_TRA_DAVI_PA_E!X32+FC_TRA_DAVI_FR_E!X32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f>FC_TRA_DAVI_PA_E!C34+FC_TRA_DAVI_FR_E!C34</f>
        <v>0</v>
      </c>
      <c r="D34" s="10">
        <f>FC_TRA_DAVI_PA_E!D34+FC_TRA_DAVI_FR_E!D34</f>
        <v>0</v>
      </c>
      <c r="E34" s="10">
        <f>FC_TRA_DAVI_PA_E!E34+FC_TRA_DAVI_FR_E!E34</f>
        <v>0</v>
      </c>
      <c r="F34" s="10">
        <f>FC_TRA_DAVI_PA_E!F34+FC_TRA_DAVI_FR_E!F34</f>
        <v>0</v>
      </c>
      <c r="G34" s="10">
        <f>FC_TRA_DAVI_PA_E!G34+FC_TRA_DAVI_FR_E!G34</f>
        <v>0</v>
      </c>
      <c r="H34" s="10">
        <f>FC_TRA_DAVI_PA_E!H34+FC_TRA_DAVI_FR_E!H34</f>
        <v>0</v>
      </c>
      <c r="I34" s="10">
        <f>FC_TRA_DAVI_PA_E!I34+FC_TRA_DAVI_FR_E!I34</f>
        <v>0</v>
      </c>
      <c r="J34" s="10">
        <f>FC_TRA_DAVI_PA_E!J34+FC_TRA_DAVI_FR_E!J34</f>
        <v>0</v>
      </c>
      <c r="K34" s="10">
        <f>FC_TRA_DAVI_PA_E!K34+FC_TRA_DAVI_FR_E!K34</f>
        <v>0</v>
      </c>
      <c r="L34" s="10">
        <f>FC_TRA_DAVI_PA_E!L34+FC_TRA_DAVI_FR_E!L34</f>
        <v>0</v>
      </c>
      <c r="M34" s="10">
        <f>FC_TRA_DAVI_PA_E!M34+FC_TRA_DAVI_FR_E!M34</f>
        <v>0</v>
      </c>
      <c r="N34" s="10">
        <f>FC_TRA_DAVI_PA_E!N34+FC_TRA_DAVI_FR_E!N34</f>
        <v>0</v>
      </c>
      <c r="O34" s="10">
        <f>FC_TRA_DAVI_PA_E!O34+FC_TRA_DAVI_FR_E!O34</f>
        <v>0</v>
      </c>
      <c r="P34" s="10">
        <f>FC_TRA_DAVI_PA_E!P34+FC_TRA_DAVI_FR_E!P34</f>
        <v>0</v>
      </c>
      <c r="Q34" s="10">
        <f>FC_TRA_DAVI_PA_E!Q34+FC_TRA_DAVI_FR_E!Q34</f>
        <v>0</v>
      </c>
      <c r="R34" s="10">
        <f>FC_TRA_DAVI_PA_E!R34+FC_TRA_DAVI_FR_E!R34</f>
        <v>0</v>
      </c>
      <c r="S34" s="10">
        <f>FC_TRA_DAVI_PA_E!S34+FC_TRA_DAVI_FR_E!S34</f>
        <v>0</v>
      </c>
      <c r="T34" s="10">
        <f>FC_TRA_DAVI_PA_E!T34+FC_TRA_DAVI_FR_E!T34</f>
        <v>0</v>
      </c>
      <c r="U34" s="10">
        <f>FC_TRA_DAVI_PA_E!U34+FC_TRA_DAVI_FR_E!U34</f>
        <v>0</v>
      </c>
      <c r="V34" s="10">
        <f>FC_TRA_DAVI_PA_E!V34+FC_TRA_DAVI_FR_E!V34</f>
        <v>0</v>
      </c>
      <c r="W34" s="10">
        <f>FC_TRA_DAVI_PA_E!W34+FC_TRA_DAVI_FR_E!W34</f>
        <v>0</v>
      </c>
      <c r="X34" s="10">
        <f>FC_TRA_DAVI_PA_E!X34+FC_TRA_DAVI_FR_E!X34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FC_TRA_DAVI_PA_E!C35+FC_TRA_DAVI_FR_E!C35</f>
        <v>0</v>
      </c>
      <c r="D35" s="10">
        <f>FC_TRA_DAVI_PA_E!D35+FC_TRA_DAVI_FR_E!D35</f>
        <v>0</v>
      </c>
      <c r="E35" s="10">
        <f>FC_TRA_DAVI_PA_E!E35+FC_TRA_DAVI_FR_E!E35</f>
        <v>0</v>
      </c>
      <c r="F35" s="10">
        <f>FC_TRA_DAVI_PA_E!F35+FC_TRA_DAVI_FR_E!F35</f>
        <v>0</v>
      </c>
      <c r="G35" s="10">
        <f>FC_TRA_DAVI_PA_E!G35+FC_TRA_DAVI_FR_E!G35</f>
        <v>0</v>
      </c>
      <c r="H35" s="10">
        <f>FC_TRA_DAVI_PA_E!H35+FC_TRA_DAVI_FR_E!H35</f>
        <v>0</v>
      </c>
      <c r="I35" s="10">
        <f>FC_TRA_DAVI_PA_E!I35+FC_TRA_DAVI_FR_E!I35</f>
        <v>0</v>
      </c>
      <c r="J35" s="10">
        <f>FC_TRA_DAVI_PA_E!J35+FC_TRA_DAVI_FR_E!J35</f>
        <v>0</v>
      </c>
      <c r="K35" s="10">
        <f>FC_TRA_DAVI_PA_E!K35+FC_TRA_DAVI_FR_E!K35</f>
        <v>0</v>
      </c>
      <c r="L35" s="10">
        <f>FC_TRA_DAVI_PA_E!L35+FC_TRA_DAVI_FR_E!L35</f>
        <v>0</v>
      </c>
      <c r="M35" s="10">
        <f>FC_TRA_DAVI_PA_E!M35+FC_TRA_DAVI_FR_E!M35</f>
        <v>0</v>
      </c>
      <c r="N35" s="10">
        <f>FC_TRA_DAVI_PA_E!N35+FC_TRA_DAVI_FR_E!N35</f>
        <v>0</v>
      </c>
      <c r="O35" s="10">
        <f>FC_TRA_DAVI_PA_E!O35+FC_TRA_DAVI_FR_E!O35</f>
        <v>0</v>
      </c>
      <c r="P35" s="10">
        <f>FC_TRA_DAVI_PA_E!P35+FC_TRA_DAVI_FR_E!P35</f>
        <v>0</v>
      </c>
      <c r="Q35" s="10">
        <f>FC_TRA_DAVI_PA_E!Q35+FC_TRA_DAVI_FR_E!Q35</f>
        <v>0</v>
      </c>
      <c r="R35" s="10">
        <f>FC_TRA_DAVI_PA_E!R35+FC_TRA_DAVI_FR_E!R35</f>
        <v>0</v>
      </c>
      <c r="S35" s="10">
        <f>FC_TRA_DAVI_PA_E!S35+FC_TRA_DAVI_FR_E!S35</f>
        <v>0</v>
      </c>
      <c r="T35" s="10">
        <f>FC_TRA_DAVI_PA_E!T35+FC_TRA_DAVI_FR_E!T35</f>
        <v>0</v>
      </c>
      <c r="U35" s="10">
        <f>FC_TRA_DAVI_PA_E!U35+FC_TRA_DAVI_FR_E!U35</f>
        <v>0</v>
      </c>
      <c r="V35" s="10">
        <f>FC_TRA_DAVI_PA_E!V35+FC_TRA_DAVI_FR_E!V35</f>
        <v>0</v>
      </c>
      <c r="W35" s="10">
        <f>FC_TRA_DAVI_PA_E!W35+FC_TRA_DAVI_FR_E!W35</f>
        <v>0</v>
      </c>
      <c r="X35" s="10">
        <f>FC_TRA_DAVI_PA_E!X35+FC_TRA_DAVI_FR_E!X35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FC_TRA_DAVI_PA_E!C36+FC_TRA_DAVI_FR_E!C36</f>
        <v>0</v>
      </c>
      <c r="D36" s="10">
        <f>FC_TRA_DAVI_PA_E!D36+FC_TRA_DAVI_FR_E!D36</f>
        <v>0</v>
      </c>
      <c r="E36" s="10">
        <f>FC_TRA_DAVI_PA_E!E36+FC_TRA_DAVI_FR_E!E36</f>
        <v>0</v>
      </c>
      <c r="F36" s="10">
        <f>FC_TRA_DAVI_PA_E!F36+FC_TRA_DAVI_FR_E!F36</f>
        <v>0</v>
      </c>
      <c r="G36" s="10">
        <f>FC_TRA_DAVI_PA_E!G36+FC_TRA_DAVI_FR_E!G36</f>
        <v>0</v>
      </c>
      <c r="H36" s="10">
        <f>FC_TRA_DAVI_PA_E!H36+FC_TRA_DAVI_FR_E!H36</f>
        <v>0</v>
      </c>
      <c r="I36" s="10">
        <f>FC_TRA_DAVI_PA_E!I36+FC_TRA_DAVI_FR_E!I36</f>
        <v>0</v>
      </c>
      <c r="J36" s="10">
        <f>FC_TRA_DAVI_PA_E!J36+FC_TRA_DAVI_FR_E!J36</f>
        <v>0</v>
      </c>
      <c r="K36" s="10">
        <f>FC_TRA_DAVI_PA_E!K36+FC_TRA_DAVI_FR_E!K36</f>
        <v>0</v>
      </c>
      <c r="L36" s="10">
        <f>FC_TRA_DAVI_PA_E!L36+FC_TRA_DAVI_FR_E!L36</f>
        <v>0</v>
      </c>
      <c r="M36" s="10">
        <f>FC_TRA_DAVI_PA_E!M36+FC_TRA_DAVI_FR_E!M36</f>
        <v>0</v>
      </c>
      <c r="N36" s="10">
        <f>FC_TRA_DAVI_PA_E!N36+FC_TRA_DAVI_FR_E!N36</f>
        <v>0</v>
      </c>
      <c r="O36" s="10">
        <f>FC_TRA_DAVI_PA_E!O36+FC_TRA_DAVI_FR_E!O36</f>
        <v>0</v>
      </c>
      <c r="P36" s="10">
        <f>FC_TRA_DAVI_PA_E!P36+FC_TRA_DAVI_FR_E!P36</f>
        <v>0</v>
      </c>
      <c r="Q36" s="10">
        <f>FC_TRA_DAVI_PA_E!Q36+FC_TRA_DAVI_FR_E!Q36</f>
        <v>0</v>
      </c>
      <c r="R36" s="10">
        <f>FC_TRA_DAVI_PA_E!R36+FC_TRA_DAVI_FR_E!R36</f>
        <v>0</v>
      </c>
      <c r="S36" s="10">
        <f>FC_TRA_DAVI_PA_E!S36+FC_TRA_DAVI_FR_E!S36</f>
        <v>0</v>
      </c>
      <c r="T36" s="10">
        <f>FC_TRA_DAVI_PA_E!T36+FC_TRA_DAVI_FR_E!T36</f>
        <v>0</v>
      </c>
      <c r="U36" s="10">
        <f>FC_TRA_DAVI_PA_E!U36+FC_TRA_DAVI_FR_E!U36</f>
        <v>0</v>
      </c>
      <c r="V36" s="10">
        <f>FC_TRA_DAVI_PA_E!V36+FC_TRA_DAVI_FR_E!V36</f>
        <v>0</v>
      </c>
      <c r="W36" s="10">
        <f>FC_TRA_DAVI_PA_E!W36+FC_TRA_DAVI_FR_E!W36</f>
        <v>0</v>
      </c>
      <c r="X36" s="10">
        <f>FC_TRA_DAVI_PA_E!X36+FC_TRA_DAVI_FR_E!X36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FC_TRA_DAVI_PA_E!C37+FC_TRA_DAVI_FR_E!C37</f>
        <v>0</v>
      </c>
      <c r="D37" s="10">
        <f>FC_TRA_DAVI_PA_E!D37+FC_TRA_DAVI_FR_E!D37</f>
        <v>0</v>
      </c>
      <c r="E37" s="10">
        <f>FC_TRA_DAVI_PA_E!E37+FC_TRA_DAVI_FR_E!E37</f>
        <v>0</v>
      </c>
      <c r="F37" s="10">
        <f>FC_TRA_DAVI_PA_E!F37+FC_TRA_DAVI_FR_E!F37</f>
        <v>0</v>
      </c>
      <c r="G37" s="10">
        <f>FC_TRA_DAVI_PA_E!G37+FC_TRA_DAVI_FR_E!G37</f>
        <v>0</v>
      </c>
      <c r="H37" s="10">
        <f>FC_TRA_DAVI_PA_E!H37+FC_TRA_DAVI_FR_E!H37</f>
        <v>0</v>
      </c>
      <c r="I37" s="10">
        <f>FC_TRA_DAVI_PA_E!I37+FC_TRA_DAVI_FR_E!I37</f>
        <v>0</v>
      </c>
      <c r="J37" s="10">
        <f>FC_TRA_DAVI_PA_E!J37+FC_TRA_DAVI_FR_E!J37</f>
        <v>0</v>
      </c>
      <c r="K37" s="10">
        <f>FC_TRA_DAVI_PA_E!K37+FC_TRA_DAVI_FR_E!K37</f>
        <v>0</v>
      </c>
      <c r="L37" s="10">
        <f>FC_TRA_DAVI_PA_E!L37+FC_TRA_DAVI_FR_E!L37</f>
        <v>0</v>
      </c>
      <c r="M37" s="10">
        <f>FC_TRA_DAVI_PA_E!M37+FC_TRA_DAVI_FR_E!M37</f>
        <v>0</v>
      </c>
      <c r="N37" s="10">
        <f>FC_TRA_DAVI_PA_E!N37+FC_TRA_DAVI_FR_E!N37</f>
        <v>0</v>
      </c>
      <c r="O37" s="10">
        <f>FC_TRA_DAVI_PA_E!O37+FC_TRA_DAVI_FR_E!O37</f>
        <v>0</v>
      </c>
      <c r="P37" s="10">
        <f>FC_TRA_DAVI_PA_E!P37+FC_TRA_DAVI_FR_E!P37</f>
        <v>0</v>
      </c>
      <c r="Q37" s="10">
        <f>FC_TRA_DAVI_PA_E!Q37+FC_TRA_DAVI_FR_E!Q37</f>
        <v>0</v>
      </c>
      <c r="R37" s="10">
        <f>FC_TRA_DAVI_PA_E!R37+FC_TRA_DAVI_FR_E!R37</f>
        <v>0</v>
      </c>
      <c r="S37" s="10">
        <f>FC_TRA_DAVI_PA_E!S37+FC_TRA_DAVI_FR_E!S37</f>
        <v>0</v>
      </c>
      <c r="T37" s="10">
        <f>FC_TRA_DAVI_PA_E!T37+FC_TRA_DAVI_FR_E!T37</f>
        <v>0</v>
      </c>
      <c r="U37" s="10">
        <f>FC_TRA_DAVI_PA_E!U37+FC_TRA_DAVI_FR_E!U37</f>
        <v>0</v>
      </c>
      <c r="V37" s="10">
        <f>FC_TRA_DAVI_PA_E!V37+FC_TRA_DAVI_FR_E!V37</f>
        <v>0</v>
      </c>
      <c r="W37" s="10">
        <f>FC_TRA_DAVI_PA_E!W37+FC_TRA_DAVI_FR_E!W37</f>
        <v>0</v>
      </c>
      <c r="X37" s="10">
        <f>FC_TRA_DAVI_PA_E!X37+FC_TRA_DAVI_FR_E!X37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FC_TRA_DAVI_PA_E!C38+FC_TRA_DAVI_FR_E!C38</f>
        <v>0</v>
      </c>
      <c r="D38" s="10">
        <f>FC_TRA_DAVI_PA_E!D38+FC_TRA_DAVI_FR_E!D38</f>
        <v>0</v>
      </c>
      <c r="E38" s="10">
        <f>FC_TRA_DAVI_PA_E!E38+FC_TRA_DAVI_FR_E!E38</f>
        <v>0</v>
      </c>
      <c r="F38" s="10">
        <f>FC_TRA_DAVI_PA_E!F38+FC_TRA_DAVI_FR_E!F38</f>
        <v>0</v>
      </c>
      <c r="G38" s="10">
        <f>FC_TRA_DAVI_PA_E!G38+FC_TRA_DAVI_FR_E!G38</f>
        <v>0</v>
      </c>
      <c r="H38" s="10">
        <f>FC_TRA_DAVI_PA_E!H38+FC_TRA_DAVI_FR_E!H38</f>
        <v>0</v>
      </c>
      <c r="I38" s="10">
        <f>FC_TRA_DAVI_PA_E!I38+FC_TRA_DAVI_FR_E!I38</f>
        <v>0</v>
      </c>
      <c r="J38" s="10">
        <f>FC_TRA_DAVI_PA_E!J38+FC_TRA_DAVI_FR_E!J38</f>
        <v>0</v>
      </c>
      <c r="K38" s="10">
        <f>FC_TRA_DAVI_PA_E!K38+FC_TRA_DAVI_FR_E!K38</f>
        <v>0</v>
      </c>
      <c r="L38" s="10">
        <f>FC_TRA_DAVI_PA_E!L38+FC_TRA_DAVI_FR_E!L38</f>
        <v>0</v>
      </c>
      <c r="M38" s="10">
        <f>FC_TRA_DAVI_PA_E!M38+FC_TRA_DAVI_FR_E!M38</f>
        <v>0</v>
      </c>
      <c r="N38" s="10">
        <f>FC_TRA_DAVI_PA_E!N38+FC_TRA_DAVI_FR_E!N38</f>
        <v>0</v>
      </c>
      <c r="O38" s="10">
        <f>FC_TRA_DAVI_PA_E!O38+FC_TRA_DAVI_FR_E!O38</f>
        <v>0</v>
      </c>
      <c r="P38" s="10">
        <f>FC_TRA_DAVI_PA_E!P38+FC_TRA_DAVI_FR_E!P38</f>
        <v>0</v>
      </c>
      <c r="Q38" s="10">
        <f>FC_TRA_DAVI_PA_E!Q38+FC_TRA_DAVI_FR_E!Q38</f>
        <v>0</v>
      </c>
      <c r="R38" s="10">
        <f>FC_TRA_DAVI_PA_E!R38+FC_TRA_DAVI_FR_E!R38</f>
        <v>0</v>
      </c>
      <c r="S38" s="10">
        <f>FC_TRA_DAVI_PA_E!S38+FC_TRA_DAVI_FR_E!S38</f>
        <v>0</v>
      </c>
      <c r="T38" s="10">
        <f>FC_TRA_DAVI_PA_E!T38+FC_TRA_DAVI_FR_E!T38</f>
        <v>0</v>
      </c>
      <c r="U38" s="10">
        <f>FC_TRA_DAVI_PA_E!U38+FC_TRA_DAVI_FR_E!U38</f>
        <v>0</v>
      </c>
      <c r="V38" s="10">
        <f>FC_TRA_DAVI_PA_E!V38+FC_TRA_DAVI_FR_E!V38</f>
        <v>0</v>
      </c>
      <c r="W38" s="10">
        <f>FC_TRA_DAVI_PA_E!W38+FC_TRA_DAVI_FR_E!W38</f>
        <v>0</v>
      </c>
      <c r="X38" s="10">
        <f>FC_TRA_DAVI_PA_E!X38+FC_TRA_DAVI_FR_E!X38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FC_TRA_DAVI_PA_E!C39+FC_TRA_DAVI_FR_E!C39</f>
        <v>0</v>
      </c>
      <c r="D39" s="10">
        <f>FC_TRA_DAVI_PA_E!D39+FC_TRA_DAVI_FR_E!D39</f>
        <v>0</v>
      </c>
      <c r="E39" s="10">
        <f>FC_TRA_DAVI_PA_E!E39+FC_TRA_DAVI_FR_E!E39</f>
        <v>0</v>
      </c>
      <c r="F39" s="10">
        <f>FC_TRA_DAVI_PA_E!F39+FC_TRA_DAVI_FR_E!F39</f>
        <v>0</v>
      </c>
      <c r="G39" s="10">
        <f>FC_TRA_DAVI_PA_E!G39+FC_TRA_DAVI_FR_E!G39</f>
        <v>0</v>
      </c>
      <c r="H39" s="10">
        <f>FC_TRA_DAVI_PA_E!H39+FC_TRA_DAVI_FR_E!H39</f>
        <v>0</v>
      </c>
      <c r="I39" s="10">
        <f>FC_TRA_DAVI_PA_E!I39+FC_TRA_DAVI_FR_E!I39</f>
        <v>0</v>
      </c>
      <c r="J39" s="10">
        <f>FC_TRA_DAVI_PA_E!J39+FC_TRA_DAVI_FR_E!J39</f>
        <v>0</v>
      </c>
      <c r="K39" s="10">
        <f>FC_TRA_DAVI_PA_E!K39+FC_TRA_DAVI_FR_E!K39</f>
        <v>0</v>
      </c>
      <c r="L39" s="10">
        <f>FC_TRA_DAVI_PA_E!L39+FC_TRA_DAVI_FR_E!L39</f>
        <v>0</v>
      </c>
      <c r="M39" s="10">
        <f>FC_TRA_DAVI_PA_E!M39+FC_TRA_DAVI_FR_E!M39</f>
        <v>0</v>
      </c>
      <c r="N39" s="10">
        <f>FC_TRA_DAVI_PA_E!N39+FC_TRA_DAVI_FR_E!N39</f>
        <v>0</v>
      </c>
      <c r="O39" s="10">
        <f>FC_TRA_DAVI_PA_E!O39+FC_TRA_DAVI_FR_E!O39</f>
        <v>0</v>
      </c>
      <c r="P39" s="10">
        <f>FC_TRA_DAVI_PA_E!P39+FC_TRA_DAVI_FR_E!P39</f>
        <v>0</v>
      </c>
      <c r="Q39" s="10">
        <f>FC_TRA_DAVI_PA_E!Q39+FC_TRA_DAVI_FR_E!Q39</f>
        <v>0</v>
      </c>
      <c r="R39" s="10">
        <f>FC_TRA_DAVI_PA_E!R39+FC_TRA_DAVI_FR_E!R39</f>
        <v>0</v>
      </c>
      <c r="S39" s="10">
        <f>FC_TRA_DAVI_PA_E!S39+FC_TRA_DAVI_FR_E!S39</f>
        <v>0</v>
      </c>
      <c r="T39" s="10">
        <f>FC_TRA_DAVI_PA_E!T39+FC_TRA_DAVI_FR_E!T39</f>
        <v>0</v>
      </c>
      <c r="U39" s="10">
        <f>FC_TRA_DAVI_PA_E!U39+FC_TRA_DAVI_FR_E!U39</f>
        <v>0</v>
      </c>
      <c r="V39" s="10">
        <f>FC_TRA_DAVI_PA_E!V39+FC_TRA_DAVI_FR_E!V39</f>
        <v>0</v>
      </c>
      <c r="W39" s="10">
        <f>FC_TRA_DAVI_PA_E!W39+FC_TRA_DAVI_FR_E!W39</f>
        <v>0</v>
      </c>
      <c r="X39" s="10">
        <f>FC_TRA_DAVI_PA_E!X39+FC_TRA_DAVI_FR_E!X39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FC_TRA_DAVI_PA_E!C40+FC_TRA_DAVI_FR_E!C40</f>
        <v>0</v>
      </c>
      <c r="D40" s="10">
        <f>FC_TRA_DAVI_PA_E!D40+FC_TRA_DAVI_FR_E!D40</f>
        <v>0</v>
      </c>
      <c r="E40" s="10">
        <f>FC_TRA_DAVI_PA_E!E40+FC_TRA_DAVI_FR_E!E40</f>
        <v>0</v>
      </c>
      <c r="F40" s="10">
        <f>FC_TRA_DAVI_PA_E!F40+FC_TRA_DAVI_FR_E!F40</f>
        <v>0</v>
      </c>
      <c r="G40" s="10">
        <f>FC_TRA_DAVI_PA_E!G40+FC_TRA_DAVI_FR_E!G40</f>
        <v>0</v>
      </c>
      <c r="H40" s="10">
        <f>FC_TRA_DAVI_PA_E!H40+FC_TRA_DAVI_FR_E!H40</f>
        <v>0</v>
      </c>
      <c r="I40" s="10">
        <f>FC_TRA_DAVI_PA_E!I40+FC_TRA_DAVI_FR_E!I40</f>
        <v>0</v>
      </c>
      <c r="J40" s="10">
        <f>FC_TRA_DAVI_PA_E!J40+FC_TRA_DAVI_FR_E!J40</f>
        <v>0</v>
      </c>
      <c r="K40" s="10">
        <f>FC_TRA_DAVI_PA_E!K40+FC_TRA_DAVI_FR_E!K40</f>
        <v>0</v>
      </c>
      <c r="L40" s="10">
        <f>FC_TRA_DAVI_PA_E!L40+FC_TRA_DAVI_FR_E!L40</f>
        <v>0</v>
      </c>
      <c r="M40" s="10">
        <f>FC_TRA_DAVI_PA_E!M40+FC_TRA_DAVI_FR_E!M40</f>
        <v>0</v>
      </c>
      <c r="N40" s="10">
        <f>FC_TRA_DAVI_PA_E!N40+FC_TRA_DAVI_FR_E!N40</f>
        <v>0</v>
      </c>
      <c r="O40" s="10">
        <f>FC_TRA_DAVI_PA_E!O40+FC_TRA_DAVI_FR_E!O40</f>
        <v>0</v>
      </c>
      <c r="P40" s="10">
        <f>FC_TRA_DAVI_PA_E!P40+FC_TRA_DAVI_FR_E!P40</f>
        <v>0</v>
      </c>
      <c r="Q40" s="10">
        <f>FC_TRA_DAVI_PA_E!Q40+FC_TRA_DAVI_FR_E!Q40</f>
        <v>0</v>
      </c>
      <c r="R40" s="10">
        <f>FC_TRA_DAVI_PA_E!R40+FC_TRA_DAVI_FR_E!R40</f>
        <v>0</v>
      </c>
      <c r="S40" s="10">
        <f>FC_TRA_DAVI_PA_E!S40+FC_TRA_DAVI_FR_E!S40</f>
        <v>0</v>
      </c>
      <c r="T40" s="10">
        <f>FC_TRA_DAVI_PA_E!T40+FC_TRA_DAVI_FR_E!T40</f>
        <v>0</v>
      </c>
      <c r="U40" s="10">
        <f>FC_TRA_DAVI_PA_E!U40+FC_TRA_DAVI_FR_E!U40</f>
        <v>0</v>
      </c>
      <c r="V40" s="10">
        <f>FC_TRA_DAVI_PA_E!V40+FC_TRA_DAVI_FR_E!V40</f>
        <v>0</v>
      </c>
      <c r="W40" s="10">
        <f>FC_TRA_DAVI_PA_E!W40+FC_TRA_DAVI_FR_E!W40</f>
        <v>0</v>
      </c>
      <c r="X40" s="10">
        <f>FC_TRA_DAVI_PA_E!X40+FC_TRA_DAVI_FR_E!X40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FC_TRA_DAVI_PA_E!C41+FC_TRA_DAVI_FR_E!C41</f>
        <v>0</v>
      </c>
      <c r="D41" s="10">
        <f>FC_TRA_DAVI_PA_E!D41+FC_TRA_DAVI_FR_E!D41</f>
        <v>0</v>
      </c>
      <c r="E41" s="10">
        <f>FC_TRA_DAVI_PA_E!E41+FC_TRA_DAVI_FR_E!E41</f>
        <v>0</v>
      </c>
      <c r="F41" s="10">
        <f>FC_TRA_DAVI_PA_E!F41+FC_TRA_DAVI_FR_E!F41</f>
        <v>0</v>
      </c>
      <c r="G41" s="10">
        <f>FC_TRA_DAVI_PA_E!G41+FC_TRA_DAVI_FR_E!G41</f>
        <v>0</v>
      </c>
      <c r="H41" s="10">
        <f>FC_TRA_DAVI_PA_E!H41+FC_TRA_DAVI_FR_E!H41</f>
        <v>0</v>
      </c>
      <c r="I41" s="10">
        <f>FC_TRA_DAVI_PA_E!I41+FC_TRA_DAVI_FR_E!I41</f>
        <v>0</v>
      </c>
      <c r="J41" s="10">
        <f>FC_TRA_DAVI_PA_E!J41+FC_TRA_DAVI_FR_E!J41</f>
        <v>0</v>
      </c>
      <c r="K41" s="10">
        <f>FC_TRA_DAVI_PA_E!K41+FC_TRA_DAVI_FR_E!K41</f>
        <v>0</v>
      </c>
      <c r="L41" s="10">
        <f>FC_TRA_DAVI_PA_E!L41+FC_TRA_DAVI_FR_E!L41</f>
        <v>0</v>
      </c>
      <c r="M41" s="10">
        <f>FC_TRA_DAVI_PA_E!M41+FC_TRA_DAVI_FR_E!M41</f>
        <v>0</v>
      </c>
      <c r="N41" s="10">
        <f>FC_TRA_DAVI_PA_E!N41+FC_TRA_DAVI_FR_E!N41</f>
        <v>0</v>
      </c>
      <c r="O41" s="10">
        <f>FC_TRA_DAVI_PA_E!O41+FC_TRA_DAVI_FR_E!O41</f>
        <v>0</v>
      </c>
      <c r="P41" s="10">
        <f>FC_TRA_DAVI_PA_E!P41+FC_TRA_DAVI_FR_E!P41</f>
        <v>0</v>
      </c>
      <c r="Q41" s="10">
        <f>FC_TRA_DAVI_PA_E!Q41+FC_TRA_DAVI_FR_E!Q41</f>
        <v>0</v>
      </c>
      <c r="R41" s="10">
        <f>FC_TRA_DAVI_PA_E!R41+FC_TRA_DAVI_FR_E!R41</f>
        <v>0</v>
      </c>
      <c r="S41" s="10">
        <f>FC_TRA_DAVI_PA_E!S41+FC_TRA_DAVI_FR_E!S41</f>
        <v>0</v>
      </c>
      <c r="T41" s="10">
        <f>FC_TRA_DAVI_PA_E!T41+FC_TRA_DAVI_FR_E!T41</f>
        <v>0</v>
      </c>
      <c r="U41" s="10">
        <f>FC_TRA_DAVI_PA_E!U41+FC_TRA_DAVI_FR_E!U41</f>
        <v>0</v>
      </c>
      <c r="V41" s="10">
        <f>FC_TRA_DAVI_PA_E!V41+FC_TRA_DAVI_FR_E!V41</f>
        <v>0</v>
      </c>
      <c r="W41" s="10">
        <f>FC_TRA_DAVI_PA_E!W41+FC_TRA_DAVI_FR_E!W41</f>
        <v>0</v>
      </c>
      <c r="X41" s="10">
        <f>FC_TRA_DAVI_PA_E!X41+FC_TRA_DAVI_FR_E!X41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FC_TRA_DAVI_PA_E!C42+FC_TRA_DAVI_FR_E!C42</f>
        <v>0</v>
      </c>
      <c r="D42" s="10">
        <f>FC_TRA_DAVI_PA_E!D42+FC_TRA_DAVI_FR_E!D42</f>
        <v>0</v>
      </c>
      <c r="E42" s="10">
        <f>FC_TRA_DAVI_PA_E!E42+FC_TRA_DAVI_FR_E!E42</f>
        <v>0</v>
      </c>
      <c r="F42" s="10">
        <f>FC_TRA_DAVI_PA_E!F42+FC_TRA_DAVI_FR_E!F42</f>
        <v>0</v>
      </c>
      <c r="G42" s="10">
        <f>FC_TRA_DAVI_PA_E!G42+FC_TRA_DAVI_FR_E!G42</f>
        <v>0</v>
      </c>
      <c r="H42" s="10">
        <f>FC_TRA_DAVI_PA_E!H42+FC_TRA_DAVI_FR_E!H42</f>
        <v>0</v>
      </c>
      <c r="I42" s="10">
        <f>FC_TRA_DAVI_PA_E!I42+FC_TRA_DAVI_FR_E!I42</f>
        <v>0</v>
      </c>
      <c r="J42" s="10">
        <f>FC_TRA_DAVI_PA_E!J42+FC_TRA_DAVI_FR_E!J42</f>
        <v>0</v>
      </c>
      <c r="K42" s="10">
        <f>FC_TRA_DAVI_PA_E!K42+FC_TRA_DAVI_FR_E!K42</f>
        <v>0</v>
      </c>
      <c r="L42" s="10">
        <f>FC_TRA_DAVI_PA_E!L42+FC_TRA_DAVI_FR_E!L42</f>
        <v>0</v>
      </c>
      <c r="M42" s="10">
        <f>FC_TRA_DAVI_PA_E!M42+FC_TRA_DAVI_FR_E!M42</f>
        <v>0</v>
      </c>
      <c r="N42" s="10">
        <f>FC_TRA_DAVI_PA_E!N42+FC_TRA_DAVI_FR_E!N42</f>
        <v>0</v>
      </c>
      <c r="O42" s="10">
        <f>FC_TRA_DAVI_PA_E!O42+FC_TRA_DAVI_FR_E!O42</f>
        <v>0</v>
      </c>
      <c r="P42" s="10">
        <f>FC_TRA_DAVI_PA_E!P42+FC_TRA_DAVI_FR_E!P42</f>
        <v>0</v>
      </c>
      <c r="Q42" s="10">
        <f>FC_TRA_DAVI_PA_E!Q42+FC_TRA_DAVI_FR_E!Q42</f>
        <v>0</v>
      </c>
      <c r="R42" s="10">
        <f>FC_TRA_DAVI_PA_E!R42+FC_TRA_DAVI_FR_E!R42</f>
        <v>0</v>
      </c>
      <c r="S42" s="10">
        <f>FC_TRA_DAVI_PA_E!S42+FC_TRA_DAVI_FR_E!S42</f>
        <v>0</v>
      </c>
      <c r="T42" s="10">
        <f>FC_TRA_DAVI_PA_E!T42+FC_TRA_DAVI_FR_E!T42</f>
        <v>0</v>
      </c>
      <c r="U42" s="10">
        <f>FC_TRA_DAVI_PA_E!U42+FC_TRA_DAVI_FR_E!U42</f>
        <v>0</v>
      </c>
      <c r="V42" s="10">
        <f>FC_TRA_DAVI_PA_E!V42+FC_TRA_DAVI_FR_E!V42</f>
        <v>0</v>
      </c>
      <c r="W42" s="10">
        <f>FC_TRA_DAVI_PA_E!W42+FC_TRA_DAVI_FR_E!W42</f>
        <v>0</v>
      </c>
      <c r="X42" s="10">
        <f>FC_TRA_DAVI_PA_E!X42+FC_TRA_DAVI_FR_E!X42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FC_TRA_DAVI_PA_E!C43+FC_TRA_DAVI_FR_E!C43</f>
        <v>0</v>
      </c>
      <c r="D43" s="10">
        <f>FC_TRA_DAVI_PA_E!D43+FC_TRA_DAVI_FR_E!D43</f>
        <v>0</v>
      </c>
      <c r="E43" s="10">
        <f>FC_TRA_DAVI_PA_E!E43+FC_TRA_DAVI_FR_E!E43</f>
        <v>0</v>
      </c>
      <c r="F43" s="10">
        <f>FC_TRA_DAVI_PA_E!F43+FC_TRA_DAVI_FR_E!F43</f>
        <v>0</v>
      </c>
      <c r="G43" s="10">
        <f>FC_TRA_DAVI_PA_E!G43+FC_TRA_DAVI_FR_E!G43</f>
        <v>0</v>
      </c>
      <c r="H43" s="10">
        <f>FC_TRA_DAVI_PA_E!H43+FC_TRA_DAVI_FR_E!H43</f>
        <v>0</v>
      </c>
      <c r="I43" s="10">
        <f>FC_TRA_DAVI_PA_E!I43+FC_TRA_DAVI_FR_E!I43</f>
        <v>0</v>
      </c>
      <c r="J43" s="10">
        <f>FC_TRA_DAVI_PA_E!J43+FC_TRA_DAVI_FR_E!J43</f>
        <v>0</v>
      </c>
      <c r="K43" s="10">
        <f>FC_TRA_DAVI_PA_E!K43+FC_TRA_DAVI_FR_E!K43</f>
        <v>0</v>
      </c>
      <c r="L43" s="10">
        <f>FC_TRA_DAVI_PA_E!L43+FC_TRA_DAVI_FR_E!L43</f>
        <v>0</v>
      </c>
      <c r="M43" s="10">
        <f>FC_TRA_DAVI_PA_E!M43+FC_TRA_DAVI_FR_E!M43</f>
        <v>0</v>
      </c>
      <c r="N43" s="10">
        <f>FC_TRA_DAVI_PA_E!N43+FC_TRA_DAVI_FR_E!N43</f>
        <v>0</v>
      </c>
      <c r="O43" s="10">
        <f>FC_TRA_DAVI_PA_E!O43+FC_TRA_DAVI_FR_E!O43</f>
        <v>0</v>
      </c>
      <c r="P43" s="10">
        <f>FC_TRA_DAVI_PA_E!P43+FC_TRA_DAVI_FR_E!P43</f>
        <v>0</v>
      </c>
      <c r="Q43" s="10">
        <f>FC_TRA_DAVI_PA_E!Q43+FC_TRA_DAVI_FR_E!Q43</f>
        <v>0</v>
      </c>
      <c r="R43" s="10">
        <f>FC_TRA_DAVI_PA_E!R43+FC_TRA_DAVI_FR_E!R43</f>
        <v>0</v>
      </c>
      <c r="S43" s="10">
        <f>FC_TRA_DAVI_PA_E!S43+FC_TRA_DAVI_FR_E!S43</f>
        <v>0</v>
      </c>
      <c r="T43" s="10">
        <f>FC_TRA_DAVI_PA_E!T43+FC_TRA_DAVI_FR_E!T43</f>
        <v>0</v>
      </c>
      <c r="U43" s="10">
        <f>FC_TRA_DAVI_PA_E!U43+FC_TRA_DAVI_FR_E!U43</f>
        <v>0</v>
      </c>
      <c r="V43" s="10">
        <f>FC_TRA_DAVI_PA_E!V43+FC_TRA_DAVI_FR_E!V43</f>
        <v>0</v>
      </c>
      <c r="W43" s="10">
        <f>FC_TRA_DAVI_PA_E!W43+FC_TRA_DAVI_FR_E!W43</f>
        <v>0</v>
      </c>
      <c r="X43" s="10">
        <f>FC_TRA_DAVI_PA_E!X43+FC_TRA_DAVI_FR_E!X43</f>
        <v>0</v>
      </c>
    </row>
    <row r="44" spans="1:24" ht="11.25" customHeight="1" x14ac:dyDescent="0.2">
      <c r="A44" s="41" t="s">
        <v>75</v>
      </c>
      <c r="B44" s="9" t="s">
        <v>76</v>
      </c>
      <c r="C44" s="10">
        <f>FC_TRA_DAVI_PA_E!C44+FC_TRA_DAVI_FR_E!C44</f>
        <v>0</v>
      </c>
      <c r="D44" s="10">
        <f>FC_TRA_DAVI_PA_E!D44+FC_TRA_DAVI_FR_E!D44</f>
        <v>0</v>
      </c>
      <c r="E44" s="10">
        <f>FC_TRA_DAVI_PA_E!E44+FC_TRA_DAVI_FR_E!E44</f>
        <v>0</v>
      </c>
      <c r="F44" s="10">
        <f>FC_TRA_DAVI_PA_E!F44+FC_TRA_DAVI_FR_E!F44</f>
        <v>0</v>
      </c>
      <c r="G44" s="10">
        <f>FC_TRA_DAVI_PA_E!G44+FC_TRA_DAVI_FR_E!G44</f>
        <v>0</v>
      </c>
      <c r="H44" s="10">
        <f>FC_TRA_DAVI_PA_E!H44+FC_TRA_DAVI_FR_E!H44</f>
        <v>0</v>
      </c>
      <c r="I44" s="10">
        <f>FC_TRA_DAVI_PA_E!I44+FC_TRA_DAVI_FR_E!I44</f>
        <v>0</v>
      </c>
      <c r="J44" s="10">
        <f>FC_TRA_DAVI_PA_E!J44+FC_TRA_DAVI_FR_E!J44</f>
        <v>0</v>
      </c>
      <c r="K44" s="10">
        <f>FC_TRA_DAVI_PA_E!K44+FC_TRA_DAVI_FR_E!K44</f>
        <v>0</v>
      </c>
      <c r="L44" s="10">
        <f>FC_TRA_DAVI_PA_E!L44+FC_TRA_DAVI_FR_E!L44</f>
        <v>0</v>
      </c>
      <c r="M44" s="10">
        <f>FC_TRA_DAVI_PA_E!M44+FC_TRA_DAVI_FR_E!M44</f>
        <v>0</v>
      </c>
      <c r="N44" s="10">
        <f>FC_TRA_DAVI_PA_E!N44+FC_TRA_DAVI_FR_E!N44</f>
        <v>0</v>
      </c>
      <c r="O44" s="10">
        <f>FC_TRA_DAVI_PA_E!O44+FC_TRA_DAVI_FR_E!O44</f>
        <v>0</v>
      </c>
      <c r="P44" s="10">
        <f>FC_TRA_DAVI_PA_E!P44+FC_TRA_DAVI_FR_E!P44</f>
        <v>0</v>
      </c>
      <c r="Q44" s="10">
        <f>FC_TRA_DAVI_PA_E!Q44+FC_TRA_DAVI_FR_E!Q44</f>
        <v>0</v>
      </c>
      <c r="R44" s="10">
        <f>FC_TRA_DAVI_PA_E!R44+FC_TRA_DAVI_FR_E!R44</f>
        <v>0</v>
      </c>
      <c r="S44" s="10">
        <f>FC_TRA_DAVI_PA_E!S44+FC_TRA_DAVI_FR_E!S44</f>
        <v>0</v>
      </c>
      <c r="T44" s="10">
        <f>FC_TRA_DAVI_PA_E!T44+FC_TRA_DAVI_FR_E!T44</f>
        <v>0</v>
      </c>
      <c r="U44" s="10">
        <f>FC_TRA_DAVI_PA_E!U44+FC_TRA_DAVI_FR_E!U44</f>
        <v>0</v>
      </c>
      <c r="V44" s="10">
        <f>FC_TRA_DAVI_PA_E!V44+FC_TRA_DAVI_FR_E!V44</f>
        <v>0</v>
      </c>
      <c r="W44" s="10">
        <f>FC_TRA_DAVI_PA_E!W44+FC_TRA_DAVI_FR_E!W44</f>
        <v>0</v>
      </c>
      <c r="X44" s="10">
        <f>FC_TRA_DAVI_PA_E!X44+FC_TRA_DAVI_FR_E!X44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FC_TRA_DAVI_PA_E!C45+FC_TRA_DAVI_FR_E!C45</f>
        <v>0</v>
      </c>
      <c r="D45" s="10">
        <f>FC_TRA_DAVI_PA_E!D45+FC_TRA_DAVI_FR_E!D45</f>
        <v>0</v>
      </c>
      <c r="E45" s="10">
        <f>FC_TRA_DAVI_PA_E!E45+FC_TRA_DAVI_FR_E!E45</f>
        <v>0</v>
      </c>
      <c r="F45" s="10">
        <f>FC_TRA_DAVI_PA_E!F45+FC_TRA_DAVI_FR_E!F45</f>
        <v>0</v>
      </c>
      <c r="G45" s="10">
        <f>FC_TRA_DAVI_PA_E!G45+FC_TRA_DAVI_FR_E!G45</f>
        <v>0</v>
      </c>
      <c r="H45" s="10">
        <f>FC_TRA_DAVI_PA_E!H45+FC_TRA_DAVI_FR_E!H45</f>
        <v>0</v>
      </c>
      <c r="I45" s="10">
        <f>FC_TRA_DAVI_PA_E!I45+FC_TRA_DAVI_FR_E!I45</f>
        <v>0</v>
      </c>
      <c r="J45" s="10">
        <f>FC_TRA_DAVI_PA_E!J45+FC_TRA_DAVI_FR_E!J45</f>
        <v>0</v>
      </c>
      <c r="K45" s="10">
        <f>FC_TRA_DAVI_PA_E!K45+FC_TRA_DAVI_FR_E!K45</f>
        <v>0</v>
      </c>
      <c r="L45" s="10">
        <f>FC_TRA_DAVI_PA_E!L45+FC_TRA_DAVI_FR_E!L45</f>
        <v>0</v>
      </c>
      <c r="M45" s="10">
        <f>FC_TRA_DAVI_PA_E!M45+FC_TRA_DAVI_FR_E!M45</f>
        <v>0</v>
      </c>
      <c r="N45" s="10">
        <f>FC_TRA_DAVI_PA_E!N45+FC_TRA_DAVI_FR_E!N45</f>
        <v>0</v>
      </c>
      <c r="O45" s="10">
        <f>FC_TRA_DAVI_PA_E!O45+FC_TRA_DAVI_FR_E!O45</f>
        <v>0</v>
      </c>
      <c r="P45" s="10">
        <f>FC_TRA_DAVI_PA_E!P45+FC_TRA_DAVI_FR_E!P45</f>
        <v>0</v>
      </c>
      <c r="Q45" s="10">
        <f>FC_TRA_DAVI_PA_E!Q45+FC_TRA_DAVI_FR_E!Q45</f>
        <v>0</v>
      </c>
      <c r="R45" s="10">
        <f>FC_TRA_DAVI_PA_E!R45+FC_TRA_DAVI_FR_E!R45</f>
        <v>0</v>
      </c>
      <c r="S45" s="10">
        <f>FC_TRA_DAVI_PA_E!S45+FC_TRA_DAVI_FR_E!S45</f>
        <v>0</v>
      </c>
      <c r="T45" s="10">
        <f>FC_TRA_DAVI_PA_E!T45+FC_TRA_DAVI_FR_E!T45</f>
        <v>0</v>
      </c>
      <c r="U45" s="10">
        <f>FC_TRA_DAVI_PA_E!U45+FC_TRA_DAVI_FR_E!U45</f>
        <v>0</v>
      </c>
      <c r="V45" s="10">
        <f>FC_TRA_DAVI_PA_E!V45+FC_TRA_DAVI_FR_E!V45</f>
        <v>0</v>
      </c>
      <c r="W45" s="10">
        <f>FC_TRA_DAVI_PA_E!W45+FC_TRA_DAVI_FR_E!W45</f>
        <v>0</v>
      </c>
      <c r="X45" s="10">
        <f>FC_TRA_DAVI_PA_E!X45+FC_TRA_DAVI_FR_E!X45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FC_TRA_DAVI_PA_E!C46+FC_TRA_DAVI_FR_E!C46</f>
        <v>0</v>
      </c>
      <c r="D46" s="10">
        <f>FC_TRA_DAVI_PA_E!D46+FC_TRA_DAVI_FR_E!D46</f>
        <v>0</v>
      </c>
      <c r="E46" s="10">
        <f>FC_TRA_DAVI_PA_E!E46+FC_TRA_DAVI_FR_E!E46</f>
        <v>0</v>
      </c>
      <c r="F46" s="10">
        <f>FC_TRA_DAVI_PA_E!F46+FC_TRA_DAVI_FR_E!F46</f>
        <v>0</v>
      </c>
      <c r="G46" s="10">
        <f>FC_TRA_DAVI_PA_E!G46+FC_TRA_DAVI_FR_E!G46</f>
        <v>0</v>
      </c>
      <c r="H46" s="10">
        <f>FC_TRA_DAVI_PA_E!H46+FC_TRA_DAVI_FR_E!H46</f>
        <v>0</v>
      </c>
      <c r="I46" s="10">
        <f>FC_TRA_DAVI_PA_E!I46+FC_TRA_DAVI_FR_E!I46</f>
        <v>0</v>
      </c>
      <c r="J46" s="10">
        <f>FC_TRA_DAVI_PA_E!J46+FC_TRA_DAVI_FR_E!J46</f>
        <v>0</v>
      </c>
      <c r="K46" s="10">
        <f>FC_TRA_DAVI_PA_E!K46+FC_TRA_DAVI_FR_E!K46</f>
        <v>0</v>
      </c>
      <c r="L46" s="10">
        <f>FC_TRA_DAVI_PA_E!L46+FC_TRA_DAVI_FR_E!L46</f>
        <v>0</v>
      </c>
      <c r="M46" s="10">
        <f>FC_TRA_DAVI_PA_E!M46+FC_TRA_DAVI_FR_E!M46</f>
        <v>0</v>
      </c>
      <c r="N46" s="10">
        <f>FC_TRA_DAVI_PA_E!N46+FC_TRA_DAVI_FR_E!N46</f>
        <v>0</v>
      </c>
      <c r="O46" s="10">
        <f>FC_TRA_DAVI_PA_E!O46+FC_TRA_DAVI_FR_E!O46</f>
        <v>0</v>
      </c>
      <c r="P46" s="10">
        <f>FC_TRA_DAVI_PA_E!P46+FC_TRA_DAVI_FR_E!P46</f>
        <v>0</v>
      </c>
      <c r="Q46" s="10">
        <f>FC_TRA_DAVI_PA_E!Q46+FC_TRA_DAVI_FR_E!Q46</f>
        <v>0</v>
      </c>
      <c r="R46" s="10">
        <f>FC_TRA_DAVI_PA_E!R46+FC_TRA_DAVI_FR_E!R46</f>
        <v>0</v>
      </c>
      <c r="S46" s="10">
        <f>FC_TRA_DAVI_PA_E!S46+FC_TRA_DAVI_FR_E!S46</f>
        <v>0</v>
      </c>
      <c r="T46" s="10">
        <f>FC_TRA_DAVI_PA_E!T46+FC_TRA_DAVI_FR_E!T46</f>
        <v>0</v>
      </c>
      <c r="U46" s="10">
        <f>FC_TRA_DAVI_PA_E!U46+FC_TRA_DAVI_FR_E!U46</f>
        <v>0</v>
      </c>
      <c r="V46" s="10">
        <f>FC_TRA_DAVI_PA_E!V46+FC_TRA_DAVI_FR_E!V46</f>
        <v>0</v>
      </c>
      <c r="W46" s="10">
        <f>FC_TRA_DAVI_PA_E!W46+FC_TRA_DAVI_FR_E!W46</f>
        <v>0</v>
      </c>
      <c r="X46" s="10">
        <f>FC_TRA_DAVI_PA_E!X46+FC_TRA_DAVI_FR_E!X46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FC_TRA_DAVI_PA_E!C47+FC_TRA_DAVI_FR_E!C47</f>
        <v>0</v>
      </c>
      <c r="D47" s="10">
        <f>FC_TRA_DAVI_PA_E!D47+FC_TRA_DAVI_FR_E!D47</f>
        <v>0</v>
      </c>
      <c r="E47" s="10">
        <f>FC_TRA_DAVI_PA_E!E47+FC_TRA_DAVI_FR_E!E47</f>
        <v>0</v>
      </c>
      <c r="F47" s="10">
        <f>FC_TRA_DAVI_PA_E!F47+FC_TRA_DAVI_FR_E!F47</f>
        <v>0</v>
      </c>
      <c r="G47" s="10">
        <f>FC_TRA_DAVI_PA_E!G47+FC_TRA_DAVI_FR_E!G47</f>
        <v>0</v>
      </c>
      <c r="H47" s="10">
        <f>FC_TRA_DAVI_PA_E!H47+FC_TRA_DAVI_FR_E!H47</f>
        <v>0</v>
      </c>
      <c r="I47" s="10">
        <f>FC_TRA_DAVI_PA_E!I47+FC_TRA_DAVI_FR_E!I47</f>
        <v>0</v>
      </c>
      <c r="J47" s="10">
        <f>FC_TRA_DAVI_PA_E!J47+FC_TRA_DAVI_FR_E!J47</f>
        <v>0</v>
      </c>
      <c r="K47" s="10">
        <f>FC_TRA_DAVI_PA_E!K47+FC_TRA_DAVI_FR_E!K47</f>
        <v>0</v>
      </c>
      <c r="L47" s="10">
        <f>FC_TRA_DAVI_PA_E!L47+FC_TRA_DAVI_FR_E!L47</f>
        <v>0</v>
      </c>
      <c r="M47" s="10">
        <f>FC_TRA_DAVI_PA_E!M47+FC_TRA_DAVI_FR_E!M47</f>
        <v>0</v>
      </c>
      <c r="N47" s="10">
        <f>FC_TRA_DAVI_PA_E!N47+FC_TRA_DAVI_FR_E!N47</f>
        <v>0</v>
      </c>
      <c r="O47" s="10">
        <f>FC_TRA_DAVI_PA_E!O47+FC_TRA_DAVI_FR_E!O47</f>
        <v>0</v>
      </c>
      <c r="P47" s="10">
        <f>FC_TRA_DAVI_PA_E!P47+FC_TRA_DAVI_FR_E!P47</f>
        <v>0</v>
      </c>
      <c r="Q47" s="10">
        <f>FC_TRA_DAVI_PA_E!Q47+FC_TRA_DAVI_FR_E!Q47</f>
        <v>0</v>
      </c>
      <c r="R47" s="10">
        <f>FC_TRA_DAVI_PA_E!R47+FC_TRA_DAVI_FR_E!R47</f>
        <v>0</v>
      </c>
      <c r="S47" s="10">
        <f>FC_TRA_DAVI_PA_E!S47+FC_TRA_DAVI_FR_E!S47</f>
        <v>0</v>
      </c>
      <c r="T47" s="10">
        <f>FC_TRA_DAVI_PA_E!T47+FC_TRA_DAVI_FR_E!T47</f>
        <v>0</v>
      </c>
      <c r="U47" s="10">
        <f>FC_TRA_DAVI_PA_E!U47+FC_TRA_DAVI_FR_E!U47</f>
        <v>0</v>
      </c>
      <c r="V47" s="10">
        <f>FC_TRA_DAVI_PA_E!V47+FC_TRA_DAVI_FR_E!V47</f>
        <v>0</v>
      </c>
      <c r="W47" s="10">
        <f>FC_TRA_DAVI_PA_E!W47+FC_TRA_DAVI_FR_E!W47</f>
        <v>0</v>
      </c>
      <c r="X47" s="10">
        <f>FC_TRA_DAVI_PA_E!X47+FC_TRA_DAVI_FR_E!X47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FC_TRA_DAVI_PA_E!C48+FC_TRA_DAVI_FR_E!C48</f>
        <v>0</v>
      </c>
      <c r="D48" s="10">
        <f>FC_TRA_DAVI_PA_E!D48+FC_TRA_DAVI_FR_E!D48</f>
        <v>0</v>
      </c>
      <c r="E48" s="10">
        <f>FC_TRA_DAVI_PA_E!E48+FC_TRA_DAVI_FR_E!E48</f>
        <v>0</v>
      </c>
      <c r="F48" s="10">
        <f>FC_TRA_DAVI_PA_E!F48+FC_TRA_DAVI_FR_E!F48</f>
        <v>0</v>
      </c>
      <c r="G48" s="10">
        <f>FC_TRA_DAVI_PA_E!G48+FC_TRA_DAVI_FR_E!G48</f>
        <v>0</v>
      </c>
      <c r="H48" s="10">
        <f>FC_TRA_DAVI_PA_E!H48+FC_TRA_DAVI_FR_E!H48</f>
        <v>0</v>
      </c>
      <c r="I48" s="10">
        <f>FC_TRA_DAVI_PA_E!I48+FC_TRA_DAVI_FR_E!I48</f>
        <v>0</v>
      </c>
      <c r="J48" s="10">
        <f>FC_TRA_DAVI_PA_E!J48+FC_TRA_DAVI_FR_E!J48</f>
        <v>0</v>
      </c>
      <c r="K48" s="10">
        <f>FC_TRA_DAVI_PA_E!K48+FC_TRA_DAVI_FR_E!K48</f>
        <v>0</v>
      </c>
      <c r="L48" s="10">
        <f>FC_TRA_DAVI_PA_E!L48+FC_TRA_DAVI_FR_E!L48</f>
        <v>0</v>
      </c>
      <c r="M48" s="10">
        <f>FC_TRA_DAVI_PA_E!M48+FC_TRA_DAVI_FR_E!M48</f>
        <v>0</v>
      </c>
      <c r="N48" s="10">
        <f>FC_TRA_DAVI_PA_E!N48+FC_TRA_DAVI_FR_E!N48</f>
        <v>0</v>
      </c>
      <c r="O48" s="10">
        <f>FC_TRA_DAVI_PA_E!O48+FC_TRA_DAVI_FR_E!O48</f>
        <v>0</v>
      </c>
      <c r="P48" s="10">
        <f>FC_TRA_DAVI_PA_E!P48+FC_TRA_DAVI_FR_E!P48</f>
        <v>0</v>
      </c>
      <c r="Q48" s="10">
        <f>FC_TRA_DAVI_PA_E!Q48+FC_TRA_DAVI_FR_E!Q48</f>
        <v>0</v>
      </c>
      <c r="R48" s="10">
        <f>FC_TRA_DAVI_PA_E!R48+FC_TRA_DAVI_FR_E!R48</f>
        <v>0</v>
      </c>
      <c r="S48" s="10">
        <f>FC_TRA_DAVI_PA_E!S48+FC_TRA_DAVI_FR_E!S48</f>
        <v>0</v>
      </c>
      <c r="T48" s="10">
        <f>FC_TRA_DAVI_PA_E!T48+FC_TRA_DAVI_FR_E!T48</f>
        <v>0</v>
      </c>
      <c r="U48" s="10">
        <f>FC_TRA_DAVI_PA_E!U48+FC_TRA_DAVI_FR_E!U48</f>
        <v>0</v>
      </c>
      <c r="V48" s="10">
        <f>FC_TRA_DAVI_PA_E!V48+FC_TRA_DAVI_FR_E!V48</f>
        <v>0</v>
      </c>
      <c r="W48" s="10">
        <f>FC_TRA_DAVI_PA_E!W48+FC_TRA_DAVI_FR_E!W48</f>
        <v>0</v>
      </c>
      <c r="X48" s="10">
        <f>FC_TRA_DAVI_PA_E!X48+FC_TRA_DAVI_FR_E!X48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FC_TRA_DAVI_PA_E!C49+FC_TRA_DAVI_FR_E!C49</f>
        <v>0</v>
      </c>
      <c r="D49" s="10">
        <f>FC_TRA_DAVI_PA_E!D49+FC_TRA_DAVI_FR_E!D49</f>
        <v>0</v>
      </c>
      <c r="E49" s="10">
        <f>FC_TRA_DAVI_PA_E!E49+FC_TRA_DAVI_FR_E!E49</f>
        <v>0</v>
      </c>
      <c r="F49" s="10">
        <f>FC_TRA_DAVI_PA_E!F49+FC_TRA_DAVI_FR_E!F49</f>
        <v>0</v>
      </c>
      <c r="G49" s="10">
        <f>FC_TRA_DAVI_PA_E!G49+FC_TRA_DAVI_FR_E!G49</f>
        <v>0</v>
      </c>
      <c r="H49" s="10">
        <f>FC_TRA_DAVI_PA_E!H49+FC_TRA_DAVI_FR_E!H49</f>
        <v>0</v>
      </c>
      <c r="I49" s="10">
        <f>FC_TRA_DAVI_PA_E!I49+FC_TRA_DAVI_FR_E!I49</f>
        <v>0</v>
      </c>
      <c r="J49" s="10">
        <f>FC_TRA_DAVI_PA_E!J49+FC_TRA_DAVI_FR_E!J49</f>
        <v>0</v>
      </c>
      <c r="K49" s="10">
        <f>FC_TRA_DAVI_PA_E!K49+FC_TRA_DAVI_FR_E!K49</f>
        <v>0</v>
      </c>
      <c r="L49" s="10">
        <f>FC_TRA_DAVI_PA_E!L49+FC_TRA_DAVI_FR_E!L49</f>
        <v>0</v>
      </c>
      <c r="M49" s="10">
        <f>FC_TRA_DAVI_PA_E!M49+FC_TRA_DAVI_FR_E!M49</f>
        <v>0</v>
      </c>
      <c r="N49" s="10">
        <f>FC_TRA_DAVI_PA_E!N49+FC_TRA_DAVI_FR_E!N49</f>
        <v>0</v>
      </c>
      <c r="O49" s="10">
        <f>FC_TRA_DAVI_PA_E!O49+FC_TRA_DAVI_FR_E!O49</f>
        <v>0</v>
      </c>
      <c r="P49" s="10">
        <f>FC_TRA_DAVI_PA_E!P49+FC_TRA_DAVI_FR_E!P49</f>
        <v>0</v>
      </c>
      <c r="Q49" s="10">
        <f>FC_TRA_DAVI_PA_E!Q49+FC_TRA_DAVI_FR_E!Q49</f>
        <v>0</v>
      </c>
      <c r="R49" s="10">
        <f>FC_TRA_DAVI_PA_E!R49+FC_TRA_DAVI_FR_E!R49</f>
        <v>0</v>
      </c>
      <c r="S49" s="10">
        <f>FC_TRA_DAVI_PA_E!S49+FC_TRA_DAVI_FR_E!S49</f>
        <v>0</v>
      </c>
      <c r="T49" s="10">
        <f>FC_TRA_DAVI_PA_E!T49+FC_TRA_DAVI_FR_E!T49</f>
        <v>0</v>
      </c>
      <c r="U49" s="10">
        <f>FC_TRA_DAVI_PA_E!U49+FC_TRA_DAVI_FR_E!U49</f>
        <v>0</v>
      </c>
      <c r="V49" s="10">
        <f>FC_TRA_DAVI_PA_E!V49+FC_TRA_DAVI_FR_E!V49</f>
        <v>0</v>
      </c>
      <c r="W49" s="10">
        <f>FC_TRA_DAVI_PA_E!W49+FC_TRA_DAVI_FR_E!W49</f>
        <v>0</v>
      </c>
      <c r="X49" s="10">
        <f>FC_TRA_DAVI_PA_E!X49+FC_TRA_DAVI_FR_E!X49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FC_TRA_DAVI_PA_E!C50+FC_TRA_DAVI_FR_E!C50</f>
        <v>0</v>
      </c>
      <c r="D50" s="10">
        <f>FC_TRA_DAVI_PA_E!D50+FC_TRA_DAVI_FR_E!D50</f>
        <v>0</v>
      </c>
      <c r="E50" s="10">
        <f>FC_TRA_DAVI_PA_E!E50+FC_TRA_DAVI_FR_E!E50</f>
        <v>0</v>
      </c>
      <c r="F50" s="10">
        <f>FC_TRA_DAVI_PA_E!F50+FC_TRA_DAVI_FR_E!F50</f>
        <v>0</v>
      </c>
      <c r="G50" s="10">
        <f>FC_TRA_DAVI_PA_E!G50+FC_TRA_DAVI_FR_E!G50</f>
        <v>0</v>
      </c>
      <c r="H50" s="10">
        <f>FC_TRA_DAVI_PA_E!H50+FC_TRA_DAVI_FR_E!H50</f>
        <v>0</v>
      </c>
      <c r="I50" s="10">
        <f>FC_TRA_DAVI_PA_E!I50+FC_TRA_DAVI_FR_E!I50</f>
        <v>0</v>
      </c>
      <c r="J50" s="10">
        <f>FC_TRA_DAVI_PA_E!J50+FC_TRA_DAVI_FR_E!J50</f>
        <v>0</v>
      </c>
      <c r="K50" s="10">
        <f>FC_TRA_DAVI_PA_E!K50+FC_TRA_DAVI_FR_E!K50</f>
        <v>0</v>
      </c>
      <c r="L50" s="10">
        <f>FC_TRA_DAVI_PA_E!L50+FC_TRA_DAVI_FR_E!L50</f>
        <v>0</v>
      </c>
      <c r="M50" s="10">
        <f>FC_TRA_DAVI_PA_E!M50+FC_TRA_DAVI_FR_E!M50</f>
        <v>0</v>
      </c>
      <c r="N50" s="10">
        <f>FC_TRA_DAVI_PA_E!N50+FC_TRA_DAVI_FR_E!N50</f>
        <v>0</v>
      </c>
      <c r="O50" s="10">
        <f>FC_TRA_DAVI_PA_E!O50+FC_TRA_DAVI_FR_E!O50</f>
        <v>0</v>
      </c>
      <c r="P50" s="10">
        <f>FC_TRA_DAVI_PA_E!P50+FC_TRA_DAVI_FR_E!P50</f>
        <v>0</v>
      </c>
      <c r="Q50" s="10">
        <f>FC_TRA_DAVI_PA_E!Q50+FC_TRA_DAVI_FR_E!Q50</f>
        <v>0</v>
      </c>
      <c r="R50" s="10">
        <f>FC_TRA_DAVI_PA_E!R50+FC_TRA_DAVI_FR_E!R50</f>
        <v>0</v>
      </c>
      <c r="S50" s="10">
        <f>FC_TRA_DAVI_PA_E!S50+FC_TRA_DAVI_FR_E!S50</f>
        <v>0</v>
      </c>
      <c r="T50" s="10">
        <f>FC_TRA_DAVI_PA_E!T50+FC_TRA_DAVI_FR_E!T50</f>
        <v>0</v>
      </c>
      <c r="U50" s="10">
        <f>FC_TRA_DAVI_PA_E!U50+FC_TRA_DAVI_FR_E!U50</f>
        <v>0</v>
      </c>
      <c r="V50" s="10">
        <f>FC_TRA_DAVI_PA_E!V50+FC_TRA_DAVI_FR_E!V50</f>
        <v>0</v>
      </c>
      <c r="W50" s="10">
        <f>FC_TRA_DAVI_PA_E!W50+FC_TRA_DAVI_FR_E!W50</f>
        <v>0</v>
      </c>
      <c r="X50" s="10">
        <f>FC_TRA_DAVI_PA_E!X50+FC_TRA_DAVI_FR_E!X50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FC_TRA_DAVI_PA_E!C51+FC_TRA_DAVI_FR_E!C51</f>
        <v>0</v>
      </c>
      <c r="D51" s="37">
        <f>FC_TRA_DAVI_PA_E!D51+FC_TRA_DAVI_FR_E!D51</f>
        <v>0</v>
      </c>
      <c r="E51" s="37">
        <f>FC_TRA_DAVI_PA_E!E51+FC_TRA_DAVI_FR_E!E51</f>
        <v>0</v>
      </c>
      <c r="F51" s="37">
        <f>FC_TRA_DAVI_PA_E!F51+FC_TRA_DAVI_FR_E!F51</f>
        <v>0</v>
      </c>
      <c r="G51" s="37">
        <f>FC_TRA_DAVI_PA_E!G51+FC_TRA_DAVI_FR_E!G51</f>
        <v>0</v>
      </c>
      <c r="H51" s="37">
        <f>FC_TRA_DAVI_PA_E!H51+FC_TRA_DAVI_FR_E!H51</f>
        <v>0</v>
      </c>
      <c r="I51" s="37">
        <f>FC_TRA_DAVI_PA_E!I51+FC_TRA_DAVI_FR_E!I51</f>
        <v>0</v>
      </c>
      <c r="J51" s="37">
        <f>FC_TRA_DAVI_PA_E!J51+FC_TRA_DAVI_FR_E!J51</f>
        <v>0</v>
      </c>
      <c r="K51" s="37">
        <f>FC_TRA_DAVI_PA_E!K51+FC_TRA_DAVI_FR_E!K51</f>
        <v>0</v>
      </c>
      <c r="L51" s="37">
        <f>FC_TRA_DAVI_PA_E!L51+FC_TRA_DAVI_FR_E!L51</f>
        <v>0</v>
      </c>
      <c r="M51" s="37">
        <f>FC_TRA_DAVI_PA_E!M51+FC_TRA_DAVI_FR_E!M51</f>
        <v>0</v>
      </c>
      <c r="N51" s="37">
        <f>FC_TRA_DAVI_PA_E!N51+FC_TRA_DAVI_FR_E!N51</f>
        <v>0</v>
      </c>
      <c r="O51" s="37">
        <f>FC_TRA_DAVI_PA_E!O51+FC_TRA_DAVI_FR_E!O51</f>
        <v>0</v>
      </c>
      <c r="P51" s="37">
        <f>FC_TRA_DAVI_PA_E!P51+FC_TRA_DAVI_FR_E!P51</f>
        <v>0</v>
      </c>
      <c r="Q51" s="37">
        <f>FC_TRA_DAVI_PA_E!Q51+FC_TRA_DAVI_FR_E!Q51</f>
        <v>0</v>
      </c>
      <c r="R51" s="37">
        <f>FC_TRA_DAVI_PA_E!R51+FC_TRA_DAVI_FR_E!R51</f>
        <v>0</v>
      </c>
      <c r="S51" s="37">
        <f>FC_TRA_DAVI_PA_E!S51+FC_TRA_DAVI_FR_E!S51</f>
        <v>0</v>
      </c>
      <c r="T51" s="37">
        <f>FC_TRA_DAVI_PA_E!T51+FC_TRA_DAVI_FR_E!T51</f>
        <v>0</v>
      </c>
      <c r="U51" s="37">
        <f>FC_TRA_DAVI_PA_E!U51+FC_TRA_DAVI_FR_E!U51</f>
        <v>0</v>
      </c>
      <c r="V51" s="37">
        <f>FC_TRA_DAVI_PA_E!V51+FC_TRA_DAVI_FR_E!V51</f>
        <v>0</v>
      </c>
      <c r="W51" s="37">
        <f>FC_TRA_DAVI_PA_E!W51+FC_TRA_DAVI_FR_E!W51</f>
        <v>0</v>
      </c>
      <c r="X51" s="37">
        <f>FC_TRA_DAVI_PA_E!X51+FC_TRA_DAVI_FR_E!X51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f>FC_TRA_DAVI_PA_E!C53+FC_TRA_DAVI_FR_E!C53</f>
        <v>0</v>
      </c>
      <c r="D53" s="10">
        <f>FC_TRA_DAVI_PA_E!D53+FC_TRA_DAVI_FR_E!D53</f>
        <v>0</v>
      </c>
      <c r="E53" s="10">
        <f>FC_TRA_DAVI_PA_E!E53+FC_TRA_DAVI_FR_E!E53</f>
        <v>0</v>
      </c>
      <c r="F53" s="10">
        <f>FC_TRA_DAVI_PA_E!F53+FC_TRA_DAVI_FR_E!F53</f>
        <v>0</v>
      </c>
      <c r="G53" s="10">
        <f>FC_TRA_DAVI_PA_E!G53+FC_TRA_DAVI_FR_E!G53</f>
        <v>0</v>
      </c>
      <c r="H53" s="10">
        <f>FC_TRA_DAVI_PA_E!H53+FC_TRA_DAVI_FR_E!H53</f>
        <v>0</v>
      </c>
      <c r="I53" s="10">
        <f>FC_TRA_DAVI_PA_E!I53+FC_TRA_DAVI_FR_E!I53</f>
        <v>0</v>
      </c>
      <c r="J53" s="10">
        <f>FC_TRA_DAVI_PA_E!J53+FC_TRA_DAVI_FR_E!J53</f>
        <v>0</v>
      </c>
      <c r="K53" s="10">
        <f>FC_TRA_DAVI_PA_E!K53+FC_TRA_DAVI_FR_E!K53</f>
        <v>0</v>
      </c>
      <c r="L53" s="10">
        <f>FC_TRA_DAVI_PA_E!L53+FC_TRA_DAVI_FR_E!L53</f>
        <v>0</v>
      </c>
      <c r="M53" s="10">
        <f>FC_TRA_DAVI_PA_E!M53+FC_TRA_DAVI_FR_E!M53</f>
        <v>0</v>
      </c>
      <c r="N53" s="10">
        <f>FC_TRA_DAVI_PA_E!N53+FC_TRA_DAVI_FR_E!N53</f>
        <v>0</v>
      </c>
      <c r="O53" s="10">
        <f>FC_TRA_DAVI_PA_E!O53+FC_TRA_DAVI_FR_E!O53</f>
        <v>0</v>
      </c>
      <c r="P53" s="10">
        <f>FC_TRA_DAVI_PA_E!P53+FC_TRA_DAVI_FR_E!P53</f>
        <v>0</v>
      </c>
      <c r="Q53" s="10">
        <f>FC_TRA_DAVI_PA_E!Q53+FC_TRA_DAVI_FR_E!Q53</f>
        <v>0</v>
      </c>
      <c r="R53" s="10">
        <f>FC_TRA_DAVI_PA_E!R53+FC_TRA_DAVI_FR_E!R53</f>
        <v>0</v>
      </c>
      <c r="S53" s="10">
        <f>FC_TRA_DAVI_PA_E!S53+FC_TRA_DAVI_FR_E!S53</f>
        <v>0</v>
      </c>
      <c r="T53" s="10">
        <f>FC_TRA_DAVI_PA_E!T53+FC_TRA_DAVI_FR_E!T53</f>
        <v>0</v>
      </c>
      <c r="U53" s="10">
        <f>FC_TRA_DAVI_PA_E!U53+FC_TRA_DAVI_FR_E!U53</f>
        <v>0</v>
      </c>
      <c r="V53" s="10">
        <f>FC_TRA_DAVI_PA_E!V53+FC_TRA_DAVI_FR_E!V53</f>
        <v>0</v>
      </c>
      <c r="W53" s="10">
        <f>FC_TRA_DAVI_PA_E!W53+FC_TRA_DAVI_FR_E!W53</f>
        <v>0</v>
      </c>
      <c r="X53" s="10">
        <f>FC_TRA_DAVI_PA_E!X53+FC_TRA_DAVI_FR_E!X53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FC_TRA_DAVI_PA_E!C54+FC_TRA_DAVI_FR_E!C54</f>
        <v>0</v>
      </c>
      <c r="D54" s="10">
        <f>FC_TRA_DAVI_PA_E!D54+FC_TRA_DAVI_FR_E!D54</f>
        <v>0</v>
      </c>
      <c r="E54" s="10">
        <f>FC_TRA_DAVI_PA_E!E54+FC_TRA_DAVI_FR_E!E54</f>
        <v>0</v>
      </c>
      <c r="F54" s="10">
        <f>FC_TRA_DAVI_PA_E!F54+FC_TRA_DAVI_FR_E!F54</f>
        <v>0</v>
      </c>
      <c r="G54" s="10">
        <f>FC_TRA_DAVI_PA_E!G54+FC_TRA_DAVI_FR_E!G54</f>
        <v>0</v>
      </c>
      <c r="H54" s="10">
        <f>FC_TRA_DAVI_PA_E!H54+FC_TRA_DAVI_FR_E!H54</f>
        <v>0</v>
      </c>
      <c r="I54" s="10">
        <f>FC_TRA_DAVI_PA_E!I54+FC_TRA_DAVI_FR_E!I54</f>
        <v>0</v>
      </c>
      <c r="J54" s="10">
        <f>FC_TRA_DAVI_PA_E!J54+FC_TRA_DAVI_FR_E!J54</f>
        <v>0</v>
      </c>
      <c r="K54" s="10">
        <f>FC_TRA_DAVI_PA_E!K54+FC_TRA_DAVI_FR_E!K54</f>
        <v>0</v>
      </c>
      <c r="L54" s="10">
        <f>FC_TRA_DAVI_PA_E!L54+FC_TRA_DAVI_FR_E!L54</f>
        <v>0</v>
      </c>
      <c r="M54" s="10">
        <f>FC_TRA_DAVI_PA_E!M54+FC_TRA_DAVI_FR_E!M54</f>
        <v>0</v>
      </c>
      <c r="N54" s="10">
        <f>FC_TRA_DAVI_PA_E!N54+FC_TRA_DAVI_FR_E!N54</f>
        <v>0</v>
      </c>
      <c r="O54" s="10">
        <f>FC_TRA_DAVI_PA_E!O54+FC_TRA_DAVI_FR_E!O54</f>
        <v>0</v>
      </c>
      <c r="P54" s="10">
        <f>FC_TRA_DAVI_PA_E!P54+FC_TRA_DAVI_FR_E!P54</f>
        <v>0</v>
      </c>
      <c r="Q54" s="10">
        <f>FC_TRA_DAVI_PA_E!Q54+FC_TRA_DAVI_FR_E!Q54</f>
        <v>0</v>
      </c>
      <c r="R54" s="10">
        <f>FC_TRA_DAVI_PA_E!R54+FC_TRA_DAVI_FR_E!R54</f>
        <v>0</v>
      </c>
      <c r="S54" s="10">
        <f>FC_TRA_DAVI_PA_E!S54+FC_TRA_DAVI_FR_E!S54</f>
        <v>0</v>
      </c>
      <c r="T54" s="10">
        <f>FC_TRA_DAVI_PA_E!T54+FC_TRA_DAVI_FR_E!T54</f>
        <v>0</v>
      </c>
      <c r="U54" s="10">
        <f>FC_TRA_DAVI_PA_E!U54+FC_TRA_DAVI_FR_E!U54</f>
        <v>0</v>
      </c>
      <c r="V54" s="10">
        <f>FC_TRA_DAVI_PA_E!V54+FC_TRA_DAVI_FR_E!V54</f>
        <v>0</v>
      </c>
      <c r="W54" s="10">
        <f>FC_TRA_DAVI_PA_E!W54+FC_TRA_DAVI_FR_E!W54</f>
        <v>0</v>
      </c>
      <c r="X54" s="10">
        <f>FC_TRA_DAVI_PA_E!X54+FC_TRA_DAVI_FR_E!X54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FC_TRA_DAVI_PA_E!C55+FC_TRA_DAVI_FR_E!C55</f>
        <v>0</v>
      </c>
      <c r="D55" s="10">
        <f>FC_TRA_DAVI_PA_E!D55+FC_TRA_DAVI_FR_E!D55</f>
        <v>0</v>
      </c>
      <c r="E55" s="10">
        <f>FC_TRA_DAVI_PA_E!E55+FC_TRA_DAVI_FR_E!E55</f>
        <v>0</v>
      </c>
      <c r="F55" s="10">
        <f>FC_TRA_DAVI_PA_E!F55+FC_TRA_DAVI_FR_E!F55</f>
        <v>0</v>
      </c>
      <c r="G55" s="10">
        <f>FC_TRA_DAVI_PA_E!G55+FC_TRA_DAVI_FR_E!G55</f>
        <v>0</v>
      </c>
      <c r="H55" s="10">
        <f>FC_TRA_DAVI_PA_E!H55+FC_TRA_DAVI_FR_E!H55</f>
        <v>0</v>
      </c>
      <c r="I55" s="10">
        <f>FC_TRA_DAVI_PA_E!I55+FC_TRA_DAVI_FR_E!I55</f>
        <v>0</v>
      </c>
      <c r="J55" s="10">
        <f>FC_TRA_DAVI_PA_E!J55+FC_TRA_DAVI_FR_E!J55</f>
        <v>0</v>
      </c>
      <c r="K55" s="10">
        <f>FC_TRA_DAVI_PA_E!K55+FC_TRA_DAVI_FR_E!K55</f>
        <v>0</v>
      </c>
      <c r="L55" s="10">
        <f>FC_TRA_DAVI_PA_E!L55+FC_TRA_DAVI_FR_E!L55</f>
        <v>0</v>
      </c>
      <c r="M55" s="10">
        <f>FC_TRA_DAVI_PA_E!M55+FC_TRA_DAVI_FR_E!M55</f>
        <v>0</v>
      </c>
      <c r="N55" s="10">
        <f>FC_TRA_DAVI_PA_E!N55+FC_TRA_DAVI_FR_E!N55</f>
        <v>0</v>
      </c>
      <c r="O55" s="10">
        <f>FC_TRA_DAVI_PA_E!O55+FC_TRA_DAVI_FR_E!O55</f>
        <v>0</v>
      </c>
      <c r="P55" s="10">
        <f>FC_TRA_DAVI_PA_E!P55+FC_TRA_DAVI_FR_E!P55</f>
        <v>0</v>
      </c>
      <c r="Q55" s="10">
        <f>FC_TRA_DAVI_PA_E!Q55+FC_TRA_DAVI_FR_E!Q55</f>
        <v>0</v>
      </c>
      <c r="R55" s="10">
        <f>FC_TRA_DAVI_PA_E!R55+FC_TRA_DAVI_FR_E!R55</f>
        <v>0</v>
      </c>
      <c r="S55" s="10">
        <f>FC_TRA_DAVI_PA_E!S55+FC_TRA_DAVI_FR_E!S55</f>
        <v>0</v>
      </c>
      <c r="T55" s="10">
        <f>FC_TRA_DAVI_PA_E!T55+FC_TRA_DAVI_FR_E!T55</f>
        <v>0</v>
      </c>
      <c r="U55" s="10">
        <f>FC_TRA_DAVI_PA_E!U55+FC_TRA_DAVI_FR_E!U55</f>
        <v>0</v>
      </c>
      <c r="V55" s="10">
        <f>FC_TRA_DAVI_PA_E!V55+FC_TRA_DAVI_FR_E!V55</f>
        <v>0</v>
      </c>
      <c r="W55" s="10">
        <f>FC_TRA_DAVI_PA_E!W55+FC_TRA_DAVI_FR_E!W55</f>
        <v>0</v>
      </c>
      <c r="X55" s="10">
        <f>FC_TRA_DAVI_PA_E!X55+FC_TRA_DAVI_FR_E!X55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FC_TRA_DAVI_PA_E!C56+FC_TRA_DAVI_FR_E!C56</f>
        <v>0</v>
      </c>
      <c r="D56" s="10">
        <f>FC_TRA_DAVI_PA_E!D56+FC_TRA_DAVI_FR_E!D56</f>
        <v>0</v>
      </c>
      <c r="E56" s="10">
        <f>FC_TRA_DAVI_PA_E!E56+FC_TRA_DAVI_FR_E!E56</f>
        <v>0</v>
      </c>
      <c r="F56" s="10">
        <f>FC_TRA_DAVI_PA_E!F56+FC_TRA_DAVI_FR_E!F56</f>
        <v>0</v>
      </c>
      <c r="G56" s="10">
        <f>FC_TRA_DAVI_PA_E!G56+FC_TRA_DAVI_FR_E!G56</f>
        <v>0</v>
      </c>
      <c r="H56" s="10">
        <f>FC_TRA_DAVI_PA_E!H56+FC_TRA_DAVI_FR_E!H56</f>
        <v>0</v>
      </c>
      <c r="I56" s="10">
        <f>FC_TRA_DAVI_PA_E!I56+FC_TRA_DAVI_FR_E!I56</f>
        <v>0</v>
      </c>
      <c r="J56" s="10">
        <f>FC_TRA_DAVI_PA_E!J56+FC_TRA_DAVI_FR_E!J56</f>
        <v>0</v>
      </c>
      <c r="K56" s="10">
        <f>FC_TRA_DAVI_PA_E!K56+FC_TRA_DAVI_FR_E!K56</f>
        <v>0</v>
      </c>
      <c r="L56" s="10">
        <f>FC_TRA_DAVI_PA_E!L56+FC_TRA_DAVI_FR_E!L56</f>
        <v>0</v>
      </c>
      <c r="M56" s="10">
        <f>FC_TRA_DAVI_PA_E!M56+FC_TRA_DAVI_FR_E!M56</f>
        <v>0</v>
      </c>
      <c r="N56" s="10">
        <f>FC_TRA_DAVI_PA_E!N56+FC_TRA_DAVI_FR_E!N56</f>
        <v>0</v>
      </c>
      <c r="O56" s="10">
        <f>FC_TRA_DAVI_PA_E!O56+FC_TRA_DAVI_FR_E!O56</f>
        <v>0</v>
      </c>
      <c r="P56" s="10">
        <f>FC_TRA_DAVI_PA_E!P56+FC_TRA_DAVI_FR_E!P56</f>
        <v>0</v>
      </c>
      <c r="Q56" s="10">
        <f>FC_TRA_DAVI_PA_E!Q56+FC_TRA_DAVI_FR_E!Q56</f>
        <v>0</v>
      </c>
      <c r="R56" s="10">
        <f>FC_TRA_DAVI_PA_E!R56+FC_TRA_DAVI_FR_E!R56</f>
        <v>0</v>
      </c>
      <c r="S56" s="10">
        <f>FC_TRA_DAVI_PA_E!S56+FC_TRA_DAVI_FR_E!S56</f>
        <v>0</v>
      </c>
      <c r="T56" s="10">
        <f>FC_TRA_DAVI_PA_E!T56+FC_TRA_DAVI_FR_E!T56</f>
        <v>0</v>
      </c>
      <c r="U56" s="10">
        <f>FC_TRA_DAVI_PA_E!U56+FC_TRA_DAVI_FR_E!U56</f>
        <v>0</v>
      </c>
      <c r="V56" s="10">
        <f>FC_TRA_DAVI_PA_E!V56+FC_TRA_DAVI_FR_E!V56</f>
        <v>0</v>
      </c>
      <c r="W56" s="10">
        <f>FC_TRA_DAVI_PA_E!W56+FC_TRA_DAVI_FR_E!W56</f>
        <v>0</v>
      </c>
      <c r="X56" s="10">
        <f>FC_TRA_DAVI_PA_E!X56+FC_TRA_DAVI_FR_E!X56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FC_TRA_DAVI_PA_E!C57+FC_TRA_DAVI_FR_E!C57</f>
        <v>0</v>
      </c>
      <c r="D57" s="10">
        <f>FC_TRA_DAVI_PA_E!D57+FC_TRA_DAVI_FR_E!D57</f>
        <v>0</v>
      </c>
      <c r="E57" s="10">
        <f>FC_TRA_DAVI_PA_E!E57+FC_TRA_DAVI_FR_E!E57</f>
        <v>0</v>
      </c>
      <c r="F57" s="10">
        <f>FC_TRA_DAVI_PA_E!F57+FC_TRA_DAVI_FR_E!F57</f>
        <v>0</v>
      </c>
      <c r="G57" s="10">
        <f>FC_TRA_DAVI_PA_E!G57+FC_TRA_DAVI_FR_E!G57</f>
        <v>0</v>
      </c>
      <c r="H57" s="10">
        <f>FC_TRA_DAVI_PA_E!H57+FC_TRA_DAVI_FR_E!H57</f>
        <v>0</v>
      </c>
      <c r="I57" s="10">
        <f>FC_TRA_DAVI_PA_E!I57+FC_TRA_DAVI_FR_E!I57</f>
        <v>0</v>
      </c>
      <c r="J57" s="10">
        <f>FC_TRA_DAVI_PA_E!J57+FC_TRA_DAVI_FR_E!J57</f>
        <v>0</v>
      </c>
      <c r="K57" s="10">
        <f>FC_TRA_DAVI_PA_E!K57+FC_TRA_DAVI_FR_E!K57</f>
        <v>0</v>
      </c>
      <c r="L57" s="10">
        <f>FC_TRA_DAVI_PA_E!L57+FC_TRA_DAVI_FR_E!L57</f>
        <v>0</v>
      </c>
      <c r="M57" s="10">
        <f>FC_TRA_DAVI_PA_E!M57+FC_TRA_DAVI_FR_E!M57</f>
        <v>0</v>
      </c>
      <c r="N57" s="10">
        <f>FC_TRA_DAVI_PA_E!N57+FC_TRA_DAVI_FR_E!N57</f>
        <v>0</v>
      </c>
      <c r="O57" s="10">
        <f>FC_TRA_DAVI_PA_E!O57+FC_TRA_DAVI_FR_E!O57</f>
        <v>0</v>
      </c>
      <c r="P57" s="10">
        <f>FC_TRA_DAVI_PA_E!P57+FC_TRA_DAVI_FR_E!P57</f>
        <v>0</v>
      </c>
      <c r="Q57" s="10">
        <f>FC_TRA_DAVI_PA_E!Q57+FC_TRA_DAVI_FR_E!Q57</f>
        <v>0</v>
      </c>
      <c r="R57" s="10">
        <f>FC_TRA_DAVI_PA_E!R57+FC_TRA_DAVI_FR_E!R57</f>
        <v>0</v>
      </c>
      <c r="S57" s="10">
        <f>FC_TRA_DAVI_PA_E!S57+FC_TRA_DAVI_FR_E!S57</f>
        <v>0</v>
      </c>
      <c r="T57" s="10">
        <f>FC_TRA_DAVI_PA_E!T57+FC_TRA_DAVI_FR_E!T57</f>
        <v>0</v>
      </c>
      <c r="U57" s="10">
        <f>FC_TRA_DAVI_PA_E!U57+FC_TRA_DAVI_FR_E!U57</f>
        <v>0</v>
      </c>
      <c r="V57" s="10">
        <f>FC_TRA_DAVI_PA_E!V57+FC_TRA_DAVI_FR_E!V57</f>
        <v>0</v>
      </c>
      <c r="W57" s="10">
        <f>FC_TRA_DAVI_PA_E!W57+FC_TRA_DAVI_FR_E!W57</f>
        <v>0</v>
      </c>
      <c r="X57" s="10">
        <f>FC_TRA_DAVI_PA_E!X57+FC_TRA_DAVI_FR_E!X57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FC_TRA_DAVI_PA_E!C58+FC_TRA_DAVI_FR_E!C58</f>
        <v>0</v>
      </c>
      <c r="D58" s="10">
        <f>FC_TRA_DAVI_PA_E!D58+FC_TRA_DAVI_FR_E!D58</f>
        <v>0</v>
      </c>
      <c r="E58" s="10">
        <f>FC_TRA_DAVI_PA_E!E58+FC_TRA_DAVI_FR_E!E58</f>
        <v>0</v>
      </c>
      <c r="F58" s="10">
        <f>FC_TRA_DAVI_PA_E!F58+FC_TRA_DAVI_FR_E!F58</f>
        <v>0</v>
      </c>
      <c r="G58" s="10">
        <f>FC_TRA_DAVI_PA_E!G58+FC_TRA_DAVI_FR_E!G58</f>
        <v>0</v>
      </c>
      <c r="H58" s="10">
        <f>FC_TRA_DAVI_PA_E!H58+FC_TRA_DAVI_FR_E!H58</f>
        <v>0</v>
      </c>
      <c r="I58" s="10">
        <f>FC_TRA_DAVI_PA_E!I58+FC_TRA_DAVI_FR_E!I58</f>
        <v>0</v>
      </c>
      <c r="J58" s="10">
        <f>FC_TRA_DAVI_PA_E!J58+FC_TRA_DAVI_FR_E!J58</f>
        <v>0</v>
      </c>
      <c r="K58" s="10">
        <f>FC_TRA_DAVI_PA_E!K58+FC_TRA_DAVI_FR_E!K58</f>
        <v>0</v>
      </c>
      <c r="L58" s="10">
        <f>FC_TRA_DAVI_PA_E!L58+FC_TRA_DAVI_FR_E!L58</f>
        <v>0</v>
      </c>
      <c r="M58" s="10">
        <f>FC_TRA_DAVI_PA_E!M58+FC_TRA_DAVI_FR_E!M58</f>
        <v>0</v>
      </c>
      <c r="N58" s="10">
        <f>FC_TRA_DAVI_PA_E!N58+FC_TRA_DAVI_FR_E!N58</f>
        <v>0</v>
      </c>
      <c r="O58" s="10">
        <f>FC_TRA_DAVI_PA_E!O58+FC_TRA_DAVI_FR_E!O58</f>
        <v>0</v>
      </c>
      <c r="P58" s="10">
        <f>FC_TRA_DAVI_PA_E!P58+FC_TRA_DAVI_FR_E!P58</f>
        <v>0</v>
      </c>
      <c r="Q58" s="10">
        <f>FC_TRA_DAVI_PA_E!Q58+FC_TRA_DAVI_FR_E!Q58</f>
        <v>0</v>
      </c>
      <c r="R58" s="10">
        <f>FC_TRA_DAVI_PA_E!R58+FC_TRA_DAVI_FR_E!R58</f>
        <v>0</v>
      </c>
      <c r="S58" s="10">
        <f>FC_TRA_DAVI_PA_E!S58+FC_TRA_DAVI_FR_E!S58</f>
        <v>0</v>
      </c>
      <c r="T58" s="10">
        <f>FC_TRA_DAVI_PA_E!T58+FC_TRA_DAVI_FR_E!T58</f>
        <v>0</v>
      </c>
      <c r="U58" s="10">
        <f>FC_TRA_DAVI_PA_E!U58+FC_TRA_DAVI_FR_E!U58</f>
        <v>0</v>
      </c>
      <c r="V58" s="10">
        <f>FC_TRA_DAVI_PA_E!V58+FC_TRA_DAVI_FR_E!V58</f>
        <v>0</v>
      </c>
      <c r="W58" s="10">
        <f>FC_TRA_DAVI_PA_E!W58+FC_TRA_DAVI_FR_E!W58</f>
        <v>0</v>
      </c>
      <c r="X58" s="10">
        <f>FC_TRA_DAVI_PA_E!X58+FC_TRA_DAVI_FR_E!X58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FC_TRA_DAVI_PA_E!C59+FC_TRA_DAVI_FR_E!C59</f>
        <v>0</v>
      </c>
      <c r="D59" s="10">
        <f>FC_TRA_DAVI_PA_E!D59+FC_TRA_DAVI_FR_E!D59</f>
        <v>0</v>
      </c>
      <c r="E59" s="10">
        <f>FC_TRA_DAVI_PA_E!E59+FC_TRA_DAVI_FR_E!E59</f>
        <v>0</v>
      </c>
      <c r="F59" s="10">
        <f>FC_TRA_DAVI_PA_E!F59+FC_TRA_DAVI_FR_E!F59</f>
        <v>0</v>
      </c>
      <c r="G59" s="10">
        <f>FC_TRA_DAVI_PA_E!G59+FC_TRA_DAVI_FR_E!G59</f>
        <v>0</v>
      </c>
      <c r="H59" s="10">
        <f>FC_TRA_DAVI_PA_E!H59+FC_TRA_DAVI_FR_E!H59</f>
        <v>0</v>
      </c>
      <c r="I59" s="10">
        <f>FC_TRA_DAVI_PA_E!I59+FC_TRA_DAVI_FR_E!I59</f>
        <v>0</v>
      </c>
      <c r="J59" s="10">
        <f>FC_TRA_DAVI_PA_E!J59+FC_TRA_DAVI_FR_E!J59</f>
        <v>0</v>
      </c>
      <c r="K59" s="10">
        <f>FC_TRA_DAVI_PA_E!K59+FC_TRA_DAVI_FR_E!K59</f>
        <v>0</v>
      </c>
      <c r="L59" s="10">
        <f>FC_TRA_DAVI_PA_E!L59+FC_TRA_DAVI_FR_E!L59</f>
        <v>0</v>
      </c>
      <c r="M59" s="10">
        <f>FC_TRA_DAVI_PA_E!M59+FC_TRA_DAVI_FR_E!M59</f>
        <v>0</v>
      </c>
      <c r="N59" s="10">
        <f>FC_TRA_DAVI_PA_E!N59+FC_TRA_DAVI_FR_E!N59</f>
        <v>0</v>
      </c>
      <c r="O59" s="10">
        <f>FC_TRA_DAVI_PA_E!O59+FC_TRA_DAVI_FR_E!O59</f>
        <v>0</v>
      </c>
      <c r="P59" s="10">
        <f>FC_TRA_DAVI_PA_E!P59+FC_TRA_DAVI_FR_E!P59</f>
        <v>0</v>
      </c>
      <c r="Q59" s="10">
        <f>FC_TRA_DAVI_PA_E!Q59+FC_TRA_DAVI_FR_E!Q59</f>
        <v>0</v>
      </c>
      <c r="R59" s="10">
        <f>FC_TRA_DAVI_PA_E!R59+FC_TRA_DAVI_FR_E!R59</f>
        <v>0</v>
      </c>
      <c r="S59" s="10">
        <f>FC_TRA_DAVI_PA_E!S59+FC_TRA_DAVI_FR_E!S59</f>
        <v>0</v>
      </c>
      <c r="T59" s="10">
        <f>FC_TRA_DAVI_PA_E!T59+FC_TRA_DAVI_FR_E!T59</f>
        <v>0</v>
      </c>
      <c r="U59" s="10">
        <f>FC_TRA_DAVI_PA_E!U59+FC_TRA_DAVI_FR_E!U59</f>
        <v>0</v>
      </c>
      <c r="V59" s="10">
        <f>FC_TRA_DAVI_PA_E!V59+FC_TRA_DAVI_FR_E!V59</f>
        <v>0</v>
      </c>
      <c r="W59" s="10">
        <f>FC_TRA_DAVI_PA_E!W59+FC_TRA_DAVI_FR_E!W59</f>
        <v>0</v>
      </c>
      <c r="X59" s="10">
        <f>FC_TRA_DAVI_PA_E!X59+FC_TRA_DAVI_FR_E!X59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FC_TRA_DAVI_PA_E!C60+FC_TRA_DAVI_FR_E!C60</f>
        <v>0</v>
      </c>
      <c r="D60" s="10">
        <f>FC_TRA_DAVI_PA_E!D60+FC_TRA_DAVI_FR_E!D60</f>
        <v>0</v>
      </c>
      <c r="E60" s="10">
        <f>FC_TRA_DAVI_PA_E!E60+FC_TRA_DAVI_FR_E!E60</f>
        <v>0</v>
      </c>
      <c r="F60" s="10">
        <f>FC_TRA_DAVI_PA_E!F60+FC_TRA_DAVI_FR_E!F60</f>
        <v>0</v>
      </c>
      <c r="G60" s="10">
        <f>FC_TRA_DAVI_PA_E!G60+FC_TRA_DAVI_FR_E!G60</f>
        <v>0</v>
      </c>
      <c r="H60" s="10">
        <f>FC_TRA_DAVI_PA_E!H60+FC_TRA_DAVI_FR_E!H60</f>
        <v>0</v>
      </c>
      <c r="I60" s="10">
        <f>FC_TRA_DAVI_PA_E!I60+FC_TRA_DAVI_FR_E!I60</f>
        <v>0</v>
      </c>
      <c r="J60" s="10">
        <f>FC_TRA_DAVI_PA_E!J60+FC_TRA_DAVI_FR_E!J60</f>
        <v>0</v>
      </c>
      <c r="K60" s="10">
        <f>FC_TRA_DAVI_PA_E!K60+FC_TRA_DAVI_FR_E!K60</f>
        <v>0</v>
      </c>
      <c r="L60" s="10">
        <f>FC_TRA_DAVI_PA_E!L60+FC_TRA_DAVI_FR_E!L60</f>
        <v>0</v>
      </c>
      <c r="M60" s="10">
        <f>FC_TRA_DAVI_PA_E!M60+FC_TRA_DAVI_FR_E!M60</f>
        <v>0</v>
      </c>
      <c r="N60" s="10">
        <f>FC_TRA_DAVI_PA_E!N60+FC_TRA_DAVI_FR_E!N60</f>
        <v>0</v>
      </c>
      <c r="O60" s="10">
        <f>FC_TRA_DAVI_PA_E!O60+FC_TRA_DAVI_FR_E!O60</f>
        <v>0</v>
      </c>
      <c r="P60" s="10">
        <f>FC_TRA_DAVI_PA_E!P60+FC_TRA_DAVI_FR_E!P60</f>
        <v>0</v>
      </c>
      <c r="Q60" s="10">
        <f>FC_TRA_DAVI_PA_E!Q60+FC_TRA_DAVI_FR_E!Q60</f>
        <v>0</v>
      </c>
      <c r="R60" s="10">
        <f>FC_TRA_DAVI_PA_E!R60+FC_TRA_DAVI_FR_E!R60</f>
        <v>0</v>
      </c>
      <c r="S60" s="10">
        <f>FC_TRA_DAVI_PA_E!S60+FC_TRA_DAVI_FR_E!S60</f>
        <v>0</v>
      </c>
      <c r="T60" s="10">
        <f>FC_TRA_DAVI_PA_E!T60+FC_TRA_DAVI_FR_E!T60</f>
        <v>0</v>
      </c>
      <c r="U60" s="10">
        <f>FC_TRA_DAVI_PA_E!U60+FC_TRA_DAVI_FR_E!U60</f>
        <v>0</v>
      </c>
      <c r="V60" s="10">
        <f>FC_TRA_DAVI_PA_E!V60+FC_TRA_DAVI_FR_E!V60</f>
        <v>0</v>
      </c>
      <c r="W60" s="10">
        <f>FC_TRA_DAVI_PA_E!W60+FC_TRA_DAVI_FR_E!W60</f>
        <v>0</v>
      </c>
      <c r="X60" s="10">
        <f>FC_TRA_DAVI_PA_E!X60+FC_TRA_DAVI_FR_E!X60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FC_TRA_DAVI_PA_E!C61+FC_TRA_DAVI_FR_E!C61</f>
        <v>0</v>
      </c>
      <c r="D61" s="10">
        <f>FC_TRA_DAVI_PA_E!D61+FC_TRA_DAVI_FR_E!D61</f>
        <v>0</v>
      </c>
      <c r="E61" s="10">
        <f>FC_TRA_DAVI_PA_E!E61+FC_TRA_DAVI_FR_E!E61</f>
        <v>0</v>
      </c>
      <c r="F61" s="10">
        <f>FC_TRA_DAVI_PA_E!F61+FC_TRA_DAVI_FR_E!F61</f>
        <v>0</v>
      </c>
      <c r="G61" s="10">
        <f>FC_TRA_DAVI_PA_E!G61+FC_TRA_DAVI_FR_E!G61</f>
        <v>0</v>
      </c>
      <c r="H61" s="10">
        <f>FC_TRA_DAVI_PA_E!H61+FC_TRA_DAVI_FR_E!H61</f>
        <v>0</v>
      </c>
      <c r="I61" s="10">
        <f>FC_TRA_DAVI_PA_E!I61+FC_TRA_DAVI_FR_E!I61</f>
        <v>0</v>
      </c>
      <c r="J61" s="10">
        <f>FC_TRA_DAVI_PA_E!J61+FC_TRA_DAVI_FR_E!J61</f>
        <v>0</v>
      </c>
      <c r="K61" s="10">
        <f>FC_TRA_DAVI_PA_E!K61+FC_TRA_DAVI_FR_E!K61</f>
        <v>0</v>
      </c>
      <c r="L61" s="10">
        <f>FC_TRA_DAVI_PA_E!L61+FC_TRA_DAVI_FR_E!L61</f>
        <v>0</v>
      </c>
      <c r="M61" s="10">
        <f>FC_TRA_DAVI_PA_E!M61+FC_TRA_DAVI_FR_E!M61</f>
        <v>0</v>
      </c>
      <c r="N61" s="10">
        <f>FC_TRA_DAVI_PA_E!N61+FC_TRA_DAVI_FR_E!N61</f>
        <v>0</v>
      </c>
      <c r="O61" s="10">
        <f>FC_TRA_DAVI_PA_E!O61+FC_TRA_DAVI_FR_E!O61</f>
        <v>0</v>
      </c>
      <c r="P61" s="10">
        <f>FC_TRA_DAVI_PA_E!P61+FC_TRA_DAVI_FR_E!P61</f>
        <v>0</v>
      </c>
      <c r="Q61" s="10">
        <f>FC_TRA_DAVI_PA_E!Q61+FC_TRA_DAVI_FR_E!Q61</f>
        <v>0</v>
      </c>
      <c r="R61" s="10">
        <f>FC_TRA_DAVI_PA_E!R61+FC_TRA_DAVI_FR_E!R61</f>
        <v>0</v>
      </c>
      <c r="S61" s="10">
        <f>FC_TRA_DAVI_PA_E!S61+FC_TRA_DAVI_FR_E!S61</f>
        <v>0</v>
      </c>
      <c r="T61" s="10">
        <f>FC_TRA_DAVI_PA_E!T61+FC_TRA_DAVI_FR_E!T61</f>
        <v>0</v>
      </c>
      <c r="U61" s="10">
        <f>FC_TRA_DAVI_PA_E!U61+FC_TRA_DAVI_FR_E!U61</f>
        <v>0</v>
      </c>
      <c r="V61" s="10">
        <f>FC_TRA_DAVI_PA_E!V61+FC_TRA_DAVI_FR_E!V61</f>
        <v>0</v>
      </c>
      <c r="W61" s="10">
        <f>FC_TRA_DAVI_PA_E!W61+FC_TRA_DAVI_FR_E!W61</f>
        <v>0</v>
      </c>
      <c r="X61" s="10">
        <f>FC_TRA_DAVI_PA_E!X61+FC_TRA_DAVI_FR_E!X61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FC_TRA_DAVI_PA_E!C62+FC_TRA_DAVI_FR_E!C62</f>
        <v>0</v>
      </c>
      <c r="D62" s="10">
        <f>FC_TRA_DAVI_PA_E!D62+FC_TRA_DAVI_FR_E!D62</f>
        <v>0</v>
      </c>
      <c r="E62" s="10">
        <f>FC_TRA_DAVI_PA_E!E62+FC_TRA_DAVI_FR_E!E62</f>
        <v>0</v>
      </c>
      <c r="F62" s="10">
        <f>FC_TRA_DAVI_PA_E!F62+FC_TRA_DAVI_FR_E!F62</f>
        <v>0</v>
      </c>
      <c r="G62" s="10">
        <f>FC_TRA_DAVI_PA_E!G62+FC_TRA_DAVI_FR_E!G62</f>
        <v>0</v>
      </c>
      <c r="H62" s="10">
        <f>FC_TRA_DAVI_PA_E!H62+FC_TRA_DAVI_FR_E!H62</f>
        <v>0</v>
      </c>
      <c r="I62" s="10">
        <f>FC_TRA_DAVI_PA_E!I62+FC_TRA_DAVI_FR_E!I62</f>
        <v>0</v>
      </c>
      <c r="J62" s="10">
        <f>FC_TRA_DAVI_PA_E!J62+FC_TRA_DAVI_FR_E!J62</f>
        <v>0</v>
      </c>
      <c r="K62" s="10">
        <f>FC_TRA_DAVI_PA_E!K62+FC_TRA_DAVI_FR_E!K62</f>
        <v>0</v>
      </c>
      <c r="L62" s="10">
        <f>FC_TRA_DAVI_PA_E!L62+FC_TRA_DAVI_FR_E!L62</f>
        <v>0</v>
      </c>
      <c r="M62" s="10">
        <f>FC_TRA_DAVI_PA_E!M62+FC_TRA_DAVI_FR_E!M62</f>
        <v>0</v>
      </c>
      <c r="N62" s="10">
        <f>FC_TRA_DAVI_PA_E!N62+FC_TRA_DAVI_FR_E!N62</f>
        <v>0</v>
      </c>
      <c r="O62" s="10">
        <f>FC_TRA_DAVI_PA_E!O62+FC_TRA_DAVI_FR_E!O62</f>
        <v>0</v>
      </c>
      <c r="P62" s="10">
        <f>FC_TRA_DAVI_PA_E!P62+FC_TRA_DAVI_FR_E!P62</f>
        <v>0</v>
      </c>
      <c r="Q62" s="10">
        <f>FC_TRA_DAVI_PA_E!Q62+FC_TRA_DAVI_FR_E!Q62</f>
        <v>0</v>
      </c>
      <c r="R62" s="10">
        <f>FC_TRA_DAVI_PA_E!R62+FC_TRA_DAVI_FR_E!R62</f>
        <v>0</v>
      </c>
      <c r="S62" s="10">
        <f>FC_TRA_DAVI_PA_E!S62+FC_TRA_DAVI_FR_E!S62</f>
        <v>0</v>
      </c>
      <c r="T62" s="10">
        <f>FC_TRA_DAVI_PA_E!T62+FC_TRA_DAVI_FR_E!T62</f>
        <v>0</v>
      </c>
      <c r="U62" s="10">
        <f>FC_TRA_DAVI_PA_E!U62+FC_TRA_DAVI_FR_E!U62</f>
        <v>0</v>
      </c>
      <c r="V62" s="10">
        <f>FC_TRA_DAVI_PA_E!V62+FC_TRA_DAVI_FR_E!V62</f>
        <v>0</v>
      </c>
      <c r="W62" s="10">
        <f>FC_TRA_DAVI_PA_E!W62+FC_TRA_DAVI_FR_E!W62</f>
        <v>0</v>
      </c>
      <c r="X62" s="10">
        <f>FC_TRA_DAVI_PA_E!X62+FC_TRA_DAVI_FR_E!X62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FC_TRA_DAVI_PA_E!C63+FC_TRA_DAVI_FR_E!C63</f>
        <v>0</v>
      </c>
      <c r="D63" s="10">
        <f>FC_TRA_DAVI_PA_E!D63+FC_TRA_DAVI_FR_E!D63</f>
        <v>0</v>
      </c>
      <c r="E63" s="10">
        <f>FC_TRA_DAVI_PA_E!E63+FC_TRA_DAVI_FR_E!E63</f>
        <v>0</v>
      </c>
      <c r="F63" s="10">
        <f>FC_TRA_DAVI_PA_E!F63+FC_TRA_DAVI_FR_E!F63</f>
        <v>0</v>
      </c>
      <c r="G63" s="10">
        <f>FC_TRA_DAVI_PA_E!G63+FC_TRA_DAVI_FR_E!G63</f>
        <v>0</v>
      </c>
      <c r="H63" s="10">
        <f>FC_TRA_DAVI_PA_E!H63+FC_TRA_DAVI_FR_E!H63</f>
        <v>0</v>
      </c>
      <c r="I63" s="10">
        <f>FC_TRA_DAVI_PA_E!I63+FC_TRA_DAVI_FR_E!I63</f>
        <v>0</v>
      </c>
      <c r="J63" s="10">
        <f>FC_TRA_DAVI_PA_E!J63+FC_TRA_DAVI_FR_E!J63</f>
        <v>0</v>
      </c>
      <c r="K63" s="10">
        <f>FC_TRA_DAVI_PA_E!K63+FC_TRA_DAVI_FR_E!K63</f>
        <v>0</v>
      </c>
      <c r="L63" s="10">
        <f>FC_TRA_DAVI_PA_E!L63+FC_TRA_DAVI_FR_E!L63</f>
        <v>0</v>
      </c>
      <c r="M63" s="10">
        <f>FC_TRA_DAVI_PA_E!M63+FC_TRA_DAVI_FR_E!M63</f>
        <v>0</v>
      </c>
      <c r="N63" s="10">
        <f>FC_TRA_DAVI_PA_E!N63+FC_TRA_DAVI_FR_E!N63</f>
        <v>0</v>
      </c>
      <c r="O63" s="10">
        <f>FC_TRA_DAVI_PA_E!O63+FC_TRA_DAVI_FR_E!O63</f>
        <v>0</v>
      </c>
      <c r="P63" s="10">
        <f>FC_TRA_DAVI_PA_E!P63+FC_TRA_DAVI_FR_E!P63</f>
        <v>0</v>
      </c>
      <c r="Q63" s="10">
        <f>FC_TRA_DAVI_PA_E!Q63+FC_TRA_DAVI_FR_E!Q63</f>
        <v>0</v>
      </c>
      <c r="R63" s="10">
        <f>FC_TRA_DAVI_PA_E!R63+FC_TRA_DAVI_FR_E!R63</f>
        <v>0</v>
      </c>
      <c r="S63" s="10">
        <f>FC_TRA_DAVI_PA_E!S63+FC_TRA_DAVI_FR_E!S63</f>
        <v>0</v>
      </c>
      <c r="T63" s="10">
        <f>FC_TRA_DAVI_PA_E!T63+FC_TRA_DAVI_FR_E!T63</f>
        <v>0</v>
      </c>
      <c r="U63" s="10">
        <f>FC_TRA_DAVI_PA_E!U63+FC_TRA_DAVI_FR_E!U63</f>
        <v>0</v>
      </c>
      <c r="V63" s="10">
        <f>FC_TRA_DAVI_PA_E!V63+FC_TRA_DAVI_FR_E!V63</f>
        <v>0</v>
      </c>
      <c r="W63" s="10">
        <f>FC_TRA_DAVI_PA_E!W63+FC_TRA_DAVI_FR_E!W63</f>
        <v>0</v>
      </c>
      <c r="X63" s="10">
        <f>FC_TRA_DAVI_PA_E!X63+FC_TRA_DAVI_FR_E!X63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FC_TRA_DAVI_PA_E!C64+FC_TRA_DAVI_FR_E!C64</f>
        <v>0</v>
      </c>
      <c r="D64" s="10">
        <f>FC_TRA_DAVI_PA_E!D64+FC_TRA_DAVI_FR_E!D64</f>
        <v>0</v>
      </c>
      <c r="E64" s="10">
        <f>FC_TRA_DAVI_PA_E!E64+FC_TRA_DAVI_FR_E!E64</f>
        <v>0</v>
      </c>
      <c r="F64" s="10">
        <f>FC_TRA_DAVI_PA_E!F64+FC_TRA_DAVI_FR_E!F64</f>
        <v>0</v>
      </c>
      <c r="G64" s="10">
        <f>FC_TRA_DAVI_PA_E!G64+FC_TRA_DAVI_FR_E!G64</f>
        <v>0</v>
      </c>
      <c r="H64" s="10">
        <f>FC_TRA_DAVI_PA_E!H64+FC_TRA_DAVI_FR_E!H64</f>
        <v>0</v>
      </c>
      <c r="I64" s="10">
        <f>FC_TRA_DAVI_PA_E!I64+FC_TRA_DAVI_FR_E!I64</f>
        <v>0</v>
      </c>
      <c r="J64" s="10">
        <f>FC_TRA_DAVI_PA_E!J64+FC_TRA_DAVI_FR_E!J64</f>
        <v>0</v>
      </c>
      <c r="K64" s="10">
        <f>FC_TRA_DAVI_PA_E!K64+FC_TRA_DAVI_FR_E!K64</f>
        <v>0</v>
      </c>
      <c r="L64" s="10">
        <f>FC_TRA_DAVI_PA_E!L64+FC_TRA_DAVI_FR_E!L64</f>
        <v>0</v>
      </c>
      <c r="M64" s="10">
        <f>FC_TRA_DAVI_PA_E!M64+FC_TRA_DAVI_FR_E!M64</f>
        <v>0</v>
      </c>
      <c r="N64" s="10">
        <f>FC_TRA_DAVI_PA_E!N64+FC_TRA_DAVI_FR_E!N64</f>
        <v>0</v>
      </c>
      <c r="O64" s="10">
        <f>FC_TRA_DAVI_PA_E!O64+FC_TRA_DAVI_FR_E!O64</f>
        <v>0</v>
      </c>
      <c r="P64" s="10">
        <f>FC_TRA_DAVI_PA_E!P64+FC_TRA_DAVI_FR_E!P64</f>
        <v>0</v>
      </c>
      <c r="Q64" s="10">
        <f>FC_TRA_DAVI_PA_E!Q64+FC_TRA_DAVI_FR_E!Q64</f>
        <v>0</v>
      </c>
      <c r="R64" s="10">
        <f>FC_TRA_DAVI_PA_E!R64+FC_TRA_DAVI_FR_E!R64</f>
        <v>0</v>
      </c>
      <c r="S64" s="10">
        <f>FC_TRA_DAVI_PA_E!S64+FC_TRA_DAVI_FR_E!S64</f>
        <v>0</v>
      </c>
      <c r="T64" s="10">
        <f>FC_TRA_DAVI_PA_E!T64+FC_TRA_DAVI_FR_E!T64</f>
        <v>0</v>
      </c>
      <c r="U64" s="10">
        <f>FC_TRA_DAVI_PA_E!U64+FC_TRA_DAVI_FR_E!U64</f>
        <v>0</v>
      </c>
      <c r="V64" s="10">
        <f>FC_TRA_DAVI_PA_E!V64+FC_TRA_DAVI_FR_E!V64</f>
        <v>0</v>
      </c>
      <c r="W64" s="10">
        <f>FC_TRA_DAVI_PA_E!W64+FC_TRA_DAVI_FR_E!W64</f>
        <v>0</v>
      </c>
      <c r="X64" s="10">
        <f>FC_TRA_DAVI_PA_E!X64+FC_TRA_DAVI_FR_E!X64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FC_TRA_DAVI_PA_E!C65+FC_TRA_DAVI_FR_E!C65</f>
        <v>0</v>
      </c>
      <c r="D65" s="10">
        <f>FC_TRA_DAVI_PA_E!D65+FC_TRA_DAVI_FR_E!D65</f>
        <v>0</v>
      </c>
      <c r="E65" s="10">
        <f>FC_TRA_DAVI_PA_E!E65+FC_TRA_DAVI_FR_E!E65</f>
        <v>0</v>
      </c>
      <c r="F65" s="10">
        <f>FC_TRA_DAVI_PA_E!F65+FC_TRA_DAVI_FR_E!F65</f>
        <v>0</v>
      </c>
      <c r="G65" s="10">
        <f>FC_TRA_DAVI_PA_E!G65+FC_TRA_DAVI_FR_E!G65</f>
        <v>0</v>
      </c>
      <c r="H65" s="10">
        <f>FC_TRA_DAVI_PA_E!H65+FC_TRA_DAVI_FR_E!H65</f>
        <v>0</v>
      </c>
      <c r="I65" s="10">
        <f>FC_TRA_DAVI_PA_E!I65+FC_TRA_DAVI_FR_E!I65</f>
        <v>0</v>
      </c>
      <c r="J65" s="10">
        <f>FC_TRA_DAVI_PA_E!J65+FC_TRA_DAVI_FR_E!J65</f>
        <v>0</v>
      </c>
      <c r="K65" s="10">
        <f>FC_TRA_DAVI_PA_E!K65+FC_TRA_DAVI_FR_E!K65</f>
        <v>0</v>
      </c>
      <c r="L65" s="10">
        <f>FC_TRA_DAVI_PA_E!L65+FC_TRA_DAVI_FR_E!L65</f>
        <v>0</v>
      </c>
      <c r="M65" s="10">
        <f>FC_TRA_DAVI_PA_E!M65+FC_TRA_DAVI_FR_E!M65</f>
        <v>0</v>
      </c>
      <c r="N65" s="10">
        <f>FC_TRA_DAVI_PA_E!N65+FC_TRA_DAVI_FR_E!N65</f>
        <v>0</v>
      </c>
      <c r="O65" s="10">
        <f>FC_TRA_DAVI_PA_E!O65+FC_TRA_DAVI_FR_E!O65</f>
        <v>0</v>
      </c>
      <c r="P65" s="10">
        <f>FC_TRA_DAVI_PA_E!P65+FC_TRA_DAVI_FR_E!P65</f>
        <v>0</v>
      </c>
      <c r="Q65" s="10">
        <f>FC_TRA_DAVI_PA_E!Q65+FC_TRA_DAVI_FR_E!Q65</f>
        <v>0</v>
      </c>
      <c r="R65" s="10">
        <f>FC_TRA_DAVI_PA_E!R65+FC_TRA_DAVI_FR_E!R65</f>
        <v>0</v>
      </c>
      <c r="S65" s="10">
        <f>FC_TRA_DAVI_PA_E!S65+FC_TRA_DAVI_FR_E!S65</f>
        <v>0</v>
      </c>
      <c r="T65" s="10">
        <f>FC_TRA_DAVI_PA_E!T65+FC_TRA_DAVI_FR_E!T65</f>
        <v>0</v>
      </c>
      <c r="U65" s="10">
        <f>FC_TRA_DAVI_PA_E!U65+FC_TRA_DAVI_FR_E!U65</f>
        <v>0</v>
      </c>
      <c r="V65" s="10">
        <f>FC_TRA_DAVI_PA_E!V65+FC_TRA_DAVI_FR_E!V65</f>
        <v>0</v>
      </c>
      <c r="W65" s="10">
        <f>FC_TRA_DAVI_PA_E!W65+FC_TRA_DAVI_FR_E!W65</f>
        <v>0</v>
      </c>
      <c r="X65" s="10">
        <f>FC_TRA_DAVI_PA_E!X65+FC_TRA_DAVI_FR_E!X65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FC_TRA_DAVI_PA_E!C66+FC_TRA_DAVI_FR_E!C66</f>
        <v>0</v>
      </c>
      <c r="D66" s="10">
        <f>FC_TRA_DAVI_PA_E!D66+FC_TRA_DAVI_FR_E!D66</f>
        <v>0</v>
      </c>
      <c r="E66" s="10">
        <f>FC_TRA_DAVI_PA_E!E66+FC_TRA_DAVI_FR_E!E66</f>
        <v>0</v>
      </c>
      <c r="F66" s="10">
        <f>FC_TRA_DAVI_PA_E!F66+FC_TRA_DAVI_FR_E!F66</f>
        <v>0</v>
      </c>
      <c r="G66" s="10">
        <f>FC_TRA_DAVI_PA_E!G66+FC_TRA_DAVI_FR_E!G66</f>
        <v>0</v>
      </c>
      <c r="H66" s="10">
        <f>FC_TRA_DAVI_PA_E!H66+FC_TRA_DAVI_FR_E!H66</f>
        <v>0</v>
      </c>
      <c r="I66" s="10">
        <f>FC_TRA_DAVI_PA_E!I66+FC_TRA_DAVI_FR_E!I66</f>
        <v>0</v>
      </c>
      <c r="J66" s="10">
        <f>FC_TRA_DAVI_PA_E!J66+FC_TRA_DAVI_FR_E!J66</f>
        <v>0</v>
      </c>
      <c r="K66" s="10">
        <f>FC_TRA_DAVI_PA_E!K66+FC_TRA_DAVI_FR_E!K66</f>
        <v>0</v>
      </c>
      <c r="L66" s="10">
        <f>FC_TRA_DAVI_PA_E!L66+FC_TRA_DAVI_FR_E!L66</f>
        <v>0</v>
      </c>
      <c r="M66" s="10">
        <f>FC_TRA_DAVI_PA_E!M66+FC_TRA_DAVI_FR_E!M66</f>
        <v>0</v>
      </c>
      <c r="N66" s="10">
        <f>FC_TRA_DAVI_PA_E!N66+FC_TRA_DAVI_FR_E!N66</f>
        <v>0</v>
      </c>
      <c r="O66" s="10">
        <f>FC_TRA_DAVI_PA_E!O66+FC_TRA_DAVI_FR_E!O66</f>
        <v>0</v>
      </c>
      <c r="P66" s="10">
        <f>FC_TRA_DAVI_PA_E!P66+FC_TRA_DAVI_FR_E!P66</f>
        <v>0</v>
      </c>
      <c r="Q66" s="10">
        <f>FC_TRA_DAVI_PA_E!Q66+FC_TRA_DAVI_FR_E!Q66</f>
        <v>0</v>
      </c>
      <c r="R66" s="10">
        <f>FC_TRA_DAVI_PA_E!R66+FC_TRA_DAVI_FR_E!R66</f>
        <v>0</v>
      </c>
      <c r="S66" s="10">
        <f>FC_TRA_DAVI_PA_E!S66+FC_TRA_DAVI_FR_E!S66</f>
        <v>0</v>
      </c>
      <c r="T66" s="10">
        <f>FC_TRA_DAVI_PA_E!T66+FC_TRA_DAVI_FR_E!T66</f>
        <v>0</v>
      </c>
      <c r="U66" s="10">
        <f>FC_TRA_DAVI_PA_E!U66+FC_TRA_DAVI_FR_E!U66</f>
        <v>0</v>
      </c>
      <c r="V66" s="10">
        <f>FC_TRA_DAVI_PA_E!V66+FC_TRA_DAVI_FR_E!V66</f>
        <v>0</v>
      </c>
      <c r="W66" s="10">
        <f>FC_TRA_DAVI_PA_E!W66+FC_TRA_DAVI_FR_E!W66</f>
        <v>0</v>
      </c>
      <c r="X66" s="10">
        <f>FC_TRA_DAVI_PA_E!X66+FC_TRA_DAVI_FR_E!X66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FC_TRA_DAVI_PA_E!C67+FC_TRA_DAVI_FR_E!C67</f>
        <v>0</v>
      </c>
      <c r="D67" s="10">
        <f>FC_TRA_DAVI_PA_E!D67+FC_TRA_DAVI_FR_E!D67</f>
        <v>0</v>
      </c>
      <c r="E67" s="10">
        <f>FC_TRA_DAVI_PA_E!E67+FC_TRA_DAVI_FR_E!E67</f>
        <v>0</v>
      </c>
      <c r="F67" s="10">
        <f>FC_TRA_DAVI_PA_E!F67+FC_TRA_DAVI_FR_E!F67</f>
        <v>0</v>
      </c>
      <c r="G67" s="10">
        <f>FC_TRA_DAVI_PA_E!G67+FC_TRA_DAVI_FR_E!G67</f>
        <v>0</v>
      </c>
      <c r="H67" s="10">
        <f>FC_TRA_DAVI_PA_E!H67+FC_TRA_DAVI_FR_E!H67</f>
        <v>0</v>
      </c>
      <c r="I67" s="10">
        <f>FC_TRA_DAVI_PA_E!I67+FC_TRA_DAVI_FR_E!I67</f>
        <v>0</v>
      </c>
      <c r="J67" s="10">
        <f>FC_TRA_DAVI_PA_E!J67+FC_TRA_DAVI_FR_E!J67</f>
        <v>0</v>
      </c>
      <c r="K67" s="10">
        <f>FC_TRA_DAVI_PA_E!K67+FC_TRA_DAVI_FR_E!K67</f>
        <v>0</v>
      </c>
      <c r="L67" s="10">
        <f>FC_TRA_DAVI_PA_E!L67+FC_TRA_DAVI_FR_E!L67</f>
        <v>0</v>
      </c>
      <c r="M67" s="10">
        <f>FC_TRA_DAVI_PA_E!M67+FC_TRA_DAVI_FR_E!M67</f>
        <v>0</v>
      </c>
      <c r="N67" s="10">
        <f>FC_TRA_DAVI_PA_E!N67+FC_TRA_DAVI_FR_E!N67</f>
        <v>0</v>
      </c>
      <c r="O67" s="10">
        <f>FC_TRA_DAVI_PA_E!O67+FC_TRA_DAVI_FR_E!O67</f>
        <v>0</v>
      </c>
      <c r="P67" s="10">
        <f>FC_TRA_DAVI_PA_E!P67+FC_TRA_DAVI_FR_E!P67</f>
        <v>0</v>
      </c>
      <c r="Q67" s="10">
        <f>FC_TRA_DAVI_PA_E!Q67+FC_TRA_DAVI_FR_E!Q67</f>
        <v>0</v>
      </c>
      <c r="R67" s="10">
        <f>FC_TRA_DAVI_PA_E!R67+FC_TRA_DAVI_FR_E!R67</f>
        <v>0</v>
      </c>
      <c r="S67" s="10">
        <f>FC_TRA_DAVI_PA_E!S67+FC_TRA_DAVI_FR_E!S67</f>
        <v>0</v>
      </c>
      <c r="T67" s="10">
        <f>FC_TRA_DAVI_PA_E!T67+FC_TRA_DAVI_FR_E!T67</f>
        <v>0</v>
      </c>
      <c r="U67" s="10">
        <f>FC_TRA_DAVI_PA_E!U67+FC_TRA_DAVI_FR_E!U67</f>
        <v>0</v>
      </c>
      <c r="V67" s="10">
        <f>FC_TRA_DAVI_PA_E!V67+FC_TRA_DAVI_FR_E!V67</f>
        <v>0</v>
      </c>
      <c r="W67" s="10">
        <f>FC_TRA_DAVI_PA_E!W67+FC_TRA_DAVI_FR_E!W67</f>
        <v>0</v>
      </c>
      <c r="X67" s="10">
        <f>FC_TRA_DAVI_PA_E!X67+FC_TRA_DAVI_FR_E!X67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FC_TRA_DAVI_PA_E!C68+FC_TRA_DAVI_FR_E!C68</f>
        <v>0</v>
      </c>
      <c r="D68" s="10">
        <f>FC_TRA_DAVI_PA_E!D68+FC_TRA_DAVI_FR_E!D68</f>
        <v>0</v>
      </c>
      <c r="E68" s="10">
        <f>FC_TRA_DAVI_PA_E!E68+FC_TRA_DAVI_FR_E!E68</f>
        <v>0</v>
      </c>
      <c r="F68" s="10">
        <f>FC_TRA_DAVI_PA_E!F68+FC_TRA_DAVI_FR_E!F68</f>
        <v>0</v>
      </c>
      <c r="G68" s="10">
        <f>FC_TRA_DAVI_PA_E!G68+FC_TRA_DAVI_FR_E!G68</f>
        <v>0</v>
      </c>
      <c r="H68" s="10">
        <f>FC_TRA_DAVI_PA_E!H68+FC_TRA_DAVI_FR_E!H68</f>
        <v>0</v>
      </c>
      <c r="I68" s="10">
        <f>FC_TRA_DAVI_PA_E!I68+FC_TRA_DAVI_FR_E!I68</f>
        <v>0</v>
      </c>
      <c r="J68" s="10">
        <f>FC_TRA_DAVI_PA_E!J68+FC_TRA_DAVI_FR_E!J68</f>
        <v>0</v>
      </c>
      <c r="K68" s="10">
        <f>FC_TRA_DAVI_PA_E!K68+FC_TRA_DAVI_FR_E!K68</f>
        <v>0</v>
      </c>
      <c r="L68" s="10">
        <f>FC_TRA_DAVI_PA_E!L68+FC_TRA_DAVI_FR_E!L68</f>
        <v>0</v>
      </c>
      <c r="M68" s="10">
        <f>FC_TRA_DAVI_PA_E!M68+FC_TRA_DAVI_FR_E!M68</f>
        <v>0</v>
      </c>
      <c r="N68" s="10">
        <f>FC_TRA_DAVI_PA_E!N68+FC_TRA_DAVI_FR_E!N68</f>
        <v>0</v>
      </c>
      <c r="O68" s="10">
        <f>FC_TRA_DAVI_PA_E!O68+FC_TRA_DAVI_FR_E!O68</f>
        <v>0</v>
      </c>
      <c r="P68" s="10">
        <f>FC_TRA_DAVI_PA_E!P68+FC_TRA_DAVI_FR_E!P68</f>
        <v>0</v>
      </c>
      <c r="Q68" s="10">
        <f>FC_TRA_DAVI_PA_E!Q68+FC_TRA_DAVI_FR_E!Q68</f>
        <v>0</v>
      </c>
      <c r="R68" s="10">
        <f>FC_TRA_DAVI_PA_E!R68+FC_TRA_DAVI_FR_E!R68</f>
        <v>0</v>
      </c>
      <c r="S68" s="10">
        <f>FC_TRA_DAVI_PA_E!S68+FC_TRA_DAVI_FR_E!S68</f>
        <v>0</v>
      </c>
      <c r="T68" s="10">
        <f>FC_TRA_DAVI_PA_E!T68+FC_TRA_DAVI_FR_E!T68</f>
        <v>0</v>
      </c>
      <c r="U68" s="10">
        <f>FC_TRA_DAVI_PA_E!U68+FC_TRA_DAVI_FR_E!U68</f>
        <v>0</v>
      </c>
      <c r="V68" s="10">
        <f>FC_TRA_DAVI_PA_E!V68+FC_TRA_DAVI_FR_E!V68</f>
        <v>0</v>
      </c>
      <c r="W68" s="10">
        <f>FC_TRA_DAVI_PA_E!W68+FC_TRA_DAVI_FR_E!W68</f>
        <v>0</v>
      </c>
      <c r="X68" s="10">
        <f>FC_TRA_DAVI_PA_E!X68+FC_TRA_DAVI_FR_E!X68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FC_TRA_DAVI_PA_E!C69+FC_TRA_DAVI_FR_E!C69</f>
        <v>0</v>
      </c>
      <c r="D69" s="10">
        <f>FC_TRA_DAVI_PA_E!D69+FC_TRA_DAVI_FR_E!D69</f>
        <v>0</v>
      </c>
      <c r="E69" s="10">
        <f>FC_TRA_DAVI_PA_E!E69+FC_TRA_DAVI_FR_E!E69</f>
        <v>0</v>
      </c>
      <c r="F69" s="10">
        <f>FC_TRA_DAVI_PA_E!F69+FC_TRA_DAVI_FR_E!F69</f>
        <v>0</v>
      </c>
      <c r="G69" s="10">
        <f>FC_TRA_DAVI_PA_E!G69+FC_TRA_DAVI_FR_E!G69</f>
        <v>0</v>
      </c>
      <c r="H69" s="10">
        <f>FC_TRA_DAVI_PA_E!H69+FC_TRA_DAVI_FR_E!H69</f>
        <v>0</v>
      </c>
      <c r="I69" s="10">
        <f>FC_TRA_DAVI_PA_E!I69+FC_TRA_DAVI_FR_E!I69</f>
        <v>0</v>
      </c>
      <c r="J69" s="10">
        <f>FC_TRA_DAVI_PA_E!J69+FC_TRA_DAVI_FR_E!J69</f>
        <v>0</v>
      </c>
      <c r="K69" s="10">
        <f>FC_TRA_DAVI_PA_E!K69+FC_TRA_DAVI_FR_E!K69</f>
        <v>0</v>
      </c>
      <c r="L69" s="10">
        <f>FC_TRA_DAVI_PA_E!L69+FC_TRA_DAVI_FR_E!L69</f>
        <v>0</v>
      </c>
      <c r="M69" s="10">
        <f>FC_TRA_DAVI_PA_E!M69+FC_TRA_DAVI_FR_E!M69</f>
        <v>0</v>
      </c>
      <c r="N69" s="10">
        <f>FC_TRA_DAVI_PA_E!N69+FC_TRA_DAVI_FR_E!N69</f>
        <v>0</v>
      </c>
      <c r="O69" s="10">
        <f>FC_TRA_DAVI_PA_E!O69+FC_TRA_DAVI_FR_E!O69</f>
        <v>0</v>
      </c>
      <c r="P69" s="10">
        <f>FC_TRA_DAVI_PA_E!P69+FC_TRA_DAVI_FR_E!P69</f>
        <v>0</v>
      </c>
      <c r="Q69" s="10">
        <f>FC_TRA_DAVI_PA_E!Q69+FC_TRA_DAVI_FR_E!Q69</f>
        <v>0</v>
      </c>
      <c r="R69" s="10">
        <f>FC_TRA_DAVI_PA_E!R69+FC_TRA_DAVI_FR_E!R69</f>
        <v>0</v>
      </c>
      <c r="S69" s="10">
        <f>FC_TRA_DAVI_PA_E!S69+FC_TRA_DAVI_FR_E!S69</f>
        <v>0</v>
      </c>
      <c r="T69" s="10">
        <f>FC_TRA_DAVI_PA_E!T69+FC_TRA_DAVI_FR_E!T69</f>
        <v>0</v>
      </c>
      <c r="U69" s="10">
        <f>FC_TRA_DAVI_PA_E!U69+FC_TRA_DAVI_FR_E!U69</f>
        <v>0</v>
      </c>
      <c r="V69" s="10">
        <f>FC_TRA_DAVI_PA_E!V69+FC_TRA_DAVI_FR_E!V69</f>
        <v>0</v>
      </c>
      <c r="W69" s="10">
        <f>FC_TRA_DAVI_PA_E!W69+FC_TRA_DAVI_FR_E!W69</f>
        <v>0</v>
      </c>
      <c r="X69" s="10">
        <f>FC_TRA_DAVI_PA_E!X69+FC_TRA_DAVI_FR_E!X69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FC_TRA_DAVI_PA_E!C70+FC_TRA_DAVI_FR_E!C70</f>
        <v>0</v>
      </c>
      <c r="D70" s="10">
        <f>FC_TRA_DAVI_PA_E!D70+FC_TRA_DAVI_FR_E!D70</f>
        <v>0</v>
      </c>
      <c r="E70" s="10">
        <f>FC_TRA_DAVI_PA_E!E70+FC_TRA_DAVI_FR_E!E70</f>
        <v>0</v>
      </c>
      <c r="F70" s="10">
        <f>FC_TRA_DAVI_PA_E!F70+FC_TRA_DAVI_FR_E!F70</f>
        <v>0</v>
      </c>
      <c r="G70" s="10">
        <f>FC_TRA_DAVI_PA_E!G70+FC_TRA_DAVI_FR_E!G70</f>
        <v>0</v>
      </c>
      <c r="H70" s="10">
        <f>FC_TRA_DAVI_PA_E!H70+FC_TRA_DAVI_FR_E!H70</f>
        <v>0</v>
      </c>
      <c r="I70" s="10">
        <f>FC_TRA_DAVI_PA_E!I70+FC_TRA_DAVI_FR_E!I70</f>
        <v>0</v>
      </c>
      <c r="J70" s="10">
        <f>FC_TRA_DAVI_PA_E!J70+FC_TRA_DAVI_FR_E!J70</f>
        <v>0</v>
      </c>
      <c r="K70" s="10">
        <f>FC_TRA_DAVI_PA_E!K70+FC_TRA_DAVI_FR_E!K70</f>
        <v>0</v>
      </c>
      <c r="L70" s="10">
        <f>FC_TRA_DAVI_PA_E!L70+FC_TRA_DAVI_FR_E!L70</f>
        <v>0</v>
      </c>
      <c r="M70" s="10">
        <f>FC_TRA_DAVI_PA_E!M70+FC_TRA_DAVI_FR_E!M70</f>
        <v>0</v>
      </c>
      <c r="N70" s="10">
        <f>FC_TRA_DAVI_PA_E!N70+FC_TRA_DAVI_FR_E!N70</f>
        <v>0</v>
      </c>
      <c r="O70" s="10">
        <f>FC_TRA_DAVI_PA_E!O70+FC_TRA_DAVI_FR_E!O70</f>
        <v>0</v>
      </c>
      <c r="P70" s="10">
        <f>FC_TRA_DAVI_PA_E!P70+FC_TRA_DAVI_FR_E!P70</f>
        <v>0</v>
      </c>
      <c r="Q70" s="10">
        <f>FC_TRA_DAVI_PA_E!Q70+FC_TRA_DAVI_FR_E!Q70</f>
        <v>0</v>
      </c>
      <c r="R70" s="10">
        <f>FC_TRA_DAVI_PA_E!R70+FC_TRA_DAVI_FR_E!R70</f>
        <v>0</v>
      </c>
      <c r="S70" s="10">
        <f>FC_TRA_DAVI_PA_E!S70+FC_TRA_DAVI_FR_E!S70</f>
        <v>0</v>
      </c>
      <c r="T70" s="10">
        <f>FC_TRA_DAVI_PA_E!T70+FC_TRA_DAVI_FR_E!T70</f>
        <v>0</v>
      </c>
      <c r="U70" s="10">
        <f>FC_TRA_DAVI_PA_E!U70+FC_TRA_DAVI_FR_E!U70</f>
        <v>0</v>
      </c>
      <c r="V70" s="10">
        <f>FC_TRA_DAVI_PA_E!V70+FC_TRA_DAVI_FR_E!V70</f>
        <v>0</v>
      </c>
      <c r="W70" s="10">
        <f>FC_TRA_DAVI_PA_E!W70+FC_TRA_DAVI_FR_E!W70</f>
        <v>0</v>
      </c>
      <c r="X70" s="10">
        <f>FC_TRA_DAVI_PA_E!X70+FC_TRA_DAVI_FR_E!X70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FC_TRA_DAVI_PA_E!C72+FC_TRA_DAVI_FR_E!C72</f>
        <v>0</v>
      </c>
      <c r="D72" s="10">
        <f>FC_TRA_DAVI_PA_E!D72+FC_TRA_DAVI_FR_E!D72</f>
        <v>0</v>
      </c>
      <c r="E72" s="10">
        <f>FC_TRA_DAVI_PA_E!E72+FC_TRA_DAVI_FR_E!E72</f>
        <v>0</v>
      </c>
      <c r="F72" s="10">
        <f>FC_TRA_DAVI_PA_E!F72+FC_TRA_DAVI_FR_E!F72</f>
        <v>0</v>
      </c>
      <c r="G72" s="10">
        <f>FC_TRA_DAVI_PA_E!G72+FC_TRA_DAVI_FR_E!G72</f>
        <v>0</v>
      </c>
      <c r="H72" s="10">
        <f>FC_TRA_DAVI_PA_E!H72+FC_TRA_DAVI_FR_E!H72</f>
        <v>0</v>
      </c>
      <c r="I72" s="10">
        <f>FC_TRA_DAVI_PA_E!I72+FC_TRA_DAVI_FR_E!I72</f>
        <v>0</v>
      </c>
      <c r="J72" s="10">
        <f>FC_TRA_DAVI_PA_E!J72+FC_TRA_DAVI_FR_E!J72</f>
        <v>0</v>
      </c>
      <c r="K72" s="10">
        <f>FC_TRA_DAVI_PA_E!K72+FC_TRA_DAVI_FR_E!K72</f>
        <v>0</v>
      </c>
      <c r="L72" s="10">
        <f>FC_TRA_DAVI_PA_E!L72+FC_TRA_DAVI_FR_E!L72</f>
        <v>0</v>
      </c>
      <c r="M72" s="10">
        <f>FC_TRA_DAVI_PA_E!M72+FC_TRA_DAVI_FR_E!M72</f>
        <v>0</v>
      </c>
      <c r="N72" s="10">
        <f>FC_TRA_DAVI_PA_E!N72+FC_TRA_DAVI_FR_E!N72</f>
        <v>0</v>
      </c>
      <c r="O72" s="10">
        <f>FC_TRA_DAVI_PA_E!O72+FC_TRA_DAVI_FR_E!O72</f>
        <v>0</v>
      </c>
      <c r="P72" s="10">
        <f>FC_TRA_DAVI_PA_E!P72+FC_TRA_DAVI_FR_E!P72</f>
        <v>0</v>
      </c>
      <c r="Q72" s="10">
        <f>FC_TRA_DAVI_PA_E!Q72+FC_TRA_DAVI_FR_E!Q72</f>
        <v>0</v>
      </c>
      <c r="R72" s="10">
        <f>FC_TRA_DAVI_PA_E!R72+FC_TRA_DAVI_FR_E!R72</f>
        <v>0</v>
      </c>
      <c r="S72" s="10">
        <f>FC_TRA_DAVI_PA_E!S72+FC_TRA_DAVI_FR_E!S72</f>
        <v>0</v>
      </c>
      <c r="T72" s="10">
        <f>FC_TRA_DAVI_PA_E!T72+FC_TRA_DAVI_FR_E!T72</f>
        <v>0</v>
      </c>
      <c r="U72" s="10">
        <f>FC_TRA_DAVI_PA_E!U72+FC_TRA_DAVI_FR_E!U72</f>
        <v>0</v>
      </c>
      <c r="V72" s="10">
        <f>FC_TRA_DAVI_PA_E!V72+FC_TRA_DAVI_FR_E!V72</f>
        <v>0</v>
      </c>
      <c r="W72" s="10">
        <f>FC_TRA_DAVI_PA_E!W72+FC_TRA_DAVI_FR_E!W72</f>
        <v>0</v>
      </c>
      <c r="X72" s="10">
        <f>FC_TRA_DAVI_PA_E!X72+FC_TRA_DAVI_FR_E!X72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FC_TRA_DAVI_PA_E!C73+FC_TRA_DAVI_FR_E!C73</f>
        <v>0</v>
      </c>
      <c r="D73" s="10">
        <f>FC_TRA_DAVI_PA_E!D73+FC_TRA_DAVI_FR_E!D73</f>
        <v>0</v>
      </c>
      <c r="E73" s="10">
        <f>FC_TRA_DAVI_PA_E!E73+FC_TRA_DAVI_FR_E!E73</f>
        <v>0</v>
      </c>
      <c r="F73" s="10">
        <f>FC_TRA_DAVI_PA_E!F73+FC_TRA_DAVI_FR_E!F73</f>
        <v>0</v>
      </c>
      <c r="G73" s="10">
        <f>FC_TRA_DAVI_PA_E!G73+FC_TRA_DAVI_FR_E!G73</f>
        <v>0</v>
      </c>
      <c r="H73" s="10">
        <f>FC_TRA_DAVI_PA_E!H73+FC_TRA_DAVI_FR_E!H73</f>
        <v>0</v>
      </c>
      <c r="I73" s="10">
        <f>FC_TRA_DAVI_PA_E!I73+FC_TRA_DAVI_FR_E!I73</f>
        <v>0</v>
      </c>
      <c r="J73" s="10">
        <f>FC_TRA_DAVI_PA_E!J73+FC_TRA_DAVI_FR_E!J73</f>
        <v>0</v>
      </c>
      <c r="K73" s="10">
        <f>FC_TRA_DAVI_PA_E!K73+FC_TRA_DAVI_FR_E!K73</f>
        <v>0</v>
      </c>
      <c r="L73" s="10">
        <f>FC_TRA_DAVI_PA_E!L73+FC_TRA_DAVI_FR_E!L73</f>
        <v>0</v>
      </c>
      <c r="M73" s="10">
        <f>FC_TRA_DAVI_PA_E!M73+FC_TRA_DAVI_FR_E!M73</f>
        <v>0</v>
      </c>
      <c r="N73" s="10">
        <f>FC_TRA_DAVI_PA_E!N73+FC_TRA_DAVI_FR_E!N73</f>
        <v>0</v>
      </c>
      <c r="O73" s="10">
        <f>FC_TRA_DAVI_PA_E!O73+FC_TRA_DAVI_FR_E!O73</f>
        <v>0</v>
      </c>
      <c r="P73" s="10">
        <f>FC_TRA_DAVI_PA_E!P73+FC_TRA_DAVI_FR_E!P73</f>
        <v>0</v>
      </c>
      <c r="Q73" s="10">
        <f>FC_TRA_DAVI_PA_E!Q73+FC_TRA_DAVI_FR_E!Q73</f>
        <v>0</v>
      </c>
      <c r="R73" s="10">
        <f>FC_TRA_DAVI_PA_E!R73+FC_TRA_DAVI_FR_E!R73</f>
        <v>0</v>
      </c>
      <c r="S73" s="10">
        <f>FC_TRA_DAVI_PA_E!S73+FC_TRA_DAVI_FR_E!S73</f>
        <v>0</v>
      </c>
      <c r="T73" s="10">
        <f>FC_TRA_DAVI_PA_E!T73+FC_TRA_DAVI_FR_E!T73</f>
        <v>0</v>
      </c>
      <c r="U73" s="10">
        <f>FC_TRA_DAVI_PA_E!U73+FC_TRA_DAVI_FR_E!U73</f>
        <v>0</v>
      </c>
      <c r="V73" s="10">
        <f>FC_TRA_DAVI_PA_E!V73+FC_TRA_DAVI_FR_E!V73</f>
        <v>0</v>
      </c>
      <c r="W73" s="10">
        <f>FC_TRA_DAVI_PA_E!W73+FC_TRA_DAVI_FR_E!W73</f>
        <v>0</v>
      </c>
      <c r="X73" s="10">
        <f>FC_TRA_DAVI_PA_E!X73+FC_TRA_DAVI_FR_E!X73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FC_TRA_DAVI_PA_E!C74+FC_TRA_DAVI_FR_E!C74</f>
        <v>0</v>
      </c>
      <c r="D74" s="37">
        <f>FC_TRA_DAVI_PA_E!D74+FC_TRA_DAVI_FR_E!D74</f>
        <v>0</v>
      </c>
      <c r="E74" s="37">
        <f>FC_TRA_DAVI_PA_E!E74+FC_TRA_DAVI_FR_E!E74</f>
        <v>0</v>
      </c>
      <c r="F74" s="37">
        <f>FC_TRA_DAVI_PA_E!F74+FC_TRA_DAVI_FR_E!F74</f>
        <v>0</v>
      </c>
      <c r="G74" s="37">
        <f>FC_TRA_DAVI_PA_E!G74+FC_TRA_DAVI_FR_E!G74</f>
        <v>0</v>
      </c>
      <c r="H74" s="37">
        <f>FC_TRA_DAVI_PA_E!H74+FC_TRA_DAVI_FR_E!H74</f>
        <v>0</v>
      </c>
      <c r="I74" s="37">
        <f>FC_TRA_DAVI_PA_E!I74+FC_TRA_DAVI_FR_E!I74</f>
        <v>0</v>
      </c>
      <c r="J74" s="37">
        <f>FC_TRA_DAVI_PA_E!J74+FC_TRA_DAVI_FR_E!J74</f>
        <v>0</v>
      </c>
      <c r="K74" s="37">
        <f>FC_TRA_DAVI_PA_E!K74+FC_TRA_DAVI_FR_E!K74</f>
        <v>0</v>
      </c>
      <c r="L74" s="37">
        <f>FC_TRA_DAVI_PA_E!L74+FC_TRA_DAVI_FR_E!L74</f>
        <v>0</v>
      </c>
      <c r="M74" s="37">
        <f>FC_TRA_DAVI_PA_E!M74+FC_TRA_DAVI_FR_E!M74</f>
        <v>0</v>
      </c>
      <c r="N74" s="37">
        <f>FC_TRA_DAVI_PA_E!N74+FC_TRA_DAVI_FR_E!N74</f>
        <v>0</v>
      </c>
      <c r="O74" s="37">
        <f>FC_TRA_DAVI_PA_E!O74+FC_TRA_DAVI_FR_E!O74</f>
        <v>0</v>
      </c>
      <c r="P74" s="37">
        <f>FC_TRA_DAVI_PA_E!P74+FC_TRA_DAVI_FR_E!P74</f>
        <v>0</v>
      </c>
      <c r="Q74" s="37">
        <f>FC_TRA_DAVI_PA_E!Q74+FC_TRA_DAVI_FR_E!Q74</f>
        <v>0</v>
      </c>
      <c r="R74" s="37">
        <f>FC_TRA_DAVI_PA_E!R74+FC_TRA_DAVI_FR_E!R74</f>
        <v>0</v>
      </c>
      <c r="S74" s="37">
        <f>FC_TRA_DAVI_PA_E!S74+FC_TRA_DAVI_FR_E!S74</f>
        <v>0</v>
      </c>
      <c r="T74" s="37">
        <f>FC_TRA_DAVI_PA_E!T74+FC_TRA_DAVI_FR_E!T74</f>
        <v>0</v>
      </c>
      <c r="U74" s="37">
        <f>FC_TRA_DAVI_PA_E!U74+FC_TRA_DAVI_FR_E!U74</f>
        <v>0</v>
      </c>
      <c r="V74" s="37">
        <f>FC_TRA_DAVI_PA_E!V74+FC_TRA_DAVI_FR_E!V74</f>
        <v>0</v>
      </c>
      <c r="W74" s="37">
        <f>FC_TRA_DAVI_PA_E!W74+FC_TRA_DAVI_FR_E!W74</f>
        <v>0</v>
      </c>
      <c r="X74" s="37">
        <f>FC_TRA_DAVI_PA_E!X74+FC_TRA_DAVI_FR_E!X74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FC_TRA_DAVI_PA_E!C75+FC_TRA_DAVI_FR_E!C75</f>
        <v>0</v>
      </c>
      <c r="D75" s="37">
        <f>FC_TRA_DAVI_PA_E!D75+FC_TRA_DAVI_FR_E!D75</f>
        <v>0</v>
      </c>
      <c r="E75" s="37">
        <f>FC_TRA_DAVI_PA_E!E75+FC_TRA_DAVI_FR_E!E75</f>
        <v>0</v>
      </c>
      <c r="F75" s="37">
        <f>FC_TRA_DAVI_PA_E!F75+FC_TRA_DAVI_FR_E!F75</f>
        <v>0</v>
      </c>
      <c r="G75" s="37">
        <f>FC_TRA_DAVI_PA_E!G75+FC_TRA_DAVI_FR_E!G75</f>
        <v>0</v>
      </c>
      <c r="H75" s="37">
        <f>FC_TRA_DAVI_PA_E!H75+FC_TRA_DAVI_FR_E!H75</f>
        <v>0</v>
      </c>
      <c r="I75" s="37">
        <f>FC_TRA_DAVI_PA_E!I75+FC_TRA_DAVI_FR_E!I75</f>
        <v>0</v>
      </c>
      <c r="J75" s="37">
        <f>FC_TRA_DAVI_PA_E!J75+FC_TRA_DAVI_FR_E!J75</f>
        <v>0</v>
      </c>
      <c r="K75" s="37">
        <f>FC_TRA_DAVI_PA_E!K75+FC_TRA_DAVI_FR_E!K75</f>
        <v>0</v>
      </c>
      <c r="L75" s="37">
        <f>FC_TRA_DAVI_PA_E!L75+FC_TRA_DAVI_FR_E!L75</f>
        <v>0</v>
      </c>
      <c r="M75" s="37">
        <f>FC_TRA_DAVI_PA_E!M75+FC_TRA_DAVI_FR_E!M75</f>
        <v>0</v>
      </c>
      <c r="N75" s="37">
        <f>FC_TRA_DAVI_PA_E!N75+FC_TRA_DAVI_FR_E!N75</f>
        <v>0</v>
      </c>
      <c r="O75" s="37">
        <f>FC_TRA_DAVI_PA_E!O75+FC_TRA_DAVI_FR_E!O75</f>
        <v>0</v>
      </c>
      <c r="P75" s="37">
        <f>FC_TRA_DAVI_PA_E!P75+FC_TRA_DAVI_FR_E!P75</f>
        <v>0</v>
      </c>
      <c r="Q75" s="37">
        <f>FC_TRA_DAVI_PA_E!Q75+FC_TRA_DAVI_FR_E!Q75</f>
        <v>0</v>
      </c>
      <c r="R75" s="37">
        <f>FC_TRA_DAVI_PA_E!R75+FC_TRA_DAVI_FR_E!R75</f>
        <v>0</v>
      </c>
      <c r="S75" s="37">
        <f>FC_TRA_DAVI_PA_E!S75+FC_TRA_DAVI_FR_E!S75</f>
        <v>0</v>
      </c>
      <c r="T75" s="37">
        <f>FC_TRA_DAVI_PA_E!T75+FC_TRA_DAVI_FR_E!T75</f>
        <v>0</v>
      </c>
      <c r="U75" s="37">
        <f>FC_TRA_DAVI_PA_E!U75+FC_TRA_DAVI_FR_E!U75</f>
        <v>0</v>
      </c>
      <c r="V75" s="37">
        <f>FC_TRA_DAVI_PA_E!V75+FC_TRA_DAVI_FR_E!V75</f>
        <v>0</v>
      </c>
      <c r="W75" s="37">
        <f>FC_TRA_DAVI_PA_E!W75+FC_TRA_DAVI_FR_E!W75</f>
        <v>0</v>
      </c>
      <c r="X75" s="37">
        <f>FC_TRA_DAVI_PA_E!X75+FC_TRA_DAVI_FR_E!X75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FC_TRA_DAVI_PA_E!C76+FC_TRA_DAVI_FR_E!C76</f>
        <v>0</v>
      </c>
      <c r="D76" s="40">
        <f>FC_TRA_DAVI_PA_E!D76+FC_TRA_DAVI_FR_E!D76</f>
        <v>0</v>
      </c>
      <c r="E76" s="40">
        <f>FC_TRA_DAVI_PA_E!E76+FC_TRA_DAVI_FR_E!E76</f>
        <v>0</v>
      </c>
      <c r="F76" s="40">
        <f>FC_TRA_DAVI_PA_E!F76+FC_TRA_DAVI_FR_E!F76</f>
        <v>0</v>
      </c>
      <c r="G76" s="40">
        <f>FC_TRA_DAVI_PA_E!G76+FC_TRA_DAVI_FR_E!G76</f>
        <v>0</v>
      </c>
      <c r="H76" s="40">
        <f>FC_TRA_DAVI_PA_E!H76+FC_TRA_DAVI_FR_E!H76</f>
        <v>0</v>
      </c>
      <c r="I76" s="40">
        <f>FC_TRA_DAVI_PA_E!I76+FC_TRA_DAVI_FR_E!I76</f>
        <v>0</v>
      </c>
      <c r="J76" s="40">
        <f>FC_TRA_DAVI_PA_E!J76+FC_TRA_DAVI_FR_E!J76</f>
        <v>0</v>
      </c>
      <c r="K76" s="40">
        <f>FC_TRA_DAVI_PA_E!K76+FC_TRA_DAVI_FR_E!K76</f>
        <v>0</v>
      </c>
      <c r="L76" s="40">
        <f>FC_TRA_DAVI_PA_E!L76+FC_TRA_DAVI_FR_E!L76</f>
        <v>0</v>
      </c>
      <c r="M76" s="40">
        <f>FC_TRA_DAVI_PA_E!M76+FC_TRA_DAVI_FR_E!M76</f>
        <v>0</v>
      </c>
      <c r="N76" s="40">
        <f>FC_TRA_DAVI_PA_E!N76+FC_TRA_DAVI_FR_E!N76</f>
        <v>0</v>
      </c>
      <c r="O76" s="40">
        <f>FC_TRA_DAVI_PA_E!O76+FC_TRA_DAVI_FR_E!O76</f>
        <v>0</v>
      </c>
      <c r="P76" s="40">
        <f>FC_TRA_DAVI_PA_E!P76+FC_TRA_DAVI_FR_E!P76</f>
        <v>0</v>
      </c>
      <c r="Q76" s="40">
        <f>FC_TRA_DAVI_PA_E!Q76+FC_TRA_DAVI_FR_E!Q76</f>
        <v>0</v>
      </c>
      <c r="R76" s="40">
        <f>FC_TRA_DAVI_PA_E!R76+FC_TRA_DAVI_FR_E!R76</f>
        <v>0</v>
      </c>
      <c r="S76" s="40">
        <f>FC_TRA_DAVI_PA_E!S76+FC_TRA_DAVI_FR_E!S76</f>
        <v>0</v>
      </c>
      <c r="T76" s="40">
        <f>FC_TRA_DAVI_PA_E!T76+FC_TRA_DAVI_FR_E!T76</f>
        <v>0</v>
      </c>
      <c r="U76" s="40">
        <f>FC_TRA_DAVI_PA_E!U76+FC_TRA_DAVI_FR_E!U76</f>
        <v>0</v>
      </c>
      <c r="V76" s="40">
        <f>FC_TRA_DAVI_PA_E!V76+FC_TRA_DAVI_FR_E!V76</f>
        <v>0</v>
      </c>
      <c r="W76" s="40">
        <f>FC_TRA_DAVI_PA_E!W76+FC_TRA_DAVI_FR_E!W76</f>
        <v>0</v>
      </c>
      <c r="X76" s="40">
        <f>FC_TRA_DAVI_PA_E!X76+FC_TRA_DAVI_FR_E!X76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361</v>
      </c>
      <c r="B1" s="4" t="s">
        <v>364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G22:X22 C22:F22 C71:M71 N71:X71 C33:X33" formulaRange="1"/>
  </ignoredErrors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362</v>
      </c>
      <c r="B1" s="4" t="s">
        <v>363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R22 S22:W22 C71:R71 S71:W71 X22:X33 X52:X62 X70:X76 C33:W33" formulaRange="1"/>
  </ignoredErrors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200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243.97394668959589</v>
      </c>
      <c r="D2" s="31">
        <f t="shared" si="0"/>
        <v>253.23877901977642</v>
      </c>
      <c r="E2" s="31">
        <f t="shared" si="0"/>
        <v>262.50361134995705</v>
      </c>
      <c r="F2" s="31">
        <f t="shared" si="0"/>
        <v>247.0621668099742</v>
      </c>
      <c r="G2" s="31">
        <f t="shared" si="0"/>
        <v>250.15047291487531</v>
      </c>
      <c r="H2" s="31">
        <f t="shared" si="0"/>
        <v>271.76844368013752</v>
      </c>
      <c r="I2" s="31">
        <f t="shared" si="0"/>
        <v>285.15098882201198</v>
      </c>
      <c r="J2" s="31">
        <f t="shared" si="0"/>
        <v>308.82777300085979</v>
      </c>
      <c r="K2" s="31">
        <f t="shared" si="0"/>
        <v>316.76698194325019</v>
      </c>
      <c r="L2" s="31">
        <f t="shared" si="0"/>
        <v>321.92605331040409</v>
      </c>
      <c r="M2" s="31">
        <f t="shared" si="0"/>
        <v>361.13499570077391</v>
      </c>
      <c r="N2" s="31">
        <f t="shared" si="0"/>
        <v>365.26225279449699</v>
      </c>
      <c r="O2" s="31">
        <f t="shared" si="0"/>
        <v>336.37145313843507</v>
      </c>
      <c r="P2" s="31">
        <f t="shared" si="0"/>
        <v>357.00773860705067</v>
      </c>
      <c r="Q2" s="31">
        <f t="shared" si="0"/>
        <v>310.57609630266552</v>
      </c>
      <c r="R2" s="31">
        <f t="shared" si="0"/>
        <v>339.49011177987956</v>
      </c>
      <c r="S2" s="31">
        <f t="shared" si="0"/>
        <v>314.29845227858982</v>
      </c>
      <c r="T2" s="31">
        <f t="shared" si="0"/>
        <v>304.5380911435941</v>
      </c>
      <c r="U2" s="31">
        <f t="shared" si="0"/>
        <v>305.77747205503005</v>
      </c>
      <c r="V2" s="31">
        <f t="shared" si="0"/>
        <v>280.54608770421328</v>
      </c>
      <c r="W2" s="31">
        <f t="shared" ref="W2:X2" si="1">SUM(W3,W17,W22,W25,W26,W51,W52,W71,W74,W75,W76)</f>
        <v>211.92897678417884</v>
      </c>
      <c r="X2" s="31">
        <f t="shared" si="1"/>
        <v>237.37979363714533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f>FC_TRA_DNAVI_DCS_E!C5+FC_TRA_DNAVI_IWW_E!C5</f>
        <v>0</v>
      </c>
      <c r="D5" s="10">
        <f>FC_TRA_DNAVI_DCS_E!D5+FC_TRA_DNAVI_IWW_E!D5</f>
        <v>0</v>
      </c>
      <c r="E5" s="10">
        <f>FC_TRA_DNAVI_DCS_E!E5+FC_TRA_DNAVI_IWW_E!E5</f>
        <v>0</v>
      </c>
      <c r="F5" s="10">
        <f>FC_TRA_DNAVI_DCS_E!F5+FC_TRA_DNAVI_IWW_E!F5</f>
        <v>0</v>
      </c>
      <c r="G5" s="10">
        <f>FC_TRA_DNAVI_DCS_E!G5+FC_TRA_DNAVI_IWW_E!G5</f>
        <v>0</v>
      </c>
      <c r="H5" s="10">
        <f>FC_TRA_DNAVI_DCS_E!H5+FC_TRA_DNAVI_IWW_E!H5</f>
        <v>0</v>
      </c>
      <c r="I5" s="10">
        <f>FC_TRA_DNAVI_DCS_E!I5+FC_TRA_DNAVI_IWW_E!I5</f>
        <v>0</v>
      </c>
      <c r="J5" s="10">
        <f>FC_TRA_DNAVI_DCS_E!J5+FC_TRA_DNAVI_IWW_E!J5</f>
        <v>0</v>
      </c>
      <c r="K5" s="10">
        <f>FC_TRA_DNAVI_DCS_E!K5+FC_TRA_DNAVI_IWW_E!K5</f>
        <v>0</v>
      </c>
      <c r="L5" s="10">
        <f>FC_TRA_DNAVI_DCS_E!L5+FC_TRA_DNAVI_IWW_E!L5</f>
        <v>0</v>
      </c>
      <c r="M5" s="10">
        <f>FC_TRA_DNAVI_DCS_E!M5+FC_TRA_DNAVI_IWW_E!M5</f>
        <v>0</v>
      </c>
      <c r="N5" s="10">
        <f>FC_TRA_DNAVI_DCS_E!N5+FC_TRA_DNAVI_IWW_E!N5</f>
        <v>0</v>
      </c>
      <c r="O5" s="10">
        <f>FC_TRA_DNAVI_DCS_E!O5+FC_TRA_DNAVI_IWW_E!O5</f>
        <v>0</v>
      </c>
      <c r="P5" s="10">
        <f>FC_TRA_DNAVI_DCS_E!P5+FC_TRA_DNAVI_IWW_E!P5</f>
        <v>0</v>
      </c>
      <c r="Q5" s="10">
        <f>FC_TRA_DNAVI_DCS_E!Q5+FC_TRA_DNAVI_IWW_E!Q5</f>
        <v>0</v>
      </c>
      <c r="R5" s="10">
        <f>FC_TRA_DNAVI_DCS_E!R5+FC_TRA_DNAVI_IWW_E!R5</f>
        <v>0</v>
      </c>
      <c r="S5" s="10">
        <f>FC_TRA_DNAVI_DCS_E!S5+FC_TRA_DNAVI_IWW_E!S5</f>
        <v>0</v>
      </c>
      <c r="T5" s="10">
        <f>FC_TRA_DNAVI_DCS_E!T5+FC_TRA_DNAVI_IWW_E!T5</f>
        <v>0</v>
      </c>
      <c r="U5" s="10">
        <f>FC_TRA_DNAVI_DCS_E!U5+FC_TRA_DNAVI_IWW_E!U5</f>
        <v>0</v>
      </c>
      <c r="V5" s="10">
        <f>FC_TRA_DNAVI_DCS_E!V5+FC_TRA_DNAVI_IWW_E!V5</f>
        <v>0</v>
      </c>
      <c r="W5" s="10">
        <f>FC_TRA_DNAVI_DCS_E!W5+FC_TRA_DNAVI_IWW_E!W5</f>
        <v>0</v>
      </c>
      <c r="X5" s="10">
        <f>FC_TRA_DNAVI_DCS_E!X5+FC_TRA_DNAVI_IWW_E!X5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FC_TRA_DNAVI_DCS_E!C6+FC_TRA_DNAVI_IWW_E!C6</f>
        <v>0</v>
      </c>
      <c r="D6" s="10">
        <f>FC_TRA_DNAVI_DCS_E!D6+FC_TRA_DNAVI_IWW_E!D6</f>
        <v>0</v>
      </c>
      <c r="E6" s="10">
        <f>FC_TRA_DNAVI_DCS_E!E6+FC_TRA_DNAVI_IWW_E!E6</f>
        <v>0</v>
      </c>
      <c r="F6" s="10">
        <f>FC_TRA_DNAVI_DCS_E!F6+FC_TRA_DNAVI_IWW_E!F6</f>
        <v>0</v>
      </c>
      <c r="G6" s="10">
        <f>FC_TRA_DNAVI_DCS_E!G6+FC_TRA_DNAVI_IWW_E!G6</f>
        <v>0</v>
      </c>
      <c r="H6" s="10">
        <f>FC_TRA_DNAVI_DCS_E!H6+FC_TRA_DNAVI_IWW_E!H6</f>
        <v>0</v>
      </c>
      <c r="I6" s="10">
        <f>FC_TRA_DNAVI_DCS_E!I6+FC_TRA_DNAVI_IWW_E!I6</f>
        <v>0</v>
      </c>
      <c r="J6" s="10">
        <f>FC_TRA_DNAVI_DCS_E!J6+FC_TRA_DNAVI_IWW_E!J6</f>
        <v>0</v>
      </c>
      <c r="K6" s="10">
        <f>FC_TRA_DNAVI_DCS_E!K6+FC_TRA_DNAVI_IWW_E!K6</f>
        <v>0</v>
      </c>
      <c r="L6" s="10">
        <f>FC_TRA_DNAVI_DCS_E!L6+FC_TRA_DNAVI_IWW_E!L6</f>
        <v>0</v>
      </c>
      <c r="M6" s="10">
        <f>FC_TRA_DNAVI_DCS_E!M6+FC_TRA_DNAVI_IWW_E!M6</f>
        <v>0</v>
      </c>
      <c r="N6" s="10">
        <f>FC_TRA_DNAVI_DCS_E!N6+FC_TRA_DNAVI_IWW_E!N6</f>
        <v>0</v>
      </c>
      <c r="O6" s="10">
        <f>FC_TRA_DNAVI_DCS_E!O6+FC_TRA_DNAVI_IWW_E!O6</f>
        <v>0</v>
      </c>
      <c r="P6" s="10">
        <f>FC_TRA_DNAVI_DCS_E!P6+FC_TRA_DNAVI_IWW_E!P6</f>
        <v>0</v>
      </c>
      <c r="Q6" s="10">
        <f>FC_TRA_DNAVI_DCS_E!Q6+FC_TRA_DNAVI_IWW_E!Q6</f>
        <v>0</v>
      </c>
      <c r="R6" s="10">
        <f>FC_TRA_DNAVI_DCS_E!R6+FC_TRA_DNAVI_IWW_E!R6</f>
        <v>0</v>
      </c>
      <c r="S6" s="10">
        <f>FC_TRA_DNAVI_DCS_E!S6+FC_TRA_DNAVI_IWW_E!S6</f>
        <v>0</v>
      </c>
      <c r="T6" s="10">
        <f>FC_TRA_DNAVI_DCS_E!T6+FC_TRA_DNAVI_IWW_E!T6</f>
        <v>0</v>
      </c>
      <c r="U6" s="10">
        <f>FC_TRA_DNAVI_DCS_E!U6+FC_TRA_DNAVI_IWW_E!U6</f>
        <v>0</v>
      </c>
      <c r="V6" s="10">
        <f>FC_TRA_DNAVI_DCS_E!V6+FC_TRA_DNAVI_IWW_E!V6</f>
        <v>0</v>
      </c>
      <c r="W6" s="10">
        <f>FC_TRA_DNAVI_DCS_E!W6+FC_TRA_DNAVI_IWW_E!W6</f>
        <v>0</v>
      </c>
      <c r="X6" s="10">
        <f>FC_TRA_DNAVI_DCS_E!X6+FC_TRA_DNAVI_IWW_E!X6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FC_TRA_DNAVI_DCS_E!C7+FC_TRA_DNAVI_IWW_E!C7</f>
        <v>0</v>
      </c>
      <c r="D7" s="10">
        <f>FC_TRA_DNAVI_DCS_E!D7+FC_TRA_DNAVI_IWW_E!D7</f>
        <v>0</v>
      </c>
      <c r="E7" s="10">
        <f>FC_TRA_DNAVI_DCS_E!E7+FC_TRA_DNAVI_IWW_E!E7</f>
        <v>0</v>
      </c>
      <c r="F7" s="10">
        <f>FC_TRA_DNAVI_DCS_E!F7+FC_TRA_DNAVI_IWW_E!F7</f>
        <v>0</v>
      </c>
      <c r="G7" s="10">
        <f>FC_TRA_DNAVI_DCS_E!G7+FC_TRA_DNAVI_IWW_E!G7</f>
        <v>0</v>
      </c>
      <c r="H7" s="10">
        <f>FC_TRA_DNAVI_DCS_E!H7+FC_TRA_DNAVI_IWW_E!H7</f>
        <v>0</v>
      </c>
      <c r="I7" s="10">
        <f>FC_TRA_DNAVI_DCS_E!I7+FC_TRA_DNAVI_IWW_E!I7</f>
        <v>0</v>
      </c>
      <c r="J7" s="10">
        <f>FC_TRA_DNAVI_DCS_E!J7+FC_TRA_DNAVI_IWW_E!J7</f>
        <v>0</v>
      </c>
      <c r="K7" s="10">
        <f>FC_TRA_DNAVI_DCS_E!K7+FC_TRA_DNAVI_IWW_E!K7</f>
        <v>0</v>
      </c>
      <c r="L7" s="10">
        <f>FC_TRA_DNAVI_DCS_E!L7+FC_TRA_DNAVI_IWW_E!L7</f>
        <v>0</v>
      </c>
      <c r="M7" s="10">
        <f>FC_TRA_DNAVI_DCS_E!M7+FC_TRA_DNAVI_IWW_E!M7</f>
        <v>0</v>
      </c>
      <c r="N7" s="10">
        <f>FC_TRA_DNAVI_DCS_E!N7+FC_TRA_DNAVI_IWW_E!N7</f>
        <v>0</v>
      </c>
      <c r="O7" s="10">
        <f>FC_TRA_DNAVI_DCS_E!O7+FC_TRA_DNAVI_IWW_E!O7</f>
        <v>0</v>
      </c>
      <c r="P7" s="10">
        <f>FC_TRA_DNAVI_DCS_E!P7+FC_TRA_DNAVI_IWW_E!P7</f>
        <v>0</v>
      </c>
      <c r="Q7" s="10">
        <f>FC_TRA_DNAVI_DCS_E!Q7+FC_TRA_DNAVI_IWW_E!Q7</f>
        <v>0</v>
      </c>
      <c r="R7" s="10">
        <f>FC_TRA_DNAVI_DCS_E!R7+FC_TRA_DNAVI_IWW_E!R7</f>
        <v>0</v>
      </c>
      <c r="S7" s="10">
        <f>FC_TRA_DNAVI_DCS_E!S7+FC_TRA_DNAVI_IWW_E!S7</f>
        <v>0</v>
      </c>
      <c r="T7" s="10">
        <f>FC_TRA_DNAVI_DCS_E!T7+FC_TRA_DNAVI_IWW_E!T7</f>
        <v>0</v>
      </c>
      <c r="U7" s="10">
        <f>FC_TRA_DNAVI_DCS_E!U7+FC_TRA_DNAVI_IWW_E!U7</f>
        <v>0</v>
      </c>
      <c r="V7" s="10">
        <f>FC_TRA_DNAVI_DCS_E!V7+FC_TRA_DNAVI_IWW_E!V7</f>
        <v>0</v>
      </c>
      <c r="W7" s="10">
        <f>FC_TRA_DNAVI_DCS_E!W7+FC_TRA_DNAVI_IWW_E!W7</f>
        <v>0</v>
      </c>
      <c r="X7" s="10">
        <f>FC_TRA_DNAVI_DCS_E!X7+FC_TRA_DNAVI_IWW_E!X7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ref="W8:X8" si="7">SUM(W9:W10)</f>
        <v>0</v>
      </c>
      <c r="X8" s="29">
        <f t="shared" si="7"/>
        <v>0</v>
      </c>
    </row>
    <row r="9" spans="1:24" ht="11.25" customHeight="1" x14ac:dyDescent="0.2">
      <c r="A9" s="41" t="s">
        <v>11</v>
      </c>
      <c r="B9" s="9" t="s">
        <v>12</v>
      </c>
      <c r="C9" s="10">
        <f>FC_TRA_DNAVI_DCS_E!C9+FC_TRA_DNAVI_IWW_E!C9</f>
        <v>0</v>
      </c>
      <c r="D9" s="10">
        <f>FC_TRA_DNAVI_DCS_E!D9+FC_TRA_DNAVI_IWW_E!D9</f>
        <v>0</v>
      </c>
      <c r="E9" s="10">
        <f>FC_TRA_DNAVI_DCS_E!E9+FC_TRA_DNAVI_IWW_E!E9</f>
        <v>0</v>
      </c>
      <c r="F9" s="10">
        <f>FC_TRA_DNAVI_DCS_E!F9+FC_TRA_DNAVI_IWW_E!F9</f>
        <v>0</v>
      </c>
      <c r="G9" s="10">
        <f>FC_TRA_DNAVI_DCS_E!G9+FC_TRA_DNAVI_IWW_E!G9</f>
        <v>0</v>
      </c>
      <c r="H9" s="10">
        <f>FC_TRA_DNAVI_DCS_E!H9+FC_TRA_DNAVI_IWW_E!H9</f>
        <v>0</v>
      </c>
      <c r="I9" s="10">
        <f>FC_TRA_DNAVI_DCS_E!I9+FC_TRA_DNAVI_IWW_E!I9</f>
        <v>0</v>
      </c>
      <c r="J9" s="10">
        <f>FC_TRA_DNAVI_DCS_E!J9+FC_TRA_DNAVI_IWW_E!J9</f>
        <v>0</v>
      </c>
      <c r="K9" s="10">
        <f>FC_TRA_DNAVI_DCS_E!K9+FC_TRA_DNAVI_IWW_E!K9</f>
        <v>0</v>
      </c>
      <c r="L9" s="10">
        <f>FC_TRA_DNAVI_DCS_E!L9+FC_TRA_DNAVI_IWW_E!L9</f>
        <v>0</v>
      </c>
      <c r="M9" s="10">
        <f>FC_TRA_DNAVI_DCS_E!M9+FC_TRA_DNAVI_IWW_E!M9</f>
        <v>0</v>
      </c>
      <c r="N9" s="10">
        <f>FC_TRA_DNAVI_DCS_E!N9+FC_TRA_DNAVI_IWW_E!N9</f>
        <v>0</v>
      </c>
      <c r="O9" s="10">
        <f>FC_TRA_DNAVI_DCS_E!O9+FC_TRA_DNAVI_IWW_E!O9</f>
        <v>0</v>
      </c>
      <c r="P9" s="10">
        <f>FC_TRA_DNAVI_DCS_E!P9+FC_TRA_DNAVI_IWW_E!P9</f>
        <v>0</v>
      </c>
      <c r="Q9" s="10">
        <f>FC_TRA_DNAVI_DCS_E!Q9+FC_TRA_DNAVI_IWW_E!Q9</f>
        <v>0</v>
      </c>
      <c r="R9" s="10">
        <f>FC_TRA_DNAVI_DCS_E!R9+FC_TRA_DNAVI_IWW_E!R9</f>
        <v>0</v>
      </c>
      <c r="S9" s="10">
        <f>FC_TRA_DNAVI_DCS_E!S9+FC_TRA_DNAVI_IWW_E!S9</f>
        <v>0</v>
      </c>
      <c r="T9" s="10">
        <f>FC_TRA_DNAVI_DCS_E!T9+FC_TRA_DNAVI_IWW_E!T9</f>
        <v>0</v>
      </c>
      <c r="U9" s="10">
        <f>FC_TRA_DNAVI_DCS_E!U9+FC_TRA_DNAVI_IWW_E!U9</f>
        <v>0</v>
      </c>
      <c r="V9" s="10">
        <f>FC_TRA_DNAVI_DCS_E!V9+FC_TRA_DNAVI_IWW_E!V9</f>
        <v>0</v>
      </c>
      <c r="W9" s="10">
        <f>FC_TRA_DNAVI_DCS_E!W9+FC_TRA_DNAVI_IWW_E!W9</f>
        <v>0</v>
      </c>
      <c r="X9" s="10">
        <f>FC_TRA_DNAVI_DCS_E!X9+FC_TRA_DNAVI_IWW_E!X9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FC_TRA_DNAVI_DCS_E!C10+FC_TRA_DNAVI_IWW_E!C10</f>
        <v>0</v>
      </c>
      <c r="D10" s="10">
        <f>FC_TRA_DNAVI_DCS_E!D10+FC_TRA_DNAVI_IWW_E!D10</f>
        <v>0</v>
      </c>
      <c r="E10" s="10">
        <f>FC_TRA_DNAVI_DCS_E!E10+FC_TRA_DNAVI_IWW_E!E10</f>
        <v>0</v>
      </c>
      <c r="F10" s="10">
        <f>FC_TRA_DNAVI_DCS_E!F10+FC_TRA_DNAVI_IWW_E!F10</f>
        <v>0</v>
      </c>
      <c r="G10" s="10">
        <f>FC_TRA_DNAVI_DCS_E!G10+FC_TRA_DNAVI_IWW_E!G10</f>
        <v>0</v>
      </c>
      <c r="H10" s="10">
        <f>FC_TRA_DNAVI_DCS_E!H10+FC_TRA_DNAVI_IWW_E!H10</f>
        <v>0</v>
      </c>
      <c r="I10" s="10">
        <f>FC_TRA_DNAVI_DCS_E!I10+FC_TRA_DNAVI_IWW_E!I10</f>
        <v>0</v>
      </c>
      <c r="J10" s="10">
        <f>FC_TRA_DNAVI_DCS_E!J10+FC_TRA_DNAVI_IWW_E!J10</f>
        <v>0</v>
      </c>
      <c r="K10" s="10">
        <f>FC_TRA_DNAVI_DCS_E!K10+FC_TRA_DNAVI_IWW_E!K10</f>
        <v>0</v>
      </c>
      <c r="L10" s="10">
        <f>FC_TRA_DNAVI_DCS_E!L10+FC_TRA_DNAVI_IWW_E!L10</f>
        <v>0</v>
      </c>
      <c r="M10" s="10">
        <f>FC_TRA_DNAVI_DCS_E!M10+FC_TRA_DNAVI_IWW_E!M10</f>
        <v>0</v>
      </c>
      <c r="N10" s="10">
        <f>FC_TRA_DNAVI_DCS_E!N10+FC_TRA_DNAVI_IWW_E!N10</f>
        <v>0</v>
      </c>
      <c r="O10" s="10">
        <f>FC_TRA_DNAVI_DCS_E!O10+FC_TRA_DNAVI_IWW_E!O10</f>
        <v>0</v>
      </c>
      <c r="P10" s="10">
        <f>FC_TRA_DNAVI_DCS_E!P10+FC_TRA_DNAVI_IWW_E!P10</f>
        <v>0</v>
      </c>
      <c r="Q10" s="10">
        <f>FC_TRA_DNAVI_DCS_E!Q10+FC_TRA_DNAVI_IWW_E!Q10</f>
        <v>0</v>
      </c>
      <c r="R10" s="10">
        <f>FC_TRA_DNAVI_DCS_E!R10+FC_TRA_DNAVI_IWW_E!R10</f>
        <v>0</v>
      </c>
      <c r="S10" s="10">
        <f>FC_TRA_DNAVI_DCS_E!S10+FC_TRA_DNAVI_IWW_E!S10</f>
        <v>0</v>
      </c>
      <c r="T10" s="10">
        <f>FC_TRA_DNAVI_DCS_E!T10+FC_TRA_DNAVI_IWW_E!T10</f>
        <v>0</v>
      </c>
      <c r="U10" s="10">
        <f>FC_TRA_DNAVI_DCS_E!U10+FC_TRA_DNAVI_IWW_E!U10</f>
        <v>0</v>
      </c>
      <c r="V10" s="10">
        <f>FC_TRA_DNAVI_DCS_E!V10+FC_TRA_DNAVI_IWW_E!V10</f>
        <v>0</v>
      </c>
      <c r="W10" s="10">
        <f>FC_TRA_DNAVI_DCS_E!W10+FC_TRA_DNAVI_IWW_E!W10</f>
        <v>0</v>
      </c>
      <c r="X10" s="10">
        <f>FC_TRA_DNAVI_DCS_E!X10+FC_TRA_DNAVI_IWW_E!X10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ref="W11:X11" si="9">SUM(W12:W16)</f>
        <v>0</v>
      </c>
      <c r="X11" s="29">
        <f t="shared" si="9"/>
        <v>0</v>
      </c>
    </row>
    <row r="12" spans="1:24" ht="11.25" customHeight="1" x14ac:dyDescent="0.2">
      <c r="A12" s="41" t="s">
        <v>15</v>
      </c>
      <c r="B12" s="9" t="s">
        <v>16</v>
      </c>
      <c r="C12" s="10">
        <f>FC_TRA_DNAVI_DCS_E!C12+FC_TRA_DNAVI_IWW_E!C12</f>
        <v>0</v>
      </c>
      <c r="D12" s="10">
        <f>FC_TRA_DNAVI_DCS_E!D12+FC_TRA_DNAVI_IWW_E!D12</f>
        <v>0</v>
      </c>
      <c r="E12" s="10">
        <f>FC_TRA_DNAVI_DCS_E!E12+FC_TRA_DNAVI_IWW_E!E12</f>
        <v>0</v>
      </c>
      <c r="F12" s="10">
        <f>FC_TRA_DNAVI_DCS_E!F12+FC_TRA_DNAVI_IWW_E!F12</f>
        <v>0</v>
      </c>
      <c r="G12" s="10">
        <f>FC_TRA_DNAVI_DCS_E!G12+FC_TRA_DNAVI_IWW_E!G12</f>
        <v>0</v>
      </c>
      <c r="H12" s="10">
        <f>FC_TRA_DNAVI_DCS_E!H12+FC_TRA_DNAVI_IWW_E!H12</f>
        <v>0</v>
      </c>
      <c r="I12" s="10">
        <f>FC_TRA_DNAVI_DCS_E!I12+FC_TRA_DNAVI_IWW_E!I12</f>
        <v>0</v>
      </c>
      <c r="J12" s="10">
        <f>FC_TRA_DNAVI_DCS_E!J12+FC_TRA_DNAVI_IWW_E!J12</f>
        <v>0</v>
      </c>
      <c r="K12" s="10">
        <f>FC_TRA_DNAVI_DCS_E!K12+FC_TRA_DNAVI_IWW_E!K12</f>
        <v>0</v>
      </c>
      <c r="L12" s="10">
        <f>FC_TRA_DNAVI_DCS_E!L12+FC_TRA_DNAVI_IWW_E!L12</f>
        <v>0</v>
      </c>
      <c r="M12" s="10">
        <f>FC_TRA_DNAVI_DCS_E!M12+FC_TRA_DNAVI_IWW_E!M12</f>
        <v>0</v>
      </c>
      <c r="N12" s="10">
        <f>FC_TRA_DNAVI_DCS_E!N12+FC_TRA_DNAVI_IWW_E!N12</f>
        <v>0</v>
      </c>
      <c r="O12" s="10">
        <f>FC_TRA_DNAVI_DCS_E!O12+FC_TRA_DNAVI_IWW_E!O12</f>
        <v>0</v>
      </c>
      <c r="P12" s="10">
        <f>FC_TRA_DNAVI_DCS_E!P12+FC_TRA_DNAVI_IWW_E!P12</f>
        <v>0</v>
      </c>
      <c r="Q12" s="10">
        <f>FC_TRA_DNAVI_DCS_E!Q12+FC_TRA_DNAVI_IWW_E!Q12</f>
        <v>0</v>
      </c>
      <c r="R12" s="10">
        <f>FC_TRA_DNAVI_DCS_E!R12+FC_TRA_DNAVI_IWW_E!R12</f>
        <v>0</v>
      </c>
      <c r="S12" s="10">
        <f>FC_TRA_DNAVI_DCS_E!S12+FC_TRA_DNAVI_IWW_E!S12</f>
        <v>0</v>
      </c>
      <c r="T12" s="10">
        <f>FC_TRA_DNAVI_DCS_E!T12+FC_TRA_DNAVI_IWW_E!T12</f>
        <v>0</v>
      </c>
      <c r="U12" s="10">
        <f>FC_TRA_DNAVI_DCS_E!U12+FC_TRA_DNAVI_IWW_E!U12</f>
        <v>0</v>
      </c>
      <c r="V12" s="10">
        <f>FC_TRA_DNAVI_DCS_E!V12+FC_TRA_DNAVI_IWW_E!V12</f>
        <v>0</v>
      </c>
      <c r="W12" s="10">
        <f>FC_TRA_DNAVI_DCS_E!W12+FC_TRA_DNAVI_IWW_E!W12</f>
        <v>0</v>
      </c>
      <c r="X12" s="10">
        <f>FC_TRA_DNAVI_DCS_E!X12+FC_TRA_DNAVI_IWW_E!X12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FC_TRA_DNAVI_DCS_E!C13+FC_TRA_DNAVI_IWW_E!C13</f>
        <v>0</v>
      </c>
      <c r="D13" s="10">
        <f>FC_TRA_DNAVI_DCS_E!D13+FC_TRA_DNAVI_IWW_E!D13</f>
        <v>0</v>
      </c>
      <c r="E13" s="10">
        <f>FC_TRA_DNAVI_DCS_E!E13+FC_TRA_DNAVI_IWW_E!E13</f>
        <v>0</v>
      </c>
      <c r="F13" s="10">
        <f>FC_TRA_DNAVI_DCS_E!F13+FC_TRA_DNAVI_IWW_E!F13</f>
        <v>0</v>
      </c>
      <c r="G13" s="10">
        <f>FC_TRA_DNAVI_DCS_E!G13+FC_TRA_DNAVI_IWW_E!G13</f>
        <v>0</v>
      </c>
      <c r="H13" s="10">
        <f>FC_TRA_DNAVI_DCS_E!H13+FC_TRA_DNAVI_IWW_E!H13</f>
        <v>0</v>
      </c>
      <c r="I13" s="10">
        <f>FC_TRA_DNAVI_DCS_E!I13+FC_TRA_DNAVI_IWW_E!I13</f>
        <v>0</v>
      </c>
      <c r="J13" s="10">
        <f>FC_TRA_DNAVI_DCS_E!J13+FC_TRA_DNAVI_IWW_E!J13</f>
        <v>0</v>
      </c>
      <c r="K13" s="10">
        <f>FC_TRA_DNAVI_DCS_E!K13+FC_TRA_DNAVI_IWW_E!K13</f>
        <v>0</v>
      </c>
      <c r="L13" s="10">
        <f>FC_TRA_DNAVI_DCS_E!L13+FC_TRA_DNAVI_IWW_E!L13</f>
        <v>0</v>
      </c>
      <c r="M13" s="10">
        <f>FC_TRA_DNAVI_DCS_E!M13+FC_TRA_DNAVI_IWW_E!M13</f>
        <v>0</v>
      </c>
      <c r="N13" s="10">
        <f>FC_TRA_DNAVI_DCS_E!N13+FC_TRA_DNAVI_IWW_E!N13</f>
        <v>0</v>
      </c>
      <c r="O13" s="10">
        <f>FC_TRA_DNAVI_DCS_E!O13+FC_TRA_DNAVI_IWW_E!O13</f>
        <v>0</v>
      </c>
      <c r="P13" s="10">
        <f>FC_TRA_DNAVI_DCS_E!P13+FC_TRA_DNAVI_IWW_E!P13</f>
        <v>0</v>
      </c>
      <c r="Q13" s="10">
        <f>FC_TRA_DNAVI_DCS_E!Q13+FC_TRA_DNAVI_IWW_E!Q13</f>
        <v>0</v>
      </c>
      <c r="R13" s="10">
        <f>FC_TRA_DNAVI_DCS_E!R13+FC_TRA_DNAVI_IWW_E!R13</f>
        <v>0</v>
      </c>
      <c r="S13" s="10">
        <f>FC_TRA_DNAVI_DCS_E!S13+FC_TRA_DNAVI_IWW_E!S13</f>
        <v>0</v>
      </c>
      <c r="T13" s="10">
        <f>FC_TRA_DNAVI_DCS_E!T13+FC_TRA_DNAVI_IWW_E!T13</f>
        <v>0</v>
      </c>
      <c r="U13" s="10">
        <f>FC_TRA_DNAVI_DCS_E!U13+FC_TRA_DNAVI_IWW_E!U13</f>
        <v>0</v>
      </c>
      <c r="V13" s="10">
        <f>FC_TRA_DNAVI_DCS_E!V13+FC_TRA_DNAVI_IWW_E!V13</f>
        <v>0</v>
      </c>
      <c r="W13" s="10">
        <f>FC_TRA_DNAVI_DCS_E!W13+FC_TRA_DNAVI_IWW_E!W13</f>
        <v>0</v>
      </c>
      <c r="X13" s="10">
        <f>FC_TRA_DNAVI_DCS_E!X13+FC_TRA_DNAVI_IWW_E!X13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FC_TRA_DNAVI_DCS_E!C14+FC_TRA_DNAVI_IWW_E!C14</f>
        <v>0</v>
      </c>
      <c r="D14" s="10">
        <f>FC_TRA_DNAVI_DCS_E!D14+FC_TRA_DNAVI_IWW_E!D14</f>
        <v>0</v>
      </c>
      <c r="E14" s="10">
        <f>FC_TRA_DNAVI_DCS_E!E14+FC_TRA_DNAVI_IWW_E!E14</f>
        <v>0</v>
      </c>
      <c r="F14" s="10">
        <f>FC_TRA_DNAVI_DCS_E!F14+FC_TRA_DNAVI_IWW_E!F14</f>
        <v>0</v>
      </c>
      <c r="G14" s="10">
        <f>FC_TRA_DNAVI_DCS_E!G14+FC_TRA_DNAVI_IWW_E!G14</f>
        <v>0</v>
      </c>
      <c r="H14" s="10">
        <f>FC_TRA_DNAVI_DCS_E!H14+FC_TRA_DNAVI_IWW_E!H14</f>
        <v>0</v>
      </c>
      <c r="I14" s="10">
        <f>FC_TRA_DNAVI_DCS_E!I14+FC_TRA_DNAVI_IWW_E!I14</f>
        <v>0</v>
      </c>
      <c r="J14" s="10">
        <f>FC_TRA_DNAVI_DCS_E!J14+FC_TRA_DNAVI_IWW_E!J14</f>
        <v>0</v>
      </c>
      <c r="K14" s="10">
        <f>FC_TRA_DNAVI_DCS_E!K14+FC_TRA_DNAVI_IWW_E!K14</f>
        <v>0</v>
      </c>
      <c r="L14" s="10">
        <f>FC_TRA_DNAVI_DCS_E!L14+FC_TRA_DNAVI_IWW_E!L14</f>
        <v>0</v>
      </c>
      <c r="M14" s="10">
        <f>FC_TRA_DNAVI_DCS_E!M14+FC_TRA_DNAVI_IWW_E!M14</f>
        <v>0</v>
      </c>
      <c r="N14" s="10">
        <f>FC_TRA_DNAVI_DCS_E!N14+FC_TRA_DNAVI_IWW_E!N14</f>
        <v>0</v>
      </c>
      <c r="O14" s="10">
        <f>FC_TRA_DNAVI_DCS_E!O14+FC_TRA_DNAVI_IWW_E!O14</f>
        <v>0</v>
      </c>
      <c r="P14" s="10">
        <f>FC_TRA_DNAVI_DCS_E!P14+FC_TRA_DNAVI_IWW_E!P14</f>
        <v>0</v>
      </c>
      <c r="Q14" s="10">
        <f>FC_TRA_DNAVI_DCS_E!Q14+FC_TRA_DNAVI_IWW_E!Q14</f>
        <v>0</v>
      </c>
      <c r="R14" s="10">
        <f>FC_TRA_DNAVI_DCS_E!R14+FC_TRA_DNAVI_IWW_E!R14</f>
        <v>0</v>
      </c>
      <c r="S14" s="10">
        <f>FC_TRA_DNAVI_DCS_E!S14+FC_TRA_DNAVI_IWW_E!S14</f>
        <v>0</v>
      </c>
      <c r="T14" s="10">
        <f>FC_TRA_DNAVI_DCS_E!T14+FC_TRA_DNAVI_IWW_E!T14</f>
        <v>0</v>
      </c>
      <c r="U14" s="10">
        <f>FC_TRA_DNAVI_DCS_E!U14+FC_TRA_DNAVI_IWW_E!U14</f>
        <v>0</v>
      </c>
      <c r="V14" s="10">
        <f>FC_TRA_DNAVI_DCS_E!V14+FC_TRA_DNAVI_IWW_E!V14</f>
        <v>0</v>
      </c>
      <c r="W14" s="10">
        <f>FC_TRA_DNAVI_DCS_E!W14+FC_TRA_DNAVI_IWW_E!W14</f>
        <v>0</v>
      </c>
      <c r="X14" s="10">
        <f>FC_TRA_DNAVI_DCS_E!X14+FC_TRA_DNAVI_IWW_E!X14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FC_TRA_DNAVI_DCS_E!C15+FC_TRA_DNAVI_IWW_E!C15</f>
        <v>0</v>
      </c>
      <c r="D15" s="10">
        <f>FC_TRA_DNAVI_DCS_E!D15+FC_TRA_DNAVI_IWW_E!D15</f>
        <v>0</v>
      </c>
      <c r="E15" s="10">
        <f>FC_TRA_DNAVI_DCS_E!E15+FC_TRA_DNAVI_IWW_E!E15</f>
        <v>0</v>
      </c>
      <c r="F15" s="10">
        <f>FC_TRA_DNAVI_DCS_E!F15+FC_TRA_DNAVI_IWW_E!F15</f>
        <v>0</v>
      </c>
      <c r="G15" s="10">
        <f>FC_TRA_DNAVI_DCS_E!G15+FC_TRA_DNAVI_IWW_E!G15</f>
        <v>0</v>
      </c>
      <c r="H15" s="10">
        <f>FC_TRA_DNAVI_DCS_E!H15+FC_TRA_DNAVI_IWW_E!H15</f>
        <v>0</v>
      </c>
      <c r="I15" s="10">
        <f>FC_TRA_DNAVI_DCS_E!I15+FC_TRA_DNAVI_IWW_E!I15</f>
        <v>0</v>
      </c>
      <c r="J15" s="10">
        <f>FC_TRA_DNAVI_DCS_E!J15+FC_TRA_DNAVI_IWW_E!J15</f>
        <v>0</v>
      </c>
      <c r="K15" s="10">
        <f>FC_TRA_DNAVI_DCS_E!K15+FC_TRA_DNAVI_IWW_E!K15</f>
        <v>0</v>
      </c>
      <c r="L15" s="10">
        <f>FC_TRA_DNAVI_DCS_E!L15+FC_TRA_DNAVI_IWW_E!L15</f>
        <v>0</v>
      </c>
      <c r="M15" s="10">
        <f>FC_TRA_DNAVI_DCS_E!M15+FC_TRA_DNAVI_IWW_E!M15</f>
        <v>0</v>
      </c>
      <c r="N15" s="10">
        <f>FC_TRA_DNAVI_DCS_E!N15+FC_TRA_DNAVI_IWW_E!N15</f>
        <v>0</v>
      </c>
      <c r="O15" s="10">
        <f>FC_TRA_DNAVI_DCS_E!O15+FC_TRA_DNAVI_IWW_E!O15</f>
        <v>0</v>
      </c>
      <c r="P15" s="10">
        <f>FC_TRA_DNAVI_DCS_E!P15+FC_TRA_DNAVI_IWW_E!P15</f>
        <v>0</v>
      </c>
      <c r="Q15" s="10">
        <f>FC_TRA_DNAVI_DCS_E!Q15+FC_TRA_DNAVI_IWW_E!Q15</f>
        <v>0</v>
      </c>
      <c r="R15" s="10">
        <f>FC_TRA_DNAVI_DCS_E!R15+FC_TRA_DNAVI_IWW_E!R15</f>
        <v>0</v>
      </c>
      <c r="S15" s="10">
        <f>FC_TRA_DNAVI_DCS_E!S15+FC_TRA_DNAVI_IWW_E!S15</f>
        <v>0</v>
      </c>
      <c r="T15" s="10">
        <f>FC_TRA_DNAVI_DCS_E!T15+FC_TRA_DNAVI_IWW_E!T15</f>
        <v>0</v>
      </c>
      <c r="U15" s="10">
        <f>FC_TRA_DNAVI_DCS_E!U15+FC_TRA_DNAVI_IWW_E!U15</f>
        <v>0</v>
      </c>
      <c r="V15" s="10">
        <f>FC_TRA_DNAVI_DCS_E!V15+FC_TRA_DNAVI_IWW_E!V15</f>
        <v>0</v>
      </c>
      <c r="W15" s="10">
        <f>FC_TRA_DNAVI_DCS_E!W15+FC_TRA_DNAVI_IWW_E!W15</f>
        <v>0</v>
      </c>
      <c r="X15" s="10">
        <f>FC_TRA_DNAVI_DCS_E!X15+FC_TRA_DNAVI_IWW_E!X15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FC_TRA_DNAVI_DCS_E!C16+FC_TRA_DNAVI_IWW_E!C16</f>
        <v>0</v>
      </c>
      <c r="D16" s="10">
        <f>FC_TRA_DNAVI_DCS_E!D16+FC_TRA_DNAVI_IWW_E!D16</f>
        <v>0</v>
      </c>
      <c r="E16" s="10">
        <f>FC_TRA_DNAVI_DCS_E!E16+FC_TRA_DNAVI_IWW_E!E16</f>
        <v>0</v>
      </c>
      <c r="F16" s="10">
        <f>FC_TRA_DNAVI_DCS_E!F16+FC_TRA_DNAVI_IWW_E!F16</f>
        <v>0</v>
      </c>
      <c r="G16" s="10">
        <f>FC_TRA_DNAVI_DCS_E!G16+FC_TRA_DNAVI_IWW_E!G16</f>
        <v>0</v>
      </c>
      <c r="H16" s="10">
        <f>FC_TRA_DNAVI_DCS_E!H16+FC_TRA_DNAVI_IWW_E!H16</f>
        <v>0</v>
      </c>
      <c r="I16" s="10">
        <f>FC_TRA_DNAVI_DCS_E!I16+FC_TRA_DNAVI_IWW_E!I16</f>
        <v>0</v>
      </c>
      <c r="J16" s="10">
        <f>FC_TRA_DNAVI_DCS_E!J16+FC_TRA_DNAVI_IWW_E!J16</f>
        <v>0</v>
      </c>
      <c r="K16" s="10">
        <f>FC_TRA_DNAVI_DCS_E!K16+FC_TRA_DNAVI_IWW_E!K16</f>
        <v>0</v>
      </c>
      <c r="L16" s="10">
        <f>FC_TRA_DNAVI_DCS_E!L16+FC_TRA_DNAVI_IWW_E!L16</f>
        <v>0</v>
      </c>
      <c r="M16" s="10">
        <f>FC_TRA_DNAVI_DCS_E!M16+FC_TRA_DNAVI_IWW_E!M16</f>
        <v>0</v>
      </c>
      <c r="N16" s="10">
        <f>FC_TRA_DNAVI_DCS_E!N16+FC_TRA_DNAVI_IWW_E!N16</f>
        <v>0</v>
      </c>
      <c r="O16" s="10">
        <f>FC_TRA_DNAVI_DCS_E!O16+FC_TRA_DNAVI_IWW_E!O16</f>
        <v>0</v>
      </c>
      <c r="P16" s="10">
        <f>FC_TRA_DNAVI_DCS_E!P16+FC_TRA_DNAVI_IWW_E!P16</f>
        <v>0</v>
      </c>
      <c r="Q16" s="10">
        <f>FC_TRA_DNAVI_DCS_E!Q16+FC_TRA_DNAVI_IWW_E!Q16</f>
        <v>0</v>
      </c>
      <c r="R16" s="10">
        <f>FC_TRA_DNAVI_DCS_E!R16+FC_TRA_DNAVI_IWW_E!R16</f>
        <v>0</v>
      </c>
      <c r="S16" s="10">
        <f>FC_TRA_DNAVI_DCS_E!S16+FC_TRA_DNAVI_IWW_E!S16</f>
        <v>0</v>
      </c>
      <c r="T16" s="10">
        <f>FC_TRA_DNAVI_DCS_E!T16+FC_TRA_DNAVI_IWW_E!T16</f>
        <v>0</v>
      </c>
      <c r="U16" s="10">
        <f>FC_TRA_DNAVI_DCS_E!U16+FC_TRA_DNAVI_IWW_E!U16</f>
        <v>0</v>
      </c>
      <c r="V16" s="10">
        <f>FC_TRA_DNAVI_DCS_E!V16+FC_TRA_DNAVI_IWW_E!V16</f>
        <v>0</v>
      </c>
      <c r="W16" s="10">
        <f>FC_TRA_DNAVI_DCS_E!W16+FC_TRA_DNAVI_IWW_E!W16</f>
        <v>0</v>
      </c>
      <c r="X16" s="10">
        <f>FC_TRA_DNAVI_DCS_E!X16+FC_TRA_DNAVI_IWW_E!X16</f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ref="W17:X17" si="11">SUM(W18:W21)</f>
        <v>0</v>
      </c>
      <c r="X17" s="37">
        <f t="shared" si="11"/>
        <v>0</v>
      </c>
    </row>
    <row r="18" spans="1:24" ht="11.25" customHeight="1" x14ac:dyDescent="0.2">
      <c r="A18" s="42" t="s">
        <v>27</v>
      </c>
      <c r="B18" s="9" t="s">
        <v>28</v>
      </c>
      <c r="C18" s="10">
        <f>FC_TRA_DNAVI_DCS_E!C18+FC_TRA_DNAVI_IWW_E!C18</f>
        <v>0</v>
      </c>
      <c r="D18" s="10">
        <f>FC_TRA_DNAVI_DCS_E!D18+FC_TRA_DNAVI_IWW_E!D18</f>
        <v>0</v>
      </c>
      <c r="E18" s="10">
        <f>FC_TRA_DNAVI_DCS_E!E18+FC_TRA_DNAVI_IWW_E!E18</f>
        <v>0</v>
      </c>
      <c r="F18" s="10">
        <f>FC_TRA_DNAVI_DCS_E!F18+FC_TRA_DNAVI_IWW_E!F18</f>
        <v>0</v>
      </c>
      <c r="G18" s="10">
        <f>FC_TRA_DNAVI_DCS_E!G18+FC_TRA_DNAVI_IWW_E!G18</f>
        <v>0</v>
      </c>
      <c r="H18" s="10">
        <f>FC_TRA_DNAVI_DCS_E!H18+FC_TRA_DNAVI_IWW_E!H18</f>
        <v>0</v>
      </c>
      <c r="I18" s="10">
        <f>FC_TRA_DNAVI_DCS_E!I18+FC_TRA_DNAVI_IWW_E!I18</f>
        <v>0</v>
      </c>
      <c r="J18" s="10">
        <f>FC_TRA_DNAVI_DCS_E!J18+FC_TRA_DNAVI_IWW_E!J18</f>
        <v>0</v>
      </c>
      <c r="K18" s="10">
        <f>FC_TRA_DNAVI_DCS_E!K18+FC_TRA_DNAVI_IWW_E!K18</f>
        <v>0</v>
      </c>
      <c r="L18" s="10">
        <f>FC_TRA_DNAVI_DCS_E!L18+FC_TRA_DNAVI_IWW_E!L18</f>
        <v>0</v>
      </c>
      <c r="M18" s="10">
        <f>FC_TRA_DNAVI_DCS_E!M18+FC_TRA_DNAVI_IWW_E!M18</f>
        <v>0</v>
      </c>
      <c r="N18" s="10">
        <f>FC_TRA_DNAVI_DCS_E!N18+FC_TRA_DNAVI_IWW_E!N18</f>
        <v>0</v>
      </c>
      <c r="O18" s="10">
        <f>FC_TRA_DNAVI_DCS_E!O18+FC_TRA_DNAVI_IWW_E!O18</f>
        <v>0</v>
      </c>
      <c r="P18" s="10">
        <f>FC_TRA_DNAVI_DCS_E!P18+FC_TRA_DNAVI_IWW_E!P18</f>
        <v>0</v>
      </c>
      <c r="Q18" s="10">
        <f>FC_TRA_DNAVI_DCS_E!Q18+FC_TRA_DNAVI_IWW_E!Q18</f>
        <v>0</v>
      </c>
      <c r="R18" s="10">
        <f>FC_TRA_DNAVI_DCS_E!R18+FC_TRA_DNAVI_IWW_E!R18</f>
        <v>0</v>
      </c>
      <c r="S18" s="10">
        <f>FC_TRA_DNAVI_DCS_E!S18+FC_TRA_DNAVI_IWW_E!S18</f>
        <v>0</v>
      </c>
      <c r="T18" s="10">
        <f>FC_TRA_DNAVI_DCS_E!T18+FC_TRA_DNAVI_IWW_E!T18</f>
        <v>0</v>
      </c>
      <c r="U18" s="10">
        <f>FC_TRA_DNAVI_DCS_E!U18+FC_TRA_DNAVI_IWW_E!U18</f>
        <v>0</v>
      </c>
      <c r="V18" s="10">
        <f>FC_TRA_DNAVI_DCS_E!V18+FC_TRA_DNAVI_IWW_E!V18</f>
        <v>0</v>
      </c>
      <c r="W18" s="10">
        <f>FC_TRA_DNAVI_DCS_E!W18+FC_TRA_DNAVI_IWW_E!W18</f>
        <v>0</v>
      </c>
      <c r="X18" s="10">
        <f>FC_TRA_DNAVI_DCS_E!X18+FC_TRA_DNAVI_IWW_E!X18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FC_TRA_DNAVI_DCS_E!C19+FC_TRA_DNAVI_IWW_E!C19</f>
        <v>0</v>
      </c>
      <c r="D19" s="10">
        <f>FC_TRA_DNAVI_DCS_E!D19+FC_TRA_DNAVI_IWW_E!D19</f>
        <v>0</v>
      </c>
      <c r="E19" s="10">
        <f>FC_TRA_DNAVI_DCS_E!E19+FC_TRA_DNAVI_IWW_E!E19</f>
        <v>0</v>
      </c>
      <c r="F19" s="10">
        <f>FC_TRA_DNAVI_DCS_E!F19+FC_TRA_DNAVI_IWW_E!F19</f>
        <v>0</v>
      </c>
      <c r="G19" s="10">
        <f>FC_TRA_DNAVI_DCS_E!G19+FC_TRA_DNAVI_IWW_E!G19</f>
        <v>0</v>
      </c>
      <c r="H19" s="10">
        <f>FC_TRA_DNAVI_DCS_E!H19+FC_TRA_DNAVI_IWW_E!H19</f>
        <v>0</v>
      </c>
      <c r="I19" s="10">
        <f>FC_TRA_DNAVI_DCS_E!I19+FC_TRA_DNAVI_IWW_E!I19</f>
        <v>0</v>
      </c>
      <c r="J19" s="10">
        <f>FC_TRA_DNAVI_DCS_E!J19+FC_TRA_DNAVI_IWW_E!J19</f>
        <v>0</v>
      </c>
      <c r="K19" s="10">
        <f>FC_TRA_DNAVI_DCS_E!K19+FC_TRA_DNAVI_IWW_E!K19</f>
        <v>0</v>
      </c>
      <c r="L19" s="10">
        <f>FC_TRA_DNAVI_DCS_E!L19+FC_TRA_DNAVI_IWW_E!L19</f>
        <v>0</v>
      </c>
      <c r="M19" s="10">
        <f>FC_TRA_DNAVI_DCS_E!M19+FC_TRA_DNAVI_IWW_E!M19</f>
        <v>0</v>
      </c>
      <c r="N19" s="10">
        <f>FC_TRA_DNAVI_DCS_E!N19+FC_TRA_DNAVI_IWW_E!N19</f>
        <v>0</v>
      </c>
      <c r="O19" s="10">
        <f>FC_TRA_DNAVI_DCS_E!O19+FC_TRA_DNAVI_IWW_E!O19</f>
        <v>0</v>
      </c>
      <c r="P19" s="10">
        <f>FC_TRA_DNAVI_DCS_E!P19+FC_TRA_DNAVI_IWW_E!P19</f>
        <v>0</v>
      </c>
      <c r="Q19" s="10">
        <f>FC_TRA_DNAVI_DCS_E!Q19+FC_TRA_DNAVI_IWW_E!Q19</f>
        <v>0</v>
      </c>
      <c r="R19" s="10">
        <f>FC_TRA_DNAVI_DCS_E!R19+FC_TRA_DNAVI_IWW_E!R19</f>
        <v>0</v>
      </c>
      <c r="S19" s="10">
        <f>FC_TRA_DNAVI_DCS_E!S19+FC_TRA_DNAVI_IWW_E!S19</f>
        <v>0</v>
      </c>
      <c r="T19" s="10">
        <f>FC_TRA_DNAVI_DCS_E!T19+FC_TRA_DNAVI_IWW_E!T19</f>
        <v>0</v>
      </c>
      <c r="U19" s="10">
        <f>FC_TRA_DNAVI_DCS_E!U19+FC_TRA_DNAVI_IWW_E!U19</f>
        <v>0</v>
      </c>
      <c r="V19" s="10">
        <f>FC_TRA_DNAVI_DCS_E!V19+FC_TRA_DNAVI_IWW_E!V19</f>
        <v>0</v>
      </c>
      <c r="W19" s="10">
        <f>FC_TRA_DNAVI_DCS_E!W19+FC_TRA_DNAVI_IWW_E!W19</f>
        <v>0</v>
      </c>
      <c r="X19" s="10">
        <f>FC_TRA_DNAVI_DCS_E!X19+FC_TRA_DNAVI_IWW_E!X19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FC_TRA_DNAVI_DCS_E!C20+FC_TRA_DNAVI_IWW_E!C20</f>
        <v>0</v>
      </c>
      <c r="D20" s="10">
        <f>FC_TRA_DNAVI_DCS_E!D20+FC_TRA_DNAVI_IWW_E!D20</f>
        <v>0</v>
      </c>
      <c r="E20" s="10">
        <f>FC_TRA_DNAVI_DCS_E!E20+FC_TRA_DNAVI_IWW_E!E20</f>
        <v>0</v>
      </c>
      <c r="F20" s="10">
        <f>FC_TRA_DNAVI_DCS_E!F20+FC_TRA_DNAVI_IWW_E!F20</f>
        <v>0</v>
      </c>
      <c r="G20" s="10">
        <f>FC_TRA_DNAVI_DCS_E!G20+FC_TRA_DNAVI_IWW_E!G20</f>
        <v>0</v>
      </c>
      <c r="H20" s="10">
        <f>FC_TRA_DNAVI_DCS_E!H20+FC_TRA_DNAVI_IWW_E!H20</f>
        <v>0</v>
      </c>
      <c r="I20" s="10">
        <f>FC_TRA_DNAVI_DCS_E!I20+FC_TRA_DNAVI_IWW_E!I20</f>
        <v>0</v>
      </c>
      <c r="J20" s="10">
        <f>FC_TRA_DNAVI_DCS_E!J20+FC_TRA_DNAVI_IWW_E!J20</f>
        <v>0</v>
      </c>
      <c r="K20" s="10">
        <f>FC_TRA_DNAVI_DCS_E!K20+FC_TRA_DNAVI_IWW_E!K20</f>
        <v>0</v>
      </c>
      <c r="L20" s="10">
        <f>FC_TRA_DNAVI_DCS_E!L20+FC_TRA_DNAVI_IWW_E!L20</f>
        <v>0</v>
      </c>
      <c r="M20" s="10">
        <f>FC_TRA_DNAVI_DCS_E!M20+FC_TRA_DNAVI_IWW_E!M20</f>
        <v>0</v>
      </c>
      <c r="N20" s="10">
        <f>FC_TRA_DNAVI_DCS_E!N20+FC_TRA_DNAVI_IWW_E!N20</f>
        <v>0</v>
      </c>
      <c r="O20" s="10">
        <f>FC_TRA_DNAVI_DCS_E!O20+FC_TRA_DNAVI_IWW_E!O20</f>
        <v>0</v>
      </c>
      <c r="P20" s="10">
        <f>FC_TRA_DNAVI_DCS_E!P20+FC_TRA_DNAVI_IWW_E!P20</f>
        <v>0</v>
      </c>
      <c r="Q20" s="10">
        <f>FC_TRA_DNAVI_DCS_E!Q20+FC_TRA_DNAVI_IWW_E!Q20</f>
        <v>0</v>
      </c>
      <c r="R20" s="10">
        <f>FC_TRA_DNAVI_DCS_E!R20+FC_TRA_DNAVI_IWW_E!R20</f>
        <v>0</v>
      </c>
      <c r="S20" s="10">
        <f>FC_TRA_DNAVI_DCS_E!S20+FC_TRA_DNAVI_IWW_E!S20</f>
        <v>0</v>
      </c>
      <c r="T20" s="10">
        <f>FC_TRA_DNAVI_DCS_E!T20+FC_TRA_DNAVI_IWW_E!T20</f>
        <v>0</v>
      </c>
      <c r="U20" s="10">
        <f>FC_TRA_DNAVI_DCS_E!U20+FC_TRA_DNAVI_IWW_E!U20</f>
        <v>0</v>
      </c>
      <c r="V20" s="10">
        <f>FC_TRA_DNAVI_DCS_E!V20+FC_TRA_DNAVI_IWW_E!V20</f>
        <v>0</v>
      </c>
      <c r="W20" s="10">
        <f>FC_TRA_DNAVI_DCS_E!W20+FC_TRA_DNAVI_IWW_E!W20</f>
        <v>0</v>
      </c>
      <c r="X20" s="10">
        <f>FC_TRA_DNAVI_DCS_E!X20+FC_TRA_DNAVI_IWW_E!X20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FC_TRA_DNAVI_DCS_E!C21+FC_TRA_DNAVI_IWW_E!C21</f>
        <v>0</v>
      </c>
      <c r="D21" s="10">
        <f>FC_TRA_DNAVI_DCS_E!D21+FC_TRA_DNAVI_IWW_E!D21</f>
        <v>0</v>
      </c>
      <c r="E21" s="10">
        <f>FC_TRA_DNAVI_DCS_E!E21+FC_TRA_DNAVI_IWW_E!E21</f>
        <v>0</v>
      </c>
      <c r="F21" s="10">
        <f>FC_TRA_DNAVI_DCS_E!F21+FC_TRA_DNAVI_IWW_E!F21</f>
        <v>0</v>
      </c>
      <c r="G21" s="10">
        <f>FC_TRA_DNAVI_DCS_E!G21+FC_TRA_DNAVI_IWW_E!G21</f>
        <v>0</v>
      </c>
      <c r="H21" s="10">
        <f>FC_TRA_DNAVI_DCS_E!H21+FC_TRA_DNAVI_IWW_E!H21</f>
        <v>0</v>
      </c>
      <c r="I21" s="10">
        <f>FC_TRA_DNAVI_DCS_E!I21+FC_TRA_DNAVI_IWW_E!I21</f>
        <v>0</v>
      </c>
      <c r="J21" s="10">
        <f>FC_TRA_DNAVI_DCS_E!J21+FC_TRA_DNAVI_IWW_E!J21</f>
        <v>0</v>
      </c>
      <c r="K21" s="10">
        <f>FC_TRA_DNAVI_DCS_E!K21+FC_TRA_DNAVI_IWW_E!K21</f>
        <v>0</v>
      </c>
      <c r="L21" s="10">
        <f>FC_TRA_DNAVI_DCS_E!L21+FC_TRA_DNAVI_IWW_E!L21</f>
        <v>0</v>
      </c>
      <c r="M21" s="10">
        <f>FC_TRA_DNAVI_DCS_E!M21+FC_TRA_DNAVI_IWW_E!M21</f>
        <v>0</v>
      </c>
      <c r="N21" s="10">
        <f>FC_TRA_DNAVI_DCS_E!N21+FC_TRA_DNAVI_IWW_E!N21</f>
        <v>0</v>
      </c>
      <c r="O21" s="10">
        <f>FC_TRA_DNAVI_DCS_E!O21+FC_TRA_DNAVI_IWW_E!O21</f>
        <v>0</v>
      </c>
      <c r="P21" s="10">
        <f>FC_TRA_DNAVI_DCS_E!P21+FC_TRA_DNAVI_IWW_E!P21</f>
        <v>0</v>
      </c>
      <c r="Q21" s="10">
        <f>FC_TRA_DNAVI_DCS_E!Q21+FC_TRA_DNAVI_IWW_E!Q21</f>
        <v>0</v>
      </c>
      <c r="R21" s="10">
        <f>FC_TRA_DNAVI_DCS_E!R21+FC_TRA_DNAVI_IWW_E!R21</f>
        <v>0</v>
      </c>
      <c r="S21" s="10">
        <f>FC_TRA_DNAVI_DCS_E!S21+FC_TRA_DNAVI_IWW_E!S21</f>
        <v>0</v>
      </c>
      <c r="T21" s="10">
        <f>FC_TRA_DNAVI_DCS_E!T21+FC_TRA_DNAVI_IWW_E!T21</f>
        <v>0</v>
      </c>
      <c r="U21" s="10">
        <f>FC_TRA_DNAVI_DCS_E!U21+FC_TRA_DNAVI_IWW_E!U21</f>
        <v>0</v>
      </c>
      <c r="V21" s="10">
        <f>FC_TRA_DNAVI_DCS_E!V21+FC_TRA_DNAVI_IWW_E!V21</f>
        <v>0</v>
      </c>
      <c r="W21" s="10">
        <f>FC_TRA_DNAVI_DCS_E!W21+FC_TRA_DNAVI_IWW_E!W21</f>
        <v>0</v>
      </c>
      <c r="X21" s="10">
        <f>FC_TRA_DNAVI_DCS_E!X21+FC_TRA_DNAVI_IWW_E!X21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ref="W22:X22" si="13">SUM(W23:W24)</f>
        <v>0</v>
      </c>
      <c r="X22" s="37">
        <f t="shared" si="13"/>
        <v>0</v>
      </c>
    </row>
    <row r="23" spans="1:24" ht="11.25" customHeight="1" x14ac:dyDescent="0.2">
      <c r="A23" s="42" t="s">
        <v>37</v>
      </c>
      <c r="B23" s="9" t="s">
        <v>38</v>
      </c>
      <c r="C23" s="10">
        <f>FC_TRA_DNAVI_DCS_E!C23+FC_TRA_DNAVI_IWW_E!C23</f>
        <v>0</v>
      </c>
      <c r="D23" s="10">
        <f>FC_TRA_DNAVI_DCS_E!D23+FC_TRA_DNAVI_IWW_E!D23</f>
        <v>0</v>
      </c>
      <c r="E23" s="10">
        <f>FC_TRA_DNAVI_DCS_E!E23+FC_TRA_DNAVI_IWW_E!E23</f>
        <v>0</v>
      </c>
      <c r="F23" s="10">
        <f>FC_TRA_DNAVI_DCS_E!F23+FC_TRA_DNAVI_IWW_E!F23</f>
        <v>0</v>
      </c>
      <c r="G23" s="10">
        <f>FC_TRA_DNAVI_DCS_E!G23+FC_TRA_DNAVI_IWW_E!G23</f>
        <v>0</v>
      </c>
      <c r="H23" s="10">
        <f>FC_TRA_DNAVI_DCS_E!H23+FC_TRA_DNAVI_IWW_E!H23</f>
        <v>0</v>
      </c>
      <c r="I23" s="10">
        <f>FC_TRA_DNAVI_DCS_E!I23+FC_TRA_DNAVI_IWW_E!I23</f>
        <v>0</v>
      </c>
      <c r="J23" s="10">
        <f>FC_TRA_DNAVI_DCS_E!J23+FC_TRA_DNAVI_IWW_E!J23</f>
        <v>0</v>
      </c>
      <c r="K23" s="10">
        <f>FC_TRA_DNAVI_DCS_E!K23+FC_TRA_DNAVI_IWW_E!K23</f>
        <v>0</v>
      </c>
      <c r="L23" s="10">
        <f>FC_TRA_DNAVI_DCS_E!L23+FC_TRA_DNAVI_IWW_E!L23</f>
        <v>0</v>
      </c>
      <c r="M23" s="10">
        <f>FC_TRA_DNAVI_DCS_E!M23+FC_TRA_DNAVI_IWW_E!M23</f>
        <v>0</v>
      </c>
      <c r="N23" s="10">
        <f>FC_TRA_DNAVI_DCS_E!N23+FC_TRA_DNAVI_IWW_E!N23</f>
        <v>0</v>
      </c>
      <c r="O23" s="10">
        <f>FC_TRA_DNAVI_DCS_E!O23+FC_TRA_DNAVI_IWW_E!O23</f>
        <v>0</v>
      </c>
      <c r="P23" s="10">
        <f>FC_TRA_DNAVI_DCS_E!P23+FC_TRA_DNAVI_IWW_E!P23</f>
        <v>0</v>
      </c>
      <c r="Q23" s="10">
        <f>FC_TRA_DNAVI_DCS_E!Q23+FC_TRA_DNAVI_IWW_E!Q23</f>
        <v>0</v>
      </c>
      <c r="R23" s="10">
        <f>FC_TRA_DNAVI_DCS_E!R23+FC_TRA_DNAVI_IWW_E!R23</f>
        <v>0</v>
      </c>
      <c r="S23" s="10">
        <f>FC_TRA_DNAVI_DCS_E!S23+FC_TRA_DNAVI_IWW_E!S23</f>
        <v>0</v>
      </c>
      <c r="T23" s="10">
        <f>FC_TRA_DNAVI_DCS_E!T23+FC_TRA_DNAVI_IWW_E!T23</f>
        <v>0</v>
      </c>
      <c r="U23" s="10">
        <f>FC_TRA_DNAVI_DCS_E!U23+FC_TRA_DNAVI_IWW_E!U23</f>
        <v>0</v>
      </c>
      <c r="V23" s="10">
        <f>FC_TRA_DNAVI_DCS_E!V23+FC_TRA_DNAVI_IWW_E!V23</f>
        <v>0</v>
      </c>
      <c r="W23" s="10">
        <f>FC_TRA_DNAVI_DCS_E!W23+FC_TRA_DNAVI_IWW_E!W23</f>
        <v>0</v>
      </c>
      <c r="X23" s="10">
        <f>FC_TRA_DNAVI_DCS_E!X23+FC_TRA_DNAVI_IWW_E!X23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FC_TRA_DNAVI_DCS_E!C24+FC_TRA_DNAVI_IWW_E!C24</f>
        <v>0</v>
      </c>
      <c r="D24" s="10">
        <f>FC_TRA_DNAVI_DCS_E!D24+FC_TRA_DNAVI_IWW_E!D24</f>
        <v>0</v>
      </c>
      <c r="E24" s="10">
        <f>FC_TRA_DNAVI_DCS_E!E24+FC_TRA_DNAVI_IWW_E!E24</f>
        <v>0</v>
      </c>
      <c r="F24" s="10">
        <f>FC_TRA_DNAVI_DCS_E!F24+FC_TRA_DNAVI_IWW_E!F24</f>
        <v>0</v>
      </c>
      <c r="G24" s="10">
        <f>FC_TRA_DNAVI_DCS_E!G24+FC_TRA_DNAVI_IWW_E!G24</f>
        <v>0</v>
      </c>
      <c r="H24" s="10">
        <f>FC_TRA_DNAVI_DCS_E!H24+FC_TRA_DNAVI_IWW_E!H24</f>
        <v>0</v>
      </c>
      <c r="I24" s="10">
        <f>FC_TRA_DNAVI_DCS_E!I24+FC_TRA_DNAVI_IWW_E!I24</f>
        <v>0</v>
      </c>
      <c r="J24" s="10">
        <f>FC_TRA_DNAVI_DCS_E!J24+FC_TRA_DNAVI_IWW_E!J24</f>
        <v>0</v>
      </c>
      <c r="K24" s="10">
        <f>FC_TRA_DNAVI_DCS_E!K24+FC_TRA_DNAVI_IWW_E!K24</f>
        <v>0</v>
      </c>
      <c r="L24" s="10">
        <f>FC_TRA_DNAVI_DCS_E!L24+FC_TRA_DNAVI_IWW_E!L24</f>
        <v>0</v>
      </c>
      <c r="M24" s="10">
        <f>FC_TRA_DNAVI_DCS_E!M24+FC_TRA_DNAVI_IWW_E!M24</f>
        <v>0</v>
      </c>
      <c r="N24" s="10">
        <f>FC_TRA_DNAVI_DCS_E!N24+FC_TRA_DNAVI_IWW_E!N24</f>
        <v>0</v>
      </c>
      <c r="O24" s="10">
        <f>FC_TRA_DNAVI_DCS_E!O24+FC_TRA_DNAVI_IWW_E!O24</f>
        <v>0</v>
      </c>
      <c r="P24" s="10">
        <f>FC_TRA_DNAVI_DCS_E!P24+FC_TRA_DNAVI_IWW_E!P24</f>
        <v>0</v>
      </c>
      <c r="Q24" s="10">
        <f>FC_TRA_DNAVI_DCS_E!Q24+FC_TRA_DNAVI_IWW_E!Q24</f>
        <v>0</v>
      </c>
      <c r="R24" s="10">
        <f>FC_TRA_DNAVI_DCS_E!R24+FC_TRA_DNAVI_IWW_E!R24</f>
        <v>0</v>
      </c>
      <c r="S24" s="10">
        <f>FC_TRA_DNAVI_DCS_E!S24+FC_TRA_DNAVI_IWW_E!S24</f>
        <v>0</v>
      </c>
      <c r="T24" s="10">
        <f>FC_TRA_DNAVI_DCS_E!T24+FC_TRA_DNAVI_IWW_E!T24</f>
        <v>0</v>
      </c>
      <c r="U24" s="10">
        <f>FC_TRA_DNAVI_DCS_E!U24+FC_TRA_DNAVI_IWW_E!U24</f>
        <v>0</v>
      </c>
      <c r="V24" s="10">
        <f>FC_TRA_DNAVI_DCS_E!V24+FC_TRA_DNAVI_IWW_E!V24</f>
        <v>0</v>
      </c>
      <c r="W24" s="10">
        <f>FC_TRA_DNAVI_DCS_E!W24+FC_TRA_DNAVI_IWW_E!W24</f>
        <v>0</v>
      </c>
      <c r="X24" s="10">
        <f>FC_TRA_DNAVI_DCS_E!X24+FC_TRA_DNAVI_IWW_E!X24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FC_TRA_DNAVI_DCS_E!C25+FC_TRA_DNAVI_IWW_E!C25</f>
        <v>0</v>
      </c>
      <c r="D25" s="37">
        <f>FC_TRA_DNAVI_DCS_E!D25+FC_TRA_DNAVI_IWW_E!D25</f>
        <v>0</v>
      </c>
      <c r="E25" s="37">
        <f>FC_TRA_DNAVI_DCS_E!E25+FC_TRA_DNAVI_IWW_E!E25</f>
        <v>0</v>
      </c>
      <c r="F25" s="37">
        <f>FC_TRA_DNAVI_DCS_E!F25+FC_TRA_DNAVI_IWW_E!F25</f>
        <v>0</v>
      </c>
      <c r="G25" s="37">
        <f>FC_TRA_DNAVI_DCS_E!G25+FC_TRA_DNAVI_IWW_E!G25</f>
        <v>0</v>
      </c>
      <c r="H25" s="37">
        <f>FC_TRA_DNAVI_DCS_E!H25+FC_TRA_DNAVI_IWW_E!H25</f>
        <v>0</v>
      </c>
      <c r="I25" s="37">
        <f>FC_TRA_DNAVI_DCS_E!I25+FC_TRA_DNAVI_IWW_E!I25</f>
        <v>0</v>
      </c>
      <c r="J25" s="37">
        <f>FC_TRA_DNAVI_DCS_E!J25+FC_TRA_DNAVI_IWW_E!J25</f>
        <v>0</v>
      </c>
      <c r="K25" s="37">
        <f>FC_TRA_DNAVI_DCS_E!K25+FC_TRA_DNAVI_IWW_E!K25</f>
        <v>0</v>
      </c>
      <c r="L25" s="37">
        <f>FC_TRA_DNAVI_DCS_E!L25+FC_TRA_DNAVI_IWW_E!L25</f>
        <v>0</v>
      </c>
      <c r="M25" s="37">
        <f>FC_TRA_DNAVI_DCS_E!M25+FC_TRA_DNAVI_IWW_E!M25</f>
        <v>0</v>
      </c>
      <c r="N25" s="37">
        <f>FC_TRA_DNAVI_DCS_E!N25+FC_TRA_DNAVI_IWW_E!N25</f>
        <v>0</v>
      </c>
      <c r="O25" s="37">
        <f>FC_TRA_DNAVI_DCS_E!O25+FC_TRA_DNAVI_IWW_E!O25</f>
        <v>0</v>
      </c>
      <c r="P25" s="37">
        <f>FC_TRA_DNAVI_DCS_E!P25+FC_TRA_DNAVI_IWW_E!P25</f>
        <v>0</v>
      </c>
      <c r="Q25" s="37">
        <f>FC_TRA_DNAVI_DCS_E!Q25+FC_TRA_DNAVI_IWW_E!Q25</f>
        <v>0</v>
      </c>
      <c r="R25" s="37">
        <f>FC_TRA_DNAVI_DCS_E!R25+FC_TRA_DNAVI_IWW_E!R25</f>
        <v>0</v>
      </c>
      <c r="S25" s="37">
        <f>FC_TRA_DNAVI_DCS_E!S25+FC_TRA_DNAVI_IWW_E!S25</f>
        <v>0</v>
      </c>
      <c r="T25" s="37">
        <f>FC_TRA_DNAVI_DCS_E!T25+FC_TRA_DNAVI_IWW_E!T25</f>
        <v>0</v>
      </c>
      <c r="U25" s="37">
        <f>FC_TRA_DNAVI_DCS_E!U25+FC_TRA_DNAVI_IWW_E!U25</f>
        <v>0</v>
      </c>
      <c r="V25" s="37">
        <f>FC_TRA_DNAVI_DCS_E!V25+FC_TRA_DNAVI_IWW_E!V25</f>
        <v>0</v>
      </c>
      <c r="W25" s="37">
        <f>FC_TRA_DNAVI_DCS_E!W25+FC_TRA_DNAVI_IWW_E!W25</f>
        <v>0</v>
      </c>
      <c r="X25" s="37">
        <f>FC_TRA_DNAVI_DCS_E!X25+FC_TRA_DNAVI_IWW_E!X25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4">SUM(C27,C33)</f>
        <v>243.97394668959589</v>
      </c>
      <c r="D26" s="37">
        <f t="shared" si="14"/>
        <v>253.23877901977642</v>
      </c>
      <c r="E26" s="37">
        <f t="shared" si="14"/>
        <v>262.50361134995705</v>
      </c>
      <c r="F26" s="37">
        <f t="shared" si="14"/>
        <v>247.0621668099742</v>
      </c>
      <c r="G26" s="37">
        <f t="shared" si="14"/>
        <v>250.15047291487531</v>
      </c>
      <c r="H26" s="37">
        <f t="shared" si="14"/>
        <v>271.76844368013752</v>
      </c>
      <c r="I26" s="37">
        <f t="shared" si="14"/>
        <v>285.15098882201198</v>
      </c>
      <c r="J26" s="37">
        <f t="shared" si="14"/>
        <v>308.82777300085979</v>
      </c>
      <c r="K26" s="37">
        <f t="shared" si="14"/>
        <v>316.76698194325019</v>
      </c>
      <c r="L26" s="37">
        <f t="shared" si="14"/>
        <v>321.92605331040409</v>
      </c>
      <c r="M26" s="37">
        <f t="shared" si="14"/>
        <v>361.13499570077391</v>
      </c>
      <c r="N26" s="37">
        <f t="shared" si="14"/>
        <v>365.26225279449699</v>
      </c>
      <c r="O26" s="37">
        <f t="shared" si="14"/>
        <v>336.37145313843507</v>
      </c>
      <c r="P26" s="37">
        <f t="shared" si="14"/>
        <v>357.00773860705067</v>
      </c>
      <c r="Q26" s="37">
        <f t="shared" si="14"/>
        <v>310.57609630266552</v>
      </c>
      <c r="R26" s="37">
        <f t="shared" si="14"/>
        <v>339.49011177987956</v>
      </c>
      <c r="S26" s="37">
        <f t="shared" si="14"/>
        <v>314.29845227858982</v>
      </c>
      <c r="T26" s="37">
        <f t="shared" si="14"/>
        <v>304.5380911435941</v>
      </c>
      <c r="U26" s="37">
        <f t="shared" si="14"/>
        <v>304.36792777300082</v>
      </c>
      <c r="V26" s="37">
        <f t="shared" si="14"/>
        <v>277.73774720550307</v>
      </c>
      <c r="W26" s="37">
        <f t="shared" ref="W26:X26" si="15">SUM(W27,W33)</f>
        <v>210.43026655202064</v>
      </c>
      <c r="X26" s="37">
        <f t="shared" si="15"/>
        <v>236.43112639724851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ref="W27:X27" si="17">SUM(W28:W32)</f>
        <v>0</v>
      </c>
      <c r="X27" s="29">
        <f t="shared" si="17"/>
        <v>0</v>
      </c>
    </row>
    <row r="28" spans="1:24" ht="11.25" customHeight="1" x14ac:dyDescent="0.2">
      <c r="A28" s="41" t="s">
        <v>45</v>
      </c>
      <c r="B28" s="9" t="s">
        <v>46</v>
      </c>
      <c r="C28" s="10">
        <f>FC_TRA_DNAVI_DCS_E!C28+FC_TRA_DNAVI_IWW_E!C28</f>
        <v>0</v>
      </c>
      <c r="D28" s="10">
        <f>FC_TRA_DNAVI_DCS_E!D28+FC_TRA_DNAVI_IWW_E!D28</f>
        <v>0</v>
      </c>
      <c r="E28" s="10">
        <f>FC_TRA_DNAVI_DCS_E!E28+FC_TRA_DNAVI_IWW_E!E28</f>
        <v>0</v>
      </c>
      <c r="F28" s="10">
        <f>FC_TRA_DNAVI_DCS_E!F28+FC_TRA_DNAVI_IWW_E!F28</f>
        <v>0</v>
      </c>
      <c r="G28" s="10">
        <f>FC_TRA_DNAVI_DCS_E!G28+FC_TRA_DNAVI_IWW_E!G28</f>
        <v>0</v>
      </c>
      <c r="H28" s="10">
        <f>FC_TRA_DNAVI_DCS_E!H28+FC_TRA_DNAVI_IWW_E!H28</f>
        <v>0</v>
      </c>
      <c r="I28" s="10">
        <f>FC_TRA_DNAVI_DCS_E!I28+FC_TRA_DNAVI_IWW_E!I28</f>
        <v>0</v>
      </c>
      <c r="J28" s="10">
        <f>FC_TRA_DNAVI_DCS_E!J28+FC_TRA_DNAVI_IWW_E!J28</f>
        <v>0</v>
      </c>
      <c r="K28" s="10">
        <f>FC_TRA_DNAVI_DCS_E!K28+FC_TRA_DNAVI_IWW_E!K28</f>
        <v>0</v>
      </c>
      <c r="L28" s="10">
        <f>FC_TRA_DNAVI_DCS_E!L28+FC_TRA_DNAVI_IWW_E!L28</f>
        <v>0</v>
      </c>
      <c r="M28" s="10">
        <f>FC_TRA_DNAVI_DCS_E!M28+FC_TRA_DNAVI_IWW_E!M28</f>
        <v>0</v>
      </c>
      <c r="N28" s="10">
        <f>FC_TRA_DNAVI_DCS_E!N28+FC_TRA_DNAVI_IWW_E!N28</f>
        <v>0</v>
      </c>
      <c r="O28" s="10">
        <f>FC_TRA_DNAVI_DCS_E!O28+FC_TRA_DNAVI_IWW_E!O28</f>
        <v>0</v>
      </c>
      <c r="P28" s="10">
        <f>FC_TRA_DNAVI_DCS_E!P28+FC_TRA_DNAVI_IWW_E!P28</f>
        <v>0</v>
      </c>
      <c r="Q28" s="10">
        <f>FC_TRA_DNAVI_DCS_E!Q28+FC_TRA_DNAVI_IWW_E!Q28</f>
        <v>0</v>
      </c>
      <c r="R28" s="10">
        <f>FC_TRA_DNAVI_DCS_E!R28+FC_TRA_DNAVI_IWW_E!R28</f>
        <v>0</v>
      </c>
      <c r="S28" s="10">
        <f>FC_TRA_DNAVI_DCS_E!S28+FC_TRA_DNAVI_IWW_E!S28</f>
        <v>0</v>
      </c>
      <c r="T28" s="10">
        <f>FC_TRA_DNAVI_DCS_E!T28+FC_TRA_DNAVI_IWW_E!T28</f>
        <v>0</v>
      </c>
      <c r="U28" s="10">
        <f>FC_TRA_DNAVI_DCS_E!U28+FC_TRA_DNAVI_IWW_E!U28</f>
        <v>0</v>
      </c>
      <c r="V28" s="10">
        <f>FC_TRA_DNAVI_DCS_E!V28+FC_TRA_DNAVI_IWW_E!V28</f>
        <v>0</v>
      </c>
      <c r="W28" s="10">
        <f>FC_TRA_DNAVI_DCS_E!W28+FC_TRA_DNAVI_IWW_E!W28</f>
        <v>0</v>
      </c>
      <c r="X28" s="10">
        <f>FC_TRA_DNAVI_DCS_E!X28+FC_TRA_DNAVI_IWW_E!X28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FC_TRA_DNAVI_DCS_E!C29+FC_TRA_DNAVI_IWW_E!C29</f>
        <v>0</v>
      </c>
      <c r="D29" s="10">
        <f>FC_TRA_DNAVI_DCS_E!D29+FC_TRA_DNAVI_IWW_E!D29</f>
        <v>0</v>
      </c>
      <c r="E29" s="10">
        <f>FC_TRA_DNAVI_DCS_E!E29+FC_TRA_DNAVI_IWW_E!E29</f>
        <v>0</v>
      </c>
      <c r="F29" s="10">
        <f>FC_TRA_DNAVI_DCS_E!F29+FC_TRA_DNAVI_IWW_E!F29</f>
        <v>0</v>
      </c>
      <c r="G29" s="10">
        <f>FC_TRA_DNAVI_DCS_E!G29+FC_TRA_DNAVI_IWW_E!G29</f>
        <v>0</v>
      </c>
      <c r="H29" s="10">
        <f>FC_TRA_DNAVI_DCS_E!H29+FC_TRA_DNAVI_IWW_E!H29</f>
        <v>0</v>
      </c>
      <c r="I29" s="10">
        <f>FC_TRA_DNAVI_DCS_E!I29+FC_TRA_DNAVI_IWW_E!I29</f>
        <v>0</v>
      </c>
      <c r="J29" s="10">
        <f>FC_TRA_DNAVI_DCS_E!J29+FC_TRA_DNAVI_IWW_E!J29</f>
        <v>0</v>
      </c>
      <c r="K29" s="10">
        <f>FC_TRA_DNAVI_DCS_E!K29+FC_TRA_DNAVI_IWW_E!K29</f>
        <v>0</v>
      </c>
      <c r="L29" s="10">
        <f>FC_TRA_DNAVI_DCS_E!L29+FC_TRA_DNAVI_IWW_E!L29</f>
        <v>0</v>
      </c>
      <c r="M29" s="10">
        <f>FC_TRA_DNAVI_DCS_E!M29+FC_TRA_DNAVI_IWW_E!M29</f>
        <v>0</v>
      </c>
      <c r="N29" s="10">
        <f>FC_TRA_DNAVI_DCS_E!N29+FC_TRA_DNAVI_IWW_E!N29</f>
        <v>0</v>
      </c>
      <c r="O29" s="10">
        <f>FC_TRA_DNAVI_DCS_E!O29+FC_TRA_DNAVI_IWW_E!O29</f>
        <v>0</v>
      </c>
      <c r="P29" s="10">
        <f>FC_TRA_DNAVI_DCS_E!P29+FC_TRA_DNAVI_IWW_E!P29</f>
        <v>0</v>
      </c>
      <c r="Q29" s="10">
        <f>FC_TRA_DNAVI_DCS_E!Q29+FC_TRA_DNAVI_IWW_E!Q29</f>
        <v>0</v>
      </c>
      <c r="R29" s="10">
        <f>FC_TRA_DNAVI_DCS_E!R29+FC_TRA_DNAVI_IWW_E!R29</f>
        <v>0</v>
      </c>
      <c r="S29" s="10">
        <f>FC_TRA_DNAVI_DCS_E!S29+FC_TRA_DNAVI_IWW_E!S29</f>
        <v>0</v>
      </c>
      <c r="T29" s="10">
        <f>FC_TRA_DNAVI_DCS_E!T29+FC_TRA_DNAVI_IWW_E!T29</f>
        <v>0</v>
      </c>
      <c r="U29" s="10">
        <f>FC_TRA_DNAVI_DCS_E!U29+FC_TRA_DNAVI_IWW_E!U29</f>
        <v>0</v>
      </c>
      <c r="V29" s="10">
        <f>FC_TRA_DNAVI_DCS_E!V29+FC_TRA_DNAVI_IWW_E!V29</f>
        <v>0</v>
      </c>
      <c r="W29" s="10">
        <f>FC_TRA_DNAVI_DCS_E!W29+FC_TRA_DNAVI_IWW_E!W29</f>
        <v>0</v>
      </c>
      <c r="X29" s="10">
        <f>FC_TRA_DNAVI_DCS_E!X29+FC_TRA_DNAVI_IWW_E!X29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FC_TRA_DNAVI_DCS_E!C30+FC_TRA_DNAVI_IWW_E!C30</f>
        <v>0</v>
      </c>
      <c r="D30" s="10">
        <f>FC_TRA_DNAVI_DCS_E!D30+FC_TRA_DNAVI_IWW_E!D30</f>
        <v>0</v>
      </c>
      <c r="E30" s="10">
        <f>FC_TRA_DNAVI_DCS_E!E30+FC_TRA_DNAVI_IWW_E!E30</f>
        <v>0</v>
      </c>
      <c r="F30" s="10">
        <f>FC_TRA_DNAVI_DCS_E!F30+FC_TRA_DNAVI_IWW_E!F30</f>
        <v>0</v>
      </c>
      <c r="G30" s="10">
        <f>FC_TRA_DNAVI_DCS_E!G30+FC_TRA_DNAVI_IWW_E!G30</f>
        <v>0</v>
      </c>
      <c r="H30" s="10">
        <f>FC_TRA_DNAVI_DCS_E!H30+FC_TRA_DNAVI_IWW_E!H30</f>
        <v>0</v>
      </c>
      <c r="I30" s="10">
        <f>FC_TRA_DNAVI_DCS_E!I30+FC_TRA_DNAVI_IWW_E!I30</f>
        <v>0</v>
      </c>
      <c r="J30" s="10">
        <f>FC_TRA_DNAVI_DCS_E!J30+FC_TRA_DNAVI_IWW_E!J30</f>
        <v>0</v>
      </c>
      <c r="K30" s="10">
        <f>FC_TRA_DNAVI_DCS_E!K30+FC_TRA_DNAVI_IWW_E!K30</f>
        <v>0</v>
      </c>
      <c r="L30" s="10">
        <f>FC_TRA_DNAVI_DCS_E!L30+FC_TRA_DNAVI_IWW_E!L30</f>
        <v>0</v>
      </c>
      <c r="M30" s="10">
        <f>FC_TRA_DNAVI_DCS_E!M30+FC_TRA_DNAVI_IWW_E!M30</f>
        <v>0</v>
      </c>
      <c r="N30" s="10">
        <f>FC_TRA_DNAVI_DCS_E!N30+FC_TRA_DNAVI_IWW_E!N30</f>
        <v>0</v>
      </c>
      <c r="O30" s="10">
        <f>FC_TRA_DNAVI_DCS_E!O30+FC_TRA_DNAVI_IWW_E!O30</f>
        <v>0</v>
      </c>
      <c r="P30" s="10">
        <f>FC_TRA_DNAVI_DCS_E!P30+FC_TRA_DNAVI_IWW_E!P30</f>
        <v>0</v>
      </c>
      <c r="Q30" s="10">
        <f>FC_TRA_DNAVI_DCS_E!Q30+FC_TRA_DNAVI_IWW_E!Q30</f>
        <v>0</v>
      </c>
      <c r="R30" s="10">
        <f>FC_TRA_DNAVI_DCS_E!R30+FC_TRA_DNAVI_IWW_E!R30</f>
        <v>0</v>
      </c>
      <c r="S30" s="10">
        <f>FC_TRA_DNAVI_DCS_E!S30+FC_TRA_DNAVI_IWW_E!S30</f>
        <v>0</v>
      </c>
      <c r="T30" s="10">
        <f>FC_TRA_DNAVI_DCS_E!T30+FC_TRA_DNAVI_IWW_E!T30</f>
        <v>0</v>
      </c>
      <c r="U30" s="10">
        <f>FC_TRA_DNAVI_DCS_E!U30+FC_TRA_DNAVI_IWW_E!U30</f>
        <v>0</v>
      </c>
      <c r="V30" s="10">
        <f>FC_TRA_DNAVI_DCS_E!V30+FC_TRA_DNAVI_IWW_E!V30</f>
        <v>0</v>
      </c>
      <c r="W30" s="10">
        <f>FC_TRA_DNAVI_DCS_E!W30+FC_TRA_DNAVI_IWW_E!W30</f>
        <v>0</v>
      </c>
      <c r="X30" s="10">
        <f>FC_TRA_DNAVI_DCS_E!X30+FC_TRA_DNAVI_IWW_E!X30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FC_TRA_DNAVI_DCS_E!C31+FC_TRA_DNAVI_IWW_E!C31</f>
        <v>0</v>
      </c>
      <c r="D31" s="10">
        <f>FC_TRA_DNAVI_DCS_E!D31+FC_TRA_DNAVI_IWW_E!D31</f>
        <v>0</v>
      </c>
      <c r="E31" s="10">
        <f>FC_TRA_DNAVI_DCS_E!E31+FC_TRA_DNAVI_IWW_E!E31</f>
        <v>0</v>
      </c>
      <c r="F31" s="10">
        <f>FC_TRA_DNAVI_DCS_E!F31+FC_TRA_DNAVI_IWW_E!F31</f>
        <v>0</v>
      </c>
      <c r="G31" s="10">
        <f>FC_TRA_DNAVI_DCS_E!G31+FC_TRA_DNAVI_IWW_E!G31</f>
        <v>0</v>
      </c>
      <c r="H31" s="10">
        <f>FC_TRA_DNAVI_DCS_E!H31+FC_TRA_DNAVI_IWW_E!H31</f>
        <v>0</v>
      </c>
      <c r="I31" s="10">
        <f>FC_TRA_DNAVI_DCS_E!I31+FC_TRA_DNAVI_IWW_E!I31</f>
        <v>0</v>
      </c>
      <c r="J31" s="10">
        <f>FC_TRA_DNAVI_DCS_E!J31+FC_TRA_DNAVI_IWW_E!J31</f>
        <v>0</v>
      </c>
      <c r="K31" s="10">
        <f>FC_TRA_DNAVI_DCS_E!K31+FC_TRA_DNAVI_IWW_E!K31</f>
        <v>0</v>
      </c>
      <c r="L31" s="10">
        <f>FC_TRA_DNAVI_DCS_E!L31+FC_TRA_DNAVI_IWW_E!L31</f>
        <v>0</v>
      </c>
      <c r="M31" s="10">
        <f>FC_TRA_DNAVI_DCS_E!M31+FC_TRA_DNAVI_IWW_E!M31</f>
        <v>0</v>
      </c>
      <c r="N31" s="10">
        <f>FC_TRA_DNAVI_DCS_E!N31+FC_TRA_DNAVI_IWW_E!N31</f>
        <v>0</v>
      </c>
      <c r="O31" s="10">
        <f>FC_TRA_DNAVI_DCS_E!O31+FC_TRA_DNAVI_IWW_E!O31</f>
        <v>0</v>
      </c>
      <c r="P31" s="10">
        <f>FC_TRA_DNAVI_DCS_E!P31+FC_TRA_DNAVI_IWW_E!P31</f>
        <v>0</v>
      </c>
      <c r="Q31" s="10">
        <f>FC_TRA_DNAVI_DCS_E!Q31+FC_TRA_DNAVI_IWW_E!Q31</f>
        <v>0</v>
      </c>
      <c r="R31" s="10">
        <f>FC_TRA_DNAVI_DCS_E!R31+FC_TRA_DNAVI_IWW_E!R31</f>
        <v>0</v>
      </c>
      <c r="S31" s="10">
        <f>FC_TRA_DNAVI_DCS_E!S31+FC_TRA_DNAVI_IWW_E!S31</f>
        <v>0</v>
      </c>
      <c r="T31" s="10">
        <f>FC_TRA_DNAVI_DCS_E!T31+FC_TRA_DNAVI_IWW_E!T31</f>
        <v>0</v>
      </c>
      <c r="U31" s="10">
        <f>FC_TRA_DNAVI_DCS_E!U31+FC_TRA_DNAVI_IWW_E!U31</f>
        <v>0</v>
      </c>
      <c r="V31" s="10">
        <f>FC_TRA_DNAVI_DCS_E!V31+FC_TRA_DNAVI_IWW_E!V31</f>
        <v>0</v>
      </c>
      <c r="W31" s="10">
        <f>FC_TRA_DNAVI_DCS_E!W31+FC_TRA_DNAVI_IWW_E!W31</f>
        <v>0</v>
      </c>
      <c r="X31" s="10">
        <f>FC_TRA_DNAVI_DCS_E!X31+FC_TRA_DNAVI_IWW_E!X31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FC_TRA_DNAVI_DCS_E!C32+FC_TRA_DNAVI_IWW_E!C32</f>
        <v>0</v>
      </c>
      <c r="D32" s="10">
        <f>FC_TRA_DNAVI_DCS_E!D32+FC_TRA_DNAVI_IWW_E!D32</f>
        <v>0</v>
      </c>
      <c r="E32" s="10">
        <f>FC_TRA_DNAVI_DCS_E!E32+FC_TRA_DNAVI_IWW_E!E32</f>
        <v>0</v>
      </c>
      <c r="F32" s="10">
        <f>FC_TRA_DNAVI_DCS_E!F32+FC_TRA_DNAVI_IWW_E!F32</f>
        <v>0</v>
      </c>
      <c r="G32" s="10">
        <f>FC_TRA_DNAVI_DCS_E!G32+FC_TRA_DNAVI_IWW_E!G32</f>
        <v>0</v>
      </c>
      <c r="H32" s="10">
        <f>FC_TRA_DNAVI_DCS_E!H32+FC_TRA_DNAVI_IWW_E!H32</f>
        <v>0</v>
      </c>
      <c r="I32" s="10">
        <f>FC_TRA_DNAVI_DCS_E!I32+FC_TRA_DNAVI_IWW_E!I32</f>
        <v>0</v>
      </c>
      <c r="J32" s="10">
        <f>FC_TRA_DNAVI_DCS_E!J32+FC_TRA_DNAVI_IWW_E!J32</f>
        <v>0</v>
      </c>
      <c r="K32" s="10">
        <f>FC_TRA_DNAVI_DCS_E!K32+FC_TRA_DNAVI_IWW_E!K32</f>
        <v>0</v>
      </c>
      <c r="L32" s="10">
        <f>FC_TRA_DNAVI_DCS_E!L32+FC_TRA_DNAVI_IWW_E!L32</f>
        <v>0</v>
      </c>
      <c r="M32" s="10">
        <f>FC_TRA_DNAVI_DCS_E!M32+FC_TRA_DNAVI_IWW_E!M32</f>
        <v>0</v>
      </c>
      <c r="N32" s="10">
        <f>FC_TRA_DNAVI_DCS_E!N32+FC_TRA_DNAVI_IWW_E!N32</f>
        <v>0</v>
      </c>
      <c r="O32" s="10">
        <f>FC_TRA_DNAVI_DCS_E!O32+FC_TRA_DNAVI_IWW_E!O32</f>
        <v>0</v>
      </c>
      <c r="P32" s="10">
        <f>FC_TRA_DNAVI_DCS_E!P32+FC_TRA_DNAVI_IWW_E!P32</f>
        <v>0</v>
      </c>
      <c r="Q32" s="10">
        <f>FC_TRA_DNAVI_DCS_E!Q32+FC_TRA_DNAVI_IWW_E!Q32</f>
        <v>0</v>
      </c>
      <c r="R32" s="10">
        <f>FC_TRA_DNAVI_DCS_E!R32+FC_TRA_DNAVI_IWW_E!R32</f>
        <v>0</v>
      </c>
      <c r="S32" s="10">
        <f>FC_TRA_DNAVI_DCS_E!S32+FC_TRA_DNAVI_IWW_E!S32</f>
        <v>0</v>
      </c>
      <c r="T32" s="10">
        <f>FC_TRA_DNAVI_DCS_E!T32+FC_TRA_DNAVI_IWW_E!T32</f>
        <v>0</v>
      </c>
      <c r="U32" s="10">
        <f>FC_TRA_DNAVI_DCS_E!U32+FC_TRA_DNAVI_IWW_E!U32</f>
        <v>0</v>
      </c>
      <c r="V32" s="10">
        <f>FC_TRA_DNAVI_DCS_E!V32+FC_TRA_DNAVI_IWW_E!V32</f>
        <v>0</v>
      </c>
      <c r="W32" s="10">
        <f>FC_TRA_DNAVI_DCS_E!W32+FC_TRA_DNAVI_IWW_E!W32</f>
        <v>0</v>
      </c>
      <c r="X32" s="10">
        <f>FC_TRA_DNAVI_DCS_E!X32+FC_TRA_DNAVI_IWW_E!X32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8">SUM(C34:C50)</f>
        <v>243.97394668959589</v>
      </c>
      <c r="D33" s="29">
        <f t="shared" si="18"/>
        <v>253.23877901977642</v>
      </c>
      <c r="E33" s="29">
        <f t="shared" si="18"/>
        <v>262.50361134995705</v>
      </c>
      <c r="F33" s="29">
        <f t="shared" si="18"/>
        <v>247.0621668099742</v>
      </c>
      <c r="G33" s="29">
        <f t="shared" si="18"/>
        <v>250.15047291487531</v>
      </c>
      <c r="H33" s="29">
        <f t="shared" si="18"/>
        <v>271.76844368013752</v>
      </c>
      <c r="I33" s="29">
        <f t="shared" si="18"/>
        <v>285.15098882201198</v>
      </c>
      <c r="J33" s="29">
        <f t="shared" si="18"/>
        <v>308.82777300085979</v>
      </c>
      <c r="K33" s="29">
        <f t="shared" si="18"/>
        <v>316.76698194325019</v>
      </c>
      <c r="L33" s="29">
        <f t="shared" si="18"/>
        <v>321.92605331040409</v>
      </c>
      <c r="M33" s="29">
        <f t="shared" si="18"/>
        <v>361.13499570077391</v>
      </c>
      <c r="N33" s="29">
        <f t="shared" si="18"/>
        <v>365.26225279449699</v>
      </c>
      <c r="O33" s="29">
        <f t="shared" si="18"/>
        <v>336.37145313843507</v>
      </c>
      <c r="P33" s="29">
        <f t="shared" si="18"/>
        <v>357.00773860705067</v>
      </c>
      <c r="Q33" s="29">
        <f t="shared" si="18"/>
        <v>310.57609630266552</v>
      </c>
      <c r="R33" s="29">
        <f t="shared" si="18"/>
        <v>339.49011177987956</v>
      </c>
      <c r="S33" s="29">
        <f t="shared" si="18"/>
        <v>314.29845227858982</v>
      </c>
      <c r="T33" s="29">
        <f t="shared" si="18"/>
        <v>304.5380911435941</v>
      </c>
      <c r="U33" s="29">
        <f t="shared" si="18"/>
        <v>304.36792777300082</v>
      </c>
      <c r="V33" s="29">
        <f t="shared" si="18"/>
        <v>277.73774720550307</v>
      </c>
      <c r="W33" s="29">
        <f t="shared" ref="W33:X33" si="19">SUM(W34:W50)</f>
        <v>210.43026655202064</v>
      </c>
      <c r="X33" s="29">
        <f t="shared" si="19"/>
        <v>236.43112639724851</v>
      </c>
    </row>
    <row r="34" spans="1:24" ht="11.25" customHeight="1" x14ac:dyDescent="0.2">
      <c r="A34" s="41" t="s">
        <v>55</v>
      </c>
      <c r="B34" s="9" t="s">
        <v>56</v>
      </c>
      <c r="C34" s="10">
        <f>FC_TRA_DNAVI_DCS_E!C34+FC_TRA_DNAVI_IWW_E!C34</f>
        <v>0</v>
      </c>
      <c r="D34" s="10">
        <f>FC_TRA_DNAVI_DCS_E!D34+FC_TRA_DNAVI_IWW_E!D34</f>
        <v>0</v>
      </c>
      <c r="E34" s="10">
        <f>FC_TRA_DNAVI_DCS_E!E34+FC_TRA_DNAVI_IWW_E!E34</f>
        <v>0</v>
      </c>
      <c r="F34" s="10">
        <f>FC_TRA_DNAVI_DCS_E!F34+FC_TRA_DNAVI_IWW_E!F34</f>
        <v>0</v>
      </c>
      <c r="G34" s="10">
        <f>FC_TRA_DNAVI_DCS_E!G34+FC_TRA_DNAVI_IWW_E!G34</f>
        <v>0</v>
      </c>
      <c r="H34" s="10">
        <f>FC_TRA_DNAVI_DCS_E!H34+FC_TRA_DNAVI_IWW_E!H34</f>
        <v>0</v>
      </c>
      <c r="I34" s="10">
        <f>FC_TRA_DNAVI_DCS_E!I34+FC_TRA_DNAVI_IWW_E!I34</f>
        <v>0</v>
      </c>
      <c r="J34" s="10">
        <f>FC_TRA_DNAVI_DCS_E!J34+FC_TRA_DNAVI_IWW_E!J34</f>
        <v>0</v>
      </c>
      <c r="K34" s="10">
        <f>FC_TRA_DNAVI_DCS_E!K34+FC_TRA_DNAVI_IWW_E!K34</f>
        <v>0</v>
      </c>
      <c r="L34" s="10">
        <f>FC_TRA_DNAVI_DCS_E!L34+FC_TRA_DNAVI_IWW_E!L34</f>
        <v>0</v>
      </c>
      <c r="M34" s="10">
        <f>FC_TRA_DNAVI_DCS_E!M34+FC_TRA_DNAVI_IWW_E!M34</f>
        <v>0</v>
      </c>
      <c r="N34" s="10">
        <f>FC_TRA_DNAVI_DCS_E!N34+FC_TRA_DNAVI_IWW_E!N34</f>
        <v>0</v>
      </c>
      <c r="O34" s="10">
        <f>FC_TRA_DNAVI_DCS_E!O34+FC_TRA_DNAVI_IWW_E!O34</f>
        <v>0</v>
      </c>
      <c r="P34" s="10">
        <f>FC_TRA_DNAVI_DCS_E!P34+FC_TRA_DNAVI_IWW_E!P34</f>
        <v>0</v>
      </c>
      <c r="Q34" s="10">
        <f>FC_TRA_DNAVI_DCS_E!Q34+FC_TRA_DNAVI_IWW_E!Q34</f>
        <v>0</v>
      </c>
      <c r="R34" s="10">
        <f>FC_TRA_DNAVI_DCS_E!R34+FC_TRA_DNAVI_IWW_E!R34</f>
        <v>0</v>
      </c>
      <c r="S34" s="10">
        <f>FC_TRA_DNAVI_DCS_E!S34+FC_TRA_DNAVI_IWW_E!S34</f>
        <v>0</v>
      </c>
      <c r="T34" s="10">
        <f>FC_TRA_DNAVI_DCS_E!T34+FC_TRA_DNAVI_IWW_E!T34</f>
        <v>0</v>
      </c>
      <c r="U34" s="10">
        <f>FC_TRA_DNAVI_DCS_E!U34+FC_TRA_DNAVI_IWW_E!U34</f>
        <v>0</v>
      </c>
      <c r="V34" s="10">
        <f>FC_TRA_DNAVI_DCS_E!V34+FC_TRA_DNAVI_IWW_E!V34</f>
        <v>0</v>
      </c>
      <c r="W34" s="10">
        <f>FC_TRA_DNAVI_DCS_E!W34+FC_TRA_DNAVI_IWW_E!W34</f>
        <v>0</v>
      </c>
      <c r="X34" s="10">
        <f>FC_TRA_DNAVI_DCS_E!X34+FC_TRA_DNAVI_IWW_E!X34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FC_TRA_DNAVI_DCS_E!C35+FC_TRA_DNAVI_IWW_E!C35</f>
        <v>0</v>
      </c>
      <c r="D35" s="10">
        <f>FC_TRA_DNAVI_DCS_E!D35+FC_TRA_DNAVI_IWW_E!D35</f>
        <v>0</v>
      </c>
      <c r="E35" s="10">
        <f>FC_TRA_DNAVI_DCS_E!E35+FC_TRA_DNAVI_IWW_E!E35</f>
        <v>0</v>
      </c>
      <c r="F35" s="10">
        <f>FC_TRA_DNAVI_DCS_E!F35+FC_TRA_DNAVI_IWW_E!F35</f>
        <v>0</v>
      </c>
      <c r="G35" s="10">
        <f>FC_TRA_DNAVI_DCS_E!G35+FC_TRA_DNAVI_IWW_E!G35</f>
        <v>0</v>
      </c>
      <c r="H35" s="10">
        <f>FC_TRA_DNAVI_DCS_E!H35+FC_TRA_DNAVI_IWW_E!H35</f>
        <v>0</v>
      </c>
      <c r="I35" s="10">
        <f>FC_TRA_DNAVI_DCS_E!I35+FC_TRA_DNAVI_IWW_E!I35</f>
        <v>0</v>
      </c>
      <c r="J35" s="10">
        <f>FC_TRA_DNAVI_DCS_E!J35+FC_TRA_DNAVI_IWW_E!J35</f>
        <v>0</v>
      </c>
      <c r="K35" s="10">
        <f>FC_TRA_DNAVI_DCS_E!K35+FC_TRA_DNAVI_IWW_E!K35</f>
        <v>0</v>
      </c>
      <c r="L35" s="10">
        <f>FC_TRA_DNAVI_DCS_E!L35+FC_TRA_DNAVI_IWW_E!L35</f>
        <v>0</v>
      </c>
      <c r="M35" s="10">
        <f>FC_TRA_DNAVI_DCS_E!M35+FC_TRA_DNAVI_IWW_E!M35</f>
        <v>0</v>
      </c>
      <c r="N35" s="10">
        <f>FC_TRA_DNAVI_DCS_E!N35+FC_TRA_DNAVI_IWW_E!N35</f>
        <v>0</v>
      </c>
      <c r="O35" s="10">
        <f>FC_TRA_DNAVI_DCS_E!O35+FC_TRA_DNAVI_IWW_E!O35</f>
        <v>0</v>
      </c>
      <c r="P35" s="10">
        <f>FC_TRA_DNAVI_DCS_E!P35+FC_TRA_DNAVI_IWW_E!P35</f>
        <v>0</v>
      </c>
      <c r="Q35" s="10">
        <f>FC_TRA_DNAVI_DCS_E!Q35+FC_TRA_DNAVI_IWW_E!Q35</f>
        <v>0</v>
      </c>
      <c r="R35" s="10">
        <f>FC_TRA_DNAVI_DCS_E!R35+FC_TRA_DNAVI_IWW_E!R35</f>
        <v>0</v>
      </c>
      <c r="S35" s="10">
        <f>FC_TRA_DNAVI_DCS_E!S35+FC_TRA_DNAVI_IWW_E!S35</f>
        <v>0</v>
      </c>
      <c r="T35" s="10">
        <f>FC_TRA_DNAVI_DCS_E!T35+FC_TRA_DNAVI_IWW_E!T35</f>
        <v>0</v>
      </c>
      <c r="U35" s="10">
        <f>FC_TRA_DNAVI_DCS_E!U35+FC_TRA_DNAVI_IWW_E!U35</f>
        <v>0</v>
      </c>
      <c r="V35" s="10">
        <f>FC_TRA_DNAVI_DCS_E!V35+FC_TRA_DNAVI_IWW_E!V35</f>
        <v>0</v>
      </c>
      <c r="W35" s="10">
        <f>FC_TRA_DNAVI_DCS_E!W35+FC_TRA_DNAVI_IWW_E!W35</f>
        <v>0</v>
      </c>
      <c r="X35" s="10">
        <f>FC_TRA_DNAVI_DCS_E!X35+FC_TRA_DNAVI_IWW_E!X35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FC_TRA_DNAVI_DCS_E!C36+FC_TRA_DNAVI_IWW_E!C36</f>
        <v>0</v>
      </c>
      <c r="D36" s="10">
        <f>FC_TRA_DNAVI_DCS_E!D36+FC_TRA_DNAVI_IWW_E!D36</f>
        <v>0</v>
      </c>
      <c r="E36" s="10">
        <f>FC_TRA_DNAVI_DCS_E!E36+FC_TRA_DNAVI_IWW_E!E36</f>
        <v>0</v>
      </c>
      <c r="F36" s="10">
        <f>FC_TRA_DNAVI_DCS_E!F36+FC_TRA_DNAVI_IWW_E!F36</f>
        <v>0</v>
      </c>
      <c r="G36" s="10">
        <f>FC_TRA_DNAVI_DCS_E!G36+FC_TRA_DNAVI_IWW_E!G36</f>
        <v>0</v>
      </c>
      <c r="H36" s="10">
        <f>FC_TRA_DNAVI_DCS_E!H36+FC_TRA_DNAVI_IWW_E!H36</f>
        <v>0</v>
      </c>
      <c r="I36" s="10">
        <f>FC_TRA_DNAVI_DCS_E!I36+FC_TRA_DNAVI_IWW_E!I36</f>
        <v>0</v>
      </c>
      <c r="J36" s="10">
        <f>FC_TRA_DNAVI_DCS_E!J36+FC_TRA_DNAVI_IWW_E!J36</f>
        <v>0</v>
      </c>
      <c r="K36" s="10">
        <f>FC_TRA_DNAVI_DCS_E!K36+FC_TRA_DNAVI_IWW_E!K36</f>
        <v>0</v>
      </c>
      <c r="L36" s="10">
        <f>FC_TRA_DNAVI_DCS_E!L36+FC_TRA_DNAVI_IWW_E!L36</f>
        <v>0</v>
      </c>
      <c r="M36" s="10">
        <f>FC_TRA_DNAVI_DCS_E!M36+FC_TRA_DNAVI_IWW_E!M36</f>
        <v>0</v>
      </c>
      <c r="N36" s="10">
        <f>FC_TRA_DNAVI_DCS_E!N36+FC_TRA_DNAVI_IWW_E!N36</f>
        <v>0</v>
      </c>
      <c r="O36" s="10">
        <f>FC_TRA_DNAVI_DCS_E!O36+FC_TRA_DNAVI_IWW_E!O36</f>
        <v>0</v>
      </c>
      <c r="P36" s="10">
        <f>FC_TRA_DNAVI_DCS_E!P36+FC_TRA_DNAVI_IWW_E!P36</f>
        <v>0</v>
      </c>
      <c r="Q36" s="10">
        <f>FC_TRA_DNAVI_DCS_E!Q36+FC_TRA_DNAVI_IWW_E!Q36</f>
        <v>0</v>
      </c>
      <c r="R36" s="10">
        <f>FC_TRA_DNAVI_DCS_E!R36+FC_TRA_DNAVI_IWW_E!R36</f>
        <v>0</v>
      </c>
      <c r="S36" s="10">
        <f>FC_TRA_DNAVI_DCS_E!S36+FC_TRA_DNAVI_IWW_E!S36</f>
        <v>0</v>
      </c>
      <c r="T36" s="10">
        <f>FC_TRA_DNAVI_DCS_E!T36+FC_TRA_DNAVI_IWW_E!T36</f>
        <v>0</v>
      </c>
      <c r="U36" s="10">
        <f>FC_TRA_DNAVI_DCS_E!U36+FC_TRA_DNAVI_IWW_E!U36</f>
        <v>0</v>
      </c>
      <c r="V36" s="10">
        <f>FC_TRA_DNAVI_DCS_E!V36+FC_TRA_DNAVI_IWW_E!V36</f>
        <v>0</v>
      </c>
      <c r="W36" s="10">
        <f>FC_TRA_DNAVI_DCS_E!W36+FC_TRA_DNAVI_IWW_E!W36</f>
        <v>0</v>
      </c>
      <c r="X36" s="10">
        <f>FC_TRA_DNAVI_DCS_E!X36+FC_TRA_DNAVI_IWW_E!X36</f>
        <v>0</v>
      </c>
    </row>
    <row r="37" spans="1:24" ht="11.25" customHeight="1" x14ac:dyDescent="0.2">
      <c r="A37" s="41" t="s">
        <v>61</v>
      </c>
      <c r="B37" s="9" t="s">
        <v>62</v>
      </c>
      <c r="C37" s="10">
        <f>FC_TRA_DNAVI_DCS_E!C37+FC_TRA_DNAVI_IWW_E!C37</f>
        <v>0</v>
      </c>
      <c r="D37" s="10">
        <f>FC_TRA_DNAVI_DCS_E!D37+FC_TRA_DNAVI_IWW_E!D37</f>
        <v>0</v>
      </c>
      <c r="E37" s="10">
        <f>FC_TRA_DNAVI_DCS_E!E37+FC_TRA_DNAVI_IWW_E!E37</f>
        <v>0</v>
      </c>
      <c r="F37" s="10">
        <f>FC_TRA_DNAVI_DCS_E!F37+FC_TRA_DNAVI_IWW_E!F37</f>
        <v>0</v>
      </c>
      <c r="G37" s="10">
        <f>FC_TRA_DNAVI_DCS_E!G37+FC_TRA_DNAVI_IWW_E!G37</f>
        <v>0</v>
      </c>
      <c r="H37" s="10">
        <f>FC_TRA_DNAVI_DCS_E!H37+FC_TRA_DNAVI_IWW_E!H37</f>
        <v>0</v>
      </c>
      <c r="I37" s="10">
        <f>FC_TRA_DNAVI_DCS_E!I37+FC_TRA_DNAVI_IWW_E!I37</f>
        <v>0</v>
      </c>
      <c r="J37" s="10">
        <f>FC_TRA_DNAVI_DCS_E!J37+FC_TRA_DNAVI_IWW_E!J37</f>
        <v>0</v>
      </c>
      <c r="K37" s="10">
        <f>FC_TRA_DNAVI_DCS_E!K37+FC_TRA_DNAVI_IWW_E!K37</f>
        <v>0</v>
      </c>
      <c r="L37" s="10">
        <f>FC_TRA_DNAVI_DCS_E!L37+FC_TRA_DNAVI_IWW_E!L37</f>
        <v>0</v>
      </c>
      <c r="M37" s="10">
        <f>FC_TRA_DNAVI_DCS_E!M37+FC_TRA_DNAVI_IWW_E!M37</f>
        <v>0</v>
      </c>
      <c r="N37" s="10">
        <f>FC_TRA_DNAVI_DCS_E!N37+FC_TRA_DNAVI_IWW_E!N37</f>
        <v>0</v>
      </c>
      <c r="O37" s="10">
        <f>FC_TRA_DNAVI_DCS_E!O37+FC_TRA_DNAVI_IWW_E!O37</f>
        <v>0</v>
      </c>
      <c r="P37" s="10">
        <f>FC_TRA_DNAVI_DCS_E!P37+FC_TRA_DNAVI_IWW_E!P37</f>
        <v>0</v>
      </c>
      <c r="Q37" s="10">
        <f>FC_TRA_DNAVI_DCS_E!Q37+FC_TRA_DNAVI_IWW_E!Q37</f>
        <v>0</v>
      </c>
      <c r="R37" s="10">
        <f>FC_TRA_DNAVI_DCS_E!R37+FC_TRA_DNAVI_IWW_E!R37</f>
        <v>0</v>
      </c>
      <c r="S37" s="10">
        <f>FC_TRA_DNAVI_DCS_E!S37+FC_TRA_DNAVI_IWW_E!S37</f>
        <v>0</v>
      </c>
      <c r="T37" s="10">
        <f>FC_TRA_DNAVI_DCS_E!T37+FC_TRA_DNAVI_IWW_E!T37</f>
        <v>0</v>
      </c>
      <c r="U37" s="10">
        <f>FC_TRA_DNAVI_DCS_E!U37+FC_TRA_DNAVI_IWW_E!U37</f>
        <v>0</v>
      </c>
      <c r="V37" s="10">
        <f>FC_TRA_DNAVI_DCS_E!V37+FC_TRA_DNAVI_IWW_E!V37</f>
        <v>0</v>
      </c>
      <c r="W37" s="10">
        <f>FC_TRA_DNAVI_DCS_E!W37+FC_TRA_DNAVI_IWW_E!W37</f>
        <v>0</v>
      </c>
      <c r="X37" s="10">
        <f>FC_TRA_DNAVI_DCS_E!X37+FC_TRA_DNAVI_IWW_E!X37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FC_TRA_DNAVI_DCS_E!C38+FC_TRA_DNAVI_IWW_E!C38</f>
        <v>0</v>
      </c>
      <c r="D38" s="10">
        <f>FC_TRA_DNAVI_DCS_E!D38+FC_TRA_DNAVI_IWW_E!D38</f>
        <v>0</v>
      </c>
      <c r="E38" s="10">
        <f>FC_TRA_DNAVI_DCS_E!E38+FC_TRA_DNAVI_IWW_E!E38</f>
        <v>0</v>
      </c>
      <c r="F38" s="10">
        <f>FC_TRA_DNAVI_DCS_E!F38+FC_TRA_DNAVI_IWW_E!F38</f>
        <v>0</v>
      </c>
      <c r="G38" s="10">
        <f>FC_TRA_DNAVI_DCS_E!G38+FC_TRA_DNAVI_IWW_E!G38</f>
        <v>0</v>
      </c>
      <c r="H38" s="10">
        <f>FC_TRA_DNAVI_DCS_E!H38+FC_TRA_DNAVI_IWW_E!H38</f>
        <v>0</v>
      </c>
      <c r="I38" s="10">
        <f>FC_TRA_DNAVI_DCS_E!I38+FC_TRA_DNAVI_IWW_E!I38</f>
        <v>0</v>
      </c>
      <c r="J38" s="10">
        <f>FC_TRA_DNAVI_DCS_E!J38+FC_TRA_DNAVI_IWW_E!J38</f>
        <v>0</v>
      </c>
      <c r="K38" s="10">
        <f>FC_TRA_DNAVI_DCS_E!K38+FC_TRA_DNAVI_IWW_E!K38</f>
        <v>0</v>
      </c>
      <c r="L38" s="10">
        <f>FC_TRA_DNAVI_DCS_E!L38+FC_TRA_DNAVI_IWW_E!L38</f>
        <v>0</v>
      </c>
      <c r="M38" s="10">
        <f>FC_TRA_DNAVI_DCS_E!M38+FC_TRA_DNAVI_IWW_E!M38</f>
        <v>0</v>
      </c>
      <c r="N38" s="10">
        <f>FC_TRA_DNAVI_DCS_E!N38+FC_TRA_DNAVI_IWW_E!N38</f>
        <v>0</v>
      </c>
      <c r="O38" s="10">
        <f>FC_TRA_DNAVI_DCS_E!O38+FC_TRA_DNAVI_IWW_E!O38</f>
        <v>0</v>
      </c>
      <c r="P38" s="10">
        <f>FC_TRA_DNAVI_DCS_E!P38+FC_TRA_DNAVI_IWW_E!P38</f>
        <v>0</v>
      </c>
      <c r="Q38" s="10">
        <f>FC_TRA_DNAVI_DCS_E!Q38+FC_TRA_DNAVI_IWW_E!Q38</f>
        <v>0</v>
      </c>
      <c r="R38" s="10">
        <f>FC_TRA_DNAVI_DCS_E!R38+FC_TRA_DNAVI_IWW_E!R38</f>
        <v>0</v>
      </c>
      <c r="S38" s="10">
        <f>FC_TRA_DNAVI_DCS_E!S38+FC_TRA_DNAVI_IWW_E!S38</f>
        <v>0</v>
      </c>
      <c r="T38" s="10">
        <f>FC_TRA_DNAVI_DCS_E!T38+FC_TRA_DNAVI_IWW_E!T38</f>
        <v>0</v>
      </c>
      <c r="U38" s="10">
        <f>FC_TRA_DNAVI_DCS_E!U38+FC_TRA_DNAVI_IWW_E!U38</f>
        <v>0</v>
      </c>
      <c r="V38" s="10">
        <f>FC_TRA_DNAVI_DCS_E!V38+FC_TRA_DNAVI_IWW_E!V38</f>
        <v>0</v>
      </c>
      <c r="W38" s="10">
        <f>FC_TRA_DNAVI_DCS_E!W38+FC_TRA_DNAVI_IWW_E!W38</f>
        <v>0</v>
      </c>
      <c r="X38" s="10">
        <f>FC_TRA_DNAVI_DCS_E!X38+FC_TRA_DNAVI_IWW_E!X38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FC_TRA_DNAVI_DCS_E!C39+FC_TRA_DNAVI_IWW_E!C39</f>
        <v>0</v>
      </c>
      <c r="D39" s="10">
        <f>FC_TRA_DNAVI_DCS_E!D39+FC_TRA_DNAVI_IWW_E!D39</f>
        <v>0</v>
      </c>
      <c r="E39" s="10">
        <f>FC_TRA_DNAVI_DCS_E!E39+FC_TRA_DNAVI_IWW_E!E39</f>
        <v>0</v>
      </c>
      <c r="F39" s="10">
        <f>FC_TRA_DNAVI_DCS_E!F39+FC_TRA_DNAVI_IWW_E!F39</f>
        <v>0</v>
      </c>
      <c r="G39" s="10">
        <f>FC_TRA_DNAVI_DCS_E!G39+FC_TRA_DNAVI_IWW_E!G39</f>
        <v>0</v>
      </c>
      <c r="H39" s="10">
        <f>FC_TRA_DNAVI_DCS_E!H39+FC_TRA_DNAVI_IWW_E!H39</f>
        <v>0</v>
      </c>
      <c r="I39" s="10">
        <f>FC_TRA_DNAVI_DCS_E!I39+FC_TRA_DNAVI_IWW_E!I39</f>
        <v>0</v>
      </c>
      <c r="J39" s="10">
        <f>FC_TRA_DNAVI_DCS_E!J39+FC_TRA_DNAVI_IWW_E!J39</f>
        <v>0</v>
      </c>
      <c r="K39" s="10">
        <f>FC_TRA_DNAVI_DCS_E!K39+FC_TRA_DNAVI_IWW_E!K39</f>
        <v>0</v>
      </c>
      <c r="L39" s="10">
        <f>FC_TRA_DNAVI_DCS_E!L39+FC_TRA_DNAVI_IWW_E!L39</f>
        <v>0</v>
      </c>
      <c r="M39" s="10">
        <f>FC_TRA_DNAVI_DCS_E!M39+FC_TRA_DNAVI_IWW_E!M39</f>
        <v>0</v>
      </c>
      <c r="N39" s="10">
        <f>FC_TRA_DNAVI_DCS_E!N39+FC_TRA_DNAVI_IWW_E!N39</f>
        <v>0</v>
      </c>
      <c r="O39" s="10">
        <f>FC_TRA_DNAVI_DCS_E!O39+FC_TRA_DNAVI_IWW_E!O39</f>
        <v>0</v>
      </c>
      <c r="P39" s="10">
        <f>FC_TRA_DNAVI_DCS_E!P39+FC_TRA_DNAVI_IWW_E!P39</f>
        <v>0</v>
      </c>
      <c r="Q39" s="10">
        <f>FC_TRA_DNAVI_DCS_E!Q39+FC_TRA_DNAVI_IWW_E!Q39</f>
        <v>0</v>
      </c>
      <c r="R39" s="10">
        <f>FC_TRA_DNAVI_DCS_E!R39+FC_TRA_DNAVI_IWW_E!R39</f>
        <v>0</v>
      </c>
      <c r="S39" s="10">
        <f>FC_TRA_DNAVI_DCS_E!S39+FC_TRA_DNAVI_IWW_E!S39</f>
        <v>0</v>
      </c>
      <c r="T39" s="10">
        <f>FC_TRA_DNAVI_DCS_E!T39+FC_TRA_DNAVI_IWW_E!T39</f>
        <v>0</v>
      </c>
      <c r="U39" s="10">
        <f>FC_TRA_DNAVI_DCS_E!U39+FC_TRA_DNAVI_IWW_E!U39</f>
        <v>0</v>
      </c>
      <c r="V39" s="10">
        <f>FC_TRA_DNAVI_DCS_E!V39+FC_TRA_DNAVI_IWW_E!V39</f>
        <v>0</v>
      </c>
      <c r="W39" s="10">
        <f>FC_TRA_DNAVI_DCS_E!W39+FC_TRA_DNAVI_IWW_E!W39</f>
        <v>0</v>
      </c>
      <c r="X39" s="10">
        <f>FC_TRA_DNAVI_DCS_E!X39+FC_TRA_DNAVI_IWW_E!X39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FC_TRA_DNAVI_DCS_E!C40+FC_TRA_DNAVI_IWW_E!C40</f>
        <v>0</v>
      </c>
      <c r="D40" s="10">
        <f>FC_TRA_DNAVI_DCS_E!D40+FC_TRA_DNAVI_IWW_E!D40</f>
        <v>0</v>
      </c>
      <c r="E40" s="10">
        <f>FC_TRA_DNAVI_DCS_E!E40+FC_TRA_DNAVI_IWW_E!E40</f>
        <v>0</v>
      </c>
      <c r="F40" s="10">
        <f>FC_TRA_DNAVI_DCS_E!F40+FC_TRA_DNAVI_IWW_E!F40</f>
        <v>0</v>
      </c>
      <c r="G40" s="10">
        <f>FC_TRA_DNAVI_DCS_E!G40+FC_TRA_DNAVI_IWW_E!G40</f>
        <v>0</v>
      </c>
      <c r="H40" s="10">
        <f>FC_TRA_DNAVI_DCS_E!H40+FC_TRA_DNAVI_IWW_E!H40</f>
        <v>0</v>
      </c>
      <c r="I40" s="10">
        <f>FC_TRA_DNAVI_DCS_E!I40+FC_TRA_DNAVI_IWW_E!I40</f>
        <v>0</v>
      </c>
      <c r="J40" s="10">
        <f>FC_TRA_DNAVI_DCS_E!J40+FC_TRA_DNAVI_IWW_E!J40</f>
        <v>0</v>
      </c>
      <c r="K40" s="10">
        <f>FC_TRA_DNAVI_DCS_E!K40+FC_TRA_DNAVI_IWW_E!K40</f>
        <v>0</v>
      </c>
      <c r="L40" s="10">
        <f>FC_TRA_DNAVI_DCS_E!L40+FC_TRA_DNAVI_IWW_E!L40</f>
        <v>0</v>
      </c>
      <c r="M40" s="10">
        <f>FC_TRA_DNAVI_DCS_E!M40+FC_TRA_DNAVI_IWW_E!M40</f>
        <v>0</v>
      </c>
      <c r="N40" s="10">
        <f>FC_TRA_DNAVI_DCS_E!N40+FC_TRA_DNAVI_IWW_E!N40</f>
        <v>0</v>
      </c>
      <c r="O40" s="10">
        <f>FC_TRA_DNAVI_DCS_E!O40+FC_TRA_DNAVI_IWW_E!O40</f>
        <v>0</v>
      </c>
      <c r="P40" s="10">
        <f>FC_TRA_DNAVI_DCS_E!P40+FC_TRA_DNAVI_IWW_E!P40</f>
        <v>0</v>
      </c>
      <c r="Q40" s="10">
        <f>FC_TRA_DNAVI_DCS_E!Q40+FC_TRA_DNAVI_IWW_E!Q40</f>
        <v>0</v>
      </c>
      <c r="R40" s="10">
        <f>FC_TRA_DNAVI_DCS_E!R40+FC_TRA_DNAVI_IWW_E!R40</f>
        <v>0</v>
      </c>
      <c r="S40" s="10">
        <f>FC_TRA_DNAVI_DCS_E!S40+FC_TRA_DNAVI_IWW_E!S40</f>
        <v>0</v>
      </c>
      <c r="T40" s="10">
        <f>FC_TRA_DNAVI_DCS_E!T40+FC_TRA_DNAVI_IWW_E!T40</f>
        <v>0</v>
      </c>
      <c r="U40" s="10">
        <f>FC_TRA_DNAVI_DCS_E!U40+FC_TRA_DNAVI_IWW_E!U40</f>
        <v>0</v>
      </c>
      <c r="V40" s="10">
        <f>FC_TRA_DNAVI_DCS_E!V40+FC_TRA_DNAVI_IWW_E!V40</f>
        <v>0</v>
      </c>
      <c r="W40" s="10">
        <f>FC_TRA_DNAVI_DCS_E!W40+FC_TRA_DNAVI_IWW_E!W40</f>
        <v>0</v>
      </c>
      <c r="X40" s="10">
        <f>FC_TRA_DNAVI_DCS_E!X40+FC_TRA_DNAVI_IWW_E!X40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FC_TRA_DNAVI_DCS_E!C41+FC_TRA_DNAVI_IWW_E!C41</f>
        <v>0</v>
      </c>
      <c r="D41" s="10">
        <f>FC_TRA_DNAVI_DCS_E!D41+FC_TRA_DNAVI_IWW_E!D41</f>
        <v>0</v>
      </c>
      <c r="E41" s="10">
        <f>FC_TRA_DNAVI_DCS_E!E41+FC_TRA_DNAVI_IWW_E!E41</f>
        <v>0</v>
      </c>
      <c r="F41" s="10">
        <f>FC_TRA_DNAVI_DCS_E!F41+FC_TRA_DNAVI_IWW_E!F41</f>
        <v>0</v>
      </c>
      <c r="G41" s="10">
        <f>FC_TRA_DNAVI_DCS_E!G41+FC_TRA_DNAVI_IWW_E!G41</f>
        <v>0</v>
      </c>
      <c r="H41" s="10">
        <f>FC_TRA_DNAVI_DCS_E!H41+FC_TRA_DNAVI_IWW_E!H41</f>
        <v>0</v>
      </c>
      <c r="I41" s="10">
        <f>FC_TRA_DNAVI_DCS_E!I41+FC_TRA_DNAVI_IWW_E!I41</f>
        <v>0</v>
      </c>
      <c r="J41" s="10">
        <f>FC_TRA_DNAVI_DCS_E!J41+FC_TRA_DNAVI_IWW_E!J41</f>
        <v>0</v>
      </c>
      <c r="K41" s="10">
        <f>FC_TRA_DNAVI_DCS_E!K41+FC_TRA_DNAVI_IWW_E!K41</f>
        <v>0</v>
      </c>
      <c r="L41" s="10">
        <f>FC_TRA_DNAVI_DCS_E!L41+FC_TRA_DNAVI_IWW_E!L41</f>
        <v>0</v>
      </c>
      <c r="M41" s="10">
        <f>FC_TRA_DNAVI_DCS_E!M41+FC_TRA_DNAVI_IWW_E!M41</f>
        <v>0</v>
      </c>
      <c r="N41" s="10">
        <f>FC_TRA_DNAVI_DCS_E!N41+FC_TRA_DNAVI_IWW_E!N41</f>
        <v>0</v>
      </c>
      <c r="O41" s="10">
        <f>FC_TRA_DNAVI_DCS_E!O41+FC_TRA_DNAVI_IWW_E!O41</f>
        <v>0</v>
      </c>
      <c r="P41" s="10">
        <f>FC_TRA_DNAVI_DCS_E!P41+FC_TRA_DNAVI_IWW_E!P41</f>
        <v>0</v>
      </c>
      <c r="Q41" s="10">
        <f>FC_TRA_DNAVI_DCS_E!Q41+FC_TRA_DNAVI_IWW_E!Q41</f>
        <v>0</v>
      </c>
      <c r="R41" s="10">
        <f>FC_TRA_DNAVI_DCS_E!R41+FC_TRA_DNAVI_IWW_E!R41</f>
        <v>0</v>
      </c>
      <c r="S41" s="10">
        <f>FC_TRA_DNAVI_DCS_E!S41+FC_TRA_DNAVI_IWW_E!S41</f>
        <v>0</v>
      </c>
      <c r="T41" s="10">
        <f>FC_TRA_DNAVI_DCS_E!T41+FC_TRA_DNAVI_IWW_E!T41</f>
        <v>0</v>
      </c>
      <c r="U41" s="10">
        <f>FC_TRA_DNAVI_DCS_E!U41+FC_TRA_DNAVI_IWW_E!U41</f>
        <v>0</v>
      </c>
      <c r="V41" s="10">
        <f>FC_TRA_DNAVI_DCS_E!V41+FC_TRA_DNAVI_IWW_E!V41</f>
        <v>0</v>
      </c>
      <c r="W41" s="10">
        <f>FC_TRA_DNAVI_DCS_E!W41+FC_TRA_DNAVI_IWW_E!W41</f>
        <v>0</v>
      </c>
      <c r="X41" s="10">
        <f>FC_TRA_DNAVI_DCS_E!X41+FC_TRA_DNAVI_IWW_E!X41</f>
        <v>0</v>
      </c>
    </row>
    <row r="42" spans="1:24" ht="11.25" customHeight="1" x14ac:dyDescent="0.2">
      <c r="A42" s="41" t="s">
        <v>71</v>
      </c>
      <c r="B42" s="9" t="s">
        <v>72</v>
      </c>
      <c r="C42" s="10">
        <f>FC_TRA_DNAVI_DCS_E!C42+FC_TRA_DNAVI_IWW_E!C42</f>
        <v>0</v>
      </c>
      <c r="D42" s="10">
        <f>FC_TRA_DNAVI_DCS_E!D42+FC_TRA_DNAVI_IWW_E!D42</f>
        <v>0</v>
      </c>
      <c r="E42" s="10">
        <f>FC_TRA_DNAVI_DCS_E!E42+FC_TRA_DNAVI_IWW_E!E42</f>
        <v>0</v>
      </c>
      <c r="F42" s="10">
        <f>FC_TRA_DNAVI_DCS_E!F42+FC_TRA_DNAVI_IWW_E!F42</f>
        <v>0</v>
      </c>
      <c r="G42" s="10">
        <f>FC_TRA_DNAVI_DCS_E!G42+FC_TRA_DNAVI_IWW_E!G42</f>
        <v>0</v>
      </c>
      <c r="H42" s="10">
        <f>FC_TRA_DNAVI_DCS_E!H42+FC_TRA_DNAVI_IWW_E!H42</f>
        <v>0</v>
      </c>
      <c r="I42" s="10">
        <f>FC_TRA_DNAVI_DCS_E!I42+FC_TRA_DNAVI_IWW_E!I42</f>
        <v>0</v>
      </c>
      <c r="J42" s="10">
        <f>FC_TRA_DNAVI_DCS_E!J42+FC_TRA_DNAVI_IWW_E!J42</f>
        <v>0</v>
      </c>
      <c r="K42" s="10">
        <f>FC_TRA_DNAVI_DCS_E!K42+FC_TRA_DNAVI_IWW_E!K42</f>
        <v>0</v>
      </c>
      <c r="L42" s="10">
        <f>FC_TRA_DNAVI_DCS_E!L42+FC_TRA_DNAVI_IWW_E!L42</f>
        <v>0</v>
      </c>
      <c r="M42" s="10">
        <f>FC_TRA_DNAVI_DCS_E!M42+FC_TRA_DNAVI_IWW_E!M42</f>
        <v>0</v>
      </c>
      <c r="N42" s="10">
        <f>FC_TRA_DNAVI_DCS_E!N42+FC_TRA_DNAVI_IWW_E!N42</f>
        <v>0</v>
      </c>
      <c r="O42" s="10">
        <f>FC_TRA_DNAVI_DCS_E!O42+FC_TRA_DNAVI_IWW_E!O42</f>
        <v>0</v>
      </c>
      <c r="P42" s="10">
        <f>FC_TRA_DNAVI_DCS_E!P42+FC_TRA_DNAVI_IWW_E!P42</f>
        <v>0</v>
      </c>
      <c r="Q42" s="10">
        <f>FC_TRA_DNAVI_DCS_E!Q42+FC_TRA_DNAVI_IWW_E!Q42</f>
        <v>0</v>
      </c>
      <c r="R42" s="10">
        <f>FC_TRA_DNAVI_DCS_E!R42+FC_TRA_DNAVI_IWW_E!R42</f>
        <v>0</v>
      </c>
      <c r="S42" s="10">
        <f>FC_TRA_DNAVI_DCS_E!S42+FC_TRA_DNAVI_IWW_E!S42</f>
        <v>0</v>
      </c>
      <c r="T42" s="10">
        <f>FC_TRA_DNAVI_DCS_E!T42+FC_TRA_DNAVI_IWW_E!T42</f>
        <v>0</v>
      </c>
      <c r="U42" s="10">
        <f>FC_TRA_DNAVI_DCS_E!U42+FC_TRA_DNAVI_IWW_E!U42</f>
        <v>0</v>
      </c>
      <c r="V42" s="10">
        <f>FC_TRA_DNAVI_DCS_E!V42+FC_TRA_DNAVI_IWW_E!V42</f>
        <v>0</v>
      </c>
      <c r="W42" s="10">
        <f>FC_TRA_DNAVI_DCS_E!W42+FC_TRA_DNAVI_IWW_E!W42</f>
        <v>0</v>
      </c>
      <c r="X42" s="10">
        <f>FC_TRA_DNAVI_DCS_E!X42+FC_TRA_DNAVI_IWW_E!X42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FC_TRA_DNAVI_DCS_E!C43+FC_TRA_DNAVI_IWW_E!C43</f>
        <v>243.97394668959589</v>
      </c>
      <c r="D43" s="10">
        <f>FC_TRA_DNAVI_DCS_E!D43+FC_TRA_DNAVI_IWW_E!D43</f>
        <v>253.23877901977642</v>
      </c>
      <c r="E43" s="10">
        <f>FC_TRA_DNAVI_DCS_E!E43+FC_TRA_DNAVI_IWW_E!E43</f>
        <v>262.50361134995705</v>
      </c>
      <c r="F43" s="10">
        <f>FC_TRA_DNAVI_DCS_E!F43+FC_TRA_DNAVI_IWW_E!F43</f>
        <v>247.0621668099742</v>
      </c>
      <c r="G43" s="10">
        <f>FC_TRA_DNAVI_DCS_E!G43+FC_TRA_DNAVI_IWW_E!G43</f>
        <v>250.15047291487531</v>
      </c>
      <c r="H43" s="10">
        <f>FC_TRA_DNAVI_DCS_E!H43+FC_TRA_DNAVI_IWW_E!H43</f>
        <v>271.76844368013752</v>
      </c>
      <c r="I43" s="10">
        <f>FC_TRA_DNAVI_DCS_E!I43+FC_TRA_DNAVI_IWW_E!I43</f>
        <v>285.15098882201198</v>
      </c>
      <c r="J43" s="10">
        <f>FC_TRA_DNAVI_DCS_E!J43+FC_TRA_DNAVI_IWW_E!J43</f>
        <v>308.82777300085979</v>
      </c>
      <c r="K43" s="10">
        <f>FC_TRA_DNAVI_DCS_E!K43+FC_TRA_DNAVI_IWW_E!K43</f>
        <v>316.76698194325019</v>
      </c>
      <c r="L43" s="10">
        <f>FC_TRA_DNAVI_DCS_E!L43+FC_TRA_DNAVI_IWW_E!L43</f>
        <v>321.92605331040409</v>
      </c>
      <c r="M43" s="10">
        <f>FC_TRA_DNAVI_DCS_E!M43+FC_TRA_DNAVI_IWW_E!M43</f>
        <v>361.13499570077391</v>
      </c>
      <c r="N43" s="10">
        <f>FC_TRA_DNAVI_DCS_E!N43+FC_TRA_DNAVI_IWW_E!N43</f>
        <v>365.26225279449699</v>
      </c>
      <c r="O43" s="10">
        <f>FC_TRA_DNAVI_DCS_E!O43+FC_TRA_DNAVI_IWW_E!O43</f>
        <v>336.37145313843507</v>
      </c>
      <c r="P43" s="10">
        <f>FC_TRA_DNAVI_DCS_E!P43+FC_TRA_DNAVI_IWW_E!P43</f>
        <v>357.00773860705067</v>
      </c>
      <c r="Q43" s="10">
        <f>FC_TRA_DNAVI_DCS_E!Q43+FC_TRA_DNAVI_IWW_E!Q43</f>
        <v>310.57609630266552</v>
      </c>
      <c r="R43" s="10">
        <f>FC_TRA_DNAVI_DCS_E!R43+FC_TRA_DNAVI_IWW_E!R43</f>
        <v>339.49011177987956</v>
      </c>
      <c r="S43" s="10">
        <f>FC_TRA_DNAVI_DCS_E!S43+FC_TRA_DNAVI_IWW_E!S43</f>
        <v>314.29845227858982</v>
      </c>
      <c r="T43" s="10">
        <f>FC_TRA_DNAVI_DCS_E!T43+FC_TRA_DNAVI_IWW_E!T43</f>
        <v>304.5380911435941</v>
      </c>
      <c r="U43" s="10">
        <f>FC_TRA_DNAVI_DCS_E!U43+FC_TRA_DNAVI_IWW_E!U43</f>
        <v>304.36792777300082</v>
      </c>
      <c r="V43" s="10">
        <f>FC_TRA_DNAVI_DCS_E!V43+FC_TRA_DNAVI_IWW_E!V43</f>
        <v>277.73774720550307</v>
      </c>
      <c r="W43" s="10">
        <f>FC_TRA_DNAVI_DCS_E!W43+FC_TRA_DNAVI_IWW_E!W43</f>
        <v>210.43026655202064</v>
      </c>
      <c r="X43" s="10">
        <f>FC_TRA_DNAVI_DCS_E!X43+FC_TRA_DNAVI_IWW_E!X43</f>
        <v>236.43112639724851</v>
      </c>
    </row>
    <row r="44" spans="1:24" ht="11.25" customHeight="1" x14ac:dyDescent="0.2">
      <c r="A44" s="41" t="s">
        <v>75</v>
      </c>
      <c r="B44" s="9" t="s">
        <v>76</v>
      </c>
      <c r="C44" s="10">
        <f>FC_TRA_DNAVI_DCS_E!C44+FC_TRA_DNAVI_IWW_E!C44</f>
        <v>0</v>
      </c>
      <c r="D44" s="10">
        <f>FC_TRA_DNAVI_DCS_E!D44+FC_TRA_DNAVI_IWW_E!D44</f>
        <v>0</v>
      </c>
      <c r="E44" s="10">
        <f>FC_TRA_DNAVI_DCS_E!E44+FC_TRA_DNAVI_IWW_E!E44</f>
        <v>0</v>
      </c>
      <c r="F44" s="10">
        <f>FC_TRA_DNAVI_DCS_E!F44+FC_TRA_DNAVI_IWW_E!F44</f>
        <v>0</v>
      </c>
      <c r="G44" s="10">
        <f>FC_TRA_DNAVI_DCS_E!G44+FC_TRA_DNAVI_IWW_E!G44</f>
        <v>0</v>
      </c>
      <c r="H44" s="10">
        <f>FC_TRA_DNAVI_DCS_E!H44+FC_TRA_DNAVI_IWW_E!H44</f>
        <v>0</v>
      </c>
      <c r="I44" s="10">
        <f>FC_TRA_DNAVI_DCS_E!I44+FC_TRA_DNAVI_IWW_E!I44</f>
        <v>0</v>
      </c>
      <c r="J44" s="10">
        <f>FC_TRA_DNAVI_DCS_E!J44+FC_TRA_DNAVI_IWW_E!J44</f>
        <v>0</v>
      </c>
      <c r="K44" s="10">
        <f>FC_TRA_DNAVI_DCS_E!K44+FC_TRA_DNAVI_IWW_E!K44</f>
        <v>0</v>
      </c>
      <c r="L44" s="10">
        <f>FC_TRA_DNAVI_DCS_E!L44+FC_TRA_DNAVI_IWW_E!L44</f>
        <v>0</v>
      </c>
      <c r="M44" s="10">
        <f>FC_TRA_DNAVI_DCS_E!M44+FC_TRA_DNAVI_IWW_E!M44</f>
        <v>0</v>
      </c>
      <c r="N44" s="10">
        <f>FC_TRA_DNAVI_DCS_E!N44+FC_TRA_DNAVI_IWW_E!N44</f>
        <v>0</v>
      </c>
      <c r="O44" s="10">
        <f>FC_TRA_DNAVI_DCS_E!O44+FC_TRA_DNAVI_IWW_E!O44</f>
        <v>0</v>
      </c>
      <c r="P44" s="10">
        <f>FC_TRA_DNAVI_DCS_E!P44+FC_TRA_DNAVI_IWW_E!P44</f>
        <v>0</v>
      </c>
      <c r="Q44" s="10">
        <f>FC_TRA_DNAVI_DCS_E!Q44+FC_TRA_DNAVI_IWW_E!Q44</f>
        <v>0</v>
      </c>
      <c r="R44" s="10">
        <f>FC_TRA_DNAVI_DCS_E!R44+FC_TRA_DNAVI_IWW_E!R44</f>
        <v>0</v>
      </c>
      <c r="S44" s="10">
        <f>FC_TRA_DNAVI_DCS_E!S44+FC_TRA_DNAVI_IWW_E!S44</f>
        <v>0</v>
      </c>
      <c r="T44" s="10">
        <f>FC_TRA_DNAVI_DCS_E!T44+FC_TRA_DNAVI_IWW_E!T44</f>
        <v>0</v>
      </c>
      <c r="U44" s="10">
        <f>FC_TRA_DNAVI_DCS_E!U44+FC_TRA_DNAVI_IWW_E!U44</f>
        <v>0</v>
      </c>
      <c r="V44" s="10">
        <f>FC_TRA_DNAVI_DCS_E!V44+FC_TRA_DNAVI_IWW_E!V44</f>
        <v>0</v>
      </c>
      <c r="W44" s="10">
        <f>FC_TRA_DNAVI_DCS_E!W44+FC_TRA_DNAVI_IWW_E!W44</f>
        <v>0</v>
      </c>
      <c r="X44" s="10">
        <f>FC_TRA_DNAVI_DCS_E!X44+FC_TRA_DNAVI_IWW_E!X44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FC_TRA_DNAVI_DCS_E!C45+FC_TRA_DNAVI_IWW_E!C45</f>
        <v>0</v>
      </c>
      <c r="D45" s="10">
        <f>FC_TRA_DNAVI_DCS_E!D45+FC_TRA_DNAVI_IWW_E!D45</f>
        <v>0</v>
      </c>
      <c r="E45" s="10">
        <f>FC_TRA_DNAVI_DCS_E!E45+FC_TRA_DNAVI_IWW_E!E45</f>
        <v>0</v>
      </c>
      <c r="F45" s="10">
        <f>FC_TRA_DNAVI_DCS_E!F45+FC_TRA_DNAVI_IWW_E!F45</f>
        <v>0</v>
      </c>
      <c r="G45" s="10">
        <f>FC_TRA_DNAVI_DCS_E!G45+FC_TRA_DNAVI_IWW_E!G45</f>
        <v>0</v>
      </c>
      <c r="H45" s="10">
        <f>FC_TRA_DNAVI_DCS_E!H45+FC_TRA_DNAVI_IWW_E!H45</f>
        <v>0</v>
      </c>
      <c r="I45" s="10">
        <f>FC_TRA_DNAVI_DCS_E!I45+FC_TRA_DNAVI_IWW_E!I45</f>
        <v>0</v>
      </c>
      <c r="J45" s="10">
        <f>FC_TRA_DNAVI_DCS_E!J45+FC_TRA_DNAVI_IWW_E!J45</f>
        <v>0</v>
      </c>
      <c r="K45" s="10">
        <f>FC_TRA_DNAVI_DCS_E!K45+FC_TRA_DNAVI_IWW_E!K45</f>
        <v>0</v>
      </c>
      <c r="L45" s="10">
        <f>FC_TRA_DNAVI_DCS_E!L45+FC_TRA_DNAVI_IWW_E!L45</f>
        <v>0</v>
      </c>
      <c r="M45" s="10">
        <f>FC_TRA_DNAVI_DCS_E!M45+FC_TRA_DNAVI_IWW_E!M45</f>
        <v>0</v>
      </c>
      <c r="N45" s="10">
        <f>FC_TRA_DNAVI_DCS_E!N45+FC_TRA_DNAVI_IWW_E!N45</f>
        <v>0</v>
      </c>
      <c r="O45" s="10">
        <f>FC_TRA_DNAVI_DCS_E!O45+FC_TRA_DNAVI_IWW_E!O45</f>
        <v>0</v>
      </c>
      <c r="P45" s="10">
        <f>FC_TRA_DNAVI_DCS_E!P45+FC_TRA_DNAVI_IWW_E!P45</f>
        <v>0</v>
      </c>
      <c r="Q45" s="10">
        <f>FC_TRA_DNAVI_DCS_E!Q45+FC_TRA_DNAVI_IWW_E!Q45</f>
        <v>0</v>
      </c>
      <c r="R45" s="10">
        <f>FC_TRA_DNAVI_DCS_E!R45+FC_TRA_DNAVI_IWW_E!R45</f>
        <v>0</v>
      </c>
      <c r="S45" s="10">
        <f>FC_TRA_DNAVI_DCS_E!S45+FC_TRA_DNAVI_IWW_E!S45</f>
        <v>0</v>
      </c>
      <c r="T45" s="10">
        <f>FC_TRA_DNAVI_DCS_E!T45+FC_TRA_DNAVI_IWW_E!T45</f>
        <v>0</v>
      </c>
      <c r="U45" s="10">
        <f>FC_TRA_DNAVI_DCS_E!U45+FC_TRA_DNAVI_IWW_E!U45</f>
        <v>0</v>
      </c>
      <c r="V45" s="10">
        <f>FC_TRA_DNAVI_DCS_E!V45+FC_TRA_DNAVI_IWW_E!V45</f>
        <v>0</v>
      </c>
      <c r="W45" s="10">
        <f>FC_TRA_DNAVI_DCS_E!W45+FC_TRA_DNAVI_IWW_E!W45</f>
        <v>0</v>
      </c>
      <c r="X45" s="10">
        <f>FC_TRA_DNAVI_DCS_E!X45+FC_TRA_DNAVI_IWW_E!X45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FC_TRA_DNAVI_DCS_E!C46+FC_TRA_DNAVI_IWW_E!C46</f>
        <v>0</v>
      </c>
      <c r="D46" s="10">
        <f>FC_TRA_DNAVI_DCS_E!D46+FC_TRA_DNAVI_IWW_E!D46</f>
        <v>0</v>
      </c>
      <c r="E46" s="10">
        <f>FC_TRA_DNAVI_DCS_E!E46+FC_TRA_DNAVI_IWW_E!E46</f>
        <v>0</v>
      </c>
      <c r="F46" s="10">
        <f>FC_TRA_DNAVI_DCS_E!F46+FC_TRA_DNAVI_IWW_E!F46</f>
        <v>0</v>
      </c>
      <c r="G46" s="10">
        <f>FC_TRA_DNAVI_DCS_E!G46+FC_TRA_DNAVI_IWW_E!G46</f>
        <v>0</v>
      </c>
      <c r="H46" s="10">
        <f>FC_TRA_DNAVI_DCS_E!H46+FC_TRA_DNAVI_IWW_E!H46</f>
        <v>0</v>
      </c>
      <c r="I46" s="10">
        <f>FC_TRA_DNAVI_DCS_E!I46+FC_TRA_DNAVI_IWW_E!I46</f>
        <v>0</v>
      </c>
      <c r="J46" s="10">
        <f>FC_TRA_DNAVI_DCS_E!J46+FC_TRA_DNAVI_IWW_E!J46</f>
        <v>0</v>
      </c>
      <c r="K46" s="10">
        <f>FC_TRA_DNAVI_DCS_E!K46+FC_TRA_DNAVI_IWW_E!K46</f>
        <v>0</v>
      </c>
      <c r="L46" s="10">
        <f>FC_TRA_DNAVI_DCS_E!L46+FC_TRA_DNAVI_IWW_E!L46</f>
        <v>0</v>
      </c>
      <c r="M46" s="10">
        <f>FC_TRA_DNAVI_DCS_E!M46+FC_TRA_DNAVI_IWW_E!M46</f>
        <v>0</v>
      </c>
      <c r="N46" s="10">
        <f>FC_TRA_DNAVI_DCS_E!N46+FC_TRA_DNAVI_IWW_E!N46</f>
        <v>0</v>
      </c>
      <c r="O46" s="10">
        <f>FC_TRA_DNAVI_DCS_E!O46+FC_TRA_DNAVI_IWW_E!O46</f>
        <v>0</v>
      </c>
      <c r="P46" s="10">
        <f>FC_TRA_DNAVI_DCS_E!P46+FC_TRA_DNAVI_IWW_E!P46</f>
        <v>0</v>
      </c>
      <c r="Q46" s="10">
        <f>FC_TRA_DNAVI_DCS_E!Q46+FC_TRA_DNAVI_IWW_E!Q46</f>
        <v>0</v>
      </c>
      <c r="R46" s="10">
        <f>FC_TRA_DNAVI_DCS_E!R46+FC_TRA_DNAVI_IWW_E!R46</f>
        <v>0</v>
      </c>
      <c r="S46" s="10">
        <f>FC_TRA_DNAVI_DCS_E!S46+FC_TRA_DNAVI_IWW_E!S46</f>
        <v>0</v>
      </c>
      <c r="T46" s="10">
        <f>FC_TRA_DNAVI_DCS_E!T46+FC_TRA_DNAVI_IWW_E!T46</f>
        <v>0</v>
      </c>
      <c r="U46" s="10">
        <f>FC_TRA_DNAVI_DCS_E!U46+FC_TRA_DNAVI_IWW_E!U46</f>
        <v>0</v>
      </c>
      <c r="V46" s="10">
        <f>FC_TRA_DNAVI_DCS_E!V46+FC_TRA_DNAVI_IWW_E!V46</f>
        <v>0</v>
      </c>
      <c r="W46" s="10">
        <f>FC_TRA_DNAVI_DCS_E!W46+FC_TRA_DNAVI_IWW_E!W46</f>
        <v>0</v>
      </c>
      <c r="X46" s="10">
        <f>FC_TRA_DNAVI_DCS_E!X46+FC_TRA_DNAVI_IWW_E!X46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FC_TRA_DNAVI_DCS_E!C47+FC_TRA_DNAVI_IWW_E!C47</f>
        <v>0</v>
      </c>
      <c r="D47" s="10">
        <f>FC_TRA_DNAVI_DCS_E!D47+FC_TRA_DNAVI_IWW_E!D47</f>
        <v>0</v>
      </c>
      <c r="E47" s="10">
        <f>FC_TRA_DNAVI_DCS_E!E47+FC_TRA_DNAVI_IWW_E!E47</f>
        <v>0</v>
      </c>
      <c r="F47" s="10">
        <f>FC_TRA_DNAVI_DCS_E!F47+FC_TRA_DNAVI_IWW_E!F47</f>
        <v>0</v>
      </c>
      <c r="G47" s="10">
        <f>FC_TRA_DNAVI_DCS_E!G47+FC_TRA_DNAVI_IWW_E!G47</f>
        <v>0</v>
      </c>
      <c r="H47" s="10">
        <f>FC_TRA_DNAVI_DCS_E!H47+FC_TRA_DNAVI_IWW_E!H47</f>
        <v>0</v>
      </c>
      <c r="I47" s="10">
        <f>FC_TRA_DNAVI_DCS_E!I47+FC_TRA_DNAVI_IWW_E!I47</f>
        <v>0</v>
      </c>
      <c r="J47" s="10">
        <f>FC_TRA_DNAVI_DCS_E!J47+FC_TRA_DNAVI_IWW_E!J47</f>
        <v>0</v>
      </c>
      <c r="K47" s="10">
        <f>FC_TRA_DNAVI_DCS_E!K47+FC_TRA_DNAVI_IWW_E!K47</f>
        <v>0</v>
      </c>
      <c r="L47" s="10">
        <f>FC_TRA_DNAVI_DCS_E!L47+FC_TRA_DNAVI_IWW_E!L47</f>
        <v>0</v>
      </c>
      <c r="M47" s="10">
        <f>FC_TRA_DNAVI_DCS_E!M47+FC_TRA_DNAVI_IWW_E!M47</f>
        <v>0</v>
      </c>
      <c r="N47" s="10">
        <f>FC_TRA_DNAVI_DCS_E!N47+FC_TRA_DNAVI_IWW_E!N47</f>
        <v>0</v>
      </c>
      <c r="O47" s="10">
        <f>FC_TRA_DNAVI_DCS_E!O47+FC_TRA_DNAVI_IWW_E!O47</f>
        <v>0</v>
      </c>
      <c r="P47" s="10">
        <f>FC_TRA_DNAVI_DCS_E!P47+FC_TRA_DNAVI_IWW_E!P47</f>
        <v>0</v>
      </c>
      <c r="Q47" s="10">
        <f>FC_TRA_DNAVI_DCS_E!Q47+FC_TRA_DNAVI_IWW_E!Q47</f>
        <v>0</v>
      </c>
      <c r="R47" s="10">
        <f>FC_TRA_DNAVI_DCS_E!R47+FC_TRA_DNAVI_IWW_E!R47</f>
        <v>0</v>
      </c>
      <c r="S47" s="10">
        <f>FC_TRA_DNAVI_DCS_E!S47+FC_TRA_DNAVI_IWW_E!S47</f>
        <v>0</v>
      </c>
      <c r="T47" s="10">
        <f>FC_TRA_DNAVI_DCS_E!T47+FC_TRA_DNAVI_IWW_E!T47</f>
        <v>0</v>
      </c>
      <c r="U47" s="10">
        <f>FC_TRA_DNAVI_DCS_E!U47+FC_TRA_DNAVI_IWW_E!U47</f>
        <v>0</v>
      </c>
      <c r="V47" s="10">
        <f>FC_TRA_DNAVI_DCS_E!V47+FC_TRA_DNAVI_IWW_E!V47</f>
        <v>0</v>
      </c>
      <c r="W47" s="10">
        <f>FC_TRA_DNAVI_DCS_E!W47+FC_TRA_DNAVI_IWW_E!W47</f>
        <v>0</v>
      </c>
      <c r="X47" s="10">
        <f>FC_TRA_DNAVI_DCS_E!X47+FC_TRA_DNAVI_IWW_E!X47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FC_TRA_DNAVI_DCS_E!C48+FC_TRA_DNAVI_IWW_E!C48</f>
        <v>0</v>
      </c>
      <c r="D48" s="10">
        <f>FC_TRA_DNAVI_DCS_E!D48+FC_TRA_DNAVI_IWW_E!D48</f>
        <v>0</v>
      </c>
      <c r="E48" s="10">
        <f>FC_TRA_DNAVI_DCS_E!E48+FC_TRA_DNAVI_IWW_E!E48</f>
        <v>0</v>
      </c>
      <c r="F48" s="10">
        <f>FC_TRA_DNAVI_DCS_E!F48+FC_TRA_DNAVI_IWW_E!F48</f>
        <v>0</v>
      </c>
      <c r="G48" s="10">
        <f>FC_TRA_DNAVI_DCS_E!G48+FC_TRA_DNAVI_IWW_E!G48</f>
        <v>0</v>
      </c>
      <c r="H48" s="10">
        <f>FC_TRA_DNAVI_DCS_E!H48+FC_TRA_DNAVI_IWW_E!H48</f>
        <v>0</v>
      </c>
      <c r="I48" s="10">
        <f>FC_TRA_DNAVI_DCS_E!I48+FC_TRA_DNAVI_IWW_E!I48</f>
        <v>0</v>
      </c>
      <c r="J48" s="10">
        <f>FC_TRA_DNAVI_DCS_E!J48+FC_TRA_DNAVI_IWW_E!J48</f>
        <v>0</v>
      </c>
      <c r="K48" s="10">
        <f>FC_TRA_DNAVI_DCS_E!K48+FC_TRA_DNAVI_IWW_E!K48</f>
        <v>0</v>
      </c>
      <c r="L48" s="10">
        <f>FC_TRA_DNAVI_DCS_E!L48+FC_TRA_DNAVI_IWW_E!L48</f>
        <v>0</v>
      </c>
      <c r="M48" s="10">
        <f>FC_TRA_DNAVI_DCS_E!M48+FC_TRA_DNAVI_IWW_E!M48</f>
        <v>0</v>
      </c>
      <c r="N48" s="10">
        <f>FC_TRA_DNAVI_DCS_E!N48+FC_TRA_DNAVI_IWW_E!N48</f>
        <v>0</v>
      </c>
      <c r="O48" s="10">
        <f>FC_TRA_DNAVI_DCS_E!O48+FC_TRA_DNAVI_IWW_E!O48</f>
        <v>0</v>
      </c>
      <c r="P48" s="10">
        <f>FC_TRA_DNAVI_DCS_E!P48+FC_TRA_DNAVI_IWW_E!P48</f>
        <v>0</v>
      </c>
      <c r="Q48" s="10">
        <f>FC_TRA_DNAVI_DCS_E!Q48+FC_TRA_DNAVI_IWW_E!Q48</f>
        <v>0</v>
      </c>
      <c r="R48" s="10">
        <f>FC_TRA_DNAVI_DCS_E!R48+FC_TRA_DNAVI_IWW_E!R48</f>
        <v>0</v>
      </c>
      <c r="S48" s="10">
        <f>FC_TRA_DNAVI_DCS_E!S48+FC_TRA_DNAVI_IWW_E!S48</f>
        <v>0</v>
      </c>
      <c r="T48" s="10">
        <f>FC_TRA_DNAVI_DCS_E!T48+FC_TRA_DNAVI_IWW_E!T48</f>
        <v>0</v>
      </c>
      <c r="U48" s="10">
        <f>FC_TRA_DNAVI_DCS_E!U48+FC_TRA_DNAVI_IWW_E!U48</f>
        <v>0</v>
      </c>
      <c r="V48" s="10">
        <f>FC_TRA_DNAVI_DCS_E!V48+FC_TRA_DNAVI_IWW_E!V48</f>
        <v>0</v>
      </c>
      <c r="W48" s="10">
        <f>FC_TRA_DNAVI_DCS_E!W48+FC_TRA_DNAVI_IWW_E!W48</f>
        <v>0</v>
      </c>
      <c r="X48" s="10">
        <f>FC_TRA_DNAVI_DCS_E!X48+FC_TRA_DNAVI_IWW_E!X48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FC_TRA_DNAVI_DCS_E!C49+FC_TRA_DNAVI_IWW_E!C49</f>
        <v>0</v>
      </c>
      <c r="D49" s="10">
        <f>FC_TRA_DNAVI_DCS_E!D49+FC_TRA_DNAVI_IWW_E!D49</f>
        <v>0</v>
      </c>
      <c r="E49" s="10">
        <f>FC_TRA_DNAVI_DCS_E!E49+FC_TRA_DNAVI_IWW_E!E49</f>
        <v>0</v>
      </c>
      <c r="F49" s="10">
        <f>FC_TRA_DNAVI_DCS_E!F49+FC_TRA_DNAVI_IWW_E!F49</f>
        <v>0</v>
      </c>
      <c r="G49" s="10">
        <f>FC_TRA_DNAVI_DCS_E!G49+FC_TRA_DNAVI_IWW_E!G49</f>
        <v>0</v>
      </c>
      <c r="H49" s="10">
        <f>FC_TRA_DNAVI_DCS_E!H49+FC_TRA_DNAVI_IWW_E!H49</f>
        <v>0</v>
      </c>
      <c r="I49" s="10">
        <f>FC_TRA_DNAVI_DCS_E!I49+FC_TRA_DNAVI_IWW_E!I49</f>
        <v>0</v>
      </c>
      <c r="J49" s="10">
        <f>FC_TRA_DNAVI_DCS_E!J49+FC_TRA_DNAVI_IWW_E!J49</f>
        <v>0</v>
      </c>
      <c r="K49" s="10">
        <f>FC_TRA_DNAVI_DCS_E!K49+FC_TRA_DNAVI_IWW_E!K49</f>
        <v>0</v>
      </c>
      <c r="L49" s="10">
        <f>FC_TRA_DNAVI_DCS_E!L49+FC_TRA_DNAVI_IWW_E!L49</f>
        <v>0</v>
      </c>
      <c r="M49" s="10">
        <f>FC_TRA_DNAVI_DCS_E!M49+FC_TRA_DNAVI_IWW_E!M49</f>
        <v>0</v>
      </c>
      <c r="N49" s="10">
        <f>FC_TRA_DNAVI_DCS_E!N49+FC_TRA_DNAVI_IWW_E!N49</f>
        <v>0</v>
      </c>
      <c r="O49" s="10">
        <f>FC_TRA_DNAVI_DCS_E!O49+FC_TRA_DNAVI_IWW_E!O49</f>
        <v>0</v>
      </c>
      <c r="P49" s="10">
        <f>FC_TRA_DNAVI_DCS_E!P49+FC_TRA_DNAVI_IWW_E!P49</f>
        <v>0</v>
      </c>
      <c r="Q49" s="10">
        <f>FC_TRA_DNAVI_DCS_E!Q49+FC_TRA_DNAVI_IWW_E!Q49</f>
        <v>0</v>
      </c>
      <c r="R49" s="10">
        <f>FC_TRA_DNAVI_DCS_E!R49+FC_TRA_DNAVI_IWW_E!R49</f>
        <v>0</v>
      </c>
      <c r="S49" s="10">
        <f>FC_TRA_DNAVI_DCS_E!S49+FC_TRA_DNAVI_IWW_E!S49</f>
        <v>0</v>
      </c>
      <c r="T49" s="10">
        <f>FC_TRA_DNAVI_DCS_E!T49+FC_TRA_DNAVI_IWW_E!T49</f>
        <v>0</v>
      </c>
      <c r="U49" s="10">
        <f>FC_TRA_DNAVI_DCS_E!U49+FC_TRA_DNAVI_IWW_E!U49</f>
        <v>0</v>
      </c>
      <c r="V49" s="10">
        <f>FC_TRA_DNAVI_DCS_E!V49+FC_TRA_DNAVI_IWW_E!V49</f>
        <v>0</v>
      </c>
      <c r="W49" s="10">
        <f>FC_TRA_DNAVI_DCS_E!W49+FC_TRA_DNAVI_IWW_E!W49</f>
        <v>0</v>
      </c>
      <c r="X49" s="10">
        <f>FC_TRA_DNAVI_DCS_E!X49+FC_TRA_DNAVI_IWW_E!X49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FC_TRA_DNAVI_DCS_E!C50+FC_TRA_DNAVI_IWW_E!C50</f>
        <v>0</v>
      </c>
      <c r="D50" s="10">
        <f>FC_TRA_DNAVI_DCS_E!D50+FC_TRA_DNAVI_IWW_E!D50</f>
        <v>0</v>
      </c>
      <c r="E50" s="10">
        <f>FC_TRA_DNAVI_DCS_E!E50+FC_TRA_DNAVI_IWW_E!E50</f>
        <v>0</v>
      </c>
      <c r="F50" s="10">
        <f>FC_TRA_DNAVI_DCS_E!F50+FC_TRA_DNAVI_IWW_E!F50</f>
        <v>0</v>
      </c>
      <c r="G50" s="10">
        <f>FC_TRA_DNAVI_DCS_E!G50+FC_TRA_DNAVI_IWW_E!G50</f>
        <v>0</v>
      </c>
      <c r="H50" s="10">
        <f>FC_TRA_DNAVI_DCS_E!H50+FC_TRA_DNAVI_IWW_E!H50</f>
        <v>0</v>
      </c>
      <c r="I50" s="10">
        <f>FC_TRA_DNAVI_DCS_E!I50+FC_TRA_DNAVI_IWW_E!I50</f>
        <v>0</v>
      </c>
      <c r="J50" s="10">
        <f>FC_TRA_DNAVI_DCS_E!J50+FC_TRA_DNAVI_IWW_E!J50</f>
        <v>0</v>
      </c>
      <c r="K50" s="10">
        <f>FC_TRA_DNAVI_DCS_E!K50+FC_TRA_DNAVI_IWW_E!K50</f>
        <v>0</v>
      </c>
      <c r="L50" s="10">
        <f>FC_TRA_DNAVI_DCS_E!L50+FC_TRA_DNAVI_IWW_E!L50</f>
        <v>0</v>
      </c>
      <c r="M50" s="10">
        <f>FC_TRA_DNAVI_DCS_E!M50+FC_TRA_DNAVI_IWW_E!M50</f>
        <v>0</v>
      </c>
      <c r="N50" s="10">
        <f>FC_TRA_DNAVI_DCS_E!N50+FC_TRA_DNAVI_IWW_E!N50</f>
        <v>0</v>
      </c>
      <c r="O50" s="10">
        <f>FC_TRA_DNAVI_DCS_E!O50+FC_TRA_DNAVI_IWW_E!O50</f>
        <v>0</v>
      </c>
      <c r="P50" s="10">
        <f>FC_TRA_DNAVI_DCS_E!P50+FC_TRA_DNAVI_IWW_E!P50</f>
        <v>0</v>
      </c>
      <c r="Q50" s="10">
        <f>FC_TRA_DNAVI_DCS_E!Q50+FC_TRA_DNAVI_IWW_E!Q50</f>
        <v>0</v>
      </c>
      <c r="R50" s="10">
        <f>FC_TRA_DNAVI_DCS_E!R50+FC_TRA_DNAVI_IWW_E!R50</f>
        <v>0</v>
      </c>
      <c r="S50" s="10">
        <f>FC_TRA_DNAVI_DCS_E!S50+FC_TRA_DNAVI_IWW_E!S50</f>
        <v>0</v>
      </c>
      <c r="T50" s="10">
        <f>FC_TRA_DNAVI_DCS_E!T50+FC_TRA_DNAVI_IWW_E!T50</f>
        <v>0</v>
      </c>
      <c r="U50" s="10">
        <f>FC_TRA_DNAVI_DCS_E!U50+FC_TRA_DNAVI_IWW_E!U50</f>
        <v>0</v>
      </c>
      <c r="V50" s="10">
        <f>FC_TRA_DNAVI_DCS_E!V50+FC_TRA_DNAVI_IWW_E!V50</f>
        <v>0</v>
      </c>
      <c r="W50" s="10">
        <f>FC_TRA_DNAVI_DCS_E!W50+FC_TRA_DNAVI_IWW_E!W50</f>
        <v>0</v>
      </c>
      <c r="X50" s="10">
        <f>FC_TRA_DNAVI_DCS_E!X50+FC_TRA_DNAVI_IWW_E!X50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FC_TRA_DNAVI_DCS_E!C51+FC_TRA_DNAVI_IWW_E!C51</f>
        <v>0</v>
      </c>
      <c r="D51" s="37">
        <f>FC_TRA_DNAVI_DCS_E!D51+FC_TRA_DNAVI_IWW_E!D51</f>
        <v>0</v>
      </c>
      <c r="E51" s="37">
        <f>FC_TRA_DNAVI_DCS_E!E51+FC_TRA_DNAVI_IWW_E!E51</f>
        <v>0</v>
      </c>
      <c r="F51" s="37">
        <f>FC_TRA_DNAVI_DCS_E!F51+FC_TRA_DNAVI_IWW_E!F51</f>
        <v>0</v>
      </c>
      <c r="G51" s="37">
        <f>FC_TRA_DNAVI_DCS_E!G51+FC_TRA_DNAVI_IWW_E!G51</f>
        <v>0</v>
      </c>
      <c r="H51" s="37">
        <f>FC_TRA_DNAVI_DCS_E!H51+FC_TRA_DNAVI_IWW_E!H51</f>
        <v>0</v>
      </c>
      <c r="I51" s="37">
        <f>FC_TRA_DNAVI_DCS_E!I51+FC_TRA_DNAVI_IWW_E!I51</f>
        <v>0</v>
      </c>
      <c r="J51" s="37">
        <f>FC_TRA_DNAVI_DCS_E!J51+FC_TRA_DNAVI_IWW_E!J51</f>
        <v>0</v>
      </c>
      <c r="K51" s="37">
        <f>FC_TRA_DNAVI_DCS_E!K51+FC_TRA_DNAVI_IWW_E!K51</f>
        <v>0</v>
      </c>
      <c r="L51" s="37">
        <f>FC_TRA_DNAVI_DCS_E!L51+FC_TRA_DNAVI_IWW_E!L51</f>
        <v>0</v>
      </c>
      <c r="M51" s="37">
        <f>FC_TRA_DNAVI_DCS_E!M51+FC_TRA_DNAVI_IWW_E!M51</f>
        <v>0</v>
      </c>
      <c r="N51" s="37">
        <f>FC_TRA_DNAVI_DCS_E!N51+FC_TRA_DNAVI_IWW_E!N51</f>
        <v>0</v>
      </c>
      <c r="O51" s="37">
        <f>FC_TRA_DNAVI_DCS_E!O51+FC_TRA_DNAVI_IWW_E!O51</f>
        <v>0</v>
      </c>
      <c r="P51" s="37">
        <f>FC_TRA_DNAVI_DCS_E!P51+FC_TRA_DNAVI_IWW_E!P51</f>
        <v>0</v>
      </c>
      <c r="Q51" s="37">
        <f>FC_TRA_DNAVI_DCS_E!Q51+FC_TRA_DNAVI_IWW_E!Q51</f>
        <v>0</v>
      </c>
      <c r="R51" s="37">
        <f>FC_TRA_DNAVI_DCS_E!R51+FC_TRA_DNAVI_IWW_E!R51</f>
        <v>0</v>
      </c>
      <c r="S51" s="37">
        <f>FC_TRA_DNAVI_DCS_E!S51+FC_TRA_DNAVI_IWW_E!S51</f>
        <v>0</v>
      </c>
      <c r="T51" s="37">
        <f>FC_TRA_DNAVI_DCS_E!T51+FC_TRA_DNAVI_IWW_E!T51</f>
        <v>0</v>
      </c>
      <c r="U51" s="37">
        <f>FC_TRA_DNAVI_DCS_E!U51+FC_TRA_DNAVI_IWW_E!U51</f>
        <v>0</v>
      </c>
      <c r="V51" s="37">
        <f>FC_TRA_DNAVI_DCS_E!V51+FC_TRA_DNAVI_IWW_E!V51</f>
        <v>0</v>
      </c>
      <c r="W51" s="37">
        <f>FC_TRA_DNAVI_DCS_E!W51+FC_TRA_DNAVI_IWW_E!W51</f>
        <v>0</v>
      </c>
      <c r="X51" s="37">
        <f>FC_TRA_DNAVI_DCS_E!X51+FC_TRA_DNAVI_IWW_E!X51</f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1.409544282029235</v>
      </c>
      <c r="V52" s="37">
        <f t="shared" si="20"/>
        <v>2.8083404987102321</v>
      </c>
      <c r="W52" s="37">
        <f t="shared" ref="W52:X52" si="21">SUM(W53:W70)</f>
        <v>1.4987102321582111</v>
      </c>
      <c r="X52" s="37">
        <f t="shared" si="21"/>
        <v>0.94866723989681834</v>
      </c>
    </row>
    <row r="53" spans="1:24" ht="11.25" customHeight="1" x14ac:dyDescent="0.2">
      <c r="A53" s="42" t="s">
        <v>93</v>
      </c>
      <c r="B53" s="9" t="s">
        <v>94</v>
      </c>
      <c r="C53" s="10">
        <f>FC_TRA_DNAVI_DCS_E!C53+FC_TRA_DNAVI_IWW_E!C53</f>
        <v>0</v>
      </c>
      <c r="D53" s="10">
        <f>FC_TRA_DNAVI_DCS_E!D53+FC_TRA_DNAVI_IWW_E!D53</f>
        <v>0</v>
      </c>
      <c r="E53" s="10">
        <f>FC_TRA_DNAVI_DCS_E!E53+FC_TRA_DNAVI_IWW_E!E53</f>
        <v>0</v>
      </c>
      <c r="F53" s="10">
        <f>FC_TRA_DNAVI_DCS_E!F53+FC_TRA_DNAVI_IWW_E!F53</f>
        <v>0</v>
      </c>
      <c r="G53" s="10">
        <f>FC_TRA_DNAVI_DCS_E!G53+FC_TRA_DNAVI_IWW_E!G53</f>
        <v>0</v>
      </c>
      <c r="H53" s="10">
        <f>FC_TRA_DNAVI_DCS_E!H53+FC_TRA_DNAVI_IWW_E!H53</f>
        <v>0</v>
      </c>
      <c r="I53" s="10">
        <f>FC_TRA_DNAVI_DCS_E!I53+FC_TRA_DNAVI_IWW_E!I53</f>
        <v>0</v>
      </c>
      <c r="J53" s="10">
        <f>FC_TRA_DNAVI_DCS_E!J53+FC_TRA_DNAVI_IWW_E!J53</f>
        <v>0</v>
      </c>
      <c r="K53" s="10">
        <f>FC_TRA_DNAVI_DCS_E!K53+FC_TRA_DNAVI_IWW_E!K53</f>
        <v>0</v>
      </c>
      <c r="L53" s="10">
        <f>FC_TRA_DNAVI_DCS_E!L53+FC_TRA_DNAVI_IWW_E!L53</f>
        <v>0</v>
      </c>
      <c r="M53" s="10">
        <f>FC_TRA_DNAVI_DCS_E!M53+FC_TRA_DNAVI_IWW_E!M53</f>
        <v>0</v>
      </c>
      <c r="N53" s="10">
        <f>FC_TRA_DNAVI_DCS_E!N53+FC_TRA_DNAVI_IWW_E!N53</f>
        <v>0</v>
      </c>
      <c r="O53" s="10">
        <f>FC_TRA_DNAVI_DCS_E!O53+FC_TRA_DNAVI_IWW_E!O53</f>
        <v>0</v>
      </c>
      <c r="P53" s="10">
        <f>FC_TRA_DNAVI_DCS_E!P53+FC_TRA_DNAVI_IWW_E!P53</f>
        <v>0</v>
      </c>
      <c r="Q53" s="10">
        <f>FC_TRA_DNAVI_DCS_E!Q53+FC_TRA_DNAVI_IWW_E!Q53</f>
        <v>0</v>
      </c>
      <c r="R53" s="10">
        <f>FC_TRA_DNAVI_DCS_E!R53+FC_TRA_DNAVI_IWW_E!R53</f>
        <v>0</v>
      </c>
      <c r="S53" s="10">
        <f>FC_TRA_DNAVI_DCS_E!S53+FC_TRA_DNAVI_IWW_E!S53</f>
        <v>0</v>
      </c>
      <c r="T53" s="10">
        <f>FC_TRA_DNAVI_DCS_E!T53+FC_TRA_DNAVI_IWW_E!T53</f>
        <v>0</v>
      </c>
      <c r="U53" s="10">
        <f>FC_TRA_DNAVI_DCS_E!U53+FC_TRA_DNAVI_IWW_E!U53</f>
        <v>0</v>
      </c>
      <c r="V53" s="10">
        <f>FC_TRA_DNAVI_DCS_E!V53+FC_TRA_DNAVI_IWW_E!V53</f>
        <v>0</v>
      </c>
      <c r="W53" s="10">
        <f>FC_TRA_DNAVI_DCS_E!W53+FC_TRA_DNAVI_IWW_E!W53</f>
        <v>0</v>
      </c>
      <c r="X53" s="10">
        <f>FC_TRA_DNAVI_DCS_E!X53+FC_TRA_DNAVI_IWW_E!X53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FC_TRA_DNAVI_DCS_E!C54+FC_TRA_DNAVI_IWW_E!C54</f>
        <v>0</v>
      </c>
      <c r="D54" s="10">
        <f>FC_TRA_DNAVI_DCS_E!D54+FC_TRA_DNAVI_IWW_E!D54</f>
        <v>0</v>
      </c>
      <c r="E54" s="10">
        <f>FC_TRA_DNAVI_DCS_E!E54+FC_TRA_DNAVI_IWW_E!E54</f>
        <v>0</v>
      </c>
      <c r="F54" s="10">
        <f>FC_TRA_DNAVI_DCS_E!F54+FC_TRA_DNAVI_IWW_E!F54</f>
        <v>0</v>
      </c>
      <c r="G54" s="10">
        <f>FC_TRA_DNAVI_DCS_E!G54+FC_TRA_DNAVI_IWW_E!G54</f>
        <v>0</v>
      </c>
      <c r="H54" s="10">
        <f>FC_TRA_DNAVI_DCS_E!H54+FC_TRA_DNAVI_IWW_E!H54</f>
        <v>0</v>
      </c>
      <c r="I54" s="10">
        <f>FC_TRA_DNAVI_DCS_E!I54+FC_TRA_DNAVI_IWW_E!I54</f>
        <v>0</v>
      </c>
      <c r="J54" s="10">
        <f>FC_TRA_DNAVI_DCS_E!J54+FC_TRA_DNAVI_IWW_E!J54</f>
        <v>0</v>
      </c>
      <c r="K54" s="10">
        <f>FC_TRA_DNAVI_DCS_E!K54+FC_TRA_DNAVI_IWW_E!K54</f>
        <v>0</v>
      </c>
      <c r="L54" s="10">
        <f>FC_TRA_DNAVI_DCS_E!L54+FC_TRA_DNAVI_IWW_E!L54</f>
        <v>0</v>
      </c>
      <c r="M54" s="10">
        <f>FC_TRA_DNAVI_DCS_E!M54+FC_TRA_DNAVI_IWW_E!M54</f>
        <v>0</v>
      </c>
      <c r="N54" s="10">
        <f>FC_TRA_DNAVI_DCS_E!N54+FC_TRA_DNAVI_IWW_E!N54</f>
        <v>0</v>
      </c>
      <c r="O54" s="10">
        <f>FC_TRA_DNAVI_DCS_E!O54+FC_TRA_DNAVI_IWW_E!O54</f>
        <v>0</v>
      </c>
      <c r="P54" s="10">
        <f>FC_TRA_DNAVI_DCS_E!P54+FC_TRA_DNAVI_IWW_E!P54</f>
        <v>0</v>
      </c>
      <c r="Q54" s="10">
        <f>FC_TRA_DNAVI_DCS_E!Q54+FC_TRA_DNAVI_IWW_E!Q54</f>
        <v>0</v>
      </c>
      <c r="R54" s="10">
        <f>FC_TRA_DNAVI_DCS_E!R54+FC_TRA_DNAVI_IWW_E!R54</f>
        <v>0</v>
      </c>
      <c r="S54" s="10">
        <f>FC_TRA_DNAVI_DCS_E!S54+FC_TRA_DNAVI_IWW_E!S54</f>
        <v>0</v>
      </c>
      <c r="T54" s="10">
        <f>FC_TRA_DNAVI_DCS_E!T54+FC_TRA_DNAVI_IWW_E!T54</f>
        <v>0</v>
      </c>
      <c r="U54" s="10">
        <f>FC_TRA_DNAVI_DCS_E!U54+FC_TRA_DNAVI_IWW_E!U54</f>
        <v>0</v>
      </c>
      <c r="V54" s="10">
        <f>FC_TRA_DNAVI_DCS_E!V54+FC_TRA_DNAVI_IWW_E!V54</f>
        <v>0</v>
      </c>
      <c r="W54" s="10">
        <f>FC_TRA_DNAVI_DCS_E!W54+FC_TRA_DNAVI_IWW_E!W54</f>
        <v>0</v>
      </c>
      <c r="X54" s="10">
        <f>FC_TRA_DNAVI_DCS_E!X54+FC_TRA_DNAVI_IWW_E!X54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FC_TRA_DNAVI_DCS_E!C55+FC_TRA_DNAVI_IWW_E!C55</f>
        <v>0</v>
      </c>
      <c r="D55" s="10">
        <f>FC_TRA_DNAVI_DCS_E!D55+FC_TRA_DNAVI_IWW_E!D55</f>
        <v>0</v>
      </c>
      <c r="E55" s="10">
        <f>FC_TRA_DNAVI_DCS_E!E55+FC_TRA_DNAVI_IWW_E!E55</f>
        <v>0</v>
      </c>
      <c r="F55" s="10">
        <f>FC_TRA_DNAVI_DCS_E!F55+FC_TRA_DNAVI_IWW_E!F55</f>
        <v>0</v>
      </c>
      <c r="G55" s="10">
        <f>FC_TRA_DNAVI_DCS_E!G55+FC_TRA_DNAVI_IWW_E!G55</f>
        <v>0</v>
      </c>
      <c r="H55" s="10">
        <f>FC_TRA_DNAVI_DCS_E!H55+FC_TRA_DNAVI_IWW_E!H55</f>
        <v>0</v>
      </c>
      <c r="I55" s="10">
        <f>FC_TRA_DNAVI_DCS_E!I55+FC_TRA_DNAVI_IWW_E!I55</f>
        <v>0</v>
      </c>
      <c r="J55" s="10">
        <f>FC_TRA_DNAVI_DCS_E!J55+FC_TRA_DNAVI_IWW_E!J55</f>
        <v>0</v>
      </c>
      <c r="K55" s="10">
        <f>FC_TRA_DNAVI_DCS_E!K55+FC_TRA_DNAVI_IWW_E!K55</f>
        <v>0</v>
      </c>
      <c r="L55" s="10">
        <f>FC_TRA_DNAVI_DCS_E!L55+FC_TRA_DNAVI_IWW_E!L55</f>
        <v>0</v>
      </c>
      <c r="M55" s="10">
        <f>FC_TRA_DNAVI_DCS_E!M55+FC_TRA_DNAVI_IWW_E!M55</f>
        <v>0</v>
      </c>
      <c r="N55" s="10">
        <f>FC_TRA_DNAVI_DCS_E!N55+FC_TRA_DNAVI_IWW_E!N55</f>
        <v>0</v>
      </c>
      <c r="O55" s="10">
        <f>FC_TRA_DNAVI_DCS_E!O55+FC_TRA_DNAVI_IWW_E!O55</f>
        <v>0</v>
      </c>
      <c r="P55" s="10">
        <f>FC_TRA_DNAVI_DCS_E!P55+FC_TRA_DNAVI_IWW_E!P55</f>
        <v>0</v>
      </c>
      <c r="Q55" s="10">
        <f>FC_TRA_DNAVI_DCS_E!Q55+FC_TRA_DNAVI_IWW_E!Q55</f>
        <v>0</v>
      </c>
      <c r="R55" s="10">
        <f>FC_TRA_DNAVI_DCS_E!R55+FC_TRA_DNAVI_IWW_E!R55</f>
        <v>0</v>
      </c>
      <c r="S55" s="10">
        <f>FC_TRA_DNAVI_DCS_E!S55+FC_TRA_DNAVI_IWW_E!S55</f>
        <v>0</v>
      </c>
      <c r="T55" s="10">
        <f>FC_TRA_DNAVI_DCS_E!T55+FC_TRA_DNAVI_IWW_E!T55</f>
        <v>0</v>
      </c>
      <c r="U55" s="10">
        <f>FC_TRA_DNAVI_DCS_E!U55+FC_TRA_DNAVI_IWW_E!U55</f>
        <v>0</v>
      </c>
      <c r="V55" s="10">
        <f>FC_TRA_DNAVI_DCS_E!V55+FC_TRA_DNAVI_IWW_E!V55</f>
        <v>0</v>
      </c>
      <c r="W55" s="10">
        <f>FC_TRA_DNAVI_DCS_E!W55+FC_TRA_DNAVI_IWW_E!W55</f>
        <v>0</v>
      </c>
      <c r="X55" s="10">
        <f>FC_TRA_DNAVI_DCS_E!X55+FC_TRA_DNAVI_IWW_E!X55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FC_TRA_DNAVI_DCS_E!C56+FC_TRA_DNAVI_IWW_E!C56</f>
        <v>0</v>
      </c>
      <c r="D56" s="10">
        <f>FC_TRA_DNAVI_DCS_E!D56+FC_TRA_DNAVI_IWW_E!D56</f>
        <v>0</v>
      </c>
      <c r="E56" s="10">
        <f>FC_TRA_DNAVI_DCS_E!E56+FC_TRA_DNAVI_IWW_E!E56</f>
        <v>0</v>
      </c>
      <c r="F56" s="10">
        <f>FC_TRA_DNAVI_DCS_E!F56+FC_TRA_DNAVI_IWW_E!F56</f>
        <v>0</v>
      </c>
      <c r="G56" s="10">
        <f>FC_TRA_DNAVI_DCS_E!G56+FC_TRA_DNAVI_IWW_E!G56</f>
        <v>0</v>
      </c>
      <c r="H56" s="10">
        <f>FC_TRA_DNAVI_DCS_E!H56+FC_TRA_DNAVI_IWW_E!H56</f>
        <v>0</v>
      </c>
      <c r="I56" s="10">
        <f>FC_TRA_DNAVI_DCS_E!I56+FC_TRA_DNAVI_IWW_E!I56</f>
        <v>0</v>
      </c>
      <c r="J56" s="10">
        <f>FC_TRA_DNAVI_DCS_E!J56+FC_TRA_DNAVI_IWW_E!J56</f>
        <v>0</v>
      </c>
      <c r="K56" s="10">
        <f>FC_TRA_DNAVI_DCS_E!K56+FC_TRA_DNAVI_IWW_E!K56</f>
        <v>0</v>
      </c>
      <c r="L56" s="10">
        <f>FC_TRA_DNAVI_DCS_E!L56+FC_TRA_DNAVI_IWW_E!L56</f>
        <v>0</v>
      </c>
      <c r="M56" s="10">
        <f>FC_TRA_DNAVI_DCS_E!M56+FC_TRA_DNAVI_IWW_E!M56</f>
        <v>0</v>
      </c>
      <c r="N56" s="10">
        <f>FC_TRA_DNAVI_DCS_E!N56+FC_TRA_DNAVI_IWW_E!N56</f>
        <v>0</v>
      </c>
      <c r="O56" s="10">
        <f>FC_TRA_DNAVI_DCS_E!O56+FC_TRA_DNAVI_IWW_E!O56</f>
        <v>0</v>
      </c>
      <c r="P56" s="10">
        <f>FC_TRA_DNAVI_DCS_E!P56+FC_TRA_DNAVI_IWW_E!P56</f>
        <v>0</v>
      </c>
      <c r="Q56" s="10">
        <f>FC_TRA_DNAVI_DCS_E!Q56+FC_TRA_DNAVI_IWW_E!Q56</f>
        <v>0</v>
      </c>
      <c r="R56" s="10">
        <f>FC_TRA_DNAVI_DCS_E!R56+FC_TRA_DNAVI_IWW_E!R56</f>
        <v>0</v>
      </c>
      <c r="S56" s="10">
        <f>FC_TRA_DNAVI_DCS_E!S56+FC_TRA_DNAVI_IWW_E!S56</f>
        <v>0</v>
      </c>
      <c r="T56" s="10">
        <f>FC_TRA_DNAVI_DCS_E!T56+FC_TRA_DNAVI_IWW_E!T56</f>
        <v>0</v>
      </c>
      <c r="U56" s="10">
        <f>FC_TRA_DNAVI_DCS_E!U56+FC_TRA_DNAVI_IWW_E!U56</f>
        <v>0</v>
      </c>
      <c r="V56" s="10">
        <f>FC_TRA_DNAVI_DCS_E!V56+FC_TRA_DNAVI_IWW_E!V56</f>
        <v>0</v>
      </c>
      <c r="W56" s="10">
        <f>FC_TRA_DNAVI_DCS_E!W56+FC_TRA_DNAVI_IWW_E!W56</f>
        <v>0</v>
      </c>
      <c r="X56" s="10">
        <f>FC_TRA_DNAVI_DCS_E!X56+FC_TRA_DNAVI_IWW_E!X56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FC_TRA_DNAVI_DCS_E!C57+FC_TRA_DNAVI_IWW_E!C57</f>
        <v>0</v>
      </c>
      <c r="D57" s="10">
        <f>FC_TRA_DNAVI_DCS_E!D57+FC_TRA_DNAVI_IWW_E!D57</f>
        <v>0</v>
      </c>
      <c r="E57" s="10">
        <f>FC_TRA_DNAVI_DCS_E!E57+FC_TRA_DNAVI_IWW_E!E57</f>
        <v>0</v>
      </c>
      <c r="F57" s="10">
        <f>FC_TRA_DNAVI_DCS_E!F57+FC_TRA_DNAVI_IWW_E!F57</f>
        <v>0</v>
      </c>
      <c r="G57" s="10">
        <f>FC_TRA_DNAVI_DCS_E!G57+FC_TRA_DNAVI_IWW_E!G57</f>
        <v>0</v>
      </c>
      <c r="H57" s="10">
        <f>FC_TRA_DNAVI_DCS_E!H57+FC_TRA_DNAVI_IWW_E!H57</f>
        <v>0</v>
      </c>
      <c r="I57" s="10">
        <f>FC_TRA_DNAVI_DCS_E!I57+FC_TRA_DNAVI_IWW_E!I57</f>
        <v>0</v>
      </c>
      <c r="J57" s="10">
        <f>FC_TRA_DNAVI_DCS_E!J57+FC_TRA_DNAVI_IWW_E!J57</f>
        <v>0</v>
      </c>
      <c r="K57" s="10">
        <f>FC_TRA_DNAVI_DCS_E!K57+FC_TRA_DNAVI_IWW_E!K57</f>
        <v>0</v>
      </c>
      <c r="L57" s="10">
        <f>FC_TRA_DNAVI_DCS_E!L57+FC_TRA_DNAVI_IWW_E!L57</f>
        <v>0</v>
      </c>
      <c r="M57" s="10">
        <f>FC_TRA_DNAVI_DCS_E!M57+FC_TRA_DNAVI_IWW_E!M57</f>
        <v>0</v>
      </c>
      <c r="N57" s="10">
        <f>FC_TRA_DNAVI_DCS_E!N57+FC_TRA_DNAVI_IWW_E!N57</f>
        <v>0</v>
      </c>
      <c r="O57" s="10">
        <f>FC_TRA_DNAVI_DCS_E!O57+FC_TRA_DNAVI_IWW_E!O57</f>
        <v>0</v>
      </c>
      <c r="P57" s="10">
        <f>FC_TRA_DNAVI_DCS_E!P57+FC_TRA_DNAVI_IWW_E!P57</f>
        <v>0</v>
      </c>
      <c r="Q57" s="10">
        <f>FC_TRA_DNAVI_DCS_E!Q57+FC_TRA_DNAVI_IWW_E!Q57</f>
        <v>0</v>
      </c>
      <c r="R57" s="10">
        <f>FC_TRA_DNAVI_DCS_E!R57+FC_TRA_DNAVI_IWW_E!R57</f>
        <v>0</v>
      </c>
      <c r="S57" s="10">
        <f>FC_TRA_DNAVI_DCS_E!S57+FC_TRA_DNAVI_IWW_E!S57</f>
        <v>0</v>
      </c>
      <c r="T57" s="10">
        <f>FC_TRA_DNAVI_DCS_E!T57+FC_TRA_DNAVI_IWW_E!T57</f>
        <v>0</v>
      </c>
      <c r="U57" s="10">
        <f>FC_TRA_DNAVI_DCS_E!U57+FC_TRA_DNAVI_IWW_E!U57</f>
        <v>0</v>
      </c>
      <c r="V57" s="10">
        <f>FC_TRA_DNAVI_DCS_E!V57+FC_TRA_DNAVI_IWW_E!V57</f>
        <v>0</v>
      </c>
      <c r="W57" s="10">
        <f>FC_TRA_DNAVI_DCS_E!W57+FC_TRA_DNAVI_IWW_E!W57</f>
        <v>0</v>
      </c>
      <c r="X57" s="10">
        <f>FC_TRA_DNAVI_DCS_E!X57+FC_TRA_DNAVI_IWW_E!X57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FC_TRA_DNAVI_DCS_E!C58+FC_TRA_DNAVI_IWW_E!C58</f>
        <v>0</v>
      </c>
      <c r="D58" s="10">
        <f>FC_TRA_DNAVI_DCS_E!D58+FC_TRA_DNAVI_IWW_E!D58</f>
        <v>0</v>
      </c>
      <c r="E58" s="10">
        <f>FC_TRA_DNAVI_DCS_E!E58+FC_TRA_DNAVI_IWW_E!E58</f>
        <v>0</v>
      </c>
      <c r="F58" s="10">
        <f>FC_TRA_DNAVI_DCS_E!F58+FC_TRA_DNAVI_IWW_E!F58</f>
        <v>0</v>
      </c>
      <c r="G58" s="10">
        <f>FC_TRA_DNAVI_DCS_E!G58+FC_TRA_DNAVI_IWW_E!G58</f>
        <v>0</v>
      </c>
      <c r="H58" s="10">
        <f>FC_TRA_DNAVI_DCS_E!H58+FC_TRA_DNAVI_IWW_E!H58</f>
        <v>0</v>
      </c>
      <c r="I58" s="10">
        <f>FC_TRA_DNAVI_DCS_E!I58+FC_TRA_DNAVI_IWW_E!I58</f>
        <v>0</v>
      </c>
      <c r="J58" s="10">
        <f>FC_TRA_DNAVI_DCS_E!J58+FC_TRA_DNAVI_IWW_E!J58</f>
        <v>0</v>
      </c>
      <c r="K58" s="10">
        <f>FC_TRA_DNAVI_DCS_E!K58+FC_TRA_DNAVI_IWW_E!K58</f>
        <v>0</v>
      </c>
      <c r="L58" s="10">
        <f>FC_TRA_DNAVI_DCS_E!L58+FC_TRA_DNAVI_IWW_E!L58</f>
        <v>0</v>
      </c>
      <c r="M58" s="10">
        <f>FC_TRA_DNAVI_DCS_E!M58+FC_TRA_DNAVI_IWW_E!M58</f>
        <v>0</v>
      </c>
      <c r="N58" s="10">
        <f>FC_TRA_DNAVI_DCS_E!N58+FC_TRA_DNAVI_IWW_E!N58</f>
        <v>0</v>
      </c>
      <c r="O58" s="10">
        <f>FC_TRA_DNAVI_DCS_E!O58+FC_TRA_DNAVI_IWW_E!O58</f>
        <v>0</v>
      </c>
      <c r="P58" s="10">
        <f>FC_TRA_DNAVI_DCS_E!P58+FC_TRA_DNAVI_IWW_E!P58</f>
        <v>0</v>
      </c>
      <c r="Q58" s="10">
        <f>FC_TRA_DNAVI_DCS_E!Q58+FC_TRA_DNAVI_IWW_E!Q58</f>
        <v>0</v>
      </c>
      <c r="R58" s="10">
        <f>FC_TRA_DNAVI_DCS_E!R58+FC_TRA_DNAVI_IWW_E!R58</f>
        <v>0</v>
      </c>
      <c r="S58" s="10">
        <f>FC_TRA_DNAVI_DCS_E!S58+FC_TRA_DNAVI_IWW_E!S58</f>
        <v>0</v>
      </c>
      <c r="T58" s="10">
        <f>FC_TRA_DNAVI_DCS_E!T58+FC_TRA_DNAVI_IWW_E!T58</f>
        <v>0</v>
      </c>
      <c r="U58" s="10">
        <f>FC_TRA_DNAVI_DCS_E!U58+FC_TRA_DNAVI_IWW_E!U58</f>
        <v>0</v>
      </c>
      <c r="V58" s="10">
        <f>FC_TRA_DNAVI_DCS_E!V58+FC_TRA_DNAVI_IWW_E!V58</f>
        <v>0</v>
      </c>
      <c r="W58" s="10">
        <f>FC_TRA_DNAVI_DCS_E!W58+FC_TRA_DNAVI_IWW_E!W58</f>
        <v>0</v>
      </c>
      <c r="X58" s="10">
        <f>FC_TRA_DNAVI_DCS_E!X58+FC_TRA_DNAVI_IWW_E!X58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FC_TRA_DNAVI_DCS_E!C59+FC_TRA_DNAVI_IWW_E!C59</f>
        <v>0</v>
      </c>
      <c r="D59" s="10">
        <f>FC_TRA_DNAVI_DCS_E!D59+FC_TRA_DNAVI_IWW_E!D59</f>
        <v>0</v>
      </c>
      <c r="E59" s="10">
        <f>FC_TRA_DNAVI_DCS_E!E59+FC_TRA_DNAVI_IWW_E!E59</f>
        <v>0</v>
      </c>
      <c r="F59" s="10">
        <f>FC_TRA_DNAVI_DCS_E!F59+FC_TRA_DNAVI_IWW_E!F59</f>
        <v>0</v>
      </c>
      <c r="G59" s="10">
        <f>FC_TRA_DNAVI_DCS_E!G59+FC_TRA_DNAVI_IWW_E!G59</f>
        <v>0</v>
      </c>
      <c r="H59" s="10">
        <f>FC_TRA_DNAVI_DCS_E!H59+FC_TRA_DNAVI_IWW_E!H59</f>
        <v>0</v>
      </c>
      <c r="I59" s="10">
        <f>FC_TRA_DNAVI_DCS_E!I59+FC_TRA_DNAVI_IWW_E!I59</f>
        <v>0</v>
      </c>
      <c r="J59" s="10">
        <f>FC_TRA_DNAVI_DCS_E!J59+FC_TRA_DNAVI_IWW_E!J59</f>
        <v>0</v>
      </c>
      <c r="K59" s="10">
        <f>FC_TRA_DNAVI_DCS_E!K59+FC_TRA_DNAVI_IWW_E!K59</f>
        <v>0</v>
      </c>
      <c r="L59" s="10">
        <f>FC_TRA_DNAVI_DCS_E!L59+FC_TRA_DNAVI_IWW_E!L59</f>
        <v>0</v>
      </c>
      <c r="M59" s="10">
        <f>FC_TRA_DNAVI_DCS_E!M59+FC_TRA_DNAVI_IWW_E!M59</f>
        <v>0</v>
      </c>
      <c r="N59" s="10">
        <f>FC_TRA_DNAVI_DCS_E!N59+FC_TRA_DNAVI_IWW_E!N59</f>
        <v>0</v>
      </c>
      <c r="O59" s="10">
        <f>FC_TRA_DNAVI_DCS_E!O59+FC_TRA_DNAVI_IWW_E!O59</f>
        <v>0</v>
      </c>
      <c r="P59" s="10">
        <f>FC_TRA_DNAVI_DCS_E!P59+FC_TRA_DNAVI_IWW_E!P59</f>
        <v>0</v>
      </c>
      <c r="Q59" s="10">
        <f>FC_TRA_DNAVI_DCS_E!Q59+FC_TRA_DNAVI_IWW_E!Q59</f>
        <v>0</v>
      </c>
      <c r="R59" s="10">
        <f>FC_TRA_DNAVI_DCS_E!R59+FC_TRA_DNAVI_IWW_E!R59</f>
        <v>0</v>
      </c>
      <c r="S59" s="10">
        <f>FC_TRA_DNAVI_DCS_E!S59+FC_TRA_DNAVI_IWW_E!S59</f>
        <v>0</v>
      </c>
      <c r="T59" s="10">
        <f>FC_TRA_DNAVI_DCS_E!T59+FC_TRA_DNAVI_IWW_E!T59</f>
        <v>0</v>
      </c>
      <c r="U59" s="10">
        <f>FC_TRA_DNAVI_DCS_E!U59+FC_TRA_DNAVI_IWW_E!U59</f>
        <v>0</v>
      </c>
      <c r="V59" s="10">
        <f>FC_TRA_DNAVI_DCS_E!V59+FC_TRA_DNAVI_IWW_E!V59</f>
        <v>0</v>
      </c>
      <c r="W59" s="10">
        <f>FC_TRA_DNAVI_DCS_E!W59+FC_TRA_DNAVI_IWW_E!W59</f>
        <v>0</v>
      </c>
      <c r="X59" s="10">
        <f>FC_TRA_DNAVI_DCS_E!X59+FC_TRA_DNAVI_IWW_E!X59</f>
        <v>0</v>
      </c>
    </row>
    <row r="60" spans="1:24" ht="11.25" customHeight="1" x14ac:dyDescent="0.2">
      <c r="A60" s="42" t="s">
        <v>107</v>
      </c>
      <c r="B60" s="9" t="s">
        <v>108</v>
      </c>
      <c r="C60" s="10">
        <f>FC_TRA_DNAVI_DCS_E!C60+FC_TRA_DNAVI_IWW_E!C60</f>
        <v>0</v>
      </c>
      <c r="D60" s="10">
        <f>FC_TRA_DNAVI_DCS_E!D60+FC_TRA_DNAVI_IWW_E!D60</f>
        <v>0</v>
      </c>
      <c r="E60" s="10">
        <f>FC_TRA_DNAVI_DCS_E!E60+FC_TRA_DNAVI_IWW_E!E60</f>
        <v>0</v>
      </c>
      <c r="F60" s="10">
        <f>FC_TRA_DNAVI_DCS_E!F60+FC_TRA_DNAVI_IWW_E!F60</f>
        <v>0</v>
      </c>
      <c r="G60" s="10">
        <f>FC_TRA_DNAVI_DCS_E!G60+FC_TRA_DNAVI_IWW_E!G60</f>
        <v>0</v>
      </c>
      <c r="H60" s="10">
        <f>FC_TRA_DNAVI_DCS_E!H60+FC_TRA_DNAVI_IWW_E!H60</f>
        <v>0</v>
      </c>
      <c r="I60" s="10">
        <f>FC_TRA_DNAVI_DCS_E!I60+FC_TRA_DNAVI_IWW_E!I60</f>
        <v>0</v>
      </c>
      <c r="J60" s="10">
        <f>FC_TRA_DNAVI_DCS_E!J60+FC_TRA_DNAVI_IWW_E!J60</f>
        <v>0</v>
      </c>
      <c r="K60" s="10">
        <f>FC_TRA_DNAVI_DCS_E!K60+FC_TRA_DNAVI_IWW_E!K60</f>
        <v>0</v>
      </c>
      <c r="L60" s="10">
        <f>FC_TRA_DNAVI_DCS_E!L60+FC_TRA_DNAVI_IWW_E!L60</f>
        <v>0</v>
      </c>
      <c r="M60" s="10">
        <f>FC_TRA_DNAVI_DCS_E!M60+FC_TRA_DNAVI_IWW_E!M60</f>
        <v>0</v>
      </c>
      <c r="N60" s="10">
        <f>FC_TRA_DNAVI_DCS_E!N60+FC_TRA_DNAVI_IWW_E!N60</f>
        <v>0</v>
      </c>
      <c r="O60" s="10">
        <f>FC_TRA_DNAVI_DCS_E!O60+FC_TRA_DNAVI_IWW_E!O60</f>
        <v>0</v>
      </c>
      <c r="P60" s="10">
        <f>FC_TRA_DNAVI_DCS_E!P60+FC_TRA_DNAVI_IWW_E!P60</f>
        <v>0</v>
      </c>
      <c r="Q60" s="10">
        <f>FC_TRA_DNAVI_DCS_E!Q60+FC_TRA_DNAVI_IWW_E!Q60</f>
        <v>0</v>
      </c>
      <c r="R60" s="10">
        <f>FC_TRA_DNAVI_DCS_E!R60+FC_TRA_DNAVI_IWW_E!R60</f>
        <v>0</v>
      </c>
      <c r="S60" s="10">
        <f>FC_TRA_DNAVI_DCS_E!S60+FC_TRA_DNAVI_IWW_E!S60</f>
        <v>0</v>
      </c>
      <c r="T60" s="10">
        <f>FC_TRA_DNAVI_DCS_E!T60+FC_TRA_DNAVI_IWW_E!T60</f>
        <v>0</v>
      </c>
      <c r="U60" s="10">
        <f>FC_TRA_DNAVI_DCS_E!U60+FC_TRA_DNAVI_IWW_E!U60</f>
        <v>0</v>
      </c>
      <c r="V60" s="10">
        <f>FC_TRA_DNAVI_DCS_E!V60+FC_TRA_DNAVI_IWW_E!V60</f>
        <v>0</v>
      </c>
      <c r="W60" s="10">
        <f>FC_TRA_DNAVI_DCS_E!W60+FC_TRA_DNAVI_IWW_E!W60</f>
        <v>0</v>
      </c>
      <c r="X60" s="10">
        <f>FC_TRA_DNAVI_DCS_E!X60+FC_TRA_DNAVI_IWW_E!X60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FC_TRA_DNAVI_DCS_E!C61+FC_TRA_DNAVI_IWW_E!C61</f>
        <v>0</v>
      </c>
      <c r="D61" s="10">
        <f>FC_TRA_DNAVI_DCS_E!D61+FC_TRA_DNAVI_IWW_E!D61</f>
        <v>0</v>
      </c>
      <c r="E61" s="10">
        <f>FC_TRA_DNAVI_DCS_E!E61+FC_TRA_DNAVI_IWW_E!E61</f>
        <v>0</v>
      </c>
      <c r="F61" s="10">
        <f>FC_TRA_DNAVI_DCS_E!F61+FC_TRA_DNAVI_IWW_E!F61</f>
        <v>0</v>
      </c>
      <c r="G61" s="10">
        <f>FC_TRA_DNAVI_DCS_E!G61+FC_TRA_DNAVI_IWW_E!G61</f>
        <v>0</v>
      </c>
      <c r="H61" s="10">
        <f>FC_TRA_DNAVI_DCS_E!H61+FC_TRA_DNAVI_IWW_E!H61</f>
        <v>0</v>
      </c>
      <c r="I61" s="10">
        <f>FC_TRA_DNAVI_DCS_E!I61+FC_TRA_DNAVI_IWW_E!I61</f>
        <v>0</v>
      </c>
      <c r="J61" s="10">
        <f>FC_TRA_DNAVI_DCS_E!J61+FC_TRA_DNAVI_IWW_E!J61</f>
        <v>0</v>
      </c>
      <c r="K61" s="10">
        <f>FC_TRA_DNAVI_DCS_E!K61+FC_TRA_DNAVI_IWW_E!K61</f>
        <v>0</v>
      </c>
      <c r="L61" s="10">
        <f>FC_TRA_DNAVI_DCS_E!L61+FC_TRA_DNAVI_IWW_E!L61</f>
        <v>0</v>
      </c>
      <c r="M61" s="10">
        <f>FC_TRA_DNAVI_DCS_E!M61+FC_TRA_DNAVI_IWW_E!M61</f>
        <v>0</v>
      </c>
      <c r="N61" s="10">
        <f>FC_TRA_DNAVI_DCS_E!N61+FC_TRA_DNAVI_IWW_E!N61</f>
        <v>0</v>
      </c>
      <c r="O61" s="10">
        <f>FC_TRA_DNAVI_DCS_E!O61+FC_TRA_DNAVI_IWW_E!O61</f>
        <v>0</v>
      </c>
      <c r="P61" s="10">
        <f>FC_TRA_DNAVI_DCS_E!P61+FC_TRA_DNAVI_IWW_E!P61</f>
        <v>0</v>
      </c>
      <c r="Q61" s="10">
        <f>FC_TRA_DNAVI_DCS_E!Q61+FC_TRA_DNAVI_IWW_E!Q61</f>
        <v>0</v>
      </c>
      <c r="R61" s="10">
        <f>FC_TRA_DNAVI_DCS_E!R61+FC_TRA_DNAVI_IWW_E!R61</f>
        <v>0</v>
      </c>
      <c r="S61" s="10">
        <f>FC_TRA_DNAVI_DCS_E!S61+FC_TRA_DNAVI_IWW_E!S61</f>
        <v>0</v>
      </c>
      <c r="T61" s="10">
        <f>FC_TRA_DNAVI_DCS_E!T61+FC_TRA_DNAVI_IWW_E!T61</f>
        <v>0</v>
      </c>
      <c r="U61" s="10">
        <f>FC_TRA_DNAVI_DCS_E!U61+FC_TRA_DNAVI_IWW_E!U61</f>
        <v>0</v>
      </c>
      <c r="V61" s="10">
        <f>FC_TRA_DNAVI_DCS_E!V61+FC_TRA_DNAVI_IWW_E!V61</f>
        <v>0</v>
      </c>
      <c r="W61" s="10">
        <f>FC_TRA_DNAVI_DCS_E!W61+FC_TRA_DNAVI_IWW_E!W61</f>
        <v>0</v>
      </c>
      <c r="X61" s="10">
        <f>FC_TRA_DNAVI_DCS_E!X61+FC_TRA_DNAVI_IWW_E!X61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FC_TRA_DNAVI_DCS_E!C62+FC_TRA_DNAVI_IWW_E!C62</f>
        <v>0</v>
      </c>
      <c r="D62" s="10">
        <f>FC_TRA_DNAVI_DCS_E!D62+FC_TRA_DNAVI_IWW_E!D62</f>
        <v>0</v>
      </c>
      <c r="E62" s="10">
        <f>FC_TRA_DNAVI_DCS_E!E62+FC_TRA_DNAVI_IWW_E!E62</f>
        <v>0</v>
      </c>
      <c r="F62" s="10">
        <f>FC_TRA_DNAVI_DCS_E!F62+FC_TRA_DNAVI_IWW_E!F62</f>
        <v>0</v>
      </c>
      <c r="G62" s="10">
        <f>FC_TRA_DNAVI_DCS_E!G62+FC_TRA_DNAVI_IWW_E!G62</f>
        <v>0</v>
      </c>
      <c r="H62" s="10">
        <f>FC_TRA_DNAVI_DCS_E!H62+FC_TRA_DNAVI_IWW_E!H62</f>
        <v>0</v>
      </c>
      <c r="I62" s="10">
        <f>FC_TRA_DNAVI_DCS_E!I62+FC_TRA_DNAVI_IWW_E!I62</f>
        <v>0</v>
      </c>
      <c r="J62" s="10">
        <f>FC_TRA_DNAVI_DCS_E!J62+FC_TRA_DNAVI_IWW_E!J62</f>
        <v>0</v>
      </c>
      <c r="K62" s="10">
        <f>FC_TRA_DNAVI_DCS_E!K62+FC_TRA_DNAVI_IWW_E!K62</f>
        <v>0</v>
      </c>
      <c r="L62" s="10">
        <f>FC_TRA_DNAVI_DCS_E!L62+FC_TRA_DNAVI_IWW_E!L62</f>
        <v>0</v>
      </c>
      <c r="M62" s="10">
        <f>FC_TRA_DNAVI_DCS_E!M62+FC_TRA_DNAVI_IWW_E!M62</f>
        <v>0</v>
      </c>
      <c r="N62" s="10">
        <f>FC_TRA_DNAVI_DCS_E!N62+FC_TRA_DNAVI_IWW_E!N62</f>
        <v>0</v>
      </c>
      <c r="O62" s="10">
        <f>FC_TRA_DNAVI_DCS_E!O62+FC_TRA_DNAVI_IWW_E!O62</f>
        <v>0</v>
      </c>
      <c r="P62" s="10">
        <f>FC_TRA_DNAVI_DCS_E!P62+FC_TRA_DNAVI_IWW_E!P62</f>
        <v>0</v>
      </c>
      <c r="Q62" s="10">
        <f>FC_TRA_DNAVI_DCS_E!Q62+FC_TRA_DNAVI_IWW_E!Q62</f>
        <v>0</v>
      </c>
      <c r="R62" s="10">
        <f>FC_TRA_DNAVI_DCS_E!R62+FC_TRA_DNAVI_IWW_E!R62</f>
        <v>0</v>
      </c>
      <c r="S62" s="10">
        <f>FC_TRA_DNAVI_DCS_E!S62+FC_TRA_DNAVI_IWW_E!S62</f>
        <v>0</v>
      </c>
      <c r="T62" s="10">
        <f>FC_TRA_DNAVI_DCS_E!T62+FC_TRA_DNAVI_IWW_E!T62</f>
        <v>0</v>
      </c>
      <c r="U62" s="10">
        <f>FC_TRA_DNAVI_DCS_E!U62+FC_TRA_DNAVI_IWW_E!U62</f>
        <v>0</v>
      </c>
      <c r="V62" s="10">
        <f>FC_TRA_DNAVI_DCS_E!V62+FC_TRA_DNAVI_IWW_E!V62</f>
        <v>0</v>
      </c>
      <c r="W62" s="10">
        <f>FC_TRA_DNAVI_DCS_E!W62+FC_TRA_DNAVI_IWW_E!W62</f>
        <v>0</v>
      </c>
      <c r="X62" s="10">
        <f>FC_TRA_DNAVI_DCS_E!X62+FC_TRA_DNAVI_IWW_E!X62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FC_TRA_DNAVI_DCS_E!C63+FC_TRA_DNAVI_IWW_E!C63</f>
        <v>0</v>
      </c>
      <c r="D63" s="10">
        <f>FC_TRA_DNAVI_DCS_E!D63+FC_TRA_DNAVI_IWW_E!D63</f>
        <v>0</v>
      </c>
      <c r="E63" s="10">
        <f>FC_TRA_DNAVI_DCS_E!E63+FC_TRA_DNAVI_IWW_E!E63</f>
        <v>0</v>
      </c>
      <c r="F63" s="10">
        <f>FC_TRA_DNAVI_DCS_E!F63+FC_TRA_DNAVI_IWW_E!F63</f>
        <v>0</v>
      </c>
      <c r="G63" s="10">
        <f>FC_TRA_DNAVI_DCS_E!G63+FC_TRA_DNAVI_IWW_E!G63</f>
        <v>0</v>
      </c>
      <c r="H63" s="10">
        <f>FC_TRA_DNAVI_DCS_E!H63+FC_TRA_DNAVI_IWW_E!H63</f>
        <v>0</v>
      </c>
      <c r="I63" s="10">
        <f>FC_TRA_DNAVI_DCS_E!I63+FC_TRA_DNAVI_IWW_E!I63</f>
        <v>0</v>
      </c>
      <c r="J63" s="10">
        <f>FC_TRA_DNAVI_DCS_E!J63+FC_TRA_DNAVI_IWW_E!J63</f>
        <v>0</v>
      </c>
      <c r="K63" s="10">
        <f>FC_TRA_DNAVI_DCS_E!K63+FC_TRA_DNAVI_IWW_E!K63</f>
        <v>0</v>
      </c>
      <c r="L63" s="10">
        <f>FC_TRA_DNAVI_DCS_E!L63+FC_TRA_DNAVI_IWW_E!L63</f>
        <v>0</v>
      </c>
      <c r="M63" s="10">
        <f>FC_TRA_DNAVI_DCS_E!M63+FC_TRA_DNAVI_IWW_E!M63</f>
        <v>0</v>
      </c>
      <c r="N63" s="10">
        <f>FC_TRA_DNAVI_DCS_E!N63+FC_TRA_DNAVI_IWW_E!N63</f>
        <v>0</v>
      </c>
      <c r="O63" s="10">
        <f>FC_TRA_DNAVI_DCS_E!O63+FC_TRA_DNAVI_IWW_E!O63</f>
        <v>0</v>
      </c>
      <c r="P63" s="10">
        <f>FC_TRA_DNAVI_DCS_E!P63+FC_TRA_DNAVI_IWW_E!P63</f>
        <v>0</v>
      </c>
      <c r="Q63" s="10">
        <f>FC_TRA_DNAVI_DCS_E!Q63+FC_TRA_DNAVI_IWW_E!Q63</f>
        <v>0</v>
      </c>
      <c r="R63" s="10">
        <f>FC_TRA_DNAVI_DCS_E!R63+FC_TRA_DNAVI_IWW_E!R63</f>
        <v>0</v>
      </c>
      <c r="S63" s="10">
        <f>FC_TRA_DNAVI_DCS_E!S63+FC_TRA_DNAVI_IWW_E!S63</f>
        <v>0</v>
      </c>
      <c r="T63" s="10">
        <f>FC_TRA_DNAVI_DCS_E!T63+FC_TRA_DNAVI_IWW_E!T63</f>
        <v>0</v>
      </c>
      <c r="U63" s="10">
        <f>FC_TRA_DNAVI_DCS_E!U63+FC_TRA_DNAVI_IWW_E!U63</f>
        <v>0</v>
      </c>
      <c r="V63" s="10">
        <f>FC_TRA_DNAVI_DCS_E!V63+FC_TRA_DNAVI_IWW_E!V63</f>
        <v>0</v>
      </c>
      <c r="W63" s="10">
        <f>FC_TRA_DNAVI_DCS_E!W63+FC_TRA_DNAVI_IWW_E!W63</f>
        <v>0</v>
      </c>
      <c r="X63" s="10">
        <f>FC_TRA_DNAVI_DCS_E!X63+FC_TRA_DNAVI_IWW_E!X63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FC_TRA_DNAVI_DCS_E!C64+FC_TRA_DNAVI_IWW_E!C64</f>
        <v>0</v>
      </c>
      <c r="D64" s="10">
        <f>FC_TRA_DNAVI_DCS_E!D64+FC_TRA_DNAVI_IWW_E!D64</f>
        <v>0</v>
      </c>
      <c r="E64" s="10">
        <f>FC_TRA_DNAVI_DCS_E!E64+FC_TRA_DNAVI_IWW_E!E64</f>
        <v>0</v>
      </c>
      <c r="F64" s="10">
        <f>FC_TRA_DNAVI_DCS_E!F64+FC_TRA_DNAVI_IWW_E!F64</f>
        <v>0</v>
      </c>
      <c r="G64" s="10">
        <f>FC_TRA_DNAVI_DCS_E!G64+FC_TRA_DNAVI_IWW_E!G64</f>
        <v>0</v>
      </c>
      <c r="H64" s="10">
        <f>FC_TRA_DNAVI_DCS_E!H64+FC_TRA_DNAVI_IWW_E!H64</f>
        <v>0</v>
      </c>
      <c r="I64" s="10">
        <f>FC_TRA_DNAVI_DCS_E!I64+FC_TRA_DNAVI_IWW_E!I64</f>
        <v>0</v>
      </c>
      <c r="J64" s="10">
        <f>FC_TRA_DNAVI_DCS_E!J64+FC_TRA_DNAVI_IWW_E!J64</f>
        <v>0</v>
      </c>
      <c r="K64" s="10">
        <f>FC_TRA_DNAVI_DCS_E!K64+FC_TRA_DNAVI_IWW_E!K64</f>
        <v>0</v>
      </c>
      <c r="L64" s="10">
        <f>FC_TRA_DNAVI_DCS_E!L64+FC_TRA_DNAVI_IWW_E!L64</f>
        <v>0</v>
      </c>
      <c r="M64" s="10">
        <f>FC_TRA_DNAVI_DCS_E!M64+FC_TRA_DNAVI_IWW_E!M64</f>
        <v>0</v>
      </c>
      <c r="N64" s="10">
        <f>FC_TRA_DNAVI_DCS_E!N64+FC_TRA_DNAVI_IWW_E!N64</f>
        <v>0</v>
      </c>
      <c r="O64" s="10">
        <f>FC_TRA_DNAVI_DCS_E!O64+FC_TRA_DNAVI_IWW_E!O64</f>
        <v>0</v>
      </c>
      <c r="P64" s="10">
        <f>FC_TRA_DNAVI_DCS_E!P64+FC_TRA_DNAVI_IWW_E!P64</f>
        <v>0</v>
      </c>
      <c r="Q64" s="10">
        <f>FC_TRA_DNAVI_DCS_E!Q64+FC_TRA_DNAVI_IWW_E!Q64</f>
        <v>0</v>
      </c>
      <c r="R64" s="10">
        <f>FC_TRA_DNAVI_DCS_E!R64+FC_TRA_DNAVI_IWW_E!R64</f>
        <v>0</v>
      </c>
      <c r="S64" s="10">
        <f>FC_TRA_DNAVI_DCS_E!S64+FC_TRA_DNAVI_IWW_E!S64</f>
        <v>0</v>
      </c>
      <c r="T64" s="10">
        <f>FC_TRA_DNAVI_DCS_E!T64+FC_TRA_DNAVI_IWW_E!T64</f>
        <v>0</v>
      </c>
      <c r="U64" s="10">
        <f>FC_TRA_DNAVI_DCS_E!U64+FC_TRA_DNAVI_IWW_E!U64</f>
        <v>0</v>
      </c>
      <c r="V64" s="10">
        <f>FC_TRA_DNAVI_DCS_E!V64+FC_TRA_DNAVI_IWW_E!V64</f>
        <v>0</v>
      </c>
      <c r="W64" s="10">
        <f>FC_TRA_DNAVI_DCS_E!W64+FC_TRA_DNAVI_IWW_E!W64</f>
        <v>0</v>
      </c>
      <c r="X64" s="10">
        <f>FC_TRA_DNAVI_DCS_E!X64+FC_TRA_DNAVI_IWW_E!X64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FC_TRA_DNAVI_DCS_E!C65+FC_TRA_DNAVI_IWW_E!C65</f>
        <v>0</v>
      </c>
      <c r="D65" s="10">
        <f>FC_TRA_DNAVI_DCS_E!D65+FC_TRA_DNAVI_IWW_E!D65</f>
        <v>0</v>
      </c>
      <c r="E65" s="10">
        <f>FC_TRA_DNAVI_DCS_E!E65+FC_TRA_DNAVI_IWW_E!E65</f>
        <v>0</v>
      </c>
      <c r="F65" s="10">
        <f>FC_TRA_DNAVI_DCS_E!F65+FC_TRA_DNAVI_IWW_E!F65</f>
        <v>0</v>
      </c>
      <c r="G65" s="10">
        <f>FC_TRA_DNAVI_DCS_E!G65+FC_TRA_DNAVI_IWW_E!G65</f>
        <v>0</v>
      </c>
      <c r="H65" s="10">
        <f>FC_TRA_DNAVI_DCS_E!H65+FC_TRA_DNAVI_IWW_E!H65</f>
        <v>0</v>
      </c>
      <c r="I65" s="10">
        <f>FC_TRA_DNAVI_DCS_E!I65+FC_TRA_DNAVI_IWW_E!I65</f>
        <v>0</v>
      </c>
      <c r="J65" s="10">
        <f>FC_TRA_DNAVI_DCS_E!J65+FC_TRA_DNAVI_IWW_E!J65</f>
        <v>0</v>
      </c>
      <c r="K65" s="10">
        <f>FC_TRA_DNAVI_DCS_E!K65+FC_TRA_DNAVI_IWW_E!K65</f>
        <v>0</v>
      </c>
      <c r="L65" s="10">
        <f>FC_TRA_DNAVI_DCS_E!L65+FC_TRA_DNAVI_IWW_E!L65</f>
        <v>0</v>
      </c>
      <c r="M65" s="10">
        <f>FC_TRA_DNAVI_DCS_E!M65+FC_TRA_DNAVI_IWW_E!M65</f>
        <v>0</v>
      </c>
      <c r="N65" s="10">
        <f>FC_TRA_DNAVI_DCS_E!N65+FC_TRA_DNAVI_IWW_E!N65</f>
        <v>0</v>
      </c>
      <c r="O65" s="10">
        <f>FC_TRA_DNAVI_DCS_E!O65+FC_TRA_DNAVI_IWW_E!O65</f>
        <v>0</v>
      </c>
      <c r="P65" s="10">
        <f>FC_TRA_DNAVI_DCS_E!P65+FC_TRA_DNAVI_IWW_E!P65</f>
        <v>0</v>
      </c>
      <c r="Q65" s="10">
        <f>FC_TRA_DNAVI_DCS_E!Q65+FC_TRA_DNAVI_IWW_E!Q65</f>
        <v>0</v>
      </c>
      <c r="R65" s="10">
        <f>FC_TRA_DNAVI_DCS_E!R65+FC_TRA_DNAVI_IWW_E!R65</f>
        <v>0</v>
      </c>
      <c r="S65" s="10">
        <f>FC_TRA_DNAVI_DCS_E!S65+FC_TRA_DNAVI_IWW_E!S65</f>
        <v>0</v>
      </c>
      <c r="T65" s="10">
        <f>FC_TRA_DNAVI_DCS_E!T65+FC_TRA_DNAVI_IWW_E!T65</f>
        <v>0</v>
      </c>
      <c r="U65" s="10">
        <f>FC_TRA_DNAVI_DCS_E!U65+FC_TRA_DNAVI_IWW_E!U65</f>
        <v>0</v>
      </c>
      <c r="V65" s="10">
        <f>FC_TRA_DNAVI_DCS_E!V65+FC_TRA_DNAVI_IWW_E!V65</f>
        <v>0</v>
      </c>
      <c r="W65" s="10">
        <f>FC_TRA_DNAVI_DCS_E!W65+FC_TRA_DNAVI_IWW_E!W65</f>
        <v>0</v>
      </c>
      <c r="X65" s="10">
        <f>FC_TRA_DNAVI_DCS_E!X65+FC_TRA_DNAVI_IWW_E!X65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FC_TRA_DNAVI_DCS_E!C66+FC_TRA_DNAVI_IWW_E!C66</f>
        <v>0</v>
      </c>
      <c r="D66" s="10">
        <f>FC_TRA_DNAVI_DCS_E!D66+FC_TRA_DNAVI_IWW_E!D66</f>
        <v>0</v>
      </c>
      <c r="E66" s="10">
        <f>FC_TRA_DNAVI_DCS_E!E66+FC_TRA_DNAVI_IWW_E!E66</f>
        <v>0</v>
      </c>
      <c r="F66" s="10">
        <f>FC_TRA_DNAVI_DCS_E!F66+FC_TRA_DNAVI_IWW_E!F66</f>
        <v>0</v>
      </c>
      <c r="G66" s="10">
        <f>FC_TRA_DNAVI_DCS_E!G66+FC_TRA_DNAVI_IWW_E!G66</f>
        <v>0</v>
      </c>
      <c r="H66" s="10">
        <f>FC_TRA_DNAVI_DCS_E!H66+FC_TRA_DNAVI_IWW_E!H66</f>
        <v>0</v>
      </c>
      <c r="I66" s="10">
        <f>FC_TRA_DNAVI_DCS_E!I66+FC_TRA_DNAVI_IWW_E!I66</f>
        <v>0</v>
      </c>
      <c r="J66" s="10">
        <f>FC_TRA_DNAVI_DCS_E!J66+FC_TRA_DNAVI_IWW_E!J66</f>
        <v>0</v>
      </c>
      <c r="K66" s="10">
        <f>FC_TRA_DNAVI_DCS_E!K66+FC_TRA_DNAVI_IWW_E!K66</f>
        <v>0</v>
      </c>
      <c r="L66" s="10">
        <f>FC_TRA_DNAVI_DCS_E!L66+FC_TRA_DNAVI_IWW_E!L66</f>
        <v>0</v>
      </c>
      <c r="M66" s="10">
        <f>FC_TRA_DNAVI_DCS_E!M66+FC_TRA_DNAVI_IWW_E!M66</f>
        <v>0</v>
      </c>
      <c r="N66" s="10">
        <f>FC_TRA_DNAVI_DCS_E!N66+FC_TRA_DNAVI_IWW_E!N66</f>
        <v>0</v>
      </c>
      <c r="O66" s="10">
        <f>FC_TRA_DNAVI_DCS_E!O66+FC_TRA_DNAVI_IWW_E!O66</f>
        <v>0</v>
      </c>
      <c r="P66" s="10">
        <f>FC_TRA_DNAVI_DCS_E!P66+FC_TRA_DNAVI_IWW_E!P66</f>
        <v>0</v>
      </c>
      <c r="Q66" s="10">
        <f>FC_TRA_DNAVI_DCS_E!Q66+FC_TRA_DNAVI_IWW_E!Q66</f>
        <v>0</v>
      </c>
      <c r="R66" s="10">
        <f>FC_TRA_DNAVI_DCS_E!R66+FC_TRA_DNAVI_IWW_E!R66</f>
        <v>0</v>
      </c>
      <c r="S66" s="10">
        <f>FC_TRA_DNAVI_DCS_E!S66+FC_TRA_DNAVI_IWW_E!S66</f>
        <v>0</v>
      </c>
      <c r="T66" s="10">
        <f>FC_TRA_DNAVI_DCS_E!T66+FC_TRA_DNAVI_IWW_E!T66</f>
        <v>0</v>
      </c>
      <c r="U66" s="10">
        <f>FC_TRA_DNAVI_DCS_E!U66+FC_TRA_DNAVI_IWW_E!U66</f>
        <v>1.409544282029235</v>
      </c>
      <c r="V66" s="10">
        <f>FC_TRA_DNAVI_DCS_E!V66+FC_TRA_DNAVI_IWW_E!V66</f>
        <v>2.8083404987102321</v>
      </c>
      <c r="W66" s="10">
        <f>FC_TRA_DNAVI_DCS_E!W66+FC_TRA_DNAVI_IWW_E!W66</f>
        <v>1.4987102321582111</v>
      </c>
      <c r="X66" s="10">
        <f>FC_TRA_DNAVI_DCS_E!X66+FC_TRA_DNAVI_IWW_E!X66</f>
        <v>0.94866723989681834</v>
      </c>
    </row>
    <row r="67" spans="1:24" ht="11.25" customHeight="1" x14ac:dyDescent="0.2">
      <c r="A67" s="42" t="s">
        <v>121</v>
      </c>
      <c r="B67" s="9" t="s">
        <v>122</v>
      </c>
      <c r="C67" s="10">
        <f>FC_TRA_DNAVI_DCS_E!C67+FC_TRA_DNAVI_IWW_E!C67</f>
        <v>0</v>
      </c>
      <c r="D67" s="10">
        <f>FC_TRA_DNAVI_DCS_E!D67+FC_TRA_DNAVI_IWW_E!D67</f>
        <v>0</v>
      </c>
      <c r="E67" s="10">
        <f>FC_TRA_DNAVI_DCS_E!E67+FC_TRA_DNAVI_IWW_E!E67</f>
        <v>0</v>
      </c>
      <c r="F67" s="10">
        <f>FC_TRA_DNAVI_DCS_E!F67+FC_TRA_DNAVI_IWW_E!F67</f>
        <v>0</v>
      </c>
      <c r="G67" s="10">
        <f>FC_TRA_DNAVI_DCS_E!G67+FC_TRA_DNAVI_IWW_E!G67</f>
        <v>0</v>
      </c>
      <c r="H67" s="10">
        <f>FC_TRA_DNAVI_DCS_E!H67+FC_TRA_DNAVI_IWW_E!H67</f>
        <v>0</v>
      </c>
      <c r="I67" s="10">
        <f>FC_TRA_DNAVI_DCS_E!I67+FC_TRA_DNAVI_IWW_E!I67</f>
        <v>0</v>
      </c>
      <c r="J67" s="10">
        <f>FC_TRA_DNAVI_DCS_E!J67+FC_TRA_DNAVI_IWW_E!J67</f>
        <v>0</v>
      </c>
      <c r="K67" s="10">
        <f>FC_TRA_DNAVI_DCS_E!K67+FC_TRA_DNAVI_IWW_E!K67</f>
        <v>0</v>
      </c>
      <c r="L67" s="10">
        <f>FC_TRA_DNAVI_DCS_E!L67+FC_TRA_DNAVI_IWW_E!L67</f>
        <v>0</v>
      </c>
      <c r="M67" s="10">
        <f>FC_TRA_DNAVI_DCS_E!M67+FC_TRA_DNAVI_IWW_E!M67</f>
        <v>0</v>
      </c>
      <c r="N67" s="10">
        <f>FC_TRA_DNAVI_DCS_E!N67+FC_TRA_DNAVI_IWW_E!N67</f>
        <v>0</v>
      </c>
      <c r="O67" s="10">
        <f>FC_TRA_DNAVI_DCS_E!O67+FC_TRA_DNAVI_IWW_E!O67</f>
        <v>0</v>
      </c>
      <c r="P67" s="10">
        <f>FC_TRA_DNAVI_DCS_E!P67+FC_TRA_DNAVI_IWW_E!P67</f>
        <v>0</v>
      </c>
      <c r="Q67" s="10">
        <f>FC_TRA_DNAVI_DCS_E!Q67+FC_TRA_DNAVI_IWW_E!Q67</f>
        <v>0</v>
      </c>
      <c r="R67" s="10">
        <f>FC_TRA_DNAVI_DCS_E!R67+FC_TRA_DNAVI_IWW_E!R67</f>
        <v>0</v>
      </c>
      <c r="S67" s="10">
        <f>FC_TRA_DNAVI_DCS_E!S67+FC_TRA_DNAVI_IWW_E!S67</f>
        <v>0</v>
      </c>
      <c r="T67" s="10">
        <f>FC_TRA_DNAVI_DCS_E!T67+FC_TRA_DNAVI_IWW_E!T67</f>
        <v>0</v>
      </c>
      <c r="U67" s="10">
        <f>FC_TRA_DNAVI_DCS_E!U67+FC_TRA_DNAVI_IWW_E!U67</f>
        <v>0</v>
      </c>
      <c r="V67" s="10">
        <f>FC_TRA_DNAVI_DCS_E!V67+FC_TRA_DNAVI_IWW_E!V67</f>
        <v>0</v>
      </c>
      <c r="W67" s="10">
        <f>FC_TRA_DNAVI_DCS_E!W67+FC_TRA_DNAVI_IWW_E!W67</f>
        <v>0</v>
      </c>
      <c r="X67" s="10">
        <f>FC_TRA_DNAVI_DCS_E!X67+FC_TRA_DNAVI_IWW_E!X67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FC_TRA_DNAVI_DCS_E!C68+FC_TRA_DNAVI_IWW_E!C68</f>
        <v>0</v>
      </c>
      <c r="D68" s="10">
        <f>FC_TRA_DNAVI_DCS_E!D68+FC_TRA_DNAVI_IWW_E!D68</f>
        <v>0</v>
      </c>
      <c r="E68" s="10">
        <f>FC_TRA_DNAVI_DCS_E!E68+FC_TRA_DNAVI_IWW_E!E68</f>
        <v>0</v>
      </c>
      <c r="F68" s="10">
        <f>FC_TRA_DNAVI_DCS_E!F68+FC_TRA_DNAVI_IWW_E!F68</f>
        <v>0</v>
      </c>
      <c r="G68" s="10">
        <f>FC_TRA_DNAVI_DCS_E!G68+FC_TRA_DNAVI_IWW_E!G68</f>
        <v>0</v>
      </c>
      <c r="H68" s="10">
        <f>FC_TRA_DNAVI_DCS_E!H68+FC_TRA_DNAVI_IWW_E!H68</f>
        <v>0</v>
      </c>
      <c r="I68" s="10">
        <f>FC_TRA_DNAVI_DCS_E!I68+FC_TRA_DNAVI_IWW_E!I68</f>
        <v>0</v>
      </c>
      <c r="J68" s="10">
        <f>FC_TRA_DNAVI_DCS_E!J68+FC_TRA_DNAVI_IWW_E!J68</f>
        <v>0</v>
      </c>
      <c r="K68" s="10">
        <f>FC_TRA_DNAVI_DCS_E!K68+FC_TRA_DNAVI_IWW_E!K68</f>
        <v>0</v>
      </c>
      <c r="L68" s="10">
        <f>FC_TRA_DNAVI_DCS_E!L68+FC_TRA_DNAVI_IWW_E!L68</f>
        <v>0</v>
      </c>
      <c r="M68" s="10">
        <f>FC_TRA_DNAVI_DCS_E!M68+FC_TRA_DNAVI_IWW_E!M68</f>
        <v>0</v>
      </c>
      <c r="N68" s="10">
        <f>FC_TRA_DNAVI_DCS_E!N68+FC_TRA_DNAVI_IWW_E!N68</f>
        <v>0</v>
      </c>
      <c r="O68" s="10">
        <f>FC_TRA_DNAVI_DCS_E!O68+FC_TRA_DNAVI_IWW_E!O68</f>
        <v>0</v>
      </c>
      <c r="P68" s="10">
        <f>FC_TRA_DNAVI_DCS_E!P68+FC_TRA_DNAVI_IWW_E!P68</f>
        <v>0</v>
      </c>
      <c r="Q68" s="10">
        <f>FC_TRA_DNAVI_DCS_E!Q68+FC_TRA_DNAVI_IWW_E!Q68</f>
        <v>0</v>
      </c>
      <c r="R68" s="10">
        <f>FC_TRA_DNAVI_DCS_E!R68+FC_TRA_DNAVI_IWW_E!R68</f>
        <v>0</v>
      </c>
      <c r="S68" s="10">
        <f>FC_TRA_DNAVI_DCS_E!S68+FC_TRA_DNAVI_IWW_E!S68</f>
        <v>0</v>
      </c>
      <c r="T68" s="10">
        <f>FC_TRA_DNAVI_DCS_E!T68+FC_TRA_DNAVI_IWW_E!T68</f>
        <v>0</v>
      </c>
      <c r="U68" s="10">
        <f>FC_TRA_DNAVI_DCS_E!U68+FC_TRA_DNAVI_IWW_E!U68</f>
        <v>0</v>
      </c>
      <c r="V68" s="10">
        <f>FC_TRA_DNAVI_DCS_E!V68+FC_TRA_DNAVI_IWW_E!V68</f>
        <v>0</v>
      </c>
      <c r="W68" s="10">
        <f>FC_TRA_DNAVI_DCS_E!W68+FC_TRA_DNAVI_IWW_E!W68</f>
        <v>0</v>
      </c>
      <c r="X68" s="10">
        <f>FC_TRA_DNAVI_DCS_E!X68+FC_TRA_DNAVI_IWW_E!X68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FC_TRA_DNAVI_DCS_E!C69+FC_TRA_DNAVI_IWW_E!C69</f>
        <v>0</v>
      </c>
      <c r="D69" s="10">
        <f>FC_TRA_DNAVI_DCS_E!D69+FC_TRA_DNAVI_IWW_E!D69</f>
        <v>0</v>
      </c>
      <c r="E69" s="10">
        <f>FC_TRA_DNAVI_DCS_E!E69+FC_TRA_DNAVI_IWW_E!E69</f>
        <v>0</v>
      </c>
      <c r="F69" s="10">
        <f>FC_TRA_DNAVI_DCS_E!F69+FC_TRA_DNAVI_IWW_E!F69</f>
        <v>0</v>
      </c>
      <c r="G69" s="10">
        <f>FC_TRA_DNAVI_DCS_E!G69+FC_TRA_DNAVI_IWW_E!G69</f>
        <v>0</v>
      </c>
      <c r="H69" s="10">
        <f>FC_TRA_DNAVI_DCS_E!H69+FC_TRA_DNAVI_IWW_E!H69</f>
        <v>0</v>
      </c>
      <c r="I69" s="10">
        <f>FC_TRA_DNAVI_DCS_E!I69+FC_TRA_DNAVI_IWW_E!I69</f>
        <v>0</v>
      </c>
      <c r="J69" s="10">
        <f>FC_TRA_DNAVI_DCS_E!J69+FC_TRA_DNAVI_IWW_E!J69</f>
        <v>0</v>
      </c>
      <c r="K69" s="10">
        <f>FC_TRA_DNAVI_DCS_E!K69+FC_TRA_DNAVI_IWW_E!K69</f>
        <v>0</v>
      </c>
      <c r="L69" s="10">
        <f>FC_TRA_DNAVI_DCS_E!L69+FC_TRA_DNAVI_IWW_E!L69</f>
        <v>0</v>
      </c>
      <c r="M69" s="10">
        <f>FC_TRA_DNAVI_DCS_E!M69+FC_TRA_DNAVI_IWW_E!M69</f>
        <v>0</v>
      </c>
      <c r="N69" s="10">
        <f>FC_TRA_DNAVI_DCS_E!N69+FC_TRA_DNAVI_IWW_E!N69</f>
        <v>0</v>
      </c>
      <c r="O69" s="10">
        <f>FC_TRA_DNAVI_DCS_E!O69+FC_TRA_DNAVI_IWW_E!O69</f>
        <v>0</v>
      </c>
      <c r="P69" s="10">
        <f>FC_TRA_DNAVI_DCS_E!P69+FC_TRA_DNAVI_IWW_E!P69</f>
        <v>0</v>
      </c>
      <c r="Q69" s="10">
        <f>FC_TRA_DNAVI_DCS_E!Q69+FC_TRA_DNAVI_IWW_E!Q69</f>
        <v>0</v>
      </c>
      <c r="R69" s="10">
        <f>FC_TRA_DNAVI_DCS_E!R69+FC_TRA_DNAVI_IWW_E!R69</f>
        <v>0</v>
      </c>
      <c r="S69" s="10">
        <f>FC_TRA_DNAVI_DCS_E!S69+FC_TRA_DNAVI_IWW_E!S69</f>
        <v>0</v>
      </c>
      <c r="T69" s="10">
        <f>FC_TRA_DNAVI_DCS_E!T69+FC_TRA_DNAVI_IWW_E!T69</f>
        <v>0</v>
      </c>
      <c r="U69" s="10">
        <f>FC_TRA_DNAVI_DCS_E!U69+FC_TRA_DNAVI_IWW_E!U69</f>
        <v>0</v>
      </c>
      <c r="V69" s="10">
        <f>FC_TRA_DNAVI_DCS_E!V69+FC_TRA_DNAVI_IWW_E!V69</f>
        <v>0</v>
      </c>
      <c r="W69" s="10">
        <f>FC_TRA_DNAVI_DCS_E!W69+FC_TRA_DNAVI_IWW_E!W69</f>
        <v>0</v>
      </c>
      <c r="X69" s="10">
        <f>FC_TRA_DNAVI_DCS_E!X69+FC_TRA_DNAVI_IWW_E!X69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FC_TRA_DNAVI_DCS_E!C70+FC_TRA_DNAVI_IWW_E!C70</f>
        <v>0</v>
      </c>
      <c r="D70" s="10">
        <f>FC_TRA_DNAVI_DCS_E!D70+FC_TRA_DNAVI_IWW_E!D70</f>
        <v>0</v>
      </c>
      <c r="E70" s="10">
        <f>FC_TRA_DNAVI_DCS_E!E70+FC_TRA_DNAVI_IWW_E!E70</f>
        <v>0</v>
      </c>
      <c r="F70" s="10">
        <f>FC_TRA_DNAVI_DCS_E!F70+FC_TRA_DNAVI_IWW_E!F70</f>
        <v>0</v>
      </c>
      <c r="G70" s="10">
        <f>FC_TRA_DNAVI_DCS_E!G70+FC_TRA_DNAVI_IWW_E!G70</f>
        <v>0</v>
      </c>
      <c r="H70" s="10">
        <f>FC_TRA_DNAVI_DCS_E!H70+FC_TRA_DNAVI_IWW_E!H70</f>
        <v>0</v>
      </c>
      <c r="I70" s="10">
        <f>FC_TRA_DNAVI_DCS_E!I70+FC_TRA_DNAVI_IWW_E!I70</f>
        <v>0</v>
      </c>
      <c r="J70" s="10">
        <f>FC_TRA_DNAVI_DCS_E!J70+FC_TRA_DNAVI_IWW_E!J70</f>
        <v>0</v>
      </c>
      <c r="K70" s="10">
        <f>FC_TRA_DNAVI_DCS_E!K70+FC_TRA_DNAVI_IWW_E!K70</f>
        <v>0</v>
      </c>
      <c r="L70" s="10">
        <f>FC_TRA_DNAVI_DCS_E!L70+FC_TRA_DNAVI_IWW_E!L70</f>
        <v>0</v>
      </c>
      <c r="M70" s="10">
        <f>FC_TRA_DNAVI_DCS_E!M70+FC_TRA_DNAVI_IWW_E!M70</f>
        <v>0</v>
      </c>
      <c r="N70" s="10">
        <f>FC_TRA_DNAVI_DCS_E!N70+FC_TRA_DNAVI_IWW_E!N70</f>
        <v>0</v>
      </c>
      <c r="O70" s="10">
        <f>FC_TRA_DNAVI_DCS_E!O70+FC_TRA_DNAVI_IWW_E!O70</f>
        <v>0</v>
      </c>
      <c r="P70" s="10">
        <f>FC_TRA_DNAVI_DCS_E!P70+FC_TRA_DNAVI_IWW_E!P70</f>
        <v>0</v>
      </c>
      <c r="Q70" s="10">
        <f>FC_TRA_DNAVI_DCS_E!Q70+FC_TRA_DNAVI_IWW_E!Q70</f>
        <v>0</v>
      </c>
      <c r="R70" s="10">
        <f>FC_TRA_DNAVI_DCS_E!R70+FC_TRA_DNAVI_IWW_E!R70</f>
        <v>0</v>
      </c>
      <c r="S70" s="10">
        <f>FC_TRA_DNAVI_DCS_E!S70+FC_TRA_DNAVI_IWW_E!S70</f>
        <v>0</v>
      </c>
      <c r="T70" s="10">
        <f>FC_TRA_DNAVI_DCS_E!T70+FC_TRA_DNAVI_IWW_E!T70</f>
        <v>0</v>
      </c>
      <c r="U70" s="10">
        <f>FC_TRA_DNAVI_DCS_E!U70+FC_TRA_DNAVI_IWW_E!U70</f>
        <v>0</v>
      </c>
      <c r="V70" s="10">
        <f>FC_TRA_DNAVI_DCS_E!V70+FC_TRA_DNAVI_IWW_E!V70</f>
        <v>0</v>
      </c>
      <c r="W70" s="10">
        <f>FC_TRA_DNAVI_DCS_E!W70+FC_TRA_DNAVI_IWW_E!W70</f>
        <v>0</v>
      </c>
      <c r="X70" s="10">
        <f>FC_TRA_DNAVI_DCS_E!X70+FC_TRA_DNAVI_IWW_E!X70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ref="W71:X71" si="23">SUM(W72:W73)</f>
        <v>0</v>
      </c>
      <c r="X71" s="37">
        <f t="shared" si="23"/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FC_TRA_DNAVI_DCS_E!C72+FC_TRA_DNAVI_IWW_E!C72</f>
        <v>0</v>
      </c>
      <c r="D72" s="10">
        <f>FC_TRA_DNAVI_DCS_E!D72+FC_TRA_DNAVI_IWW_E!D72</f>
        <v>0</v>
      </c>
      <c r="E72" s="10">
        <f>FC_TRA_DNAVI_DCS_E!E72+FC_TRA_DNAVI_IWW_E!E72</f>
        <v>0</v>
      </c>
      <c r="F72" s="10">
        <f>FC_TRA_DNAVI_DCS_E!F72+FC_TRA_DNAVI_IWW_E!F72</f>
        <v>0</v>
      </c>
      <c r="G72" s="10">
        <f>FC_TRA_DNAVI_DCS_E!G72+FC_TRA_DNAVI_IWW_E!G72</f>
        <v>0</v>
      </c>
      <c r="H72" s="10">
        <f>FC_TRA_DNAVI_DCS_E!H72+FC_TRA_DNAVI_IWW_E!H72</f>
        <v>0</v>
      </c>
      <c r="I72" s="10">
        <f>FC_TRA_DNAVI_DCS_E!I72+FC_TRA_DNAVI_IWW_E!I72</f>
        <v>0</v>
      </c>
      <c r="J72" s="10">
        <f>FC_TRA_DNAVI_DCS_E!J72+FC_TRA_DNAVI_IWW_E!J72</f>
        <v>0</v>
      </c>
      <c r="K72" s="10">
        <f>FC_TRA_DNAVI_DCS_E!K72+FC_TRA_DNAVI_IWW_E!K72</f>
        <v>0</v>
      </c>
      <c r="L72" s="10">
        <f>FC_TRA_DNAVI_DCS_E!L72+FC_TRA_DNAVI_IWW_E!L72</f>
        <v>0</v>
      </c>
      <c r="M72" s="10">
        <f>FC_TRA_DNAVI_DCS_E!M72+FC_TRA_DNAVI_IWW_E!M72</f>
        <v>0</v>
      </c>
      <c r="N72" s="10">
        <f>FC_TRA_DNAVI_DCS_E!N72+FC_TRA_DNAVI_IWW_E!N72</f>
        <v>0</v>
      </c>
      <c r="O72" s="10">
        <f>FC_TRA_DNAVI_DCS_E!O72+FC_TRA_DNAVI_IWW_E!O72</f>
        <v>0</v>
      </c>
      <c r="P72" s="10">
        <f>FC_TRA_DNAVI_DCS_E!P72+FC_TRA_DNAVI_IWW_E!P72</f>
        <v>0</v>
      </c>
      <c r="Q72" s="10">
        <f>FC_TRA_DNAVI_DCS_E!Q72+FC_TRA_DNAVI_IWW_E!Q72</f>
        <v>0</v>
      </c>
      <c r="R72" s="10">
        <f>FC_TRA_DNAVI_DCS_E!R72+FC_TRA_DNAVI_IWW_E!R72</f>
        <v>0</v>
      </c>
      <c r="S72" s="10">
        <f>FC_TRA_DNAVI_DCS_E!S72+FC_TRA_DNAVI_IWW_E!S72</f>
        <v>0</v>
      </c>
      <c r="T72" s="10">
        <f>FC_TRA_DNAVI_DCS_E!T72+FC_TRA_DNAVI_IWW_E!T72</f>
        <v>0</v>
      </c>
      <c r="U72" s="10">
        <f>FC_TRA_DNAVI_DCS_E!U72+FC_TRA_DNAVI_IWW_E!U72</f>
        <v>0</v>
      </c>
      <c r="V72" s="10">
        <f>FC_TRA_DNAVI_DCS_E!V72+FC_TRA_DNAVI_IWW_E!V72</f>
        <v>0</v>
      </c>
      <c r="W72" s="10">
        <f>FC_TRA_DNAVI_DCS_E!W72+FC_TRA_DNAVI_IWW_E!W72</f>
        <v>0</v>
      </c>
      <c r="X72" s="10">
        <f>FC_TRA_DNAVI_DCS_E!X72+FC_TRA_DNAVI_IWW_E!X72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FC_TRA_DNAVI_DCS_E!C73+FC_TRA_DNAVI_IWW_E!C73</f>
        <v>0</v>
      </c>
      <c r="D73" s="10">
        <f>FC_TRA_DNAVI_DCS_E!D73+FC_TRA_DNAVI_IWW_E!D73</f>
        <v>0</v>
      </c>
      <c r="E73" s="10">
        <f>FC_TRA_DNAVI_DCS_E!E73+FC_TRA_DNAVI_IWW_E!E73</f>
        <v>0</v>
      </c>
      <c r="F73" s="10">
        <f>FC_TRA_DNAVI_DCS_E!F73+FC_TRA_DNAVI_IWW_E!F73</f>
        <v>0</v>
      </c>
      <c r="G73" s="10">
        <f>FC_TRA_DNAVI_DCS_E!G73+FC_TRA_DNAVI_IWW_E!G73</f>
        <v>0</v>
      </c>
      <c r="H73" s="10">
        <f>FC_TRA_DNAVI_DCS_E!H73+FC_TRA_DNAVI_IWW_E!H73</f>
        <v>0</v>
      </c>
      <c r="I73" s="10">
        <f>FC_TRA_DNAVI_DCS_E!I73+FC_TRA_DNAVI_IWW_E!I73</f>
        <v>0</v>
      </c>
      <c r="J73" s="10">
        <f>FC_TRA_DNAVI_DCS_E!J73+FC_TRA_DNAVI_IWW_E!J73</f>
        <v>0</v>
      </c>
      <c r="K73" s="10">
        <f>FC_TRA_DNAVI_DCS_E!K73+FC_TRA_DNAVI_IWW_E!K73</f>
        <v>0</v>
      </c>
      <c r="L73" s="10">
        <f>FC_TRA_DNAVI_DCS_E!L73+FC_TRA_DNAVI_IWW_E!L73</f>
        <v>0</v>
      </c>
      <c r="M73" s="10">
        <f>FC_TRA_DNAVI_DCS_E!M73+FC_TRA_DNAVI_IWW_E!M73</f>
        <v>0</v>
      </c>
      <c r="N73" s="10">
        <f>FC_TRA_DNAVI_DCS_E!N73+FC_TRA_DNAVI_IWW_E!N73</f>
        <v>0</v>
      </c>
      <c r="O73" s="10">
        <f>FC_TRA_DNAVI_DCS_E!O73+FC_TRA_DNAVI_IWW_E!O73</f>
        <v>0</v>
      </c>
      <c r="P73" s="10">
        <f>FC_TRA_DNAVI_DCS_E!P73+FC_TRA_DNAVI_IWW_E!P73</f>
        <v>0</v>
      </c>
      <c r="Q73" s="10">
        <f>FC_TRA_DNAVI_DCS_E!Q73+FC_TRA_DNAVI_IWW_E!Q73</f>
        <v>0</v>
      </c>
      <c r="R73" s="10">
        <f>FC_TRA_DNAVI_DCS_E!R73+FC_TRA_DNAVI_IWW_E!R73</f>
        <v>0</v>
      </c>
      <c r="S73" s="10">
        <f>FC_TRA_DNAVI_DCS_E!S73+FC_TRA_DNAVI_IWW_E!S73</f>
        <v>0</v>
      </c>
      <c r="T73" s="10">
        <f>FC_TRA_DNAVI_DCS_E!T73+FC_TRA_DNAVI_IWW_E!T73</f>
        <v>0</v>
      </c>
      <c r="U73" s="10">
        <f>FC_TRA_DNAVI_DCS_E!U73+FC_TRA_DNAVI_IWW_E!U73</f>
        <v>0</v>
      </c>
      <c r="V73" s="10">
        <f>FC_TRA_DNAVI_DCS_E!V73+FC_TRA_DNAVI_IWW_E!V73</f>
        <v>0</v>
      </c>
      <c r="W73" s="10">
        <f>FC_TRA_DNAVI_DCS_E!W73+FC_TRA_DNAVI_IWW_E!W73</f>
        <v>0</v>
      </c>
      <c r="X73" s="10">
        <f>FC_TRA_DNAVI_DCS_E!X73+FC_TRA_DNAVI_IWW_E!X73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FC_TRA_DNAVI_DCS_E!C74+FC_TRA_DNAVI_IWW_E!C74</f>
        <v>0</v>
      </c>
      <c r="D74" s="37">
        <f>FC_TRA_DNAVI_DCS_E!D74+FC_TRA_DNAVI_IWW_E!D74</f>
        <v>0</v>
      </c>
      <c r="E74" s="37">
        <f>FC_TRA_DNAVI_DCS_E!E74+FC_TRA_DNAVI_IWW_E!E74</f>
        <v>0</v>
      </c>
      <c r="F74" s="37">
        <f>FC_TRA_DNAVI_DCS_E!F74+FC_TRA_DNAVI_IWW_E!F74</f>
        <v>0</v>
      </c>
      <c r="G74" s="37">
        <f>FC_TRA_DNAVI_DCS_E!G74+FC_TRA_DNAVI_IWW_E!G74</f>
        <v>0</v>
      </c>
      <c r="H74" s="37">
        <f>FC_TRA_DNAVI_DCS_E!H74+FC_TRA_DNAVI_IWW_E!H74</f>
        <v>0</v>
      </c>
      <c r="I74" s="37">
        <f>FC_TRA_DNAVI_DCS_E!I74+FC_TRA_DNAVI_IWW_E!I74</f>
        <v>0</v>
      </c>
      <c r="J74" s="37">
        <f>FC_TRA_DNAVI_DCS_E!J74+FC_TRA_DNAVI_IWW_E!J74</f>
        <v>0</v>
      </c>
      <c r="K74" s="37">
        <f>FC_TRA_DNAVI_DCS_E!K74+FC_TRA_DNAVI_IWW_E!K74</f>
        <v>0</v>
      </c>
      <c r="L74" s="37">
        <f>FC_TRA_DNAVI_DCS_E!L74+FC_TRA_DNAVI_IWW_E!L74</f>
        <v>0</v>
      </c>
      <c r="M74" s="37">
        <f>FC_TRA_DNAVI_DCS_E!M74+FC_TRA_DNAVI_IWW_E!M74</f>
        <v>0</v>
      </c>
      <c r="N74" s="37">
        <f>FC_TRA_DNAVI_DCS_E!N74+FC_TRA_DNAVI_IWW_E!N74</f>
        <v>0</v>
      </c>
      <c r="O74" s="37">
        <f>FC_TRA_DNAVI_DCS_E!O74+FC_TRA_DNAVI_IWW_E!O74</f>
        <v>0</v>
      </c>
      <c r="P74" s="37">
        <f>FC_TRA_DNAVI_DCS_E!P74+FC_TRA_DNAVI_IWW_E!P74</f>
        <v>0</v>
      </c>
      <c r="Q74" s="37">
        <f>FC_TRA_DNAVI_DCS_E!Q74+FC_TRA_DNAVI_IWW_E!Q74</f>
        <v>0</v>
      </c>
      <c r="R74" s="37">
        <f>FC_TRA_DNAVI_DCS_E!R74+FC_TRA_DNAVI_IWW_E!R74</f>
        <v>0</v>
      </c>
      <c r="S74" s="37">
        <f>FC_TRA_DNAVI_DCS_E!S74+FC_TRA_DNAVI_IWW_E!S74</f>
        <v>0</v>
      </c>
      <c r="T74" s="37">
        <f>FC_TRA_DNAVI_DCS_E!T74+FC_TRA_DNAVI_IWW_E!T74</f>
        <v>0</v>
      </c>
      <c r="U74" s="37">
        <f>FC_TRA_DNAVI_DCS_E!U74+FC_TRA_DNAVI_IWW_E!U74</f>
        <v>0</v>
      </c>
      <c r="V74" s="37">
        <f>FC_TRA_DNAVI_DCS_E!V74+FC_TRA_DNAVI_IWW_E!V74</f>
        <v>0</v>
      </c>
      <c r="W74" s="37">
        <f>FC_TRA_DNAVI_DCS_E!W74+FC_TRA_DNAVI_IWW_E!W74</f>
        <v>0</v>
      </c>
      <c r="X74" s="37">
        <f>FC_TRA_DNAVI_DCS_E!X74+FC_TRA_DNAVI_IWW_E!X74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FC_TRA_DNAVI_DCS_E!C75+FC_TRA_DNAVI_IWW_E!C75</f>
        <v>0</v>
      </c>
      <c r="D75" s="37">
        <f>FC_TRA_DNAVI_DCS_E!D75+FC_TRA_DNAVI_IWW_E!D75</f>
        <v>0</v>
      </c>
      <c r="E75" s="37">
        <f>FC_TRA_DNAVI_DCS_E!E75+FC_TRA_DNAVI_IWW_E!E75</f>
        <v>0</v>
      </c>
      <c r="F75" s="37">
        <f>FC_TRA_DNAVI_DCS_E!F75+FC_TRA_DNAVI_IWW_E!F75</f>
        <v>0</v>
      </c>
      <c r="G75" s="37">
        <f>FC_TRA_DNAVI_DCS_E!G75+FC_TRA_DNAVI_IWW_E!G75</f>
        <v>0</v>
      </c>
      <c r="H75" s="37">
        <f>FC_TRA_DNAVI_DCS_E!H75+FC_TRA_DNAVI_IWW_E!H75</f>
        <v>0</v>
      </c>
      <c r="I75" s="37">
        <f>FC_TRA_DNAVI_DCS_E!I75+FC_TRA_DNAVI_IWW_E!I75</f>
        <v>0</v>
      </c>
      <c r="J75" s="37">
        <f>FC_TRA_DNAVI_DCS_E!J75+FC_TRA_DNAVI_IWW_E!J75</f>
        <v>0</v>
      </c>
      <c r="K75" s="37">
        <f>FC_TRA_DNAVI_DCS_E!K75+FC_TRA_DNAVI_IWW_E!K75</f>
        <v>0</v>
      </c>
      <c r="L75" s="37">
        <f>FC_TRA_DNAVI_DCS_E!L75+FC_TRA_DNAVI_IWW_E!L75</f>
        <v>0</v>
      </c>
      <c r="M75" s="37">
        <f>FC_TRA_DNAVI_DCS_E!M75+FC_TRA_DNAVI_IWW_E!M75</f>
        <v>0</v>
      </c>
      <c r="N75" s="37">
        <f>FC_TRA_DNAVI_DCS_E!N75+FC_TRA_DNAVI_IWW_E!N75</f>
        <v>0</v>
      </c>
      <c r="O75" s="37">
        <f>FC_TRA_DNAVI_DCS_E!O75+FC_TRA_DNAVI_IWW_E!O75</f>
        <v>0</v>
      </c>
      <c r="P75" s="37">
        <f>FC_TRA_DNAVI_DCS_E!P75+FC_TRA_DNAVI_IWW_E!P75</f>
        <v>0</v>
      </c>
      <c r="Q75" s="37">
        <f>FC_TRA_DNAVI_DCS_E!Q75+FC_TRA_DNAVI_IWW_E!Q75</f>
        <v>0</v>
      </c>
      <c r="R75" s="37">
        <f>FC_TRA_DNAVI_DCS_E!R75+FC_TRA_DNAVI_IWW_E!R75</f>
        <v>0</v>
      </c>
      <c r="S75" s="37">
        <f>FC_TRA_DNAVI_DCS_E!S75+FC_TRA_DNAVI_IWW_E!S75</f>
        <v>0</v>
      </c>
      <c r="T75" s="37">
        <f>FC_TRA_DNAVI_DCS_E!T75+FC_TRA_DNAVI_IWW_E!T75</f>
        <v>0</v>
      </c>
      <c r="U75" s="37">
        <f>FC_TRA_DNAVI_DCS_E!U75+FC_TRA_DNAVI_IWW_E!U75</f>
        <v>0</v>
      </c>
      <c r="V75" s="37">
        <f>FC_TRA_DNAVI_DCS_E!V75+FC_TRA_DNAVI_IWW_E!V75</f>
        <v>0</v>
      </c>
      <c r="W75" s="37">
        <f>FC_TRA_DNAVI_DCS_E!W75+FC_TRA_DNAVI_IWW_E!W75</f>
        <v>0</v>
      </c>
      <c r="X75" s="37">
        <f>FC_TRA_DNAVI_DCS_E!X75+FC_TRA_DNAVI_IWW_E!X75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FC_TRA_DNAVI_DCS_E!C76+FC_TRA_DNAVI_IWW_E!C76</f>
        <v>0</v>
      </c>
      <c r="D76" s="40">
        <f>FC_TRA_DNAVI_DCS_E!D76+FC_TRA_DNAVI_IWW_E!D76</f>
        <v>0</v>
      </c>
      <c r="E76" s="40">
        <f>FC_TRA_DNAVI_DCS_E!E76+FC_TRA_DNAVI_IWW_E!E76</f>
        <v>0</v>
      </c>
      <c r="F76" s="40">
        <f>FC_TRA_DNAVI_DCS_E!F76+FC_TRA_DNAVI_IWW_E!F76</f>
        <v>0</v>
      </c>
      <c r="G76" s="40">
        <f>FC_TRA_DNAVI_DCS_E!G76+FC_TRA_DNAVI_IWW_E!G76</f>
        <v>0</v>
      </c>
      <c r="H76" s="40">
        <f>FC_TRA_DNAVI_DCS_E!H76+FC_TRA_DNAVI_IWW_E!H76</f>
        <v>0</v>
      </c>
      <c r="I76" s="40">
        <f>FC_TRA_DNAVI_DCS_E!I76+FC_TRA_DNAVI_IWW_E!I76</f>
        <v>0</v>
      </c>
      <c r="J76" s="40">
        <f>FC_TRA_DNAVI_DCS_E!J76+FC_TRA_DNAVI_IWW_E!J76</f>
        <v>0</v>
      </c>
      <c r="K76" s="40">
        <f>FC_TRA_DNAVI_DCS_E!K76+FC_TRA_DNAVI_IWW_E!K76</f>
        <v>0</v>
      </c>
      <c r="L76" s="40">
        <f>FC_TRA_DNAVI_DCS_E!L76+FC_TRA_DNAVI_IWW_E!L76</f>
        <v>0</v>
      </c>
      <c r="M76" s="40">
        <f>FC_TRA_DNAVI_DCS_E!M76+FC_TRA_DNAVI_IWW_E!M76</f>
        <v>0</v>
      </c>
      <c r="N76" s="40">
        <f>FC_TRA_DNAVI_DCS_E!N76+FC_TRA_DNAVI_IWW_E!N76</f>
        <v>0</v>
      </c>
      <c r="O76" s="40">
        <f>FC_TRA_DNAVI_DCS_E!O76+FC_TRA_DNAVI_IWW_E!O76</f>
        <v>0</v>
      </c>
      <c r="P76" s="40">
        <f>FC_TRA_DNAVI_DCS_E!P76+FC_TRA_DNAVI_IWW_E!P76</f>
        <v>0</v>
      </c>
      <c r="Q76" s="40">
        <f>FC_TRA_DNAVI_DCS_E!Q76+FC_TRA_DNAVI_IWW_E!Q76</f>
        <v>0</v>
      </c>
      <c r="R76" s="40">
        <f>FC_TRA_DNAVI_DCS_E!R76+FC_TRA_DNAVI_IWW_E!R76</f>
        <v>0</v>
      </c>
      <c r="S76" s="40">
        <f>FC_TRA_DNAVI_DCS_E!S76+FC_TRA_DNAVI_IWW_E!S76</f>
        <v>0</v>
      </c>
      <c r="T76" s="40">
        <f>FC_TRA_DNAVI_DCS_E!T76+FC_TRA_DNAVI_IWW_E!T76</f>
        <v>0</v>
      </c>
      <c r="U76" s="40">
        <f>FC_TRA_DNAVI_DCS_E!U76+FC_TRA_DNAVI_IWW_E!U76</f>
        <v>0</v>
      </c>
      <c r="V76" s="40">
        <f>FC_TRA_DNAVI_DCS_E!V76+FC_TRA_DNAVI_IWW_E!V76</f>
        <v>0</v>
      </c>
      <c r="W76" s="40">
        <f>FC_TRA_DNAVI_DCS_E!W76+FC_TRA_DNAVI_IWW_E!W76</f>
        <v>0</v>
      </c>
      <c r="X76" s="40">
        <f>FC_TRA_DNAVI_DCS_E!X76+FC_TRA_DNAVI_IWW_E!X76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368</v>
      </c>
      <c r="B1" s="4" t="s">
        <v>365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0.28288372402280343</v>
      </c>
      <c r="D2" s="31">
        <f t="shared" si="0"/>
        <v>0.24352752332015293</v>
      </c>
      <c r="E2" s="31">
        <f t="shared" si="0"/>
        <v>0.26538927181296607</v>
      </c>
      <c r="F2" s="31">
        <f t="shared" si="0"/>
        <v>0.25930176608648303</v>
      </c>
      <c r="G2" s="31">
        <f t="shared" si="0"/>
        <v>0.29367614268320891</v>
      </c>
      <c r="H2" s="31">
        <f t="shared" si="0"/>
        <v>0.37206647254624958</v>
      </c>
      <c r="I2" s="31">
        <f t="shared" si="0"/>
        <v>0.38627118285864825</v>
      </c>
      <c r="J2" s="31">
        <f t="shared" si="0"/>
        <v>0.43703710361843984</v>
      </c>
      <c r="K2" s="31">
        <f t="shared" si="0"/>
        <v>0.54044272264223758</v>
      </c>
      <c r="L2" s="31">
        <f t="shared" si="0"/>
        <v>0.54397426054004516</v>
      </c>
      <c r="M2" s="31">
        <f t="shared" si="0"/>
        <v>0.75955060925916085</v>
      </c>
      <c r="N2" s="31">
        <f t="shared" si="0"/>
        <v>0.75233566970031684</v>
      </c>
      <c r="O2" s="31">
        <f t="shared" si="0"/>
        <v>0.69319290320889004</v>
      </c>
      <c r="P2" s="31">
        <f t="shared" si="0"/>
        <v>0.55915194711339022</v>
      </c>
      <c r="Q2" s="31">
        <f t="shared" si="0"/>
        <v>0.6386138863818297</v>
      </c>
      <c r="R2" s="31">
        <f t="shared" si="0"/>
        <v>0.67471337885924632</v>
      </c>
      <c r="S2" s="31">
        <f t="shared" si="0"/>
        <v>0.42450630078255935</v>
      </c>
      <c r="T2" s="31">
        <f t="shared" si="0"/>
        <v>0.83591080415185826</v>
      </c>
      <c r="U2" s="31">
        <f t="shared" si="0"/>
        <v>0.77334297676520691</v>
      </c>
      <c r="V2" s="31">
        <f t="shared" si="0"/>
        <v>1.0747280529116692</v>
      </c>
      <c r="W2" s="31">
        <f t="shared" ref="W2:X2" si="1">SUM(W3,W17,W22,W25,W26,W51,W52,W71,W74,W75,W76)</f>
        <v>0.58950727835940908</v>
      </c>
      <c r="X2" s="31">
        <f t="shared" si="1"/>
        <v>0.56620376487856028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0.28288372402280343</v>
      </c>
      <c r="D26" s="37">
        <f t="shared" si="10"/>
        <v>0.24352752332015293</v>
      </c>
      <c r="E26" s="37">
        <f t="shared" si="10"/>
        <v>0.26538927181296607</v>
      </c>
      <c r="F26" s="37">
        <f t="shared" si="10"/>
        <v>0.25930176608648303</v>
      </c>
      <c r="G26" s="37">
        <f t="shared" si="10"/>
        <v>0.29367614268320891</v>
      </c>
      <c r="H26" s="37">
        <f t="shared" si="10"/>
        <v>0.37206647254624958</v>
      </c>
      <c r="I26" s="37">
        <f t="shared" si="10"/>
        <v>0.38627118285864825</v>
      </c>
      <c r="J26" s="37">
        <f t="shared" si="10"/>
        <v>0.43703710361843984</v>
      </c>
      <c r="K26" s="37">
        <f t="shared" si="10"/>
        <v>0.54044272264223758</v>
      </c>
      <c r="L26" s="37">
        <f t="shared" si="10"/>
        <v>0.54397426054004516</v>
      </c>
      <c r="M26" s="37">
        <f t="shared" si="10"/>
        <v>0.75955060925916085</v>
      </c>
      <c r="N26" s="37">
        <f t="shared" si="10"/>
        <v>0.75233566970031684</v>
      </c>
      <c r="O26" s="37">
        <f t="shared" si="10"/>
        <v>0.69319290320889004</v>
      </c>
      <c r="P26" s="37">
        <f t="shared" si="10"/>
        <v>0.55915194711339022</v>
      </c>
      <c r="Q26" s="37">
        <f t="shared" si="10"/>
        <v>0.6386138863818297</v>
      </c>
      <c r="R26" s="37">
        <f t="shared" si="10"/>
        <v>0.67471337885924632</v>
      </c>
      <c r="S26" s="37">
        <f t="shared" si="10"/>
        <v>0.42450630078255935</v>
      </c>
      <c r="T26" s="37">
        <f t="shared" si="10"/>
        <v>0.83591080415185826</v>
      </c>
      <c r="U26" s="37">
        <f t="shared" si="10"/>
        <v>0.76977809291807153</v>
      </c>
      <c r="V26" s="37">
        <f t="shared" si="10"/>
        <v>1.0639697410036664</v>
      </c>
      <c r="W26" s="37">
        <f t="shared" ref="W26:X26" si="11">SUM(W27,W33)</f>
        <v>0.58533842611742093</v>
      </c>
      <c r="X26" s="37">
        <f t="shared" si="11"/>
        <v>0.56394098187324859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0.28288372402280343</v>
      </c>
      <c r="D33" s="29">
        <f t="shared" si="14"/>
        <v>0.24352752332015293</v>
      </c>
      <c r="E33" s="29">
        <f t="shared" si="14"/>
        <v>0.26538927181296607</v>
      </c>
      <c r="F33" s="29">
        <f t="shared" si="14"/>
        <v>0.25930176608648303</v>
      </c>
      <c r="G33" s="29">
        <f t="shared" si="14"/>
        <v>0.29367614268320891</v>
      </c>
      <c r="H33" s="29">
        <f t="shared" si="14"/>
        <v>0.37206647254624958</v>
      </c>
      <c r="I33" s="29">
        <f t="shared" si="14"/>
        <v>0.38627118285864825</v>
      </c>
      <c r="J33" s="29">
        <f t="shared" si="14"/>
        <v>0.43703710361843984</v>
      </c>
      <c r="K33" s="29">
        <f t="shared" si="14"/>
        <v>0.54044272264223758</v>
      </c>
      <c r="L33" s="29">
        <f t="shared" si="14"/>
        <v>0.54397426054004516</v>
      </c>
      <c r="M33" s="29">
        <f t="shared" si="14"/>
        <v>0.75955060925916085</v>
      </c>
      <c r="N33" s="29">
        <f t="shared" si="14"/>
        <v>0.75233566970031684</v>
      </c>
      <c r="O33" s="29">
        <f t="shared" si="14"/>
        <v>0.69319290320889004</v>
      </c>
      <c r="P33" s="29">
        <f t="shared" si="14"/>
        <v>0.55915194711339022</v>
      </c>
      <c r="Q33" s="29">
        <f t="shared" si="14"/>
        <v>0.6386138863818297</v>
      </c>
      <c r="R33" s="29">
        <f t="shared" si="14"/>
        <v>0.67471337885924632</v>
      </c>
      <c r="S33" s="29">
        <f t="shared" si="14"/>
        <v>0.42450630078255935</v>
      </c>
      <c r="T33" s="29">
        <f t="shared" si="14"/>
        <v>0.83591080415185826</v>
      </c>
      <c r="U33" s="29">
        <f t="shared" si="14"/>
        <v>0.76977809291807153</v>
      </c>
      <c r="V33" s="29">
        <f t="shared" si="14"/>
        <v>1.0639697410036664</v>
      </c>
      <c r="W33" s="29">
        <f t="shared" ref="W33:X33" si="15">SUM(W34:W50)</f>
        <v>0.58533842611742093</v>
      </c>
      <c r="X33" s="29">
        <f t="shared" si="15"/>
        <v>0.56394098187324859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0.28288372402280343</v>
      </c>
      <c r="D43" s="10">
        <v>0.24352752332015293</v>
      </c>
      <c r="E43" s="10">
        <v>0.26538927181296607</v>
      </c>
      <c r="F43" s="10">
        <v>0.25930176608648303</v>
      </c>
      <c r="G43" s="10">
        <v>0.29367614268320891</v>
      </c>
      <c r="H43" s="10">
        <v>0.37206647254624958</v>
      </c>
      <c r="I43" s="10">
        <v>0.38627118285864825</v>
      </c>
      <c r="J43" s="10">
        <v>0.43703710361843984</v>
      </c>
      <c r="K43" s="10">
        <v>0.54044272264223758</v>
      </c>
      <c r="L43" s="10">
        <v>0.54397426054004516</v>
      </c>
      <c r="M43" s="10">
        <v>0.75955060925916085</v>
      </c>
      <c r="N43" s="10">
        <v>0.75233566970031684</v>
      </c>
      <c r="O43" s="10">
        <v>0.69319290320889004</v>
      </c>
      <c r="P43" s="10">
        <v>0.55915194711339022</v>
      </c>
      <c r="Q43" s="10">
        <v>0.6386138863818297</v>
      </c>
      <c r="R43" s="10">
        <v>0.67471337885924632</v>
      </c>
      <c r="S43" s="10">
        <v>0.42450630078255935</v>
      </c>
      <c r="T43" s="10">
        <v>0.83591080415185826</v>
      </c>
      <c r="U43" s="10">
        <v>0.76977809291807153</v>
      </c>
      <c r="V43" s="10">
        <v>1.0639697410036664</v>
      </c>
      <c r="W43" s="10">
        <v>0.58533842611742093</v>
      </c>
      <c r="X43" s="10">
        <v>0.56394098187324859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3.5648838471353749E-3</v>
      </c>
      <c r="V52" s="37">
        <f t="shared" si="16"/>
        <v>1.0758311908002794E-2</v>
      </c>
      <c r="W52" s="37">
        <f t="shared" ref="W52:X52" si="17">SUM(W53:W70)</f>
        <v>4.1688522419881819E-3</v>
      </c>
      <c r="X52" s="37">
        <f t="shared" si="17"/>
        <v>2.2627830053117003E-3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3.5648838471353749E-3</v>
      </c>
      <c r="V66" s="10">
        <v>1.0758311908002794E-2</v>
      </c>
      <c r="W66" s="10">
        <v>4.1688522419881819E-3</v>
      </c>
      <c r="X66" s="10">
        <v>2.2627830053117003E-3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71:W71 X22:X33 X52:X58 X70:X76 C33:W33" formulaRange="1"/>
  </ignoredErrors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367</v>
      </c>
      <c r="B1" s="4" t="s">
        <v>366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V2" si="0">SUM(C3,C17,C22,C25,C26,C51,C52,C71,C74,C75,C76)</f>
        <v>243.69106296557308</v>
      </c>
      <c r="D2" s="31">
        <f t="shared" si="0"/>
        <v>252.99525149645626</v>
      </c>
      <c r="E2" s="31">
        <f t="shared" si="0"/>
        <v>262.23822207814408</v>
      </c>
      <c r="F2" s="31">
        <f t="shared" si="0"/>
        <v>246.80286504388772</v>
      </c>
      <c r="G2" s="31">
        <f t="shared" si="0"/>
        <v>249.8567967721921</v>
      </c>
      <c r="H2" s="31">
        <f t="shared" si="0"/>
        <v>271.39637720759129</v>
      </c>
      <c r="I2" s="31">
        <f t="shared" si="0"/>
        <v>284.76471763915333</v>
      </c>
      <c r="J2" s="31">
        <f t="shared" si="0"/>
        <v>308.39073589724137</v>
      </c>
      <c r="K2" s="31">
        <f t="shared" si="0"/>
        <v>316.22653922060795</v>
      </c>
      <c r="L2" s="31">
        <f t="shared" si="0"/>
        <v>321.38207904986405</v>
      </c>
      <c r="M2" s="31">
        <f t="shared" si="0"/>
        <v>360.37544509151473</v>
      </c>
      <c r="N2" s="31">
        <f t="shared" si="0"/>
        <v>364.50991712479669</v>
      </c>
      <c r="O2" s="31">
        <f t="shared" si="0"/>
        <v>335.67826023522616</v>
      </c>
      <c r="P2" s="31">
        <f t="shared" si="0"/>
        <v>356.44858665993729</v>
      </c>
      <c r="Q2" s="31">
        <f t="shared" si="0"/>
        <v>309.93748241628367</v>
      </c>
      <c r="R2" s="31">
        <f t="shared" si="0"/>
        <v>338.81539840102033</v>
      </c>
      <c r="S2" s="31">
        <f t="shared" si="0"/>
        <v>313.87394597780724</v>
      </c>
      <c r="T2" s="31">
        <f t="shared" si="0"/>
        <v>303.70218033944224</v>
      </c>
      <c r="U2" s="31">
        <f t="shared" si="0"/>
        <v>305.0041290782649</v>
      </c>
      <c r="V2" s="31">
        <f t="shared" si="0"/>
        <v>279.47135965130161</v>
      </c>
      <c r="W2" s="31">
        <f t="shared" ref="W2:X2" si="1">SUM(W3,W17,W22,W25,W26,W51,W52,W71,W74,W75,W76)</f>
        <v>211.33946950581944</v>
      </c>
      <c r="X2" s="31">
        <f t="shared" si="1"/>
        <v>236.81358987226676</v>
      </c>
    </row>
    <row r="3" spans="1:24" ht="11.25" customHeight="1" x14ac:dyDescent="0.2">
      <c r="A3" s="32" t="s">
        <v>3</v>
      </c>
      <c r="B3" s="33" t="s">
        <v>4</v>
      </c>
      <c r="C3" s="34">
        <f t="shared" ref="C3:V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ref="W3:X3" si="3">SUM(W4,W8,W11)</f>
        <v>0</v>
      </c>
      <c r="X3" s="34">
        <f t="shared" si="3"/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V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ref="W4:X4" si="5">SUM(W5:W7)</f>
        <v>0</v>
      </c>
      <c r="X4" s="29">
        <f t="shared" si="5"/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V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>SUM(W9:W10)</f>
        <v>0</v>
      </c>
      <c r="X8" s="29">
        <f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V11" si="7">SUM(C12:C16)</f>
        <v>0</v>
      </c>
      <c r="D11" s="29">
        <f t="shared" si="7"/>
        <v>0</v>
      </c>
      <c r="E11" s="29">
        <f t="shared" si="7"/>
        <v>0</v>
      </c>
      <c r="F11" s="29">
        <f t="shared" si="7"/>
        <v>0</v>
      </c>
      <c r="G11" s="29">
        <f t="shared" si="7"/>
        <v>0</v>
      </c>
      <c r="H11" s="29">
        <f t="shared" si="7"/>
        <v>0</v>
      </c>
      <c r="I11" s="29">
        <f t="shared" si="7"/>
        <v>0</v>
      </c>
      <c r="J11" s="29">
        <f t="shared" si="7"/>
        <v>0</v>
      </c>
      <c r="K11" s="29">
        <f t="shared" si="7"/>
        <v>0</v>
      </c>
      <c r="L11" s="29">
        <f t="shared" si="7"/>
        <v>0</v>
      </c>
      <c r="M11" s="29">
        <f t="shared" si="7"/>
        <v>0</v>
      </c>
      <c r="N11" s="29">
        <f t="shared" si="7"/>
        <v>0</v>
      </c>
      <c r="O11" s="29">
        <f t="shared" si="7"/>
        <v>0</v>
      </c>
      <c r="P11" s="29">
        <f t="shared" si="7"/>
        <v>0</v>
      </c>
      <c r="Q11" s="29">
        <f t="shared" si="7"/>
        <v>0</v>
      </c>
      <c r="R11" s="29">
        <f t="shared" si="7"/>
        <v>0</v>
      </c>
      <c r="S11" s="29">
        <f t="shared" si="7"/>
        <v>0</v>
      </c>
      <c r="T11" s="29">
        <f t="shared" si="7"/>
        <v>0</v>
      </c>
      <c r="U11" s="29">
        <f t="shared" si="7"/>
        <v>0</v>
      </c>
      <c r="V11" s="29">
        <f t="shared" si="7"/>
        <v>0</v>
      </c>
      <c r="W11" s="29">
        <f>SUM(W12:W16)</f>
        <v>0</v>
      </c>
      <c r="X11" s="29">
        <f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V17" si="8">SUM(C18:C21)</f>
        <v>0</v>
      </c>
      <c r="D17" s="37">
        <f t="shared" si="8"/>
        <v>0</v>
      </c>
      <c r="E17" s="37">
        <f t="shared" si="8"/>
        <v>0</v>
      </c>
      <c r="F17" s="37">
        <f t="shared" si="8"/>
        <v>0</v>
      </c>
      <c r="G17" s="37">
        <f t="shared" si="8"/>
        <v>0</v>
      </c>
      <c r="H17" s="37">
        <f t="shared" si="8"/>
        <v>0</v>
      </c>
      <c r="I17" s="37">
        <f t="shared" si="8"/>
        <v>0</v>
      </c>
      <c r="J17" s="37">
        <f t="shared" si="8"/>
        <v>0</v>
      </c>
      <c r="K17" s="37">
        <f t="shared" si="8"/>
        <v>0</v>
      </c>
      <c r="L17" s="37">
        <f t="shared" si="8"/>
        <v>0</v>
      </c>
      <c r="M17" s="37">
        <f t="shared" si="8"/>
        <v>0</v>
      </c>
      <c r="N17" s="37">
        <f t="shared" si="8"/>
        <v>0</v>
      </c>
      <c r="O17" s="37">
        <f t="shared" si="8"/>
        <v>0</v>
      </c>
      <c r="P17" s="37">
        <f t="shared" si="8"/>
        <v>0</v>
      </c>
      <c r="Q17" s="37">
        <f t="shared" si="8"/>
        <v>0</v>
      </c>
      <c r="R17" s="37">
        <f t="shared" si="8"/>
        <v>0</v>
      </c>
      <c r="S17" s="37">
        <f t="shared" si="8"/>
        <v>0</v>
      </c>
      <c r="T17" s="37">
        <f t="shared" si="8"/>
        <v>0</v>
      </c>
      <c r="U17" s="37">
        <f t="shared" si="8"/>
        <v>0</v>
      </c>
      <c r="V17" s="37">
        <f t="shared" si="8"/>
        <v>0</v>
      </c>
      <c r="W17" s="37">
        <f>SUM(W18:W21)</f>
        <v>0</v>
      </c>
      <c r="X17" s="37">
        <f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V22" si="9">SUM(C23:C24)</f>
        <v>0</v>
      </c>
      <c r="D22" s="37">
        <f t="shared" si="9"/>
        <v>0</v>
      </c>
      <c r="E22" s="37">
        <f t="shared" si="9"/>
        <v>0</v>
      </c>
      <c r="F22" s="37">
        <f t="shared" si="9"/>
        <v>0</v>
      </c>
      <c r="G22" s="37">
        <f t="shared" si="9"/>
        <v>0</v>
      </c>
      <c r="H22" s="37">
        <f t="shared" si="9"/>
        <v>0</v>
      </c>
      <c r="I22" s="37">
        <f t="shared" si="9"/>
        <v>0</v>
      </c>
      <c r="J22" s="37">
        <f t="shared" si="9"/>
        <v>0</v>
      </c>
      <c r="K22" s="37">
        <f t="shared" si="9"/>
        <v>0</v>
      </c>
      <c r="L22" s="37">
        <f t="shared" si="9"/>
        <v>0</v>
      </c>
      <c r="M22" s="37">
        <f t="shared" si="9"/>
        <v>0</v>
      </c>
      <c r="N22" s="37">
        <f t="shared" si="9"/>
        <v>0</v>
      </c>
      <c r="O22" s="37">
        <f t="shared" si="9"/>
        <v>0</v>
      </c>
      <c r="P22" s="37">
        <f t="shared" si="9"/>
        <v>0</v>
      </c>
      <c r="Q22" s="37">
        <f t="shared" si="9"/>
        <v>0</v>
      </c>
      <c r="R22" s="37">
        <f t="shared" si="9"/>
        <v>0</v>
      </c>
      <c r="S22" s="37">
        <f t="shared" si="9"/>
        <v>0</v>
      </c>
      <c r="T22" s="37">
        <f t="shared" si="9"/>
        <v>0</v>
      </c>
      <c r="U22" s="37">
        <f t="shared" si="9"/>
        <v>0</v>
      </c>
      <c r="V22" s="37">
        <f t="shared" si="9"/>
        <v>0</v>
      </c>
      <c r="W22" s="37">
        <f>SUM(W23:W24)</f>
        <v>0</v>
      </c>
      <c r="X22" s="37">
        <f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V26" si="10">SUM(C27,C33)</f>
        <v>243.69106296557308</v>
      </c>
      <c r="D26" s="37">
        <f t="shared" si="10"/>
        <v>252.99525149645626</v>
      </c>
      <c r="E26" s="37">
        <f t="shared" si="10"/>
        <v>262.23822207814408</v>
      </c>
      <c r="F26" s="37">
        <f t="shared" si="10"/>
        <v>246.80286504388772</v>
      </c>
      <c r="G26" s="37">
        <f t="shared" si="10"/>
        <v>249.8567967721921</v>
      </c>
      <c r="H26" s="37">
        <f t="shared" si="10"/>
        <v>271.39637720759129</v>
      </c>
      <c r="I26" s="37">
        <f t="shared" si="10"/>
        <v>284.76471763915333</v>
      </c>
      <c r="J26" s="37">
        <f t="shared" si="10"/>
        <v>308.39073589724137</v>
      </c>
      <c r="K26" s="37">
        <f t="shared" si="10"/>
        <v>316.22653922060795</v>
      </c>
      <c r="L26" s="37">
        <f t="shared" si="10"/>
        <v>321.38207904986405</v>
      </c>
      <c r="M26" s="37">
        <f t="shared" si="10"/>
        <v>360.37544509151473</v>
      </c>
      <c r="N26" s="37">
        <f t="shared" si="10"/>
        <v>364.50991712479669</v>
      </c>
      <c r="O26" s="37">
        <f t="shared" si="10"/>
        <v>335.67826023522616</v>
      </c>
      <c r="P26" s="37">
        <f t="shared" si="10"/>
        <v>356.44858665993729</v>
      </c>
      <c r="Q26" s="37">
        <f t="shared" si="10"/>
        <v>309.93748241628367</v>
      </c>
      <c r="R26" s="37">
        <f t="shared" si="10"/>
        <v>338.81539840102033</v>
      </c>
      <c r="S26" s="37">
        <f t="shared" si="10"/>
        <v>313.87394597780724</v>
      </c>
      <c r="T26" s="37">
        <f t="shared" si="10"/>
        <v>303.70218033944224</v>
      </c>
      <c r="U26" s="37">
        <f t="shared" si="10"/>
        <v>303.59814968008277</v>
      </c>
      <c r="V26" s="37">
        <f t="shared" si="10"/>
        <v>276.67377746449938</v>
      </c>
      <c r="W26" s="37">
        <f t="shared" ref="W26:X26" si="11">SUM(W27,W33)</f>
        <v>209.84492812590321</v>
      </c>
      <c r="X26" s="37">
        <f t="shared" si="11"/>
        <v>235.86718541537525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V27" si="12">SUM(C28:C32)</f>
        <v>0</v>
      </c>
      <c r="D27" s="29">
        <f t="shared" si="12"/>
        <v>0</v>
      </c>
      <c r="E27" s="29">
        <f t="shared" si="12"/>
        <v>0</v>
      </c>
      <c r="F27" s="29">
        <f t="shared" si="12"/>
        <v>0</v>
      </c>
      <c r="G27" s="29">
        <f t="shared" si="12"/>
        <v>0</v>
      </c>
      <c r="H27" s="29">
        <f t="shared" si="12"/>
        <v>0</v>
      </c>
      <c r="I27" s="29">
        <f t="shared" si="12"/>
        <v>0</v>
      </c>
      <c r="J27" s="29">
        <f t="shared" si="12"/>
        <v>0</v>
      </c>
      <c r="K27" s="29">
        <f t="shared" si="12"/>
        <v>0</v>
      </c>
      <c r="L27" s="29">
        <f t="shared" si="12"/>
        <v>0</v>
      </c>
      <c r="M27" s="29">
        <f t="shared" si="12"/>
        <v>0</v>
      </c>
      <c r="N27" s="29">
        <f t="shared" si="12"/>
        <v>0</v>
      </c>
      <c r="O27" s="29">
        <f t="shared" si="12"/>
        <v>0</v>
      </c>
      <c r="P27" s="29">
        <f t="shared" si="12"/>
        <v>0</v>
      </c>
      <c r="Q27" s="29">
        <f t="shared" si="12"/>
        <v>0</v>
      </c>
      <c r="R27" s="29">
        <f t="shared" si="12"/>
        <v>0</v>
      </c>
      <c r="S27" s="29">
        <f t="shared" si="12"/>
        <v>0</v>
      </c>
      <c r="T27" s="29">
        <f t="shared" si="12"/>
        <v>0</v>
      </c>
      <c r="U27" s="29">
        <f t="shared" si="12"/>
        <v>0</v>
      </c>
      <c r="V27" s="29">
        <f t="shared" si="12"/>
        <v>0</v>
      </c>
      <c r="W27" s="29">
        <f t="shared" ref="W27:X27" si="13">SUM(W28:W32)</f>
        <v>0</v>
      </c>
      <c r="X27" s="29">
        <f t="shared" si="13"/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V33" si="14">SUM(C34:C50)</f>
        <v>243.69106296557308</v>
      </c>
      <c r="D33" s="29">
        <f t="shared" si="14"/>
        <v>252.99525149645626</v>
      </c>
      <c r="E33" s="29">
        <f t="shared" si="14"/>
        <v>262.23822207814408</v>
      </c>
      <c r="F33" s="29">
        <f t="shared" si="14"/>
        <v>246.80286504388772</v>
      </c>
      <c r="G33" s="29">
        <f t="shared" si="14"/>
        <v>249.8567967721921</v>
      </c>
      <c r="H33" s="29">
        <f t="shared" si="14"/>
        <v>271.39637720759129</v>
      </c>
      <c r="I33" s="29">
        <f t="shared" si="14"/>
        <v>284.76471763915333</v>
      </c>
      <c r="J33" s="29">
        <f t="shared" si="14"/>
        <v>308.39073589724137</v>
      </c>
      <c r="K33" s="29">
        <f t="shared" si="14"/>
        <v>316.22653922060795</v>
      </c>
      <c r="L33" s="29">
        <f t="shared" si="14"/>
        <v>321.38207904986405</v>
      </c>
      <c r="M33" s="29">
        <f t="shared" si="14"/>
        <v>360.37544509151473</v>
      </c>
      <c r="N33" s="29">
        <f t="shared" si="14"/>
        <v>364.50991712479669</v>
      </c>
      <c r="O33" s="29">
        <f t="shared" si="14"/>
        <v>335.67826023522616</v>
      </c>
      <c r="P33" s="29">
        <f t="shared" si="14"/>
        <v>356.44858665993729</v>
      </c>
      <c r="Q33" s="29">
        <f t="shared" si="14"/>
        <v>309.93748241628367</v>
      </c>
      <c r="R33" s="29">
        <f t="shared" si="14"/>
        <v>338.81539840102033</v>
      </c>
      <c r="S33" s="29">
        <f t="shared" si="14"/>
        <v>313.87394597780724</v>
      </c>
      <c r="T33" s="29">
        <f t="shared" si="14"/>
        <v>303.70218033944224</v>
      </c>
      <c r="U33" s="29">
        <f t="shared" si="14"/>
        <v>303.59814968008277</v>
      </c>
      <c r="V33" s="29">
        <f t="shared" si="14"/>
        <v>276.67377746449938</v>
      </c>
      <c r="W33" s="29">
        <f t="shared" ref="W33:X33" si="15">SUM(W34:W50)</f>
        <v>209.84492812590321</v>
      </c>
      <c r="X33" s="29">
        <f t="shared" si="15"/>
        <v>235.86718541537525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243.69106296557308</v>
      </c>
      <c r="D43" s="10">
        <v>252.99525149645626</v>
      </c>
      <c r="E43" s="10">
        <v>262.23822207814408</v>
      </c>
      <c r="F43" s="10">
        <v>246.80286504388772</v>
      </c>
      <c r="G43" s="10">
        <v>249.8567967721921</v>
      </c>
      <c r="H43" s="10">
        <v>271.39637720759129</v>
      </c>
      <c r="I43" s="10">
        <v>284.76471763915333</v>
      </c>
      <c r="J43" s="10">
        <v>308.39073589724137</v>
      </c>
      <c r="K43" s="10">
        <v>316.22653922060795</v>
      </c>
      <c r="L43" s="10">
        <v>321.38207904986405</v>
      </c>
      <c r="M43" s="10">
        <v>360.37544509151473</v>
      </c>
      <c r="N43" s="10">
        <v>364.50991712479669</v>
      </c>
      <c r="O43" s="10">
        <v>335.67826023522616</v>
      </c>
      <c r="P43" s="10">
        <v>356.44858665993729</v>
      </c>
      <c r="Q43" s="10">
        <v>309.93748241628367</v>
      </c>
      <c r="R43" s="10">
        <v>338.81539840102033</v>
      </c>
      <c r="S43" s="10">
        <v>313.87394597780724</v>
      </c>
      <c r="T43" s="10">
        <v>303.70218033944224</v>
      </c>
      <c r="U43" s="10">
        <v>303.59814968008277</v>
      </c>
      <c r="V43" s="10">
        <v>276.67377746449938</v>
      </c>
      <c r="W43" s="10">
        <v>209.84492812590321</v>
      </c>
      <c r="X43" s="10">
        <v>235.86718541537525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V52" si="16">SUM(C53:C70)</f>
        <v>0</v>
      </c>
      <c r="D52" s="37">
        <f t="shared" si="16"/>
        <v>0</v>
      </c>
      <c r="E52" s="37">
        <f t="shared" si="16"/>
        <v>0</v>
      </c>
      <c r="F52" s="37">
        <f t="shared" si="16"/>
        <v>0</v>
      </c>
      <c r="G52" s="37">
        <f t="shared" si="16"/>
        <v>0</v>
      </c>
      <c r="H52" s="37">
        <f t="shared" si="16"/>
        <v>0</v>
      </c>
      <c r="I52" s="37">
        <f t="shared" si="16"/>
        <v>0</v>
      </c>
      <c r="J52" s="37">
        <f t="shared" si="16"/>
        <v>0</v>
      </c>
      <c r="K52" s="37">
        <f t="shared" si="16"/>
        <v>0</v>
      </c>
      <c r="L52" s="37">
        <f t="shared" si="16"/>
        <v>0</v>
      </c>
      <c r="M52" s="37">
        <f t="shared" si="16"/>
        <v>0</v>
      </c>
      <c r="N52" s="37">
        <f t="shared" si="16"/>
        <v>0</v>
      </c>
      <c r="O52" s="37">
        <f t="shared" si="16"/>
        <v>0</v>
      </c>
      <c r="P52" s="37">
        <f t="shared" si="16"/>
        <v>0</v>
      </c>
      <c r="Q52" s="37">
        <f t="shared" si="16"/>
        <v>0</v>
      </c>
      <c r="R52" s="37">
        <f t="shared" si="16"/>
        <v>0</v>
      </c>
      <c r="S52" s="37">
        <f t="shared" si="16"/>
        <v>0</v>
      </c>
      <c r="T52" s="37">
        <f t="shared" si="16"/>
        <v>0</v>
      </c>
      <c r="U52" s="37">
        <f t="shared" si="16"/>
        <v>1.4059793981820996</v>
      </c>
      <c r="V52" s="37">
        <f t="shared" si="16"/>
        <v>2.7975821868022295</v>
      </c>
      <c r="W52" s="37">
        <f t="shared" ref="W52:X52" si="17">SUM(W53:W70)</f>
        <v>1.4945413799162228</v>
      </c>
      <c r="X52" s="37">
        <f t="shared" si="17"/>
        <v>0.94640445689150665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1.4059793981820996</v>
      </c>
      <c r="V66" s="10">
        <v>2.7975821868022295</v>
      </c>
      <c r="W66" s="10">
        <v>1.4945413799162228</v>
      </c>
      <c r="X66" s="10">
        <v>0.94640445689150665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V71" si="18">SUM(C72:C73)</f>
        <v>0</v>
      </c>
      <c r="D71" s="37">
        <f t="shared" si="18"/>
        <v>0</v>
      </c>
      <c r="E71" s="37">
        <f t="shared" si="18"/>
        <v>0</v>
      </c>
      <c r="F71" s="37">
        <f t="shared" si="18"/>
        <v>0</v>
      </c>
      <c r="G71" s="37">
        <f t="shared" si="18"/>
        <v>0</v>
      </c>
      <c r="H71" s="37">
        <f t="shared" si="18"/>
        <v>0</v>
      </c>
      <c r="I71" s="37">
        <f t="shared" si="18"/>
        <v>0</v>
      </c>
      <c r="J71" s="37">
        <f t="shared" si="18"/>
        <v>0</v>
      </c>
      <c r="K71" s="37">
        <f t="shared" si="18"/>
        <v>0</v>
      </c>
      <c r="L71" s="37">
        <f t="shared" si="18"/>
        <v>0</v>
      </c>
      <c r="M71" s="37">
        <f t="shared" si="18"/>
        <v>0</v>
      </c>
      <c r="N71" s="37">
        <f t="shared" si="18"/>
        <v>0</v>
      </c>
      <c r="O71" s="37">
        <f t="shared" si="18"/>
        <v>0</v>
      </c>
      <c r="P71" s="37">
        <f t="shared" si="18"/>
        <v>0</v>
      </c>
      <c r="Q71" s="37">
        <f t="shared" si="18"/>
        <v>0</v>
      </c>
      <c r="R71" s="37">
        <f t="shared" si="18"/>
        <v>0</v>
      </c>
      <c r="S71" s="37">
        <f t="shared" si="18"/>
        <v>0</v>
      </c>
      <c r="T71" s="37">
        <f t="shared" si="18"/>
        <v>0</v>
      </c>
      <c r="U71" s="37">
        <f t="shared" si="18"/>
        <v>0</v>
      </c>
      <c r="V71" s="37">
        <f t="shared" si="18"/>
        <v>0</v>
      </c>
      <c r="W71" s="37">
        <f t="shared" ref="W71:X71" si="19">SUM(W72:W73)</f>
        <v>0</v>
      </c>
      <c r="X71" s="37">
        <f t="shared" si="19"/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71:X71 C33:X33" formulaRange="1"/>
  </ignoredErrors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201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0</v>
      </c>
      <c r="D2" s="31">
        <f t="shared" si="0"/>
        <v>0</v>
      </c>
      <c r="E2" s="31">
        <f t="shared" si="0"/>
        <v>0</v>
      </c>
      <c r="F2" s="31">
        <f t="shared" si="0"/>
        <v>0</v>
      </c>
      <c r="G2" s="31">
        <f t="shared" si="0"/>
        <v>0</v>
      </c>
      <c r="H2" s="31">
        <f t="shared" si="0"/>
        <v>0</v>
      </c>
      <c r="I2" s="31">
        <f t="shared" si="0"/>
        <v>0</v>
      </c>
      <c r="J2" s="31">
        <f t="shared" si="0"/>
        <v>0</v>
      </c>
      <c r="K2" s="31">
        <f t="shared" si="0"/>
        <v>0</v>
      </c>
      <c r="L2" s="31">
        <f t="shared" si="0"/>
        <v>0</v>
      </c>
      <c r="M2" s="31">
        <f t="shared" si="0"/>
        <v>0</v>
      </c>
      <c r="N2" s="31">
        <f t="shared" si="0"/>
        <v>0</v>
      </c>
      <c r="O2" s="31">
        <f t="shared" si="0"/>
        <v>0</v>
      </c>
      <c r="P2" s="31">
        <f t="shared" si="0"/>
        <v>0</v>
      </c>
      <c r="Q2" s="31">
        <f t="shared" si="0"/>
        <v>0</v>
      </c>
      <c r="R2" s="31">
        <f t="shared" si="0"/>
        <v>0</v>
      </c>
      <c r="S2" s="31">
        <f t="shared" si="0"/>
        <v>0</v>
      </c>
      <c r="T2" s="31">
        <f t="shared" si="0"/>
        <v>0</v>
      </c>
      <c r="U2" s="31">
        <f t="shared" si="0"/>
        <v>0</v>
      </c>
      <c r="V2" s="31">
        <f t="shared" si="0"/>
        <v>0</v>
      </c>
      <c r="W2" s="31">
        <f t="shared" si="0"/>
        <v>0</v>
      </c>
      <c r="X2" s="31">
        <f t="shared" ref="X2" si="1">SUM(X3,X17,X22,X25,X26,X51,X52,X71,X74,X75,X76)</f>
        <v>0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0</v>
      </c>
      <c r="D76" s="40">
        <v>0</v>
      </c>
      <c r="E76" s="40">
        <v>0</v>
      </c>
      <c r="F76" s="40">
        <v>0</v>
      </c>
      <c r="G76" s="40">
        <v>0</v>
      </c>
      <c r="H76" s="40">
        <v>0</v>
      </c>
      <c r="I76" s="40">
        <v>0</v>
      </c>
      <c r="J76" s="40">
        <v>0</v>
      </c>
      <c r="K76" s="40">
        <v>0</v>
      </c>
      <c r="L76" s="40">
        <v>0</v>
      </c>
      <c r="M76" s="40">
        <v>0</v>
      </c>
      <c r="N76" s="40">
        <v>0</v>
      </c>
      <c r="O76" s="40">
        <v>0</v>
      </c>
      <c r="P76" s="40">
        <v>0</v>
      </c>
      <c r="Q76" s="40">
        <v>0</v>
      </c>
      <c r="R76" s="40">
        <v>0</v>
      </c>
      <c r="S76" s="40">
        <v>0</v>
      </c>
      <c r="T76" s="40">
        <v>0</v>
      </c>
      <c r="U76" s="40">
        <v>0</v>
      </c>
      <c r="V76" s="40">
        <v>0</v>
      </c>
      <c r="W76" s="40">
        <v>0</v>
      </c>
      <c r="X76" s="40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202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21742.76344565488</v>
      </c>
      <c r="D2" s="31">
        <f t="shared" ref="D2:W2" si="1">SUM(D3,D17,D22,D25,D26,D51,D52,D71,D74,D75,D76)</f>
        <v>22588.430430568646</v>
      </c>
      <c r="E2" s="31">
        <f t="shared" si="1"/>
        <v>21936.39680202759</v>
      </c>
      <c r="F2" s="31">
        <f t="shared" si="1"/>
        <v>22466.21730153446</v>
      </c>
      <c r="G2" s="31">
        <f t="shared" si="1"/>
        <v>22587.049630329497</v>
      </c>
      <c r="H2" s="31">
        <f t="shared" si="1"/>
        <v>22031.305087903369</v>
      </c>
      <c r="I2" s="31">
        <f t="shared" si="1"/>
        <v>21819.159672212743</v>
      </c>
      <c r="J2" s="31">
        <f t="shared" si="1"/>
        <v>20664.726242143526</v>
      </c>
      <c r="K2" s="31">
        <f t="shared" si="1"/>
        <v>22059.476415330399</v>
      </c>
      <c r="L2" s="31">
        <f t="shared" si="1"/>
        <v>22285.105782400737</v>
      </c>
      <c r="M2" s="31">
        <f t="shared" si="1"/>
        <v>24801.326512918571</v>
      </c>
      <c r="N2" s="31">
        <f t="shared" si="1"/>
        <v>21276.730057418987</v>
      </c>
      <c r="O2" s="31">
        <f t="shared" si="1"/>
        <v>22203.815609170142</v>
      </c>
      <c r="P2" s="31">
        <f t="shared" si="1"/>
        <v>22796.237484092791</v>
      </c>
      <c r="Q2" s="31">
        <f t="shared" si="1"/>
        <v>19359.781765141481</v>
      </c>
      <c r="R2" s="31">
        <f t="shared" si="1"/>
        <v>20246.215089532634</v>
      </c>
      <c r="S2" s="31">
        <f t="shared" si="1"/>
        <v>20580.509644232101</v>
      </c>
      <c r="T2" s="31">
        <f t="shared" si="1"/>
        <v>20459.132957041817</v>
      </c>
      <c r="U2" s="31">
        <f t="shared" si="1"/>
        <v>20684.094309435779</v>
      </c>
      <c r="V2" s="31">
        <f t="shared" si="1"/>
        <v>20297.730068492674</v>
      </c>
      <c r="W2" s="31">
        <f t="shared" si="1"/>
        <v>19608.705655802827</v>
      </c>
      <c r="X2" s="31">
        <f t="shared" ref="X2" si="2">SUM(X3,X17,X22,X25,X26,X51,X52,X71,X74,X75,X76)</f>
        <v>20763.083932565787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2.5772141014617374</v>
      </c>
      <c r="D3" s="34">
        <f t="shared" ref="D3:W3" si="4">SUM(D4,D8,D11)</f>
        <v>2.3551160791057608</v>
      </c>
      <c r="E3" s="34">
        <f t="shared" si="4"/>
        <v>2.3551160791057608</v>
      </c>
      <c r="F3" s="34">
        <f t="shared" si="4"/>
        <v>2.8327601031814269</v>
      </c>
      <c r="G3" s="34">
        <f t="shared" si="4"/>
        <v>1.655288048151333</v>
      </c>
      <c r="H3" s="34">
        <f t="shared" si="4"/>
        <v>2.1329320722269993</v>
      </c>
      <c r="I3" s="34">
        <f t="shared" si="4"/>
        <v>2.1329320722269989</v>
      </c>
      <c r="J3" s="34">
        <f t="shared" si="4"/>
        <v>3.8215821152192593</v>
      </c>
      <c r="K3" s="34">
        <f t="shared" si="4"/>
        <v>9.6756663800515881</v>
      </c>
      <c r="L3" s="34">
        <f t="shared" si="4"/>
        <v>5.7322441960447099</v>
      </c>
      <c r="M3" s="34">
        <f t="shared" si="4"/>
        <v>5.7322441960447108</v>
      </c>
      <c r="N3" s="34">
        <f t="shared" si="4"/>
        <v>5.7322441960447135</v>
      </c>
      <c r="O3" s="34">
        <f t="shared" si="4"/>
        <v>5.7322441960447144</v>
      </c>
      <c r="P3" s="34">
        <f t="shared" si="4"/>
        <v>3.3438521066208069</v>
      </c>
      <c r="Q3" s="34">
        <f t="shared" si="4"/>
        <v>1.5871023215821149</v>
      </c>
      <c r="R3" s="34">
        <f t="shared" si="4"/>
        <v>5.3099742046431633</v>
      </c>
      <c r="S3" s="34">
        <f t="shared" si="4"/>
        <v>6.6858985382631122</v>
      </c>
      <c r="T3" s="34">
        <f t="shared" si="4"/>
        <v>6.742218400687884</v>
      </c>
      <c r="U3" s="34">
        <f t="shared" si="4"/>
        <v>6.3440240756663773</v>
      </c>
      <c r="V3" s="34">
        <f t="shared" si="4"/>
        <v>4.8643164230438529</v>
      </c>
      <c r="W3" s="34">
        <f t="shared" si="4"/>
        <v>4.6923473774720623</v>
      </c>
      <c r="X3" s="34">
        <f t="shared" ref="X3" si="5">SUM(X4,X8,X11)</f>
        <v>3.1892519346517596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2.099484092863285</v>
      </c>
      <c r="D4" s="29">
        <f t="shared" ref="D4:W4" si="7">SUM(D5:D7)</f>
        <v>1.3996560619088558</v>
      </c>
      <c r="E4" s="29">
        <f t="shared" si="7"/>
        <v>1.3996560619088563</v>
      </c>
      <c r="F4" s="29">
        <f t="shared" si="7"/>
        <v>0.69982803095442814</v>
      </c>
      <c r="G4" s="29">
        <f t="shared" si="7"/>
        <v>0.69982803095442825</v>
      </c>
      <c r="H4" s="29">
        <f t="shared" si="7"/>
        <v>0.69982803095442814</v>
      </c>
      <c r="I4" s="29">
        <f t="shared" si="7"/>
        <v>0.69982803095442803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0.15399828030954429</v>
      </c>
      <c r="R4" s="29">
        <f t="shared" si="7"/>
        <v>0.1371453138435082</v>
      </c>
      <c r="S4" s="29">
        <f t="shared" si="7"/>
        <v>0.12390369733447983</v>
      </c>
      <c r="T4" s="29">
        <f t="shared" si="7"/>
        <v>0.11126397248495276</v>
      </c>
      <c r="U4" s="29">
        <f t="shared" si="7"/>
        <v>0.10008598452278594</v>
      </c>
      <c r="V4" s="29">
        <f t="shared" si="7"/>
        <v>9.0283748925193447E-2</v>
      </c>
      <c r="W4" s="29">
        <f t="shared" si="7"/>
        <v>8.116938950988821E-2</v>
      </c>
      <c r="X4" s="29">
        <f t="shared" ref="X4" si="8">SUM(X5:X7)</f>
        <v>7.2742906276870148E-2</v>
      </c>
    </row>
    <row r="5" spans="1:24" ht="11.25" customHeight="1" x14ac:dyDescent="0.2">
      <c r="A5" s="41" t="s">
        <v>5</v>
      </c>
      <c r="B5" s="9" t="s">
        <v>6</v>
      </c>
      <c r="C5" s="10">
        <f>FC_OTH_CP_E!C5+FC_OTH_HH_E!C5+FC_OTH_AFF_E!C5</f>
        <v>2.099484092863285</v>
      </c>
      <c r="D5" s="10">
        <f>FC_OTH_CP_E!D5+FC_OTH_HH_E!D5+FC_OTH_AFF_E!D5</f>
        <v>1.3996560619088558</v>
      </c>
      <c r="E5" s="10">
        <f>FC_OTH_CP_E!E5+FC_OTH_HH_E!E5+FC_OTH_AFF_E!E5</f>
        <v>1.3996560619088563</v>
      </c>
      <c r="F5" s="10">
        <f>FC_OTH_CP_E!F5+FC_OTH_HH_E!F5+FC_OTH_AFF_E!F5</f>
        <v>0.69982803095442814</v>
      </c>
      <c r="G5" s="10">
        <f>FC_OTH_CP_E!G5+FC_OTH_HH_E!G5+FC_OTH_AFF_E!G5</f>
        <v>0.69982803095442825</v>
      </c>
      <c r="H5" s="10">
        <f>FC_OTH_CP_E!H5+FC_OTH_HH_E!H5+FC_OTH_AFF_E!H5</f>
        <v>0.69982803095442814</v>
      </c>
      <c r="I5" s="10">
        <f>FC_OTH_CP_E!I5+FC_OTH_HH_E!I5+FC_OTH_AFF_E!I5</f>
        <v>0.69982803095442803</v>
      </c>
      <c r="J5" s="10">
        <f>FC_OTH_CP_E!J5+FC_OTH_HH_E!J5+FC_OTH_AFF_E!J5</f>
        <v>0</v>
      </c>
      <c r="K5" s="10">
        <f>FC_OTH_CP_E!K5+FC_OTH_HH_E!K5+FC_OTH_AFF_E!K5</f>
        <v>0</v>
      </c>
      <c r="L5" s="10">
        <f>FC_OTH_CP_E!L5+FC_OTH_HH_E!L5+FC_OTH_AFF_E!L5</f>
        <v>0</v>
      </c>
      <c r="M5" s="10">
        <f>FC_OTH_CP_E!M5+FC_OTH_HH_E!M5+FC_OTH_AFF_E!M5</f>
        <v>0</v>
      </c>
      <c r="N5" s="10">
        <f>FC_OTH_CP_E!N5+FC_OTH_HH_E!N5+FC_OTH_AFF_E!N5</f>
        <v>0</v>
      </c>
      <c r="O5" s="10">
        <f>FC_OTH_CP_E!O5+FC_OTH_HH_E!O5+FC_OTH_AFF_E!O5</f>
        <v>0</v>
      </c>
      <c r="P5" s="10">
        <f>FC_OTH_CP_E!P5+FC_OTH_HH_E!P5+FC_OTH_AFF_E!P5</f>
        <v>0</v>
      </c>
      <c r="Q5" s="10">
        <f>FC_OTH_CP_E!Q5+FC_OTH_HH_E!Q5+FC_OTH_AFF_E!Q5</f>
        <v>0.15399828030954429</v>
      </c>
      <c r="R5" s="10">
        <f>FC_OTH_CP_E!R5+FC_OTH_HH_E!R5+FC_OTH_AFF_E!R5</f>
        <v>0.1371453138435082</v>
      </c>
      <c r="S5" s="10">
        <f>FC_OTH_CP_E!S5+FC_OTH_HH_E!S5+FC_OTH_AFF_E!S5</f>
        <v>0.12390369733447983</v>
      </c>
      <c r="T5" s="10">
        <f>FC_OTH_CP_E!T5+FC_OTH_HH_E!T5+FC_OTH_AFF_E!T5</f>
        <v>0.11126397248495276</v>
      </c>
      <c r="U5" s="10">
        <f>FC_OTH_CP_E!U5+FC_OTH_HH_E!U5+FC_OTH_AFF_E!U5</f>
        <v>0.10008598452278594</v>
      </c>
      <c r="V5" s="10">
        <f>FC_OTH_CP_E!V5+FC_OTH_HH_E!V5+FC_OTH_AFF_E!V5</f>
        <v>9.0283748925193447E-2</v>
      </c>
      <c r="W5" s="10">
        <f>FC_OTH_CP_E!W5+FC_OTH_HH_E!W5+FC_OTH_AFF_E!W5</f>
        <v>8.116938950988821E-2</v>
      </c>
      <c r="X5" s="10">
        <f>FC_OTH_CP_E!X5+FC_OTH_HH_E!X5+FC_OTH_AFF_E!X5</f>
        <v>7.2742906276870148E-2</v>
      </c>
    </row>
    <row r="6" spans="1:24" ht="11.25" customHeight="1" x14ac:dyDescent="0.2">
      <c r="A6" s="41" t="s">
        <v>7</v>
      </c>
      <c r="B6" s="9" t="s">
        <v>8</v>
      </c>
      <c r="C6" s="10">
        <f>FC_OTH_CP_E!C6+FC_OTH_HH_E!C6+FC_OTH_AFF_E!C6</f>
        <v>0</v>
      </c>
      <c r="D6" s="10">
        <f>FC_OTH_CP_E!D6+FC_OTH_HH_E!D6+FC_OTH_AFF_E!D6</f>
        <v>0</v>
      </c>
      <c r="E6" s="10">
        <f>FC_OTH_CP_E!E6+FC_OTH_HH_E!E6+FC_OTH_AFF_E!E6</f>
        <v>0</v>
      </c>
      <c r="F6" s="10">
        <f>FC_OTH_CP_E!F6+FC_OTH_HH_E!F6+FC_OTH_AFF_E!F6</f>
        <v>0</v>
      </c>
      <c r="G6" s="10">
        <f>FC_OTH_CP_E!G6+FC_OTH_HH_E!G6+FC_OTH_AFF_E!G6</f>
        <v>0</v>
      </c>
      <c r="H6" s="10">
        <f>FC_OTH_CP_E!H6+FC_OTH_HH_E!H6+FC_OTH_AFF_E!H6</f>
        <v>0</v>
      </c>
      <c r="I6" s="10">
        <f>FC_OTH_CP_E!I6+FC_OTH_HH_E!I6+FC_OTH_AFF_E!I6</f>
        <v>0</v>
      </c>
      <c r="J6" s="10">
        <f>FC_OTH_CP_E!J6+FC_OTH_HH_E!J6+FC_OTH_AFF_E!J6</f>
        <v>0</v>
      </c>
      <c r="K6" s="10">
        <f>FC_OTH_CP_E!K6+FC_OTH_HH_E!K6+FC_OTH_AFF_E!K6</f>
        <v>0</v>
      </c>
      <c r="L6" s="10">
        <f>FC_OTH_CP_E!L6+FC_OTH_HH_E!L6+FC_OTH_AFF_E!L6</f>
        <v>0</v>
      </c>
      <c r="M6" s="10">
        <f>FC_OTH_CP_E!M6+FC_OTH_HH_E!M6+FC_OTH_AFF_E!M6</f>
        <v>0</v>
      </c>
      <c r="N6" s="10">
        <f>FC_OTH_CP_E!N6+FC_OTH_HH_E!N6+FC_OTH_AFF_E!N6</f>
        <v>0</v>
      </c>
      <c r="O6" s="10">
        <f>FC_OTH_CP_E!O6+FC_OTH_HH_E!O6+FC_OTH_AFF_E!O6</f>
        <v>0</v>
      </c>
      <c r="P6" s="10">
        <f>FC_OTH_CP_E!P6+FC_OTH_HH_E!P6+FC_OTH_AFF_E!P6</f>
        <v>0</v>
      </c>
      <c r="Q6" s="10">
        <f>FC_OTH_CP_E!Q6+FC_OTH_HH_E!Q6+FC_OTH_AFF_E!Q6</f>
        <v>0</v>
      </c>
      <c r="R6" s="10">
        <f>FC_OTH_CP_E!R6+FC_OTH_HH_E!R6+FC_OTH_AFF_E!R6</f>
        <v>0</v>
      </c>
      <c r="S6" s="10">
        <f>FC_OTH_CP_E!S6+FC_OTH_HH_E!S6+FC_OTH_AFF_E!S6</f>
        <v>0</v>
      </c>
      <c r="T6" s="10">
        <f>FC_OTH_CP_E!T6+FC_OTH_HH_E!T6+FC_OTH_AFF_E!T6</f>
        <v>0</v>
      </c>
      <c r="U6" s="10">
        <f>FC_OTH_CP_E!U6+FC_OTH_HH_E!U6+FC_OTH_AFF_E!U6</f>
        <v>0</v>
      </c>
      <c r="V6" s="10">
        <f>FC_OTH_CP_E!V6+FC_OTH_HH_E!V6+FC_OTH_AFF_E!V6</f>
        <v>0</v>
      </c>
      <c r="W6" s="10">
        <f>FC_OTH_CP_E!W6+FC_OTH_HH_E!W6+FC_OTH_AFF_E!W6</f>
        <v>0</v>
      </c>
      <c r="X6" s="10">
        <f>FC_OTH_CP_E!X6+FC_OTH_HH_E!X6+FC_OTH_AFF_E!X6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FC_OTH_CP_E!C7+FC_OTH_HH_E!C7+FC_OTH_AFF_E!C7</f>
        <v>0</v>
      </c>
      <c r="D7" s="10">
        <f>FC_OTH_CP_E!D7+FC_OTH_HH_E!D7+FC_OTH_AFF_E!D7</f>
        <v>0</v>
      </c>
      <c r="E7" s="10">
        <f>FC_OTH_CP_E!E7+FC_OTH_HH_E!E7+FC_OTH_AFF_E!E7</f>
        <v>0</v>
      </c>
      <c r="F7" s="10">
        <f>FC_OTH_CP_E!F7+FC_OTH_HH_E!F7+FC_OTH_AFF_E!F7</f>
        <v>0</v>
      </c>
      <c r="G7" s="10">
        <f>FC_OTH_CP_E!G7+FC_OTH_HH_E!G7+FC_OTH_AFF_E!G7</f>
        <v>0</v>
      </c>
      <c r="H7" s="10">
        <f>FC_OTH_CP_E!H7+FC_OTH_HH_E!H7+FC_OTH_AFF_E!H7</f>
        <v>0</v>
      </c>
      <c r="I7" s="10">
        <f>FC_OTH_CP_E!I7+FC_OTH_HH_E!I7+FC_OTH_AFF_E!I7</f>
        <v>0</v>
      </c>
      <c r="J7" s="10">
        <f>FC_OTH_CP_E!J7+FC_OTH_HH_E!J7+FC_OTH_AFF_E!J7</f>
        <v>0</v>
      </c>
      <c r="K7" s="10">
        <f>FC_OTH_CP_E!K7+FC_OTH_HH_E!K7+FC_OTH_AFF_E!K7</f>
        <v>0</v>
      </c>
      <c r="L7" s="10">
        <f>FC_OTH_CP_E!L7+FC_OTH_HH_E!L7+FC_OTH_AFF_E!L7</f>
        <v>0</v>
      </c>
      <c r="M7" s="10">
        <f>FC_OTH_CP_E!M7+FC_OTH_HH_E!M7+FC_OTH_AFF_E!M7</f>
        <v>0</v>
      </c>
      <c r="N7" s="10">
        <f>FC_OTH_CP_E!N7+FC_OTH_HH_E!N7+FC_OTH_AFF_E!N7</f>
        <v>0</v>
      </c>
      <c r="O7" s="10">
        <f>FC_OTH_CP_E!O7+FC_OTH_HH_E!O7+FC_OTH_AFF_E!O7</f>
        <v>0</v>
      </c>
      <c r="P7" s="10">
        <f>FC_OTH_CP_E!P7+FC_OTH_HH_E!P7+FC_OTH_AFF_E!P7</f>
        <v>0</v>
      </c>
      <c r="Q7" s="10">
        <f>FC_OTH_CP_E!Q7+FC_OTH_HH_E!Q7+FC_OTH_AFF_E!Q7</f>
        <v>0</v>
      </c>
      <c r="R7" s="10">
        <f>FC_OTH_CP_E!R7+FC_OTH_HH_E!R7+FC_OTH_AFF_E!R7</f>
        <v>0</v>
      </c>
      <c r="S7" s="10">
        <f>FC_OTH_CP_E!S7+FC_OTH_HH_E!S7+FC_OTH_AFF_E!S7</f>
        <v>0</v>
      </c>
      <c r="T7" s="10">
        <f>FC_OTH_CP_E!T7+FC_OTH_HH_E!T7+FC_OTH_AFF_E!T7</f>
        <v>0</v>
      </c>
      <c r="U7" s="10">
        <f>FC_OTH_CP_E!U7+FC_OTH_HH_E!U7+FC_OTH_AFF_E!U7</f>
        <v>0</v>
      </c>
      <c r="V7" s="10">
        <f>FC_OTH_CP_E!V7+FC_OTH_HH_E!V7+FC_OTH_AFF_E!V7</f>
        <v>0</v>
      </c>
      <c r="W7" s="10">
        <f>FC_OTH_CP_E!W7+FC_OTH_HH_E!W7+FC_OTH_AFF_E!W7</f>
        <v>0</v>
      </c>
      <c r="X7" s="10">
        <f>FC_OTH_CP_E!X7+FC_OTH_HH_E!X7+FC_OTH_AFF_E!X7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3.9581255374032662</v>
      </c>
      <c r="S8" s="29">
        <f t="shared" si="10"/>
        <v>3.700687876182287</v>
      </c>
      <c r="T8" s="29">
        <f t="shared" si="10"/>
        <v>3.5860705073086887</v>
      </c>
      <c r="U8" s="29">
        <f t="shared" si="10"/>
        <v>3.5062768701633682</v>
      </c>
      <c r="V8" s="29">
        <f t="shared" si="10"/>
        <v>1.683404987102322</v>
      </c>
      <c r="W8" s="29">
        <f t="shared" si="10"/>
        <v>3.8196044711951909</v>
      </c>
      <c r="X8" s="29">
        <f t="shared" ref="X8" si="11">SUM(X9:X10)</f>
        <v>2.1993121238177102</v>
      </c>
    </row>
    <row r="9" spans="1:24" ht="11.25" customHeight="1" x14ac:dyDescent="0.2">
      <c r="A9" s="41" t="s">
        <v>11</v>
      </c>
      <c r="B9" s="9" t="s">
        <v>12</v>
      </c>
      <c r="C9" s="10">
        <f>FC_OTH_CP_E!C9+FC_OTH_HH_E!C9+FC_OTH_AFF_E!C9</f>
        <v>0</v>
      </c>
      <c r="D9" s="10">
        <f>FC_OTH_CP_E!D9+FC_OTH_HH_E!D9+FC_OTH_AFF_E!D9</f>
        <v>0</v>
      </c>
      <c r="E9" s="10">
        <f>FC_OTH_CP_E!E9+FC_OTH_HH_E!E9+FC_OTH_AFF_E!E9</f>
        <v>0</v>
      </c>
      <c r="F9" s="10">
        <f>FC_OTH_CP_E!F9+FC_OTH_HH_E!F9+FC_OTH_AFF_E!F9</f>
        <v>0</v>
      </c>
      <c r="G9" s="10">
        <f>FC_OTH_CP_E!G9+FC_OTH_HH_E!G9+FC_OTH_AFF_E!G9</f>
        <v>0</v>
      </c>
      <c r="H9" s="10">
        <f>FC_OTH_CP_E!H9+FC_OTH_HH_E!H9+FC_OTH_AFF_E!H9</f>
        <v>0</v>
      </c>
      <c r="I9" s="10">
        <f>FC_OTH_CP_E!I9+FC_OTH_HH_E!I9+FC_OTH_AFF_E!I9</f>
        <v>0</v>
      </c>
      <c r="J9" s="10">
        <f>FC_OTH_CP_E!J9+FC_OTH_HH_E!J9+FC_OTH_AFF_E!J9</f>
        <v>0</v>
      </c>
      <c r="K9" s="10">
        <f>FC_OTH_CP_E!K9+FC_OTH_HH_E!K9+FC_OTH_AFF_E!K9</f>
        <v>0</v>
      </c>
      <c r="L9" s="10">
        <f>FC_OTH_CP_E!L9+FC_OTH_HH_E!L9+FC_OTH_AFF_E!L9</f>
        <v>0</v>
      </c>
      <c r="M9" s="10">
        <f>FC_OTH_CP_E!M9+FC_OTH_HH_E!M9+FC_OTH_AFF_E!M9</f>
        <v>0</v>
      </c>
      <c r="N9" s="10">
        <f>FC_OTH_CP_E!N9+FC_OTH_HH_E!N9+FC_OTH_AFF_E!N9</f>
        <v>0</v>
      </c>
      <c r="O9" s="10">
        <f>FC_OTH_CP_E!O9+FC_OTH_HH_E!O9+FC_OTH_AFF_E!O9</f>
        <v>0</v>
      </c>
      <c r="P9" s="10">
        <f>FC_OTH_CP_E!P9+FC_OTH_HH_E!P9+FC_OTH_AFF_E!P9</f>
        <v>0</v>
      </c>
      <c r="Q9" s="10">
        <f>FC_OTH_CP_E!Q9+FC_OTH_HH_E!Q9+FC_OTH_AFF_E!Q9</f>
        <v>0</v>
      </c>
      <c r="R9" s="10">
        <f>FC_OTH_CP_E!R9+FC_OTH_HH_E!R9+FC_OTH_AFF_E!R9</f>
        <v>0</v>
      </c>
      <c r="S9" s="10">
        <f>FC_OTH_CP_E!S9+FC_OTH_HH_E!S9+FC_OTH_AFF_E!S9</f>
        <v>0</v>
      </c>
      <c r="T9" s="10">
        <f>FC_OTH_CP_E!T9+FC_OTH_HH_E!T9+FC_OTH_AFF_E!T9</f>
        <v>0</v>
      </c>
      <c r="U9" s="10">
        <f>FC_OTH_CP_E!U9+FC_OTH_HH_E!U9+FC_OTH_AFF_E!U9</f>
        <v>0</v>
      </c>
      <c r="V9" s="10">
        <f>FC_OTH_CP_E!V9+FC_OTH_HH_E!V9+FC_OTH_AFF_E!V9</f>
        <v>0</v>
      </c>
      <c r="W9" s="10">
        <f>FC_OTH_CP_E!W9+FC_OTH_HH_E!W9+FC_OTH_AFF_E!W9</f>
        <v>0</v>
      </c>
      <c r="X9" s="10">
        <f>FC_OTH_CP_E!X9+FC_OTH_HH_E!X9+FC_OTH_AFF_E!X9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FC_OTH_CP_E!C10+FC_OTH_HH_E!C10+FC_OTH_AFF_E!C10</f>
        <v>0</v>
      </c>
      <c r="D10" s="10">
        <f>FC_OTH_CP_E!D10+FC_OTH_HH_E!D10+FC_OTH_AFF_E!D10</f>
        <v>0</v>
      </c>
      <c r="E10" s="10">
        <f>FC_OTH_CP_E!E10+FC_OTH_HH_E!E10+FC_OTH_AFF_E!E10</f>
        <v>0</v>
      </c>
      <c r="F10" s="10">
        <f>FC_OTH_CP_E!F10+FC_OTH_HH_E!F10+FC_OTH_AFF_E!F10</f>
        <v>0</v>
      </c>
      <c r="G10" s="10">
        <f>FC_OTH_CP_E!G10+FC_OTH_HH_E!G10+FC_OTH_AFF_E!G10</f>
        <v>0</v>
      </c>
      <c r="H10" s="10">
        <f>FC_OTH_CP_E!H10+FC_OTH_HH_E!H10+FC_OTH_AFF_E!H10</f>
        <v>0</v>
      </c>
      <c r="I10" s="10">
        <f>FC_OTH_CP_E!I10+FC_OTH_HH_E!I10+FC_OTH_AFF_E!I10</f>
        <v>0</v>
      </c>
      <c r="J10" s="10">
        <f>FC_OTH_CP_E!J10+FC_OTH_HH_E!J10+FC_OTH_AFF_E!J10</f>
        <v>0</v>
      </c>
      <c r="K10" s="10">
        <f>FC_OTH_CP_E!K10+FC_OTH_HH_E!K10+FC_OTH_AFF_E!K10</f>
        <v>0</v>
      </c>
      <c r="L10" s="10">
        <f>FC_OTH_CP_E!L10+FC_OTH_HH_E!L10+FC_OTH_AFF_E!L10</f>
        <v>0</v>
      </c>
      <c r="M10" s="10">
        <f>FC_OTH_CP_E!M10+FC_OTH_HH_E!M10+FC_OTH_AFF_E!M10</f>
        <v>0</v>
      </c>
      <c r="N10" s="10">
        <f>FC_OTH_CP_E!N10+FC_OTH_HH_E!N10+FC_OTH_AFF_E!N10</f>
        <v>0</v>
      </c>
      <c r="O10" s="10">
        <f>FC_OTH_CP_E!O10+FC_OTH_HH_E!O10+FC_OTH_AFF_E!O10</f>
        <v>0</v>
      </c>
      <c r="P10" s="10">
        <f>FC_OTH_CP_E!P10+FC_OTH_HH_E!P10+FC_OTH_AFF_E!P10</f>
        <v>0</v>
      </c>
      <c r="Q10" s="10">
        <f>FC_OTH_CP_E!Q10+FC_OTH_HH_E!Q10+FC_OTH_AFF_E!Q10</f>
        <v>0</v>
      </c>
      <c r="R10" s="10">
        <f>FC_OTH_CP_E!R10+FC_OTH_HH_E!R10+FC_OTH_AFF_E!R10</f>
        <v>3.9581255374032662</v>
      </c>
      <c r="S10" s="10">
        <f>FC_OTH_CP_E!S10+FC_OTH_HH_E!S10+FC_OTH_AFF_E!S10</f>
        <v>3.700687876182287</v>
      </c>
      <c r="T10" s="10">
        <f>FC_OTH_CP_E!T10+FC_OTH_HH_E!T10+FC_OTH_AFF_E!T10</f>
        <v>3.5860705073086887</v>
      </c>
      <c r="U10" s="10">
        <f>FC_OTH_CP_E!U10+FC_OTH_HH_E!U10+FC_OTH_AFF_E!U10</f>
        <v>3.5062768701633682</v>
      </c>
      <c r="V10" s="10">
        <f>FC_OTH_CP_E!V10+FC_OTH_HH_E!V10+FC_OTH_AFF_E!V10</f>
        <v>1.683404987102322</v>
      </c>
      <c r="W10" s="10">
        <f>FC_OTH_CP_E!W10+FC_OTH_HH_E!W10+FC_OTH_AFF_E!W10</f>
        <v>3.8196044711951909</v>
      </c>
      <c r="X10" s="10">
        <f>FC_OTH_CP_E!X10+FC_OTH_HH_E!X10+FC_OTH_AFF_E!X10</f>
        <v>2.1993121238177102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0.47773000859845233</v>
      </c>
      <c r="D11" s="29">
        <f t="shared" ref="D11:W11" si="13">SUM(D12:D16)</f>
        <v>0.95546001719690477</v>
      </c>
      <c r="E11" s="29">
        <f t="shared" si="13"/>
        <v>0.95546001719690465</v>
      </c>
      <c r="F11" s="29">
        <f t="shared" si="13"/>
        <v>2.1329320722269989</v>
      </c>
      <c r="G11" s="29">
        <f t="shared" si="13"/>
        <v>0.95546001719690477</v>
      </c>
      <c r="H11" s="29">
        <f t="shared" si="13"/>
        <v>1.4331040412725713</v>
      </c>
      <c r="I11" s="29">
        <f t="shared" si="13"/>
        <v>1.4331040412725708</v>
      </c>
      <c r="J11" s="29">
        <f t="shared" si="13"/>
        <v>3.8215821152192593</v>
      </c>
      <c r="K11" s="29">
        <f t="shared" si="13"/>
        <v>9.6756663800515881</v>
      </c>
      <c r="L11" s="29">
        <f t="shared" si="13"/>
        <v>5.7322441960447099</v>
      </c>
      <c r="M11" s="29">
        <f t="shared" si="13"/>
        <v>5.7322441960447108</v>
      </c>
      <c r="N11" s="29">
        <f t="shared" si="13"/>
        <v>5.7322441960447135</v>
      </c>
      <c r="O11" s="29">
        <f t="shared" si="13"/>
        <v>5.7322441960447144</v>
      </c>
      <c r="P11" s="29">
        <f t="shared" si="13"/>
        <v>3.3438521066208069</v>
      </c>
      <c r="Q11" s="29">
        <f t="shared" si="13"/>
        <v>1.4331040412725706</v>
      </c>
      <c r="R11" s="29">
        <f t="shared" si="13"/>
        <v>1.2147033533963882</v>
      </c>
      <c r="S11" s="29">
        <f t="shared" si="13"/>
        <v>2.8613069647463458</v>
      </c>
      <c r="T11" s="29">
        <f t="shared" si="13"/>
        <v>3.0448839208942422</v>
      </c>
      <c r="U11" s="29">
        <f t="shared" si="13"/>
        <v>2.7376612209802227</v>
      </c>
      <c r="V11" s="29">
        <f t="shared" si="13"/>
        <v>3.0906276870163372</v>
      </c>
      <c r="W11" s="29">
        <f t="shared" si="13"/>
        <v>0.79157351676698284</v>
      </c>
      <c r="X11" s="29">
        <f t="shared" ref="X11" si="14">SUM(X12:X16)</f>
        <v>0.91719690455717917</v>
      </c>
    </row>
    <row r="12" spans="1:24" ht="11.25" customHeight="1" x14ac:dyDescent="0.2">
      <c r="A12" s="41" t="s">
        <v>15</v>
      </c>
      <c r="B12" s="9" t="s">
        <v>16</v>
      </c>
      <c r="C12" s="10">
        <f>FC_OTH_CP_E!C12+FC_OTH_HH_E!C12+FC_OTH_AFF_E!C12</f>
        <v>0</v>
      </c>
      <c r="D12" s="10">
        <f>FC_OTH_CP_E!D12+FC_OTH_HH_E!D12+FC_OTH_AFF_E!D12</f>
        <v>0</v>
      </c>
      <c r="E12" s="10">
        <f>FC_OTH_CP_E!E12+FC_OTH_HH_E!E12+FC_OTH_AFF_E!E12</f>
        <v>0</v>
      </c>
      <c r="F12" s="10">
        <f>FC_OTH_CP_E!F12+FC_OTH_HH_E!F12+FC_OTH_AFF_E!F12</f>
        <v>0.69982803095442814</v>
      </c>
      <c r="G12" s="10">
        <f>FC_OTH_CP_E!G12+FC_OTH_HH_E!G12+FC_OTH_AFF_E!G12</f>
        <v>0</v>
      </c>
      <c r="H12" s="10">
        <f>FC_OTH_CP_E!H12+FC_OTH_HH_E!H12+FC_OTH_AFF_E!H12</f>
        <v>0</v>
      </c>
      <c r="I12" s="10">
        <f>FC_OTH_CP_E!I12+FC_OTH_HH_E!I12+FC_OTH_AFF_E!I12</f>
        <v>0</v>
      </c>
      <c r="J12" s="10">
        <f>FC_OTH_CP_E!J12+FC_OTH_HH_E!J12+FC_OTH_AFF_E!J12</f>
        <v>0</v>
      </c>
      <c r="K12" s="10">
        <f>FC_OTH_CP_E!K12+FC_OTH_HH_E!K12+FC_OTH_AFF_E!K12</f>
        <v>4.8987102321582094</v>
      </c>
      <c r="L12" s="10">
        <f>FC_OTH_CP_E!L12+FC_OTH_HH_E!L12+FC_OTH_AFF_E!L12</f>
        <v>0</v>
      </c>
      <c r="M12" s="10">
        <f>FC_OTH_CP_E!M12+FC_OTH_HH_E!M12+FC_OTH_AFF_E!M12</f>
        <v>0</v>
      </c>
      <c r="N12" s="10">
        <f>FC_OTH_CP_E!N12+FC_OTH_HH_E!N12+FC_OTH_AFF_E!N12</f>
        <v>0</v>
      </c>
      <c r="O12" s="10">
        <f>FC_OTH_CP_E!O12+FC_OTH_HH_E!O12+FC_OTH_AFF_E!O12</f>
        <v>0</v>
      </c>
      <c r="P12" s="10">
        <f>FC_OTH_CP_E!P12+FC_OTH_HH_E!P12+FC_OTH_AFF_E!P12</f>
        <v>0</v>
      </c>
      <c r="Q12" s="10">
        <f>FC_OTH_CP_E!Q12+FC_OTH_HH_E!Q12+FC_OTH_AFF_E!Q12</f>
        <v>0</v>
      </c>
      <c r="R12" s="10">
        <f>FC_OTH_CP_E!R12+FC_OTH_HH_E!R12+FC_OTH_AFF_E!R12</f>
        <v>0</v>
      </c>
      <c r="S12" s="10">
        <f>FC_OTH_CP_E!S12+FC_OTH_HH_E!S12+FC_OTH_AFF_E!S12</f>
        <v>0</v>
      </c>
      <c r="T12" s="10">
        <f>FC_OTH_CP_E!T12+FC_OTH_HH_E!T12+FC_OTH_AFF_E!T12</f>
        <v>0</v>
      </c>
      <c r="U12" s="10">
        <f>FC_OTH_CP_E!U12+FC_OTH_HH_E!U12+FC_OTH_AFF_E!U12</f>
        <v>0</v>
      </c>
      <c r="V12" s="10">
        <f>FC_OTH_CP_E!V12+FC_OTH_HH_E!V12+FC_OTH_AFF_E!V12</f>
        <v>0</v>
      </c>
      <c r="W12" s="10">
        <f>FC_OTH_CP_E!W12+FC_OTH_HH_E!W12+FC_OTH_AFF_E!W12</f>
        <v>0</v>
      </c>
      <c r="X12" s="10">
        <f>FC_OTH_CP_E!X12+FC_OTH_HH_E!X12+FC_OTH_AFF_E!X12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FC_OTH_CP_E!C13+FC_OTH_HH_E!C13+FC_OTH_AFF_E!C13</f>
        <v>0</v>
      </c>
      <c r="D13" s="10">
        <f>FC_OTH_CP_E!D13+FC_OTH_HH_E!D13+FC_OTH_AFF_E!D13</f>
        <v>0</v>
      </c>
      <c r="E13" s="10">
        <f>FC_OTH_CP_E!E13+FC_OTH_HH_E!E13+FC_OTH_AFF_E!E13</f>
        <v>0</v>
      </c>
      <c r="F13" s="10">
        <f>FC_OTH_CP_E!F13+FC_OTH_HH_E!F13+FC_OTH_AFF_E!F13</f>
        <v>0</v>
      </c>
      <c r="G13" s="10">
        <f>FC_OTH_CP_E!G13+FC_OTH_HH_E!G13+FC_OTH_AFF_E!G13</f>
        <v>0</v>
      </c>
      <c r="H13" s="10">
        <f>FC_OTH_CP_E!H13+FC_OTH_HH_E!H13+FC_OTH_AFF_E!H13</f>
        <v>0</v>
      </c>
      <c r="I13" s="10">
        <f>FC_OTH_CP_E!I13+FC_OTH_HH_E!I13+FC_OTH_AFF_E!I13</f>
        <v>0</v>
      </c>
      <c r="J13" s="10">
        <f>FC_OTH_CP_E!J13+FC_OTH_HH_E!J13+FC_OTH_AFF_E!J13</f>
        <v>0</v>
      </c>
      <c r="K13" s="10">
        <f>FC_OTH_CP_E!K13+FC_OTH_HH_E!K13+FC_OTH_AFF_E!K13</f>
        <v>0</v>
      </c>
      <c r="L13" s="10">
        <f>FC_OTH_CP_E!L13+FC_OTH_HH_E!L13+FC_OTH_AFF_E!L13</f>
        <v>0</v>
      </c>
      <c r="M13" s="10">
        <f>FC_OTH_CP_E!M13+FC_OTH_HH_E!M13+FC_OTH_AFF_E!M13</f>
        <v>0</v>
      </c>
      <c r="N13" s="10">
        <f>FC_OTH_CP_E!N13+FC_OTH_HH_E!N13+FC_OTH_AFF_E!N13</f>
        <v>0</v>
      </c>
      <c r="O13" s="10">
        <f>FC_OTH_CP_E!O13+FC_OTH_HH_E!O13+FC_OTH_AFF_E!O13</f>
        <v>0</v>
      </c>
      <c r="P13" s="10">
        <f>FC_OTH_CP_E!P13+FC_OTH_HH_E!P13+FC_OTH_AFF_E!P13</f>
        <v>0</v>
      </c>
      <c r="Q13" s="10">
        <f>FC_OTH_CP_E!Q13+FC_OTH_HH_E!Q13+FC_OTH_AFF_E!Q13</f>
        <v>0</v>
      </c>
      <c r="R13" s="10">
        <f>FC_OTH_CP_E!R13+FC_OTH_HH_E!R13+FC_OTH_AFF_E!R13</f>
        <v>0</v>
      </c>
      <c r="S13" s="10">
        <f>FC_OTH_CP_E!S13+FC_OTH_HH_E!S13+FC_OTH_AFF_E!S13</f>
        <v>0</v>
      </c>
      <c r="T13" s="10">
        <f>FC_OTH_CP_E!T13+FC_OTH_HH_E!T13+FC_OTH_AFF_E!T13</f>
        <v>0</v>
      </c>
      <c r="U13" s="10">
        <f>FC_OTH_CP_E!U13+FC_OTH_HH_E!U13+FC_OTH_AFF_E!U13</f>
        <v>0</v>
      </c>
      <c r="V13" s="10">
        <f>FC_OTH_CP_E!V13+FC_OTH_HH_E!V13+FC_OTH_AFF_E!V13</f>
        <v>0</v>
      </c>
      <c r="W13" s="10">
        <f>FC_OTH_CP_E!W13+FC_OTH_HH_E!W13+FC_OTH_AFF_E!W13</f>
        <v>0</v>
      </c>
      <c r="X13" s="10">
        <f>FC_OTH_CP_E!X13+FC_OTH_HH_E!X13+FC_OTH_AFF_E!X13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FC_OTH_CP_E!C14+FC_OTH_HH_E!C14+FC_OTH_AFF_E!C14</f>
        <v>0</v>
      </c>
      <c r="D14" s="10">
        <f>FC_OTH_CP_E!D14+FC_OTH_HH_E!D14+FC_OTH_AFF_E!D14</f>
        <v>0</v>
      </c>
      <c r="E14" s="10">
        <f>FC_OTH_CP_E!E14+FC_OTH_HH_E!E14+FC_OTH_AFF_E!E14</f>
        <v>0</v>
      </c>
      <c r="F14" s="10">
        <f>FC_OTH_CP_E!F14+FC_OTH_HH_E!F14+FC_OTH_AFF_E!F14</f>
        <v>0</v>
      </c>
      <c r="G14" s="10">
        <f>FC_OTH_CP_E!G14+FC_OTH_HH_E!G14+FC_OTH_AFF_E!G14</f>
        <v>0</v>
      </c>
      <c r="H14" s="10">
        <f>FC_OTH_CP_E!H14+FC_OTH_HH_E!H14+FC_OTH_AFF_E!H14</f>
        <v>0</v>
      </c>
      <c r="I14" s="10">
        <f>FC_OTH_CP_E!I14+FC_OTH_HH_E!I14+FC_OTH_AFF_E!I14</f>
        <v>0</v>
      </c>
      <c r="J14" s="10">
        <f>FC_OTH_CP_E!J14+FC_OTH_HH_E!J14+FC_OTH_AFF_E!J14</f>
        <v>0</v>
      </c>
      <c r="K14" s="10">
        <f>FC_OTH_CP_E!K14+FC_OTH_HH_E!K14+FC_OTH_AFF_E!K14</f>
        <v>0</v>
      </c>
      <c r="L14" s="10">
        <f>FC_OTH_CP_E!L14+FC_OTH_HH_E!L14+FC_OTH_AFF_E!L14</f>
        <v>0</v>
      </c>
      <c r="M14" s="10">
        <f>FC_OTH_CP_E!M14+FC_OTH_HH_E!M14+FC_OTH_AFF_E!M14</f>
        <v>0</v>
      </c>
      <c r="N14" s="10">
        <f>FC_OTH_CP_E!N14+FC_OTH_HH_E!N14+FC_OTH_AFF_E!N14</f>
        <v>0</v>
      </c>
      <c r="O14" s="10">
        <f>FC_OTH_CP_E!O14+FC_OTH_HH_E!O14+FC_OTH_AFF_E!O14</f>
        <v>0</v>
      </c>
      <c r="P14" s="10">
        <f>FC_OTH_CP_E!P14+FC_OTH_HH_E!P14+FC_OTH_AFF_E!P14</f>
        <v>0</v>
      </c>
      <c r="Q14" s="10">
        <f>FC_OTH_CP_E!Q14+FC_OTH_HH_E!Q14+FC_OTH_AFF_E!Q14</f>
        <v>0</v>
      </c>
      <c r="R14" s="10">
        <f>FC_OTH_CP_E!R14+FC_OTH_HH_E!R14+FC_OTH_AFF_E!R14</f>
        <v>0</v>
      </c>
      <c r="S14" s="10">
        <f>FC_OTH_CP_E!S14+FC_OTH_HH_E!S14+FC_OTH_AFF_E!S14</f>
        <v>0</v>
      </c>
      <c r="T14" s="10">
        <f>FC_OTH_CP_E!T14+FC_OTH_HH_E!T14+FC_OTH_AFF_E!T14</f>
        <v>0</v>
      </c>
      <c r="U14" s="10">
        <f>FC_OTH_CP_E!U14+FC_OTH_HH_E!U14+FC_OTH_AFF_E!U14</f>
        <v>0</v>
      </c>
      <c r="V14" s="10">
        <f>FC_OTH_CP_E!V14+FC_OTH_HH_E!V14+FC_OTH_AFF_E!V14</f>
        <v>0</v>
      </c>
      <c r="W14" s="10">
        <f>FC_OTH_CP_E!W14+FC_OTH_HH_E!W14+FC_OTH_AFF_E!W14</f>
        <v>0</v>
      </c>
      <c r="X14" s="10">
        <f>FC_OTH_CP_E!X14+FC_OTH_HH_E!X14+FC_OTH_AFF_E!X14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FC_OTH_CP_E!C15+FC_OTH_HH_E!C15+FC_OTH_AFF_E!C15</f>
        <v>0</v>
      </c>
      <c r="D15" s="10">
        <f>FC_OTH_CP_E!D15+FC_OTH_HH_E!D15+FC_OTH_AFF_E!D15</f>
        <v>0</v>
      </c>
      <c r="E15" s="10">
        <f>FC_OTH_CP_E!E15+FC_OTH_HH_E!E15+FC_OTH_AFF_E!E15</f>
        <v>0</v>
      </c>
      <c r="F15" s="10">
        <f>FC_OTH_CP_E!F15+FC_OTH_HH_E!F15+FC_OTH_AFF_E!F15</f>
        <v>0</v>
      </c>
      <c r="G15" s="10">
        <f>FC_OTH_CP_E!G15+FC_OTH_HH_E!G15+FC_OTH_AFF_E!G15</f>
        <v>0</v>
      </c>
      <c r="H15" s="10">
        <f>FC_OTH_CP_E!H15+FC_OTH_HH_E!H15+FC_OTH_AFF_E!H15</f>
        <v>0</v>
      </c>
      <c r="I15" s="10">
        <f>FC_OTH_CP_E!I15+FC_OTH_HH_E!I15+FC_OTH_AFF_E!I15</f>
        <v>0</v>
      </c>
      <c r="J15" s="10">
        <f>FC_OTH_CP_E!J15+FC_OTH_HH_E!J15+FC_OTH_AFF_E!J15</f>
        <v>0</v>
      </c>
      <c r="K15" s="10">
        <f>FC_OTH_CP_E!K15+FC_OTH_HH_E!K15+FC_OTH_AFF_E!K15</f>
        <v>0</v>
      </c>
      <c r="L15" s="10">
        <f>FC_OTH_CP_E!L15+FC_OTH_HH_E!L15+FC_OTH_AFF_E!L15</f>
        <v>0</v>
      </c>
      <c r="M15" s="10">
        <f>FC_OTH_CP_E!M15+FC_OTH_HH_E!M15+FC_OTH_AFF_E!M15</f>
        <v>0</v>
      </c>
      <c r="N15" s="10">
        <f>FC_OTH_CP_E!N15+FC_OTH_HH_E!N15+FC_OTH_AFF_E!N15</f>
        <v>0</v>
      </c>
      <c r="O15" s="10">
        <f>FC_OTH_CP_E!O15+FC_OTH_HH_E!O15+FC_OTH_AFF_E!O15</f>
        <v>0</v>
      </c>
      <c r="P15" s="10">
        <f>FC_OTH_CP_E!P15+FC_OTH_HH_E!P15+FC_OTH_AFF_E!P15</f>
        <v>0</v>
      </c>
      <c r="Q15" s="10">
        <f>FC_OTH_CP_E!Q15+FC_OTH_HH_E!Q15+FC_OTH_AFF_E!Q15</f>
        <v>0</v>
      </c>
      <c r="R15" s="10">
        <f>FC_OTH_CP_E!R15+FC_OTH_HH_E!R15+FC_OTH_AFF_E!R15</f>
        <v>0</v>
      </c>
      <c r="S15" s="10">
        <f>FC_OTH_CP_E!S15+FC_OTH_HH_E!S15+FC_OTH_AFF_E!S15</f>
        <v>0</v>
      </c>
      <c r="T15" s="10">
        <f>FC_OTH_CP_E!T15+FC_OTH_HH_E!T15+FC_OTH_AFF_E!T15</f>
        <v>0</v>
      </c>
      <c r="U15" s="10">
        <f>FC_OTH_CP_E!U15+FC_OTH_HH_E!U15+FC_OTH_AFF_E!U15</f>
        <v>0</v>
      </c>
      <c r="V15" s="10">
        <f>FC_OTH_CP_E!V15+FC_OTH_HH_E!V15+FC_OTH_AFF_E!V15</f>
        <v>0</v>
      </c>
      <c r="W15" s="10">
        <f>FC_OTH_CP_E!W15+FC_OTH_HH_E!W15+FC_OTH_AFF_E!W15</f>
        <v>0</v>
      </c>
      <c r="X15" s="10">
        <f>FC_OTH_CP_E!X15+FC_OTH_HH_E!X15+FC_OTH_AFF_E!X15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FC_OTH_CP_E!C16+FC_OTH_HH_E!C16+FC_OTH_AFF_E!C16</f>
        <v>0.47773000859845233</v>
      </c>
      <c r="D16" s="10">
        <f>FC_OTH_CP_E!D16+FC_OTH_HH_E!D16+FC_OTH_AFF_E!D16</f>
        <v>0.95546001719690477</v>
      </c>
      <c r="E16" s="10">
        <f>FC_OTH_CP_E!E16+FC_OTH_HH_E!E16+FC_OTH_AFF_E!E16</f>
        <v>0.95546001719690465</v>
      </c>
      <c r="F16" s="10">
        <f>FC_OTH_CP_E!F16+FC_OTH_HH_E!F16+FC_OTH_AFF_E!F16</f>
        <v>1.4331040412725708</v>
      </c>
      <c r="G16" s="10">
        <f>FC_OTH_CP_E!G16+FC_OTH_HH_E!G16+FC_OTH_AFF_E!G16</f>
        <v>0.95546001719690477</v>
      </c>
      <c r="H16" s="10">
        <f>FC_OTH_CP_E!H16+FC_OTH_HH_E!H16+FC_OTH_AFF_E!H16</f>
        <v>1.4331040412725713</v>
      </c>
      <c r="I16" s="10">
        <f>FC_OTH_CP_E!I16+FC_OTH_HH_E!I16+FC_OTH_AFF_E!I16</f>
        <v>1.4331040412725708</v>
      </c>
      <c r="J16" s="10">
        <f>FC_OTH_CP_E!J16+FC_OTH_HH_E!J16+FC_OTH_AFF_E!J16</f>
        <v>3.8215821152192593</v>
      </c>
      <c r="K16" s="10">
        <f>FC_OTH_CP_E!K16+FC_OTH_HH_E!K16+FC_OTH_AFF_E!K16</f>
        <v>4.7769561478933795</v>
      </c>
      <c r="L16" s="10">
        <f>FC_OTH_CP_E!L16+FC_OTH_HH_E!L16+FC_OTH_AFF_E!L16</f>
        <v>5.7322441960447099</v>
      </c>
      <c r="M16" s="10">
        <f>FC_OTH_CP_E!M16+FC_OTH_HH_E!M16+FC_OTH_AFF_E!M16</f>
        <v>5.7322441960447108</v>
      </c>
      <c r="N16" s="10">
        <f>FC_OTH_CP_E!N16+FC_OTH_HH_E!N16+FC_OTH_AFF_E!N16</f>
        <v>5.7322441960447135</v>
      </c>
      <c r="O16" s="10">
        <f>FC_OTH_CP_E!O16+FC_OTH_HH_E!O16+FC_OTH_AFF_E!O16</f>
        <v>5.7322441960447144</v>
      </c>
      <c r="P16" s="10">
        <f>FC_OTH_CP_E!P16+FC_OTH_HH_E!P16+FC_OTH_AFF_E!P16</f>
        <v>3.3438521066208069</v>
      </c>
      <c r="Q16" s="10">
        <f>FC_OTH_CP_E!Q16+FC_OTH_HH_E!Q16+FC_OTH_AFF_E!Q16</f>
        <v>1.4331040412725706</v>
      </c>
      <c r="R16" s="10">
        <f>FC_OTH_CP_E!R16+FC_OTH_HH_E!R16+FC_OTH_AFF_E!R16</f>
        <v>1.2147033533963882</v>
      </c>
      <c r="S16" s="10">
        <f>FC_OTH_CP_E!S16+FC_OTH_HH_E!S16+FC_OTH_AFF_E!S16</f>
        <v>2.8613069647463458</v>
      </c>
      <c r="T16" s="10">
        <f>FC_OTH_CP_E!T16+FC_OTH_HH_E!T16+FC_OTH_AFF_E!T16</f>
        <v>3.0448839208942422</v>
      </c>
      <c r="U16" s="10">
        <f>FC_OTH_CP_E!U16+FC_OTH_HH_E!U16+FC_OTH_AFF_E!U16</f>
        <v>2.7376612209802227</v>
      </c>
      <c r="V16" s="10">
        <f>FC_OTH_CP_E!V16+FC_OTH_HH_E!V16+FC_OTH_AFF_E!V16</f>
        <v>3.0906276870163372</v>
      </c>
      <c r="W16" s="10">
        <f>FC_OTH_CP_E!W16+FC_OTH_HH_E!W16+FC_OTH_AFF_E!W16</f>
        <v>0.79157351676698284</v>
      </c>
      <c r="X16" s="10">
        <f>FC_OTH_CP_E!X16+FC_OTH_HH_E!X16+FC_OTH_AFF_E!X16</f>
        <v>0.91719690455717917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FC_OTH_CP_E!C18+FC_OTH_HH_E!C18+FC_OTH_AFF_E!C18</f>
        <v>0</v>
      </c>
      <c r="D18" s="10">
        <f>FC_OTH_CP_E!D18+FC_OTH_HH_E!D18+FC_OTH_AFF_E!D18</f>
        <v>0</v>
      </c>
      <c r="E18" s="10">
        <f>FC_OTH_CP_E!E18+FC_OTH_HH_E!E18+FC_OTH_AFF_E!E18</f>
        <v>0</v>
      </c>
      <c r="F18" s="10">
        <f>FC_OTH_CP_E!F18+FC_OTH_HH_E!F18+FC_OTH_AFF_E!F18</f>
        <v>0</v>
      </c>
      <c r="G18" s="10">
        <f>FC_OTH_CP_E!G18+FC_OTH_HH_E!G18+FC_OTH_AFF_E!G18</f>
        <v>0</v>
      </c>
      <c r="H18" s="10">
        <f>FC_OTH_CP_E!H18+FC_OTH_HH_E!H18+FC_OTH_AFF_E!H18</f>
        <v>0</v>
      </c>
      <c r="I18" s="10">
        <f>FC_OTH_CP_E!I18+FC_OTH_HH_E!I18+FC_OTH_AFF_E!I18</f>
        <v>0</v>
      </c>
      <c r="J18" s="10">
        <f>FC_OTH_CP_E!J18+FC_OTH_HH_E!J18+FC_OTH_AFF_E!J18</f>
        <v>0</v>
      </c>
      <c r="K18" s="10">
        <f>FC_OTH_CP_E!K18+FC_OTH_HH_E!K18+FC_OTH_AFF_E!K18</f>
        <v>0</v>
      </c>
      <c r="L18" s="10">
        <f>FC_OTH_CP_E!L18+FC_OTH_HH_E!L18+FC_OTH_AFF_E!L18</f>
        <v>0</v>
      </c>
      <c r="M18" s="10">
        <f>FC_OTH_CP_E!M18+FC_OTH_HH_E!M18+FC_OTH_AFF_E!M18</f>
        <v>0</v>
      </c>
      <c r="N18" s="10">
        <f>FC_OTH_CP_E!N18+FC_OTH_HH_E!N18+FC_OTH_AFF_E!N18</f>
        <v>0</v>
      </c>
      <c r="O18" s="10">
        <f>FC_OTH_CP_E!O18+FC_OTH_HH_E!O18+FC_OTH_AFF_E!O18</f>
        <v>0</v>
      </c>
      <c r="P18" s="10">
        <f>FC_OTH_CP_E!P18+FC_OTH_HH_E!P18+FC_OTH_AFF_E!P18</f>
        <v>0</v>
      </c>
      <c r="Q18" s="10">
        <f>FC_OTH_CP_E!Q18+FC_OTH_HH_E!Q18+FC_OTH_AFF_E!Q18</f>
        <v>0</v>
      </c>
      <c r="R18" s="10">
        <f>FC_OTH_CP_E!R18+FC_OTH_HH_E!R18+FC_OTH_AFF_E!R18</f>
        <v>0</v>
      </c>
      <c r="S18" s="10">
        <f>FC_OTH_CP_E!S18+FC_OTH_HH_E!S18+FC_OTH_AFF_E!S18</f>
        <v>0</v>
      </c>
      <c r="T18" s="10">
        <f>FC_OTH_CP_E!T18+FC_OTH_HH_E!T18+FC_OTH_AFF_E!T18</f>
        <v>0</v>
      </c>
      <c r="U18" s="10">
        <f>FC_OTH_CP_E!U18+FC_OTH_HH_E!U18+FC_OTH_AFF_E!U18</f>
        <v>0</v>
      </c>
      <c r="V18" s="10">
        <f>FC_OTH_CP_E!V18+FC_OTH_HH_E!V18+FC_OTH_AFF_E!V18</f>
        <v>0</v>
      </c>
      <c r="W18" s="10">
        <f>FC_OTH_CP_E!W18+FC_OTH_HH_E!W18+FC_OTH_AFF_E!W18</f>
        <v>0</v>
      </c>
      <c r="X18" s="10">
        <f>FC_OTH_CP_E!X18+FC_OTH_HH_E!X18+FC_OTH_AFF_E!X18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FC_OTH_CP_E!C19+FC_OTH_HH_E!C19+FC_OTH_AFF_E!C19</f>
        <v>0</v>
      </c>
      <c r="D19" s="10">
        <f>FC_OTH_CP_E!D19+FC_OTH_HH_E!D19+FC_OTH_AFF_E!D19</f>
        <v>0</v>
      </c>
      <c r="E19" s="10">
        <f>FC_OTH_CP_E!E19+FC_OTH_HH_E!E19+FC_OTH_AFF_E!E19</f>
        <v>0</v>
      </c>
      <c r="F19" s="10">
        <f>FC_OTH_CP_E!F19+FC_OTH_HH_E!F19+FC_OTH_AFF_E!F19</f>
        <v>0</v>
      </c>
      <c r="G19" s="10">
        <f>FC_OTH_CP_E!G19+FC_OTH_HH_E!G19+FC_OTH_AFF_E!G19</f>
        <v>0</v>
      </c>
      <c r="H19" s="10">
        <f>FC_OTH_CP_E!H19+FC_OTH_HH_E!H19+FC_OTH_AFF_E!H19</f>
        <v>0</v>
      </c>
      <c r="I19" s="10">
        <f>FC_OTH_CP_E!I19+FC_OTH_HH_E!I19+FC_OTH_AFF_E!I19</f>
        <v>0</v>
      </c>
      <c r="J19" s="10">
        <f>FC_OTH_CP_E!J19+FC_OTH_HH_E!J19+FC_OTH_AFF_E!J19</f>
        <v>0</v>
      </c>
      <c r="K19" s="10">
        <f>FC_OTH_CP_E!K19+FC_OTH_HH_E!K19+FC_OTH_AFF_E!K19</f>
        <v>0</v>
      </c>
      <c r="L19" s="10">
        <f>FC_OTH_CP_E!L19+FC_OTH_HH_E!L19+FC_OTH_AFF_E!L19</f>
        <v>0</v>
      </c>
      <c r="M19" s="10">
        <f>FC_OTH_CP_E!M19+FC_OTH_HH_E!M19+FC_OTH_AFF_E!M19</f>
        <v>0</v>
      </c>
      <c r="N19" s="10">
        <f>FC_OTH_CP_E!N19+FC_OTH_HH_E!N19+FC_OTH_AFF_E!N19</f>
        <v>0</v>
      </c>
      <c r="O19" s="10">
        <f>FC_OTH_CP_E!O19+FC_OTH_HH_E!O19+FC_OTH_AFF_E!O19</f>
        <v>0</v>
      </c>
      <c r="P19" s="10">
        <f>FC_OTH_CP_E!P19+FC_OTH_HH_E!P19+FC_OTH_AFF_E!P19</f>
        <v>0</v>
      </c>
      <c r="Q19" s="10">
        <f>FC_OTH_CP_E!Q19+FC_OTH_HH_E!Q19+FC_OTH_AFF_E!Q19</f>
        <v>0</v>
      </c>
      <c r="R19" s="10">
        <f>FC_OTH_CP_E!R19+FC_OTH_HH_E!R19+FC_OTH_AFF_E!R19</f>
        <v>0</v>
      </c>
      <c r="S19" s="10">
        <f>FC_OTH_CP_E!S19+FC_OTH_HH_E!S19+FC_OTH_AFF_E!S19</f>
        <v>0</v>
      </c>
      <c r="T19" s="10">
        <f>FC_OTH_CP_E!T19+FC_OTH_HH_E!T19+FC_OTH_AFF_E!T19</f>
        <v>0</v>
      </c>
      <c r="U19" s="10">
        <f>FC_OTH_CP_E!U19+FC_OTH_HH_E!U19+FC_OTH_AFF_E!U19</f>
        <v>0</v>
      </c>
      <c r="V19" s="10">
        <f>FC_OTH_CP_E!V19+FC_OTH_HH_E!V19+FC_OTH_AFF_E!V19</f>
        <v>0</v>
      </c>
      <c r="W19" s="10">
        <f>FC_OTH_CP_E!W19+FC_OTH_HH_E!W19+FC_OTH_AFF_E!W19</f>
        <v>0</v>
      </c>
      <c r="X19" s="10">
        <f>FC_OTH_CP_E!X19+FC_OTH_HH_E!X19+FC_OTH_AFF_E!X19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FC_OTH_CP_E!C20+FC_OTH_HH_E!C20+FC_OTH_AFF_E!C20</f>
        <v>0</v>
      </c>
      <c r="D20" s="10">
        <f>FC_OTH_CP_E!D20+FC_OTH_HH_E!D20+FC_OTH_AFF_E!D20</f>
        <v>0</v>
      </c>
      <c r="E20" s="10">
        <f>FC_OTH_CP_E!E20+FC_OTH_HH_E!E20+FC_OTH_AFF_E!E20</f>
        <v>0</v>
      </c>
      <c r="F20" s="10">
        <f>FC_OTH_CP_E!F20+FC_OTH_HH_E!F20+FC_OTH_AFF_E!F20</f>
        <v>0</v>
      </c>
      <c r="G20" s="10">
        <f>FC_OTH_CP_E!G20+FC_OTH_HH_E!G20+FC_OTH_AFF_E!G20</f>
        <v>0</v>
      </c>
      <c r="H20" s="10">
        <f>FC_OTH_CP_E!H20+FC_OTH_HH_E!H20+FC_OTH_AFF_E!H20</f>
        <v>0</v>
      </c>
      <c r="I20" s="10">
        <f>FC_OTH_CP_E!I20+FC_OTH_HH_E!I20+FC_OTH_AFF_E!I20</f>
        <v>0</v>
      </c>
      <c r="J20" s="10">
        <f>FC_OTH_CP_E!J20+FC_OTH_HH_E!J20+FC_OTH_AFF_E!J20</f>
        <v>0</v>
      </c>
      <c r="K20" s="10">
        <f>FC_OTH_CP_E!K20+FC_OTH_HH_E!K20+FC_OTH_AFF_E!K20</f>
        <v>0</v>
      </c>
      <c r="L20" s="10">
        <f>FC_OTH_CP_E!L20+FC_OTH_HH_E!L20+FC_OTH_AFF_E!L20</f>
        <v>0</v>
      </c>
      <c r="M20" s="10">
        <f>FC_OTH_CP_E!M20+FC_OTH_HH_E!M20+FC_OTH_AFF_E!M20</f>
        <v>0</v>
      </c>
      <c r="N20" s="10">
        <f>FC_OTH_CP_E!N20+FC_OTH_HH_E!N20+FC_OTH_AFF_E!N20</f>
        <v>0</v>
      </c>
      <c r="O20" s="10">
        <f>FC_OTH_CP_E!O20+FC_OTH_HH_E!O20+FC_OTH_AFF_E!O20</f>
        <v>0</v>
      </c>
      <c r="P20" s="10">
        <f>FC_OTH_CP_E!P20+FC_OTH_HH_E!P20+FC_OTH_AFF_E!P20</f>
        <v>0</v>
      </c>
      <c r="Q20" s="10">
        <f>FC_OTH_CP_E!Q20+FC_OTH_HH_E!Q20+FC_OTH_AFF_E!Q20</f>
        <v>0</v>
      </c>
      <c r="R20" s="10">
        <f>FC_OTH_CP_E!R20+FC_OTH_HH_E!R20+FC_OTH_AFF_E!R20</f>
        <v>0</v>
      </c>
      <c r="S20" s="10">
        <f>FC_OTH_CP_E!S20+FC_OTH_HH_E!S20+FC_OTH_AFF_E!S20</f>
        <v>0</v>
      </c>
      <c r="T20" s="10">
        <f>FC_OTH_CP_E!T20+FC_OTH_HH_E!T20+FC_OTH_AFF_E!T20</f>
        <v>0</v>
      </c>
      <c r="U20" s="10">
        <f>FC_OTH_CP_E!U20+FC_OTH_HH_E!U20+FC_OTH_AFF_E!U20</f>
        <v>0</v>
      </c>
      <c r="V20" s="10">
        <f>FC_OTH_CP_E!V20+FC_OTH_HH_E!V20+FC_OTH_AFF_E!V20</f>
        <v>0</v>
      </c>
      <c r="W20" s="10">
        <f>FC_OTH_CP_E!W20+FC_OTH_HH_E!W20+FC_OTH_AFF_E!W20</f>
        <v>0</v>
      </c>
      <c r="X20" s="10">
        <f>FC_OTH_CP_E!X20+FC_OTH_HH_E!X20+FC_OTH_AFF_E!X20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FC_OTH_CP_E!C21+FC_OTH_HH_E!C21+FC_OTH_AFF_E!C21</f>
        <v>0</v>
      </c>
      <c r="D21" s="10">
        <f>FC_OTH_CP_E!D21+FC_OTH_HH_E!D21+FC_OTH_AFF_E!D21</f>
        <v>0</v>
      </c>
      <c r="E21" s="10">
        <f>FC_OTH_CP_E!E21+FC_OTH_HH_E!E21+FC_OTH_AFF_E!E21</f>
        <v>0</v>
      </c>
      <c r="F21" s="10">
        <f>FC_OTH_CP_E!F21+FC_OTH_HH_E!F21+FC_OTH_AFF_E!F21</f>
        <v>0</v>
      </c>
      <c r="G21" s="10">
        <f>FC_OTH_CP_E!G21+FC_OTH_HH_E!G21+FC_OTH_AFF_E!G21</f>
        <v>0</v>
      </c>
      <c r="H21" s="10">
        <f>FC_OTH_CP_E!H21+FC_OTH_HH_E!H21+FC_OTH_AFF_E!H21</f>
        <v>0</v>
      </c>
      <c r="I21" s="10">
        <f>FC_OTH_CP_E!I21+FC_OTH_HH_E!I21+FC_OTH_AFF_E!I21</f>
        <v>0</v>
      </c>
      <c r="J21" s="10">
        <f>FC_OTH_CP_E!J21+FC_OTH_HH_E!J21+FC_OTH_AFF_E!J21</f>
        <v>0</v>
      </c>
      <c r="K21" s="10">
        <f>FC_OTH_CP_E!K21+FC_OTH_HH_E!K21+FC_OTH_AFF_E!K21</f>
        <v>0</v>
      </c>
      <c r="L21" s="10">
        <f>FC_OTH_CP_E!L21+FC_OTH_HH_E!L21+FC_OTH_AFF_E!L21</f>
        <v>0</v>
      </c>
      <c r="M21" s="10">
        <f>FC_OTH_CP_E!M21+FC_OTH_HH_E!M21+FC_OTH_AFF_E!M21</f>
        <v>0</v>
      </c>
      <c r="N21" s="10">
        <f>FC_OTH_CP_E!N21+FC_OTH_HH_E!N21+FC_OTH_AFF_E!N21</f>
        <v>0</v>
      </c>
      <c r="O21" s="10">
        <f>FC_OTH_CP_E!O21+FC_OTH_HH_E!O21+FC_OTH_AFF_E!O21</f>
        <v>0</v>
      </c>
      <c r="P21" s="10">
        <f>FC_OTH_CP_E!P21+FC_OTH_HH_E!P21+FC_OTH_AFF_E!P21</f>
        <v>0</v>
      </c>
      <c r="Q21" s="10">
        <f>FC_OTH_CP_E!Q21+FC_OTH_HH_E!Q21+FC_OTH_AFF_E!Q21</f>
        <v>0</v>
      </c>
      <c r="R21" s="10">
        <f>FC_OTH_CP_E!R21+FC_OTH_HH_E!R21+FC_OTH_AFF_E!R21</f>
        <v>0</v>
      </c>
      <c r="S21" s="10">
        <f>FC_OTH_CP_E!S21+FC_OTH_HH_E!S21+FC_OTH_AFF_E!S21</f>
        <v>0</v>
      </c>
      <c r="T21" s="10">
        <f>FC_OTH_CP_E!T21+FC_OTH_HH_E!T21+FC_OTH_AFF_E!T21</f>
        <v>0</v>
      </c>
      <c r="U21" s="10">
        <f>FC_OTH_CP_E!U21+FC_OTH_HH_E!U21+FC_OTH_AFF_E!U21</f>
        <v>0</v>
      </c>
      <c r="V21" s="10">
        <f>FC_OTH_CP_E!V21+FC_OTH_HH_E!V21+FC_OTH_AFF_E!V21</f>
        <v>0</v>
      </c>
      <c r="W21" s="10">
        <f>FC_OTH_CP_E!W21+FC_OTH_HH_E!W21+FC_OTH_AFF_E!W21</f>
        <v>0</v>
      </c>
      <c r="X21" s="10">
        <f>FC_OTH_CP_E!X21+FC_OTH_HH_E!X21+FC_OTH_AFF_E!X21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FC_OTH_CP_E!C23+FC_OTH_HH_E!C23+FC_OTH_AFF_E!C23</f>
        <v>0</v>
      </c>
      <c r="D23" s="10">
        <f>FC_OTH_CP_E!D23+FC_OTH_HH_E!D23+FC_OTH_AFF_E!D23</f>
        <v>0</v>
      </c>
      <c r="E23" s="10">
        <f>FC_OTH_CP_E!E23+FC_OTH_HH_E!E23+FC_OTH_AFF_E!E23</f>
        <v>0</v>
      </c>
      <c r="F23" s="10">
        <f>FC_OTH_CP_E!F23+FC_OTH_HH_E!F23+FC_OTH_AFF_E!F23</f>
        <v>0</v>
      </c>
      <c r="G23" s="10">
        <f>FC_OTH_CP_E!G23+FC_OTH_HH_E!G23+FC_OTH_AFF_E!G23</f>
        <v>0</v>
      </c>
      <c r="H23" s="10">
        <f>FC_OTH_CP_E!H23+FC_OTH_HH_E!H23+FC_OTH_AFF_E!H23</f>
        <v>0</v>
      </c>
      <c r="I23" s="10">
        <f>FC_OTH_CP_E!I23+FC_OTH_HH_E!I23+FC_OTH_AFF_E!I23</f>
        <v>0</v>
      </c>
      <c r="J23" s="10">
        <f>FC_OTH_CP_E!J23+FC_OTH_HH_E!J23+FC_OTH_AFF_E!J23</f>
        <v>0</v>
      </c>
      <c r="K23" s="10">
        <f>FC_OTH_CP_E!K23+FC_OTH_HH_E!K23+FC_OTH_AFF_E!K23</f>
        <v>0</v>
      </c>
      <c r="L23" s="10">
        <f>FC_OTH_CP_E!L23+FC_OTH_HH_E!L23+FC_OTH_AFF_E!L23</f>
        <v>0</v>
      </c>
      <c r="M23" s="10">
        <f>FC_OTH_CP_E!M23+FC_OTH_HH_E!M23+FC_OTH_AFF_E!M23</f>
        <v>0</v>
      </c>
      <c r="N23" s="10">
        <f>FC_OTH_CP_E!N23+FC_OTH_HH_E!N23+FC_OTH_AFF_E!N23</f>
        <v>0</v>
      </c>
      <c r="O23" s="10">
        <f>FC_OTH_CP_E!O23+FC_OTH_HH_E!O23+FC_OTH_AFF_E!O23</f>
        <v>0</v>
      </c>
      <c r="P23" s="10">
        <f>FC_OTH_CP_E!P23+FC_OTH_HH_E!P23+FC_OTH_AFF_E!P23</f>
        <v>0</v>
      </c>
      <c r="Q23" s="10">
        <f>FC_OTH_CP_E!Q23+FC_OTH_HH_E!Q23+FC_OTH_AFF_E!Q23</f>
        <v>0</v>
      </c>
      <c r="R23" s="10">
        <f>FC_OTH_CP_E!R23+FC_OTH_HH_E!R23+FC_OTH_AFF_E!R23</f>
        <v>0</v>
      </c>
      <c r="S23" s="10">
        <f>FC_OTH_CP_E!S23+FC_OTH_HH_E!S23+FC_OTH_AFF_E!S23</f>
        <v>0</v>
      </c>
      <c r="T23" s="10">
        <f>FC_OTH_CP_E!T23+FC_OTH_HH_E!T23+FC_OTH_AFF_E!T23</f>
        <v>0</v>
      </c>
      <c r="U23" s="10">
        <f>FC_OTH_CP_E!U23+FC_OTH_HH_E!U23+FC_OTH_AFF_E!U23</f>
        <v>0</v>
      </c>
      <c r="V23" s="10">
        <f>FC_OTH_CP_E!V23+FC_OTH_HH_E!V23+FC_OTH_AFF_E!V23</f>
        <v>0</v>
      </c>
      <c r="W23" s="10">
        <f>FC_OTH_CP_E!W23+FC_OTH_HH_E!W23+FC_OTH_AFF_E!W23</f>
        <v>0</v>
      </c>
      <c r="X23" s="10">
        <f>FC_OTH_CP_E!X23+FC_OTH_HH_E!X23+FC_OTH_AFF_E!X23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FC_OTH_CP_E!C24+FC_OTH_HH_E!C24+FC_OTH_AFF_E!C24</f>
        <v>0</v>
      </c>
      <c r="D24" s="10">
        <f>FC_OTH_CP_E!D24+FC_OTH_HH_E!D24+FC_OTH_AFF_E!D24</f>
        <v>0</v>
      </c>
      <c r="E24" s="10">
        <f>FC_OTH_CP_E!E24+FC_OTH_HH_E!E24+FC_OTH_AFF_E!E24</f>
        <v>0</v>
      </c>
      <c r="F24" s="10">
        <f>FC_OTH_CP_E!F24+FC_OTH_HH_E!F24+FC_OTH_AFF_E!F24</f>
        <v>0</v>
      </c>
      <c r="G24" s="10">
        <f>FC_OTH_CP_E!G24+FC_OTH_HH_E!G24+FC_OTH_AFF_E!G24</f>
        <v>0</v>
      </c>
      <c r="H24" s="10">
        <f>FC_OTH_CP_E!H24+FC_OTH_HH_E!H24+FC_OTH_AFF_E!H24</f>
        <v>0</v>
      </c>
      <c r="I24" s="10">
        <f>FC_OTH_CP_E!I24+FC_OTH_HH_E!I24+FC_OTH_AFF_E!I24</f>
        <v>0</v>
      </c>
      <c r="J24" s="10">
        <f>FC_OTH_CP_E!J24+FC_OTH_HH_E!J24+FC_OTH_AFF_E!J24</f>
        <v>0</v>
      </c>
      <c r="K24" s="10">
        <f>FC_OTH_CP_E!K24+FC_OTH_HH_E!K24+FC_OTH_AFF_E!K24</f>
        <v>0</v>
      </c>
      <c r="L24" s="10">
        <f>FC_OTH_CP_E!L24+FC_OTH_HH_E!L24+FC_OTH_AFF_E!L24</f>
        <v>0</v>
      </c>
      <c r="M24" s="10">
        <f>FC_OTH_CP_E!M24+FC_OTH_HH_E!M24+FC_OTH_AFF_E!M24</f>
        <v>0</v>
      </c>
      <c r="N24" s="10">
        <f>FC_OTH_CP_E!N24+FC_OTH_HH_E!N24+FC_OTH_AFF_E!N24</f>
        <v>0</v>
      </c>
      <c r="O24" s="10">
        <f>FC_OTH_CP_E!O24+FC_OTH_HH_E!O24+FC_OTH_AFF_E!O24</f>
        <v>0</v>
      </c>
      <c r="P24" s="10">
        <f>FC_OTH_CP_E!P24+FC_OTH_HH_E!P24+FC_OTH_AFF_E!P24</f>
        <v>0</v>
      </c>
      <c r="Q24" s="10">
        <f>FC_OTH_CP_E!Q24+FC_OTH_HH_E!Q24+FC_OTH_AFF_E!Q24</f>
        <v>0</v>
      </c>
      <c r="R24" s="10">
        <f>FC_OTH_CP_E!R24+FC_OTH_HH_E!R24+FC_OTH_AFF_E!R24</f>
        <v>0</v>
      </c>
      <c r="S24" s="10">
        <f>FC_OTH_CP_E!S24+FC_OTH_HH_E!S24+FC_OTH_AFF_E!S24</f>
        <v>0</v>
      </c>
      <c r="T24" s="10">
        <f>FC_OTH_CP_E!T24+FC_OTH_HH_E!T24+FC_OTH_AFF_E!T24</f>
        <v>0</v>
      </c>
      <c r="U24" s="10">
        <f>FC_OTH_CP_E!U24+FC_OTH_HH_E!U24+FC_OTH_AFF_E!U24</f>
        <v>0</v>
      </c>
      <c r="V24" s="10">
        <f>FC_OTH_CP_E!V24+FC_OTH_HH_E!V24+FC_OTH_AFF_E!V24</f>
        <v>0</v>
      </c>
      <c r="W24" s="10">
        <f>FC_OTH_CP_E!W24+FC_OTH_HH_E!W24+FC_OTH_AFF_E!W24</f>
        <v>0</v>
      </c>
      <c r="X24" s="10">
        <f>FC_OTH_CP_E!X24+FC_OTH_HH_E!X24+FC_OTH_AFF_E!X24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FC_OTH_CP_E!C25+FC_OTH_HH_E!C25+FC_OTH_AFF_E!C25</f>
        <v>0</v>
      </c>
      <c r="D25" s="37">
        <f>FC_OTH_CP_E!D25+FC_OTH_HH_E!D25+FC_OTH_AFF_E!D25</f>
        <v>0</v>
      </c>
      <c r="E25" s="37">
        <f>FC_OTH_CP_E!E25+FC_OTH_HH_E!E25+FC_OTH_AFF_E!E25</f>
        <v>0</v>
      </c>
      <c r="F25" s="37">
        <f>FC_OTH_CP_E!F25+FC_OTH_HH_E!F25+FC_OTH_AFF_E!F25</f>
        <v>0</v>
      </c>
      <c r="G25" s="37">
        <f>FC_OTH_CP_E!G25+FC_OTH_HH_E!G25+FC_OTH_AFF_E!G25</f>
        <v>0</v>
      </c>
      <c r="H25" s="37">
        <f>FC_OTH_CP_E!H25+FC_OTH_HH_E!H25+FC_OTH_AFF_E!H25</f>
        <v>0</v>
      </c>
      <c r="I25" s="37">
        <f>FC_OTH_CP_E!I25+FC_OTH_HH_E!I25+FC_OTH_AFF_E!I25</f>
        <v>0</v>
      </c>
      <c r="J25" s="37">
        <f>FC_OTH_CP_E!J25+FC_OTH_HH_E!J25+FC_OTH_AFF_E!J25</f>
        <v>0</v>
      </c>
      <c r="K25" s="37">
        <f>FC_OTH_CP_E!K25+FC_OTH_HH_E!K25+FC_OTH_AFF_E!K25</f>
        <v>0</v>
      </c>
      <c r="L25" s="37">
        <f>FC_OTH_CP_E!L25+FC_OTH_HH_E!L25+FC_OTH_AFF_E!L25</f>
        <v>0</v>
      </c>
      <c r="M25" s="37">
        <f>FC_OTH_CP_E!M25+FC_OTH_HH_E!M25+FC_OTH_AFF_E!M25</f>
        <v>0</v>
      </c>
      <c r="N25" s="37">
        <f>FC_OTH_CP_E!N25+FC_OTH_HH_E!N25+FC_OTH_AFF_E!N25</f>
        <v>0</v>
      </c>
      <c r="O25" s="37">
        <f>FC_OTH_CP_E!O25+FC_OTH_HH_E!O25+FC_OTH_AFF_E!O25</f>
        <v>0</v>
      </c>
      <c r="P25" s="37">
        <f>FC_OTH_CP_E!P25+FC_OTH_HH_E!P25+FC_OTH_AFF_E!P25</f>
        <v>0</v>
      </c>
      <c r="Q25" s="37">
        <f>FC_OTH_CP_E!Q25+FC_OTH_HH_E!Q25+FC_OTH_AFF_E!Q25</f>
        <v>0</v>
      </c>
      <c r="R25" s="37">
        <f>FC_OTH_CP_E!R25+FC_OTH_HH_E!R25+FC_OTH_AFF_E!R25</f>
        <v>0</v>
      </c>
      <c r="S25" s="37">
        <f>FC_OTH_CP_E!S25+FC_OTH_HH_E!S25+FC_OTH_AFF_E!S25</f>
        <v>0</v>
      </c>
      <c r="T25" s="37">
        <f>FC_OTH_CP_E!T25+FC_OTH_HH_E!T25+FC_OTH_AFF_E!T25</f>
        <v>0</v>
      </c>
      <c r="U25" s="37">
        <f>FC_OTH_CP_E!U25+FC_OTH_HH_E!U25+FC_OTH_AFF_E!U25</f>
        <v>0</v>
      </c>
      <c r="V25" s="37">
        <f>FC_OTH_CP_E!V25+FC_OTH_HH_E!V25+FC_OTH_AFF_E!V25</f>
        <v>0</v>
      </c>
      <c r="W25" s="37">
        <f>FC_OTH_CP_E!W25+FC_OTH_HH_E!W25+FC_OTH_AFF_E!W25</f>
        <v>0</v>
      </c>
      <c r="X25" s="37">
        <f>FC_OTH_CP_E!X25+FC_OTH_HH_E!X25+FC_OTH_AFF_E!X25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1218.8638005159069</v>
      </c>
      <c r="D26" s="37">
        <f t="shared" ref="D26:W26" si="22">SUM(D27,D33)</f>
        <v>1204.0328460877042</v>
      </c>
      <c r="E26" s="37">
        <f t="shared" si="22"/>
        <v>1119.4693035253654</v>
      </c>
      <c r="F26" s="37">
        <f t="shared" si="22"/>
        <v>1080.0128976784176</v>
      </c>
      <c r="G26" s="37">
        <f t="shared" si="22"/>
        <v>1040.3589853826309</v>
      </c>
      <c r="H26" s="37">
        <f t="shared" si="22"/>
        <v>1045.4011177987961</v>
      </c>
      <c r="I26" s="37">
        <f t="shared" si="22"/>
        <v>1029.6595012897678</v>
      </c>
      <c r="J26" s="37">
        <f t="shared" si="22"/>
        <v>970.43860705073087</v>
      </c>
      <c r="K26" s="37">
        <f t="shared" si="22"/>
        <v>942.03800515907119</v>
      </c>
      <c r="L26" s="37">
        <f t="shared" si="22"/>
        <v>929.06010318142739</v>
      </c>
      <c r="M26" s="37">
        <f t="shared" si="22"/>
        <v>1005.8449699054172</v>
      </c>
      <c r="N26" s="37">
        <f t="shared" si="22"/>
        <v>924.64806534823708</v>
      </c>
      <c r="O26" s="37">
        <f t="shared" si="22"/>
        <v>881.18426483233009</v>
      </c>
      <c r="P26" s="37">
        <f t="shared" si="22"/>
        <v>928.2367153912295</v>
      </c>
      <c r="Q26" s="37">
        <f t="shared" si="22"/>
        <v>900.65683576956133</v>
      </c>
      <c r="R26" s="37">
        <f t="shared" si="22"/>
        <v>954.01590713671555</v>
      </c>
      <c r="S26" s="37">
        <f t="shared" si="22"/>
        <v>920.27394668959596</v>
      </c>
      <c r="T26" s="37">
        <f t="shared" si="22"/>
        <v>892.6478933791916</v>
      </c>
      <c r="U26" s="37">
        <f t="shared" si="22"/>
        <v>953.97566638005151</v>
      </c>
      <c r="V26" s="37">
        <f t="shared" si="22"/>
        <v>973.85597592433317</v>
      </c>
      <c r="W26" s="37">
        <f t="shared" si="22"/>
        <v>964.25537403267401</v>
      </c>
      <c r="X26" s="37">
        <f t="shared" ref="X26" si="23">SUM(X27,X33)</f>
        <v>897.88718830610492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FC_OTH_CP_E!C28+FC_OTH_HH_E!C28+FC_OTH_AFF_E!C28</f>
        <v>0</v>
      </c>
      <c r="D28" s="10">
        <f>FC_OTH_CP_E!D28+FC_OTH_HH_E!D28+FC_OTH_AFF_E!D28</f>
        <v>0</v>
      </c>
      <c r="E28" s="10">
        <f>FC_OTH_CP_E!E28+FC_OTH_HH_E!E28+FC_OTH_AFF_E!E28</f>
        <v>0</v>
      </c>
      <c r="F28" s="10">
        <f>FC_OTH_CP_E!F28+FC_OTH_HH_E!F28+FC_OTH_AFF_E!F28</f>
        <v>0</v>
      </c>
      <c r="G28" s="10">
        <f>FC_OTH_CP_E!G28+FC_OTH_HH_E!G28+FC_OTH_AFF_E!G28</f>
        <v>0</v>
      </c>
      <c r="H28" s="10">
        <f>FC_OTH_CP_E!H28+FC_OTH_HH_E!H28+FC_OTH_AFF_E!H28</f>
        <v>0</v>
      </c>
      <c r="I28" s="10">
        <f>FC_OTH_CP_E!I28+FC_OTH_HH_E!I28+FC_OTH_AFF_E!I28</f>
        <v>0</v>
      </c>
      <c r="J28" s="10">
        <f>FC_OTH_CP_E!J28+FC_OTH_HH_E!J28+FC_OTH_AFF_E!J28</f>
        <v>0</v>
      </c>
      <c r="K28" s="10">
        <f>FC_OTH_CP_E!K28+FC_OTH_HH_E!K28+FC_OTH_AFF_E!K28</f>
        <v>0</v>
      </c>
      <c r="L28" s="10">
        <f>FC_OTH_CP_E!L28+FC_OTH_HH_E!L28+FC_OTH_AFF_E!L28</f>
        <v>0</v>
      </c>
      <c r="M28" s="10">
        <f>FC_OTH_CP_E!M28+FC_OTH_HH_E!M28+FC_OTH_AFF_E!M28</f>
        <v>0</v>
      </c>
      <c r="N28" s="10">
        <f>FC_OTH_CP_E!N28+FC_OTH_HH_E!N28+FC_OTH_AFF_E!N28</f>
        <v>0</v>
      </c>
      <c r="O28" s="10">
        <f>FC_OTH_CP_E!O28+FC_OTH_HH_E!O28+FC_OTH_AFF_E!O28</f>
        <v>0</v>
      </c>
      <c r="P28" s="10">
        <f>FC_OTH_CP_E!P28+FC_OTH_HH_E!P28+FC_OTH_AFF_E!P28</f>
        <v>0</v>
      </c>
      <c r="Q28" s="10">
        <f>FC_OTH_CP_E!Q28+FC_OTH_HH_E!Q28+FC_OTH_AFF_E!Q28</f>
        <v>0</v>
      </c>
      <c r="R28" s="10">
        <f>FC_OTH_CP_E!R28+FC_OTH_HH_E!R28+FC_OTH_AFF_E!R28</f>
        <v>0</v>
      </c>
      <c r="S28" s="10">
        <f>FC_OTH_CP_E!S28+FC_OTH_HH_E!S28+FC_OTH_AFF_E!S28</f>
        <v>0</v>
      </c>
      <c r="T28" s="10">
        <f>FC_OTH_CP_E!T28+FC_OTH_HH_E!T28+FC_OTH_AFF_E!T28</f>
        <v>0</v>
      </c>
      <c r="U28" s="10">
        <f>FC_OTH_CP_E!U28+FC_OTH_HH_E!U28+FC_OTH_AFF_E!U28</f>
        <v>0</v>
      </c>
      <c r="V28" s="10">
        <f>FC_OTH_CP_E!V28+FC_OTH_HH_E!V28+FC_OTH_AFF_E!V28</f>
        <v>0</v>
      </c>
      <c r="W28" s="10">
        <f>FC_OTH_CP_E!W28+FC_OTH_HH_E!W28+FC_OTH_AFF_E!W28</f>
        <v>0</v>
      </c>
      <c r="X28" s="10">
        <f>FC_OTH_CP_E!X28+FC_OTH_HH_E!X28+FC_OTH_AFF_E!X28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FC_OTH_CP_E!C29+FC_OTH_HH_E!C29+FC_OTH_AFF_E!C29</f>
        <v>0</v>
      </c>
      <c r="D29" s="10">
        <f>FC_OTH_CP_E!D29+FC_OTH_HH_E!D29+FC_OTH_AFF_E!D29</f>
        <v>0</v>
      </c>
      <c r="E29" s="10">
        <f>FC_OTH_CP_E!E29+FC_OTH_HH_E!E29+FC_OTH_AFF_E!E29</f>
        <v>0</v>
      </c>
      <c r="F29" s="10">
        <f>FC_OTH_CP_E!F29+FC_OTH_HH_E!F29+FC_OTH_AFF_E!F29</f>
        <v>0</v>
      </c>
      <c r="G29" s="10">
        <f>FC_OTH_CP_E!G29+FC_OTH_HH_E!G29+FC_OTH_AFF_E!G29</f>
        <v>0</v>
      </c>
      <c r="H29" s="10">
        <f>FC_OTH_CP_E!H29+FC_OTH_HH_E!H29+FC_OTH_AFF_E!H29</f>
        <v>0</v>
      </c>
      <c r="I29" s="10">
        <f>FC_OTH_CP_E!I29+FC_OTH_HH_E!I29+FC_OTH_AFF_E!I29</f>
        <v>0</v>
      </c>
      <c r="J29" s="10">
        <f>FC_OTH_CP_E!J29+FC_OTH_HH_E!J29+FC_OTH_AFF_E!J29</f>
        <v>0</v>
      </c>
      <c r="K29" s="10">
        <f>FC_OTH_CP_E!K29+FC_OTH_HH_E!K29+FC_OTH_AFF_E!K29</f>
        <v>0</v>
      </c>
      <c r="L29" s="10">
        <f>FC_OTH_CP_E!L29+FC_OTH_HH_E!L29+FC_OTH_AFF_E!L29</f>
        <v>0</v>
      </c>
      <c r="M29" s="10">
        <f>FC_OTH_CP_E!M29+FC_OTH_HH_E!M29+FC_OTH_AFF_E!M29</f>
        <v>0</v>
      </c>
      <c r="N29" s="10">
        <f>FC_OTH_CP_E!N29+FC_OTH_HH_E!N29+FC_OTH_AFF_E!N29</f>
        <v>0</v>
      </c>
      <c r="O29" s="10">
        <f>FC_OTH_CP_E!O29+FC_OTH_HH_E!O29+FC_OTH_AFF_E!O29</f>
        <v>0</v>
      </c>
      <c r="P29" s="10">
        <f>FC_OTH_CP_E!P29+FC_OTH_HH_E!P29+FC_OTH_AFF_E!P29</f>
        <v>0</v>
      </c>
      <c r="Q29" s="10">
        <f>FC_OTH_CP_E!Q29+FC_OTH_HH_E!Q29+FC_OTH_AFF_E!Q29</f>
        <v>0</v>
      </c>
      <c r="R29" s="10">
        <f>FC_OTH_CP_E!R29+FC_OTH_HH_E!R29+FC_OTH_AFF_E!R29</f>
        <v>0</v>
      </c>
      <c r="S29" s="10">
        <f>FC_OTH_CP_E!S29+FC_OTH_HH_E!S29+FC_OTH_AFF_E!S29</f>
        <v>0</v>
      </c>
      <c r="T29" s="10">
        <f>FC_OTH_CP_E!T29+FC_OTH_HH_E!T29+FC_OTH_AFF_E!T29</f>
        <v>0</v>
      </c>
      <c r="U29" s="10">
        <f>FC_OTH_CP_E!U29+FC_OTH_HH_E!U29+FC_OTH_AFF_E!U29</f>
        <v>0</v>
      </c>
      <c r="V29" s="10">
        <f>FC_OTH_CP_E!V29+FC_OTH_HH_E!V29+FC_OTH_AFF_E!V29</f>
        <v>0</v>
      </c>
      <c r="W29" s="10">
        <f>FC_OTH_CP_E!W29+FC_OTH_HH_E!W29+FC_OTH_AFF_E!W29</f>
        <v>0</v>
      </c>
      <c r="X29" s="10">
        <f>FC_OTH_CP_E!X29+FC_OTH_HH_E!X29+FC_OTH_AFF_E!X29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FC_OTH_CP_E!C30+FC_OTH_HH_E!C30+FC_OTH_AFF_E!C30</f>
        <v>0</v>
      </c>
      <c r="D30" s="10">
        <f>FC_OTH_CP_E!D30+FC_OTH_HH_E!D30+FC_OTH_AFF_E!D30</f>
        <v>0</v>
      </c>
      <c r="E30" s="10">
        <f>FC_OTH_CP_E!E30+FC_OTH_HH_E!E30+FC_OTH_AFF_E!E30</f>
        <v>0</v>
      </c>
      <c r="F30" s="10">
        <f>FC_OTH_CP_E!F30+FC_OTH_HH_E!F30+FC_OTH_AFF_E!F30</f>
        <v>0</v>
      </c>
      <c r="G30" s="10">
        <f>FC_OTH_CP_E!G30+FC_OTH_HH_E!G30+FC_OTH_AFF_E!G30</f>
        <v>0</v>
      </c>
      <c r="H30" s="10">
        <f>FC_OTH_CP_E!H30+FC_OTH_HH_E!H30+FC_OTH_AFF_E!H30</f>
        <v>0</v>
      </c>
      <c r="I30" s="10">
        <f>FC_OTH_CP_E!I30+FC_OTH_HH_E!I30+FC_OTH_AFF_E!I30</f>
        <v>0</v>
      </c>
      <c r="J30" s="10">
        <f>FC_OTH_CP_E!J30+FC_OTH_HH_E!J30+FC_OTH_AFF_E!J30</f>
        <v>0</v>
      </c>
      <c r="K30" s="10">
        <f>FC_OTH_CP_E!K30+FC_OTH_HH_E!K30+FC_OTH_AFF_E!K30</f>
        <v>0</v>
      </c>
      <c r="L30" s="10">
        <f>FC_OTH_CP_E!L30+FC_OTH_HH_E!L30+FC_OTH_AFF_E!L30</f>
        <v>0</v>
      </c>
      <c r="M30" s="10">
        <f>FC_OTH_CP_E!M30+FC_OTH_HH_E!M30+FC_OTH_AFF_E!M30</f>
        <v>0</v>
      </c>
      <c r="N30" s="10">
        <f>FC_OTH_CP_E!N30+FC_OTH_HH_E!N30+FC_OTH_AFF_E!N30</f>
        <v>0</v>
      </c>
      <c r="O30" s="10">
        <f>FC_OTH_CP_E!O30+FC_OTH_HH_E!O30+FC_OTH_AFF_E!O30</f>
        <v>0</v>
      </c>
      <c r="P30" s="10">
        <f>FC_OTH_CP_E!P30+FC_OTH_HH_E!P30+FC_OTH_AFF_E!P30</f>
        <v>0</v>
      </c>
      <c r="Q30" s="10">
        <f>FC_OTH_CP_E!Q30+FC_OTH_HH_E!Q30+FC_OTH_AFF_E!Q30</f>
        <v>0</v>
      </c>
      <c r="R30" s="10">
        <f>FC_OTH_CP_E!R30+FC_OTH_HH_E!R30+FC_OTH_AFF_E!R30</f>
        <v>0</v>
      </c>
      <c r="S30" s="10">
        <f>FC_OTH_CP_E!S30+FC_OTH_HH_E!S30+FC_OTH_AFF_E!S30</f>
        <v>0</v>
      </c>
      <c r="T30" s="10">
        <f>FC_OTH_CP_E!T30+FC_OTH_HH_E!T30+FC_OTH_AFF_E!T30</f>
        <v>0</v>
      </c>
      <c r="U30" s="10">
        <f>FC_OTH_CP_E!U30+FC_OTH_HH_E!U30+FC_OTH_AFF_E!U30</f>
        <v>0</v>
      </c>
      <c r="V30" s="10">
        <f>FC_OTH_CP_E!V30+FC_OTH_HH_E!V30+FC_OTH_AFF_E!V30</f>
        <v>0</v>
      </c>
      <c r="W30" s="10">
        <f>FC_OTH_CP_E!W30+FC_OTH_HH_E!W30+FC_OTH_AFF_E!W30</f>
        <v>0</v>
      </c>
      <c r="X30" s="10">
        <f>FC_OTH_CP_E!X30+FC_OTH_HH_E!X30+FC_OTH_AFF_E!X30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FC_OTH_CP_E!C31+FC_OTH_HH_E!C31+FC_OTH_AFF_E!C31</f>
        <v>0</v>
      </c>
      <c r="D31" s="10">
        <f>FC_OTH_CP_E!D31+FC_OTH_HH_E!D31+FC_OTH_AFF_E!D31</f>
        <v>0</v>
      </c>
      <c r="E31" s="10">
        <f>FC_OTH_CP_E!E31+FC_OTH_HH_E!E31+FC_OTH_AFF_E!E31</f>
        <v>0</v>
      </c>
      <c r="F31" s="10">
        <f>FC_OTH_CP_E!F31+FC_OTH_HH_E!F31+FC_OTH_AFF_E!F31</f>
        <v>0</v>
      </c>
      <c r="G31" s="10">
        <f>FC_OTH_CP_E!G31+FC_OTH_HH_E!G31+FC_OTH_AFF_E!G31</f>
        <v>0</v>
      </c>
      <c r="H31" s="10">
        <f>FC_OTH_CP_E!H31+FC_OTH_HH_E!H31+FC_OTH_AFF_E!H31</f>
        <v>0</v>
      </c>
      <c r="I31" s="10">
        <f>FC_OTH_CP_E!I31+FC_OTH_HH_E!I31+FC_OTH_AFF_E!I31</f>
        <v>0</v>
      </c>
      <c r="J31" s="10">
        <f>FC_OTH_CP_E!J31+FC_OTH_HH_E!J31+FC_OTH_AFF_E!J31</f>
        <v>0</v>
      </c>
      <c r="K31" s="10">
        <f>FC_OTH_CP_E!K31+FC_OTH_HH_E!K31+FC_OTH_AFF_E!K31</f>
        <v>0</v>
      </c>
      <c r="L31" s="10">
        <f>FC_OTH_CP_E!L31+FC_OTH_HH_E!L31+FC_OTH_AFF_E!L31</f>
        <v>0</v>
      </c>
      <c r="M31" s="10">
        <f>FC_OTH_CP_E!M31+FC_OTH_HH_E!M31+FC_OTH_AFF_E!M31</f>
        <v>0</v>
      </c>
      <c r="N31" s="10">
        <f>FC_OTH_CP_E!N31+FC_OTH_HH_E!N31+FC_OTH_AFF_E!N31</f>
        <v>0</v>
      </c>
      <c r="O31" s="10">
        <f>FC_OTH_CP_E!O31+FC_OTH_HH_E!O31+FC_OTH_AFF_E!O31</f>
        <v>0</v>
      </c>
      <c r="P31" s="10">
        <f>FC_OTH_CP_E!P31+FC_OTH_HH_E!P31+FC_OTH_AFF_E!P31</f>
        <v>0</v>
      </c>
      <c r="Q31" s="10">
        <f>FC_OTH_CP_E!Q31+FC_OTH_HH_E!Q31+FC_OTH_AFF_E!Q31</f>
        <v>0</v>
      </c>
      <c r="R31" s="10">
        <f>FC_OTH_CP_E!R31+FC_OTH_HH_E!R31+FC_OTH_AFF_E!R31</f>
        <v>0</v>
      </c>
      <c r="S31" s="10">
        <f>FC_OTH_CP_E!S31+FC_OTH_HH_E!S31+FC_OTH_AFF_E!S31</f>
        <v>0</v>
      </c>
      <c r="T31" s="10">
        <f>FC_OTH_CP_E!T31+FC_OTH_HH_E!T31+FC_OTH_AFF_E!T31</f>
        <v>0</v>
      </c>
      <c r="U31" s="10">
        <f>FC_OTH_CP_E!U31+FC_OTH_HH_E!U31+FC_OTH_AFF_E!U31</f>
        <v>0</v>
      </c>
      <c r="V31" s="10">
        <f>FC_OTH_CP_E!V31+FC_OTH_HH_E!V31+FC_OTH_AFF_E!V31</f>
        <v>0</v>
      </c>
      <c r="W31" s="10">
        <f>FC_OTH_CP_E!W31+FC_OTH_HH_E!W31+FC_OTH_AFF_E!W31</f>
        <v>0</v>
      </c>
      <c r="X31" s="10">
        <f>FC_OTH_CP_E!X31+FC_OTH_HH_E!X31+FC_OTH_AFF_E!X31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FC_OTH_CP_E!C32+FC_OTH_HH_E!C32+FC_OTH_AFF_E!C32</f>
        <v>0</v>
      </c>
      <c r="D32" s="10">
        <f>FC_OTH_CP_E!D32+FC_OTH_HH_E!D32+FC_OTH_AFF_E!D32</f>
        <v>0</v>
      </c>
      <c r="E32" s="10">
        <f>FC_OTH_CP_E!E32+FC_OTH_HH_E!E32+FC_OTH_AFF_E!E32</f>
        <v>0</v>
      </c>
      <c r="F32" s="10">
        <f>FC_OTH_CP_E!F32+FC_OTH_HH_E!F32+FC_OTH_AFF_E!F32</f>
        <v>0</v>
      </c>
      <c r="G32" s="10">
        <f>FC_OTH_CP_E!G32+FC_OTH_HH_E!G32+FC_OTH_AFF_E!G32</f>
        <v>0</v>
      </c>
      <c r="H32" s="10">
        <f>FC_OTH_CP_E!H32+FC_OTH_HH_E!H32+FC_OTH_AFF_E!H32</f>
        <v>0</v>
      </c>
      <c r="I32" s="10">
        <f>FC_OTH_CP_E!I32+FC_OTH_HH_E!I32+FC_OTH_AFF_E!I32</f>
        <v>0</v>
      </c>
      <c r="J32" s="10">
        <f>FC_OTH_CP_E!J32+FC_OTH_HH_E!J32+FC_OTH_AFF_E!J32</f>
        <v>0</v>
      </c>
      <c r="K32" s="10">
        <f>FC_OTH_CP_E!K32+FC_OTH_HH_E!K32+FC_OTH_AFF_E!K32</f>
        <v>0</v>
      </c>
      <c r="L32" s="10">
        <f>FC_OTH_CP_E!L32+FC_OTH_HH_E!L32+FC_OTH_AFF_E!L32</f>
        <v>0</v>
      </c>
      <c r="M32" s="10">
        <f>FC_OTH_CP_E!M32+FC_OTH_HH_E!M32+FC_OTH_AFF_E!M32</f>
        <v>0</v>
      </c>
      <c r="N32" s="10">
        <f>FC_OTH_CP_E!N32+FC_OTH_HH_E!N32+FC_OTH_AFF_E!N32</f>
        <v>0</v>
      </c>
      <c r="O32" s="10">
        <f>FC_OTH_CP_E!O32+FC_OTH_HH_E!O32+FC_OTH_AFF_E!O32</f>
        <v>0</v>
      </c>
      <c r="P32" s="10">
        <f>FC_OTH_CP_E!P32+FC_OTH_HH_E!P32+FC_OTH_AFF_E!P32</f>
        <v>0</v>
      </c>
      <c r="Q32" s="10">
        <f>FC_OTH_CP_E!Q32+FC_OTH_HH_E!Q32+FC_OTH_AFF_E!Q32</f>
        <v>0</v>
      </c>
      <c r="R32" s="10">
        <f>FC_OTH_CP_E!R32+FC_OTH_HH_E!R32+FC_OTH_AFF_E!R32</f>
        <v>0</v>
      </c>
      <c r="S32" s="10">
        <f>FC_OTH_CP_E!S32+FC_OTH_HH_E!S32+FC_OTH_AFF_E!S32</f>
        <v>0</v>
      </c>
      <c r="T32" s="10">
        <f>FC_OTH_CP_E!T32+FC_OTH_HH_E!T32+FC_OTH_AFF_E!T32</f>
        <v>0</v>
      </c>
      <c r="U32" s="10">
        <f>FC_OTH_CP_E!U32+FC_OTH_HH_E!U32+FC_OTH_AFF_E!U32</f>
        <v>0</v>
      </c>
      <c r="V32" s="10">
        <f>FC_OTH_CP_E!V32+FC_OTH_HH_E!V32+FC_OTH_AFF_E!V32</f>
        <v>0</v>
      </c>
      <c r="W32" s="10">
        <f>FC_OTH_CP_E!W32+FC_OTH_HH_E!W32+FC_OTH_AFF_E!W32</f>
        <v>0</v>
      </c>
      <c r="X32" s="10">
        <f>FC_OTH_CP_E!X32+FC_OTH_HH_E!X32+FC_OTH_AFF_E!X32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1218.8638005159069</v>
      </c>
      <c r="D33" s="29">
        <f t="shared" ref="D33:W33" si="28">SUM(D34:D50)</f>
        <v>1204.0328460877042</v>
      </c>
      <c r="E33" s="29">
        <f t="shared" si="28"/>
        <v>1119.4693035253654</v>
      </c>
      <c r="F33" s="29">
        <f t="shared" si="28"/>
        <v>1080.0128976784176</v>
      </c>
      <c r="G33" s="29">
        <f t="shared" si="28"/>
        <v>1040.3589853826309</v>
      </c>
      <c r="H33" s="29">
        <f t="shared" si="28"/>
        <v>1045.4011177987961</v>
      </c>
      <c r="I33" s="29">
        <f t="shared" si="28"/>
        <v>1029.6595012897678</v>
      </c>
      <c r="J33" s="29">
        <f t="shared" si="28"/>
        <v>970.43860705073087</v>
      </c>
      <c r="K33" s="29">
        <f t="shared" si="28"/>
        <v>942.03800515907119</v>
      </c>
      <c r="L33" s="29">
        <f t="shared" si="28"/>
        <v>929.06010318142739</v>
      </c>
      <c r="M33" s="29">
        <f t="shared" si="28"/>
        <v>1005.8449699054172</v>
      </c>
      <c r="N33" s="29">
        <f t="shared" si="28"/>
        <v>924.64806534823708</v>
      </c>
      <c r="O33" s="29">
        <f t="shared" si="28"/>
        <v>881.18426483233009</v>
      </c>
      <c r="P33" s="29">
        <f t="shared" si="28"/>
        <v>928.2367153912295</v>
      </c>
      <c r="Q33" s="29">
        <f t="shared" si="28"/>
        <v>900.65683576956133</v>
      </c>
      <c r="R33" s="29">
        <f t="shared" si="28"/>
        <v>954.01590713671555</v>
      </c>
      <c r="S33" s="29">
        <f t="shared" si="28"/>
        <v>920.27394668959596</v>
      </c>
      <c r="T33" s="29">
        <f t="shared" si="28"/>
        <v>892.6478933791916</v>
      </c>
      <c r="U33" s="29">
        <f t="shared" si="28"/>
        <v>953.97566638005151</v>
      </c>
      <c r="V33" s="29">
        <f t="shared" si="28"/>
        <v>973.85597592433317</v>
      </c>
      <c r="W33" s="29">
        <f t="shared" si="28"/>
        <v>964.25537403267401</v>
      </c>
      <c r="X33" s="29">
        <f t="shared" ref="X33" si="29">SUM(X34:X50)</f>
        <v>897.88718830610492</v>
      </c>
    </row>
    <row r="34" spans="1:24" ht="11.25" customHeight="1" x14ac:dyDescent="0.2">
      <c r="A34" s="41" t="s">
        <v>55</v>
      </c>
      <c r="B34" s="9" t="s">
        <v>56</v>
      </c>
      <c r="C34" s="10">
        <f>FC_OTH_CP_E!C34+FC_OTH_HH_E!C34+FC_OTH_AFF_E!C34</f>
        <v>0</v>
      </c>
      <c r="D34" s="10">
        <f>FC_OTH_CP_E!D34+FC_OTH_HH_E!D34+FC_OTH_AFF_E!D34</f>
        <v>0</v>
      </c>
      <c r="E34" s="10">
        <f>FC_OTH_CP_E!E34+FC_OTH_HH_E!E34+FC_OTH_AFF_E!E34</f>
        <v>0</v>
      </c>
      <c r="F34" s="10">
        <f>FC_OTH_CP_E!F34+FC_OTH_HH_E!F34+FC_OTH_AFF_E!F34</f>
        <v>0</v>
      </c>
      <c r="G34" s="10">
        <f>FC_OTH_CP_E!G34+FC_OTH_HH_E!G34+FC_OTH_AFF_E!G34</f>
        <v>0</v>
      </c>
      <c r="H34" s="10">
        <f>FC_OTH_CP_E!H34+FC_OTH_HH_E!H34+FC_OTH_AFF_E!H34</f>
        <v>0</v>
      </c>
      <c r="I34" s="10">
        <f>FC_OTH_CP_E!I34+FC_OTH_HH_E!I34+FC_OTH_AFF_E!I34</f>
        <v>0</v>
      </c>
      <c r="J34" s="10">
        <f>FC_OTH_CP_E!J34+FC_OTH_HH_E!J34+FC_OTH_AFF_E!J34</f>
        <v>0</v>
      </c>
      <c r="K34" s="10">
        <f>FC_OTH_CP_E!K34+FC_OTH_HH_E!K34+FC_OTH_AFF_E!K34</f>
        <v>0</v>
      </c>
      <c r="L34" s="10">
        <f>FC_OTH_CP_E!L34+FC_OTH_HH_E!L34+FC_OTH_AFF_E!L34</f>
        <v>0</v>
      </c>
      <c r="M34" s="10">
        <f>FC_OTH_CP_E!M34+FC_OTH_HH_E!M34+FC_OTH_AFF_E!M34</f>
        <v>0</v>
      </c>
      <c r="N34" s="10">
        <f>FC_OTH_CP_E!N34+FC_OTH_HH_E!N34+FC_OTH_AFF_E!N34</f>
        <v>0</v>
      </c>
      <c r="O34" s="10">
        <f>FC_OTH_CP_E!O34+FC_OTH_HH_E!O34+FC_OTH_AFF_E!O34</f>
        <v>0</v>
      </c>
      <c r="P34" s="10">
        <f>FC_OTH_CP_E!P34+FC_OTH_HH_E!P34+FC_OTH_AFF_E!P34</f>
        <v>0</v>
      </c>
      <c r="Q34" s="10">
        <f>FC_OTH_CP_E!Q34+FC_OTH_HH_E!Q34+FC_OTH_AFF_E!Q34</f>
        <v>0</v>
      </c>
      <c r="R34" s="10">
        <f>FC_OTH_CP_E!R34+FC_OTH_HH_E!R34+FC_OTH_AFF_E!R34</f>
        <v>0</v>
      </c>
      <c r="S34" s="10">
        <f>FC_OTH_CP_E!S34+FC_OTH_HH_E!S34+FC_OTH_AFF_E!S34</f>
        <v>0</v>
      </c>
      <c r="T34" s="10">
        <f>FC_OTH_CP_E!T34+FC_OTH_HH_E!T34+FC_OTH_AFF_E!T34</f>
        <v>0</v>
      </c>
      <c r="U34" s="10">
        <f>FC_OTH_CP_E!U34+FC_OTH_HH_E!U34+FC_OTH_AFF_E!U34</f>
        <v>0</v>
      </c>
      <c r="V34" s="10">
        <f>FC_OTH_CP_E!V34+FC_OTH_HH_E!V34+FC_OTH_AFF_E!V34</f>
        <v>0</v>
      </c>
      <c r="W34" s="10">
        <f>FC_OTH_CP_E!W34+FC_OTH_HH_E!W34+FC_OTH_AFF_E!W34</f>
        <v>0</v>
      </c>
      <c r="X34" s="10">
        <f>FC_OTH_CP_E!X34+FC_OTH_HH_E!X34+FC_OTH_AFF_E!X34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FC_OTH_CP_E!C35+FC_OTH_HH_E!C35+FC_OTH_AFF_E!C35</f>
        <v>0</v>
      </c>
      <c r="D35" s="10">
        <f>FC_OTH_CP_E!D35+FC_OTH_HH_E!D35+FC_OTH_AFF_E!D35</f>
        <v>0</v>
      </c>
      <c r="E35" s="10">
        <f>FC_OTH_CP_E!E35+FC_OTH_HH_E!E35+FC_OTH_AFF_E!E35</f>
        <v>0</v>
      </c>
      <c r="F35" s="10">
        <f>FC_OTH_CP_E!F35+FC_OTH_HH_E!F35+FC_OTH_AFF_E!F35</f>
        <v>0</v>
      </c>
      <c r="G35" s="10">
        <f>FC_OTH_CP_E!G35+FC_OTH_HH_E!G35+FC_OTH_AFF_E!G35</f>
        <v>0</v>
      </c>
      <c r="H35" s="10">
        <f>FC_OTH_CP_E!H35+FC_OTH_HH_E!H35+FC_OTH_AFF_E!H35</f>
        <v>0</v>
      </c>
      <c r="I35" s="10">
        <f>FC_OTH_CP_E!I35+FC_OTH_HH_E!I35+FC_OTH_AFF_E!I35</f>
        <v>0</v>
      </c>
      <c r="J35" s="10">
        <f>FC_OTH_CP_E!J35+FC_OTH_HH_E!J35+FC_OTH_AFF_E!J35</f>
        <v>0</v>
      </c>
      <c r="K35" s="10">
        <f>FC_OTH_CP_E!K35+FC_OTH_HH_E!K35+FC_OTH_AFF_E!K35</f>
        <v>0</v>
      </c>
      <c r="L35" s="10">
        <f>FC_OTH_CP_E!L35+FC_OTH_HH_E!L35+FC_OTH_AFF_E!L35</f>
        <v>0</v>
      </c>
      <c r="M35" s="10">
        <f>FC_OTH_CP_E!M35+FC_OTH_HH_E!M35+FC_OTH_AFF_E!M35</f>
        <v>0</v>
      </c>
      <c r="N35" s="10">
        <f>FC_OTH_CP_E!N35+FC_OTH_HH_E!N35+FC_OTH_AFF_E!N35</f>
        <v>0</v>
      </c>
      <c r="O35" s="10">
        <f>FC_OTH_CP_E!O35+FC_OTH_HH_E!O35+FC_OTH_AFF_E!O35</f>
        <v>0</v>
      </c>
      <c r="P35" s="10">
        <f>FC_OTH_CP_E!P35+FC_OTH_HH_E!P35+FC_OTH_AFF_E!P35</f>
        <v>0</v>
      </c>
      <c r="Q35" s="10">
        <f>FC_OTH_CP_E!Q35+FC_OTH_HH_E!Q35+FC_OTH_AFF_E!Q35</f>
        <v>0</v>
      </c>
      <c r="R35" s="10">
        <f>FC_OTH_CP_E!R35+FC_OTH_HH_E!R35+FC_OTH_AFF_E!R35</f>
        <v>0</v>
      </c>
      <c r="S35" s="10">
        <f>FC_OTH_CP_E!S35+FC_OTH_HH_E!S35+FC_OTH_AFF_E!S35</f>
        <v>0</v>
      </c>
      <c r="T35" s="10">
        <f>FC_OTH_CP_E!T35+FC_OTH_HH_E!T35+FC_OTH_AFF_E!T35</f>
        <v>0</v>
      </c>
      <c r="U35" s="10">
        <f>FC_OTH_CP_E!U35+FC_OTH_HH_E!U35+FC_OTH_AFF_E!U35</f>
        <v>0</v>
      </c>
      <c r="V35" s="10">
        <f>FC_OTH_CP_E!V35+FC_OTH_HH_E!V35+FC_OTH_AFF_E!V35</f>
        <v>0</v>
      </c>
      <c r="W35" s="10">
        <f>FC_OTH_CP_E!W35+FC_OTH_HH_E!W35+FC_OTH_AFF_E!W35</f>
        <v>0</v>
      </c>
      <c r="X35" s="10">
        <f>FC_OTH_CP_E!X35+FC_OTH_HH_E!X35+FC_OTH_AFF_E!X35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FC_OTH_CP_E!C36+FC_OTH_HH_E!C36+FC_OTH_AFF_E!C36</f>
        <v>111.18727429062767</v>
      </c>
      <c r="D36" s="10">
        <f>FC_OTH_CP_E!D36+FC_OTH_HH_E!D36+FC_OTH_AFF_E!D36</f>
        <v>121.98211521926052</v>
      </c>
      <c r="E36" s="10">
        <f>FC_OTH_CP_E!E36+FC_OTH_HH_E!E36+FC_OTH_AFF_E!E36</f>
        <v>123.0616509028375</v>
      </c>
      <c r="F36" s="10">
        <f>FC_OTH_CP_E!F36+FC_OTH_HH_E!F36+FC_OTH_AFF_E!F36</f>
        <v>114.42570937231298</v>
      </c>
      <c r="G36" s="10">
        <f>FC_OTH_CP_E!G36+FC_OTH_HH_E!G36+FC_OTH_AFF_E!G36</f>
        <v>123.06165090283747</v>
      </c>
      <c r="H36" s="10">
        <f>FC_OTH_CP_E!H36+FC_OTH_HH_E!H36+FC_OTH_AFF_E!H36</f>
        <v>119.82312983662939</v>
      </c>
      <c r="I36" s="10">
        <f>FC_OTH_CP_E!I36+FC_OTH_HH_E!I36+FC_OTH_AFF_E!I36</f>
        <v>138.17437661220978</v>
      </c>
      <c r="J36" s="10">
        <f>FC_OTH_CP_E!J36+FC_OTH_HH_E!J36+FC_OTH_AFF_E!J36</f>
        <v>101.471883061049</v>
      </c>
      <c r="K36" s="10">
        <f>FC_OTH_CP_E!K36+FC_OTH_HH_E!K36+FC_OTH_AFF_E!K36</f>
        <v>96.074462596732587</v>
      </c>
      <c r="L36" s="10">
        <f>FC_OTH_CP_E!L36+FC_OTH_HH_E!L36+FC_OTH_AFF_E!L36</f>
        <v>111.18727429062764</v>
      </c>
      <c r="M36" s="10">
        <f>FC_OTH_CP_E!M36+FC_OTH_HH_E!M36+FC_OTH_AFF_E!M36</f>
        <v>129.53852106620809</v>
      </c>
      <c r="N36" s="10">
        <f>FC_OTH_CP_E!N36+FC_OTH_HH_E!N36+FC_OTH_AFF_E!N36</f>
        <v>89.597506448839212</v>
      </c>
      <c r="O36" s="10">
        <f>FC_OTH_CP_E!O36+FC_OTH_HH_E!O36+FC_OTH_AFF_E!O36</f>
        <v>100.39234737747205</v>
      </c>
      <c r="P36" s="10">
        <f>FC_OTH_CP_E!P36+FC_OTH_HH_E!P36+FC_OTH_AFF_E!P36</f>
        <v>102.55124677558038</v>
      </c>
      <c r="Q36" s="10">
        <f>FC_OTH_CP_E!Q36+FC_OTH_HH_E!Q36+FC_OTH_AFF_E!Q36</f>
        <v>52.894926913155615</v>
      </c>
      <c r="R36" s="10">
        <f>FC_OTH_CP_E!R36+FC_OTH_HH_E!R36+FC_OTH_AFF_E!R36</f>
        <v>104.98194325021493</v>
      </c>
      <c r="S36" s="10">
        <f>FC_OTH_CP_E!S36+FC_OTH_HH_E!S36+FC_OTH_AFF_E!S36</f>
        <v>101.65580395528806</v>
      </c>
      <c r="T36" s="10">
        <f>FC_OTH_CP_E!T36+FC_OTH_HH_E!T36+FC_OTH_AFF_E!T36</f>
        <v>109.57919174548576</v>
      </c>
      <c r="U36" s="10">
        <f>FC_OTH_CP_E!U36+FC_OTH_HH_E!U36+FC_OTH_AFF_E!U36</f>
        <v>140.74531384350797</v>
      </c>
      <c r="V36" s="10">
        <f>FC_OTH_CP_E!V36+FC_OTH_HH_E!V36+FC_OTH_AFF_E!V36</f>
        <v>172.2266552020636</v>
      </c>
      <c r="W36" s="10">
        <f>FC_OTH_CP_E!W36+FC_OTH_HH_E!W36+FC_OTH_AFF_E!W36</f>
        <v>143.62330180567506</v>
      </c>
      <c r="X36" s="10">
        <f>FC_OTH_CP_E!X36+FC_OTH_HH_E!X36+FC_OTH_AFF_E!X36</f>
        <v>145.00601891659497</v>
      </c>
    </row>
    <row r="37" spans="1:24" ht="11.25" customHeight="1" x14ac:dyDescent="0.2">
      <c r="A37" s="41" t="s">
        <v>61</v>
      </c>
      <c r="B37" s="9" t="s">
        <v>62</v>
      </c>
      <c r="C37" s="10">
        <f>FC_OTH_CP_E!C37+FC_OTH_HH_E!C37+FC_OTH_AFF_E!C37</f>
        <v>0</v>
      </c>
      <c r="D37" s="10">
        <f>FC_OTH_CP_E!D37+FC_OTH_HH_E!D37+FC_OTH_AFF_E!D37</f>
        <v>0</v>
      </c>
      <c r="E37" s="10">
        <f>FC_OTH_CP_E!E37+FC_OTH_HH_E!E37+FC_OTH_AFF_E!E37</f>
        <v>0</v>
      </c>
      <c r="F37" s="10">
        <f>FC_OTH_CP_E!F37+FC_OTH_HH_E!F37+FC_OTH_AFF_E!F37</f>
        <v>0</v>
      </c>
      <c r="G37" s="10">
        <f>FC_OTH_CP_E!G37+FC_OTH_HH_E!G37+FC_OTH_AFF_E!G37</f>
        <v>0</v>
      </c>
      <c r="H37" s="10">
        <f>FC_OTH_CP_E!H37+FC_OTH_HH_E!H37+FC_OTH_AFF_E!H37</f>
        <v>0</v>
      </c>
      <c r="I37" s="10">
        <f>FC_OTH_CP_E!I37+FC_OTH_HH_E!I37+FC_OTH_AFF_E!I37</f>
        <v>0</v>
      </c>
      <c r="J37" s="10">
        <f>FC_OTH_CP_E!J37+FC_OTH_HH_E!J37+FC_OTH_AFF_E!J37</f>
        <v>0</v>
      </c>
      <c r="K37" s="10">
        <f>FC_OTH_CP_E!K37+FC_OTH_HH_E!K37+FC_OTH_AFF_E!K37</f>
        <v>0</v>
      </c>
      <c r="L37" s="10">
        <f>FC_OTH_CP_E!L37+FC_OTH_HH_E!L37+FC_OTH_AFF_E!L37</f>
        <v>0</v>
      </c>
      <c r="M37" s="10">
        <f>FC_OTH_CP_E!M37+FC_OTH_HH_E!M37+FC_OTH_AFF_E!M37</f>
        <v>0</v>
      </c>
      <c r="N37" s="10">
        <f>FC_OTH_CP_E!N37+FC_OTH_HH_E!N37+FC_OTH_AFF_E!N37</f>
        <v>0</v>
      </c>
      <c r="O37" s="10">
        <f>FC_OTH_CP_E!O37+FC_OTH_HH_E!O37+FC_OTH_AFF_E!O37</f>
        <v>0</v>
      </c>
      <c r="P37" s="10">
        <f>FC_OTH_CP_E!P37+FC_OTH_HH_E!P37+FC_OTH_AFF_E!P37</f>
        <v>0</v>
      </c>
      <c r="Q37" s="10">
        <f>FC_OTH_CP_E!Q37+FC_OTH_HH_E!Q37+FC_OTH_AFF_E!Q37</f>
        <v>0</v>
      </c>
      <c r="R37" s="10">
        <f>FC_OTH_CP_E!R37+FC_OTH_HH_E!R37+FC_OTH_AFF_E!R37</f>
        <v>0</v>
      </c>
      <c r="S37" s="10">
        <f>FC_OTH_CP_E!S37+FC_OTH_HH_E!S37+FC_OTH_AFF_E!S37</f>
        <v>0</v>
      </c>
      <c r="T37" s="10">
        <f>FC_OTH_CP_E!T37+FC_OTH_HH_E!T37+FC_OTH_AFF_E!T37</f>
        <v>0</v>
      </c>
      <c r="U37" s="10">
        <f>FC_OTH_CP_E!U37+FC_OTH_HH_E!U37+FC_OTH_AFF_E!U37</f>
        <v>0</v>
      </c>
      <c r="V37" s="10">
        <f>FC_OTH_CP_E!V37+FC_OTH_HH_E!V37+FC_OTH_AFF_E!V37</f>
        <v>0</v>
      </c>
      <c r="W37" s="10">
        <f>FC_OTH_CP_E!W37+FC_OTH_HH_E!W37+FC_OTH_AFF_E!W37</f>
        <v>0</v>
      </c>
      <c r="X37" s="10">
        <f>FC_OTH_CP_E!X37+FC_OTH_HH_E!X37+FC_OTH_AFF_E!X37</f>
        <v>1.6595012897678424E-2</v>
      </c>
    </row>
    <row r="38" spans="1:24" ht="11.25" customHeight="1" x14ac:dyDescent="0.2">
      <c r="A38" s="41" t="s">
        <v>63</v>
      </c>
      <c r="B38" s="9" t="s">
        <v>64</v>
      </c>
      <c r="C38" s="10">
        <f>FC_OTH_CP_E!C38+FC_OTH_HH_E!C38+FC_OTH_AFF_E!C38</f>
        <v>3.1527944969905422</v>
      </c>
      <c r="D38" s="10">
        <f>FC_OTH_CP_E!D38+FC_OTH_HH_E!D38+FC_OTH_AFF_E!D38</f>
        <v>3.1527944969905417</v>
      </c>
      <c r="E38" s="10">
        <f>FC_OTH_CP_E!E38+FC_OTH_HH_E!E38+FC_OTH_AFF_E!E38</f>
        <v>3.1527944969905413</v>
      </c>
      <c r="F38" s="10">
        <f>FC_OTH_CP_E!F38+FC_OTH_HH_E!F38+FC_OTH_AFF_E!F38</f>
        <v>3.1527944969905404</v>
      </c>
      <c r="G38" s="10">
        <f>FC_OTH_CP_E!G38+FC_OTH_HH_E!G38+FC_OTH_AFF_E!G38</f>
        <v>3.1527944969905417</v>
      </c>
      <c r="H38" s="10">
        <f>FC_OTH_CP_E!H38+FC_OTH_HH_E!H38+FC_OTH_AFF_E!H38</f>
        <v>2.101805674978503</v>
      </c>
      <c r="I38" s="10">
        <f>FC_OTH_CP_E!I38+FC_OTH_HH_E!I38+FC_OTH_AFF_E!I38</f>
        <v>2.101805674978503</v>
      </c>
      <c r="J38" s="10">
        <f>FC_OTH_CP_E!J38+FC_OTH_HH_E!J38+FC_OTH_AFF_E!J38</f>
        <v>2.1018056749785026</v>
      </c>
      <c r="K38" s="10">
        <f>FC_OTH_CP_E!K38+FC_OTH_HH_E!K38+FC_OTH_AFF_E!K38</f>
        <v>2.1018056749785021</v>
      </c>
      <c r="L38" s="10">
        <f>FC_OTH_CP_E!L38+FC_OTH_HH_E!L38+FC_OTH_AFF_E!L38</f>
        <v>2.1018056749785039</v>
      </c>
      <c r="M38" s="10">
        <f>FC_OTH_CP_E!M38+FC_OTH_HH_E!M38+FC_OTH_AFF_E!M38</f>
        <v>2.1018056749785043</v>
      </c>
      <c r="N38" s="10">
        <f>FC_OTH_CP_E!N38+FC_OTH_HH_E!N38+FC_OTH_AFF_E!N38</f>
        <v>2.1018056749785017</v>
      </c>
      <c r="O38" s="10">
        <f>FC_OTH_CP_E!O38+FC_OTH_HH_E!O38+FC_OTH_AFF_E!O38</f>
        <v>2.101805674978503</v>
      </c>
      <c r="P38" s="10">
        <f>FC_OTH_CP_E!P38+FC_OTH_HH_E!P38+FC_OTH_AFF_E!P38</f>
        <v>1.0509028374892522</v>
      </c>
      <c r="Q38" s="10">
        <f>FC_OTH_CP_E!Q38+FC_OTH_HH_E!Q38+FC_OTH_AFF_E!Q38</f>
        <v>1.050902837489252</v>
      </c>
      <c r="R38" s="10">
        <f>FC_OTH_CP_E!R38+FC_OTH_HH_E!R38+FC_OTH_AFF_E!R38</f>
        <v>1.1108340498710236</v>
      </c>
      <c r="S38" s="10">
        <f>FC_OTH_CP_E!S38+FC_OTH_HH_E!S38+FC_OTH_AFF_E!S38</f>
        <v>1.0120378331900262</v>
      </c>
      <c r="T38" s="10">
        <f>FC_OTH_CP_E!T38+FC_OTH_HH_E!T38+FC_OTH_AFF_E!T38</f>
        <v>0.97626827171109154</v>
      </c>
      <c r="U38" s="10">
        <f>FC_OTH_CP_E!U38+FC_OTH_HH_E!U38+FC_OTH_AFF_E!U38</f>
        <v>0.8397248495270857</v>
      </c>
      <c r="V38" s="10">
        <f>FC_OTH_CP_E!V38+FC_OTH_HH_E!V38+FC_OTH_AFF_E!V38</f>
        <v>0.70730868443680095</v>
      </c>
      <c r="W38" s="10">
        <f>FC_OTH_CP_E!W38+FC_OTH_HH_E!W38+FC_OTH_AFF_E!W38</f>
        <v>0.87540842648323292</v>
      </c>
      <c r="X38" s="10">
        <f>FC_OTH_CP_E!X38+FC_OTH_HH_E!X38+FC_OTH_AFF_E!X38</f>
        <v>1.2390369733447981</v>
      </c>
    </row>
    <row r="39" spans="1:24" ht="11.25" customHeight="1" x14ac:dyDescent="0.2">
      <c r="A39" s="41" t="s">
        <v>65</v>
      </c>
      <c r="B39" s="9" t="s">
        <v>66</v>
      </c>
      <c r="C39" s="10">
        <f>FC_OTH_CP_E!C39+FC_OTH_HH_E!C39+FC_OTH_AFF_E!C39</f>
        <v>0</v>
      </c>
      <c r="D39" s="10">
        <f>FC_OTH_CP_E!D39+FC_OTH_HH_E!D39+FC_OTH_AFF_E!D39</f>
        <v>0</v>
      </c>
      <c r="E39" s="10">
        <f>FC_OTH_CP_E!E39+FC_OTH_HH_E!E39+FC_OTH_AFF_E!E39</f>
        <v>0</v>
      </c>
      <c r="F39" s="10">
        <f>FC_OTH_CP_E!F39+FC_OTH_HH_E!F39+FC_OTH_AFF_E!F39</f>
        <v>0</v>
      </c>
      <c r="G39" s="10">
        <f>FC_OTH_CP_E!G39+FC_OTH_HH_E!G39+FC_OTH_AFF_E!G39</f>
        <v>0</v>
      </c>
      <c r="H39" s="10">
        <f>FC_OTH_CP_E!H39+FC_OTH_HH_E!H39+FC_OTH_AFF_E!H39</f>
        <v>0</v>
      </c>
      <c r="I39" s="10">
        <f>FC_OTH_CP_E!I39+FC_OTH_HH_E!I39+FC_OTH_AFF_E!I39</f>
        <v>0</v>
      </c>
      <c r="J39" s="10">
        <f>FC_OTH_CP_E!J39+FC_OTH_HH_E!J39+FC_OTH_AFF_E!J39</f>
        <v>0</v>
      </c>
      <c r="K39" s="10">
        <f>FC_OTH_CP_E!K39+FC_OTH_HH_E!K39+FC_OTH_AFF_E!K39</f>
        <v>0</v>
      </c>
      <c r="L39" s="10">
        <f>FC_OTH_CP_E!L39+FC_OTH_HH_E!L39+FC_OTH_AFF_E!L39</f>
        <v>0</v>
      </c>
      <c r="M39" s="10">
        <f>FC_OTH_CP_E!M39+FC_OTH_HH_E!M39+FC_OTH_AFF_E!M39</f>
        <v>0</v>
      </c>
      <c r="N39" s="10">
        <f>FC_OTH_CP_E!N39+FC_OTH_HH_E!N39+FC_OTH_AFF_E!N39</f>
        <v>0</v>
      </c>
      <c r="O39" s="10">
        <f>FC_OTH_CP_E!O39+FC_OTH_HH_E!O39+FC_OTH_AFF_E!O39</f>
        <v>0</v>
      </c>
      <c r="P39" s="10">
        <f>FC_OTH_CP_E!P39+FC_OTH_HH_E!P39+FC_OTH_AFF_E!P39</f>
        <v>0</v>
      </c>
      <c r="Q39" s="10">
        <f>FC_OTH_CP_E!Q39+FC_OTH_HH_E!Q39+FC_OTH_AFF_E!Q39</f>
        <v>0</v>
      </c>
      <c r="R39" s="10">
        <f>FC_OTH_CP_E!R39+FC_OTH_HH_E!R39+FC_OTH_AFF_E!R39</f>
        <v>0</v>
      </c>
      <c r="S39" s="10">
        <f>FC_OTH_CP_E!S39+FC_OTH_HH_E!S39+FC_OTH_AFF_E!S39</f>
        <v>0</v>
      </c>
      <c r="T39" s="10">
        <f>FC_OTH_CP_E!T39+FC_OTH_HH_E!T39+FC_OTH_AFF_E!T39</f>
        <v>0</v>
      </c>
      <c r="U39" s="10">
        <f>FC_OTH_CP_E!U39+FC_OTH_HH_E!U39+FC_OTH_AFF_E!U39</f>
        <v>0</v>
      </c>
      <c r="V39" s="10">
        <f>FC_OTH_CP_E!V39+FC_OTH_HH_E!V39+FC_OTH_AFF_E!V39</f>
        <v>0</v>
      </c>
      <c r="W39" s="10">
        <f>FC_OTH_CP_E!W39+FC_OTH_HH_E!W39+FC_OTH_AFF_E!W39</f>
        <v>0</v>
      </c>
      <c r="X39" s="10">
        <f>FC_OTH_CP_E!X39+FC_OTH_HH_E!X39+FC_OTH_AFF_E!X39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FC_OTH_CP_E!C40+FC_OTH_HH_E!C40+FC_OTH_AFF_E!C40</f>
        <v>84.157351676698184</v>
      </c>
      <c r="D40" s="10">
        <f>FC_OTH_CP_E!D40+FC_OTH_HH_E!D40+FC_OTH_AFF_E!D40</f>
        <v>63.377815993121231</v>
      </c>
      <c r="E40" s="10">
        <f>FC_OTH_CP_E!E40+FC_OTH_HH_E!E40+FC_OTH_AFF_E!E40</f>
        <v>71.689595872742871</v>
      </c>
      <c r="F40" s="10">
        <f>FC_OTH_CP_E!F40+FC_OTH_HH_E!F40+FC_OTH_AFF_E!F40</f>
        <v>67.533705932932037</v>
      </c>
      <c r="G40" s="10">
        <f>FC_OTH_CP_E!G40+FC_OTH_HH_E!G40+FC_OTH_AFF_E!G40</f>
        <v>61.299828030954423</v>
      </c>
      <c r="H40" s="10">
        <f>FC_OTH_CP_E!H40+FC_OTH_HH_E!H40+FC_OTH_AFF_E!H40</f>
        <v>68.572656921754074</v>
      </c>
      <c r="I40" s="10">
        <f>FC_OTH_CP_E!I40+FC_OTH_HH_E!I40+FC_OTH_AFF_E!I40</f>
        <v>49.871023215821154</v>
      </c>
      <c r="J40" s="10">
        <f>FC_OTH_CP_E!J40+FC_OTH_HH_E!J40+FC_OTH_AFF_E!J40</f>
        <v>52.987962166809972</v>
      </c>
      <c r="K40" s="10">
        <f>FC_OTH_CP_E!K40+FC_OTH_HH_E!K40+FC_OTH_AFF_E!K40</f>
        <v>52.98796216680995</v>
      </c>
      <c r="L40" s="10">
        <f>FC_OTH_CP_E!L40+FC_OTH_HH_E!L40+FC_OTH_AFF_E!L40</f>
        <v>49.871023215821175</v>
      </c>
      <c r="M40" s="10">
        <f>FC_OTH_CP_E!M40+FC_OTH_HH_E!M40+FC_OTH_AFF_E!M40</f>
        <v>52.987962166810014</v>
      </c>
      <c r="N40" s="10">
        <f>FC_OTH_CP_E!N40+FC_OTH_HH_E!N40+FC_OTH_AFF_E!N40</f>
        <v>44.676096302665499</v>
      </c>
      <c r="O40" s="10">
        <f>FC_OTH_CP_E!O40+FC_OTH_HH_E!O40+FC_OTH_AFF_E!O40</f>
        <v>41.559157351676696</v>
      </c>
      <c r="P40" s="10">
        <f>FC_OTH_CP_E!P40+FC_OTH_HH_E!P40+FC_OTH_AFF_E!P40</f>
        <v>43.637145313843526</v>
      </c>
      <c r="Q40" s="10">
        <f>FC_OTH_CP_E!Q40+FC_OTH_HH_E!Q40+FC_OTH_AFF_E!Q40</f>
        <v>44.676096302665528</v>
      </c>
      <c r="R40" s="10">
        <f>FC_OTH_CP_E!R40+FC_OTH_HH_E!R40+FC_OTH_AFF_E!R40</f>
        <v>36.721754084264852</v>
      </c>
      <c r="S40" s="10">
        <f>FC_OTH_CP_E!S40+FC_OTH_HH_E!S40+FC_OTH_AFF_E!S40</f>
        <v>36.678073946689608</v>
      </c>
      <c r="T40" s="10">
        <f>FC_OTH_CP_E!T40+FC_OTH_HH_E!T40+FC_OTH_AFF_E!T40</f>
        <v>32.844196044711943</v>
      </c>
      <c r="U40" s="10">
        <f>FC_OTH_CP_E!U40+FC_OTH_HH_E!U40+FC_OTH_AFF_E!U40</f>
        <v>34.028718830610515</v>
      </c>
      <c r="V40" s="10">
        <f>FC_OTH_CP_E!V40+FC_OTH_HH_E!V40+FC_OTH_AFF_E!V40</f>
        <v>36.478589853826286</v>
      </c>
      <c r="W40" s="10">
        <f>FC_OTH_CP_E!W40+FC_OTH_HH_E!W40+FC_OTH_AFF_E!W40</f>
        <v>34.573086844368014</v>
      </c>
      <c r="X40" s="10">
        <f>FC_OTH_CP_E!X40+FC_OTH_HH_E!X40+FC_OTH_AFF_E!X40</f>
        <v>37.184006878761828</v>
      </c>
    </row>
    <row r="41" spans="1:24" ht="11.25" customHeight="1" x14ac:dyDescent="0.2">
      <c r="A41" s="41" t="s">
        <v>69</v>
      </c>
      <c r="B41" s="9" t="s">
        <v>70</v>
      </c>
      <c r="C41" s="10">
        <f>FC_OTH_CP_E!C41+FC_OTH_HH_E!C41+FC_OTH_AFF_E!C41</f>
        <v>12.35313843508168</v>
      </c>
      <c r="D41" s="10">
        <f>FC_OTH_CP_E!D41+FC_OTH_HH_E!D41+FC_OTH_AFF_E!D41</f>
        <v>11.32364574376612</v>
      </c>
      <c r="E41" s="10">
        <f>FC_OTH_CP_E!E41+FC_OTH_HH_E!E41+FC_OTH_AFF_E!E41</f>
        <v>10.294239036973339</v>
      </c>
      <c r="F41" s="10">
        <f>FC_OTH_CP_E!F41+FC_OTH_HH_E!F41+FC_OTH_AFF_E!F41</f>
        <v>9.2648323301805675</v>
      </c>
      <c r="G41" s="10">
        <f>FC_OTH_CP_E!G41+FC_OTH_HH_E!G41+FC_OTH_AFF_E!G41</f>
        <v>9.2648323301805675</v>
      </c>
      <c r="H41" s="10">
        <f>FC_OTH_CP_E!H41+FC_OTH_HH_E!H41+FC_OTH_AFF_E!H41</f>
        <v>8.2354256233877905</v>
      </c>
      <c r="I41" s="10">
        <f>FC_OTH_CP_E!I41+FC_OTH_HH_E!I41+FC_OTH_AFF_E!I41</f>
        <v>7.2060189165950126</v>
      </c>
      <c r="J41" s="10">
        <f>FC_OTH_CP_E!J41+FC_OTH_HH_E!J41+FC_OTH_AFF_E!J41</f>
        <v>7.2060189165950126</v>
      </c>
      <c r="K41" s="10">
        <f>FC_OTH_CP_E!K41+FC_OTH_HH_E!K41+FC_OTH_AFF_E!K41</f>
        <v>7.2060189165950126</v>
      </c>
      <c r="L41" s="10">
        <f>FC_OTH_CP_E!L41+FC_OTH_HH_E!L41+FC_OTH_AFF_E!L41</f>
        <v>7.2060189165950126</v>
      </c>
      <c r="M41" s="10">
        <f>FC_OTH_CP_E!M41+FC_OTH_HH_E!M41+FC_OTH_AFF_E!M41</f>
        <v>7.2060189165950108</v>
      </c>
      <c r="N41" s="10">
        <f>FC_OTH_CP_E!N41+FC_OTH_HH_E!N41+FC_OTH_AFF_E!N41</f>
        <v>6.1765262252794511</v>
      </c>
      <c r="O41" s="10">
        <f>FC_OTH_CP_E!O41+FC_OTH_HH_E!O41+FC_OTH_AFF_E!O41</f>
        <v>6.1765262252794457</v>
      </c>
      <c r="P41" s="10">
        <f>FC_OTH_CP_E!P41+FC_OTH_HH_E!P41+FC_OTH_AFF_E!P41</f>
        <v>6.1765262252794457</v>
      </c>
      <c r="Q41" s="10">
        <f>FC_OTH_CP_E!Q41+FC_OTH_HH_E!Q41+FC_OTH_AFF_E!Q41</f>
        <v>6.1765262252794519</v>
      </c>
      <c r="R41" s="10">
        <f>FC_OTH_CP_E!R41+FC_OTH_HH_E!R41+FC_OTH_AFF_E!R41</f>
        <v>6.2085124677558081</v>
      </c>
      <c r="S41" s="10">
        <f>FC_OTH_CP_E!S41+FC_OTH_HH_E!S41+FC_OTH_AFF_E!S41</f>
        <v>5.9963886500429942</v>
      </c>
      <c r="T41" s="10">
        <f>FC_OTH_CP_E!T41+FC_OTH_HH_E!T41+FC_OTH_AFF_E!T41</f>
        <v>5.8986242476354258</v>
      </c>
      <c r="U41" s="10">
        <f>FC_OTH_CP_E!U41+FC_OTH_HH_E!U41+FC_OTH_AFF_E!U41</f>
        <v>5.9768701633705961</v>
      </c>
      <c r="V41" s="10">
        <f>FC_OTH_CP_E!V41+FC_OTH_HH_E!V41+FC_OTH_AFF_E!V41</f>
        <v>5.8985382631126395</v>
      </c>
      <c r="W41" s="10">
        <f>FC_OTH_CP_E!W41+FC_OTH_HH_E!W41+FC_OTH_AFF_E!W41</f>
        <v>5.7627687016337097</v>
      </c>
      <c r="X41" s="10">
        <f>FC_OTH_CP_E!X41+FC_OTH_HH_E!X41+FC_OTH_AFF_E!X41</f>
        <v>5.7730008598452267</v>
      </c>
    </row>
    <row r="42" spans="1:24" ht="11.25" customHeight="1" x14ac:dyDescent="0.2">
      <c r="A42" s="41" t="s">
        <v>71</v>
      </c>
      <c r="B42" s="9" t="s">
        <v>72</v>
      </c>
      <c r="C42" s="10">
        <f>FC_OTH_CP_E!C42+FC_OTH_HH_E!C42+FC_OTH_AFF_E!C42</f>
        <v>0</v>
      </c>
      <c r="D42" s="10">
        <f>FC_OTH_CP_E!D42+FC_OTH_HH_E!D42+FC_OTH_AFF_E!D42</f>
        <v>0</v>
      </c>
      <c r="E42" s="10">
        <f>FC_OTH_CP_E!E42+FC_OTH_HH_E!E42+FC_OTH_AFF_E!E42</f>
        <v>0</v>
      </c>
      <c r="F42" s="10">
        <f>FC_OTH_CP_E!F42+FC_OTH_HH_E!F42+FC_OTH_AFF_E!F42</f>
        <v>0</v>
      </c>
      <c r="G42" s="10">
        <f>FC_OTH_CP_E!G42+FC_OTH_HH_E!G42+FC_OTH_AFF_E!G42</f>
        <v>0</v>
      </c>
      <c r="H42" s="10">
        <f>FC_OTH_CP_E!H42+FC_OTH_HH_E!H42+FC_OTH_AFF_E!H42</f>
        <v>0</v>
      </c>
      <c r="I42" s="10">
        <f>FC_OTH_CP_E!I42+FC_OTH_HH_E!I42+FC_OTH_AFF_E!I42</f>
        <v>0</v>
      </c>
      <c r="J42" s="10">
        <f>FC_OTH_CP_E!J42+FC_OTH_HH_E!J42+FC_OTH_AFF_E!J42</f>
        <v>0</v>
      </c>
      <c r="K42" s="10">
        <f>FC_OTH_CP_E!K42+FC_OTH_HH_E!K42+FC_OTH_AFF_E!K42</f>
        <v>0</v>
      </c>
      <c r="L42" s="10">
        <f>FC_OTH_CP_E!L42+FC_OTH_HH_E!L42+FC_OTH_AFF_E!L42</f>
        <v>0</v>
      </c>
      <c r="M42" s="10">
        <f>FC_OTH_CP_E!M42+FC_OTH_HH_E!M42+FC_OTH_AFF_E!M42</f>
        <v>0</v>
      </c>
      <c r="N42" s="10">
        <f>FC_OTH_CP_E!N42+FC_OTH_HH_E!N42+FC_OTH_AFF_E!N42</f>
        <v>0</v>
      </c>
      <c r="O42" s="10">
        <f>FC_OTH_CP_E!O42+FC_OTH_HH_E!O42+FC_OTH_AFF_E!O42</f>
        <v>0</v>
      </c>
      <c r="P42" s="10">
        <f>FC_OTH_CP_E!P42+FC_OTH_HH_E!P42+FC_OTH_AFF_E!P42</f>
        <v>0</v>
      </c>
      <c r="Q42" s="10">
        <f>FC_OTH_CP_E!Q42+FC_OTH_HH_E!Q42+FC_OTH_AFF_E!Q42</f>
        <v>0</v>
      </c>
      <c r="R42" s="10">
        <f>FC_OTH_CP_E!R42+FC_OTH_HH_E!R42+FC_OTH_AFF_E!R42</f>
        <v>0</v>
      </c>
      <c r="S42" s="10">
        <f>FC_OTH_CP_E!S42+FC_OTH_HH_E!S42+FC_OTH_AFF_E!S42</f>
        <v>0</v>
      </c>
      <c r="T42" s="10">
        <f>FC_OTH_CP_E!T42+FC_OTH_HH_E!T42+FC_OTH_AFF_E!T42</f>
        <v>0</v>
      </c>
      <c r="U42" s="10">
        <f>FC_OTH_CP_E!U42+FC_OTH_HH_E!U42+FC_OTH_AFF_E!U42</f>
        <v>0</v>
      </c>
      <c r="V42" s="10">
        <f>FC_OTH_CP_E!V42+FC_OTH_HH_E!V42+FC_OTH_AFF_E!V42</f>
        <v>0</v>
      </c>
      <c r="W42" s="10">
        <f>FC_OTH_CP_E!W42+FC_OTH_HH_E!W42+FC_OTH_AFF_E!W42</f>
        <v>0</v>
      </c>
      <c r="X42" s="10">
        <f>FC_OTH_CP_E!X42+FC_OTH_HH_E!X42+FC_OTH_AFF_E!X42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FC_OTH_CP_E!C43+FC_OTH_HH_E!C43+FC_OTH_AFF_E!C43</f>
        <v>931.63035253654334</v>
      </c>
      <c r="D43" s="10">
        <f>FC_OTH_CP_E!D43+FC_OTH_HH_E!D43+FC_OTH_AFF_E!D43</f>
        <v>933.689165950129</v>
      </c>
      <c r="E43" s="10">
        <f>FC_OTH_CP_E!E43+FC_OTH_HH_E!E43+FC_OTH_AFF_E!E43</f>
        <v>855.45279449699046</v>
      </c>
      <c r="F43" s="10">
        <f>FC_OTH_CP_E!F43+FC_OTH_HH_E!F43+FC_OTH_AFF_E!F43</f>
        <v>831.77609630266545</v>
      </c>
      <c r="G43" s="10">
        <f>FC_OTH_CP_E!G43+FC_OTH_HH_E!G43+FC_OTH_AFF_E!G43</f>
        <v>792.65795356835747</v>
      </c>
      <c r="H43" s="10">
        <f>FC_OTH_CP_E!H43+FC_OTH_HH_E!H43+FC_OTH_AFF_E!H43</f>
        <v>795.74617368873601</v>
      </c>
      <c r="I43" s="10">
        <f>FC_OTH_CP_E!I43+FC_OTH_HH_E!I43+FC_OTH_AFF_E!I43</f>
        <v>782.36362854686161</v>
      </c>
      <c r="J43" s="10">
        <f>FC_OTH_CP_E!J43+FC_OTH_HH_E!J43+FC_OTH_AFF_E!J43</f>
        <v>758.68684436801379</v>
      </c>
      <c r="K43" s="10">
        <f>FC_OTH_CP_E!K43+FC_OTH_HH_E!K43+FC_OTH_AFF_E!K43</f>
        <v>735.68357695614782</v>
      </c>
      <c r="L43" s="10">
        <f>FC_OTH_CP_E!L43+FC_OTH_HH_E!L43+FC_OTH_AFF_E!L43</f>
        <v>706.79277730008596</v>
      </c>
      <c r="M43" s="10">
        <f>FC_OTH_CP_E!M43+FC_OTH_HH_E!M43+FC_OTH_AFF_E!M43</f>
        <v>773.86070507308693</v>
      </c>
      <c r="N43" s="10">
        <f>FC_OTH_CP_E!N43+FC_OTH_HH_E!N43+FC_OTH_AFF_E!N43</f>
        <v>762.51074806534803</v>
      </c>
      <c r="O43" s="10">
        <f>FC_OTH_CP_E!O43+FC_OTH_HH_E!O43+FC_OTH_AFF_E!O43</f>
        <v>717.11092003439376</v>
      </c>
      <c r="P43" s="10">
        <f>FC_OTH_CP_E!P43+FC_OTH_HH_E!P43+FC_OTH_AFF_E!P43</f>
        <v>754.25623387790188</v>
      </c>
      <c r="Q43" s="10">
        <f>FC_OTH_CP_E!Q43+FC_OTH_HH_E!Q43+FC_OTH_AFF_E!Q43</f>
        <v>763.54256233877891</v>
      </c>
      <c r="R43" s="10">
        <f>FC_OTH_CP_E!R43+FC_OTH_HH_E!R43+FC_OTH_AFF_E!R43</f>
        <v>781.48263112639734</v>
      </c>
      <c r="S43" s="10">
        <f>FC_OTH_CP_E!S43+FC_OTH_HH_E!S43+FC_OTH_AFF_E!S43</f>
        <v>756.11006018916601</v>
      </c>
      <c r="T43" s="10">
        <f>FC_OTH_CP_E!T43+FC_OTH_HH_E!T43+FC_OTH_AFF_E!T43</f>
        <v>724.5476354256233</v>
      </c>
      <c r="U43" s="10">
        <f>FC_OTH_CP_E!U43+FC_OTH_HH_E!U43+FC_OTH_AFF_E!U43</f>
        <v>754.75821152192611</v>
      </c>
      <c r="V43" s="10">
        <f>FC_OTH_CP_E!V43+FC_OTH_HH_E!V43+FC_OTH_AFF_E!V43</f>
        <v>751.19871023215785</v>
      </c>
      <c r="W43" s="10">
        <f>FC_OTH_CP_E!W43+FC_OTH_HH_E!W43+FC_OTH_AFF_E!W43</f>
        <v>779.23834909716231</v>
      </c>
      <c r="X43" s="10">
        <f>FC_OTH_CP_E!X43+FC_OTH_HH_E!X43+FC_OTH_AFF_E!X43</f>
        <v>708.66216680997422</v>
      </c>
    </row>
    <row r="44" spans="1:24" ht="11.25" customHeight="1" x14ac:dyDescent="0.2">
      <c r="A44" s="41" t="s">
        <v>75</v>
      </c>
      <c r="B44" s="9" t="s">
        <v>76</v>
      </c>
      <c r="C44" s="10">
        <f>FC_OTH_CP_E!C44+FC_OTH_HH_E!C44+FC_OTH_AFF_E!C44</f>
        <v>76.382889079965594</v>
      </c>
      <c r="D44" s="10">
        <f>FC_OTH_CP_E!D44+FC_OTH_HH_E!D44+FC_OTH_AFF_E!D44</f>
        <v>70.507308684436808</v>
      </c>
      <c r="E44" s="10">
        <f>FC_OTH_CP_E!E44+FC_OTH_HH_E!E44+FC_OTH_AFF_E!E44</f>
        <v>55.818228718830596</v>
      </c>
      <c r="F44" s="10">
        <f>FC_OTH_CP_E!F44+FC_OTH_HH_E!F44+FC_OTH_AFF_E!F44</f>
        <v>53.859759243336185</v>
      </c>
      <c r="G44" s="10">
        <f>FC_OTH_CP_E!G44+FC_OTH_HH_E!G44+FC_OTH_AFF_E!G44</f>
        <v>50.921926053310401</v>
      </c>
      <c r="H44" s="10">
        <f>FC_OTH_CP_E!H44+FC_OTH_HH_E!H44+FC_OTH_AFF_E!H44</f>
        <v>50.921926053310408</v>
      </c>
      <c r="I44" s="10">
        <f>FC_OTH_CP_E!I44+FC_OTH_HH_E!I44+FC_OTH_AFF_E!I44</f>
        <v>49.94264832330181</v>
      </c>
      <c r="J44" s="10">
        <f>FC_OTH_CP_E!J44+FC_OTH_HH_E!J44+FC_OTH_AFF_E!J44</f>
        <v>47.984092863284602</v>
      </c>
      <c r="K44" s="10">
        <f>FC_OTH_CP_E!K44+FC_OTH_HH_E!K44+FC_OTH_AFF_E!K44</f>
        <v>47.984178847807385</v>
      </c>
      <c r="L44" s="10">
        <f>FC_OTH_CP_E!L44+FC_OTH_HH_E!L44+FC_OTH_AFF_E!L44</f>
        <v>51.901203783318998</v>
      </c>
      <c r="M44" s="10">
        <f>FC_OTH_CP_E!M44+FC_OTH_HH_E!M44+FC_OTH_AFF_E!M44</f>
        <v>40.149957007738607</v>
      </c>
      <c r="N44" s="10">
        <f>FC_OTH_CP_E!N44+FC_OTH_HH_E!N44+FC_OTH_AFF_E!N44</f>
        <v>19.5853826311264</v>
      </c>
      <c r="O44" s="10">
        <f>FC_OTH_CP_E!O44+FC_OTH_HH_E!O44+FC_OTH_AFF_E!O44</f>
        <v>13.843508168529659</v>
      </c>
      <c r="P44" s="10">
        <f>FC_OTH_CP_E!P44+FC_OTH_HH_E!P44+FC_OTH_AFF_E!P44</f>
        <v>20.56466036113499</v>
      </c>
      <c r="Q44" s="10">
        <f>FC_OTH_CP_E!Q44+FC_OTH_HH_E!Q44+FC_OTH_AFF_E!Q44</f>
        <v>32.315821152192598</v>
      </c>
      <c r="R44" s="10">
        <f>FC_OTH_CP_E!R44+FC_OTH_HH_E!R44+FC_OTH_AFF_E!R44</f>
        <v>23.510232158211526</v>
      </c>
      <c r="S44" s="10">
        <f>FC_OTH_CP_E!S44+FC_OTH_HH_E!S44+FC_OTH_AFF_E!S44</f>
        <v>18.821582115219254</v>
      </c>
      <c r="T44" s="10">
        <f>FC_OTH_CP_E!T44+FC_OTH_HH_E!T44+FC_OTH_AFF_E!T44</f>
        <v>18.80197764402407</v>
      </c>
      <c r="U44" s="10">
        <f>FC_OTH_CP_E!U44+FC_OTH_HH_E!U44+FC_OTH_AFF_E!U44</f>
        <v>17.626827171109198</v>
      </c>
      <c r="V44" s="10">
        <f>FC_OTH_CP_E!V44+FC_OTH_HH_E!V44+FC_OTH_AFF_E!V44</f>
        <v>7.0507308684436794</v>
      </c>
      <c r="W44" s="10">
        <f>FC_OTH_CP_E!W44+FC_OTH_HH_E!W44+FC_OTH_AFF_E!W44</f>
        <v>0</v>
      </c>
      <c r="X44" s="10">
        <f>FC_OTH_CP_E!X44+FC_OTH_HH_E!X44+FC_OTH_AFF_E!X44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FC_OTH_CP_E!C45+FC_OTH_HH_E!C45+FC_OTH_AFF_E!C45</f>
        <v>0</v>
      </c>
      <c r="D45" s="10">
        <f>FC_OTH_CP_E!D45+FC_OTH_HH_E!D45+FC_OTH_AFF_E!D45</f>
        <v>0</v>
      </c>
      <c r="E45" s="10">
        <f>FC_OTH_CP_E!E45+FC_OTH_HH_E!E45+FC_OTH_AFF_E!E45</f>
        <v>0</v>
      </c>
      <c r="F45" s="10">
        <f>FC_OTH_CP_E!F45+FC_OTH_HH_E!F45+FC_OTH_AFF_E!F45</f>
        <v>0</v>
      </c>
      <c r="G45" s="10">
        <f>FC_OTH_CP_E!G45+FC_OTH_HH_E!G45+FC_OTH_AFF_E!G45</f>
        <v>0</v>
      </c>
      <c r="H45" s="10">
        <f>FC_OTH_CP_E!H45+FC_OTH_HH_E!H45+FC_OTH_AFF_E!H45</f>
        <v>0</v>
      </c>
      <c r="I45" s="10">
        <f>FC_OTH_CP_E!I45+FC_OTH_HH_E!I45+FC_OTH_AFF_E!I45</f>
        <v>0</v>
      </c>
      <c r="J45" s="10">
        <f>FC_OTH_CP_E!J45+FC_OTH_HH_E!J45+FC_OTH_AFF_E!J45</f>
        <v>0</v>
      </c>
      <c r="K45" s="10">
        <f>FC_OTH_CP_E!K45+FC_OTH_HH_E!K45+FC_OTH_AFF_E!K45</f>
        <v>0</v>
      </c>
      <c r="L45" s="10">
        <f>FC_OTH_CP_E!L45+FC_OTH_HH_E!L45+FC_OTH_AFF_E!L45</f>
        <v>0</v>
      </c>
      <c r="M45" s="10">
        <f>FC_OTH_CP_E!M45+FC_OTH_HH_E!M45+FC_OTH_AFF_E!M45</f>
        <v>0</v>
      </c>
      <c r="N45" s="10">
        <f>FC_OTH_CP_E!N45+FC_OTH_HH_E!N45+FC_OTH_AFF_E!N45</f>
        <v>0</v>
      </c>
      <c r="O45" s="10">
        <f>FC_OTH_CP_E!O45+FC_OTH_HH_E!O45+FC_OTH_AFF_E!O45</f>
        <v>0</v>
      </c>
      <c r="P45" s="10">
        <f>FC_OTH_CP_E!P45+FC_OTH_HH_E!P45+FC_OTH_AFF_E!P45</f>
        <v>0</v>
      </c>
      <c r="Q45" s="10">
        <f>FC_OTH_CP_E!Q45+FC_OTH_HH_E!Q45+FC_OTH_AFF_E!Q45</f>
        <v>0</v>
      </c>
      <c r="R45" s="10">
        <f>FC_OTH_CP_E!R45+FC_OTH_HH_E!R45+FC_OTH_AFF_E!R45</f>
        <v>0</v>
      </c>
      <c r="S45" s="10">
        <f>FC_OTH_CP_E!S45+FC_OTH_HH_E!S45+FC_OTH_AFF_E!S45</f>
        <v>0</v>
      </c>
      <c r="T45" s="10">
        <f>FC_OTH_CP_E!T45+FC_OTH_HH_E!T45+FC_OTH_AFF_E!T45</f>
        <v>0</v>
      </c>
      <c r="U45" s="10">
        <f>FC_OTH_CP_E!U45+FC_OTH_HH_E!U45+FC_OTH_AFF_E!U45</f>
        <v>0</v>
      </c>
      <c r="V45" s="10">
        <f>FC_OTH_CP_E!V45+FC_OTH_HH_E!V45+FC_OTH_AFF_E!V45</f>
        <v>0</v>
      </c>
      <c r="W45" s="10">
        <f>FC_OTH_CP_E!W45+FC_OTH_HH_E!W45+FC_OTH_AFF_E!W45</f>
        <v>0</v>
      </c>
      <c r="X45" s="10">
        <f>FC_OTH_CP_E!X45+FC_OTH_HH_E!X45+FC_OTH_AFF_E!X45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FC_OTH_CP_E!C46+FC_OTH_HH_E!C46+FC_OTH_AFF_E!C46</f>
        <v>0</v>
      </c>
      <c r="D46" s="10">
        <f>FC_OTH_CP_E!D46+FC_OTH_HH_E!D46+FC_OTH_AFF_E!D46</f>
        <v>0</v>
      </c>
      <c r="E46" s="10">
        <f>FC_OTH_CP_E!E46+FC_OTH_HH_E!E46+FC_OTH_AFF_E!E46</f>
        <v>0</v>
      </c>
      <c r="F46" s="10">
        <f>FC_OTH_CP_E!F46+FC_OTH_HH_E!F46+FC_OTH_AFF_E!F46</f>
        <v>0</v>
      </c>
      <c r="G46" s="10">
        <f>FC_OTH_CP_E!G46+FC_OTH_HH_E!G46+FC_OTH_AFF_E!G46</f>
        <v>0</v>
      </c>
      <c r="H46" s="10">
        <f>FC_OTH_CP_E!H46+FC_OTH_HH_E!H46+FC_OTH_AFF_E!H46</f>
        <v>0</v>
      </c>
      <c r="I46" s="10">
        <f>FC_OTH_CP_E!I46+FC_OTH_HH_E!I46+FC_OTH_AFF_E!I46</f>
        <v>0</v>
      </c>
      <c r="J46" s="10">
        <f>FC_OTH_CP_E!J46+FC_OTH_HH_E!J46+FC_OTH_AFF_E!J46</f>
        <v>0</v>
      </c>
      <c r="K46" s="10">
        <f>FC_OTH_CP_E!K46+FC_OTH_HH_E!K46+FC_OTH_AFF_E!K46</f>
        <v>0</v>
      </c>
      <c r="L46" s="10">
        <f>FC_OTH_CP_E!L46+FC_OTH_HH_E!L46+FC_OTH_AFF_E!L46</f>
        <v>0</v>
      </c>
      <c r="M46" s="10">
        <f>FC_OTH_CP_E!M46+FC_OTH_HH_E!M46+FC_OTH_AFF_E!M46</f>
        <v>0</v>
      </c>
      <c r="N46" s="10">
        <f>FC_OTH_CP_E!N46+FC_OTH_HH_E!N46+FC_OTH_AFF_E!N46</f>
        <v>0</v>
      </c>
      <c r="O46" s="10">
        <f>FC_OTH_CP_E!O46+FC_OTH_HH_E!O46+FC_OTH_AFF_E!O46</f>
        <v>0</v>
      </c>
      <c r="P46" s="10">
        <f>FC_OTH_CP_E!P46+FC_OTH_HH_E!P46+FC_OTH_AFF_E!P46</f>
        <v>0</v>
      </c>
      <c r="Q46" s="10">
        <f>FC_OTH_CP_E!Q46+FC_OTH_HH_E!Q46+FC_OTH_AFF_E!Q46</f>
        <v>0</v>
      </c>
      <c r="R46" s="10">
        <f>FC_OTH_CP_E!R46+FC_OTH_HH_E!R46+FC_OTH_AFF_E!R46</f>
        <v>0</v>
      </c>
      <c r="S46" s="10">
        <f>FC_OTH_CP_E!S46+FC_OTH_HH_E!S46+FC_OTH_AFF_E!S46</f>
        <v>0</v>
      </c>
      <c r="T46" s="10">
        <f>FC_OTH_CP_E!T46+FC_OTH_HH_E!T46+FC_OTH_AFF_E!T46</f>
        <v>0</v>
      </c>
      <c r="U46" s="10">
        <f>FC_OTH_CP_E!U46+FC_OTH_HH_E!U46+FC_OTH_AFF_E!U46</f>
        <v>0</v>
      </c>
      <c r="V46" s="10">
        <f>FC_OTH_CP_E!V46+FC_OTH_HH_E!V46+FC_OTH_AFF_E!V46</f>
        <v>0</v>
      </c>
      <c r="W46" s="10">
        <f>FC_OTH_CP_E!W46+FC_OTH_HH_E!W46+FC_OTH_AFF_E!W46</f>
        <v>0</v>
      </c>
      <c r="X46" s="10">
        <f>FC_OTH_CP_E!X46+FC_OTH_HH_E!X46+FC_OTH_AFF_E!X46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FC_OTH_CP_E!C47+FC_OTH_HH_E!C47+FC_OTH_AFF_E!C47</f>
        <v>0</v>
      </c>
      <c r="D47" s="10">
        <f>FC_OTH_CP_E!D47+FC_OTH_HH_E!D47+FC_OTH_AFF_E!D47</f>
        <v>0</v>
      </c>
      <c r="E47" s="10">
        <f>FC_OTH_CP_E!E47+FC_OTH_HH_E!E47+FC_OTH_AFF_E!E47</f>
        <v>0</v>
      </c>
      <c r="F47" s="10">
        <f>FC_OTH_CP_E!F47+FC_OTH_HH_E!F47+FC_OTH_AFF_E!F47</f>
        <v>0</v>
      </c>
      <c r="G47" s="10">
        <f>FC_OTH_CP_E!G47+FC_OTH_HH_E!G47+FC_OTH_AFF_E!G47</f>
        <v>0</v>
      </c>
      <c r="H47" s="10">
        <f>FC_OTH_CP_E!H47+FC_OTH_HH_E!H47+FC_OTH_AFF_E!H47</f>
        <v>0</v>
      </c>
      <c r="I47" s="10">
        <f>FC_OTH_CP_E!I47+FC_OTH_HH_E!I47+FC_OTH_AFF_E!I47</f>
        <v>0</v>
      </c>
      <c r="J47" s="10">
        <f>FC_OTH_CP_E!J47+FC_OTH_HH_E!J47+FC_OTH_AFF_E!J47</f>
        <v>0</v>
      </c>
      <c r="K47" s="10">
        <f>FC_OTH_CP_E!K47+FC_OTH_HH_E!K47+FC_OTH_AFF_E!K47</f>
        <v>0</v>
      </c>
      <c r="L47" s="10">
        <f>FC_OTH_CP_E!L47+FC_OTH_HH_E!L47+FC_OTH_AFF_E!L47</f>
        <v>0</v>
      </c>
      <c r="M47" s="10">
        <f>FC_OTH_CP_E!M47+FC_OTH_HH_E!M47+FC_OTH_AFF_E!M47</f>
        <v>0</v>
      </c>
      <c r="N47" s="10">
        <f>FC_OTH_CP_E!N47+FC_OTH_HH_E!N47+FC_OTH_AFF_E!N47</f>
        <v>0</v>
      </c>
      <c r="O47" s="10">
        <f>FC_OTH_CP_E!O47+FC_OTH_HH_E!O47+FC_OTH_AFF_E!O47</f>
        <v>0</v>
      </c>
      <c r="P47" s="10">
        <f>FC_OTH_CP_E!P47+FC_OTH_HH_E!P47+FC_OTH_AFF_E!P47</f>
        <v>0</v>
      </c>
      <c r="Q47" s="10">
        <f>FC_OTH_CP_E!Q47+FC_OTH_HH_E!Q47+FC_OTH_AFF_E!Q47</f>
        <v>0</v>
      </c>
      <c r="R47" s="10">
        <f>FC_OTH_CP_E!R47+FC_OTH_HH_E!R47+FC_OTH_AFF_E!R47</f>
        <v>0</v>
      </c>
      <c r="S47" s="10">
        <f>FC_OTH_CP_E!S47+FC_OTH_HH_E!S47+FC_OTH_AFF_E!S47</f>
        <v>0</v>
      </c>
      <c r="T47" s="10">
        <f>FC_OTH_CP_E!T47+FC_OTH_HH_E!T47+FC_OTH_AFF_E!T47</f>
        <v>0</v>
      </c>
      <c r="U47" s="10">
        <f>FC_OTH_CP_E!U47+FC_OTH_HH_E!U47+FC_OTH_AFF_E!U47</f>
        <v>0</v>
      </c>
      <c r="V47" s="10">
        <f>FC_OTH_CP_E!V47+FC_OTH_HH_E!V47+FC_OTH_AFF_E!V47</f>
        <v>0</v>
      </c>
      <c r="W47" s="10">
        <f>FC_OTH_CP_E!W47+FC_OTH_HH_E!W47+FC_OTH_AFF_E!W47</f>
        <v>0</v>
      </c>
      <c r="X47" s="10">
        <f>FC_OTH_CP_E!X47+FC_OTH_HH_E!X47+FC_OTH_AFF_E!X47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FC_OTH_CP_E!C48+FC_OTH_HH_E!C48+FC_OTH_AFF_E!C48</f>
        <v>0</v>
      </c>
      <c r="D48" s="10">
        <f>FC_OTH_CP_E!D48+FC_OTH_HH_E!D48+FC_OTH_AFF_E!D48</f>
        <v>0</v>
      </c>
      <c r="E48" s="10">
        <f>FC_OTH_CP_E!E48+FC_OTH_HH_E!E48+FC_OTH_AFF_E!E48</f>
        <v>0</v>
      </c>
      <c r="F48" s="10">
        <f>FC_OTH_CP_E!F48+FC_OTH_HH_E!F48+FC_OTH_AFF_E!F48</f>
        <v>0</v>
      </c>
      <c r="G48" s="10">
        <f>FC_OTH_CP_E!G48+FC_OTH_HH_E!G48+FC_OTH_AFF_E!G48</f>
        <v>0</v>
      </c>
      <c r="H48" s="10">
        <f>FC_OTH_CP_E!H48+FC_OTH_HH_E!H48+FC_OTH_AFF_E!H48</f>
        <v>0</v>
      </c>
      <c r="I48" s="10">
        <f>FC_OTH_CP_E!I48+FC_OTH_HH_E!I48+FC_OTH_AFF_E!I48</f>
        <v>0</v>
      </c>
      <c r="J48" s="10">
        <f>FC_OTH_CP_E!J48+FC_OTH_HH_E!J48+FC_OTH_AFF_E!J48</f>
        <v>0</v>
      </c>
      <c r="K48" s="10">
        <f>FC_OTH_CP_E!K48+FC_OTH_HH_E!K48+FC_OTH_AFF_E!K48</f>
        <v>0</v>
      </c>
      <c r="L48" s="10">
        <f>FC_OTH_CP_E!L48+FC_OTH_HH_E!L48+FC_OTH_AFF_E!L48</f>
        <v>0</v>
      </c>
      <c r="M48" s="10">
        <f>FC_OTH_CP_E!M48+FC_OTH_HH_E!M48+FC_OTH_AFF_E!M48</f>
        <v>0</v>
      </c>
      <c r="N48" s="10">
        <f>FC_OTH_CP_E!N48+FC_OTH_HH_E!N48+FC_OTH_AFF_E!N48</f>
        <v>0</v>
      </c>
      <c r="O48" s="10">
        <f>FC_OTH_CP_E!O48+FC_OTH_HH_E!O48+FC_OTH_AFF_E!O48</f>
        <v>0</v>
      </c>
      <c r="P48" s="10">
        <f>FC_OTH_CP_E!P48+FC_OTH_HH_E!P48+FC_OTH_AFF_E!P48</f>
        <v>0</v>
      </c>
      <c r="Q48" s="10">
        <f>FC_OTH_CP_E!Q48+FC_OTH_HH_E!Q48+FC_OTH_AFF_E!Q48</f>
        <v>0</v>
      </c>
      <c r="R48" s="10">
        <f>FC_OTH_CP_E!R48+FC_OTH_HH_E!R48+FC_OTH_AFF_E!R48</f>
        <v>0</v>
      </c>
      <c r="S48" s="10">
        <f>FC_OTH_CP_E!S48+FC_OTH_HH_E!S48+FC_OTH_AFF_E!S48</f>
        <v>0</v>
      </c>
      <c r="T48" s="10">
        <f>FC_OTH_CP_E!T48+FC_OTH_HH_E!T48+FC_OTH_AFF_E!T48</f>
        <v>0</v>
      </c>
      <c r="U48" s="10">
        <f>FC_OTH_CP_E!U48+FC_OTH_HH_E!U48+FC_OTH_AFF_E!U48</f>
        <v>0</v>
      </c>
      <c r="V48" s="10">
        <f>FC_OTH_CP_E!V48+FC_OTH_HH_E!V48+FC_OTH_AFF_E!V48</f>
        <v>0</v>
      </c>
      <c r="W48" s="10">
        <f>FC_OTH_CP_E!W48+FC_OTH_HH_E!W48+FC_OTH_AFF_E!W48</f>
        <v>0</v>
      </c>
      <c r="X48" s="10">
        <f>FC_OTH_CP_E!X48+FC_OTH_HH_E!X48+FC_OTH_AFF_E!X48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FC_OTH_CP_E!C49+FC_OTH_HH_E!C49+FC_OTH_AFF_E!C49</f>
        <v>0</v>
      </c>
      <c r="D49" s="10">
        <f>FC_OTH_CP_E!D49+FC_OTH_HH_E!D49+FC_OTH_AFF_E!D49</f>
        <v>0</v>
      </c>
      <c r="E49" s="10">
        <f>FC_OTH_CP_E!E49+FC_OTH_HH_E!E49+FC_OTH_AFF_E!E49</f>
        <v>0</v>
      </c>
      <c r="F49" s="10">
        <f>FC_OTH_CP_E!F49+FC_OTH_HH_E!F49+FC_OTH_AFF_E!F49</f>
        <v>0</v>
      </c>
      <c r="G49" s="10">
        <f>FC_OTH_CP_E!G49+FC_OTH_HH_E!G49+FC_OTH_AFF_E!G49</f>
        <v>0</v>
      </c>
      <c r="H49" s="10">
        <f>FC_OTH_CP_E!H49+FC_OTH_HH_E!H49+FC_OTH_AFF_E!H49</f>
        <v>0</v>
      </c>
      <c r="I49" s="10">
        <f>FC_OTH_CP_E!I49+FC_OTH_HH_E!I49+FC_OTH_AFF_E!I49</f>
        <v>0</v>
      </c>
      <c r="J49" s="10">
        <f>FC_OTH_CP_E!J49+FC_OTH_HH_E!J49+FC_OTH_AFF_E!J49</f>
        <v>0</v>
      </c>
      <c r="K49" s="10">
        <f>FC_OTH_CP_E!K49+FC_OTH_HH_E!K49+FC_OTH_AFF_E!K49</f>
        <v>0</v>
      </c>
      <c r="L49" s="10">
        <f>FC_OTH_CP_E!L49+FC_OTH_HH_E!L49+FC_OTH_AFF_E!L49</f>
        <v>0</v>
      </c>
      <c r="M49" s="10">
        <f>FC_OTH_CP_E!M49+FC_OTH_HH_E!M49+FC_OTH_AFF_E!M49</f>
        <v>0</v>
      </c>
      <c r="N49" s="10">
        <f>FC_OTH_CP_E!N49+FC_OTH_HH_E!N49+FC_OTH_AFF_E!N49</f>
        <v>0</v>
      </c>
      <c r="O49" s="10">
        <f>FC_OTH_CP_E!O49+FC_OTH_HH_E!O49+FC_OTH_AFF_E!O49</f>
        <v>0</v>
      </c>
      <c r="P49" s="10">
        <f>FC_OTH_CP_E!P49+FC_OTH_HH_E!P49+FC_OTH_AFF_E!P49</f>
        <v>0</v>
      </c>
      <c r="Q49" s="10">
        <f>FC_OTH_CP_E!Q49+FC_OTH_HH_E!Q49+FC_OTH_AFF_E!Q49</f>
        <v>0</v>
      </c>
      <c r="R49" s="10">
        <f>FC_OTH_CP_E!R49+FC_OTH_HH_E!R49+FC_OTH_AFF_E!R49</f>
        <v>0</v>
      </c>
      <c r="S49" s="10">
        <f>FC_OTH_CP_E!S49+FC_OTH_HH_E!S49+FC_OTH_AFF_E!S49</f>
        <v>0</v>
      </c>
      <c r="T49" s="10">
        <f>FC_OTH_CP_E!T49+FC_OTH_HH_E!T49+FC_OTH_AFF_E!T49</f>
        <v>0</v>
      </c>
      <c r="U49" s="10">
        <f>FC_OTH_CP_E!U49+FC_OTH_HH_E!U49+FC_OTH_AFF_E!U49</f>
        <v>0</v>
      </c>
      <c r="V49" s="10">
        <f>FC_OTH_CP_E!V49+FC_OTH_HH_E!V49+FC_OTH_AFF_E!V49</f>
        <v>0</v>
      </c>
      <c r="W49" s="10">
        <f>FC_OTH_CP_E!W49+FC_OTH_HH_E!W49+FC_OTH_AFF_E!W49</f>
        <v>0</v>
      </c>
      <c r="X49" s="10">
        <f>FC_OTH_CP_E!X49+FC_OTH_HH_E!X49+FC_OTH_AFF_E!X49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FC_OTH_CP_E!C50+FC_OTH_HH_E!C50+FC_OTH_AFF_E!C50</f>
        <v>0</v>
      </c>
      <c r="D50" s="10">
        <f>FC_OTH_CP_E!D50+FC_OTH_HH_E!D50+FC_OTH_AFF_E!D50</f>
        <v>0</v>
      </c>
      <c r="E50" s="10">
        <f>FC_OTH_CP_E!E50+FC_OTH_HH_E!E50+FC_OTH_AFF_E!E50</f>
        <v>0</v>
      </c>
      <c r="F50" s="10">
        <f>FC_OTH_CP_E!F50+FC_OTH_HH_E!F50+FC_OTH_AFF_E!F50</f>
        <v>0</v>
      </c>
      <c r="G50" s="10">
        <f>FC_OTH_CP_E!G50+FC_OTH_HH_E!G50+FC_OTH_AFF_E!G50</f>
        <v>0</v>
      </c>
      <c r="H50" s="10">
        <f>FC_OTH_CP_E!H50+FC_OTH_HH_E!H50+FC_OTH_AFF_E!H50</f>
        <v>0</v>
      </c>
      <c r="I50" s="10">
        <f>FC_OTH_CP_E!I50+FC_OTH_HH_E!I50+FC_OTH_AFF_E!I50</f>
        <v>0</v>
      </c>
      <c r="J50" s="10">
        <f>FC_OTH_CP_E!J50+FC_OTH_HH_E!J50+FC_OTH_AFF_E!J50</f>
        <v>0</v>
      </c>
      <c r="K50" s="10">
        <f>FC_OTH_CP_E!K50+FC_OTH_HH_E!K50+FC_OTH_AFF_E!K50</f>
        <v>0</v>
      </c>
      <c r="L50" s="10">
        <f>FC_OTH_CP_E!L50+FC_OTH_HH_E!L50+FC_OTH_AFF_E!L50</f>
        <v>0</v>
      </c>
      <c r="M50" s="10">
        <f>FC_OTH_CP_E!M50+FC_OTH_HH_E!M50+FC_OTH_AFF_E!M50</f>
        <v>0</v>
      </c>
      <c r="N50" s="10">
        <f>FC_OTH_CP_E!N50+FC_OTH_HH_E!N50+FC_OTH_AFF_E!N50</f>
        <v>0</v>
      </c>
      <c r="O50" s="10">
        <f>FC_OTH_CP_E!O50+FC_OTH_HH_E!O50+FC_OTH_AFF_E!O50</f>
        <v>0</v>
      </c>
      <c r="P50" s="10">
        <f>FC_OTH_CP_E!P50+FC_OTH_HH_E!P50+FC_OTH_AFF_E!P50</f>
        <v>0</v>
      </c>
      <c r="Q50" s="10">
        <f>FC_OTH_CP_E!Q50+FC_OTH_HH_E!Q50+FC_OTH_AFF_E!Q50</f>
        <v>0</v>
      </c>
      <c r="R50" s="10">
        <f>FC_OTH_CP_E!R50+FC_OTH_HH_E!R50+FC_OTH_AFF_E!R50</f>
        <v>0</v>
      </c>
      <c r="S50" s="10">
        <f>FC_OTH_CP_E!S50+FC_OTH_HH_E!S50+FC_OTH_AFF_E!S50</f>
        <v>0</v>
      </c>
      <c r="T50" s="10">
        <f>FC_OTH_CP_E!T50+FC_OTH_HH_E!T50+FC_OTH_AFF_E!T50</f>
        <v>0</v>
      </c>
      <c r="U50" s="10">
        <f>FC_OTH_CP_E!U50+FC_OTH_HH_E!U50+FC_OTH_AFF_E!U50</f>
        <v>0</v>
      </c>
      <c r="V50" s="10">
        <f>FC_OTH_CP_E!V50+FC_OTH_HH_E!V50+FC_OTH_AFF_E!V50</f>
        <v>0.2954428202923472</v>
      </c>
      <c r="W50" s="10">
        <f>FC_OTH_CP_E!W50+FC_OTH_HH_E!W50+FC_OTH_AFF_E!W50</f>
        <v>0.1824591573516767</v>
      </c>
      <c r="X50" s="10">
        <f>FC_OTH_CP_E!X50+FC_OTH_HH_E!X50+FC_OTH_AFF_E!X50</f>
        <v>6.362854686156493E-3</v>
      </c>
    </row>
    <row r="51" spans="1:24" ht="11.25" customHeight="1" x14ac:dyDescent="0.2">
      <c r="A51" s="35" t="s">
        <v>89</v>
      </c>
      <c r="B51" s="36" t="s">
        <v>90</v>
      </c>
      <c r="C51" s="37">
        <f>FC_OTH_CP_E!C51+FC_OTH_HH_E!C51+FC_OTH_AFF_E!C51</f>
        <v>14692.255374032671</v>
      </c>
      <c r="D51" s="37">
        <f>FC_OTH_CP_E!D51+FC_OTH_HH_E!D51+FC_OTH_AFF_E!D51</f>
        <v>15391.500687876183</v>
      </c>
      <c r="E51" s="37">
        <f>FC_OTH_CP_E!E51+FC_OTH_HH_E!E51+FC_OTH_AFF_E!E51</f>
        <v>14668.695700773858</v>
      </c>
      <c r="F51" s="37">
        <f>FC_OTH_CP_E!F51+FC_OTH_HH_E!F51+FC_OTH_AFF_E!F51</f>
        <v>15126.088907996556</v>
      </c>
      <c r="G51" s="37">
        <f>FC_OTH_CP_E!G51+FC_OTH_HH_E!G51+FC_OTH_AFF_E!G51</f>
        <v>15138.922012037827</v>
      </c>
      <c r="H51" s="37">
        <f>FC_OTH_CP_E!H51+FC_OTH_HH_E!H51+FC_OTH_AFF_E!H51</f>
        <v>14504.078933791918</v>
      </c>
      <c r="I51" s="37">
        <f>FC_OTH_CP_E!I51+FC_OTH_HH_E!I51+FC_OTH_AFF_E!I51</f>
        <v>14136.152364574373</v>
      </c>
      <c r="J51" s="37">
        <f>FC_OTH_CP_E!J51+FC_OTH_HH_E!J51+FC_OTH_AFF_E!J51</f>
        <v>12872.420550300943</v>
      </c>
      <c r="K51" s="37">
        <f>FC_OTH_CP_E!K51+FC_OTH_HH_E!K51+FC_OTH_AFF_E!K51</f>
        <v>14183.68013757524</v>
      </c>
      <c r="L51" s="37">
        <f>FC_OTH_CP_E!L51+FC_OTH_HH_E!L51+FC_OTH_AFF_E!L51</f>
        <v>14221.040326741186</v>
      </c>
      <c r="M51" s="37">
        <f>FC_OTH_CP_E!M51+FC_OTH_HH_E!M51+FC_OTH_AFF_E!M51</f>
        <v>16574.149441100602</v>
      </c>
      <c r="N51" s="37">
        <f>FC_OTH_CP_E!N51+FC_OTH_HH_E!N51+FC_OTH_AFF_E!N51</f>
        <v>13183.103095442817</v>
      </c>
      <c r="O51" s="37">
        <f>FC_OTH_CP_E!O51+FC_OTH_HH_E!O51+FC_OTH_AFF_E!O51</f>
        <v>14167.902063628551</v>
      </c>
      <c r="P51" s="37">
        <f>FC_OTH_CP_E!P51+FC_OTH_HH_E!P51+FC_OTH_AFF_E!P51</f>
        <v>14622.264316423047</v>
      </c>
      <c r="Q51" s="37">
        <f>FC_OTH_CP_E!Q51+FC_OTH_HH_E!Q51+FC_OTH_AFF_E!Q51</f>
        <v>11356.991401547724</v>
      </c>
      <c r="R51" s="37">
        <f>FC_OTH_CP_E!R51+FC_OTH_HH_E!R51+FC_OTH_AFF_E!R51</f>
        <v>12078.234737747205</v>
      </c>
      <c r="S51" s="37">
        <f>FC_OTH_CP_E!S51+FC_OTH_HH_E!S51+FC_OTH_AFF_E!S51</f>
        <v>12427.226999140154</v>
      </c>
      <c r="T51" s="37">
        <f>FC_OTH_CP_E!T51+FC_OTH_HH_E!T51+FC_OTH_AFF_E!T51</f>
        <v>12138.153912295786</v>
      </c>
      <c r="U51" s="37">
        <f>FC_OTH_CP_E!U51+FC_OTH_HH_E!U51+FC_OTH_AFF_E!U51</f>
        <v>12082.83800515907</v>
      </c>
      <c r="V51" s="37">
        <f>FC_OTH_CP_E!V51+FC_OTH_HH_E!V51+FC_OTH_AFF_E!V51</f>
        <v>11523.225709372316</v>
      </c>
      <c r="W51" s="37">
        <f>FC_OTH_CP_E!W51+FC_OTH_HH_E!W51+FC_OTH_AFF_E!W51</f>
        <v>10865.675150472918</v>
      </c>
      <c r="X51" s="37">
        <f>FC_OTH_CP_E!X51+FC_OTH_HH_E!X51+FC_OTH_AFF_E!X51</f>
        <v>11962.235253654348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430.99165950128969</v>
      </c>
      <c r="D52" s="37">
        <f t="shared" ref="D52:W52" si="31">SUM(D53:D70)</f>
        <v>442.6878761822872</v>
      </c>
      <c r="E52" s="37">
        <f t="shared" si="31"/>
        <v>440.12166809974195</v>
      </c>
      <c r="F52" s="37">
        <f t="shared" si="31"/>
        <v>445.27841788478065</v>
      </c>
      <c r="G52" s="37">
        <f t="shared" si="31"/>
        <v>472.08177128116932</v>
      </c>
      <c r="H52" s="37">
        <f t="shared" si="31"/>
        <v>497.04600171969037</v>
      </c>
      <c r="I52" s="37">
        <f t="shared" si="31"/>
        <v>541.49845227858975</v>
      </c>
      <c r="J52" s="37">
        <f t="shared" si="31"/>
        <v>564.32975064488392</v>
      </c>
      <c r="K52" s="37">
        <f t="shared" si="31"/>
        <v>607.59828030954407</v>
      </c>
      <c r="L52" s="37">
        <f t="shared" si="31"/>
        <v>642.8538263112639</v>
      </c>
      <c r="M52" s="37">
        <f t="shared" si="31"/>
        <v>688.1807394668956</v>
      </c>
      <c r="N52" s="37">
        <f t="shared" si="31"/>
        <v>708.61848667239872</v>
      </c>
      <c r="O52" s="37">
        <f t="shared" si="31"/>
        <v>745.17618228718834</v>
      </c>
      <c r="P52" s="37">
        <f t="shared" si="31"/>
        <v>781.46895958727453</v>
      </c>
      <c r="Q52" s="37">
        <f t="shared" si="31"/>
        <v>819.9308684436802</v>
      </c>
      <c r="R52" s="37">
        <f t="shared" si="31"/>
        <v>857.62381771281161</v>
      </c>
      <c r="S52" s="37">
        <f t="shared" si="31"/>
        <v>889.18503869303549</v>
      </c>
      <c r="T52" s="37">
        <f t="shared" si="31"/>
        <v>971.02209802235529</v>
      </c>
      <c r="U52" s="37">
        <f t="shared" si="31"/>
        <v>1070.4105760963025</v>
      </c>
      <c r="V52" s="37">
        <f t="shared" si="31"/>
        <v>1194.5361994840925</v>
      </c>
      <c r="W52" s="37">
        <f t="shared" si="31"/>
        <v>1295.6106620808255</v>
      </c>
      <c r="X52" s="37">
        <f t="shared" ref="X52" si="32">SUM(X53:X70)</f>
        <v>1371.6235597592433</v>
      </c>
    </row>
    <row r="53" spans="1:24" ht="11.25" customHeight="1" x14ac:dyDescent="0.2">
      <c r="A53" s="42" t="s">
        <v>93</v>
      </c>
      <c r="B53" s="9" t="s">
        <v>94</v>
      </c>
      <c r="C53" s="10">
        <f>FC_OTH_CP_E!C53+FC_OTH_HH_E!C53+FC_OTH_AFF_E!C53</f>
        <v>0</v>
      </c>
      <c r="D53" s="10">
        <f>FC_OTH_CP_E!D53+FC_OTH_HH_E!D53+FC_OTH_AFF_E!D53</f>
        <v>0</v>
      </c>
      <c r="E53" s="10">
        <f>FC_OTH_CP_E!E53+FC_OTH_HH_E!E53+FC_OTH_AFF_E!E53</f>
        <v>0</v>
      </c>
      <c r="F53" s="10">
        <f>FC_OTH_CP_E!F53+FC_OTH_HH_E!F53+FC_OTH_AFF_E!F53</f>
        <v>0</v>
      </c>
      <c r="G53" s="10">
        <f>FC_OTH_CP_E!G53+FC_OTH_HH_E!G53+FC_OTH_AFF_E!G53</f>
        <v>0</v>
      </c>
      <c r="H53" s="10">
        <f>FC_OTH_CP_E!H53+FC_OTH_HH_E!H53+FC_OTH_AFF_E!H53</f>
        <v>0</v>
      </c>
      <c r="I53" s="10">
        <f>FC_OTH_CP_E!I53+FC_OTH_HH_E!I53+FC_OTH_AFF_E!I53</f>
        <v>0</v>
      </c>
      <c r="J53" s="10">
        <f>FC_OTH_CP_E!J53+FC_OTH_HH_E!J53+FC_OTH_AFF_E!J53</f>
        <v>0</v>
      </c>
      <c r="K53" s="10">
        <f>FC_OTH_CP_E!K53+FC_OTH_HH_E!K53+FC_OTH_AFF_E!K53</f>
        <v>0</v>
      </c>
      <c r="L53" s="10">
        <f>FC_OTH_CP_E!L53+FC_OTH_HH_E!L53+FC_OTH_AFF_E!L53</f>
        <v>0</v>
      </c>
      <c r="M53" s="10">
        <f>FC_OTH_CP_E!M53+FC_OTH_HH_E!M53+FC_OTH_AFF_E!M53</f>
        <v>0</v>
      </c>
      <c r="N53" s="10">
        <f>FC_OTH_CP_E!N53+FC_OTH_HH_E!N53+FC_OTH_AFF_E!N53</f>
        <v>0</v>
      </c>
      <c r="O53" s="10">
        <f>FC_OTH_CP_E!O53+FC_OTH_HH_E!O53+FC_OTH_AFF_E!O53</f>
        <v>0</v>
      </c>
      <c r="P53" s="10">
        <f>FC_OTH_CP_E!P53+FC_OTH_HH_E!P53+FC_OTH_AFF_E!P53</f>
        <v>0</v>
      </c>
      <c r="Q53" s="10">
        <f>FC_OTH_CP_E!Q53+FC_OTH_HH_E!Q53+FC_OTH_AFF_E!Q53</f>
        <v>0</v>
      </c>
      <c r="R53" s="10">
        <f>FC_OTH_CP_E!R53+FC_OTH_HH_E!R53+FC_OTH_AFF_E!R53</f>
        <v>0</v>
      </c>
      <c r="S53" s="10">
        <f>FC_OTH_CP_E!S53+FC_OTH_HH_E!S53+FC_OTH_AFF_E!S53</f>
        <v>0</v>
      </c>
      <c r="T53" s="10">
        <f>FC_OTH_CP_E!T53+FC_OTH_HH_E!T53+FC_OTH_AFF_E!T53</f>
        <v>0</v>
      </c>
      <c r="U53" s="10">
        <f>FC_OTH_CP_E!U53+FC_OTH_HH_E!U53+FC_OTH_AFF_E!U53</f>
        <v>0</v>
      </c>
      <c r="V53" s="10">
        <f>FC_OTH_CP_E!V53+FC_OTH_HH_E!V53+FC_OTH_AFF_E!V53</f>
        <v>0</v>
      </c>
      <c r="W53" s="10">
        <f>FC_OTH_CP_E!W53+FC_OTH_HH_E!W53+FC_OTH_AFF_E!W53</f>
        <v>0</v>
      </c>
      <c r="X53" s="10">
        <f>FC_OTH_CP_E!X53+FC_OTH_HH_E!X53+FC_OTH_AFF_E!X53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FC_OTH_CP_E!C54+FC_OTH_HH_E!C54+FC_OTH_AFF_E!C54</f>
        <v>0</v>
      </c>
      <c r="D54" s="10">
        <f>FC_OTH_CP_E!D54+FC_OTH_HH_E!D54+FC_OTH_AFF_E!D54</f>
        <v>0</v>
      </c>
      <c r="E54" s="10">
        <f>FC_OTH_CP_E!E54+FC_OTH_HH_E!E54+FC_OTH_AFF_E!E54</f>
        <v>0</v>
      </c>
      <c r="F54" s="10">
        <f>FC_OTH_CP_E!F54+FC_OTH_HH_E!F54+FC_OTH_AFF_E!F54</f>
        <v>0</v>
      </c>
      <c r="G54" s="10">
        <f>FC_OTH_CP_E!G54+FC_OTH_HH_E!G54+FC_OTH_AFF_E!G54</f>
        <v>0</v>
      </c>
      <c r="H54" s="10">
        <f>FC_OTH_CP_E!H54+FC_OTH_HH_E!H54+FC_OTH_AFF_E!H54</f>
        <v>0</v>
      </c>
      <c r="I54" s="10">
        <f>FC_OTH_CP_E!I54+FC_OTH_HH_E!I54+FC_OTH_AFF_E!I54</f>
        <v>0</v>
      </c>
      <c r="J54" s="10">
        <f>FC_OTH_CP_E!J54+FC_OTH_HH_E!J54+FC_OTH_AFF_E!J54</f>
        <v>0</v>
      </c>
      <c r="K54" s="10">
        <f>FC_OTH_CP_E!K54+FC_OTH_HH_E!K54+FC_OTH_AFF_E!K54</f>
        <v>0</v>
      </c>
      <c r="L54" s="10">
        <f>FC_OTH_CP_E!L54+FC_OTH_HH_E!L54+FC_OTH_AFF_E!L54</f>
        <v>0</v>
      </c>
      <c r="M54" s="10">
        <f>FC_OTH_CP_E!M54+FC_OTH_HH_E!M54+FC_OTH_AFF_E!M54</f>
        <v>0</v>
      </c>
      <c r="N54" s="10">
        <f>FC_OTH_CP_E!N54+FC_OTH_HH_E!N54+FC_OTH_AFF_E!N54</f>
        <v>0</v>
      </c>
      <c r="O54" s="10">
        <f>FC_OTH_CP_E!O54+FC_OTH_HH_E!O54+FC_OTH_AFF_E!O54</f>
        <v>0</v>
      </c>
      <c r="P54" s="10">
        <f>FC_OTH_CP_E!P54+FC_OTH_HH_E!P54+FC_OTH_AFF_E!P54</f>
        <v>0</v>
      </c>
      <c r="Q54" s="10">
        <f>FC_OTH_CP_E!Q54+FC_OTH_HH_E!Q54+FC_OTH_AFF_E!Q54</f>
        <v>0</v>
      </c>
      <c r="R54" s="10">
        <f>FC_OTH_CP_E!R54+FC_OTH_HH_E!R54+FC_OTH_AFF_E!R54</f>
        <v>0</v>
      </c>
      <c r="S54" s="10">
        <f>FC_OTH_CP_E!S54+FC_OTH_HH_E!S54+FC_OTH_AFF_E!S54</f>
        <v>0</v>
      </c>
      <c r="T54" s="10">
        <f>FC_OTH_CP_E!T54+FC_OTH_HH_E!T54+FC_OTH_AFF_E!T54</f>
        <v>0</v>
      </c>
      <c r="U54" s="10">
        <f>FC_OTH_CP_E!U54+FC_OTH_HH_E!U54+FC_OTH_AFF_E!U54</f>
        <v>0</v>
      </c>
      <c r="V54" s="10">
        <f>FC_OTH_CP_E!V54+FC_OTH_HH_E!V54+FC_OTH_AFF_E!V54</f>
        <v>0</v>
      </c>
      <c r="W54" s="10">
        <f>FC_OTH_CP_E!W54+FC_OTH_HH_E!W54+FC_OTH_AFF_E!W54</f>
        <v>0</v>
      </c>
      <c r="X54" s="10">
        <f>FC_OTH_CP_E!X54+FC_OTH_HH_E!X54+FC_OTH_AFF_E!X54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FC_OTH_CP_E!C55+FC_OTH_HH_E!C55+FC_OTH_AFF_E!C55</f>
        <v>0</v>
      </c>
      <c r="D55" s="10">
        <f>FC_OTH_CP_E!D55+FC_OTH_HH_E!D55+FC_OTH_AFF_E!D55</f>
        <v>0</v>
      </c>
      <c r="E55" s="10">
        <f>FC_OTH_CP_E!E55+FC_OTH_HH_E!E55+FC_OTH_AFF_E!E55</f>
        <v>0</v>
      </c>
      <c r="F55" s="10">
        <f>FC_OTH_CP_E!F55+FC_OTH_HH_E!F55+FC_OTH_AFF_E!F55</f>
        <v>0</v>
      </c>
      <c r="G55" s="10">
        <f>FC_OTH_CP_E!G55+FC_OTH_HH_E!G55+FC_OTH_AFF_E!G55</f>
        <v>0</v>
      </c>
      <c r="H55" s="10">
        <f>FC_OTH_CP_E!H55+FC_OTH_HH_E!H55+FC_OTH_AFF_E!H55</f>
        <v>0</v>
      </c>
      <c r="I55" s="10">
        <f>FC_OTH_CP_E!I55+FC_OTH_HH_E!I55+FC_OTH_AFF_E!I55</f>
        <v>0</v>
      </c>
      <c r="J55" s="10">
        <f>FC_OTH_CP_E!J55+FC_OTH_HH_E!J55+FC_OTH_AFF_E!J55</f>
        <v>0</v>
      </c>
      <c r="K55" s="10">
        <f>FC_OTH_CP_E!K55+FC_OTH_HH_E!K55+FC_OTH_AFF_E!K55</f>
        <v>0</v>
      </c>
      <c r="L55" s="10">
        <f>FC_OTH_CP_E!L55+FC_OTH_HH_E!L55+FC_OTH_AFF_E!L55</f>
        <v>0</v>
      </c>
      <c r="M55" s="10">
        <f>FC_OTH_CP_E!M55+FC_OTH_HH_E!M55+FC_OTH_AFF_E!M55</f>
        <v>0</v>
      </c>
      <c r="N55" s="10">
        <f>FC_OTH_CP_E!N55+FC_OTH_HH_E!N55+FC_OTH_AFF_E!N55</f>
        <v>0</v>
      </c>
      <c r="O55" s="10">
        <f>FC_OTH_CP_E!O55+FC_OTH_HH_E!O55+FC_OTH_AFF_E!O55</f>
        <v>0</v>
      </c>
      <c r="P55" s="10">
        <f>FC_OTH_CP_E!P55+FC_OTH_HH_E!P55+FC_OTH_AFF_E!P55</f>
        <v>0</v>
      </c>
      <c r="Q55" s="10">
        <f>FC_OTH_CP_E!Q55+FC_OTH_HH_E!Q55+FC_OTH_AFF_E!Q55</f>
        <v>0</v>
      </c>
      <c r="R55" s="10">
        <f>FC_OTH_CP_E!R55+FC_OTH_HH_E!R55+FC_OTH_AFF_E!R55</f>
        <v>0</v>
      </c>
      <c r="S55" s="10">
        <f>FC_OTH_CP_E!S55+FC_OTH_HH_E!S55+FC_OTH_AFF_E!S55</f>
        <v>0</v>
      </c>
      <c r="T55" s="10">
        <f>FC_OTH_CP_E!T55+FC_OTH_HH_E!T55+FC_OTH_AFF_E!T55</f>
        <v>0</v>
      </c>
      <c r="U55" s="10">
        <f>FC_OTH_CP_E!U55+FC_OTH_HH_E!U55+FC_OTH_AFF_E!U55</f>
        <v>0</v>
      </c>
      <c r="V55" s="10">
        <f>FC_OTH_CP_E!V55+FC_OTH_HH_E!V55+FC_OTH_AFF_E!V55</f>
        <v>0</v>
      </c>
      <c r="W55" s="10">
        <f>FC_OTH_CP_E!W55+FC_OTH_HH_E!W55+FC_OTH_AFF_E!W55</f>
        <v>0</v>
      </c>
      <c r="X55" s="10">
        <f>FC_OTH_CP_E!X55+FC_OTH_HH_E!X55+FC_OTH_AFF_E!X55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FC_OTH_CP_E!C56+FC_OTH_HH_E!C56+FC_OTH_AFF_E!C56</f>
        <v>0</v>
      </c>
      <c r="D56" s="10">
        <f>FC_OTH_CP_E!D56+FC_OTH_HH_E!D56+FC_OTH_AFF_E!D56</f>
        <v>0</v>
      </c>
      <c r="E56" s="10">
        <f>FC_OTH_CP_E!E56+FC_OTH_HH_E!E56+FC_OTH_AFF_E!E56</f>
        <v>0</v>
      </c>
      <c r="F56" s="10">
        <f>FC_OTH_CP_E!F56+FC_OTH_HH_E!F56+FC_OTH_AFF_E!F56</f>
        <v>0</v>
      </c>
      <c r="G56" s="10">
        <f>FC_OTH_CP_E!G56+FC_OTH_HH_E!G56+FC_OTH_AFF_E!G56</f>
        <v>0</v>
      </c>
      <c r="H56" s="10">
        <f>FC_OTH_CP_E!H56+FC_OTH_HH_E!H56+FC_OTH_AFF_E!H56</f>
        <v>0</v>
      </c>
      <c r="I56" s="10">
        <f>FC_OTH_CP_E!I56+FC_OTH_HH_E!I56+FC_OTH_AFF_E!I56</f>
        <v>0</v>
      </c>
      <c r="J56" s="10">
        <f>FC_OTH_CP_E!J56+FC_OTH_HH_E!J56+FC_OTH_AFF_E!J56</f>
        <v>0</v>
      </c>
      <c r="K56" s="10">
        <f>FC_OTH_CP_E!K56+FC_OTH_HH_E!K56+FC_OTH_AFF_E!K56</f>
        <v>0</v>
      </c>
      <c r="L56" s="10">
        <f>FC_OTH_CP_E!L56+FC_OTH_HH_E!L56+FC_OTH_AFF_E!L56</f>
        <v>0</v>
      </c>
      <c r="M56" s="10">
        <f>FC_OTH_CP_E!M56+FC_OTH_HH_E!M56+FC_OTH_AFF_E!M56</f>
        <v>0</v>
      </c>
      <c r="N56" s="10">
        <f>FC_OTH_CP_E!N56+FC_OTH_HH_E!N56+FC_OTH_AFF_E!N56</f>
        <v>0</v>
      </c>
      <c r="O56" s="10">
        <f>FC_OTH_CP_E!O56+FC_OTH_HH_E!O56+FC_OTH_AFF_E!O56</f>
        <v>0</v>
      </c>
      <c r="P56" s="10">
        <f>FC_OTH_CP_E!P56+FC_OTH_HH_E!P56+FC_OTH_AFF_E!P56</f>
        <v>0</v>
      </c>
      <c r="Q56" s="10">
        <f>FC_OTH_CP_E!Q56+FC_OTH_HH_E!Q56+FC_OTH_AFF_E!Q56</f>
        <v>0</v>
      </c>
      <c r="R56" s="10">
        <f>FC_OTH_CP_E!R56+FC_OTH_HH_E!R56+FC_OTH_AFF_E!R56</f>
        <v>0</v>
      </c>
      <c r="S56" s="10">
        <f>FC_OTH_CP_E!S56+FC_OTH_HH_E!S56+FC_OTH_AFF_E!S56</f>
        <v>0</v>
      </c>
      <c r="T56" s="10">
        <f>FC_OTH_CP_E!T56+FC_OTH_HH_E!T56+FC_OTH_AFF_E!T56</f>
        <v>0</v>
      </c>
      <c r="U56" s="10">
        <f>FC_OTH_CP_E!U56+FC_OTH_HH_E!U56+FC_OTH_AFF_E!U56</f>
        <v>0</v>
      </c>
      <c r="V56" s="10">
        <f>FC_OTH_CP_E!V56+FC_OTH_HH_E!V56+FC_OTH_AFF_E!V56</f>
        <v>0</v>
      </c>
      <c r="W56" s="10">
        <f>FC_OTH_CP_E!W56+FC_OTH_HH_E!W56+FC_OTH_AFF_E!W56</f>
        <v>0</v>
      </c>
      <c r="X56" s="10">
        <f>FC_OTH_CP_E!X56+FC_OTH_HH_E!X56+FC_OTH_AFF_E!X56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FC_OTH_CP_E!C57+FC_OTH_HH_E!C57+FC_OTH_AFF_E!C57</f>
        <v>10.84359415305245</v>
      </c>
      <c r="D57" s="10">
        <f>FC_OTH_CP_E!D57+FC_OTH_HH_E!D57+FC_OTH_AFF_E!D57</f>
        <v>12.204987102321581</v>
      </c>
      <c r="E57" s="10">
        <f>FC_OTH_CP_E!E57+FC_OTH_HH_E!E57+FC_OTH_AFF_E!E57</f>
        <v>13.733619948409283</v>
      </c>
      <c r="F57" s="10">
        <f>FC_OTH_CP_E!F57+FC_OTH_HH_E!F57+FC_OTH_AFF_E!F57</f>
        <v>14.903955288048149</v>
      </c>
      <c r="G57" s="10">
        <f>FC_OTH_CP_E!G57+FC_OTH_HH_E!G57+FC_OTH_AFF_E!G57</f>
        <v>16.098194325021495</v>
      </c>
      <c r="H57" s="10">
        <f>FC_OTH_CP_E!H57+FC_OTH_HH_E!H57+FC_OTH_AFF_E!H57</f>
        <v>17.173000859845232</v>
      </c>
      <c r="I57" s="10">
        <f>FC_OTH_CP_E!I57+FC_OTH_HH_E!I57+FC_OTH_AFF_E!I57</f>
        <v>18.032846087704208</v>
      </c>
      <c r="J57" s="10">
        <f>FC_OTH_CP_E!J57+FC_OTH_HH_E!J57+FC_OTH_AFF_E!J57</f>
        <v>19.059845227858986</v>
      </c>
      <c r="K57" s="10">
        <f>FC_OTH_CP_E!K57+FC_OTH_HH_E!K57+FC_OTH_AFF_E!K57</f>
        <v>20.206362854686159</v>
      </c>
      <c r="L57" s="10">
        <f>FC_OTH_CP_E!L57+FC_OTH_HH_E!L57+FC_OTH_AFF_E!L57</f>
        <v>22.117110920034392</v>
      </c>
      <c r="M57" s="10">
        <f>FC_OTH_CP_E!M57+FC_OTH_HH_E!M57+FC_OTH_AFF_E!M57</f>
        <v>23.741272570937227</v>
      </c>
      <c r="N57" s="10">
        <f>FC_OTH_CP_E!N57+FC_OTH_HH_E!N57+FC_OTH_AFF_E!N57</f>
        <v>24.839982803095445</v>
      </c>
      <c r="O57" s="10">
        <f>FC_OTH_CP_E!O57+FC_OTH_HH_E!O57+FC_OTH_AFF_E!O57</f>
        <v>25.556491831470332</v>
      </c>
      <c r="P57" s="10">
        <f>FC_OTH_CP_E!P57+FC_OTH_HH_E!P57+FC_OTH_AFF_E!P57</f>
        <v>26.416337059329315</v>
      </c>
      <c r="Q57" s="10">
        <f>FC_OTH_CP_E!Q57+FC_OTH_HH_E!Q57+FC_OTH_AFF_E!Q57</f>
        <v>26.941874462596729</v>
      </c>
      <c r="R57" s="10">
        <f>FC_OTH_CP_E!R57+FC_OTH_HH_E!R57+FC_OTH_AFF_E!R57</f>
        <v>27.156835769561479</v>
      </c>
      <c r="S57" s="10">
        <f>FC_OTH_CP_E!S57+FC_OTH_HH_E!S57+FC_OTH_AFF_E!S57</f>
        <v>27.39561478933792</v>
      </c>
      <c r="T57" s="10">
        <f>FC_OTH_CP_E!T57+FC_OTH_HH_E!T57+FC_OTH_AFF_E!T57</f>
        <v>27.204557179707653</v>
      </c>
      <c r="U57" s="10">
        <f>FC_OTH_CP_E!U57+FC_OTH_HH_E!U57+FC_OTH_AFF_E!U57</f>
        <v>27.610576096302662</v>
      </c>
      <c r="V57" s="10">
        <f>FC_OTH_CP_E!V57+FC_OTH_HH_E!V57+FC_OTH_AFF_E!V57</f>
        <v>28.183834909716243</v>
      </c>
      <c r="W57" s="10">
        <f>FC_OTH_CP_E!W57+FC_OTH_HH_E!W57+FC_OTH_AFF_E!W57</f>
        <v>28.088306104901115</v>
      </c>
      <c r="X57" s="10">
        <f>FC_OTH_CP_E!X57+FC_OTH_HH_E!X57+FC_OTH_AFF_E!X57</f>
        <v>27.801633705932932</v>
      </c>
    </row>
    <row r="58" spans="1:24" ht="11.25" customHeight="1" x14ac:dyDescent="0.2">
      <c r="A58" s="42" t="s">
        <v>103</v>
      </c>
      <c r="B58" s="9" t="s">
        <v>104</v>
      </c>
      <c r="C58" s="10">
        <f>FC_OTH_CP_E!C58+FC_OTH_HH_E!C58+FC_OTH_AFF_E!C58</f>
        <v>0</v>
      </c>
      <c r="D58" s="10">
        <f>FC_OTH_CP_E!D58+FC_OTH_HH_E!D58+FC_OTH_AFF_E!D58</f>
        <v>0</v>
      </c>
      <c r="E58" s="10">
        <f>FC_OTH_CP_E!E58+FC_OTH_HH_E!E58+FC_OTH_AFF_E!E58</f>
        <v>0</v>
      </c>
      <c r="F58" s="10">
        <f>FC_OTH_CP_E!F58+FC_OTH_HH_E!F58+FC_OTH_AFF_E!F58</f>
        <v>0</v>
      </c>
      <c r="G58" s="10">
        <f>FC_OTH_CP_E!G58+FC_OTH_HH_E!G58+FC_OTH_AFF_E!G58</f>
        <v>0</v>
      </c>
      <c r="H58" s="10">
        <f>FC_OTH_CP_E!H58+FC_OTH_HH_E!H58+FC_OTH_AFF_E!H58</f>
        <v>0</v>
      </c>
      <c r="I58" s="10">
        <f>FC_OTH_CP_E!I58+FC_OTH_HH_E!I58+FC_OTH_AFF_E!I58</f>
        <v>0</v>
      </c>
      <c r="J58" s="10">
        <f>FC_OTH_CP_E!J58+FC_OTH_HH_E!J58+FC_OTH_AFF_E!J58</f>
        <v>0</v>
      </c>
      <c r="K58" s="10">
        <f>FC_OTH_CP_E!K58+FC_OTH_HH_E!K58+FC_OTH_AFF_E!K58</f>
        <v>2.2929492691315558</v>
      </c>
      <c r="L58" s="10">
        <f>FC_OTH_CP_E!L58+FC_OTH_HH_E!L58+FC_OTH_AFF_E!L58</f>
        <v>3.3915735167669818</v>
      </c>
      <c r="M58" s="10">
        <f>FC_OTH_CP_E!M58+FC_OTH_HH_E!M58+FC_OTH_AFF_E!M58</f>
        <v>7.5952708512467746</v>
      </c>
      <c r="N58" s="10">
        <f>FC_OTH_CP_E!N58+FC_OTH_HH_E!N58+FC_OTH_AFF_E!N58</f>
        <v>7.5475494411006014</v>
      </c>
      <c r="O58" s="10">
        <f>FC_OTH_CP_E!O58+FC_OTH_HH_E!O58+FC_OTH_AFF_E!O58</f>
        <v>11.822871883061049</v>
      </c>
      <c r="P58" s="10">
        <f>FC_OTH_CP_E!P58+FC_OTH_HH_E!P58+FC_OTH_AFF_E!P58</f>
        <v>23.717368873602751</v>
      </c>
      <c r="Q58" s="10">
        <f>FC_OTH_CP_E!Q58+FC_OTH_HH_E!Q58+FC_OTH_AFF_E!Q58</f>
        <v>35.874634565778159</v>
      </c>
      <c r="R58" s="10">
        <f>FC_OTH_CP_E!R58+FC_OTH_HH_E!R58+FC_OTH_AFF_E!R58</f>
        <v>58.477558039552882</v>
      </c>
      <c r="S58" s="10">
        <f>FC_OTH_CP_E!S58+FC_OTH_HH_E!S58+FC_OTH_AFF_E!S58</f>
        <v>67.916423043852106</v>
      </c>
      <c r="T58" s="10">
        <f>FC_OTH_CP_E!T58+FC_OTH_HH_E!T58+FC_OTH_AFF_E!T58</f>
        <v>72.765520206362851</v>
      </c>
      <c r="U58" s="10">
        <f>FC_OTH_CP_E!U58+FC_OTH_HH_E!U58+FC_OTH_AFF_E!U58</f>
        <v>89.102837489251939</v>
      </c>
      <c r="V58" s="10">
        <f>FC_OTH_CP_E!V58+FC_OTH_HH_E!V58+FC_OTH_AFF_E!V58</f>
        <v>132.89183147033529</v>
      </c>
      <c r="W58" s="10">
        <f>FC_OTH_CP_E!W58+FC_OTH_HH_E!W58+FC_OTH_AFF_E!W58</f>
        <v>147.73284608770419</v>
      </c>
      <c r="X58" s="10">
        <f>FC_OTH_CP_E!X58+FC_OTH_HH_E!X58+FC_OTH_AFF_E!X58</f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f>FC_OTH_CP_E!C59+FC_OTH_HH_E!C59+FC_OTH_AFF_E!C59</f>
        <v>339.24625967325881</v>
      </c>
      <c r="D59" s="10">
        <f>FC_OTH_CP_E!D59+FC_OTH_HH_E!D59+FC_OTH_AFF_E!D59</f>
        <v>337.04393809114356</v>
      </c>
      <c r="E59" s="10">
        <f>FC_OTH_CP_E!E59+FC_OTH_HH_E!E59+FC_OTH_AFF_E!E59</f>
        <v>334.95993121238166</v>
      </c>
      <c r="F59" s="10">
        <f>FC_OTH_CP_E!F59+FC_OTH_HH_E!F59+FC_OTH_AFF_E!F59</f>
        <v>342.79871023215816</v>
      </c>
      <c r="G59" s="10">
        <f>FC_OTH_CP_E!G59+FC_OTH_HH_E!G59+FC_OTH_AFF_E!G59</f>
        <v>359.76259673258812</v>
      </c>
      <c r="H59" s="10">
        <f>FC_OTH_CP_E!H59+FC_OTH_HH_E!H59+FC_OTH_AFF_E!H59</f>
        <v>381.74746345657775</v>
      </c>
      <c r="I59" s="10">
        <f>FC_OTH_CP_E!I59+FC_OTH_HH_E!I59+FC_OTH_AFF_E!I59</f>
        <v>411.93379191745476</v>
      </c>
      <c r="J59" s="10">
        <f>FC_OTH_CP_E!J59+FC_OTH_HH_E!J59+FC_OTH_AFF_E!J59</f>
        <v>422.45838349097153</v>
      </c>
      <c r="K59" s="10">
        <f>FC_OTH_CP_E!K59+FC_OTH_HH_E!K59+FC_OTH_AFF_E!K59</f>
        <v>432.13319002579516</v>
      </c>
      <c r="L59" s="10">
        <f>FC_OTH_CP_E!L59+FC_OTH_HH_E!L59+FC_OTH_AFF_E!L59</f>
        <v>442.96569217540821</v>
      </c>
      <c r="M59" s="10">
        <f>FC_OTH_CP_E!M59+FC_OTH_HH_E!M59+FC_OTH_AFF_E!M59</f>
        <v>453.01857265692149</v>
      </c>
      <c r="N59" s="10">
        <f>FC_OTH_CP_E!N59+FC_OTH_HH_E!N59+FC_OTH_AFF_E!N59</f>
        <v>464.42734307824571</v>
      </c>
      <c r="O59" s="10">
        <f>FC_OTH_CP_E!O59+FC_OTH_HH_E!O59+FC_OTH_AFF_E!O59</f>
        <v>469.19759243336188</v>
      </c>
      <c r="P59" s="10">
        <f>FC_OTH_CP_E!P59+FC_OTH_HH_E!P59+FC_OTH_AFF_E!P59</f>
        <v>476.64170249355129</v>
      </c>
      <c r="Q59" s="10">
        <f>FC_OTH_CP_E!Q59+FC_OTH_HH_E!Q59+FC_OTH_AFF_E!Q59</f>
        <v>477.39793637145311</v>
      </c>
      <c r="R59" s="10">
        <f>FC_OTH_CP_E!R59+FC_OTH_HH_E!R59+FC_OTH_AFF_E!R59</f>
        <v>483.59114359415298</v>
      </c>
      <c r="S59" s="10">
        <f>FC_OTH_CP_E!S59+FC_OTH_HH_E!S59+FC_OTH_AFF_E!S59</f>
        <v>491.17532244196059</v>
      </c>
      <c r="T59" s="10">
        <f>FC_OTH_CP_E!T59+FC_OTH_HH_E!T59+FC_OTH_AFF_E!T59</f>
        <v>545.4912295786753</v>
      </c>
      <c r="U59" s="10">
        <f>FC_OTH_CP_E!U59+FC_OTH_HH_E!U59+FC_OTH_AFF_E!U59</f>
        <v>564.81306964746329</v>
      </c>
      <c r="V59" s="10">
        <f>FC_OTH_CP_E!V59+FC_OTH_HH_E!V59+FC_OTH_AFF_E!V59</f>
        <v>593.3889939810831</v>
      </c>
      <c r="W59" s="10">
        <f>FC_OTH_CP_E!W59+FC_OTH_HH_E!W59+FC_OTH_AFF_E!W59</f>
        <v>618.51418744625971</v>
      </c>
      <c r="X59" s="10">
        <f>FC_OTH_CP_E!X59+FC_OTH_HH_E!X59+FC_OTH_AFF_E!X59</f>
        <v>627.73705932932069</v>
      </c>
    </row>
    <row r="60" spans="1:24" ht="11.25" customHeight="1" x14ac:dyDescent="0.2">
      <c r="A60" s="42" t="s">
        <v>107</v>
      </c>
      <c r="B60" s="9" t="s">
        <v>108</v>
      </c>
      <c r="C60" s="10">
        <f>FC_OTH_CP_E!C60+FC_OTH_HH_E!C60+FC_OTH_AFF_E!C60</f>
        <v>6.44883920894239</v>
      </c>
      <c r="D60" s="10">
        <f>FC_OTH_CP_E!D60+FC_OTH_HH_E!D60+FC_OTH_AFF_E!D60</f>
        <v>6.44883920894239</v>
      </c>
      <c r="E60" s="10">
        <f>FC_OTH_CP_E!E60+FC_OTH_HH_E!E60+FC_OTH_AFF_E!E60</f>
        <v>6.4488392089423883</v>
      </c>
      <c r="F60" s="10">
        <f>FC_OTH_CP_E!F60+FC_OTH_HH_E!F60+FC_OTH_AFF_E!F60</f>
        <v>6.44883920894239</v>
      </c>
      <c r="G60" s="10">
        <f>FC_OTH_CP_E!G60+FC_OTH_HH_E!G60+FC_OTH_AFF_E!G60</f>
        <v>6.44883920894239</v>
      </c>
      <c r="H60" s="10">
        <f>FC_OTH_CP_E!H60+FC_OTH_HH_E!H60+FC_OTH_AFF_E!H60</f>
        <v>6.44883920894239</v>
      </c>
      <c r="I60" s="10">
        <f>FC_OTH_CP_E!I60+FC_OTH_HH_E!I60+FC_OTH_AFF_E!I60</f>
        <v>6.4488392089423892</v>
      </c>
      <c r="J60" s="10">
        <f>FC_OTH_CP_E!J60+FC_OTH_HH_E!J60+FC_OTH_AFF_E!J60</f>
        <v>6.4488392089423883</v>
      </c>
      <c r="K60" s="10">
        <f>FC_OTH_CP_E!K60+FC_OTH_HH_E!K60+FC_OTH_AFF_E!K60</f>
        <v>6.4488392089423883</v>
      </c>
      <c r="L60" s="10">
        <f>FC_OTH_CP_E!L60+FC_OTH_HH_E!L60+FC_OTH_AFF_E!L60</f>
        <v>6.4488392089423883</v>
      </c>
      <c r="M60" s="10">
        <f>FC_OTH_CP_E!M60+FC_OTH_HH_E!M60+FC_OTH_AFF_E!M60</f>
        <v>6.4488392089423874</v>
      </c>
      <c r="N60" s="10">
        <f>FC_OTH_CP_E!N60+FC_OTH_HH_E!N60+FC_OTH_AFF_E!N60</f>
        <v>6.4488392089423892</v>
      </c>
      <c r="O60" s="10">
        <f>FC_OTH_CP_E!O60+FC_OTH_HH_E!O60+FC_OTH_AFF_E!O60</f>
        <v>6.4488392089423883</v>
      </c>
      <c r="P60" s="10">
        <f>FC_OTH_CP_E!P60+FC_OTH_HH_E!P60+FC_OTH_AFF_E!P60</f>
        <v>6.4488392089423945</v>
      </c>
      <c r="Q60" s="10">
        <f>FC_OTH_CP_E!Q60+FC_OTH_HH_E!Q60+FC_OTH_AFF_E!Q60</f>
        <v>6.44883920894239</v>
      </c>
      <c r="R60" s="10">
        <f>FC_OTH_CP_E!R60+FC_OTH_HH_E!R60+FC_OTH_AFF_E!R60</f>
        <v>6.44883920894239</v>
      </c>
      <c r="S60" s="10">
        <f>FC_OTH_CP_E!S60+FC_OTH_HH_E!S60+FC_OTH_AFF_E!S60</f>
        <v>6.4488392089423927</v>
      </c>
      <c r="T60" s="10">
        <f>FC_OTH_CP_E!T60+FC_OTH_HH_E!T60+FC_OTH_AFF_E!T60</f>
        <v>6.4488392089423829</v>
      </c>
      <c r="U60" s="10">
        <f>FC_OTH_CP_E!U60+FC_OTH_HH_E!U60+FC_OTH_AFF_E!U60</f>
        <v>6.4488392089423892</v>
      </c>
      <c r="V60" s="10">
        <f>FC_OTH_CP_E!V60+FC_OTH_HH_E!V60+FC_OTH_AFF_E!V60</f>
        <v>6.4488392089423865</v>
      </c>
      <c r="W60" s="10">
        <f>FC_OTH_CP_E!W60+FC_OTH_HH_E!W60+FC_OTH_AFF_E!W60</f>
        <v>6.4488392089423927</v>
      </c>
      <c r="X60" s="10">
        <f>FC_OTH_CP_E!X60+FC_OTH_HH_E!X60+FC_OTH_AFF_E!X60</f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f>FC_OTH_CP_E!C61+FC_OTH_HH_E!C61+FC_OTH_AFF_E!C61</f>
        <v>36.23293207222698</v>
      </c>
      <c r="D61" s="10">
        <f>FC_OTH_CP_E!D61+FC_OTH_HH_E!D61+FC_OTH_AFF_E!D61</f>
        <v>37.904815133276024</v>
      </c>
      <c r="E61" s="10">
        <f>FC_OTH_CP_E!E61+FC_OTH_HH_E!E61+FC_OTH_AFF_E!E61</f>
        <v>36.137403267411855</v>
      </c>
      <c r="F61" s="10">
        <f>FC_OTH_CP_E!F61+FC_OTH_HH_E!F61+FC_OTH_AFF_E!F61</f>
        <v>34.226655202063633</v>
      </c>
      <c r="G61" s="10">
        <f>FC_OTH_CP_E!G61+FC_OTH_HH_E!G61+FC_OTH_AFF_E!G61</f>
        <v>35.062596732588133</v>
      </c>
      <c r="H61" s="10">
        <f>FC_OTH_CP_E!H61+FC_OTH_HH_E!H61+FC_OTH_AFF_E!H61</f>
        <v>33.677300085984513</v>
      </c>
      <c r="I61" s="10">
        <f>FC_OTH_CP_E!I61+FC_OTH_HH_E!I61+FC_OTH_AFF_E!I61</f>
        <v>33.796646603611336</v>
      </c>
      <c r="J61" s="10">
        <f>FC_OTH_CP_E!J61+FC_OTH_HH_E!J61+FC_OTH_AFF_E!J61</f>
        <v>35.77910576096302</v>
      </c>
      <c r="K61" s="10">
        <f>FC_OTH_CP_E!K61+FC_OTH_HH_E!K61+FC_OTH_AFF_E!K61</f>
        <v>44.831298366294071</v>
      </c>
      <c r="L61" s="10">
        <f>FC_OTH_CP_E!L61+FC_OTH_HH_E!L61+FC_OTH_AFF_E!L61</f>
        <v>56.606448839208937</v>
      </c>
      <c r="M61" s="10">
        <f>FC_OTH_CP_E!M61+FC_OTH_HH_E!M61+FC_OTH_AFF_E!M61</f>
        <v>67.569561478933792</v>
      </c>
      <c r="N61" s="10">
        <f>FC_OTH_CP_E!N61+FC_OTH_HH_E!N61+FC_OTH_AFF_E!N61</f>
        <v>68.405503009458272</v>
      </c>
      <c r="O61" s="10">
        <f>FC_OTH_CP_E!O61+FC_OTH_HH_E!O61+FC_OTH_AFF_E!O61</f>
        <v>78.604127257093722</v>
      </c>
      <c r="P61" s="10">
        <f>FC_OTH_CP_E!P61+FC_OTH_HH_E!P61+FC_OTH_AFF_E!P61</f>
        <v>84.097592433361996</v>
      </c>
      <c r="Q61" s="10">
        <f>FC_OTH_CP_E!Q61+FC_OTH_HH_E!Q61+FC_OTH_AFF_E!Q61</f>
        <v>93.555889939810811</v>
      </c>
      <c r="R61" s="10">
        <f>FC_OTH_CP_E!R61+FC_OTH_HH_E!R61+FC_OTH_AFF_E!R61</f>
        <v>91.020550300945786</v>
      </c>
      <c r="S61" s="10">
        <f>FC_OTH_CP_E!S61+FC_OTH_HH_E!S61+FC_OTH_AFF_E!S61</f>
        <v>92.338779019776382</v>
      </c>
      <c r="T61" s="10">
        <f>FC_OTH_CP_E!T61+FC_OTH_HH_E!T61+FC_OTH_AFF_E!T61</f>
        <v>90.818314703353394</v>
      </c>
      <c r="U61" s="10">
        <f>FC_OTH_CP_E!U61+FC_OTH_HH_E!U61+FC_OTH_AFF_E!U61</f>
        <v>88.899140154772169</v>
      </c>
      <c r="V61" s="10">
        <f>FC_OTH_CP_E!V61+FC_OTH_HH_E!V61+FC_OTH_AFF_E!V61</f>
        <v>88.1572656921754</v>
      </c>
      <c r="W61" s="10">
        <f>FC_OTH_CP_E!W61+FC_OTH_HH_E!W61+FC_OTH_AFF_E!W61</f>
        <v>93.554600171969113</v>
      </c>
      <c r="X61" s="10">
        <f>FC_OTH_CP_E!X61+FC_OTH_HH_E!X61+FC_OTH_AFF_E!X61</f>
        <v>90.06509028374893</v>
      </c>
    </row>
    <row r="62" spans="1:24" ht="11.25" customHeight="1" x14ac:dyDescent="0.2">
      <c r="A62" s="42" t="s">
        <v>111</v>
      </c>
      <c r="B62" s="9" t="s">
        <v>112</v>
      </c>
      <c r="C62" s="10">
        <f>FC_OTH_CP_E!C62+FC_OTH_HH_E!C62+FC_OTH_AFF_E!C62</f>
        <v>33.963886500429922</v>
      </c>
      <c r="D62" s="10">
        <f>FC_OTH_CP_E!D62+FC_OTH_HH_E!D62+FC_OTH_AFF_E!D62</f>
        <v>43.947635425623389</v>
      </c>
      <c r="E62" s="10">
        <f>FC_OTH_CP_E!E62+FC_OTH_HH_E!E62+FC_OTH_AFF_E!E62</f>
        <v>41.965262252794503</v>
      </c>
      <c r="F62" s="10">
        <f>FC_OTH_CP_E!F62+FC_OTH_HH_E!F62+FC_OTH_AFF_E!F62</f>
        <v>38.048151332760099</v>
      </c>
      <c r="G62" s="10">
        <f>FC_OTH_CP_E!G62+FC_OTH_HH_E!G62+FC_OTH_AFF_E!G62</f>
        <v>42.180223559759227</v>
      </c>
      <c r="H62" s="10">
        <f>FC_OTH_CP_E!H62+FC_OTH_HH_E!H62+FC_OTH_AFF_E!H62</f>
        <v>41.08151332760103</v>
      </c>
      <c r="I62" s="10">
        <f>FC_OTH_CP_E!I62+FC_OTH_HH_E!I62+FC_OTH_AFF_E!I62</f>
        <v>49.082803095442813</v>
      </c>
      <c r="J62" s="10">
        <f>FC_OTH_CP_E!J62+FC_OTH_HH_E!J62+FC_OTH_AFF_E!J62</f>
        <v>50.802493551160801</v>
      </c>
      <c r="K62" s="10">
        <f>FC_OTH_CP_E!K62+FC_OTH_HH_E!K62+FC_OTH_AFF_E!K62</f>
        <v>61.478933791917463</v>
      </c>
      <c r="L62" s="10">
        <f>FC_OTH_CP_E!L62+FC_OTH_HH_E!L62+FC_OTH_AFF_E!L62</f>
        <v>58.971023215821177</v>
      </c>
      <c r="M62" s="10">
        <f>FC_OTH_CP_E!M62+FC_OTH_HH_E!M62+FC_OTH_AFF_E!M62</f>
        <v>64.870507308684438</v>
      </c>
      <c r="N62" s="10">
        <f>FC_OTH_CP_E!N62+FC_OTH_HH_E!N62+FC_OTH_AFF_E!N62</f>
        <v>58.732244196044711</v>
      </c>
      <c r="O62" s="10">
        <f>FC_OTH_CP_E!O62+FC_OTH_HH_E!O62+FC_OTH_AFF_E!O62</f>
        <v>51.87730008598448</v>
      </c>
      <c r="P62" s="10">
        <f>FC_OTH_CP_E!P62+FC_OTH_HH_E!P62+FC_OTH_AFF_E!P62</f>
        <v>49.894926913155643</v>
      </c>
      <c r="Q62" s="10">
        <f>FC_OTH_CP_E!Q62+FC_OTH_HH_E!Q62+FC_OTH_AFF_E!Q62</f>
        <v>48.007996560619048</v>
      </c>
      <c r="R62" s="10">
        <f>FC_OTH_CP_E!R62+FC_OTH_HH_E!R62+FC_OTH_AFF_E!R62</f>
        <v>43.803353396388637</v>
      </c>
      <c r="S62" s="10">
        <f>FC_OTH_CP_E!S62+FC_OTH_HH_E!S62+FC_OTH_AFF_E!S62</f>
        <v>40.136027515047296</v>
      </c>
      <c r="T62" s="10">
        <f>FC_OTH_CP_E!T62+FC_OTH_HH_E!T62+FC_OTH_AFF_E!T62</f>
        <v>34.148753224419579</v>
      </c>
      <c r="U62" s="10">
        <f>FC_OTH_CP_E!U62+FC_OTH_HH_E!U62+FC_OTH_AFF_E!U62</f>
        <v>42.541530524505539</v>
      </c>
      <c r="V62" s="10">
        <f>FC_OTH_CP_E!V62+FC_OTH_HH_E!V62+FC_OTH_AFF_E!V62</f>
        <v>43.864488392089427</v>
      </c>
      <c r="W62" s="10">
        <f>FC_OTH_CP_E!W62+FC_OTH_HH_E!W62+FC_OTH_AFF_E!W62</f>
        <v>42.71427343078247</v>
      </c>
      <c r="X62" s="10">
        <f>FC_OTH_CP_E!X62+FC_OTH_HH_E!X62+FC_OTH_AFF_E!X62</f>
        <v>41.554256233877936</v>
      </c>
    </row>
    <row r="63" spans="1:24" ht="11.25" customHeight="1" x14ac:dyDescent="0.2">
      <c r="A63" s="42" t="s">
        <v>113</v>
      </c>
      <c r="B63" s="9" t="s">
        <v>114</v>
      </c>
      <c r="C63" s="10">
        <f>FC_OTH_CP_E!C63+FC_OTH_HH_E!C63+FC_OTH_AFF_E!C63</f>
        <v>0</v>
      </c>
      <c r="D63" s="10">
        <f>FC_OTH_CP_E!D63+FC_OTH_HH_E!D63+FC_OTH_AFF_E!D63</f>
        <v>0</v>
      </c>
      <c r="E63" s="10">
        <f>FC_OTH_CP_E!E63+FC_OTH_HH_E!E63+FC_OTH_AFF_E!E63</f>
        <v>0</v>
      </c>
      <c r="F63" s="10">
        <f>FC_OTH_CP_E!F63+FC_OTH_HH_E!F63+FC_OTH_AFF_E!F63</f>
        <v>0</v>
      </c>
      <c r="G63" s="10">
        <f>FC_OTH_CP_E!G63+FC_OTH_HH_E!G63+FC_OTH_AFF_E!G63</f>
        <v>0</v>
      </c>
      <c r="H63" s="10">
        <f>FC_OTH_CP_E!H63+FC_OTH_HH_E!H63+FC_OTH_AFF_E!H63</f>
        <v>0</v>
      </c>
      <c r="I63" s="10">
        <f>FC_OTH_CP_E!I63+FC_OTH_HH_E!I63+FC_OTH_AFF_E!I63</f>
        <v>0</v>
      </c>
      <c r="J63" s="10">
        <f>FC_OTH_CP_E!J63+FC_OTH_HH_E!J63+FC_OTH_AFF_E!J63</f>
        <v>0</v>
      </c>
      <c r="K63" s="10">
        <f>FC_OTH_CP_E!K63+FC_OTH_HH_E!K63+FC_OTH_AFF_E!K63</f>
        <v>0</v>
      </c>
      <c r="L63" s="10">
        <f>FC_OTH_CP_E!L63+FC_OTH_HH_E!L63+FC_OTH_AFF_E!L63</f>
        <v>0</v>
      </c>
      <c r="M63" s="10">
        <f>FC_OTH_CP_E!M63+FC_OTH_HH_E!M63+FC_OTH_AFF_E!M63</f>
        <v>0</v>
      </c>
      <c r="N63" s="10">
        <f>FC_OTH_CP_E!N63+FC_OTH_HH_E!N63+FC_OTH_AFF_E!N63</f>
        <v>0</v>
      </c>
      <c r="O63" s="10">
        <f>FC_OTH_CP_E!O63+FC_OTH_HH_E!O63+FC_OTH_AFF_E!O63</f>
        <v>0</v>
      </c>
      <c r="P63" s="10">
        <f>FC_OTH_CP_E!P63+FC_OTH_HH_E!P63+FC_OTH_AFF_E!P63</f>
        <v>0</v>
      </c>
      <c r="Q63" s="10">
        <f>FC_OTH_CP_E!Q63+FC_OTH_HH_E!Q63+FC_OTH_AFF_E!Q63</f>
        <v>0</v>
      </c>
      <c r="R63" s="10">
        <f>FC_OTH_CP_E!R63+FC_OTH_HH_E!R63+FC_OTH_AFF_E!R63</f>
        <v>0</v>
      </c>
      <c r="S63" s="10">
        <f>FC_OTH_CP_E!S63+FC_OTH_HH_E!S63+FC_OTH_AFF_E!S63</f>
        <v>0</v>
      </c>
      <c r="T63" s="10">
        <f>FC_OTH_CP_E!T63+FC_OTH_HH_E!T63+FC_OTH_AFF_E!T63</f>
        <v>0</v>
      </c>
      <c r="U63" s="10">
        <f>FC_OTH_CP_E!U63+FC_OTH_HH_E!U63+FC_OTH_AFF_E!U63</f>
        <v>0</v>
      </c>
      <c r="V63" s="10">
        <f>FC_OTH_CP_E!V63+FC_OTH_HH_E!V63+FC_OTH_AFF_E!V63</f>
        <v>0</v>
      </c>
      <c r="W63" s="10">
        <f>FC_OTH_CP_E!W63+FC_OTH_HH_E!W63+FC_OTH_AFF_E!W63</f>
        <v>0</v>
      </c>
      <c r="X63" s="10">
        <f>FC_OTH_CP_E!X63+FC_OTH_HH_E!X63+FC_OTH_AFF_E!X63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FC_OTH_CP_E!C64+FC_OTH_HH_E!C64+FC_OTH_AFF_E!C64</f>
        <v>0</v>
      </c>
      <c r="D64" s="10">
        <f>FC_OTH_CP_E!D64+FC_OTH_HH_E!D64+FC_OTH_AFF_E!D64</f>
        <v>0</v>
      </c>
      <c r="E64" s="10">
        <f>FC_OTH_CP_E!E64+FC_OTH_HH_E!E64+FC_OTH_AFF_E!E64</f>
        <v>0</v>
      </c>
      <c r="F64" s="10">
        <f>FC_OTH_CP_E!F64+FC_OTH_HH_E!F64+FC_OTH_AFF_E!F64</f>
        <v>0</v>
      </c>
      <c r="G64" s="10">
        <f>FC_OTH_CP_E!G64+FC_OTH_HH_E!G64+FC_OTH_AFF_E!G64</f>
        <v>0</v>
      </c>
      <c r="H64" s="10">
        <f>FC_OTH_CP_E!H64+FC_OTH_HH_E!H64+FC_OTH_AFF_E!H64</f>
        <v>0</v>
      </c>
      <c r="I64" s="10">
        <f>FC_OTH_CP_E!I64+FC_OTH_HH_E!I64+FC_OTH_AFF_E!I64</f>
        <v>0</v>
      </c>
      <c r="J64" s="10">
        <f>FC_OTH_CP_E!J64+FC_OTH_HH_E!J64+FC_OTH_AFF_E!J64</f>
        <v>0</v>
      </c>
      <c r="K64" s="10">
        <f>FC_OTH_CP_E!K64+FC_OTH_HH_E!K64+FC_OTH_AFF_E!K64</f>
        <v>0</v>
      </c>
      <c r="L64" s="10">
        <f>FC_OTH_CP_E!L64+FC_OTH_HH_E!L64+FC_OTH_AFF_E!L64</f>
        <v>0</v>
      </c>
      <c r="M64" s="10">
        <f>FC_OTH_CP_E!M64+FC_OTH_HH_E!M64+FC_OTH_AFF_E!M64</f>
        <v>0</v>
      </c>
      <c r="N64" s="10">
        <f>FC_OTH_CP_E!N64+FC_OTH_HH_E!N64+FC_OTH_AFF_E!N64</f>
        <v>0</v>
      </c>
      <c r="O64" s="10">
        <f>FC_OTH_CP_E!O64+FC_OTH_HH_E!O64+FC_OTH_AFF_E!O64</f>
        <v>0</v>
      </c>
      <c r="P64" s="10">
        <f>FC_OTH_CP_E!P64+FC_OTH_HH_E!P64+FC_OTH_AFF_E!P64</f>
        <v>0</v>
      </c>
      <c r="Q64" s="10">
        <f>FC_OTH_CP_E!Q64+FC_OTH_HH_E!Q64+FC_OTH_AFF_E!Q64</f>
        <v>0</v>
      </c>
      <c r="R64" s="10">
        <f>FC_OTH_CP_E!R64+FC_OTH_HH_E!R64+FC_OTH_AFF_E!R64</f>
        <v>0</v>
      </c>
      <c r="S64" s="10">
        <f>FC_OTH_CP_E!S64+FC_OTH_HH_E!S64+FC_OTH_AFF_E!S64</f>
        <v>0</v>
      </c>
      <c r="T64" s="10">
        <f>FC_OTH_CP_E!T64+FC_OTH_HH_E!T64+FC_OTH_AFF_E!T64</f>
        <v>0</v>
      </c>
      <c r="U64" s="10">
        <f>FC_OTH_CP_E!U64+FC_OTH_HH_E!U64+FC_OTH_AFF_E!U64</f>
        <v>0</v>
      </c>
      <c r="V64" s="10">
        <f>FC_OTH_CP_E!V64+FC_OTH_HH_E!V64+FC_OTH_AFF_E!V64</f>
        <v>0</v>
      </c>
      <c r="W64" s="10">
        <f>FC_OTH_CP_E!W64+FC_OTH_HH_E!W64+FC_OTH_AFF_E!W64</f>
        <v>0</v>
      </c>
      <c r="X64" s="10">
        <f>FC_OTH_CP_E!X64+FC_OTH_HH_E!X64+FC_OTH_AFF_E!X64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FC_OTH_CP_E!C65+FC_OTH_HH_E!C65+FC_OTH_AFF_E!C65</f>
        <v>0</v>
      </c>
      <c r="D65" s="10">
        <f>FC_OTH_CP_E!D65+FC_OTH_HH_E!D65+FC_OTH_AFF_E!D65</f>
        <v>0</v>
      </c>
      <c r="E65" s="10">
        <f>FC_OTH_CP_E!E65+FC_OTH_HH_E!E65+FC_OTH_AFF_E!E65</f>
        <v>0</v>
      </c>
      <c r="F65" s="10">
        <f>FC_OTH_CP_E!F65+FC_OTH_HH_E!F65+FC_OTH_AFF_E!F65</f>
        <v>0</v>
      </c>
      <c r="G65" s="10">
        <f>FC_OTH_CP_E!G65+FC_OTH_HH_E!G65+FC_OTH_AFF_E!G65</f>
        <v>0</v>
      </c>
      <c r="H65" s="10">
        <f>FC_OTH_CP_E!H65+FC_OTH_HH_E!H65+FC_OTH_AFF_E!H65</f>
        <v>0</v>
      </c>
      <c r="I65" s="10">
        <f>FC_OTH_CP_E!I65+FC_OTH_HH_E!I65+FC_OTH_AFF_E!I65</f>
        <v>0</v>
      </c>
      <c r="J65" s="10">
        <f>FC_OTH_CP_E!J65+FC_OTH_HH_E!J65+FC_OTH_AFF_E!J65</f>
        <v>0</v>
      </c>
      <c r="K65" s="10">
        <f>FC_OTH_CP_E!K65+FC_OTH_HH_E!K65+FC_OTH_AFF_E!K65</f>
        <v>0</v>
      </c>
      <c r="L65" s="10">
        <f>FC_OTH_CP_E!L65+FC_OTH_HH_E!L65+FC_OTH_AFF_E!L65</f>
        <v>0</v>
      </c>
      <c r="M65" s="10">
        <f>FC_OTH_CP_E!M65+FC_OTH_HH_E!M65+FC_OTH_AFF_E!M65</f>
        <v>0</v>
      </c>
      <c r="N65" s="10">
        <f>FC_OTH_CP_E!N65+FC_OTH_HH_E!N65+FC_OTH_AFF_E!N65</f>
        <v>0</v>
      </c>
      <c r="O65" s="10">
        <f>FC_OTH_CP_E!O65+FC_OTH_HH_E!O65+FC_OTH_AFF_E!O65</f>
        <v>0</v>
      </c>
      <c r="P65" s="10">
        <f>FC_OTH_CP_E!P65+FC_OTH_HH_E!P65+FC_OTH_AFF_E!P65</f>
        <v>0</v>
      </c>
      <c r="Q65" s="10">
        <f>FC_OTH_CP_E!Q65+FC_OTH_HH_E!Q65+FC_OTH_AFF_E!Q65</f>
        <v>0</v>
      </c>
      <c r="R65" s="10">
        <f>FC_OTH_CP_E!R65+FC_OTH_HH_E!R65+FC_OTH_AFF_E!R65</f>
        <v>0</v>
      </c>
      <c r="S65" s="10">
        <f>FC_OTH_CP_E!S65+FC_OTH_HH_E!S65+FC_OTH_AFF_E!S65</f>
        <v>0</v>
      </c>
      <c r="T65" s="10">
        <f>FC_OTH_CP_E!T65+FC_OTH_HH_E!T65+FC_OTH_AFF_E!T65</f>
        <v>0</v>
      </c>
      <c r="U65" s="10">
        <f>FC_OTH_CP_E!U65+FC_OTH_HH_E!U65+FC_OTH_AFF_E!U65</f>
        <v>0</v>
      </c>
      <c r="V65" s="10">
        <f>FC_OTH_CP_E!V65+FC_OTH_HH_E!V65+FC_OTH_AFF_E!V65</f>
        <v>0</v>
      </c>
      <c r="W65" s="10">
        <f>FC_OTH_CP_E!W65+FC_OTH_HH_E!W65+FC_OTH_AFF_E!W65</f>
        <v>0</v>
      </c>
      <c r="X65" s="10">
        <f>FC_OTH_CP_E!X65+FC_OTH_HH_E!X65+FC_OTH_AFF_E!X65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FC_OTH_CP_E!C66+FC_OTH_HH_E!C66+FC_OTH_AFF_E!C66</f>
        <v>0</v>
      </c>
      <c r="D66" s="10">
        <f>FC_OTH_CP_E!D66+FC_OTH_HH_E!D66+FC_OTH_AFF_E!D66</f>
        <v>0</v>
      </c>
      <c r="E66" s="10">
        <f>FC_OTH_CP_E!E66+FC_OTH_HH_E!E66+FC_OTH_AFF_E!E66</f>
        <v>0</v>
      </c>
      <c r="F66" s="10">
        <f>FC_OTH_CP_E!F66+FC_OTH_HH_E!F66+FC_OTH_AFF_E!F66</f>
        <v>0</v>
      </c>
      <c r="G66" s="10">
        <f>FC_OTH_CP_E!G66+FC_OTH_HH_E!G66+FC_OTH_AFF_E!G66</f>
        <v>0</v>
      </c>
      <c r="H66" s="10">
        <f>FC_OTH_CP_E!H66+FC_OTH_HH_E!H66+FC_OTH_AFF_E!H66</f>
        <v>0</v>
      </c>
      <c r="I66" s="10">
        <f>FC_OTH_CP_E!I66+FC_OTH_HH_E!I66+FC_OTH_AFF_E!I66</f>
        <v>0</v>
      </c>
      <c r="J66" s="10">
        <f>FC_OTH_CP_E!J66+FC_OTH_HH_E!J66+FC_OTH_AFF_E!J66</f>
        <v>0</v>
      </c>
      <c r="K66" s="10">
        <f>FC_OTH_CP_E!K66+FC_OTH_HH_E!K66+FC_OTH_AFF_E!K66</f>
        <v>0</v>
      </c>
      <c r="L66" s="10">
        <f>FC_OTH_CP_E!L66+FC_OTH_HH_E!L66+FC_OTH_AFF_E!L66</f>
        <v>0</v>
      </c>
      <c r="M66" s="10">
        <f>FC_OTH_CP_E!M66+FC_OTH_HH_E!M66+FC_OTH_AFF_E!M66</f>
        <v>0</v>
      </c>
      <c r="N66" s="10">
        <f>FC_OTH_CP_E!N66+FC_OTH_HH_E!N66+FC_OTH_AFF_E!N66</f>
        <v>0</v>
      </c>
      <c r="O66" s="10">
        <f>FC_OTH_CP_E!O66+FC_OTH_HH_E!O66+FC_OTH_AFF_E!O66</f>
        <v>10.60472914875322</v>
      </c>
      <c r="P66" s="10">
        <f>FC_OTH_CP_E!P66+FC_OTH_HH_E!P66+FC_OTH_AFF_E!P66</f>
        <v>9.7210662080825436</v>
      </c>
      <c r="Q66" s="10">
        <f>FC_OTH_CP_E!Q66+FC_OTH_HH_E!Q66+FC_OTH_AFF_E!Q66</f>
        <v>12.37222699914016</v>
      </c>
      <c r="R66" s="10">
        <f>FC_OTH_CP_E!R66+FC_OTH_HH_E!R66+FC_OTH_AFF_E!R66</f>
        <v>12.09914015477214</v>
      </c>
      <c r="S66" s="10">
        <f>FC_OTH_CP_E!S66+FC_OTH_HH_E!S66+FC_OTH_AFF_E!S66</f>
        <v>8.7153052450558892</v>
      </c>
      <c r="T66" s="10">
        <f>FC_OTH_CP_E!T66+FC_OTH_HH_E!T66+FC_OTH_AFF_E!T66</f>
        <v>12.38985382631126</v>
      </c>
      <c r="U66" s="10">
        <f>FC_OTH_CP_E!U66+FC_OTH_HH_E!U66+FC_OTH_AFF_E!U66</f>
        <v>25.62639724849527</v>
      </c>
      <c r="V66" s="10">
        <f>FC_OTH_CP_E!V66+FC_OTH_HH_E!V66+FC_OTH_AFF_E!V66</f>
        <v>31.971539122957871</v>
      </c>
      <c r="W66" s="10">
        <f>FC_OTH_CP_E!W66+FC_OTH_HH_E!W66+FC_OTH_AFF_E!W66</f>
        <v>27.959071367153911</v>
      </c>
      <c r="X66" s="10">
        <f>FC_OTH_CP_E!X66+FC_OTH_HH_E!X66+FC_OTH_AFF_E!X66</f>
        <v>31.155546001719689</v>
      </c>
    </row>
    <row r="67" spans="1:24" ht="11.25" customHeight="1" x14ac:dyDescent="0.2">
      <c r="A67" s="42" t="s">
        <v>121</v>
      </c>
      <c r="B67" s="9" t="s">
        <v>122</v>
      </c>
      <c r="C67" s="10">
        <f>FC_OTH_CP_E!C67+FC_OTH_HH_E!C67+FC_OTH_AFF_E!C67</f>
        <v>0</v>
      </c>
      <c r="D67" s="10">
        <f>FC_OTH_CP_E!D67+FC_OTH_HH_E!D67+FC_OTH_AFF_E!D67</f>
        <v>0</v>
      </c>
      <c r="E67" s="10">
        <f>FC_OTH_CP_E!E67+FC_OTH_HH_E!E67+FC_OTH_AFF_E!E67</f>
        <v>0</v>
      </c>
      <c r="F67" s="10">
        <f>FC_OTH_CP_E!F67+FC_OTH_HH_E!F67+FC_OTH_AFF_E!F67</f>
        <v>0</v>
      </c>
      <c r="G67" s="10">
        <f>FC_OTH_CP_E!G67+FC_OTH_HH_E!G67+FC_OTH_AFF_E!G67</f>
        <v>0</v>
      </c>
      <c r="H67" s="10">
        <f>FC_OTH_CP_E!H67+FC_OTH_HH_E!H67+FC_OTH_AFF_E!H67</f>
        <v>0</v>
      </c>
      <c r="I67" s="10">
        <f>FC_OTH_CP_E!I67+FC_OTH_HH_E!I67+FC_OTH_AFF_E!I67</f>
        <v>0</v>
      </c>
      <c r="J67" s="10">
        <f>FC_OTH_CP_E!J67+FC_OTH_HH_E!J67+FC_OTH_AFF_E!J67</f>
        <v>0</v>
      </c>
      <c r="K67" s="10">
        <f>FC_OTH_CP_E!K67+FC_OTH_HH_E!K67+FC_OTH_AFF_E!K67</f>
        <v>0</v>
      </c>
      <c r="L67" s="10">
        <f>FC_OTH_CP_E!L67+FC_OTH_HH_E!L67+FC_OTH_AFF_E!L67</f>
        <v>0</v>
      </c>
      <c r="M67" s="10">
        <f>FC_OTH_CP_E!M67+FC_OTH_HH_E!M67+FC_OTH_AFF_E!M67</f>
        <v>0</v>
      </c>
      <c r="N67" s="10">
        <f>FC_OTH_CP_E!N67+FC_OTH_HH_E!N67+FC_OTH_AFF_E!N67</f>
        <v>0</v>
      </c>
      <c r="O67" s="10">
        <f>FC_OTH_CP_E!O67+FC_OTH_HH_E!O67+FC_OTH_AFF_E!O67</f>
        <v>0</v>
      </c>
      <c r="P67" s="10">
        <f>FC_OTH_CP_E!P67+FC_OTH_HH_E!P67+FC_OTH_AFF_E!P67</f>
        <v>0</v>
      </c>
      <c r="Q67" s="10">
        <f>FC_OTH_CP_E!Q67+FC_OTH_HH_E!Q67+FC_OTH_AFF_E!Q67</f>
        <v>0</v>
      </c>
      <c r="R67" s="10">
        <f>FC_OTH_CP_E!R67+FC_OTH_HH_E!R67+FC_OTH_AFF_E!R67</f>
        <v>0</v>
      </c>
      <c r="S67" s="10">
        <f>FC_OTH_CP_E!S67+FC_OTH_HH_E!S67+FC_OTH_AFF_E!S67</f>
        <v>0</v>
      </c>
      <c r="T67" s="10">
        <f>FC_OTH_CP_E!T67+FC_OTH_HH_E!T67+FC_OTH_AFF_E!T67</f>
        <v>0</v>
      </c>
      <c r="U67" s="10">
        <f>FC_OTH_CP_E!U67+FC_OTH_HH_E!U67+FC_OTH_AFF_E!U67</f>
        <v>0</v>
      </c>
      <c r="V67" s="10">
        <f>FC_OTH_CP_E!V67+FC_OTH_HH_E!V67+FC_OTH_AFF_E!V67</f>
        <v>0</v>
      </c>
      <c r="W67" s="10">
        <f>FC_OTH_CP_E!W67+FC_OTH_HH_E!W67+FC_OTH_AFF_E!W67</f>
        <v>0</v>
      </c>
      <c r="X67" s="10">
        <f>FC_OTH_CP_E!X67+FC_OTH_HH_E!X67+FC_OTH_AFF_E!X67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FC_OTH_CP_E!C68+FC_OTH_HH_E!C68+FC_OTH_AFF_E!C68</f>
        <v>0</v>
      </c>
      <c r="D68" s="10">
        <f>FC_OTH_CP_E!D68+FC_OTH_HH_E!D68+FC_OTH_AFF_E!D68</f>
        <v>0</v>
      </c>
      <c r="E68" s="10">
        <f>FC_OTH_CP_E!E68+FC_OTH_HH_E!E68+FC_OTH_AFF_E!E68</f>
        <v>0</v>
      </c>
      <c r="F68" s="10">
        <f>FC_OTH_CP_E!F68+FC_OTH_HH_E!F68+FC_OTH_AFF_E!F68</f>
        <v>0</v>
      </c>
      <c r="G68" s="10">
        <f>FC_OTH_CP_E!G68+FC_OTH_HH_E!G68+FC_OTH_AFF_E!G68</f>
        <v>0</v>
      </c>
      <c r="H68" s="10">
        <f>FC_OTH_CP_E!H68+FC_OTH_HH_E!H68+FC_OTH_AFF_E!H68</f>
        <v>0</v>
      </c>
      <c r="I68" s="10">
        <f>FC_OTH_CP_E!I68+FC_OTH_HH_E!I68+FC_OTH_AFF_E!I68</f>
        <v>0</v>
      </c>
      <c r="J68" s="10">
        <f>FC_OTH_CP_E!J68+FC_OTH_HH_E!J68+FC_OTH_AFF_E!J68</f>
        <v>0</v>
      </c>
      <c r="K68" s="10">
        <f>FC_OTH_CP_E!K68+FC_OTH_HH_E!K68+FC_OTH_AFF_E!K68</f>
        <v>0</v>
      </c>
      <c r="L68" s="10">
        <f>FC_OTH_CP_E!L68+FC_OTH_HH_E!L68+FC_OTH_AFF_E!L68</f>
        <v>0</v>
      </c>
      <c r="M68" s="10">
        <f>FC_OTH_CP_E!M68+FC_OTH_HH_E!M68+FC_OTH_AFF_E!M68</f>
        <v>0</v>
      </c>
      <c r="N68" s="10">
        <f>FC_OTH_CP_E!N68+FC_OTH_HH_E!N68+FC_OTH_AFF_E!N68</f>
        <v>0</v>
      </c>
      <c r="O68" s="10">
        <f>FC_OTH_CP_E!O68+FC_OTH_HH_E!O68+FC_OTH_AFF_E!O68</f>
        <v>0</v>
      </c>
      <c r="P68" s="10">
        <f>FC_OTH_CP_E!P68+FC_OTH_HH_E!P68+FC_OTH_AFF_E!P68</f>
        <v>0</v>
      </c>
      <c r="Q68" s="10">
        <f>FC_OTH_CP_E!Q68+FC_OTH_HH_E!Q68+FC_OTH_AFF_E!Q68</f>
        <v>0</v>
      </c>
      <c r="R68" s="10">
        <f>FC_OTH_CP_E!R68+FC_OTH_HH_E!R68+FC_OTH_AFF_E!R68</f>
        <v>0</v>
      </c>
      <c r="S68" s="10">
        <f>FC_OTH_CP_E!S68+FC_OTH_HH_E!S68+FC_OTH_AFF_E!S68</f>
        <v>0</v>
      </c>
      <c r="T68" s="10">
        <f>FC_OTH_CP_E!T68+FC_OTH_HH_E!T68+FC_OTH_AFF_E!T68</f>
        <v>0</v>
      </c>
      <c r="U68" s="10">
        <f>FC_OTH_CP_E!U68+FC_OTH_HH_E!U68+FC_OTH_AFF_E!U68</f>
        <v>0</v>
      </c>
      <c r="V68" s="10">
        <f>FC_OTH_CP_E!V68+FC_OTH_HH_E!V68+FC_OTH_AFF_E!V68</f>
        <v>0</v>
      </c>
      <c r="W68" s="10">
        <f>FC_OTH_CP_E!W68+FC_OTH_HH_E!W68+FC_OTH_AFF_E!W68</f>
        <v>0</v>
      </c>
      <c r="X68" s="10">
        <f>FC_OTH_CP_E!X68+FC_OTH_HH_E!X68+FC_OTH_AFF_E!X68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FC_OTH_CP_E!C69+FC_OTH_HH_E!C69+FC_OTH_AFF_E!C69</f>
        <v>0</v>
      </c>
      <c r="D69" s="10">
        <f>FC_OTH_CP_E!D69+FC_OTH_HH_E!D69+FC_OTH_AFF_E!D69</f>
        <v>0</v>
      </c>
      <c r="E69" s="10">
        <f>FC_OTH_CP_E!E69+FC_OTH_HH_E!E69+FC_OTH_AFF_E!E69</f>
        <v>0</v>
      </c>
      <c r="F69" s="10">
        <f>FC_OTH_CP_E!F69+FC_OTH_HH_E!F69+FC_OTH_AFF_E!F69</f>
        <v>0</v>
      </c>
      <c r="G69" s="10">
        <f>FC_OTH_CP_E!G69+FC_OTH_HH_E!G69+FC_OTH_AFF_E!G69</f>
        <v>0</v>
      </c>
      <c r="H69" s="10">
        <f>FC_OTH_CP_E!H69+FC_OTH_HH_E!H69+FC_OTH_AFF_E!H69</f>
        <v>0</v>
      </c>
      <c r="I69" s="10">
        <f>FC_OTH_CP_E!I69+FC_OTH_HH_E!I69+FC_OTH_AFF_E!I69</f>
        <v>0</v>
      </c>
      <c r="J69" s="10">
        <f>FC_OTH_CP_E!J69+FC_OTH_HH_E!J69+FC_OTH_AFF_E!J69</f>
        <v>0</v>
      </c>
      <c r="K69" s="10">
        <f>FC_OTH_CP_E!K69+FC_OTH_HH_E!K69+FC_OTH_AFF_E!K69</f>
        <v>0</v>
      </c>
      <c r="L69" s="10">
        <f>FC_OTH_CP_E!L69+FC_OTH_HH_E!L69+FC_OTH_AFF_E!L69</f>
        <v>0</v>
      </c>
      <c r="M69" s="10">
        <f>FC_OTH_CP_E!M69+FC_OTH_HH_E!M69+FC_OTH_AFF_E!M69</f>
        <v>0</v>
      </c>
      <c r="N69" s="10">
        <f>FC_OTH_CP_E!N69+FC_OTH_HH_E!N69+FC_OTH_AFF_E!N69</f>
        <v>0</v>
      </c>
      <c r="O69" s="10">
        <f>FC_OTH_CP_E!O69+FC_OTH_HH_E!O69+FC_OTH_AFF_E!O69</f>
        <v>0</v>
      </c>
      <c r="P69" s="10">
        <f>FC_OTH_CP_E!P69+FC_OTH_HH_E!P69+FC_OTH_AFF_E!P69</f>
        <v>0</v>
      </c>
      <c r="Q69" s="10">
        <f>FC_OTH_CP_E!Q69+FC_OTH_HH_E!Q69+FC_OTH_AFF_E!Q69</f>
        <v>0</v>
      </c>
      <c r="R69" s="10">
        <f>FC_OTH_CP_E!R69+FC_OTH_HH_E!R69+FC_OTH_AFF_E!R69</f>
        <v>0</v>
      </c>
      <c r="S69" s="10">
        <f>FC_OTH_CP_E!S69+FC_OTH_HH_E!S69+FC_OTH_AFF_E!S69</f>
        <v>0</v>
      </c>
      <c r="T69" s="10">
        <f>FC_OTH_CP_E!T69+FC_OTH_HH_E!T69+FC_OTH_AFF_E!T69</f>
        <v>0</v>
      </c>
      <c r="U69" s="10">
        <f>FC_OTH_CP_E!U69+FC_OTH_HH_E!U69+FC_OTH_AFF_E!U69</f>
        <v>9.1840068787618296</v>
      </c>
      <c r="V69" s="10">
        <f>FC_OTH_CP_E!V69+FC_OTH_HH_E!V69+FC_OTH_AFF_E!V69</f>
        <v>9.6956147893379114</v>
      </c>
      <c r="W69" s="10">
        <f>FC_OTH_CP_E!W69+FC_OTH_HH_E!W69+FC_OTH_AFF_E!W69</f>
        <v>9.2304385210662065</v>
      </c>
      <c r="X69" s="10">
        <f>FC_OTH_CP_E!X69+FC_OTH_HH_E!X69+FC_OTH_AFF_E!X69</f>
        <v>8.7910576096302666</v>
      </c>
    </row>
    <row r="70" spans="1:24" ht="11.25" customHeight="1" x14ac:dyDescent="0.2">
      <c r="A70" s="42" t="s">
        <v>127</v>
      </c>
      <c r="B70" s="9" t="s">
        <v>128</v>
      </c>
      <c r="C70" s="10">
        <f>FC_OTH_CP_E!C70+FC_OTH_HH_E!C70+FC_OTH_AFF_E!C70</f>
        <v>4.2561478933791914</v>
      </c>
      <c r="D70" s="10">
        <f>FC_OTH_CP_E!D70+FC_OTH_HH_E!D70+FC_OTH_AFF_E!D70</f>
        <v>5.137661220980223</v>
      </c>
      <c r="E70" s="10">
        <f>FC_OTH_CP_E!E70+FC_OTH_HH_E!E70+FC_OTH_AFF_E!E70</f>
        <v>6.8766122098022358</v>
      </c>
      <c r="F70" s="10">
        <f>FC_OTH_CP_E!F70+FC_OTH_HH_E!F70+FC_OTH_AFF_E!F70</f>
        <v>8.8521066208082537</v>
      </c>
      <c r="G70" s="10">
        <f>FC_OTH_CP_E!G70+FC_OTH_HH_E!G70+FC_OTH_AFF_E!G70</f>
        <v>12.52932072226999</v>
      </c>
      <c r="H70" s="10">
        <f>FC_OTH_CP_E!H70+FC_OTH_HH_E!H70+FC_OTH_AFF_E!H70</f>
        <v>16.917884780739463</v>
      </c>
      <c r="I70" s="10">
        <f>FC_OTH_CP_E!I70+FC_OTH_HH_E!I70+FC_OTH_AFF_E!I70</f>
        <v>22.203525365434228</v>
      </c>
      <c r="J70" s="10">
        <f>FC_OTH_CP_E!J70+FC_OTH_HH_E!J70+FC_OTH_AFF_E!J70</f>
        <v>29.7810834049871</v>
      </c>
      <c r="K70" s="10">
        <f>FC_OTH_CP_E!K70+FC_OTH_HH_E!K70+FC_OTH_AFF_E!K70</f>
        <v>40.206706792777304</v>
      </c>
      <c r="L70" s="10">
        <f>FC_OTH_CP_E!L70+FC_OTH_HH_E!L70+FC_OTH_AFF_E!L70</f>
        <v>52.353138435081689</v>
      </c>
      <c r="M70" s="10">
        <f>FC_OTH_CP_E!M70+FC_OTH_HH_E!M70+FC_OTH_AFF_E!M70</f>
        <v>64.936715391229569</v>
      </c>
      <c r="N70" s="10">
        <f>FC_OTH_CP_E!N70+FC_OTH_HH_E!N70+FC_OTH_AFF_E!N70</f>
        <v>78.217024935511617</v>
      </c>
      <c r="O70" s="10">
        <f>FC_OTH_CP_E!O70+FC_OTH_HH_E!O70+FC_OTH_AFF_E!O70</f>
        <v>91.064230438521065</v>
      </c>
      <c r="P70" s="10">
        <f>FC_OTH_CP_E!P70+FC_OTH_HH_E!P70+FC_OTH_AFF_E!P70</f>
        <v>104.5311263972485</v>
      </c>
      <c r="Q70" s="10">
        <f>FC_OTH_CP_E!Q70+FC_OTH_HH_E!Q70+FC_OTH_AFF_E!Q70</f>
        <v>119.33147033533965</v>
      </c>
      <c r="R70" s="10">
        <f>FC_OTH_CP_E!R70+FC_OTH_HH_E!R70+FC_OTH_AFF_E!R70</f>
        <v>135.02639724849524</v>
      </c>
      <c r="S70" s="10">
        <f>FC_OTH_CP_E!S70+FC_OTH_HH_E!S70+FC_OTH_AFF_E!S70</f>
        <v>155.05872742906274</v>
      </c>
      <c r="T70" s="10">
        <f>FC_OTH_CP_E!T70+FC_OTH_HH_E!T70+FC_OTH_AFF_E!T70</f>
        <v>181.75503009458293</v>
      </c>
      <c r="U70" s="10">
        <f>FC_OTH_CP_E!U70+FC_OTH_HH_E!U70+FC_OTH_AFF_E!U70</f>
        <v>216.1841788478074</v>
      </c>
      <c r="V70" s="10">
        <f>FC_OTH_CP_E!V70+FC_OTH_HH_E!V70+FC_OTH_AFF_E!V70</f>
        <v>259.93379191745487</v>
      </c>
      <c r="W70" s="10">
        <f>FC_OTH_CP_E!W70+FC_OTH_HH_E!W70+FC_OTH_AFF_E!W70</f>
        <v>321.36809974204641</v>
      </c>
      <c r="X70" s="10">
        <f>FC_OTH_CP_E!X70+FC_OTH_HH_E!X70+FC_OTH_AFF_E!X70</f>
        <v>386.94763542562333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32.315821152192598</v>
      </c>
      <c r="D71" s="37">
        <f t="shared" ref="D71:W71" si="34">SUM(D72:D73)</f>
        <v>43.637145313843504</v>
      </c>
      <c r="E71" s="37">
        <f t="shared" si="34"/>
        <v>42.896732588134142</v>
      </c>
      <c r="F71" s="37">
        <f t="shared" si="34"/>
        <v>42.920636285468611</v>
      </c>
      <c r="G71" s="37">
        <f t="shared" si="34"/>
        <v>47.554256233877886</v>
      </c>
      <c r="H71" s="37">
        <f t="shared" si="34"/>
        <v>46.360017196904558</v>
      </c>
      <c r="I71" s="37">
        <f t="shared" si="34"/>
        <v>53.190971625107473</v>
      </c>
      <c r="J71" s="37">
        <f t="shared" si="34"/>
        <v>55.053998280309557</v>
      </c>
      <c r="K71" s="37">
        <f t="shared" si="34"/>
        <v>63.986844368013777</v>
      </c>
      <c r="L71" s="37">
        <f t="shared" si="34"/>
        <v>56.654256233877931</v>
      </c>
      <c r="M71" s="37">
        <f t="shared" si="34"/>
        <v>57.514101461736907</v>
      </c>
      <c r="N71" s="37">
        <f t="shared" si="34"/>
        <v>50.06208082545141</v>
      </c>
      <c r="O71" s="37">
        <f t="shared" si="34"/>
        <v>40.747119518486642</v>
      </c>
      <c r="P71" s="37">
        <f t="shared" si="34"/>
        <v>40.818744625967327</v>
      </c>
      <c r="Q71" s="37">
        <f t="shared" si="34"/>
        <v>40.914273430782437</v>
      </c>
      <c r="R71" s="37">
        <f t="shared" si="34"/>
        <v>35.839122957867581</v>
      </c>
      <c r="S71" s="37">
        <f t="shared" si="34"/>
        <v>34.189939810834055</v>
      </c>
      <c r="T71" s="37">
        <f t="shared" si="34"/>
        <v>30.282889079965578</v>
      </c>
      <c r="U71" s="37">
        <f t="shared" si="34"/>
        <v>39.269045571797029</v>
      </c>
      <c r="V71" s="37">
        <f t="shared" si="34"/>
        <v>38.898710232158216</v>
      </c>
      <c r="W71" s="37">
        <f t="shared" si="34"/>
        <v>36.386242476354255</v>
      </c>
      <c r="X71" s="37">
        <f t="shared" ref="X71" si="35">SUM(X72:X73)</f>
        <v>35.398108340498737</v>
      </c>
    </row>
    <row r="72" spans="1:24" ht="11.25" customHeight="1" x14ac:dyDescent="0.2">
      <c r="A72" s="42" t="s">
        <v>131</v>
      </c>
      <c r="B72" s="9" t="s">
        <v>132</v>
      </c>
      <c r="C72" s="10">
        <f>FC_OTH_CP_E!C72+FC_OTH_HH_E!C72+FC_OTH_AFF_E!C72</f>
        <v>0</v>
      </c>
      <c r="D72" s="10">
        <f>FC_OTH_CP_E!D72+FC_OTH_HH_E!D72+FC_OTH_AFF_E!D72</f>
        <v>0</v>
      </c>
      <c r="E72" s="10">
        <f>FC_OTH_CP_E!E72+FC_OTH_HH_E!E72+FC_OTH_AFF_E!E72</f>
        <v>0</v>
      </c>
      <c r="F72" s="10">
        <f>FC_OTH_CP_E!F72+FC_OTH_HH_E!F72+FC_OTH_AFF_E!F72</f>
        <v>0</v>
      </c>
      <c r="G72" s="10">
        <f>FC_OTH_CP_E!G72+FC_OTH_HH_E!G72+FC_OTH_AFF_E!G72</f>
        <v>0</v>
      </c>
      <c r="H72" s="10">
        <f>FC_OTH_CP_E!H72+FC_OTH_HH_E!H72+FC_OTH_AFF_E!H72</f>
        <v>0</v>
      </c>
      <c r="I72" s="10">
        <f>FC_OTH_CP_E!I72+FC_OTH_HH_E!I72+FC_OTH_AFF_E!I72</f>
        <v>0</v>
      </c>
      <c r="J72" s="10">
        <f>FC_OTH_CP_E!J72+FC_OTH_HH_E!J72+FC_OTH_AFF_E!J72</f>
        <v>0</v>
      </c>
      <c r="K72" s="10">
        <f>FC_OTH_CP_E!K72+FC_OTH_HH_E!K72+FC_OTH_AFF_E!K72</f>
        <v>0</v>
      </c>
      <c r="L72" s="10">
        <f>FC_OTH_CP_E!L72+FC_OTH_HH_E!L72+FC_OTH_AFF_E!L72</f>
        <v>0</v>
      </c>
      <c r="M72" s="10">
        <f>FC_OTH_CP_E!M72+FC_OTH_HH_E!M72+FC_OTH_AFF_E!M72</f>
        <v>0</v>
      </c>
      <c r="N72" s="10">
        <f>FC_OTH_CP_E!N72+FC_OTH_HH_E!N72+FC_OTH_AFF_E!N72</f>
        <v>0</v>
      </c>
      <c r="O72" s="10">
        <f>FC_OTH_CP_E!O72+FC_OTH_HH_E!O72+FC_OTH_AFF_E!O72</f>
        <v>0</v>
      </c>
      <c r="P72" s="10">
        <f>FC_OTH_CP_E!P72+FC_OTH_HH_E!P72+FC_OTH_AFF_E!P72</f>
        <v>0</v>
      </c>
      <c r="Q72" s="10">
        <f>FC_OTH_CP_E!Q72+FC_OTH_HH_E!Q72+FC_OTH_AFF_E!Q72</f>
        <v>0</v>
      </c>
      <c r="R72" s="10">
        <f>FC_OTH_CP_E!R72+FC_OTH_HH_E!R72+FC_OTH_AFF_E!R72</f>
        <v>0</v>
      </c>
      <c r="S72" s="10">
        <f>FC_OTH_CP_E!S72+FC_OTH_HH_E!S72+FC_OTH_AFF_E!S72</f>
        <v>0</v>
      </c>
      <c r="T72" s="10">
        <f>FC_OTH_CP_E!T72+FC_OTH_HH_E!T72+FC_OTH_AFF_E!T72</f>
        <v>0</v>
      </c>
      <c r="U72" s="10">
        <f>FC_OTH_CP_E!U72+FC_OTH_HH_E!U72+FC_OTH_AFF_E!U72</f>
        <v>0</v>
      </c>
      <c r="V72" s="10">
        <f>FC_OTH_CP_E!V72+FC_OTH_HH_E!V72+FC_OTH_AFF_E!V72</f>
        <v>0</v>
      </c>
      <c r="W72" s="10">
        <f>FC_OTH_CP_E!W72+FC_OTH_HH_E!W72+FC_OTH_AFF_E!W72</f>
        <v>0</v>
      </c>
      <c r="X72" s="10">
        <f>FC_OTH_CP_E!X72+FC_OTH_HH_E!X72+FC_OTH_AFF_E!X72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FC_OTH_CP_E!C73+FC_OTH_HH_E!C73+FC_OTH_AFF_E!C73</f>
        <v>32.315821152192598</v>
      </c>
      <c r="D73" s="10">
        <f>FC_OTH_CP_E!D73+FC_OTH_HH_E!D73+FC_OTH_AFF_E!D73</f>
        <v>43.637145313843504</v>
      </c>
      <c r="E73" s="10">
        <f>FC_OTH_CP_E!E73+FC_OTH_HH_E!E73+FC_OTH_AFF_E!E73</f>
        <v>42.896732588134142</v>
      </c>
      <c r="F73" s="10">
        <f>FC_OTH_CP_E!F73+FC_OTH_HH_E!F73+FC_OTH_AFF_E!F73</f>
        <v>42.920636285468611</v>
      </c>
      <c r="G73" s="10">
        <f>FC_OTH_CP_E!G73+FC_OTH_HH_E!G73+FC_OTH_AFF_E!G73</f>
        <v>47.554256233877886</v>
      </c>
      <c r="H73" s="10">
        <f>FC_OTH_CP_E!H73+FC_OTH_HH_E!H73+FC_OTH_AFF_E!H73</f>
        <v>46.360017196904558</v>
      </c>
      <c r="I73" s="10">
        <f>FC_OTH_CP_E!I73+FC_OTH_HH_E!I73+FC_OTH_AFF_E!I73</f>
        <v>53.190971625107473</v>
      </c>
      <c r="J73" s="10">
        <f>FC_OTH_CP_E!J73+FC_OTH_HH_E!J73+FC_OTH_AFF_E!J73</f>
        <v>55.053998280309557</v>
      </c>
      <c r="K73" s="10">
        <f>FC_OTH_CP_E!K73+FC_OTH_HH_E!K73+FC_OTH_AFF_E!K73</f>
        <v>63.986844368013777</v>
      </c>
      <c r="L73" s="10">
        <f>FC_OTH_CP_E!L73+FC_OTH_HH_E!L73+FC_OTH_AFF_E!L73</f>
        <v>56.654256233877931</v>
      </c>
      <c r="M73" s="10">
        <f>FC_OTH_CP_E!M73+FC_OTH_HH_E!M73+FC_OTH_AFF_E!M73</f>
        <v>57.514101461736907</v>
      </c>
      <c r="N73" s="10">
        <f>FC_OTH_CP_E!N73+FC_OTH_HH_E!N73+FC_OTH_AFF_E!N73</f>
        <v>50.06208082545141</v>
      </c>
      <c r="O73" s="10">
        <f>FC_OTH_CP_E!O73+FC_OTH_HH_E!O73+FC_OTH_AFF_E!O73</f>
        <v>40.747119518486642</v>
      </c>
      <c r="P73" s="10">
        <f>FC_OTH_CP_E!P73+FC_OTH_HH_E!P73+FC_OTH_AFF_E!P73</f>
        <v>40.818744625967327</v>
      </c>
      <c r="Q73" s="10">
        <f>FC_OTH_CP_E!Q73+FC_OTH_HH_E!Q73+FC_OTH_AFF_E!Q73</f>
        <v>40.914273430782437</v>
      </c>
      <c r="R73" s="10">
        <f>FC_OTH_CP_E!R73+FC_OTH_HH_E!R73+FC_OTH_AFF_E!R73</f>
        <v>35.839122957867581</v>
      </c>
      <c r="S73" s="10">
        <f>FC_OTH_CP_E!S73+FC_OTH_HH_E!S73+FC_OTH_AFF_E!S73</f>
        <v>34.189939810834055</v>
      </c>
      <c r="T73" s="10">
        <f>FC_OTH_CP_E!T73+FC_OTH_HH_E!T73+FC_OTH_AFF_E!T73</f>
        <v>30.282889079965578</v>
      </c>
      <c r="U73" s="10">
        <f>FC_OTH_CP_E!U73+FC_OTH_HH_E!U73+FC_OTH_AFF_E!U73</f>
        <v>39.269045571797029</v>
      </c>
      <c r="V73" s="10">
        <f>FC_OTH_CP_E!V73+FC_OTH_HH_E!V73+FC_OTH_AFF_E!V73</f>
        <v>38.898710232158216</v>
      </c>
      <c r="W73" s="10">
        <f>FC_OTH_CP_E!W73+FC_OTH_HH_E!W73+FC_OTH_AFF_E!W73</f>
        <v>36.386242476354255</v>
      </c>
      <c r="X73" s="10">
        <f>FC_OTH_CP_E!X73+FC_OTH_HH_E!X73+FC_OTH_AFF_E!X73</f>
        <v>35.398108340498737</v>
      </c>
    </row>
    <row r="74" spans="1:24" ht="11.25" customHeight="1" x14ac:dyDescent="0.2">
      <c r="A74" s="35" t="s">
        <v>135</v>
      </c>
      <c r="B74" s="36" t="s">
        <v>136</v>
      </c>
      <c r="C74" s="37">
        <f>FC_OTH_CP_E!C74+FC_OTH_HH_E!C74+FC_OTH_AFF_E!C74</f>
        <v>0</v>
      </c>
      <c r="D74" s="37">
        <f>FC_OTH_CP_E!D74+FC_OTH_HH_E!D74+FC_OTH_AFF_E!D74</f>
        <v>0</v>
      </c>
      <c r="E74" s="37">
        <f>FC_OTH_CP_E!E74+FC_OTH_HH_E!E74+FC_OTH_AFF_E!E74</f>
        <v>0</v>
      </c>
      <c r="F74" s="37">
        <f>FC_OTH_CP_E!F74+FC_OTH_HH_E!F74+FC_OTH_AFF_E!F74</f>
        <v>0</v>
      </c>
      <c r="G74" s="37">
        <f>FC_OTH_CP_E!G74+FC_OTH_HH_E!G74+FC_OTH_AFF_E!G74</f>
        <v>0</v>
      </c>
      <c r="H74" s="37">
        <f>FC_OTH_CP_E!H74+FC_OTH_HH_E!H74+FC_OTH_AFF_E!H74</f>
        <v>0</v>
      </c>
      <c r="I74" s="37">
        <f>FC_OTH_CP_E!I74+FC_OTH_HH_E!I74+FC_OTH_AFF_E!I74</f>
        <v>0</v>
      </c>
      <c r="J74" s="37">
        <f>FC_OTH_CP_E!J74+FC_OTH_HH_E!J74+FC_OTH_AFF_E!J74</f>
        <v>0</v>
      </c>
      <c r="K74" s="37">
        <f>FC_OTH_CP_E!K74+FC_OTH_HH_E!K74+FC_OTH_AFF_E!K74</f>
        <v>0</v>
      </c>
      <c r="L74" s="37">
        <f>FC_OTH_CP_E!L74+FC_OTH_HH_E!L74+FC_OTH_AFF_E!L74</f>
        <v>0</v>
      </c>
      <c r="M74" s="37">
        <f>FC_OTH_CP_E!M74+FC_OTH_HH_E!M74+FC_OTH_AFF_E!M74</f>
        <v>0</v>
      </c>
      <c r="N74" s="37">
        <f>FC_OTH_CP_E!N74+FC_OTH_HH_E!N74+FC_OTH_AFF_E!N74</f>
        <v>0</v>
      </c>
      <c r="O74" s="37">
        <f>FC_OTH_CP_E!O74+FC_OTH_HH_E!O74+FC_OTH_AFF_E!O74</f>
        <v>0</v>
      </c>
      <c r="P74" s="37">
        <f>FC_OTH_CP_E!P74+FC_OTH_HH_E!P74+FC_OTH_AFF_E!P74</f>
        <v>0</v>
      </c>
      <c r="Q74" s="37">
        <f>FC_OTH_CP_E!Q74+FC_OTH_HH_E!Q74+FC_OTH_AFF_E!Q74</f>
        <v>0</v>
      </c>
      <c r="R74" s="37">
        <f>FC_OTH_CP_E!R74+FC_OTH_HH_E!R74+FC_OTH_AFF_E!R74</f>
        <v>0</v>
      </c>
      <c r="S74" s="37">
        <f>FC_OTH_CP_E!S74+FC_OTH_HH_E!S74+FC_OTH_AFF_E!S74</f>
        <v>0</v>
      </c>
      <c r="T74" s="37">
        <f>FC_OTH_CP_E!T74+FC_OTH_HH_E!T74+FC_OTH_AFF_E!T74</f>
        <v>0</v>
      </c>
      <c r="U74" s="37">
        <f>FC_OTH_CP_E!U74+FC_OTH_HH_E!U74+FC_OTH_AFF_E!U74</f>
        <v>0</v>
      </c>
      <c r="V74" s="37">
        <f>FC_OTH_CP_E!V74+FC_OTH_HH_E!V74+FC_OTH_AFF_E!V74</f>
        <v>0</v>
      </c>
      <c r="W74" s="37">
        <f>FC_OTH_CP_E!W74+FC_OTH_HH_E!W74+FC_OTH_AFF_E!W74</f>
        <v>0</v>
      </c>
      <c r="X74" s="37">
        <f>FC_OTH_CP_E!X74+FC_OTH_HH_E!X74+FC_OTH_AFF_E!X74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FC_OTH_CP_E!C75+FC_OTH_HH_E!C75+FC_OTH_AFF_E!C75</f>
        <v>807.68125537403262</v>
      </c>
      <c r="D75" s="37">
        <f>FC_OTH_CP_E!D75+FC_OTH_HH_E!D75+FC_OTH_AFF_E!D75</f>
        <v>803.81195184866726</v>
      </c>
      <c r="E75" s="37">
        <f>FC_OTH_CP_E!E75+FC_OTH_HH_E!E75+FC_OTH_AFF_E!E75</f>
        <v>878.78572656921745</v>
      </c>
      <c r="F75" s="37">
        <f>FC_OTH_CP_E!F75+FC_OTH_HH_E!F75+FC_OTH_AFF_E!F75</f>
        <v>795.54780739466901</v>
      </c>
      <c r="G75" s="37">
        <f>FC_OTH_CP_E!G75+FC_OTH_HH_E!G75+FC_OTH_AFF_E!G75</f>
        <v>764.85623387790179</v>
      </c>
      <c r="H75" s="37">
        <f>FC_OTH_CP_E!H75+FC_OTH_HH_E!H75+FC_OTH_AFF_E!H75</f>
        <v>670.58374892519316</v>
      </c>
      <c r="I75" s="37">
        <f>FC_OTH_CP_E!I75+FC_OTH_HH_E!I75+FC_OTH_AFF_E!I75</f>
        <v>686.96861564918333</v>
      </c>
      <c r="J75" s="37">
        <f>FC_OTH_CP_E!J75+FC_OTH_HH_E!J75+FC_OTH_AFF_E!J75</f>
        <v>697.54952708512474</v>
      </c>
      <c r="K75" s="37">
        <f>FC_OTH_CP_E!K75+FC_OTH_HH_E!K75+FC_OTH_AFF_E!K75</f>
        <v>670.72708512467784</v>
      </c>
      <c r="L75" s="37">
        <f>FC_OTH_CP_E!L75+FC_OTH_HH_E!L75+FC_OTH_AFF_E!L75</f>
        <v>711.85631986242493</v>
      </c>
      <c r="M75" s="37">
        <f>FC_OTH_CP_E!M75+FC_OTH_HH_E!M75+FC_OTH_AFF_E!M75</f>
        <v>728.0739466895958</v>
      </c>
      <c r="N75" s="37">
        <f>FC_OTH_CP_E!N75+FC_OTH_HH_E!N75+FC_OTH_AFF_E!N75</f>
        <v>642.85365434221831</v>
      </c>
      <c r="O75" s="37">
        <f>FC_OTH_CP_E!O75+FC_OTH_HH_E!O75+FC_OTH_AFF_E!O75</f>
        <v>560.49965606190869</v>
      </c>
      <c r="P75" s="37">
        <f>FC_OTH_CP_E!P75+FC_OTH_HH_E!P75+FC_OTH_AFF_E!P75</f>
        <v>574.71100601891669</v>
      </c>
      <c r="Q75" s="37">
        <f>FC_OTH_CP_E!Q75+FC_OTH_HH_E!Q75+FC_OTH_AFF_E!Q75</f>
        <v>507.42811693895067</v>
      </c>
      <c r="R75" s="37">
        <f>FC_OTH_CP_E!R75+FC_OTH_HH_E!R75+FC_OTH_AFF_E!R75</f>
        <v>512.92269991401554</v>
      </c>
      <c r="S75" s="37">
        <f>FC_OTH_CP_E!S75+FC_OTH_HH_E!S75+FC_OTH_AFF_E!S75</f>
        <v>529.91547721410166</v>
      </c>
      <c r="T75" s="37">
        <f>FC_OTH_CP_E!T75+FC_OTH_HH_E!T75+FC_OTH_AFF_E!T75</f>
        <v>570.71951848667231</v>
      </c>
      <c r="U75" s="37">
        <f>FC_OTH_CP_E!U75+FC_OTH_HH_E!U75+FC_OTH_AFF_E!U75</f>
        <v>565.6383490971624</v>
      </c>
      <c r="V75" s="37">
        <f>FC_OTH_CP_E!V75+FC_OTH_HH_E!V75+FC_OTH_AFF_E!V75</f>
        <v>588.70808254514191</v>
      </c>
      <c r="W75" s="37">
        <f>FC_OTH_CP_E!W75+FC_OTH_HH_E!W75+FC_OTH_AFF_E!W75</f>
        <v>575.23404987102299</v>
      </c>
      <c r="X75" s="37">
        <f>FC_OTH_CP_E!X75+FC_OTH_HH_E!X75+FC_OTH_AFF_E!X75</f>
        <v>597.52106620808263</v>
      </c>
    </row>
    <row r="76" spans="1:24" ht="11.25" customHeight="1" x14ac:dyDescent="0.2">
      <c r="A76" s="38" t="s">
        <v>139</v>
      </c>
      <c r="B76" s="39" t="s">
        <v>140</v>
      </c>
      <c r="C76" s="40">
        <f>FC_OTH_CP_E!C76+FC_OTH_HH_E!C76+FC_OTH_AFF_E!C76</f>
        <v>4558.0783209773244</v>
      </c>
      <c r="D76" s="40">
        <f>FC_OTH_CP_E!D76+FC_OTH_HH_E!D76+FC_OTH_AFF_E!D76</f>
        <v>4700.4048071808538</v>
      </c>
      <c r="E76" s="40">
        <f>FC_OTH_CP_E!E76+FC_OTH_HH_E!E76+FC_OTH_AFF_E!E76</f>
        <v>4784.0725543921662</v>
      </c>
      <c r="F76" s="40">
        <f>FC_OTH_CP_E!F76+FC_OTH_HH_E!F76+FC_OTH_AFF_E!F76</f>
        <v>4973.5358741913888</v>
      </c>
      <c r="G76" s="40">
        <f>FC_OTH_CP_E!G76+FC_OTH_HH_E!G76+FC_OTH_AFF_E!G76</f>
        <v>5121.6210834679414</v>
      </c>
      <c r="H76" s="40">
        <f>FC_OTH_CP_E!H76+FC_OTH_HH_E!H76+FC_OTH_AFF_E!H76</f>
        <v>5265.7023363986418</v>
      </c>
      <c r="I76" s="40">
        <f>FC_OTH_CP_E!I76+FC_OTH_HH_E!I76+FC_OTH_AFF_E!I76</f>
        <v>5369.556834723493</v>
      </c>
      <c r="J76" s="40">
        <f>FC_OTH_CP_E!J76+FC_OTH_HH_E!J76+FC_OTH_AFF_E!J76</f>
        <v>5501.112226666316</v>
      </c>
      <c r="K76" s="40">
        <f>FC_OTH_CP_E!K76+FC_OTH_HH_E!K76+FC_OTH_AFF_E!K76</f>
        <v>5581.7703964137982</v>
      </c>
      <c r="L76" s="40">
        <f>FC_OTH_CP_E!L76+FC_OTH_HH_E!L76+FC_OTH_AFF_E!L76</f>
        <v>5717.9087058745117</v>
      </c>
      <c r="M76" s="40">
        <f>FC_OTH_CP_E!M76+FC_OTH_HH_E!M76+FC_OTH_AFF_E!M76</f>
        <v>5741.8310700982802</v>
      </c>
      <c r="N76" s="40">
        <f>FC_OTH_CP_E!N76+FC_OTH_HH_E!N76+FC_OTH_AFF_E!N76</f>
        <v>5761.7124305918214</v>
      </c>
      <c r="O76" s="40">
        <f>FC_OTH_CP_E!O76+FC_OTH_HH_E!O76+FC_OTH_AFF_E!O76</f>
        <v>5802.5740786456336</v>
      </c>
      <c r="P76" s="40">
        <f>FC_OTH_CP_E!P76+FC_OTH_HH_E!P76+FC_OTH_AFF_E!P76</f>
        <v>5845.3938899397363</v>
      </c>
      <c r="Q76" s="40">
        <f>FC_OTH_CP_E!Q76+FC_OTH_HH_E!Q76+FC_OTH_AFF_E!Q76</f>
        <v>5732.2731666891987</v>
      </c>
      <c r="R76" s="40">
        <f>FC_OTH_CP_E!R76+FC_OTH_HH_E!R76+FC_OTH_AFF_E!R76</f>
        <v>5802.2688298593739</v>
      </c>
      <c r="S76" s="40">
        <f>FC_OTH_CP_E!S76+FC_OTH_HH_E!S76+FC_OTH_AFF_E!S76</f>
        <v>5773.0323441461151</v>
      </c>
      <c r="T76" s="40">
        <f>FC_OTH_CP_E!T76+FC_OTH_HH_E!T76+FC_OTH_AFF_E!T76</f>
        <v>5849.5644273771568</v>
      </c>
      <c r="U76" s="40">
        <f>FC_OTH_CP_E!U76+FC_OTH_HH_E!U76+FC_OTH_AFF_E!U76</f>
        <v>5965.6186430557282</v>
      </c>
      <c r="V76" s="40">
        <f>FC_OTH_CP_E!V76+FC_OTH_HH_E!V76+FC_OTH_AFF_E!V76</f>
        <v>5973.6410745115882</v>
      </c>
      <c r="W76" s="40">
        <f>FC_OTH_CP_E!W76+FC_OTH_HH_E!W76+FC_OTH_AFF_E!W76</f>
        <v>5866.8518294915602</v>
      </c>
      <c r="X76" s="40">
        <f>FC_OTH_CP_E!X76+FC_OTH_HH_E!X76+FC_OTH_AFF_E!X76</f>
        <v>5895.2295043628565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203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6416.8193355946933</v>
      </c>
      <c r="D2" s="31">
        <f t="shared" ref="D2:W2" si="1">SUM(D3,D17,D22,D25,D26,D51,D52,D71,D74,D75,D76)</f>
        <v>6781.64109264947</v>
      </c>
      <c r="E2" s="31">
        <f t="shared" si="1"/>
        <v>6730.9177822511519</v>
      </c>
      <c r="F2" s="31">
        <f t="shared" si="1"/>
        <v>7021.8603797803826</v>
      </c>
      <c r="G2" s="31">
        <f t="shared" si="1"/>
        <v>7484.3510060818708</v>
      </c>
      <c r="H2" s="31">
        <f t="shared" si="1"/>
        <v>7124.6700062180735</v>
      </c>
      <c r="I2" s="31">
        <f t="shared" si="1"/>
        <v>7265.6706782316614</v>
      </c>
      <c r="J2" s="31">
        <f t="shared" si="1"/>
        <v>6984.2774029345865</v>
      </c>
      <c r="K2" s="31">
        <f t="shared" si="1"/>
        <v>7298.8326492082961</v>
      </c>
      <c r="L2" s="31">
        <f t="shared" si="1"/>
        <v>7517.7038907412343</v>
      </c>
      <c r="M2" s="31">
        <f t="shared" si="1"/>
        <v>8080.4680434430784</v>
      </c>
      <c r="N2" s="31">
        <f t="shared" si="1"/>
        <v>7205.243299035501</v>
      </c>
      <c r="O2" s="31">
        <f t="shared" si="1"/>
        <v>7490.4606650600799</v>
      </c>
      <c r="P2" s="31">
        <f t="shared" si="1"/>
        <v>7503.6422992260659</v>
      </c>
      <c r="Q2" s="31">
        <f t="shared" si="1"/>
        <v>6617.5909654854131</v>
      </c>
      <c r="R2" s="31">
        <f t="shared" si="1"/>
        <v>6913.1895521293636</v>
      </c>
      <c r="S2" s="31">
        <f t="shared" si="1"/>
        <v>6931.5681137075917</v>
      </c>
      <c r="T2" s="31">
        <f t="shared" si="1"/>
        <v>7048.4119768182572</v>
      </c>
      <c r="U2" s="31">
        <f t="shared" si="1"/>
        <v>7024.9402251709507</v>
      </c>
      <c r="V2" s="31">
        <f t="shared" si="1"/>
        <v>6842.7575835399612</v>
      </c>
      <c r="W2" s="31">
        <f t="shared" si="1"/>
        <v>6477.1334288036887</v>
      </c>
      <c r="X2" s="31">
        <f t="shared" ref="X2" si="2">SUM(X3,X17,X22,X25,X26,X51,X52,X71,X74,X75,X76)</f>
        <v>6698.743089917456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0.47773000859845233</v>
      </c>
      <c r="D3" s="34">
        <f t="shared" ref="D3:W3" si="4">SUM(D4,D8,D11)</f>
        <v>0.47773000859845244</v>
      </c>
      <c r="E3" s="34">
        <f t="shared" si="4"/>
        <v>0.47773000859845222</v>
      </c>
      <c r="F3" s="34">
        <f t="shared" si="4"/>
        <v>0.95537403267411847</v>
      </c>
      <c r="G3" s="34">
        <f t="shared" si="4"/>
        <v>0.47773000859845233</v>
      </c>
      <c r="H3" s="34">
        <f t="shared" si="4"/>
        <v>0.95537403267411891</v>
      </c>
      <c r="I3" s="34">
        <f t="shared" si="4"/>
        <v>0.95537403267411869</v>
      </c>
      <c r="J3" s="34">
        <f t="shared" si="4"/>
        <v>2.3884780739466889</v>
      </c>
      <c r="K3" s="34">
        <f t="shared" si="4"/>
        <v>3.3438521066208087</v>
      </c>
      <c r="L3" s="34">
        <f t="shared" si="4"/>
        <v>3.8214961306964739</v>
      </c>
      <c r="M3" s="34">
        <f t="shared" si="4"/>
        <v>3.8214961306964743</v>
      </c>
      <c r="N3" s="34">
        <f t="shared" si="4"/>
        <v>3.8214961306964761</v>
      </c>
      <c r="O3" s="34">
        <f t="shared" si="4"/>
        <v>3.8214961306964779</v>
      </c>
      <c r="P3" s="34">
        <f t="shared" si="4"/>
        <v>2.3884780739466884</v>
      </c>
      <c r="Q3" s="34">
        <f t="shared" si="4"/>
        <v>0.95537403267411836</v>
      </c>
      <c r="R3" s="34">
        <f t="shared" si="4"/>
        <v>4.7675838349097148</v>
      </c>
      <c r="S3" s="34">
        <f t="shared" si="4"/>
        <v>5.6080825451418743</v>
      </c>
      <c r="T3" s="34">
        <f t="shared" si="4"/>
        <v>5.6158211521926127</v>
      </c>
      <c r="U3" s="34">
        <f t="shared" si="4"/>
        <v>5.331556319862421</v>
      </c>
      <c r="V3" s="34">
        <f t="shared" si="4"/>
        <v>3.7436801375752373</v>
      </c>
      <c r="W3" s="34">
        <f t="shared" si="4"/>
        <v>4.347463456577823</v>
      </c>
      <c r="X3" s="34">
        <f t="shared" ref="X3" si="5">SUM(X4,X8,X11)</f>
        <v>2.8107480653482342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f>FC_OTH_CP_SH_E!C5+FC_OTH_CP_SC_E!C5+FC_OTH_CP_HW_E!C5+FC_OTH_CP_CA_E!C5+FC_OTH_CP_VE_E!C5+FC_OTH_CP_SL_E!C5+FC_OTH_CP_BL_E!C5+FC_OTH_CP_CR_E!C5+FC_OTH_CP_BT_E!C5+FC_OTH_CP_IT_E!C5</f>
        <v>0</v>
      </c>
      <c r="D5" s="10">
        <f>FC_OTH_CP_SH_E!D5+FC_OTH_CP_SC_E!D5+FC_OTH_CP_HW_E!D5+FC_OTH_CP_CA_E!D5+FC_OTH_CP_VE_E!D5+FC_OTH_CP_SL_E!D5+FC_OTH_CP_BL_E!D5+FC_OTH_CP_CR_E!D5+FC_OTH_CP_BT_E!D5+FC_OTH_CP_IT_E!D5</f>
        <v>0</v>
      </c>
      <c r="E5" s="10">
        <f>FC_OTH_CP_SH_E!E5+FC_OTH_CP_SC_E!E5+FC_OTH_CP_HW_E!E5+FC_OTH_CP_CA_E!E5+FC_OTH_CP_VE_E!E5+FC_OTH_CP_SL_E!E5+FC_OTH_CP_BL_E!E5+FC_OTH_CP_CR_E!E5+FC_OTH_CP_BT_E!E5+FC_OTH_CP_IT_E!E5</f>
        <v>0</v>
      </c>
      <c r="F5" s="10">
        <f>FC_OTH_CP_SH_E!F5+FC_OTH_CP_SC_E!F5+FC_OTH_CP_HW_E!F5+FC_OTH_CP_CA_E!F5+FC_OTH_CP_VE_E!F5+FC_OTH_CP_SL_E!F5+FC_OTH_CP_BL_E!F5+FC_OTH_CP_CR_E!F5+FC_OTH_CP_BT_E!F5+FC_OTH_CP_IT_E!F5</f>
        <v>0</v>
      </c>
      <c r="G5" s="10">
        <f>FC_OTH_CP_SH_E!G5+FC_OTH_CP_SC_E!G5+FC_OTH_CP_HW_E!G5+FC_OTH_CP_CA_E!G5+FC_OTH_CP_VE_E!G5+FC_OTH_CP_SL_E!G5+FC_OTH_CP_BL_E!G5+FC_OTH_CP_CR_E!G5+FC_OTH_CP_BT_E!G5+FC_OTH_CP_IT_E!G5</f>
        <v>0</v>
      </c>
      <c r="H5" s="10">
        <f>FC_OTH_CP_SH_E!H5+FC_OTH_CP_SC_E!H5+FC_OTH_CP_HW_E!H5+FC_OTH_CP_CA_E!H5+FC_OTH_CP_VE_E!H5+FC_OTH_CP_SL_E!H5+FC_OTH_CP_BL_E!H5+FC_OTH_CP_CR_E!H5+FC_OTH_CP_BT_E!H5+FC_OTH_CP_IT_E!H5</f>
        <v>0</v>
      </c>
      <c r="I5" s="10">
        <f>FC_OTH_CP_SH_E!I5+FC_OTH_CP_SC_E!I5+FC_OTH_CP_HW_E!I5+FC_OTH_CP_CA_E!I5+FC_OTH_CP_VE_E!I5+FC_OTH_CP_SL_E!I5+FC_OTH_CP_BL_E!I5+FC_OTH_CP_CR_E!I5+FC_OTH_CP_BT_E!I5+FC_OTH_CP_IT_E!I5</f>
        <v>0</v>
      </c>
      <c r="J5" s="10">
        <f>FC_OTH_CP_SH_E!J5+FC_OTH_CP_SC_E!J5+FC_OTH_CP_HW_E!J5+FC_OTH_CP_CA_E!J5+FC_OTH_CP_VE_E!J5+FC_OTH_CP_SL_E!J5+FC_OTH_CP_BL_E!J5+FC_OTH_CP_CR_E!J5+FC_OTH_CP_BT_E!J5+FC_OTH_CP_IT_E!J5</f>
        <v>0</v>
      </c>
      <c r="K5" s="10">
        <f>FC_OTH_CP_SH_E!K5+FC_OTH_CP_SC_E!K5+FC_OTH_CP_HW_E!K5+FC_OTH_CP_CA_E!K5+FC_OTH_CP_VE_E!K5+FC_OTH_CP_SL_E!K5+FC_OTH_CP_BL_E!K5+FC_OTH_CP_CR_E!K5+FC_OTH_CP_BT_E!K5+FC_OTH_CP_IT_E!K5</f>
        <v>0</v>
      </c>
      <c r="L5" s="10">
        <f>FC_OTH_CP_SH_E!L5+FC_OTH_CP_SC_E!L5+FC_OTH_CP_HW_E!L5+FC_OTH_CP_CA_E!L5+FC_OTH_CP_VE_E!L5+FC_OTH_CP_SL_E!L5+FC_OTH_CP_BL_E!L5+FC_OTH_CP_CR_E!L5+FC_OTH_CP_BT_E!L5+FC_OTH_CP_IT_E!L5</f>
        <v>0</v>
      </c>
      <c r="M5" s="10">
        <f>FC_OTH_CP_SH_E!M5+FC_OTH_CP_SC_E!M5+FC_OTH_CP_HW_E!M5+FC_OTH_CP_CA_E!M5+FC_OTH_CP_VE_E!M5+FC_OTH_CP_SL_E!M5+FC_OTH_CP_BL_E!M5+FC_OTH_CP_CR_E!M5+FC_OTH_CP_BT_E!M5+FC_OTH_CP_IT_E!M5</f>
        <v>0</v>
      </c>
      <c r="N5" s="10">
        <f>FC_OTH_CP_SH_E!N5+FC_OTH_CP_SC_E!N5+FC_OTH_CP_HW_E!N5+FC_OTH_CP_CA_E!N5+FC_OTH_CP_VE_E!N5+FC_OTH_CP_SL_E!N5+FC_OTH_CP_BL_E!N5+FC_OTH_CP_CR_E!N5+FC_OTH_CP_BT_E!N5+FC_OTH_CP_IT_E!N5</f>
        <v>0</v>
      </c>
      <c r="O5" s="10">
        <f>FC_OTH_CP_SH_E!O5+FC_OTH_CP_SC_E!O5+FC_OTH_CP_HW_E!O5+FC_OTH_CP_CA_E!O5+FC_OTH_CP_VE_E!O5+FC_OTH_CP_SL_E!O5+FC_OTH_CP_BL_E!O5+FC_OTH_CP_CR_E!O5+FC_OTH_CP_BT_E!O5+FC_OTH_CP_IT_E!O5</f>
        <v>0</v>
      </c>
      <c r="P5" s="10">
        <f>FC_OTH_CP_SH_E!P5+FC_OTH_CP_SC_E!P5+FC_OTH_CP_HW_E!P5+FC_OTH_CP_CA_E!P5+FC_OTH_CP_VE_E!P5+FC_OTH_CP_SL_E!P5+FC_OTH_CP_BL_E!P5+FC_OTH_CP_CR_E!P5+FC_OTH_CP_BT_E!P5+FC_OTH_CP_IT_E!P5</f>
        <v>0</v>
      </c>
      <c r="Q5" s="10">
        <f>FC_OTH_CP_SH_E!Q5+FC_OTH_CP_SC_E!Q5+FC_OTH_CP_HW_E!Q5+FC_OTH_CP_CA_E!Q5+FC_OTH_CP_VE_E!Q5+FC_OTH_CP_SL_E!Q5+FC_OTH_CP_BL_E!Q5+FC_OTH_CP_CR_E!Q5+FC_OTH_CP_BT_E!Q5+FC_OTH_CP_IT_E!Q5</f>
        <v>0</v>
      </c>
      <c r="R5" s="10">
        <f>FC_OTH_CP_SH_E!R5+FC_OTH_CP_SC_E!R5+FC_OTH_CP_HW_E!R5+FC_OTH_CP_CA_E!R5+FC_OTH_CP_VE_E!R5+FC_OTH_CP_SL_E!R5+FC_OTH_CP_BL_E!R5+FC_OTH_CP_CR_E!R5+FC_OTH_CP_BT_E!R5+FC_OTH_CP_IT_E!R5</f>
        <v>0</v>
      </c>
      <c r="S5" s="10">
        <f>FC_OTH_CP_SH_E!S5+FC_OTH_CP_SC_E!S5+FC_OTH_CP_HW_E!S5+FC_OTH_CP_CA_E!S5+FC_OTH_CP_VE_E!S5+FC_OTH_CP_SL_E!S5+FC_OTH_CP_BL_E!S5+FC_OTH_CP_CR_E!S5+FC_OTH_CP_BT_E!S5+FC_OTH_CP_IT_E!S5</f>
        <v>0</v>
      </c>
      <c r="T5" s="10">
        <f>FC_OTH_CP_SH_E!T5+FC_OTH_CP_SC_E!T5+FC_OTH_CP_HW_E!T5+FC_OTH_CP_CA_E!T5+FC_OTH_CP_VE_E!T5+FC_OTH_CP_SL_E!T5+FC_OTH_CP_BL_E!T5+FC_OTH_CP_CR_E!T5+FC_OTH_CP_BT_E!T5+FC_OTH_CP_IT_E!T5</f>
        <v>0</v>
      </c>
      <c r="U5" s="10">
        <f>FC_OTH_CP_SH_E!U5+FC_OTH_CP_SC_E!U5+FC_OTH_CP_HW_E!U5+FC_OTH_CP_CA_E!U5+FC_OTH_CP_VE_E!U5+FC_OTH_CP_SL_E!U5+FC_OTH_CP_BL_E!U5+FC_OTH_CP_CR_E!U5+FC_OTH_CP_BT_E!U5+FC_OTH_CP_IT_E!U5</f>
        <v>0</v>
      </c>
      <c r="V5" s="10">
        <f>FC_OTH_CP_SH_E!V5+FC_OTH_CP_SC_E!V5+FC_OTH_CP_HW_E!V5+FC_OTH_CP_CA_E!V5+FC_OTH_CP_VE_E!V5+FC_OTH_CP_SL_E!V5+FC_OTH_CP_BL_E!V5+FC_OTH_CP_CR_E!V5+FC_OTH_CP_BT_E!V5+FC_OTH_CP_IT_E!V5</f>
        <v>0</v>
      </c>
      <c r="W5" s="10">
        <f>FC_OTH_CP_SH_E!W5+FC_OTH_CP_SC_E!W5+FC_OTH_CP_HW_E!W5+FC_OTH_CP_CA_E!W5+FC_OTH_CP_VE_E!W5+FC_OTH_CP_SL_E!W5+FC_OTH_CP_BL_E!W5+FC_OTH_CP_CR_E!W5+FC_OTH_CP_BT_E!W5+FC_OTH_CP_IT_E!W5</f>
        <v>0</v>
      </c>
      <c r="X5" s="10">
        <f>FC_OTH_CP_SH_E!X5+FC_OTH_CP_SC_E!X5+FC_OTH_CP_HW_E!X5+FC_OTH_CP_CA_E!X5+FC_OTH_CP_VE_E!X5+FC_OTH_CP_SL_E!X5+FC_OTH_CP_BL_E!X5+FC_OTH_CP_CR_E!X5+FC_OTH_CP_BT_E!X5+FC_OTH_CP_IT_E!X5</f>
        <v>0</v>
      </c>
    </row>
    <row r="6" spans="1:24" ht="11.25" customHeight="1" x14ac:dyDescent="0.2">
      <c r="A6" s="41" t="s">
        <v>7</v>
      </c>
      <c r="B6" s="9" t="s">
        <v>8</v>
      </c>
      <c r="C6" s="10">
        <f>FC_OTH_CP_SH_E!C6+FC_OTH_CP_SC_E!C6+FC_OTH_CP_HW_E!C6+FC_OTH_CP_CA_E!C6+FC_OTH_CP_VE_E!C6+FC_OTH_CP_SL_E!C6+FC_OTH_CP_BL_E!C6+FC_OTH_CP_CR_E!C6+FC_OTH_CP_BT_E!C6+FC_OTH_CP_IT_E!C6</f>
        <v>0</v>
      </c>
      <c r="D6" s="10">
        <f>FC_OTH_CP_SH_E!D6+FC_OTH_CP_SC_E!D6+FC_OTH_CP_HW_E!D6+FC_OTH_CP_CA_E!D6+FC_OTH_CP_VE_E!D6+FC_OTH_CP_SL_E!D6+FC_OTH_CP_BL_E!D6+FC_OTH_CP_CR_E!D6+FC_OTH_CP_BT_E!D6+FC_OTH_CP_IT_E!D6</f>
        <v>0</v>
      </c>
      <c r="E6" s="10">
        <f>FC_OTH_CP_SH_E!E6+FC_OTH_CP_SC_E!E6+FC_OTH_CP_HW_E!E6+FC_OTH_CP_CA_E!E6+FC_OTH_CP_VE_E!E6+FC_OTH_CP_SL_E!E6+FC_OTH_CP_BL_E!E6+FC_OTH_CP_CR_E!E6+FC_OTH_CP_BT_E!E6+FC_OTH_CP_IT_E!E6</f>
        <v>0</v>
      </c>
      <c r="F6" s="10">
        <f>FC_OTH_CP_SH_E!F6+FC_OTH_CP_SC_E!F6+FC_OTH_CP_HW_E!F6+FC_OTH_CP_CA_E!F6+FC_OTH_CP_VE_E!F6+FC_OTH_CP_SL_E!F6+FC_OTH_CP_BL_E!F6+FC_OTH_CP_CR_E!F6+FC_OTH_CP_BT_E!F6+FC_OTH_CP_IT_E!F6</f>
        <v>0</v>
      </c>
      <c r="G6" s="10">
        <f>FC_OTH_CP_SH_E!G6+FC_OTH_CP_SC_E!G6+FC_OTH_CP_HW_E!G6+FC_OTH_CP_CA_E!G6+FC_OTH_CP_VE_E!G6+FC_OTH_CP_SL_E!G6+FC_OTH_CP_BL_E!G6+FC_OTH_CP_CR_E!G6+FC_OTH_CP_BT_E!G6+FC_OTH_CP_IT_E!G6</f>
        <v>0</v>
      </c>
      <c r="H6" s="10">
        <f>FC_OTH_CP_SH_E!H6+FC_OTH_CP_SC_E!H6+FC_OTH_CP_HW_E!H6+FC_OTH_CP_CA_E!H6+FC_OTH_CP_VE_E!H6+FC_OTH_CP_SL_E!H6+FC_OTH_CP_BL_E!H6+FC_OTH_CP_CR_E!H6+FC_OTH_CP_BT_E!H6+FC_OTH_CP_IT_E!H6</f>
        <v>0</v>
      </c>
      <c r="I6" s="10">
        <f>FC_OTH_CP_SH_E!I6+FC_OTH_CP_SC_E!I6+FC_OTH_CP_HW_E!I6+FC_OTH_CP_CA_E!I6+FC_OTH_CP_VE_E!I6+FC_OTH_CP_SL_E!I6+FC_OTH_CP_BL_E!I6+FC_OTH_CP_CR_E!I6+FC_OTH_CP_BT_E!I6+FC_OTH_CP_IT_E!I6</f>
        <v>0</v>
      </c>
      <c r="J6" s="10">
        <f>FC_OTH_CP_SH_E!J6+FC_OTH_CP_SC_E!J6+FC_OTH_CP_HW_E!J6+FC_OTH_CP_CA_E!J6+FC_OTH_CP_VE_E!J6+FC_OTH_CP_SL_E!J6+FC_OTH_CP_BL_E!J6+FC_OTH_CP_CR_E!J6+FC_OTH_CP_BT_E!J6+FC_OTH_CP_IT_E!J6</f>
        <v>0</v>
      </c>
      <c r="K6" s="10">
        <f>FC_OTH_CP_SH_E!K6+FC_OTH_CP_SC_E!K6+FC_OTH_CP_HW_E!K6+FC_OTH_CP_CA_E!K6+FC_OTH_CP_VE_E!K6+FC_OTH_CP_SL_E!K6+FC_OTH_CP_BL_E!K6+FC_OTH_CP_CR_E!K6+FC_OTH_CP_BT_E!K6+FC_OTH_CP_IT_E!K6</f>
        <v>0</v>
      </c>
      <c r="L6" s="10">
        <f>FC_OTH_CP_SH_E!L6+FC_OTH_CP_SC_E!L6+FC_OTH_CP_HW_E!L6+FC_OTH_CP_CA_E!L6+FC_OTH_CP_VE_E!L6+FC_OTH_CP_SL_E!L6+FC_OTH_CP_BL_E!L6+FC_OTH_CP_CR_E!L6+FC_OTH_CP_BT_E!L6+FC_OTH_CP_IT_E!L6</f>
        <v>0</v>
      </c>
      <c r="M6" s="10">
        <f>FC_OTH_CP_SH_E!M6+FC_OTH_CP_SC_E!M6+FC_OTH_CP_HW_E!M6+FC_OTH_CP_CA_E!M6+FC_OTH_CP_VE_E!M6+FC_OTH_CP_SL_E!M6+FC_OTH_CP_BL_E!M6+FC_OTH_CP_CR_E!M6+FC_OTH_CP_BT_E!M6+FC_OTH_CP_IT_E!M6</f>
        <v>0</v>
      </c>
      <c r="N6" s="10">
        <f>FC_OTH_CP_SH_E!N6+FC_OTH_CP_SC_E!N6+FC_OTH_CP_HW_E!N6+FC_OTH_CP_CA_E!N6+FC_OTH_CP_VE_E!N6+FC_OTH_CP_SL_E!N6+FC_OTH_CP_BL_E!N6+FC_OTH_CP_CR_E!N6+FC_OTH_CP_BT_E!N6+FC_OTH_CP_IT_E!N6</f>
        <v>0</v>
      </c>
      <c r="O6" s="10">
        <f>FC_OTH_CP_SH_E!O6+FC_OTH_CP_SC_E!O6+FC_OTH_CP_HW_E!O6+FC_OTH_CP_CA_E!O6+FC_OTH_CP_VE_E!O6+FC_OTH_CP_SL_E!O6+FC_OTH_CP_BL_E!O6+FC_OTH_CP_CR_E!O6+FC_OTH_CP_BT_E!O6+FC_OTH_CP_IT_E!O6</f>
        <v>0</v>
      </c>
      <c r="P6" s="10">
        <f>FC_OTH_CP_SH_E!P6+FC_OTH_CP_SC_E!P6+FC_OTH_CP_HW_E!P6+FC_OTH_CP_CA_E!P6+FC_OTH_CP_VE_E!P6+FC_OTH_CP_SL_E!P6+FC_OTH_CP_BL_E!P6+FC_OTH_CP_CR_E!P6+FC_OTH_CP_BT_E!P6+FC_OTH_CP_IT_E!P6</f>
        <v>0</v>
      </c>
      <c r="Q6" s="10">
        <f>FC_OTH_CP_SH_E!Q6+FC_OTH_CP_SC_E!Q6+FC_OTH_CP_HW_E!Q6+FC_OTH_CP_CA_E!Q6+FC_OTH_CP_VE_E!Q6+FC_OTH_CP_SL_E!Q6+FC_OTH_CP_BL_E!Q6+FC_OTH_CP_CR_E!Q6+FC_OTH_CP_BT_E!Q6+FC_OTH_CP_IT_E!Q6</f>
        <v>0</v>
      </c>
      <c r="R6" s="10">
        <f>FC_OTH_CP_SH_E!R6+FC_OTH_CP_SC_E!R6+FC_OTH_CP_HW_E!R6+FC_OTH_CP_CA_E!R6+FC_OTH_CP_VE_E!R6+FC_OTH_CP_SL_E!R6+FC_OTH_CP_BL_E!R6+FC_OTH_CP_CR_E!R6+FC_OTH_CP_BT_E!R6+FC_OTH_CP_IT_E!R6</f>
        <v>0</v>
      </c>
      <c r="S6" s="10">
        <f>FC_OTH_CP_SH_E!S6+FC_OTH_CP_SC_E!S6+FC_OTH_CP_HW_E!S6+FC_OTH_CP_CA_E!S6+FC_OTH_CP_VE_E!S6+FC_OTH_CP_SL_E!S6+FC_OTH_CP_BL_E!S6+FC_OTH_CP_CR_E!S6+FC_OTH_CP_BT_E!S6+FC_OTH_CP_IT_E!S6</f>
        <v>0</v>
      </c>
      <c r="T6" s="10">
        <f>FC_OTH_CP_SH_E!T6+FC_OTH_CP_SC_E!T6+FC_OTH_CP_HW_E!T6+FC_OTH_CP_CA_E!T6+FC_OTH_CP_VE_E!T6+FC_OTH_CP_SL_E!T6+FC_OTH_CP_BL_E!T6+FC_OTH_CP_CR_E!T6+FC_OTH_CP_BT_E!T6+FC_OTH_CP_IT_E!T6</f>
        <v>0</v>
      </c>
      <c r="U6" s="10">
        <f>FC_OTH_CP_SH_E!U6+FC_OTH_CP_SC_E!U6+FC_OTH_CP_HW_E!U6+FC_OTH_CP_CA_E!U6+FC_OTH_CP_VE_E!U6+FC_OTH_CP_SL_E!U6+FC_OTH_CP_BL_E!U6+FC_OTH_CP_CR_E!U6+FC_OTH_CP_BT_E!U6+FC_OTH_CP_IT_E!U6</f>
        <v>0</v>
      </c>
      <c r="V6" s="10">
        <f>FC_OTH_CP_SH_E!V6+FC_OTH_CP_SC_E!V6+FC_OTH_CP_HW_E!V6+FC_OTH_CP_CA_E!V6+FC_OTH_CP_VE_E!V6+FC_OTH_CP_SL_E!V6+FC_OTH_CP_BL_E!V6+FC_OTH_CP_CR_E!V6+FC_OTH_CP_BT_E!V6+FC_OTH_CP_IT_E!V6</f>
        <v>0</v>
      </c>
      <c r="W6" s="10">
        <f>FC_OTH_CP_SH_E!W6+FC_OTH_CP_SC_E!W6+FC_OTH_CP_HW_E!W6+FC_OTH_CP_CA_E!W6+FC_OTH_CP_VE_E!W6+FC_OTH_CP_SL_E!W6+FC_OTH_CP_BL_E!W6+FC_OTH_CP_CR_E!W6+FC_OTH_CP_BT_E!W6+FC_OTH_CP_IT_E!W6</f>
        <v>0</v>
      </c>
      <c r="X6" s="10">
        <f>FC_OTH_CP_SH_E!X6+FC_OTH_CP_SC_E!X6+FC_OTH_CP_HW_E!X6+FC_OTH_CP_CA_E!X6+FC_OTH_CP_VE_E!X6+FC_OTH_CP_SL_E!X6+FC_OTH_CP_BL_E!X6+FC_OTH_CP_CR_E!X6+FC_OTH_CP_BT_E!X6+FC_OTH_CP_IT_E!X6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FC_OTH_CP_SH_E!C7+FC_OTH_CP_SC_E!C7+FC_OTH_CP_HW_E!C7+FC_OTH_CP_CA_E!C7+FC_OTH_CP_VE_E!C7+FC_OTH_CP_SL_E!C7+FC_OTH_CP_BL_E!C7+FC_OTH_CP_CR_E!C7+FC_OTH_CP_BT_E!C7+FC_OTH_CP_IT_E!C7</f>
        <v>0</v>
      </c>
      <c r="D7" s="10">
        <f>FC_OTH_CP_SH_E!D7+FC_OTH_CP_SC_E!D7+FC_OTH_CP_HW_E!D7+FC_OTH_CP_CA_E!D7+FC_OTH_CP_VE_E!D7+FC_OTH_CP_SL_E!D7+FC_OTH_CP_BL_E!D7+FC_OTH_CP_CR_E!D7+FC_OTH_CP_BT_E!D7+FC_OTH_CP_IT_E!D7</f>
        <v>0</v>
      </c>
      <c r="E7" s="10">
        <f>FC_OTH_CP_SH_E!E7+FC_OTH_CP_SC_E!E7+FC_OTH_CP_HW_E!E7+FC_OTH_CP_CA_E!E7+FC_OTH_CP_VE_E!E7+FC_OTH_CP_SL_E!E7+FC_OTH_CP_BL_E!E7+FC_OTH_CP_CR_E!E7+FC_OTH_CP_BT_E!E7+FC_OTH_CP_IT_E!E7</f>
        <v>0</v>
      </c>
      <c r="F7" s="10">
        <f>FC_OTH_CP_SH_E!F7+FC_OTH_CP_SC_E!F7+FC_OTH_CP_HW_E!F7+FC_OTH_CP_CA_E!F7+FC_OTH_CP_VE_E!F7+FC_OTH_CP_SL_E!F7+FC_OTH_CP_BL_E!F7+FC_OTH_CP_CR_E!F7+FC_OTH_CP_BT_E!F7+FC_OTH_CP_IT_E!F7</f>
        <v>0</v>
      </c>
      <c r="G7" s="10">
        <f>FC_OTH_CP_SH_E!G7+FC_OTH_CP_SC_E!G7+FC_OTH_CP_HW_E!G7+FC_OTH_CP_CA_E!G7+FC_OTH_CP_VE_E!G7+FC_OTH_CP_SL_E!G7+FC_OTH_CP_BL_E!G7+FC_OTH_CP_CR_E!G7+FC_OTH_CP_BT_E!G7+FC_OTH_CP_IT_E!G7</f>
        <v>0</v>
      </c>
      <c r="H7" s="10">
        <f>FC_OTH_CP_SH_E!H7+FC_OTH_CP_SC_E!H7+FC_OTH_CP_HW_E!H7+FC_OTH_CP_CA_E!H7+FC_OTH_CP_VE_E!H7+FC_OTH_CP_SL_E!H7+FC_OTH_CP_BL_E!H7+FC_OTH_CP_CR_E!H7+FC_OTH_CP_BT_E!H7+FC_OTH_CP_IT_E!H7</f>
        <v>0</v>
      </c>
      <c r="I7" s="10">
        <f>FC_OTH_CP_SH_E!I7+FC_OTH_CP_SC_E!I7+FC_OTH_CP_HW_E!I7+FC_OTH_CP_CA_E!I7+FC_OTH_CP_VE_E!I7+FC_OTH_CP_SL_E!I7+FC_OTH_CP_BL_E!I7+FC_OTH_CP_CR_E!I7+FC_OTH_CP_BT_E!I7+FC_OTH_CP_IT_E!I7</f>
        <v>0</v>
      </c>
      <c r="J7" s="10">
        <f>FC_OTH_CP_SH_E!J7+FC_OTH_CP_SC_E!J7+FC_OTH_CP_HW_E!J7+FC_OTH_CP_CA_E!J7+FC_OTH_CP_VE_E!J7+FC_OTH_CP_SL_E!J7+FC_OTH_CP_BL_E!J7+FC_OTH_CP_CR_E!J7+FC_OTH_CP_BT_E!J7+FC_OTH_CP_IT_E!J7</f>
        <v>0</v>
      </c>
      <c r="K7" s="10">
        <f>FC_OTH_CP_SH_E!K7+FC_OTH_CP_SC_E!K7+FC_OTH_CP_HW_E!K7+FC_OTH_CP_CA_E!K7+FC_OTH_CP_VE_E!K7+FC_OTH_CP_SL_E!K7+FC_OTH_CP_BL_E!K7+FC_OTH_CP_CR_E!K7+FC_OTH_CP_BT_E!K7+FC_OTH_CP_IT_E!K7</f>
        <v>0</v>
      </c>
      <c r="L7" s="10">
        <f>FC_OTH_CP_SH_E!L7+FC_OTH_CP_SC_E!L7+FC_OTH_CP_HW_E!L7+FC_OTH_CP_CA_E!L7+FC_OTH_CP_VE_E!L7+FC_OTH_CP_SL_E!L7+FC_OTH_CP_BL_E!L7+FC_OTH_CP_CR_E!L7+FC_OTH_CP_BT_E!L7+FC_OTH_CP_IT_E!L7</f>
        <v>0</v>
      </c>
      <c r="M7" s="10">
        <f>FC_OTH_CP_SH_E!M7+FC_OTH_CP_SC_E!M7+FC_OTH_CP_HW_E!M7+FC_OTH_CP_CA_E!M7+FC_OTH_CP_VE_E!M7+FC_OTH_CP_SL_E!M7+FC_OTH_CP_BL_E!M7+FC_OTH_CP_CR_E!M7+FC_OTH_CP_BT_E!M7+FC_OTH_CP_IT_E!M7</f>
        <v>0</v>
      </c>
      <c r="N7" s="10">
        <f>FC_OTH_CP_SH_E!N7+FC_OTH_CP_SC_E!N7+FC_OTH_CP_HW_E!N7+FC_OTH_CP_CA_E!N7+FC_OTH_CP_VE_E!N7+FC_OTH_CP_SL_E!N7+FC_OTH_CP_BL_E!N7+FC_OTH_CP_CR_E!N7+FC_OTH_CP_BT_E!N7+FC_OTH_CP_IT_E!N7</f>
        <v>0</v>
      </c>
      <c r="O7" s="10">
        <f>FC_OTH_CP_SH_E!O7+FC_OTH_CP_SC_E!O7+FC_OTH_CP_HW_E!O7+FC_OTH_CP_CA_E!O7+FC_OTH_CP_VE_E!O7+FC_OTH_CP_SL_E!O7+FC_OTH_CP_BL_E!O7+FC_OTH_CP_CR_E!O7+FC_OTH_CP_BT_E!O7+FC_OTH_CP_IT_E!O7</f>
        <v>0</v>
      </c>
      <c r="P7" s="10">
        <f>FC_OTH_CP_SH_E!P7+FC_OTH_CP_SC_E!P7+FC_OTH_CP_HW_E!P7+FC_OTH_CP_CA_E!P7+FC_OTH_CP_VE_E!P7+FC_OTH_CP_SL_E!P7+FC_OTH_CP_BL_E!P7+FC_OTH_CP_CR_E!P7+FC_OTH_CP_BT_E!P7+FC_OTH_CP_IT_E!P7</f>
        <v>0</v>
      </c>
      <c r="Q7" s="10">
        <f>FC_OTH_CP_SH_E!Q7+FC_OTH_CP_SC_E!Q7+FC_OTH_CP_HW_E!Q7+FC_OTH_CP_CA_E!Q7+FC_OTH_CP_VE_E!Q7+FC_OTH_CP_SL_E!Q7+FC_OTH_CP_BL_E!Q7+FC_OTH_CP_CR_E!Q7+FC_OTH_CP_BT_E!Q7+FC_OTH_CP_IT_E!Q7</f>
        <v>0</v>
      </c>
      <c r="R7" s="10">
        <f>FC_OTH_CP_SH_E!R7+FC_OTH_CP_SC_E!R7+FC_OTH_CP_HW_E!R7+FC_OTH_CP_CA_E!R7+FC_OTH_CP_VE_E!R7+FC_OTH_CP_SL_E!R7+FC_OTH_CP_BL_E!R7+FC_OTH_CP_CR_E!R7+FC_OTH_CP_BT_E!R7+FC_OTH_CP_IT_E!R7</f>
        <v>0</v>
      </c>
      <c r="S7" s="10">
        <f>FC_OTH_CP_SH_E!S7+FC_OTH_CP_SC_E!S7+FC_OTH_CP_HW_E!S7+FC_OTH_CP_CA_E!S7+FC_OTH_CP_VE_E!S7+FC_OTH_CP_SL_E!S7+FC_OTH_CP_BL_E!S7+FC_OTH_CP_CR_E!S7+FC_OTH_CP_BT_E!S7+FC_OTH_CP_IT_E!S7</f>
        <v>0</v>
      </c>
      <c r="T7" s="10">
        <f>FC_OTH_CP_SH_E!T7+FC_OTH_CP_SC_E!T7+FC_OTH_CP_HW_E!T7+FC_OTH_CP_CA_E!T7+FC_OTH_CP_VE_E!T7+FC_OTH_CP_SL_E!T7+FC_OTH_CP_BL_E!T7+FC_OTH_CP_CR_E!T7+FC_OTH_CP_BT_E!T7+FC_OTH_CP_IT_E!T7</f>
        <v>0</v>
      </c>
      <c r="U7" s="10">
        <f>FC_OTH_CP_SH_E!U7+FC_OTH_CP_SC_E!U7+FC_OTH_CP_HW_E!U7+FC_OTH_CP_CA_E!U7+FC_OTH_CP_VE_E!U7+FC_OTH_CP_SL_E!U7+FC_OTH_CP_BL_E!U7+FC_OTH_CP_CR_E!U7+FC_OTH_CP_BT_E!U7+FC_OTH_CP_IT_E!U7</f>
        <v>0</v>
      </c>
      <c r="V7" s="10">
        <f>FC_OTH_CP_SH_E!V7+FC_OTH_CP_SC_E!V7+FC_OTH_CP_HW_E!V7+FC_OTH_CP_CA_E!V7+FC_OTH_CP_VE_E!V7+FC_OTH_CP_SL_E!V7+FC_OTH_CP_BL_E!V7+FC_OTH_CP_CR_E!V7+FC_OTH_CP_BT_E!V7+FC_OTH_CP_IT_E!V7</f>
        <v>0</v>
      </c>
      <c r="W7" s="10">
        <f>FC_OTH_CP_SH_E!W7+FC_OTH_CP_SC_E!W7+FC_OTH_CP_HW_E!W7+FC_OTH_CP_CA_E!W7+FC_OTH_CP_VE_E!W7+FC_OTH_CP_SL_E!W7+FC_OTH_CP_BL_E!W7+FC_OTH_CP_CR_E!W7+FC_OTH_CP_BT_E!W7+FC_OTH_CP_IT_E!W7</f>
        <v>0</v>
      </c>
      <c r="X7" s="10">
        <f>FC_OTH_CP_SH_E!X7+FC_OTH_CP_SC_E!X7+FC_OTH_CP_HW_E!X7+FC_OTH_CP_CA_E!X7+FC_OTH_CP_VE_E!X7+FC_OTH_CP_SL_E!X7+FC_OTH_CP_BL_E!X7+FC_OTH_CP_CR_E!X7+FC_OTH_CP_BT_E!X7+FC_OTH_CP_IT_E!X7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3.9581255374032662</v>
      </c>
      <c r="S8" s="29">
        <f t="shared" si="10"/>
        <v>3.700687876182287</v>
      </c>
      <c r="T8" s="29">
        <f t="shared" si="10"/>
        <v>3.5860705073086887</v>
      </c>
      <c r="U8" s="29">
        <f t="shared" si="10"/>
        <v>3.5062768701633682</v>
      </c>
      <c r="V8" s="29">
        <f t="shared" si="10"/>
        <v>1.683404987102322</v>
      </c>
      <c r="W8" s="29">
        <f t="shared" si="10"/>
        <v>3.8196044711951909</v>
      </c>
      <c r="X8" s="29">
        <f t="shared" ref="X8" si="11">SUM(X9:X10)</f>
        <v>2.1993121238177102</v>
      </c>
    </row>
    <row r="9" spans="1:24" ht="11.25" customHeight="1" x14ac:dyDescent="0.2">
      <c r="A9" s="41" t="s">
        <v>11</v>
      </c>
      <c r="B9" s="9" t="s">
        <v>12</v>
      </c>
      <c r="C9" s="10">
        <f>FC_OTH_CP_SH_E!C9+FC_OTH_CP_SC_E!C9+FC_OTH_CP_HW_E!C9+FC_OTH_CP_CA_E!C9+FC_OTH_CP_VE_E!C9+FC_OTH_CP_SL_E!C9+FC_OTH_CP_BL_E!C9+FC_OTH_CP_CR_E!C9+FC_OTH_CP_BT_E!C9+FC_OTH_CP_IT_E!C9</f>
        <v>0</v>
      </c>
      <c r="D9" s="10">
        <f>FC_OTH_CP_SH_E!D9+FC_OTH_CP_SC_E!D9+FC_OTH_CP_HW_E!D9+FC_OTH_CP_CA_E!D9+FC_OTH_CP_VE_E!D9+FC_OTH_CP_SL_E!D9+FC_OTH_CP_BL_E!D9+FC_OTH_CP_CR_E!D9+FC_OTH_CP_BT_E!D9+FC_OTH_CP_IT_E!D9</f>
        <v>0</v>
      </c>
      <c r="E9" s="10">
        <f>FC_OTH_CP_SH_E!E9+FC_OTH_CP_SC_E!E9+FC_OTH_CP_HW_E!E9+FC_OTH_CP_CA_E!E9+FC_OTH_CP_VE_E!E9+FC_OTH_CP_SL_E!E9+FC_OTH_CP_BL_E!E9+FC_OTH_CP_CR_E!E9+FC_OTH_CP_BT_E!E9+FC_OTH_CP_IT_E!E9</f>
        <v>0</v>
      </c>
      <c r="F9" s="10">
        <f>FC_OTH_CP_SH_E!F9+FC_OTH_CP_SC_E!F9+FC_OTH_CP_HW_E!F9+FC_OTH_CP_CA_E!F9+FC_OTH_CP_VE_E!F9+FC_OTH_CP_SL_E!F9+FC_OTH_CP_BL_E!F9+FC_OTH_CP_CR_E!F9+FC_OTH_CP_BT_E!F9+FC_OTH_CP_IT_E!F9</f>
        <v>0</v>
      </c>
      <c r="G9" s="10">
        <f>FC_OTH_CP_SH_E!G9+FC_OTH_CP_SC_E!G9+FC_OTH_CP_HW_E!G9+FC_OTH_CP_CA_E!G9+FC_OTH_CP_VE_E!G9+FC_OTH_CP_SL_E!G9+FC_OTH_CP_BL_E!G9+FC_OTH_CP_CR_E!G9+FC_OTH_CP_BT_E!G9+FC_OTH_CP_IT_E!G9</f>
        <v>0</v>
      </c>
      <c r="H9" s="10">
        <f>FC_OTH_CP_SH_E!H9+FC_OTH_CP_SC_E!H9+FC_OTH_CP_HW_E!H9+FC_OTH_CP_CA_E!H9+FC_OTH_CP_VE_E!H9+FC_OTH_CP_SL_E!H9+FC_OTH_CP_BL_E!H9+FC_OTH_CP_CR_E!H9+FC_OTH_CP_BT_E!H9+FC_OTH_CP_IT_E!H9</f>
        <v>0</v>
      </c>
      <c r="I9" s="10">
        <f>FC_OTH_CP_SH_E!I9+FC_OTH_CP_SC_E!I9+FC_OTH_CP_HW_E!I9+FC_OTH_CP_CA_E!I9+FC_OTH_CP_VE_E!I9+FC_OTH_CP_SL_E!I9+FC_OTH_CP_BL_E!I9+FC_OTH_CP_CR_E!I9+FC_OTH_CP_BT_E!I9+FC_OTH_CP_IT_E!I9</f>
        <v>0</v>
      </c>
      <c r="J9" s="10">
        <f>FC_OTH_CP_SH_E!J9+FC_OTH_CP_SC_E!J9+FC_OTH_CP_HW_E!J9+FC_OTH_CP_CA_E!J9+FC_OTH_CP_VE_E!J9+FC_OTH_CP_SL_E!J9+FC_OTH_CP_BL_E!J9+FC_OTH_CP_CR_E!J9+FC_OTH_CP_BT_E!J9+FC_OTH_CP_IT_E!J9</f>
        <v>0</v>
      </c>
      <c r="K9" s="10">
        <f>FC_OTH_CP_SH_E!K9+FC_OTH_CP_SC_E!K9+FC_OTH_CP_HW_E!K9+FC_OTH_CP_CA_E!K9+FC_OTH_CP_VE_E!K9+FC_OTH_CP_SL_E!K9+FC_OTH_CP_BL_E!K9+FC_OTH_CP_CR_E!K9+FC_OTH_CP_BT_E!K9+FC_OTH_CP_IT_E!K9</f>
        <v>0</v>
      </c>
      <c r="L9" s="10">
        <f>FC_OTH_CP_SH_E!L9+FC_OTH_CP_SC_E!L9+FC_OTH_CP_HW_E!L9+FC_OTH_CP_CA_E!L9+FC_OTH_CP_VE_E!L9+FC_OTH_CP_SL_E!L9+FC_OTH_CP_BL_E!L9+FC_OTH_CP_CR_E!L9+FC_OTH_CP_BT_E!L9+FC_OTH_CP_IT_E!L9</f>
        <v>0</v>
      </c>
      <c r="M9" s="10">
        <f>FC_OTH_CP_SH_E!M9+FC_OTH_CP_SC_E!M9+FC_OTH_CP_HW_E!M9+FC_OTH_CP_CA_E!M9+FC_OTH_CP_VE_E!M9+FC_OTH_CP_SL_E!M9+FC_OTH_CP_BL_E!M9+FC_OTH_CP_CR_E!M9+FC_OTH_CP_BT_E!M9+FC_OTH_CP_IT_E!M9</f>
        <v>0</v>
      </c>
      <c r="N9" s="10">
        <f>FC_OTH_CP_SH_E!N9+FC_OTH_CP_SC_E!N9+FC_OTH_CP_HW_E!N9+FC_OTH_CP_CA_E!N9+FC_OTH_CP_VE_E!N9+FC_OTH_CP_SL_E!N9+FC_OTH_CP_BL_E!N9+FC_OTH_CP_CR_E!N9+FC_OTH_CP_BT_E!N9+FC_OTH_CP_IT_E!N9</f>
        <v>0</v>
      </c>
      <c r="O9" s="10">
        <f>FC_OTH_CP_SH_E!O9+FC_OTH_CP_SC_E!O9+FC_OTH_CP_HW_E!O9+FC_OTH_CP_CA_E!O9+FC_OTH_CP_VE_E!O9+FC_OTH_CP_SL_E!O9+FC_OTH_CP_BL_E!O9+FC_OTH_CP_CR_E!O9+FC_OTH_CP_BT_E!O9+FC_OTH_CP_IT_E!O9</f>
        <v>0</v>
      </c>
      <c r="P9" s="10">
        <f>FC_OTH_CP_SH_E!P9+FC_OTH_CP_SC_E!P9+FC_OTH_CP_HW_E!P9+FC_OTH_CP_CA_E!P9+FC_OTH_CP_VE_E!P9+FC_OTH_CP_SL_E!P9+FC_OTH_CP_BL_E!P9+FC_OTH_CP_CR_E!P9+FC_OTH_CP_BT_E!P9+FC_OTH_CP_IT_E!P9</f>
        <v>0</v>
      </c>
      <c r="Q9" s="10">
        <f>FC_OTH_CP_SH_E!Q9+FC_OTH_CP_SC_E!Q9+FC_OTH_CP_HW_E!Q9+FC_OTH_CP_CA_E!Q9+FC_OTH_CP_VE_E!Q9+FC_OTH_CP_SL_E!Q9+FC_OTH_CP_BL_E!Q9+FC_OTH_CP_CR_E!Q9+FC_OTH_CP_BT_E!Q9+FC_OTH_CP_IT_E!Q9</f>
        <v>0</v>
      </c>
      <c r="R9" s="10">
        <f>FC_OTH_CP_SH_E!R9+FC_OTH_CP_SC_E!R9+FC_OTH_CP_HW_E!R9+FC_OTH_CP_CA_E!R9+FC_OTH_CP_VE_E!R9+FC_OTH_CP_SL_E!R9+FC_OTH_CP_BL_E!R9+FC_OTH_CP_CR_E!R9+FC_OTH_CP_BT_E!R9+FC_OTH_CP_IT_E!R9</f>
        <v>0</v>
      </c>
      <c r="S9" s="10">
        <f>FC_OTH_CP_SH_E!S9+FC_OTH_CP_SC_E!S9+FC_OTH_CP_HW_E!S9+FC_OTH_CP_CA_E!S9+FC_OTH_CP_VE_E!S9+FC_OTH_CP_SL_E!S9+FC_OTH_CP_BL_E!S9+FC_OTH_CP_CR_E!S9+FC_OTH_CP_BT_E!S9+FC_OTH_CP_IT_E!S9</f>
        <v>0</v>
      </c>
      <c r="T9" s="10">
        <f>FC_OTH_CP_SH_E!T9+FC_OTH_CP_SC_E!T9+FC_OTH_CP_HW_E!T9+FC_OTH_CP_CA_E!T9+FC_OTH_CP_VE_E!T9+FC_OTH_CP_SL_E!T9+FC_OTH_CP_BL_E!T9+FC_OTH_CP_CR_E!T9+FC_OTH_CP_BT_E!T9+FC_OTH_CP_IT_E!T9</f>
        <v>0</v>
      </c>
      <c r="U9" s="10">
        <f>FC_OTH_CP_SH_E!U9+FC_OTH_CP_SC_E!U9+FC_OTH_CP_HW_E!U9+FC_OTH_CP_CA_E!U9+FC_OTH_CP_VE_E!U9+FC_OTH_CP_SL_E!U9+FC_OTH_CP_BL_E!U9+FC_OTH_CP_CR_E!U9+FC_OTH_CP_BT_E!U9+FC_OTH_CP_IT_E!U9</f>
        <v>0</v>
      </c>
      <c r="V9" s="10">
        <f>FC_OTH_CP_SH_E!V9+FC_OTH_CP_SC_E!V9+FC_OTH_CP_HW_E!V9+FC_OTH_CP_CA_E!V9+FC_OTH_CP_VE_E!V9+FC_OTH_CP_SL_E!V9+FC_OTH_CP_BL_E!V9+FC_OTH_CP_CR_E!V9+FC_OTH_CP_BT_E!V9+FC_OTH_CP_IT_E!V9</f>
        <v>0</v>
      </c>
      <c r="W9" s="10">
        <f>FC_OTH_CP_SH_E!W9+FC_OTH_CP_SC_E!W9+FC_OTH_CP_HW_E!W9+FC_OTH_CP_CA_E!W9+FC_OTH_CP_VE_E!W9+FC_OTH_CP_SL_E!W9+FC_OTH_CP_BL_E!W9+FC_OTH_CP_CR_E!W9+FC_OTH_CP_BT_E!W9+FC_OTH_CP_IT_E!W9</f>
        <v>0</v>
      </c>
      <c r="X9" s="10">
        <f>FC_OTH_CP_SH_E!X9+FC_OTH_CP_SC_E!X9+FC_OTH_CP_HW_E!X9+FC_OTH_CP_CA_E!X9+FC_OTH_CP_VE_E!X9+FC_OTH_CP_SL_E!X9+FC_OTH_CP_BL_E!X9+FC_OTH_CP_CR_E!X9+FC_OTH_CP_BT_E!X9+FC_OTH_CP_IT_E!X9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FC_OTH_CP_SH_E!C10+FC_OTH_CP_SC_E!C10+FC_OTH_CP_HW_E!C10+FC_OTH_CP_CA_E!C10+FC_OTH_CP_VE_E!C10+FC_OTH_CP_SL_E!C10+FC_OTH_CP_BL_E!C10+FC_OTH_CP_CR_E!C10+FC_OTH_CP_BT_E!C10+FC_OTH_CP_IT_E!C10</f>
        <v>0</v>
      </c>
      <c r="D10" s="10">
        <f>FC_OTH_CP_SH_E!D10+FC_OTH_CP_SC_E!D10+FC_OTH_CP_HW_E!D10+FC_OTH_CP_CA_E!D10+FC_OTH_CP_VE_E!D10+FC_OTH_CP_SL_E!D10+FC_OTH_CP_BL_E!D10+FC_OTH_CP_CR_E!D10+FC_OTH_CP_BT_E!D10+FC_OTH_CP_IT_E!D10</f>
        <v>0</v>
      </c>
      <c r="E10" s="10">
        <f>FC_OTH_CP_SH_E!E10+FC_OTH_CP_SC_E!E10+FC_OTH_CP_HW_E!E10+FC_OTH_CP_CA_E!E10+FC_OTH_CP_VE_E!E10+FC_OTH_CP_SL_E!E10+FC_OTH_CP_BL_E!E10+FC_OTH_CP_CR_E!E10+FC_OTH_CP_BT_E!E10+FC_OTH_CP_IT_E!E10</f>
        <v>0</v>
      </c>
      <c r="F10" s="10">
        <f>FC_OTH_CP_SH_E!F10+FC_OTH_CP_SC_E!F10+FC_OTH_CP_HW_E!F10+FC_OTH_CP_CA_E!F10+FC_OTH_CP_VE_E!F10+FC_OTH_CP_SL_E!F10+FC_OTH_CP_BL_E!F10+FC_OTH_CP_CR_E!F10+FC_OTH_CP_BT_E!F10+FC_OTH_CP_IT_E!F10</f>
        <v>0</v>
      </c>
      <c r="G10" s="10">
        <f>FC_OTH_CP_SH_E!G10+FC_OTH_CP_SC_E!G10+FC_OTH_CP_HW_E!G10+FC_OTH_CP_CA_E!G10+FC_OTH_CP_VE_E!G10+FC_OTH_CP_SL_E!G10+FC_OTH_CP_BL_E!G10+FC_OTH_CP_CR_E!G10+FC_OTH_CP_BT_E!G10+FC_OTH_CP_IT_E!G10</f>
        <v>0</v>
      </c>
      <c r="H10" s="10">
        <f>FC_OTH_CP_SH_E!H10+FC_OTH_CP_SC_E!H10+FC_OTH_CP_HW_E!H10+FC_OTH_CP_CA_E!H10+FC_OTH_CP_VE_E!H10+FC_OTH_CP_SL_E!H10+FC_OTH_CP_BL_E!H10+FC_OTH_CP_CR_E!H10+FC_OTH_CP_BT_E!H10+FC_OTH_CP_IT_E!H10</f>
        <v>0</v>
      </c>
      <c r="I10" s="10">
        <f>FC_OTH_CP_SH_E!I10+FC_OTH_CP_SC_E!I10+FC_OTH_CP_HW_E!I10+FC_OTH_CP_CA_E!I10+FC_OTH_CP_VE_E!I10+FC_OTH_CP_SL_E!I10+FC_OTH_CP_BL_E!I10+FC_OTH_CP_CR_E!I10+FC_OTH_CP_BT_E!I10+FC_OTH_CP_IT_E!I10</f>
        <v>0</v>
      </c>
      <c r="J10" s="10">
        <f>FC_OTH_CP_SH_E!J10+FC_OTH_CP_SC_E!J10+FC_OTH_CP_HW_E!J10+FC_OTH_CP_CA_E!J10+FC_OTH_CP_VE_E!J10+FC_OTH_CP_SL_E!J10+FC_OTH_CP_BL_E!J10+FC_OTH_CP_CR_E!J10+FC_OTH_CP_BT_E!J10+FC_OTH_CP_IT_E!J10</f>
        <v>0</v>
      </c>
      <c r="K10" s="10">
        <f>FC_OTH_CP_SH_E!K10+FC_OTH_CP_SC_E!K10+FC_OTH_CP_HW_E!K10+FC_OTH_CP_CA_E!K10+FC_OTH_CP_VE_E!K10+FC_OTH_CP_SL_E!K10+FC_OTH_CP_BL_E!K10+FC_OTH_CP_CR_E!K10+FC_OTH_CP_BT_E!K10+FC_OTH_CP_IT_E!K10</f>
        <v>0</v>
      </c>
      <c r="L10" s="10">
        <f>FC_OTH_CP_SH_E!L10+FC_OTH_CP_SC_E!L10+FC_OTH_CP_HW_E!L10+FC_OTH_CP_CA_E!L10+FC_OTH_CP_VE_E!L10+FC_OTH_CP_SL_E!L10+FC_OTH_CP_BL_E!L10+FC_OTH_CP_CR_E!L10+FC_OTH_CP_BT_E!L10+FC_OTH_CP_IT_E!L10</f>
        <v>0</v>
      </c>
      <c r="M10" s="10">
        <f>FC_OTH_CP_SH_E!M10+FC_OTH_CP_SC_E!M10+FC_OTH_CP_HW_E!M10+FC_OTH_CP_CA_E!M10+FC_OTH_CP_VE_E!M10+FC_OTH_CP_SL_E!M10+FC_OTH_CP_BL_E!M10+FC_OTH_CP_CR_E!M10+FC_OTH_CP_BT_E!M10+FC_OTH_CP_IT_E!M10</f>
        <v>0</v>
      </c>
      <c r="N10" s="10">
        <f>FC_OTH_CP_SH_E!N10+FC_OTH_CP_SC_E!N10+FC_OTH_CP_HW_E!N10+FC_OTH_CP_CA_E!N10+FC_OTH_CP_VE_E!N10+FC_OTH_CP_SL_E!N10+FC_OTH_CP_BL_E!N10+FC_OTH_CP_CR_E!N10+FC_OTH_CP_BT_E!N10+FC_OTH_CP_IT_E!N10</f>
        <v>0</v>
      </c>
      <c r="O10" s="10">
        <f>FC_OTH_CP_SH_E!O10+FC_OTH_CP_SC_E!O10+FC_OTH_CP_HW_E!O10+FC_OTH_CP_CA_E!O10+FC_OTH_CP_VE_E!O10+FC_OTH_CP_SL_E!O10+FC_OTH_CP_BL_E!O10+FC_OTH_CP_CR_E!O10+FC_OTH_CP_BT_E!O10+FC_OTH_CP_IT_E!O10</f>
        <v>0</v>
      </c>
      <c r="P10" s="10">
        <f>FC_OTH_CP_SH_E!P10+FC_OTH_CP_SC_E!P10+FC_OTH_CP_HW_E!P10+FC_OTH_CP_CA_E!P10+FC_OTH_CP_VE_E!P10+FC_OTH_CP_SL_E!P10+FC_OTH_CP_BL_E!P10+FC_OTH_CP_CR_E!P10+FC_OTH_CP_BT_E!P10+FC_OTH_CP_IT_E!P10</f>
        <v>0</v>
      </c>
      <c r="Q10" s="10">
        <f>FC_OTH_CP_SH_E!Q10+FC_OTH_CP_SC_E!Q10+FC_OTH_CP_HW_E!Q10+FC_OTH_CP_CA_E!Q10+FC_OTH_CP_VE_E!Q10+FC_OTH_CP_SL_E!Q10+FC_OTH_CP_BL_E!Q10+FC_OTH_CP_CR_E!Q10+FC_OTH_CP_BT_E!Q10+FC_OTH_CP_IT_E!Q10</f>
        <v>0</v>
      </c>
      <c r="R10" s="10">
        <f>FC_OTH_CP_SH_E!R10+FC_OTH_CP_SC_E!R10+FC_OTH_CP_HW_E!R10+FC_OTH_CP_CA_E!R10+FC_OTH_CP_VE_E!R10+FC_OTH_CP_SL_E!R10+FC_OTH_CP_BL_E!R10+FC_OTH_CP_CR_E!R10+FC_OTH_CP_BT_E!R10+FC_OTH_CP_IT_E!R10</f>
        <v>3.9581255374032662</v>
      </c>
      <c r="S10" s="10">
        <f>FC_OTH_CP_SH_E!S10+FC_OTH_CP_SC_E!S10+FC_OTH_CP_HW_E!S10+FC_OTH_CP_CA_E!S10+FC_OTH_CP_VE_E!S10+FC_OTH_CP_SL_E!S10+FC_OTH_CP_BL_E!S10+FC_OTH_CP_CR_E!S10+FC_OTH_CP_BT_E!S10+FC_OTH_CP_IT_E!S10</f>
        <v>3.700687876182287</v>
      </c>
      <c r="T10" s="10">
        <f>FC_OTH_CP_SH_E!T10+FC_OTH_CP_SC_E!T10+FC_OTH_CP_HW_E!T10+FC_OTH_CP_CA_E!T10+FC_OTH_CP_VE_E!T10+FC_OTH_CP_SL_E!T10+FC_OTH_CP_BL_E!T10+FC_OTH_CP_CR_E!T10+FC_OTH_CP_BT_E!T10+FC_OTH_CP_IT_E!T10</f>
        <v>3.5860705073086887</v>
      </c>
      <c r="U10" s="10">
        <f>FC_OTH_CP_SH_E!U10+FC_OTH_CP_SC_E!U10+FC_OTH_CP_HW_E!U10+FC_OTH_CP_CA_E!U10+FC_OTH_CP_VE_E!U10+FC_OTH_CP_SL_E!U10+FC_OTH_CP_BL_E!U10+FC_OTH_CP_CR_E!U10+FC_OTH_CP_BT_E!U10+FC_OTH_CP_IT_E!U10</f>
        <v>3.5062768701633682</v>
      </c>
      <c r="V10" s="10">
        <f>FC_OTH_CP_SH_E!V10+FC_OTH_CP_SC_E!V10+FC_OTH_CP_HW_E!V10+FC_OTH_CP_CA_E!V10+FC_OTH_CP_VE_E!V10+FC_OTH_CP_SL_E!V10+FC_OTH_CP_BL_E!V10+FC_OTH_CP_CR_E!V10+FC_OTH_CP_BT_E!V10+FC_OTH_CP_IT_E!V10</f>
        <v>1.683404987102322</v>
      </c>
      <c r="W10" s="10">
        <f>FC_OTH_CP_SH_E!W10+FC_OTH_CP_SC_E!W10+FC_OTH_CP_HW_E!W10+FC_OTH_CP_CA_E!W10+FC_OTH_CP_VE_E!W10+FC_OTH_CP_SL_E!W10+FC_OTH_CP_BL_E!W10+FC_OTH_CP_CR_E!W10+FC_OTH_CP_BT_E!W10+FC_OTH_CP_IT_E!W10</f>
        <v>3.8196044711951909</v>
      </c>
      <c r="X10" s="10">
        <f>FC_OTH_CP_SH_E!X10+FC_OTH_CP_SC_E!X10+FC_OTH_CP_HW_E!X10+FC_OTH_CP_CA_E!X10+FC_OTH_CP_VE_E!X10+FC_OTH_CP_SL_E!X10+FC_OTH_CP_BL_E!X10+FC_OTH_CP_CR_E!X10+FC_OTH_CP_BT_E!X10+FC_OTH_CP_IT_E!X10</f>
        <v>2.1993121238177102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0.47773000859845233</v>
      </c>
      <c r="D11" s="29">
        <f t="shared" ref="D11:W11" si="13">SUM(D12:D16)</f>
        <v>0.47773000859845244</v>
      </c>
      <c r="E11" s="29">
        <f t="shared" si="13"/>
        <v>0.47773000859845222</v>
      </c>
      <c r="F11" s="29">
        <f t="shared" si="13"/>
        <v>0.95537403267411847</v>
      </c>
      <c r="G11" s="29">
        <f t="shared" si="13"/>
        <v>0.47773000859845233</v>
      </c>
      <c r="H11" s="29">
        <f t="shared" si="13"/>
        <v>0.95537403267411891</v>
      </c>
      <c r="I11" s="29">
        <f t="shared" si="13"/>
        <v>0.95537403267411869</v>
      </c>
      <c r="J11" s="29">
        <f t="shared" si="13"/>
        <v>2.3884780739466889</v>
      </c>
      <c r="K11" s="29">
        <f t="shared" si="13"/>
        <v>3.3438521066208087</v>
      </c>
      <c r="L11" s="29">
        <f t="shared" si="13"/>
        <v>3.8214961306964739</v>
      </c>
      <c r="M11" s="29">
        <f t="shared" si="13"/>
        <v>3.8214961306964743</v>
      </c>
      <c r="N11" s="29">
        <f t="shared" si="13"/>
        <v>3.8214961306964761</v>
      </c>
      <c r="O11" s="29">
        <f t="shared" si="13"/>
        <v>3.8214961306964779</v>
      </c>
      <c r="P11" s="29">
        <f t="shared" si="13"/>
        <v>2.3884780739466884</v>
      </c>
      <c r="Q11" s="29">
        <f t="shared" si="13"/>
        <v>0.95537403267411836</v>
      </c>
      <c r="R11" s="29">
        <f t="shared" si="13"/>
        <v>0.80945829750644849</v>
      </c>
      <c r="S11" s="29">
        <f t="shared" si="13"/>
        <v>1.9073946689595871</v>
      </c>
      <c r="T11" s="29">
        <f t="shared" si="13"/>
        <v>2.0297506448839235</v>
      </c>
      <c r="U11" s="29">
        <f t="shared" si="13"/>
        <v>1.825279449699053</v>
      </c>
      <c r="V11" s="29">
        <f t="shared" si="13"/>
        <v>2.0602751504729153</v>
      </c>
      <c r="W11" s="29">
        <f t="shared" si="13"/>
        <v>0.52785898538263198</v>
      </c>
      <c r="X11" s="29">
        <f t="shared" ref="X11" si="14">SUM(X12:X16)</f>
        <v>0.61143594153052405</v>
      </c>
    </row>
    <row r="12" spans="1:24" ht="11.25" customHeight="1" x14ac:dyDescent="0.2">
      <c r="A12" s="41" t="s">
        <v>15</v>
      </c>
      <c r="B12" s="9" t="s">
        <v>16</v>
      </c>
      <c r="C12" s="10">
        <f>FC_OTH_CP_SH_E!C12+FC_OTH_CP_SC_E!C12+FC_OTH_CP_HW_E!C12+FC_OTH_CP_CA_E!C12+FC_OTH_CP_VE_E!C12+FC_OTH_CP_SL_E!C12+FC_OTH_CP_BL_E!C12+FC_OTH_CP_CR_E!C12+FC_OTH_CP_BT_E!C12+FC_OTH_CP_IT_E!C12</f>
        <v>0</v>
      </c>
      <c r="D12" s="10">
        <f>FC_OTH_CP_SH_E!D12+FC_OTH_CP_SC_E!D12+FC_OTH_CP_HW_E!D12+FC_OTH_CP_CA_E!D12+FC_OTH_CP_VE_E!D12+FC_OTH_CP_SL_E!D12+FC_OTH_CP_BL_E!D12+FC_OTH_CP_CR_E!D12+FC_OTH_CP_BT_E!D12+FC_OTH_CP_IT_E!D12</f>
        <v>0</v>
      </c>
      <c r="E12" s="10">
        <f>FC_OTH_CP_SH_E!E12+FC_OTH_CP_SC_E!E12+FC_OTH_CP_HW_E!E12+FC_OTH_CP_CA_E!E12+FC_OTH_CP_VE_E!E12+FC_OTH_CP_SL_E!E12+FC_OTH_CP_BL_E!E12+FC_OTH_CP_CR_E!E12+FC_OTH_CP_BT_E!E12+FC_OTH_CP_IT_E!E12</f>
        <v>0</v>
      </c>
      <c r="F12" s="10">
        <f>FC_OTH_CP_SH_E!F12+FC_OTH_CP_SC_E!F12+FC_OTH_CP_HW_E!F12+FC_OTH_CP_CA_E!F12+FC_OTH_CP_VE_E!F12+FC_OTH_CP_SL_E!F12+FC_OTH_CP_BL_E!F12+FC_OTH_CP_CR_E!F12+FC_OTH_CP_BT_E!F12+FC_OTH_CP_IT_E!F12</f>
        <v>0</v>
      </c>
      <c r="G12" s="10">
        <f>FC_OTH_CP_SH_E!G12+FC_OTH_CP_SC_E!G12+FC_OTH_CP_HW_E!G12+FC_OTH_CP_CA_E!G12+FC_OTH_CP_VE_E!G12+FC_OTH_CP_SL_E!G12+FC_OTH_CP_BL_E!G12+FC_OTH_CP_CR_E!G12+FC_OTH_CP_BT_E!G12+FC_OTH_CP_IT_E!G12</f>
        <v>0</v>
      </c>
      <c r="H12" s="10">
        <f>FC_OTH_CP_SH_E!H12+FC_OTH_CP_SC_E!H12+FC_OTH_CP_HW_E!H12+FC_OTH_CP_CA_E!H12+FC_OTH_CP_VE_E!H12+FC_OTH_CP_SL_E!H12+FC_OTH_CP_BL_E!H12+FC_OTH_CP_CR_E!H12+FC_OTH_CP_BT_E!H12+FC_OTH_CP_IT_E!H12</f>
        <v>0</v>
      </c>
      <c r="I12" s="10">
        <f>FC_OTH_CP_SH_E!I12+FC_OTH_CP_SC_E!I12+FC_OTH_CP_HW_E!I12+FC_OTH_CP_CA_E!I12+FC_OTH_CP_VE_E!I12+FC_OTH_CP_SL_E!I12+FC_OTH_CP_BL_E!I12+FC_OTH_CP_CR_E!I12+FC_OTH_CP_BT_E!I12+FC_OTH_CP_IT_E!I12</f>
        <v>0</v>
      </c>
      <c r="J12" s="10">
        <f>FC_OTH_CP_SH_E!J12+FC_OTH_CP_SC_E!J12+FC_OTH_CP_HW_E!J12+FC_OTH_CP_CA_E!J12+FC_OTH_CP_VE_E!J12+FC_OTH_CP_SL_E!J12+FC_OTH_CP_BL_E!J12+FC_OTH_CP_CR_E!J12+FC_OTH_CP_BT_E!J12+FC_OTH_CP_IT_E!J12</f>
        <v>0</v>
      </c>
      <c r="K12" s="10">
        <f>FC_OTH_CP_SH_E!K12+FC_OTH_CP_SC_E!K12+FC_OTH_CP_HW_E!K12+FC_OTH_CP_CA_E!K12+FC_OTH_CP_VE_E!K12+FC_OTH_CP_SL_E!K12+FC_OTH_CP_BL_E!K12+FC_OTH_CP_CR_E!K12+FC_OTH_CP_BT_E!K12+FC_OTH_CP_IT_E!K12</f>
        <v>0</v>
      </c>
      <c r="L12" s="10">
        <f>FC_OTH_CP_SH_E!L12+FC_OTH_CP_SC_E!L12+FC_OTH_CP_HW_E!L12+FC_OTH_CP_CA_E!L12+FC_OTH_CP_VE_E!L12+FC_OTH_CP_SL_E!L12+FC_OTH_CP_BL_E!L12+FC_OTH_CP_CR_E!L12+FC_OTH_CP_BT_E!L12+FC_OTH_CP_IT_E!L12</f>
        <v>0</v>
      </c>
      <c r="M12" s="10">
        <f>FC_OTH_CP_SH_E!M12+FC_OTH_CP_SC_E!M12+FC_OTH_CP_HW_E!M12+FC_OTH_CP_CA_E!M12+FC_OTH_CP_VE_E!M12+FC_OTH_CP_SL_E!M12+FC_OTH_CP_BL_E!M12+FC_OTH_CP_CR_E!M12+FC_OTH_CP_BT_E!M12+FC_OTH_CP_IT_E!M12</f>
        <v>0</v>
      </c>
      <c r="N12" s="10">
        <f>FC_OTH_CP_SH_E!N12+FC_OTH_CP_SC_E!N12+FC_OTH_CP_HW_E!N12+FC_OTH_CP_CA_E!N12+FC_OTH_CP_VE_E!N12+FC_OTH_CP_SL_E!N12+FC_OTH_CP_BL_E!N12+FC_OTH_CP_CR_E!N12+FC_OTH_CP_BT_E!N12+FC_OTH_CP_IT_E!N12</f>
        <v>0</v>
      </c>
      <c r="O12" s="10">
        <f>FC_OTH_CP_SH_E!O12+FC_OTH_CP_SC_E!O12+FC_OTH_CP_HW_E!O12+FC_OTH_CP_CA_E!O12+FC_OTH_CP_VE_E!O12+FC_OTH_CP_SL_E!O12+FC_OTH_CP_BL_E!O12+FC_OTH_CP_CR_E!O12+FC_OTH_CP_BT_E!O12+FC_OTH_CP_IT_E!O12</f>
        <v>0</v>
      </c>
      <c r="P12" s="10">
        <f>FC_OTH_CP_SH_E!P12+FC_OTH_CP_SC_E!P12+FC_OTH_CP_HW_E!P12+FC_OTH_CP_CA_E!P12+FC_OTH_CP_VE_E!P12+FC_OTH_CP_SL_E!P12+FC_OTH_CP_BL_E!P12+FC_OTH_CP_CR_E!P12+FC_OTH_CP_BT_E!P12+FC_OTH_CP_IT_E!P12</f>
        <v>0</v>
      </c>
      <c r="Q12" s="10">
        <f>FC_OTH_CP_SH_E!Q12+FC_OTH_CP_SC_E!Q12+FC_OTH_CP_HW_E!Q12+FC_OTH_CP_CA_E!Q12+FC_OTH_CP_VE_E!Q12+FC_OTH_CP_SL_E!Q12+FC_OTH_CP_BL_E!Q12+FC_OTH_CP_CR_E!Q12+FC_OTH_CP_BT_E!Q12+FC_OTH_CP_IT_E!Q12</f>
        <v>0</v>
      </c>
      <c r="R12" s="10">
        <f>FC_OTH_CP_SH_E!R12+FC_OTH_CP_SC_E!R12+FC_OTH_CP_HW_E!R12+FC_OTH_CP_CA_E!R12+FC_OTH_CP_VE_E!R12+FC_OTH_CP_SL_E!R12+FC_OTH_CP_BL_E!R12+FC_OTH_CP_CR_E!R12+FC_OTH_CP_BT_E!R12+FC_OTH_CP_IT_E!R12</f>
        <v>0</v>
      </c>
      <c r="S12" s="10">
        <f>FC_OTH_CP_SH_E!S12+FC_OTH_CP_SC_E!S12+FC_OTH_CP_HW_E!S12+FC_OTH_CP_CA_E!S12+FC_OTH_CP_VE_E!S12+FC_OTH_CP_SL_E!S12+FC_OTH_CP_BL_E!S12+FC_OTH_CP_CR_E!S12+FC_OTH_CP_BT_E!S12+FC_OTH_CP_IT_E!S12</f>
        <v>0</v>
      </c>
      <c r="T12" s="10">
        <f>FC_OTH_CP_SH_E!T12+FC_OTH_CP_SC_E!T12+FC_OTH_CP_HW_E!T12+FC_OTH_CP_CA_E!T12+FC_OTH_CP_VE_E!T12+FC_OTH_CP_SL_E!T12+FC_OTH_CP_BL_E!T12+FC_OTH_CP_CR_E!T12+FC_OTH_CP_BT_E!T12+FC_OTH_CP_IT_E!T12</f>
        <v>0</v>
      </c>
      <c r="U12" s="10">
        <f>FC_OTH_CP_SH_E!U12+FC_OTH_CP_SC_E!U12+FC_OTH_CP_HW_E!U12+FC_OTH_CP_CA_E!U12+FC_OTH_CP_VE_E!U12+FC_OTH_CP_SL_E!U12+FC_OTH_CP_BL_E!U12+FC_OTH_CP_CR_E!U12+FC_OTH_CP_BT_E!U12+FC_OTH_CP_IT_E!U12</f>
        <v>0</v>
      </c>
      <c r="V12" s="10">
        <f>FC_OTH_CP_SH_E!V12+FC_OTH_CP_SC_E!V12+FC_OTH_CP_HW_E!V12+FC_OTH_CP_CA_E!V12+FC_OTH_CP_VE_E!V12+FC_OTH_CP_SL_E!V12+FC_OTH_CP_BL_E!V12+FC_OTH_CP_CR_E!V12+FC_OTH_CP_BT_E!V12+FC_OTH_CP_IT_E!V12</f>
        <v>0</v>
      </c>
      <c r="W12" s="10">
        <f>FC_OTH_CP_SH_E!W12+FC_OTH_CP_SC_E!W12+FC_OTH_CP_HW_E!W12+FC_OTH_CP_CA_E!W12+FC_OTH_CP_VE_E!W12+FC_OTH_CP_SL_E!W12+FC_OTH_CP_BL_E!W12+FC_OTH_CP_CR_E!W12+FC_OTH_CP_BT_E!W12+FC_OTH_CP_IT_E!W12</f>
        <v>0</v>
      </c>
      <c r="X12" s="10">
        <f>FC_OTH_CP_SH_E!X12+FC_OTH_CP_SC_E!X12+FC_OTH_CP_HW_E!X12+FC_OTH_CP_CA_E!X12+FC_OTH_CP_VE_E!X12+FC_OTH_CP_SL_E!X12+FC_OTH_CP_BL_E!X12+FC_OTH_CP_CR_E!X12+FC_OTH_CP_BT_E!X12+FC_OTH_CP_IT_E!X12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FC_OTH_CP_SH_E!C13+FC_OTH_CP_SC_E!C13+FC_OTH_CP_HW_E!C13+FC_OTH_CP_CA_E!C13+FC_OTH_CP_VE_E!C13+FC_OTH_CP_SL_E!C13+FC_OTH_CP_BL_E!C13+FC_OTH_CP_CR_E!C13+FC_OTH_CP_BT_E!C13+FC_OTH_CP_IT_E!C13</f>
        <v>0</v>
      </c>
      <c r="D13" s="10">
        <f>FC_OTH_CP_SH_E!D13+FC_OTH_CP_SC_E!D13+FC_OTH_CP_HW_E!D13+FC_OTH_CP_CA_E!D13+FC_OTH_CP_VE_E!D13+FC_OTH_CP_SL_E!D13+FC_OTH_CP_BL_E!D13+FC_OTH_CP_CR_E!D13+FC_OTH_CP_BT_E!D13+FC_OTH_CP_IT_E!D13</f>
        <v>0</v>
      </c>
      <c r="E13" s="10">
        <f>FC_OTH_CP_SH_E!E13+FC_OTH_CP_SC_E!E13+FC_OTH_CP_HW_E!E13+FC_OTH_CP_CA_E!E13+FC_OTH_CP_VE_E!E13+FC_OTH_CP_SL_E!E13+FC_OTH_CP_BL_E!E13+FC_OTH_CP_CR_E!E13+FC_OTH_CP_BT_E!E13+FC_OTH_CP_IT_E!E13</f>
        <v>0</v>
      </c>
      <c r="F13" s="10">
        <f>FC_OTH_CP_SH_E!F13+FC_OTH_CP_SC_E!F13+FC_OTH_CP_HW_E!F13+FC_OTH_CP_CA_E!F13+FC_OTH_CP_VE_E!F13+FC_OTH_CP_SL_E!F13+FC_OTH_CP_BL_E!F13+FC_OTH_CP_CR_E!F13+FC_OTH_CP_BT_E!F13+FC_OTH_CP_IT_E!F13</f>
        <v>0</v>
      </c>
      <c r="G13" s="10">
        <f>FC_OTH_CP_SH_E!G13+FC_OTH_CP_SC_E!G13+FC_OTH_CP_HW_E!G13+FC_OTH_CP_CA_E!G13+FC_OTH_CP_VE_E!G13+FC_OTH_CP_SL_E!G13+FC_OTH_CP_BL_E!G13+FC_OTH_CP_CR_E!G13+FC_OTH_CP_BT_E!G13+FC_OTH_CP_IT_E!G13</f>
        <v>0</v>
      </c>
      <c r="H13" s="10">
        <f>FC_OTH_CP_SH_E!H13+FC_OTH_CP_SC_E!H13+FC_OTH_CP_HW_E!H13+FC_OTH_CP_CA_E!H13+FC_OTH_CP_VE_E!H13+FC_OTH_CP_SL_E!H13+FC_OTH_CP_BL_E!H13+FC_OTH_CP_CR_E!H13+FC_OTH_CP_BT_E!H13+FC_OTH_CP_IT_E!H13</f>
        <v>0</v>
      </c>
      <c r="I13" s="10">
        <f>FC_OTH_CP_SH_E!I13+FC_OTH_CP_SC_E!I13+FC_OTH_CP_HW_E!I13+FC_OTH_CP_CA_E!I13+FC_OTH_CP_VE_E!I13+FC_OTH_CP_SL_E!I13+FC_OTH_CP_BL_E!I13+FC_OTH_CP_CR_E!I13+FC_OTH_CP_BT_E!I13+FC_OTH_CP_IT_E!I13</f>
        <v>0</v>
      </c>
      <c r="J13" s="10">
        <f>FC_OTH_CP_SH_E!J13+FC_OTH_CP_SC_E!J13+FC_OTH_CP_HW_E!J13+FC_OTH_CP_CA_E!J13+FC_OTH_CP_VE_E!J13+FC_OTH_CP_SL_E!J13+FC_OTH_CP_BL_E!J13+FC_OTH_CP_CR_E!J13+FC_OTH_CP_BT_E!J13+FC_OTH_CP_IT_E!J13</f>
        <v>0</v>
      </c>
      <c r="K13" s="10">
        <f>FC_OTH_CP_SH_E!K13+FC_OTH_CP_SC_E!K13+FC_OTH_CP_HW_E!K13+FC_OTH_CP_CA_E!K13+FC_OTH_CP_VE_E!K13+FC_OTH_CP_SL_E!K13+FC_OTH_CP_BL_E!K13+FC_OTH_CP_CR_E!K13+FC_OTH_CP_BT_E!K13+FC_OTH_CP_IT_E!K13</f>
        <v>0</v>
      </c>
      <c r="L13" s="10">
        <f>FC_OTH_CP_SH_E!L13+FC_OTH_CP_SC_E!L13+FC_OTH_CP_HW_E!L13+FC_OTH_CP_CA_E!L13+FC_OTH_CP_VE_E!L13+FC_OTH_CP_SL_E!L13+FC_OTH_CP_BL_E!L13+FC_OTH_CP_CR_E!L13+FC_OTH_CP_BT_E!L13+FC_OTH_CP_IT_E!L13</f>
        <v>0</v>
      </c>
      <c r="M13" s="10">
        <f>FC_OTH_CP_SH_E!M13+FC_OTH_CP_SC_E!M13+FC_OTH_CP_HW_E!M13+FC_OTH_CP_CA_E!M13+FC_OTH_CP_VE_E!M13+FC_OTH_CP_SL_E!M13+FC_OTH_CP_BL_E!M13+FC_OTH_CP_CR_E!M13+FC_OTH_CP_BT_E!M13+FC_OTH_CP_IT_E!M13</f>
        <v>0</v>
      </c>
      <c r="N13" s="10">
        <f>FC_OTH_CP_SH_E!N13+FC_OTH_CP_SC_E!N13+FC_OTH_CP_HW_E!N13+FC_OTH_CP_CA_E!N13+FC_OTH_CP_VE_E!N13+FC_OTH_CP_SL_E!N13+FC_OTH_CP_BL_E!N13+FC_OTH_CP_CR_E!N13+FC_OTH_CP_BT_E!N13+FC_OTH_CP_IT_E!N13</f>
        <v>0</v>
      </c>
      <c r="O13" s="10">
        <f>FC_OTH_CP_SH_E!O13+FC_OTH_CP_SC_E!O13+FC_OTH_CP_HW_E!O13+FC_OTH_CP_CA_E!O13+FC_OTH_CP_VE_E!O13+FC_OTH_CP_SL_E!O13+FC_OTH_CP_BL_E!O13+FC_OTH_CP_CR_E!O13+FC_OTH_CP_BT_E!O13+FC_OTH_CP_IT_E!O13</f>
        <v>0</v>
      </c>
      <c r="P13" s="10">
        <f>FC_OTH_CP_SH_E!P13+FC_OTH_CP_SC_E!P13+FC_OTH_CP_HW_E!P13+FC_OTH_CP_CA_E!P13+FC_OTH_CP_VE_E!P13+FC_OTH_CP_SL_E!P13+FC_OTH_CP_BL_E!P13+FC_OTH_CP_CR_E!P13+FC_OTH_CP_BT_E!P13+FC_OTH_CP_IT_E!P13</f>
        <v>0</v>
      </c>
      <c r="Q13" s="10">
        <f>FC_OTH_CP_SH_E!Q13+FC_OTH_CP_SC_E!Q13+FC_OTH_CP_HW_E!Q13+FC_OTH_CP_CA_E!Q13+FC_OTH_CP_VE_E!Q13+FC_OTH_CP_SL_E!Q13+FC_OTH_CP_BL_E!Q13+FC_OTH_CP_CR_E!Q13+FC_OTH_CP_BT_E!Q13+FC_OTH_CP_IT_E!Q13</f>
        <v>0</v>
      </c>
      <c r="R13" s="10">
        <f>FC_OTH_CP_SH_E!R13+FC_OTH_CP_SC_E!R13+FC_OTH_CP_HW_E!R13+FC_OTH_CP_CA_E!R13+FC_OTH_CP_VE_E!R13+FC_OTH_CP_SL_E!R13+FC_OTH_CP_BL_E!R13+FC_OTH_CP_CR_E!R13+FC_OTH_CP_BT_E!R13+FC_OTH_CP_IT_E!R13</f>
        <v>0</v>
      </c>
      <c r="S13" s="10">
        <f>FC_OTH_CP_SH_E!S13+FC_OTH_CP_SC_E!S13+FC_OTH_CP_HW_E!S13+FC_OTH_CP_CA_E!S13+FC_OTH_CP_VE_E!S13+FC_OTH_CP_SL_E!S13+FC_OTH_CP_BL_E!S13+FC_OTH_CP_CR_E!S13+FC_OTH_CP_BT_E!S13+FC_OTH_CP_IT_E!S13</f>
        <v>0</v>
      </c>
      <c r="T13" s="10">
        <f>FC_OTH_CP_SH_E!T13+FC_OTH_CP_SC_E!T13+FC_OTH_CP_HW_E!T13+FC_OTH_CP_CA_E!T13+FC_OTH_CP_VE_E!T13+FC_OTH_CP_SL_E!T13+FC_OTH_CP_BL_E!T13+FC_OTH_CP_CR_E!T13+FC_OTH_CP_BT_E!T13+FC_OTH_CP_IT_E!T13</f>
        <v>0</v>
      </c>
      <c r="U13" s="10">
        <f>FC_OTH_CP_SH_E!U13+FC_OTH_CP_SC_E!U13+FC_OTH_CP_HW_E!U13+FC_OTH_CP_CA_E!U13+FC_OTH_CP_VE_E!U13+FC_OTH_CP_SL_E!U13+FC_OTH_CP_BL_E!U13+FC_OTH_CP_CR_E!U13+FC_OTH_CP_BT_E!U13+FC_OTH_CP_IT_E!U13</f>
        <v>0</v>
      </c>
      <c r="V13" s="10">
        <f>FC_OTH_CP_SH_E!V13+FC_OTH_CP_SC_E!V13+FC_OTH_CP_HW_E!V13+FC_OTH_CP_CA_E!V13+FC_OTH_CP_VE_E!V13+FC_OTH_CP_SL_E!V13+FC_OTH_CP_BL_E!V13+FC_OTH_CP_CR_E!V13+FC_OTH_CP_BT_E!V13+FC_OTH_CP_IT_E!V13</f>
        <v>0</v>
      </c>
      <c r="W13" s="10">
        <f>FC_OTH_CP_SH_E!W13+FC_OTH_CP_SC_E!W13+FC_OTH_CP_HW_E!W13+FC_OTH_CP_CA_E!W13+FC_OTH_CP_VE_E!W13+FC_OTH_CP_SL_E!W13+FC_OTH_CP_BL_E!W13+FC_OTH_CP_CR_E!W13+FC_OTH_CP_BT_E!W13+FC_OTH_CP_IT_E!W13</f>
        <v>0</v>
      </c>
      <c r="X13" s="10">
        <f>FC_OTH_CP_SH_E!X13+FC_OTH_CP_SC_E!X13+FC_OTH_CP_HW_E!X13+FC_OTH_CP_CA_E!X13+FC_OTH_CP_VE_E!X13+FC_OTH_CP_SL_E!X13+FC_OTH_CP_BL_E!X13+FC_OTH_CP_CR_E!X13+FC_OTH_CP_BT_E!X13+FC_OTH_CP_IT_E!X13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FC_OTH_CP_SH_E!C14+FC_OTH_CP_SC_E!C14+FC_OTH_CP_HW_E!C14+FC_OTH_CP_CA_E!C14+FC_OTH_CP_VE_E!C14+FC_OTH_CP_SL_E!C14+FC_OTH_CP_BL_E!C14+FC_OTH_CP_CR_E!C14+FC_OTH_CP_BT_E!C14+FC_OTH_CP_IT_E!C14</f>
        <v>0</v>
      </c>
      <c r="D14" s="10">
        <f>FC_OTH_CP_SH_E!D14+FC_OTH_CP_SC_E!D14+FC_OTH_CP_HW_E!D14+FC_OTH_CP_CA_E!D14+FC_OTH_CP_VE_E!D14+FC_OTH_CP_SL_E!D14+FC_OTH_CP_BL_E!D14+FC_OTH_CP_CR_E!D14+FC_OTH_CP_BT_E!D14+FC_OTH_CP_IT_E!D14</f>
        <v>0</v>
      </c>
      <c r="E14" s="10">
        <f>FC_OTH_CP_SH_E!E14+FC_OTH_CP_SC_E!E14+FC_OTH_CP_HW_E!E14+FC_OTH_CP_CA_E!E14+FC_OTH_CP_VE_E!E14+FC_OTH_CP_SL_E!E14+FC_OTH_CP_BL_E!E14+FC_OTH_CP_CR_E!E14+FC_OTH_CP_BT_E!E14+FC_OTH_CP_IT_E!E14</f>
        <v>0</v>
      </c>
      <c r="F14" s="10">
        <f>FC_OTH_CP_SH_E!F14+FC_OTH_CP_SC_E!F14+FC_OTH_CP_HW_E!F14+FC_OTH_CP_CA_E!F14+FC_OTH_CP_VE_E!F14+FC_OTH_CP_SL_E!F14+FC_OTH_CP_BL_E!F14+FC_OTH_CP_CR_E!F14+FC_OTH_CP_BT_E!F14+FC_OTH_CP_IT_E!F14</f>
        <v>0</v>
      </c>
      <c r="G14" s="10">
        <f>FC_OTH_CP_SH_E!G14+FC_OTH_CP_SC_E!G14+FC_OTH_CP_HW_E!G14+FC_OTH_CP_CA_E!G14+FC_OTH_CP_VE_E!G14+FC_OTH_CP_SL_E!G14+FC_OTH_CP_BL_E!G14+FC_OTH_CP_CR_E!G14+FC_OTH_CP_BT_E!G14+FC_OTH_CP_IT_E!G14</f>
        <v>0</v>
      </c>
      <c r="H14" s="10">
        <f>FC_OTH_CP_SH_E!H14+FC_OTH_CP_SC_E!H14+FC_OTH_CP_HW_E!H14+FC_OTH_CP_CA_E!H14+FC_OTH_CP_VE_E!H14+FC_OTH_CP_SL_E!H14+FC_OTH_CP_BL_E!H14+FC_OTH_CP_CR_E!H14+FC_OTH_CP_BT_E!H14+FC_OTH_CP_IT_E!H14</f>
        <v>0</v>
      </c>
      <c r="I14" s="10">
        <f>FC_OTH_CP_SH_E!I14+FC_OTH_CP_SC_E!I14+FC_OTH_CP_HW_E!I14+FC_OTH_CP_CA_E!I14+FC_OTH_CP_VE_E!I14+FC_OTH_CP_SL_E!I14+FC_OTH_CP_BL_E!I14+FC_OTH_CP_CR_E!I14+FC_OTH_CP_BT_E!I14+FC_OTH_CP_IT_E!I14</f>
        <v>0</v>
      </c>
      <c r="J14" s="10">
        <f>FC_OTH_CP_SH_E!J14+FC_OTH_CP_SC_E!J14+FC_OTH_CP_HW_E!J14+FC_OTH_CP_CA_E!J14+FC_OTH_CP_VE_E!J14+FC_OTH_CP_SL_E!J14+FC_OTH_CP_BL_E!J14+FC_OTH_CP_CR_E!J14+FC_OTH_CP_BT_E!J14+FC_OTH_CP_IT_E!J14</f>
        <v>0</v>
      </c>
      <c r="K14" s="10">
        <f>FC_OTH_CP_SH_E!K14+FC_OTH_CP_SC_E!K14+FC_OTH_CP_HW_E!K14+FC_OTH_CP_CA_E!K14+FC_OTH_CP_VE_E!K14+FC_OTH_CP_SL_E!K14+FC_OTH_CP_BL_E!K14+FC_OTH_CP_CR_E!K14+FC_OTH_CP_BT_E!K14+FC_OTH_CP_IT_E!K14</f>
        <v>0</v>
      </c>
      <c r="L14" s="10">
        <f>FC_OTH_CP_SH_E!L14+FC_OTH_CP_SC_E!L14+FC_OTH_CP_HW_E!L14+FC_OTH_CP_CA_E!L14+FC_OTH_CP_VE_E!L14+FC_OTH_CP_SL_E!L14+FC_OTH_CP_BL_E!L14+FC_OTH_CP_CR_E!L14+FC_OTH_CP_BT_E!L14+FC_OTH_CP_IT_E!L14</f>
        <v>0</v>
      </c>
      <c r="M14" s="10">
        <f>FC_OTH_CP_SH_E!M14+FC_OTH_CP_SC_E!M14+FC_OTH_CP_HW_E!M14+FC_OTH_CP_CA_E!M14+FC_OTH_CP_VE_E!M14+FC_OTH_CP_SL_E!M14+FC_OTH_CP_BL_E!M14+FC_OTH_CP_CR_E!M14+FC_OTH_CP_BT_E!M14+FC_OTH_CP_IT_E!M14</f>
        <v>0</v>
      </c>
      <c r="N14" s="10">
        <f>FC_OTH_CP_SH_E!N14+FC_OTH_CP_SC_E!N14+FC_OTH_CP_HW_E!N14+FC_OTH_CP_CA_E!N14+FC_OTH_CP_VE_E!N14+FC_OTH_CP_SL_E!N14+FC_OTH_CP_BL_E!N14+FC_OTH_CP_CR_E!N14+FC_OTH_CP_BT_E!N14+FC_OTH_CP_IT_E!N14</f>
        <v>0</v>
      </c>
      <c r="O14" s="10">
        <f>FC_OTH_CP_SH_E!O14+FC_OTH_CP_SC_E!O14+FC_OTH_CP_HW_E!O14+FC_OTH_CP_CA_E!O14+FC_OTH_CP_VE_E!O14+FC_OTH_CP_SL_E!O14+FC_OTH_CP_BL_E!O14+FC_OTH_CP_CR_E!O14+FC_OTH_CP_BT_E!O14+FC_OTH_CP_IT_E!O14</f>
        <v>0</v>
      </c>
      <c r="P14" s="10">
        <f>FC_OTH_CP_SH_E!P14+FC_OTH_CP_SC_E!P14+FC_OTH_CP_HW_E!P14+FC_OTH_CP_CA_E!P14+FC_OTH_CP_VE_E!P14+FC_OTH_CP_SL_E!P14+FC_OTH_CP_BL_E!P14+FC_OTH_CP_CR_E!P14+FC_OTH_CP_BT_E!P14+FC_OTH_CP_IT_E!P14</f>
        <v>0</v>
      </c>
      <c r="Q14" s="10">
        <f>FC_OTH_CP_SH_E!Q14+FC_OTH_CP_SC_E!Q14+FC_OTH_CP_HW_E!Q14+FC_OTH_CP_CA_E!Q14+FC_OTH_CP_VE_E!Q14+FC_OTH_CP_SL_E!Q14+FC_OTH_CP_BL_E!Q14+FC_OTH_CP_CR_E!Q14+FC_OTH_CP_BT_E!Q14+FC_OTH_CP_IT_E!Q14</f>
        <v>0</v>
      </c>
      <c r="R14" s="10">
        <f>FC_OTH_CP_SH_E!R14+FC_OTH_CP_SC_E!R14+FC_OTH_CP_HW_E!R14+FC_OTH_CP_CA_E!R14+FC_OTH_CP_VE_E!R14+FC_OTH_CP_SL_E!R14+FC_OTH_CP_BL_E!R14+FC_OTH_CP_CR_E!R14+FC_OTH_CP_BT_E!R14+FC_OTH_CP_IT_E!R14</f>
        <v>0</v>
      </c>
      <c r="S14" s="10">
        <f>FC_OTH_CP_SH_E!S14+FC_OTH_CP_SC_E!S14+FC_OTH_CP_HW_E!S14+FC_OTH_CP_CA_E!S14+FC_OTH_CP_VE_E!S14+FC_OTH_CP_SL_E!S14+FC_OTH_CP_BL_E!S14+FC_OTH_CP_CR_E!S14+FC_OTH_CP_BT_E!S14+FC_OTH_CP_IT_E!S14</f>
        <v>0</v>
      </c>
      <c r="T14" s="10">
        <f>FC_OTH_CP_SH_E!T14+FC_OTH_CP_SC_E!T14+FC_OTH_CP_HW_E!T14+FC_OTH_CP_CA_E!T14+FC_OTH_CP_VE_E!T14+FC_OTH_CP_SL_E!T14+FC_OTH_CP_BL_E!T14+FC_OTH_CP_CR_E!T14+FC_OTH_CP_BT_E!T14+FC_OTH_CP_IT_E!T14</f>
        <v>0</v>
      </c>
      <c r="U14" s="10">
        <f>FC_OTH_CP_SH_E!U14+FC_OTH_CP_SC_E!U14+FC_OTH_CP_HW_E!U14+FC_OTH_CP_CA_E!U14+FC_OTH_CP_VE_E!U14+FC_OTH_CP_SL_E!U14+FC_OTH_CP_BL_E!U14+FC_OTH_CP_CR_E!U14+FC_OTH_CP_BT_E!U14+FC_OTH_CP_IT_E!U14</f>
        <v>0</v>
      </c>
      <c r="V14" s="10">
        <f>FC_OTH_CP_SH_E!V14+FC_OTH_CP_SC_E!V14+FC_OTH_CP_HW_E!V14+FC_OTH_CP_CA_E!V14+FC_OTH_CP_VE_E!V14+FC_OTH_CP_SL_E!V14+FC_OTH_CP_BL_E!V14+FC_OTH_CP_CR_E!V14+FC_OTH_CP_BT_E!V14+FC_OTH_CP_IT_E!V14</f>
        <v>0</v>
      </c>
      <c r="W14" s="10">
        <f>FC_OTH_CP_SH_E!W14+FC_OTH_CP_SC_E!W14+FC_OTH_CP_HW_E!W14+FC_OTH_CP_CA_E!W14+FC_OTH_CP_VE_E!W14+FC_OTH_CP_SL_E!W14+FC_OTH_CP_BL_E!W14+FC_OTH_CP_CR_E!W14+FC_OTH_CP_BT_E!W14+FC_OTH_CP_IT_E!W14</f>
        <v>0</v>
      </c>
      <c r="X14" s="10">
        <f>FC_OTH_CP_SH_E!X14+FC_OTH_CP_SC_E!X14+FC_OTH_CP_HW_E!X14+FC_OTH_CP_CA_E!X14+FC_OTH_CP_VE_E!X14+FC_OTH_CP_SL_E!X14+FC_OTH_CP_BL_E!X14+FC_OTH_CP_CR_E!X14+FC_OTH_CP_BT_E!X14+FC_OTH_CP_IT_E!X14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FC_OTH_CP_SH_E!C15+FC_OTH_CP_SC_E!C15+FC_OTH_CP_HW_E!C15+FC_OTH_CP_CA_E!C15+FC_OTH_CP_VE_E!C15+FC_OTH_CP_SL_E!C15+FC_OTH_CP_BL_E!C15+FC_OTH_CP_CR_E!C15+FC_OTH_CP_BT_E!C15+FC_OTH_CP_IT_E!C15</f>
        <v>0</v>
      </c>
      <c r="D15" s="10">
        <f>FC_OTH_CP_SH_E!D15+FC_OTH_CP_SC_E!D15+FC_OTH_CP_HW_E!D15+FC_OTH_CP_CA_E!D15+FC_OTH_CP_VE_E!D15+FC_OTH_CP_SL_E!D15+FC_OTH_CP_BL_E!D15+FC_OTH_CP_CR_E!D15+FC_OTH_CP_BT_E!D15+FC_OTH_CP_IT_E!D15</f>
        <v>0</v>
      </c>
      <c r="E15" s="10">
        <f>FC_OTH_CP_SH_E!E15+FC_OTH_CP_SC_E!E15+FC_OTH_CP_HW_E!E15+FC_OTH_CP_CA_E!E15+FC_OTH_CP_VE_E!E15+FC_OTH_CP_SL_E!E15+FC_OTH_CP_BL_E!E15+FC_OTH_CP_CR_E!E15+FC_OTH_CP_BT_E!E15+FC_OTH_CP_IT_E!E15</f>
        <v>0</v>
      </c>
      <c r="F15" s="10">
        <f>FC_OTH_CP_SH_E!F15+FC_OTH_CP_SC_E!F15+FC_OTH_CP_HW_E!F15+FC_OTH_CP_CA_E!F15+FC_OTH_CP_VE_E!F15+FC_OTH_CP_SL_E!F15+FC_OTH_CP_BL_E!F15+FC_OTH_CP_CR_E!F15+FC_OTH_CP_BT_E!F15+FC_OTH_CP_IT_E!F15</f>
        <v>0</v>
      </c>
      <c r="G15" s="10">
        <f>FC_OTH_CP_SH_E!G15+FC_OTH_CP_SC_E!G15+FC_OTH_CP_HW_E!G15+FC_OTH_CP_CA_E!G15+FC_OTH_CP_VE_E!G15+FC_OTH_CP_SL_E!G15+FC_OTH_CP_BL_E!G15+FC_OTH_CP_CR_E!G15+FC_OTH_CP_BT_E!G15+FC_OTH_CP_IT_E!G15</f>
        <v>0</v>
      </c>
      <c r="H15" s="10">
        <f>FC_OTH_CP_SH_E!H15+FC_OTH_CP_SC_E!H15+FC_OTH_CP_HW_E!H15+FC_OTH_CP_CA_E!H15+FC_OTH_CP_VE_E!H15+FC_OTH_CP_SL_E!H15+FC_OTH_CP_BL_E!H15+FC_OTH_CP_CR_E!H15+FC_OTH_CP_BT_E!H15+FC_OTH_CP_IT_E!H15</f>
        <v>0</v>
      </c>
      <c r="I15" s="10">
        <f>FC_OTH_CP_SH_E!I15+FC_OTH_CP_SC_E!I15+FC_OTH_CP_HW_E!I15+FC_OTH_CP_CA_E!I15+FC_OTH_CP_VE_E!I15+FC_OTH_CP_SL_E!I15+FC_OTH_CP_BL_E!I15+FC_OTH_CP_CR_E!I15+FC_OTH_CP_BT_E!I15+FC_OTH_CP_IT_E!I15</f>
        <v>0</v>
      </c>
      <c r="J15" s="10">
        <f>FC_OTH_CP_SH_E!J15+FC_OTH_CP_SC_E!J15+FC_OTH_CP_HW_E!J15+FC_OTH_CP_CA_E!J15+FC_OTH_CP_VE_E!J15+FC_OTH_CP_SL_E!J15+FC_OTH_CP_BL_E!J15+FC_OTH_CP_CR_E!J15+FC_OTH_CP_BT_E!J15+FC_OTH_CP_IT_E!J15</f>
        <v>0</v>
      </c>
      <c r="K15" s="10">
        <f>FC_OTH_CP_SH_E!K15+FC_OTH_CP_SC_E!K15+FC_OTH_CP_HW_E!K15+FC_OTH_CP_CA_E!K15+FC_OTH_CP_VE_E!K15+FC_OTH_CP_SL_E!K15+FC_OTH_CP_BL_E!K15+FC_OTH_CP_CR_E!K15+FC_OTH_CP_BT_E!K15+FC_OTH_CP_IT_E!K15</f>
        <v>0</v>
      </c>
      <c r="L15" s="10">
        <f>FC_OTH_CP_SH_E!L15+FC_OTH_CP_SC_E!L15+FC_OTH_CP_HW_E!L15+FC_OTH_CP_CA_E!L15+FC_OTH_CP_VE_E!L15+FC_OTH_CP_SL_E!L15+FC_OTH_CP_BL_E!L15+FC_OTH_CP_CR_E!L15+FC_OTH_CP_BT_E!L15+FC_OTH_CP_IT_E!L15</f>
        <v>0</v>
      </c>
      <c r="M15" s="10">
        <f>FC_OTH_CP_SH_E!M15+FC_OTH_CP_SC_E!M15+FC_OTH_CP_HW_E!M15+FC_OTH_CP_CA_E!M15+FC_OTH_CP_VE_E!M15+FC_OTH_CP_SL_E!M15+FC_OTH_CP_BL_E!M15+FC_OTH_CP_CR_E!M15+FC_OTH_CP_BT_E!M15+FC_OTH_CP_IT_E!M15</f>
        <v>0</v>
      </c>
      <c r="N15" s="10">
        <f>FC_OTH_CP_SH_E!N15+FC_OTH_CP_SC_E!N15+FC_OTH_CP_HW_E!N15+FC_OTH_CP_CA_E!N15+FC_OTH_CP_VE_E!N15+FC_OTH_CP_SL_E!N15+FC_OTH_CP_BL_E!N15+FC_OTH_CP_CR_E!N15+FC_OTH_CP_BT_E!N15+FC_OTH_CP_IT_E!N15</f>
        <v>0</v>
      </c>
      <c r="O15" s="10">
        <f>FC_OTH_CP_SH_E!O15+FC_OTH_CP_SC_E!O15+FC_OTH_CP_HW_E!O15+FC_OTH_CP_CA_E!O15+FC_OTH_CP_VE_E!O15+FC_OTH_CP_SL_E!O15+FC_OTH_CP_BL_E!O15+FC_OTH_CP_CR_E!O15+FC_OTH_CP_BT_E!O15+FC_OTH_CP_IT_E!O15</f>
        <v>0</v>
      </c>
      <c r="P15" s="10">
        <f>FC_OTH_CP_SH_E!P15+FC_OTH_CP_SC_E!P15+FC_OTH_CP_HW_E!P15+FC_OTH_CP_CA_E!P15+FC_OTH_CP_VE_E!P15+FC_OTH_CP_SL_E!P15+FC_OTH_CP_BL_E!P15+FC_OTH_CP_CR_E!P15+FC_OTH_CP_BT_E!P15+FC_OTH_CP_IT_E!P15</f>
        <v>0</v>
      </c>
      <c r="Q15" s="10">
        <f>FC_OTH_CP_SH_E!Q15+FC_OTH_CP_SC_E!Q15+FC_OTH_CP_HW_E!Q15+FC_OTH_CP_CA_E!Q15+FC_OTH_CP_VE_E!Q15+FC_OTH_CP_SL_E!Q15+FC_OTH_CP_BL_E!Q15+FC_OTH_CP_CR_E!Q15+FC_OTH_CP_BT_E!Q15+FC_OTH_CP_IT_E!Q15</f>
        <v>0</v>
      </c>
      <c r="R15" s="10">
        <f>FC_OTH_CP_SH_E!R15+FC_OTH_CP_SC_E!R15+FC_OTH_CP_HW_E!R15+FC_OTH_CP_CA_E!R15+FC_OTH_CP_VE_E!R15+FC_OTH_CP_SL_E!R15+FC_OTH_CP_BL_E!R15+FC_OTH_CP_CR_E!R15+FC_OTH_CP_BT_E!R15+FC_OTH_CP_IT_E!R15</f>
        <v>0</v>
      </c>
      <c r="S15" s="10">
        <f>FC_OTH_CP_SH_E!S15+FC_OTH_CP_SC_E!S15+FC_OTH_CP_HW_E!S15+FC_OTH_CP_CA_E!S15+FC_OTH_CP_VE_E!S15+FC_OTH_CP_SL_E!S15+FC_OTH_CP_BL_E!S15+FC_OTH_CP_CR_E!S15+FC_OTH_CP_BT_E!S15+FC_OTH_CP_IT_E!S15</f>
        <v>0</v>
      </c>
      <c r="T15" s="10">
        <f>FC_OTH_CP_SH_E!T15+FC_OTH_CP_SC_E!T15+FC_OTH_CP_HW_E!T15+FC_OTH_CP_CA_E!T15+FC_OTH_CP_VE_E!T15+FC_OTH_CP_SL_E!T15+FC_OTH_CP_BL_E!T15+FC_OTH_CP_CR_E!T15+FC_OTH_CP_BT_E!T15+FC_OTH_CP_IT_E!T15</f>
        <v>0</v>
      </c>
      <c r="U15" s="10">
        <f>FC_OTH_CP_SH_E!U15+FC_OTH_CP_SC_E!U15+FC_OTH_CP_HW_E!U15+FC_OTH_CP_CA_E!U15+FC_OTH_CP_VE_E!U15+FC_OTH_CP_SL_E!U15+FC_OTH_CP_BL_E!U15+FC_OTH_CP_CR_E!U15+FC_OTH_CP_BT_E!U15+FC_OTH_CP_IT_E!U15</f>
        <v>0</v>
      </c>
      <c r="V15" s="10">
        <f>FC_OTH_CP_SH_E!V15+FC_OTH_CP_SC_E!V15+FC_OTH_CP_HW_E!V15+FC_OTH_CP_CA_E!V15+FC_OTH_CP_VE_E!V15+FC_OTH_CP_SL_E!V15+FC_OTH_CP_BL_E!V15+FC_OTH_CP_CR_E!V15+FC_OTH_CP_BT_E!V15+FC_OTH_CP_IT_E!V15</f>
        <v>0</v>
      </c>
      <c r="W15" s="10">
        <f>FC_OTH_CP_SH_E!W15+FC_OTH_CP_SC_E!W15+FC_OTH_CP_HW_E!W15+FC_OTH_CP_CA_E!W15+FC_OTH_CP_VE_E!W15+FC_OTH_CP_SL_E!W15+FC_OTH_CP_BL_E!W15+FC_OTH_CP_CR_E!W15+FC_OTH_CP_BT_E!W15+FC_OTH_CP_IT_E!W15</f>
        <v>0</v>
      </c>
      <c r="X15" s="10">
        <f>FC_OTH_CP_SH_E!X15+FC_OTH_CP_SC_E!X15+FC_OTH_CP_HW_E!X15+FC_OTH_CP_CA_E!X15+FC_OTH_CP_VE_E!X15+FC_OTH_CP_SL_E!X15+FC_OTH_CP_BL_E!X15+FC_OTH_CP_CR_E!X15+FC_OTH_CP_BT_E!X15+FC_OTH_CP_IT_E!X15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FC_OTH_CP_SH_E!C16+FC_OTH_CP_SC_E!C16+FC_OTH_CP_HW_E!C16+FC_OTH_CP_CA_E!C16+FC_OTH_CP_VE_E!C16+FC_OTH_CP_SL_E!C16+FC_OTH_CP_BL_E!C16+FC_OTH_CP_CR_E!C16+FC_OTH_CP_BT_E!C16+FC_OTH_CP_IT_E!C16</f>
        <v>0.47773000859845233</v>
      </c>
      <c r="D16" s="10">
        <f>FC_OTH_CP_SH_E!D16+FC_OTH_CP_SC_E!D16+FC_OTH_CP_HW_E!D16+FC_OTH_CP_CA_E!D16+FC_OTH_CP_VE_E!D16+FC_OTH_CP_SL_E!D16+FC_OTH_CP_BL_E!D16+FC_OTH_CP_CR_E!D16+FC_OTH_CP_BT_E!D16+FC_OTH_CP_IT_E!D16</f>
        <v>0.47773000859845244</v>
      </c>
      <c r="E16" s="10">
        <f>FC_OTH_CP_SH_E!E16+FC_OTH_CP_SC_E!E16+FC_OTH_CP_HW_E!E16+FC_OTH_CP_CA_E!E16+FC_OTH_CP_VE_E!E16+FC_OTH_CP_SL_E!E16+FC_OTH_CP_BL_E!E16+FC_OTH_CP_CR_E!E16+FC_OTH_CP_BT_E!E16+FC_OTH_CP_IT_E!E16</f>
        <v>0.47773000859845222</v>
      </c>
      <c r="F16" s="10">
        <f>FC_OTH_CP_SH_E!F16+FC_OTH_CP_SC_E!F16+FC_OTH_CP_HW_E!F16+FC_OTH_CP_CA_E!F16+FC_OTH_CP_VE_E!F16+FC_OTH_CP_SL_E!F16+FC_OTH_CP_BL_E!F16+FC_OTH_CP_CR_E!F16+FC_OTH_CP_BT_E!F16+FC_OTH_CP_IT_E!F16</f>
        <v>0.95537403267411847</v>
      </c>
      <c r="G16" s="10">
        <f>FC_OTH_CP_SH_E!G16+FC_OTH_CP_SC_E!G16+FC_OTH_CP_HW_E!G16+FC_OTH_CP_CA_E!G16+FC_OTH_CP_VE_E!G16+FC_OTH_CP_SL_E!G16+FC_OTH_CP_BL_E!G16+FC_OTH_CP_CR_E!G16+FC_OTH_CP_BT_E!G16+FC_OTH_CP_IT_E!G16</f>
        <v>0.47773000859845233</v>
      </c>
      <c r="H16" s="10">
        <f>FC_OTH_CP_SH_E!H16+FC_OTH_CP_SC_E!H16+FC_OTH_CP_HW_E!H16+FC_OTH_CP_CA_E!H16+FC_OTH_CP_VE_E!H16+FC_OTH_CP_SL_E!H16+FC_OTH_CP_BL_E!H16+FC_OTH_CP_CR_E!H16+FC_OTH_CP_BT_E!H16+FC_OTH_CP_IT_E!H16</f>
        <v>0.95537403267411891</v>
      </c>
      <c r="I16" s="10">
        <f>FC_OTH_CP_SH_E!I16+FC_OTH_CP_SC_E!I16+FC_OTH_CP_HW_E!I16+FC_OTH_CP_CA_E!I16+FC_OTH_CP_VE_E!I16+FC_OTH_CP_SL_E!I16+FC_OTH_CP_BL_E!I16+FC_OTH_CP_CR_E!I16+FC_OTH_CP_BT_E!I16+FC_OTH_CP_IT_E!I16</f>
        <v>0.95537403267411869</v>
      </c>
      <c r="J16" s="10">
        <f>FC_OTH_CP_SH_E!J16+FC_OTH_CP_SC_E!J16+FC_OTH_CP_HW_E!J16+FC_OTH_CP_CA_E!J16+FC_OTH_CP_VE_E!J16+FC_OTH_CP_SL_E!J16+FC_OTH_CP_BL_E!J16+FC_OTH_CP_CR_E!J16+FC_OTH_CP_BT_E!J16+FC_OTH_CP_IT_E!J16</f>
        <v>2.3884780739466889</v>
      </c>
      <c r="K16" s="10">
        <f>FC_OTH_CP_SH_E!K16+FC_OTH_CP_SC_E!K16+FC_OTH_CP_HW_E!K16+FC_OTH_CP_CA_E!K16+FC_OTH_CP_VE_E!K16+FC_OTH_CP_SL_E!K16+FC_OTH_CP_BL_E!K16+FC_OTH_CP_CR_E!K16+FC_OTH_CP_BT_E!K16+FC_OTH_CP_IT_E!K16</f>
        <v>3.3438521066208087</v>
      </c>
      <c r="L16" s="10">
        <f>FC_OTH_CP_SH_E!L16+FC_OTH_CP_SC_E!L16+FC_OTH_CP_HW_E!L16+FC_OTH_CP_CA_E!L16+FC_OTH_CP_VE_E!L16+FC_OTH_CP_SL_E!L16+FC_OTH_CP_BL_E!L16+FC_OTH_CP_CR_E!L16+FC_OTH_CP_BT_E!L16+FC_OTH_CP_IT_E!L16</f>
        <v>3.8214961306964739</v>
      </c>
      <c r="M16" s="10">
        <f>FC_OTH_CP_SH_E!M16+FC_OTH_CP_SC_E!M16+FC_OTH_CP_HW_E!M16+FC_OTH_CP_CA_E!M16+FC_OTH_CP_VE_E!M16+FC_OTH_CP_SL_E!M16+FC_OTH_CP_BL_E!M16+FC_OTH_CP_CR_E!M16+FC_OTH_CP_BT_E!M16+FC_OTH_CP_IT_E!M16</f>
        <v>3.8214961306964743</v>
      </c>
      <c r="N16" s="10">
        <f>FC_OTH_CP_SH_E!N16+FC_OTH_CP_SC_E!N16+FC_OTH_CP_HW_E!N16+FC_OTH_CP_CA_E!N16+FC_OTH_CP_VE_E!N16+FC_OTH_CP_SL_E!N16+FC_OTH_CP_BL_E!N16+FC_OTH_CP_CR_E!N16+FC_OTH_CP_BT_E!N16+FC_OTH_CP_IT_E!N16</f>
        <v>3.8214961306964761</v>
      </c>
      <c r="O16" s="10">
        <f>FC_OTH_CP_SH_E!O16+FC_OTH_CP_SC_E!O16+FC_OTH_CP_HW_E!O16+FC_OTH_CP_CA_E!O16+FC_OTH_CP_VE_E!O16+FC_OTH_CP_SL_E!O16+FC_OTH_CP_BL_E!O16+FC_OTH_CP_CR_E!O16+FC_OTH_CP_BT_E!O16+FC_OTH_CP_IT_E!O16</f>
        <v>3.8214961306964779</v>
      </c>
      <c r="P16" s="10">
        <f>FC_OTH_CP_SH_E!P16+FC_OTH_CP_SC_E!P16+FC_OTH_CP_HW_E!P16+FC_OTH_CP_CA_E!P16+FC_OTH_CP_VE_E!P16+FC_OTH_CP_SL_E!P16+FC_OTH_CP_BL_E!P16+FC_OTH_CP_CR_E!P16+FC_OTH_CP_BT_E!P16+FC_OTH_CP_IT_E!P16</f>
        <v>2.3884780739466884</v>
      </c>
      <c r="Q16" s="10">
        <f>FC_OTH_CP_SH_E!Q16+FC_OTH_CP_SC_E!Q16+FC_OTH_CP_HW_E!Q16+FC_OTH_CP_CA_E!Q16+FC_OTH_CP_VE_E!Q16+FC_OTH_CP_SL_E!Q16+FC_OTH_CP_BL_E!Q16+FC_OTH_CP_CR_E!Q16+FC_OTH_CP_BT_E!Q16+FC_OTH_CP_IT_E!Q16</f>
        <v>0.95537403267411836</v>
      </c>
      <c r="R16" s="10">
        <f>FC_OTH_CP_SH_E!R16+FC_OTH_CP_SC_E!R16+FC_OTH_CP_HW_E!R16+FC_OTH_CP_CA_E!R16+FC_OTH_CP_VE_E!R16+FC_OTH_CP_SL_E!R16+FC_OTH_CP_BL_E!R16+FC_OTH_CP_CR_E!R16+FC_OTH_CP_BT_E!R16+FC_OTH_CP_IT_E!R16</f>
        <v>0.80945829750644849</v>
      </c>
      <c r="S16" s="10">
        <f>FC_OTH_CP_SH_E!S16+FC_OTH_CP_SC_E!S16+FC_OTH_CP_HW_E!S16+FC_OTH_CP_CA_E!S16+FC_OTH_CP_VE_E!S16+FC_OTH_CP_SL_E!S16+FC_OTH_CP_BL_E!S16+FC_OTH_CP_CR_E!S16+FC_OTH_CP_BT_E!S16+FC_OTH_CP_IT_E!S16</f>
        <v>1.9073946689595871</v>
      </c>
      <c r="T16" s="10">
        <f>FC_OTH_CP_SH_E!T16+FC_OTH_CP_SC_E!T16+FC_OTH_CP_HW_E!T16+FC_OTH_CP_CA_E!T16+FC_OTH_CP_VE_E!T16+FC_OTH_CP_SL_E!T16+FC_OTH_CP_BL_E!T16+FC_OTH_CP_CR_E!T16+FC_OTH_CP_BT_E!T16+FC_OTH_CP_IT_E!T16</f>
        <v>2.0297506448839235</v>
      </c>
      <c r="U16" s="10">
        <f>FC_OTH_CP_SH_E!U16+FC_OTH_CP_SC_E!U16+FC_OTH_CP_HW_E!U16+FC_OTH_CP_CA_E!U16+FC_OTH_CP_VE_E!U16+FC_OTH_CP_SL_E!U16+FC_OTH_CP_BL_E!U16+FC_OTH_CP_CR_E!U16+FC_OTH_CP_BT_E!U16+FC_OTH_CP_IT_E!U16</f>
        <v>1.825279449699053</v>
      </c>
      <c r="V16" s="10">
        <f>FC_OTH_CP_SH_E!V16+FC_OTH_CP_SC_E!V16+FC_OTH_CP_HW_E!V16+FC_OTH_CP_CA_E!V16+FC_OTH_CP_VE_E!V16+FC_OTH_CP_SL_E!V16+FC_OTH_CP_BL_E!V16+FC_OTH_CP_CR_E!V16+FC_OTH_CP_BT_E!V16+FC_OTH_CP_IT_E!V16</f>
        <v>2.0602751504729153</v>
      </c>
      <c r="W16" s="10">
        <f>FC_OTH_CP_SH_E!W16+FC_OTH_CP_SC_E!W16+FC_OTH_CP_HW_E!W16+FC_OTH_CP_CA_E!W16+FC_OTH_CP_VE_E!W16+FC_OTH_CP_SL_E!W16+FC_OTH_CP_BL_E!W16+FC_OTH_CP_CR_E!W16+FC_OTH_CP_BT_E!W16+FC_OTH_CP_IT_E!W16</f>
        <v>0.52785898538263198</v>
      </c>
      <c r="X16" s="10">
        <f>FC_OTH_CP_SH_E!X16+FC_OTH_CP_SC_E!X16+FC_OTH_CP_HW_E!X16+FC_OTH_CP_CA_E!X16+FC_OTH_CP_VE_E!X16+FC_OTH_CP_SL_E!X16+FC_OTH_CP_BL_E!X16+FC_OTH_CP_CR_E!X16+FC_OTH_CP_BT_E!X16+FC_OTH_CP_IT_E!X16</f>
        <v>0.61143594153052405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FC_OTH_CP_SH_E!C18+FC_OTH_CP_SC_E!C18+FC_OTH_CP_HW_E!C18+FC_OTH_CP_CA_E!C18+FC_OTH_CP_VE_E!C18+FC_OTH_CP_SL_E!C18+FC_OTH_CP_BL_E!C18+FC_OTH_CP_CR_E!C18+FC_OTH_CP_BT_E!C18+FC_OTH_CP_IT_E!C18</f>
        <v>0</v>
      </c>
      <c r="D18" s="10">
        <f>FC_OTH_CP_SH_E!D18+FC_OTH_CP_SC_E!D18+FC_OTH_CP_HW_E!D18+FC_OTH_CP_CA_E!D18+FC_OTH_CP_VE_E!D18+FC_OTH_CP_SL_E!D18+FC_OTH_CP_BL_E!D18+FC_OTH_CP_CR_E!D18+FC_OTH_CP_BT_E!D18+FC_OTH_CP_IT_E!D18</f>
        <v>0</v>
      </c>
      <c r="E18" s="10">
        <f>FC_OTH_CP_SH_E!E18+FC_OTH_CP_SC_E!E18+FC_OTH_CP_HW_E!E18+FC_OTH_CP_CA_E!E18+FC_OTH_CP_VE_E!E18+FC_OTH_CP_SL_E!E18+FC_OTH_CP_BL_E!E18+FC_OTH_CP_CR_E!E18+FC_OTH_CP_BT_E!E18+FC_OTH_CP_IT_E!E18</f>
        <v>0</v>
      </c>
      <c r="F18" s="10">
        <f>FC_OTH_CP_SH_E!F18+FC_OTH_CP_SC_E!F18+FC_OTH_CP_HW_E!F18+FC_OTH_CP_CA_E!F18+FC_OTH_CP_VE_E!F18+FC_OTH_CP_SL_E!F18+FC_OTH_CP_BL_E!F18+FC_OTH_CP_CR_E!F18+FC_OTH_CP_BT_E!F18+FC_OTH_CP_IT_E!F18</f>
        <v>0</v>
      </c>
      <c r="G18" s="10">
        <f>FC_OTH_CP_SH_E!G18+FC_OTH_CP_SC_E!G18+FC_OTH_CP_HW_E!G18+FC_OTH_CP_CA_E!G18+FC_OTH_CP_VE_E!G18+FC_OTH_CP_SL_E!G18+FC_OTH_CP_BL_E!G18+FC_OTH_CP_CR_E!G18+FC_OTH_CP_BT_E!G18+FC_OTH_CP_IT_E!G18</f>
        <v>0</v>
      </c>
      <c r="H18" s="10">
        <f>FC_OTH_CP_SH_E!H18+FC_OTH_CP_SC_E!H18+FC_OTH_CP_HW_E!H18+FC_OTH_CP_CA_E!H18+FC_OTH_CP_VE_E!H18+FC_OTH_CP_SL_E!H18+FC_OTH_CP_BL_E!H18+FC_OTH_CP_CR_E!H18+FC_OTH_CP_BT_E!H18+FC_OTH_CP_IT_E!H18</f>
        <v>0</v>
      </c>
      <c r="I18" s="10">
        <f>FC_OTH_CP_SH_E!I18+FC_OTH_CP_SC_E!I18+FC_OTH_CP_HW_E!I18+FC_OTH_CP_CA_E!I18+FC_OTH_CP_VE_E!I18+FC_OTH_CP_SL_E!I18+FC_OTH_CP_BL_E!I18+FC_OTH_CP_CR_E!I18+FC_OTH_CP_BT_E!I18+FC_OTH_CP_IT_E!I18</f>
        <v>0</v>
      </c>
      <c r="J18" s="10">
        <f>FC_OTH_CP_SH_E!J18+FC_OTH_CP_SC_E!J18+FC_OTH_CP_HW_E!J18+FC_OTH_CP_CA_E!J18+FC_OTH_CP_VE_E!J18+FC_OTH_CP_SL_E!J18+FC_OTH_CP_BL_E!J18+FC_OTH_CP_CR_E!J18+FC_OTH_CP_BT_E!J18+FC_OTH_CP_IT_E!J18</f>
        <v>0</v>
      </c>
      <c r="K18" s="10">
        <f>FC_OTH_CP_SH_E!K18+FC_OTH_CP_SC_E!K18+FC_OTH_CP_HW_E!K18+FC_OTH_CP_CA_E!K18+FC_OTH_CP_VE_E!K18+FC_OTH_CP_SL_E!K18+FC_OTH_CP_BL_E!K18+FC_OTH_CP_CR_E!K18+FC_OTH_CP_BT_E!K18+FC_OTH_CP_IT_E!K18</f>
        <v>0</v>
      </c>
      <c r="L18" s="10">
        <f>FC_OTH_CP_SH_E!L18+FC_OTH_CP_SC_E!L18+FC_OTH_CP_HW_E!L18+FC_OTH_CP_CA_E!L18+FC_OTH_CP_VE_E!L18+FC_OTH_CP_SL_E!L18+FC_OTH_CP_BL_E!L18+FC_OTH_CP_CR_E!L18+FC_OTH_CP_BT_E!L18+FC_OTH_CP_IT_E!L18</f>
        <v>0</v>
      </c>
      <c r="M18" s="10">
        <f>FC_OTH_CP_SH_E!M18+FC_OTH_CP_SC_E!M18+FC_OTH_CP_HW_E!M18+FC_OTH_CP_CA_E!M18+FC_OTH_CP_VE_E!M18+FC_OTH_CP_SL_E!M18+FC_OTH_CP_BL_E!M18+FC_OTH_CP_CR_E!M18+FC_OTH_CP_BT_E!M18+FC_OTH_CP_IT_E!M18</f>
        <v>0</v>
      </c>
      <c r="N18" s="10">
        <f>FC_OTH_CP_SH_E!N18+FC_OTH_CP_SC_E!N18+FC_OTH_CP_HW_E!N18+FC_OTH_CP_CA_E!N18+FC_OTH_CP_VE_E!N18+FC_OTH_CP_SL_E!N18+FC_OTH_CP_BL_E!N18+FC_OTH_CP_CR_E!N18+FC_OTH_CP_BT_E!N18+FC_OTH_CP_IT_E!N18</f>
        <v>0</v>
      </c>
      <c r="O18" s="10">
        <f>FC_OTH_CP_SH_E!O18+FC_OTH_CP_SC_E!O18+FC_OTH_CP_HW_E!O18+FC_OTH_CP_CA_E!O18+FC_OTH_CP_VE_E!O18+FC_OTH_CP_SL_E!O18+FC_OTH_CP_BL_E!O18+FC_OTH_CP_CR_E!O18+FC_OTH_CP_BT_E!O18+FC_OTH_CP_IT_E!O18</f>
        <v>0</v>
      </c>
      <c r="P18" s="10">
        <f>FC_OTH_CP_SH_E!P18+FC_OTH_CP_SC_E!P18+FC_OTH_CP_HW_E!P18+FC_OTH_CP_CA_E!P18+FC_OTH_CP_VE_E!P18+FC_OTH_CP_SL_E!P18+FC_OTH_CP_BL_E!P18+FC_OTH_CP_CR_E!P18+FC_OTH_CP_BT_E!P18+FC_OTH_CP_IT_E!P18</f>
        <v>0</v>
      </c>
      <c r="Q18" s="10">
        <f>FC_OTH_CP_SH_E!Q18+FC_OTH_CP_SC_E!Q18+FC_OTH_CP_HW_E!Q18+FC_OTH_CP_CA_E!Q18+FC_OTH_CP_VE_E!Q18+FC_OTH_CP_SL_E!Q18+FC_OTH_CP_BL_E!Q18+FC_OTH_CP_CR_E!Q18+FC_OTH_CP_BT_E!Q18+FC_OTH_CP_IT_E!Q18</f>
        <v>0</v>
      </c>
      <c r="R18" s="10">
        <f>FC_OTH_CP_SH_E!R18+FC_OTH_CP_SC_E!R18+FC_OTH_CP_HW_E!R18+FC_OTH_CP_CA_E!R18+FC_OTH_CP_VE_E!R18+FC_OTH_CP_SL_E!R18+FC_OTH_CP_BL_E!R18+FC_OTH_CP_CR_E!R18+FC_OTH_CP_BT_E!R18+FC_OTH_CP_IT_E!R18</f>
        <v>0</v>
      </c>
      <c r="S18" s="10">
        <f>FC_OTH_CP_SH_E!S18+FC_OTH_CP_SC_E!S18+FC_OTH_CP_HW_E!S18+FC_OTH_CP_CA_E!S18+FC_OTH_CP_VE_E!S18+FC_OTH_CP_SL_E!S18+FC_OTH_CP_BL_E!S18+FC_OTH_CP_CR_E!S18+FC_OTH_CP_BT_E!S18+FC_OTH_CP_IT_E!S18</f>
        <v>0</v>
      </c>
      <c r="T18" s="10">
        <f>FC_OTH_CP_SH_E!T18+FC_OTH_CP_SC_E!T18+FC_OTH_CP_HW_E!T18+FC_OTH_CP_CA_E!T18+FC_OTH_CP_VE_E!T18+FC_OTH_CP_SL_E!T18+FC_OTH_CP_BL_E!T18+FC_OTH_CP_CR_E!T18+FC_OTH_CP_BT_E!T18+FC_OTH_CP_IT_E!T18</f>
        <v>0</v>
      </c>
      <c r="U18" s="10">
        <f>FC_OTH_CP_SH_E!U18+FC_OTH_CP_SC_E!U18+FC_OTH_CP_HW_E!U18+FC_OTH_CP_CA_E!U18+FC_OTH_CP_VE_E!U18+FC_OTH_CP_SL_E!U18+FC_OTH_CP_BL_E!U18+FC_OTH_CP_CR_E!U18+FC_OTH_CP_BT_E!U18+FC_OTH_CP_IT_E!U18</f>
        <v>0</v>
      </c>
      <c r="V18" s="10">
        <f>FC_OTH_CP_SH_E!V18+FC_OTH_CP_SC_E!V18+FC_OTH_CP_HW_E!V18+FC_OTH_CP_CA_E!V18+FC_OTH_CP_VE_E!V18+FC_OTH_CP_SL_E!V18+FC_OTH_CP_BL_E!V18+FC_OTH_CP_CR_E!V18+FC_OTH_CP_BT_E!V18+FC_OTH_CP_IT_E!V18</f>
        <v>0</v>
      </c>
      <c r="W18" s="10">
        <f>FC_OTH_CP_SH_E!W18+FC_OTH_CP_SC_E!W18+FC_OTH_CP_HW_E!W18+FC_OTH_CP_CA_E!W18+FC_OTH_CP_VE_E!W18+FC_OTH_CP_SL_E!W18+FC_OTH_CP_BL_E!W18+FC_OTH_CP_CR_E!W18+FC_OTH_CP_BT_E!W18+FC_OTH_CP_IT_E!W18</f>
        <v>0</v>
      </c>
      <c r="X18" s="10">
        <f>FC_OTH_CP_SH_E!X18+FC_OTH_CP_SC_E!X18+FC_OTH_CP_HW_E!X18+FC_OTH_CP_CA_E!X18+FC_OTH_CP_VE_E!X18+FC_OTH_CP_SL_E!X18+FC_OTH_CP_BL_E!X18+FC_OTH_CP_CR_E!X18+FC_OTH_CP_BT_E!X18+FC_OTH_CP_IT_E!X18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FC_OTH_CP_SH_E!C19+FC_OTH_CP_SC_E!C19+FC_OTH_CP_HW_E!C19+FC_OTH_CP_CA_E!C19+FC_OTH_CP_VE_E!C19+FC_OTH_CP_SL_E!C19+FC_OTH_CP_BL_E!C19+FC_OTH_CP_CR_E!C19+FC_OTH_CP_BT_E!C19+FC_OTH_CP_IT_E!C19</f>
        <v>0</v>
      </c>
      <c r="D19" s="10">
        <f>FC_OTH_CP_SH_E!D19+FC_OTH_CP_SC_E!D19+FC_OTH_CP_HW_E!D19+FC_OTH_CP_CA_E!D19+FC_OTH_CP_VE_E!D19+FC_OTH_CP_SL_E!D19+FC_OTH_CP_BL_E!D19+FC_OTH_CP_CR_E!D19+FC_OTH_CP_BT_E!D19+FC_OTH_CP_IT_E!D19</f>
        <v>0</v>
      </c>
      <c r="E19" s="10">
        <f>FC_OTH_CP_SH_E!E19+FC_OTH_CP_SC_E!E19+FC_OTH_CP_HW_E!E19+FC_OTH_CP_CA_E!E19+FC_OTH_CP_VE_E!E19+FC_OTH_CP_SL_E!E19+FC_OTH_CP_BL_E!E19+FC_OTH_CP_CR_E!E19+FC_OTH_CP_BT_E!E19+FC_OTH_CP_IT_E!E19</f>
        <v>0</v>
      </c>
      <c r="F19" s="10">
        <f>FC_OTH_CP_SH_E!F19+FC_OTH_CP_SC_E!F19+FC_OTH_CP_HW_E!F19+FC_OTH_CP_CA_E!F19+FC_OTH_CP_VE_E!F19+FC_OTH_CP_SL_E!F19+FC_OTH_CP_BL_E!F19+FC_OTH_CP_CR_E!F19+FC_OTH_CP_BT_E!F19+FC_OTH_CP_IT_E!F19</f>
        <v>0</v>
      </c>
      <c r="G19" s="10">
        <f>FC_OTH_CP_SH_E!G19+FC_OTH_CP_SC_E!G19+FC_OTH_CP_HW_E!G19+FC_OTH_CP_CA_E!G19+FC_OTH_CP_VE_E!G19+FC_OTH_CP_SL_E!G19+FC_OTH_CP_BL_E!G19+FC_OTH_CP_CR_E!G19+FC_OTH_CP_BT_E!G19+FC_OTH_CP_IT_E!G19</f>
        <v>0</v>
      </c>
      <c r="H19" s="10">
        <f>FC_OTH_CP_SH_E!H19+FC_OTH_CP_SC_E!H19+FC_OTH_CP_HW_E!H19+FC_OTH_CP_CA_E!H19+FC_OTH_CP_VE_E!H19+FC_OTH_CP_SL_E!H19+FC_OTH_CP_BL_E!H19+FC_OTH_CP_CR_E!H19+FC_OTH_CP_BT_E!H19+FC_OTH_CP_IT_E!H19</f>
        <v>0</v>
      </c>
      <c r="I19" s="10">
        <f>FC_OTH_CP_SH_E!I19+FC_OTH_CP_SC_E!I19+FC_OTH_CP_HW_E!I19+FC_OTH_CP_CA_E!I19+FC_OTH_CP_VE_E!I19+FC_OTH_CP_SL_E!I19+FC_OTH_CP_BL_E!I19+FC_OTH_CP_CR_E!I19+FC_OTH_CP_BT_E!I19+FC_OTH_CP_IT_E!I19</f>
        <v>0</v>
      </c>
      <c r="J19" s="10">
        <f>FC_OTH_CP_SH_E!J19+FC_OTH_CP_SC_E!J19+FC_OTH_CP_HW_E!J19+FC_OTH_CP_CA_E!J19+FC_OTH_CP_VE_E!J19+FC_OTH_CP_SL_E!J19+FC_OTH_CP_BL_E!J19+FC_OTH_CP_CR_E!J19+FC_OTH_CP_BT_E!J19+FC_OTH_CP_IT_E!J19</f>
        <v>0</v>
      </c>
      <c r="K19" s="10">
        <f>FC_OTH_CP_SH_E!K19+FC_OTH_CP_SC_E!K19+FC_OTH_CP_HW_E!K19+FC_OTH_CP_CA_E!K19+FC_OTH_CP_VE_E!K19+FC_OTH_CP_SL_E!K19+FC_OTH_CP_BL_E!K19+FC_OTH_CP_CR_E!K19+FC_OTH_CP_BT_E!K19+FC_OTH_CP_IT_E!K19</f>
        <v>0</v>
      </c>
      <c r="L19" s="10">
        <f>FC_OTH_CP_SH_E!L19+FC_OTH_CP_SC_E!L19+FC_OTH_CP_HW_E!L19+FC_OTH_CP_CA_E!L19+FC_OTH_CP_VE_E!L19+FC_OTH_CP_SL_E!L19+FC_OTH_CP_BL_E!L19+FC_OTH_CP_CR_E!L19+FC_OTH_CP_BT_E!L19+FC_OTH_CP_IT_E!L19</f>
        <v>0</v>
      </c>
      <c r="M19" s="10">
        <f>FC_OTH_CP_SH_E!M19+FC_OTH_CP_SC_E!M19+FC_OTH_CP_HW_E!M19+FC_OTH_CP_CA_E!M19+FC_OTH_CP_VE_E!M19+FC_OTH_CP_SL_E!M19+FC_OTH_CP_BL_E!M19+FC_OTH_CP_CR_E!M19+FC_OTH_CP_BT_E!M19+FC_OTH_CP_IT_E!M19</f>
        <v>0</v>
      </c>
      <c r="N19" s="10">
        <f>FC_OTH_CP_SH_E!N19+FC_OTH_CP_SC_E!N19+FC_OTH_CP_HW_E!N19+FC_OTH_CP_CA_E!N19+FC_OTH_CP_VE_E!N19+FC_OTH_CP_SL_E!N19+FC_OTH_CP_BL_E!N19+FC_OTH_CP_CR_E!N19+FC_OTH_CP_BT_E!N19+FC_OTH_CP_IT_E!N19</f>
        <v>0</v>
      </c>
      <c r="O19" s="10">
        <f>FC_OTH_CP_SH_E!O19+FC_OTH_CP_SC_E!O19+FC_OTH_CP_HW_E!O19+FC_OTH_CP_CA_E!O19+FC_OTH_CP_VE_E!O19+FC_OTH_CP_SL_E!O19+FC_OTH_CP_BL_E!O19+FC_OTH_CP_CR_E!O19+FC_OTH_CP_BT_E!O19+FC_OTH_CP_IT_E!O19</f>
        <v>0</v>
      </c>
      <c r="P19" s="10">
        <f>FC_OTH_CP_SH_E!P19+FC_OTH_CP_SC_E!P19+FC_OTH_CP_HW_E!P19+FC_OTH_CP_CA_E!P19+FC_OTH_CP_VE_E!P19+FC_OTH_CP_SL_E!P19+FC_OTH_CP_BL_E!P19+FC_OTH_CP_CR_E!P19+FC_OTH_CP_BT_E!P19+FC_OTH_CP_IT_E!P19</f>
        <v>0</v>
      </c>
      <c r="Q19" s="10">
        <f>FC_OTH_CP_SH_E!Q19+FC_OTH_CP_SC_E!Q19+FC_OTH_CP_HW_E!Q19+FC_OTH_CP_CA_E!Q19+FC_OTH_CP_VE_E!Q19+FC_OTH_CP_SL_E!Q19+FC_OTH_CP_BL_E!Q19+FC_OTH_CP_CR_E!Q19+FC_OTH_CP_BT_E!Q19+FC_OTH_CP_IT_E!Q19</f>
        <v>0</v>
      </c>
      <c r="R19" s="10">
        <f>FC_OTH_CP_SH_E!R19+FC_OTH_CP_SC_E!R19+FC_OTH_CP_HW_E!R19+FC_OTH_CP_CA_E!R19+FC_OTH_CP_VE_E!R19+FC_OTH_CP_SL_E!R19+FC_OTH_CP_BL_E!R19+FC_OTH_CP_CR_E!R19+FC_OTH_CP_BT_E!R19+FC_OTH_CP_IT_E!R19</f>
        <v>0</v>
      </c>
      <c r="S19" s="10">
        <f>FC_OTH_CP_SH_E!S19+FC_OTH_CP_SC_E!S19+FC_OTH_CP_HW_E!S19+FC_OTH_CP_CA_E!S19+FC_OTH_CP_VE_E!S19+FC_OTH_CP_SL_E!S19+FC_OTH_CP_BL_E!S19+FC_OTH_CP_CR_E!S19+FC_OTH_CP_BT_E!S19+FC_OTH_CP_IT_E!S19</f>
        <v>0</v>
      </c>
      <c r="T19" s="10">
        <f>FC_OTH_CP_SH_E!T19+FC_OTH_CP_SC_E!T19+FC_OTH_CP_HW_E!T19+FC_OTH_CP_CA_E!T19+FC_OTH_CP_VE_E!T19+FC_OTH_CP_SL_E!T19+FC_OTH_CP_BL_E!T19+FC_OTH_CP_CR_E!T19+FC_OTH_CP_BT_E!T19+FC_OTH_CP_IT_E!T19</f>
        <v>0</v>
      </c>
      <c r="U19" s="10">
        <f>FC_OTH_CP_SH_E!U19+FC_OTH_CP_SC_E!U19+FC_OTH_CP_HW_E!U19+FC_OTH_CP_CA_E!U19+FC_OTH_CP_VE_E!U19+FC_OTH_CP_SL_E!U19+FC_OTH_CP_BL_E!U19+FC_OTH_CP_CR_E!U19+FC_OTH_CP_BT_E!U19+FC_OTH_CP_IT_E!U19</f>
        <v>0</v>
      </c>
      <c r="V19" s="10">
        <f>FC_OTH_CP_SH_E!V19+FC_OTH_CP_SC_E!V19+FC_OTH_CP_HW_E!V19+FC_OTH_CP_CA_E!V19+FC_OTH_CP_VE_E!V19+FC_OTH_CP_SL_E!V19+FC_OTH_CP_BL_E!V19+FC_OTH_CP_CR_E!V19+FC_OTH_CP_BT_E!V19+FC_OTH_CP_IT_E!V19</f>
        <v>0</v>
      </c>
      <c r="W19" s="10">
        <f>FC_OTH_CP_SH_E!W19+FC_OTH_CP_SC_E!W19+FC_OTH_CP_HW_E!W19+FC_OTH_CP_CA_E!W19+FC_OTH_CP_VE_E!W19+FC_OTH_CP_SL_E!W19+FC_OTH_CP_BL_E!W19+FC_OTH_CP_CR_E!W19+FC_OTH_CP_BT_E!W19+FC_OTH_CP_IT_E!W19</f>
        <v>0</v>
      </c>
      <c r="X19" s="10">
        <f>FC_OTH_CP_SH_E!X19+FC_OTH_CP_SC_E!X19+FC_OTH_CP_HW_E!X19+FC_OTH_CP_CA_E!X19+FC_OTH_CP_VE_E!X19+FC_OTH_CP_SL_E!X19+FC_OTH_CP_BL_E!X19+FC_OTH_CP_CR_E!X19+FC_OTH_CP_BT_E!X19+FC_OTH_CP_IT_E!X19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FC_OTH_CP_SH_E!C20+FC_OTH_CP_SC_E!C20+FC_OTH_CP_HW_E!C20+FC_OTH_CP_CA_E!C20+FC_OTH_CP_VE_E!C20+FC_OTH_CP_SL_E!C20+FC_OTH_CP_BL_E!C20+FC_OTH_CP_CR_E!C20+FC_OTH_CP_BT_E!C20+FC_OTH_CP_IT_E!C20</f>
        <v>0</v>
      </c>
      <c r="D20" s="10">
        <f>FC_OTH_CP_SH_E!D20+FC_OTH_CP_SC_E!D20+FC_OTH_CP_HW_E!D20+FC_OTH_CP_CA_E!D20+FC_OTH_CP_VE_E!D20+FC_OTH_CP_SL_E!D20+FC_OTH_CP_BL_E!D20+FC_OTH_CP_CR_E!D20+FC_OTH_CP_BT_E!D20+FC_OTH_CP_IT_E!D20</f>
        <v>0</v>
      </c>
      <c r="E20" s="10">
        <f>FC_OTH_CP_SH_E!E20+FC_OTH_CP_SC_E!E20+FC_OTH_CP_HW_E!E20+FC_OTH_CP_CA_E!E20+FC_OTH_CP_VE_E!E20+FC_OTH_CP_SL_E!E20+FC_OTH_CP_BL_E!E20+FC_OTH_CP_CR_E!E20+FC_OTH_CP_BT_E!E20+FC_OTH_CP_IT_E!E20</f>
        <v>0</v>
      </c>
      <c r="F20" s="10">
        <f>FC_OTH_CP_SH_E!F20+FC_OTH_CP_SC_E!F20+FC_OTH_CP_HW_E!F20+FC_OTH_CP_CA_E!F20+FC_OTH_CP_VE_E!F20+FC_OTH_CP_SL_E!F20+FC_OTH_CP_BL_E!F20+FC_OTH_CP_CR_E!F20+FC_OTH_CP_BT_E!F20+FC_OTH_CP_IT_E!F20</f>
        <v>0</v>
      </c>
      <c r="G20" s="10">
        <f>FC_OTH_CP_SH_E!G20+FC_OTH_CP_SC_E!G20+FC_OTH_CP_HW_E!G20+FC_OTH_CP_CA_E!G20+FC_OTH_CP_VE_E!G20+FC_OTH_CP_SL_E!G20+FC_OTH_CP_BL_E!G20+FC_OTH_CP_CR_E!G20+FC_OTH_CP_BT_E!G20+FC_OTH_CP_IT_E!G20</f>
        <v>0</v>
      </c>
      <c r="H20" s="10">
        <f>FC_OTH_CP_SH_E!H20+FC_OTH_CP_SC_E!H20+FC_OTH_CP_HW_E!H20+FC_OTH_CP_CA_E!H20+FC_OTH_CP_VE_E!H20+FC_OTH_CP_SL_E!H20+FC_OTH_CP_BL_E!H20+FC_OTH_CP_CR_E!H20+FC_OTH_CP_BT_E!H20+FC_OTH_CP_IT_E!H20</f>
        <v>0</v>
      </c>
      <c r="I20" s="10">
        <f>FC_OTH_CP_SH_E!I20+FC_OTH_CP_SC_E!I20+FC_OTH_CP_HW_E!I20+FC_OTH_CP_CA_E!I20+FC_OTH_CP_VE_E!I20+FC_OTH_CP_SL_E!I20+FC_OTH_CP_BL_E!I20+FC_OTH_CP_CR_E!I20+FC_OTH_CP_BT_E!I20+FC_OTH_CP_IT_E!I20</f>
        <v>0</v>
      </c>
      <c r="J20" s="10">
        <f>FC_OTH_CP_SH_E!J20+FC_OTH_CP_SC_E!J20+FC_OTH_CP_HW_E!J20+FC_OTH_CP_CA_E!J20+FC_OTH_CP_VE_E!J20+FC_OTH_CP_SL_E!J20+FC_OTH_CP_BL_E!J20+FC_OTH_CP_CR_E!J20+FC_OTH_CP_BT_E!J20+FC_OTH_CP_IT_E!J20</f>
        <v>0</v>
      </c>
      <c r="K20" s="10">
        <f>FC_OTH_CP_SH_E!K20+FC_OTH_CP_SC_E!K20+FC_OTH_CP_HW_E!K20+FC_OTH_CP_CA_E!K20+FC_OTH_CP_VE_E!K20+FC_OTH_CP_SL_E!K20+FC_OTH_CP_BL_E!K20+FC_OTH_CP_CR_E!K20+FC_OTH_CP_BT_E!K20+FC_OTH_CP_IT_E!K20</f>
        <v>0</v>
      </c>
      <c r="L20" s="10">
        <f>FC_OTH_CP_SH_E!L20+FC_OTH_CP_SC_E!L20+FC_OTH_CP_HW_E!L20+FC_OTH_CP_CA_E!L20+FC_OTH_CP_VE_E!L20+FC_OTH_CP_SL_E!L20+FC_OTH_CP_BL_E!L20+FC_OTH_CP_CR_E!L20+FC_OTH_CP_BT_E!L20+FC_OTH_CP_IT_E!L20</f>
        <v>0</v>
      </c>
      <c r="M20" s="10">
        <f>FC_OTH_CP_SH_E!M20+FC_OTH_CP_SC_E!M20+FC_OTH_CP_HW_E!M20+FC_OTH_CP_CA_E!M20+FC_OTH_CP_VE_E!M20+FC_OTH_CP_SL_E!M20+FC_OTH_CP_BL_E!M20+FC_OTH_CP_CR_E!M20+FC_OTH_CP_BT_E!M20+FC_OTH_CP_IT_E!M20</f>
        <v>0</v>
      </c>
      <c r="N20" s="10">
        <f>FC_OTH_CP_SH_E!N20+FC_OTH_CP_SC_E!N20+FC_OTH_CP_HW_E!N20+FC_OTH_CP_CA_E!N20+FC_OTH_CP_VE_E!N20+FC_OTH_CP_SL_E!N20+FC_OTH_CP_BL_E!N20+FC_OTH_CP_CR_E!N20+FC_OTH_CP_BT_E!N20+FC_OTH_CP_IT_E!N20</f>
        <v>0</v>
      </c>
      <c r="O20" s="10">
        <f>FC_OTH_CP_SH_E!O20+FC_OTH_CP_SC_E!O20+FC_OTH_CP_HW_E!O20+FC_OTH_CP_CA_E!O20+FC_OTH_CP_VE_E!O20+FC_OTH_CP_SL_E!O20+FC_OTH_CP_BL_E!O20+FC_OTH_CP_CR_E!O20+FC_OTH_CP_BT_E!O20+FC_OTH_CP_IT_E!O20</f>
        <v>0</v>
      </c>
      <c r="P20" s="10">
        <f>FC_OTH_CP_SH_E!P20+FC_OTH_CP_SC_E!P20+FC_OTH_CP_HW_E!P20+FC_OTH_CP_CA_E!P20+FC_OTH_CP_VE_E!P20+FC_OTH_CP_SL_E!P20+FC_OTH_CP_BL_E!P20+FC_OTH_CP_CR_E!P20+FC_OTH_CP_BT_E!P20+FC_OTH_CP_IT_E!P20</f>
        <v>0</v>
      </c>
      <c r="Q20" s="10">
        <f>FC_OTH_CP_SH_E!Q20+FC_OTH_CP_SC_E!Q20+FC_OTH_CP_HW_E!Q20+FC_OTH_CP_CA_E!Q20+FC_OTH_CP_VE_E!Q20+FC_OTH_CP_SL_E!Q20+FC_OTH_CP_BL_E!Q20+FC_OTH_CP_CR_E!Q20+FC_OTH_CP_BT_E!Q20+FC_OTH_CP_IT_E!Q20</f>
        <v>0</v>
      </c>
      <c r="R20" s="10">
        <f>FC_OTH_CP_SH_E!R20+FC_OTH_CP_SC_E!R20+FC_OTH_CP_HW_E!R20+FC_OTH_CP_CA_E!R20+FC_OTH_CP_VE_E!R20+FC_OTH_CP_SL_E!R20+FC_OTH_CP_BL_E!R20+FC_OTH_CP_CR_E!R20+FC_OTH_CP_BT_E!R20+FC_OTH_CP_IT_E!R20</f>
        <v>0</v>
      </c>
      <c r="S20" s="10">
        <f>FC_OTH_CP_SH_E!S20+FC_OTH_CP_SC_E!S20+FC_OTH_CP_HW_E!S20+FC_OTH_CP_CA_E!S20+FC_OTH_CP_VE_E!S20+FC_OTH_CP_SL_E!S20+FC_OTH_CP_BL_E!S20+FC_OTH_CP_CR_E!S20+FC_OTH_CP_BT_E!S20+FC_OTH_CP_IT_E!S20</f>
        <v>0</v>
      </c>
      <c r="T20" s="10">
        <f>FC_OTH_CP_SH_E!T20+FC_OTH_CP_SC_E!T20+FC_OTH_CP_HW_E!T20+FC_OTH_CP_CA_E!T20+FC_OTH_CP_VE_E!T20+FC_OTH_CP_SL_E!T20+FC_OTH_CP_BL_E!T20+FC_OTH_CP_CR_E!T20+FC_OTH_CP_BT_E!T20+FC_OTH_CP_IT_E!T20</f>
        <v>0</v>
      </c>
      <c r="U20" s="10">
        <f>FC_OTH_CP_SH_E!U20+FC_OTH_CP_SC_E!U20+FC_OTH_CP_HW_E!U20+FC_OTH_CP_CA_E!U20+FC_OTH_CP_VE_E!U20+FC_OTH_CP_SL_E!U20+FC_OTH_CP_BL_E!U20+FC_OTH_CP_CR_E!U20+FC_OTH_CP_BT_E!U20+FC_OTH_CP_IT_E!U20</f>
        <v>0</v>
      </c>
      <c r="V20" s="10">
        <f>FC_OTH_CP_SH_E!V20+FC_OTH_CP_SC_E!V20+FC_OTH_CP_HW_E!V20+FC_OTH_CP_CA_E!V20+FC_OTH_CP_VE_E!V20+FC_OTH_CP_SL_E!V20+FC_OTH_CP_BL_E!V20+FC_OTH_CP_CR_E!V20+FC_OTH_CP_BT_E!V20+FC_OTH_CP_IT_E!V20</f>
        <v>0</v>
      </c>
      <c r="W20" s="10">
        <f>FC_OTH_CP_SH_E!W20+FC_OTH_CP_SC_E!W20+FC_OTH_CP_HW_E!W20+FC_OTH_CP_CA_E!W20+FC_OTH_CP_VE_E!W20+FC_OTH_CP_SL_E!W20+FC_OTH_CP_BL_E!W20+FC_OTH_CP_CR_E!W20+FC_OTH_CP_BT_E!W20+FC_OTH_CP_IT_E!W20</f>
        <v>0</v>
      </c>
      <c r="X20" s="10">
        <f>FC_OTH_CP_SH_E!X20+FC_OTH_CP_SC_E!X20+FC_OTH_CP_HW_E!X20+FC_OTH_CP_CA_E!X20+FC_OTH_CP_VE_E!X20+FC_OTH_CP_SL_E!X20+FC_OTH_CP_BL_E!X20+FC_OTH_CP_CR_E!X20+FC_OTH_CP_BT_E!X20+FC_OTH_CP_IT_E!X20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FC_OTH_CP_SH_E!C21+FC_OTH_CP_SC_E!C21+FC_OTH_CP_HW_E!C21+FC_OTH_CP_CA_E!C21+FC_OTH_CP_VE_E!C21+FC_OTH_CP_SL_E!C21+FC_OTH_CP_BL_E!C21+FC_OTH_CP_CR_E!C21+FC_OTH_CP_BT_E!C21+FC_OTH_CP_IT_E!C21</f>
        <v>0</v>
      </c>
      <c r="D21" s="10">
        <f>FC_OTH_CP_SH_E!D21+FC_OTH_CP_SC_E!D21+FC_OTH_CP_HW_E!D21+FC_OTH_CP_CA_E!D21+FC_OTH_CP_VE_E!D21+FC_OTH_CP_SL_E!D21+FC_OTH_CP_BL_E!D21+FC_OTH_CP_CR_E!D21+FC_OTH_CP_BT_E!D21+FC_OTH_CP_IT_E!D21</f>
        <v>0</v>
      </c>
      <c r="E21" s="10">
        <f>FC_OTH_CP_SH_E!E21+FC_OTH_CP_SC_E!E21+FC_OTH_CP_HW_E!E21+FC_OTH_CP_CA_E!E21+FC_OTH_CP_VE_E!E21+FC_OTH_CP_SL_E!E21+FC_OTH_CP_BL_E!E21+FC_OTH_CP_CR_E!E21+FC_OTH_CP_BT_E!E21+FC_OTH_CP_IT_E!E21</f>
        <v>0</v>
      </c>
      <c r="F21" s="10">
        <f>FC_OTH_CP_SH_E!F21+FC_OTH_CP_SC_E!F21+FC_OTH_CP_HW_E!F21+FC_OTH_CP_CA_E!F21+FC_OTH_CP_VE_E!F21+FC_OTH_CP_SL_E!F21+FC_OTH_CP_BL_E!F21+FC_OTH_CP_CR_E!F21+FC_OTH_CP_BT_E!F21+FC_OTH_CP_IT_E!F21</f>
        <v>0</v>
      </c>
      <c r="G21" s="10">
        <f>FC_OTH_CP_SH_E!G21+FC_OTH_CP_SC_E!G21+FC_OTH_CP_HW_E!G21+FC_OTH_CP_CA_E!G21+FC_OTH_CP_VE_E!G21+FC_OTH_CP_SL_E!G21+FC_OTH_CP_BL_E!G21+FC_OTH_CP_CR_E!G21+FC_OTH_CP_BT_E!G21+FC_OTH_CP_IT_E!G21</f>
        <v>0</v>
      </c>
      <c r="H21" s="10">
        <f>FC_OTH_CP_SH_E!H21+FC_OTH_CP_SC_E!H21+FC_OTH_CP_HW_E!H21+FC_OTH_CP_CA_E!H21+FC_OTH_CP_VE_E!H21+FC_OTH_CP_SL_E!H21+FC_OTH_CP_BL_E!H21+FC_OTH_CP_CR_E!H21+FC_OTH_CP_BT_E!H21+FC_OTH_CP_IT_E!H21</f>
        <v>0</v>
      </c>
      <c r="I21" s="10">
        <f>FC_OTH_CP_SH_E!I21+FC_OTH_CP_SC_E!I21+FC_OTH_CP_HW_E!I21+FC_OTH_CP_CA_E!I21+FC_OTH_CP_VE_E!I21+FC_OTH_CP_SL_E!I21+FC_OTH_CP_BL_E!I21+FC_OTH_CP_CR_E!I21+FC_OTH_CP_BT_E!I21+FC_OTH_CP_IT_E!I21</f>
        <v>0</v>
      </c>
      <c r="J21" s="10">
        <f>FC_OTH_CP_SH_E!J21+FC_OTH_CP_SC_E!J21+FC_OTH_CP_HW_E!J21+FC_OTH_CP_CA_E!J21+FC_OTH_CP_VE_E!J21+FC_OTH_CP_SL_E!J21+FC_OTH_CP_BL_E!J21+FC_OTH_CP_CR_E!J21+FC_OTH_CP_BT_E!J21+FC_OTH_CP_IT_E!J21</f>
        <v>0</v>
      </c>
      <c r="K21" s="10">
        <f>FC_OTH_CP_SH_E!K21+FC_OTH_CP_SC_E!K21+FC_OTH_CP_HW_E!K21+FC_OTH_CP_CA_E!K21+FC_OTH_CP_VE_E!K21+FC_OTH_CP_SL_E!K21+FC_OTH_CP_BL_E!K21+FC_OTH_CP_CR_E!K21+FC_OTH_CP_BT_E!K21+FC_OTH_CP_IT_E!K21</f>
        <v>0</v>
      </c>
      <c r="L21" s="10">
        <f>FC_OTH_CP_SH_E!L21+FC_OTH_CP_SC_E!L21+FC_OTH_CP_HW_E!L21+FC_OTH_CP_CA_E!L21+FC_OTH_CP_VE_E!L21+FC_OTH_CP_SL_E!L21+FC_OTH_CP_BL_E!L21+FC_OTH_CP_CR_E!L21+FC_OTH_CP_BT_E!L21+FC_OTH_CP_IT_E!L21</f>
        <v>0</v>
      </c>
      <c r="M21" s="10">
        <f>FC_OTH_CP_SH_E!M21+FC_OTH_CP_SC_E!M21+FC_OTH_CP_HW_E!M21+FC_OTH_CP_CA_E!M21+FC_OTH_CP_VE_E!M21+FC_OTH_CP_SL_E!M21+FC_OTH_CP_BL_E!M21+FC_OTH_CP_CR_E!M21+FC_OTH_CP_BT_E!M21+FC_OTH_CP_IT_E!M21</f>
        <v>0</v>
      </c>
      <c r="N21" s="10">
        <f>FC_OTH_CP_SH_E!N21+FC_OTH_CP_SC_E!N21+FC_OTH_CP_HW_E!N21+FC_OTH_CP_CA_E!N21+FC_OTH_CP_VE_E!N21+FC_OTH_CP_SL_E!N21+FC_OTH_CP_BL_E!N21+FC_OTH_CP_CR_E!N21+FC_OTH_CP_BT_E!N21+FC_OTH_CP_IT_E!N21</f>
        <v>0</v>
      </c>
      <c r="O21" s="10">
        <f>FC_OTH_CP_SH_E!O21+FC_OTH_CP_SC_E!O21+FC_OTH_CP_HW_E!O21+FC_OTH_CP_CA_E!O21+FC_OTH_CP_VE_E!O21+FC_OTH_CP_SL_E!O21+FC_OTH_CP_BL_E!O21+FC_OTH_CP_CR_E!O21+FC_OTH_CP_BT_E!O21+FC_OTH_CP_IT_E!O21</f>
        <v>0</v>
      </c>
      <c r="P21" s="10">
        <f>FC_OTH_CP_SH_E!P21+FC_OTH_CP_SC_E!P21+FC_OTH_CP_HW_E!P21+FC_OTH_CP_CA_E!P21+FC_OTH_CP_VE_E!P21+FC_OTH_CP_SL_E!P21+FC_OTH_CP_BL_E!P21+FC_OTH_CP_CR_E!P21+FC_OTH_CP_BT_E!P21+FC_OTH_CP_IT_E!P21</f>
        <v>0</v>
      </c>
      <c r="Q21" s="10">
        <f>FC_OTH_CP_SH_E!Q21+FC_OTH_CP_SC_E!Q21+FC_OTH_CP_HW_E!Q21+FC_OTH_CP_CA_E!Q21+FC_OTH_CP_VE_E!Q21+FC_OTH_CP_SL_E!Q21+FC_OTH_CP_BL_E!Q21+FC_OTH_CP_CR_E!Q21+FC_OTH_CP_BT_E!Q21+FC_OTH_CP_IT_E!Q21</f>
        <v>0</v>
      </c>
      <c r="R21" s="10">
        <f>FC_OTH_CP_SH_E!R21+FC_OTH_CP_SC_E!R21+FC_OTH_CP_HW_E!R21+FC_OTH_CP_CA_E!R21+FC_OTH_CP_VE_E!R21+FC_OTH_CP_SL_E!R21+FC_OTH_CP_BL_E!R21+FC_OTH_CP_CR_E!R21+FC_OTH_CP_BT_E!R21+FC_OTH_CP_IT_E!R21</f>
        <v>0</v>
      </c>
      <c r="S21" s="10">
        <f>FC_OTH_CP_SH_E!S21+FC_OTH_CP_SC_E!S21+FC_OTH_CP_HW_E!S21+FC_OTH_CP_CA_E!S21+FC_OTH_CP_VE_E!S21+FC_OTH_CP_SL_E!S21+FC_OTH_CP_BL_E!S21+FC_OTH_CP_CR_E!S21+FC_OTH_CP_BT_E!S21+FC_OTH_CP_IT_E!S21</f>
        <v>0</v>
      </c>
      <c r="T21" s="10">
        <f>FC_OTH_CP_SH_E!T21+FC_OTH_CP_SC_E!T21+FC_OTH_CP_HW_E!T21+FC_OTH_CP_CA_E!T21+FC_OTH_CP_VE_E!T21+FC_OTH_CP_SL_E!T21+FC_OTH_CP_BL_E!T21+FC_OTH_CP_CR_E!T21+FC_OTH_CP_BT_E!T21+FC_OTH_CP_IT_E!T21</f>
        <v>0</v>
      </c>
      <c r="U21" s="10">
        <f>FC_OTH_CP_SH_E!U21+FC_OTH_CP_SC_E!U21+FC_OTH_CP_HW_E!U21+FC_OTH_CP_CA_E!U21+FC_OTH_CP_VE_E!U21+FC_OTH_CP_SL_E!U21+FC_OTH_CP_BL_E!U21+FC_OTH_CP_CR_E!U21+FC_OTH_CP_BT_E!U21+FC_OTH_CP_IT_E!U21</f>
        <v>0</v>
      </c>
      <c r="V21" s="10">
        <f>FC_OTH_CP_SH_E!V21+FC_OTH_CP_SC_E!V21+FC_OTH_CP_HW_E!V21+FC_OTH_CP_CA_E!V21+FC_OTH_CP_VE_E!V21+FC_OTH_CP_SL_E!V21+FC_OTH_CP_BL_E!V21+FC_OTH_CP_CR_E!V21+FC_OTH_CP_BT_E!V21+FC_OTH_CP_IT_E!V21</f>
        <v>0</v>
      </c>
      <c r="W21" s="10">
        <f>FC_OTH_CP_SH_E!W21+FC_OTH_CP_SC_E!W21+FC_OTH_CP_HW_E!W21+FC_OTH_CP_CA_E!W21+FC_OTH_CP_VE_E!W21+FC_OTH_CP_SL_E!W21+FC_OTH_CP_BL_E!W21+FC_OTH_CP_CR_E!W21+FC_OTH_CP_BT_E!W21+FC_OTH_CP_IT_E!W21</f>
        <v>0</v>
      </c>
      <c r="X21" s="10">
        <f>FC_OTH_CP_SH_E!X21+FC_OTH_CP_SC_E!X21+FC_OTH_CP_HW_E!X21+FC_OTH_CP_CA_E!X21+FC_OTH_CP_VE_E!X21+FC_OTH_CP_SL_E!X21+FC_OTH_CP_BL_E!X21+FC_OTH_CP_CR_E!X21+FC_OTH_CP_BT_E!X21+FC_OTH_CP_IT_E!X21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FC_OTH_CP_SH_E!C23+FC_OTH_CP_SC_E!C23+FC_OTH_CP_HW_E!C23+FC_OTH_CP_CA_E!C23+FC_OTH_CP_VE_E!C23+FC_OTH_CP_SL_E!C23+FC_OTH_CP_BL_E!C23+FC_OTH_CP_CR_E!C23+FC_OTH_CP_BT_E!C23+FC_OTH_CP_IT_E!C23</f>
        <v>0</v>
      </c>
      <c r="D23" s="10">
        <f>FC_OTH_CP_SH_E!D23+FC_OTH_CP_SC_E!D23+FC_OTH_CP_HW_E!D23+FC_OTH_CP_CA_E!D23+FC_OTH_CP_VE_E!D23+FC_OTH_CP_SL_E!D23+FC_OTH_CP_BL_E!D23+FC_OTH_CP_CR_E!D23+FC_OTH_CP_BT_E!D23+FC_OTH_CP_IT_E!D23</f>
        <v>0</v>
      </c>
      <c r="E23" s="10">
        <f>FC_OTH_CP_SH_E!E23+FC_OTH_CP_SC_E!E23+FC_OTH_CP_HW_E!E23+FC_OTH_CP_CA_E!E23+FC_OTH_CP_VE_E!E23+FC_OTH_CP_SL_E!E23+FC_OTH_CP_BL_E!E23+FC_OTH_CP_CR_E!E23+FC_OTH_CP_BT_E!E23+FC_OTH_CP_IT_E!E23</f>
        <v>0</v>
      </c>
      <c r="F23" s="10">
        <f>FC_OTH_CP_SH_E!F23+FC_OTH_CP_SC_E!F23+FC_OTH_CP_HW_E!F23+FC_OTH_CP_CA_E!F23+FC_OTH_CP_VE_E!F23+FC_OTH_CP_SL_E!F23+FC_OTH_CP_BL_E!F23+FC_OTH_CP_CR_E!F23+FC_OTH_CP_BT_E!F23+FC_OTH_CP_IT_E!F23</f>
        <v>0</v>
      </c>
      <c r="G23" s="10">
        <f>FC_OTH_CP_SH_E!G23+FC_OTH_CP_SC_E!G23+FC_OTH_CP_HW_E!G23+FC_OTH_CP_CA_E!G23+FC_OTH_CP_VE_E!G23+FC_OTH_CP_SL_E!G23+FC_OTH_CP_BL_E!G23+FC_OTH_CP_CR_E!G23+FC_OTH_CP_BT_E!G23+FC_OTH_CP_IT_E!G23</f>
        <v>0</v>
      </c>
      <c r="H23" s="10">
        <f>FC_OTH_CP_SH_E!H23+FC_OTH_CP_SC_E!H23+FC_OTH_CP_HW_E!H23+FC_OTH_CP_CA_E!H23+FC_OTH_CP_VE_E!H23+FC_OTH_CP_SL_E!H23+FC_OTH_CP_BL_E!H23+FC_OTH_CP_CR_E!H23+FC_OTH_CP_BT_E!H23+FC_OTH_CP_IT_E!H23</f>
        <v>0</v>
      </c>
      <c r="I23" s="10">
        <f>FC_OTH_CP_SH_E!I23+FC_OTH_CP_SC_E!I23+FC_OTH_CP_HW_E!I23+FC_OTH_CP_CA_E!I23+FC_OTH_CP_VE_E!I23+FC_OTH_CP_SL_E!I23+FC_OTH_CP_BL_E!I23+FC_OTH_CP_CR_E!I23+FC_OTH_CP_BT_E!I23+FC_OTH_CP_IT_E!I23</f>
        <v>0</v>
      </c>
      <c r="J23" s="10">
        <f>FC_OTH_CP_SH_E!J23+FC_OTH_CP_SC_E!J23+FC_OTH_CP_HW_E!J23+FC_OTH_CP_CA_E!J23+FC_OTH_CP_VE_E!J23+FC_OTH_CP_SL_E!J23+FC_OTH_CP_BL_E!J23+FC_OTH_CP_CR_E!J23+FC_OTH_CP_BT_E!J23+FC_OTH_CP_IT_E!J23</f>
        <v>0</v>
      </c>
      <c r="K23" s="10">
        <f>FC_OTH_CP_SH_E!K23+FC_OTH_CP_SC_E!K23+FC_OTH_CP_HW_E!K23+FC_OTH_CP_CA_E!K23+FC_OTH_CP_VE_E!K23+FC_OTH_CP_SL_E!K23+FC_OTH_CP_BL_E!K23+FC_OTH_CP_CR_E!K23+FC_OTH_CP_BT_E!K23+FC_OTH_CP_IT_E!K23</f>
        <v>0</v>
      </c>
      <c r="L23" s="10">
        <f>FC_OTH_CP_SH_E!L23+FC_OTH_CP_SC_E!L23+FC_OTH_CP_HW_E!L23+FC_OTH_CP_CA_E!L23+FC_OTH_CP_VE_E!L23+FC_OTH_CP_SL_E!L23+FC_OTH_CP_BL_E!L23+FC_OTH_CP_CR_E!L23+FC_OTH_CP_BT_E!L23+FC_OTH_CP_IT_E!L23</f>
        <v>0</v>
      </c>
      <c r="M23" s="10">
        <f>FC_OTH_CP_SH_E!M23+FC_OTH_CP_SC_E!M23+FC_OTH_CP_HW_E!M23+FC_OTH_CP_CA_E!M23+FC_OTH_CP_VE_E!M23+FC_OTH_CP_SL_E!M23+FC_OTH_CP_BL_E!M23+FC_OTH_CP_CR_E!M23+FC_OTH_CP_BT_E!M23+FC_OTH_CP_IT_E!M23</f>
        <v>0</v>
      </c>
      <c r="N23" s="10">
        <f>FC_OTH_CP_SH_E!N23+FC_OTH_CP_SC_E!N23+FC_OTH_CP_HW_E!N23+FC_OTH_CP_CA_E!N23+FC_OTH_CP_VE_E!N23+FC_OTH_CP_SL_E!N23+FC_OTH_CP_BL_E!N23+FC_OTH_CP_CR_E!N23+FC_OTH_CP_BT_E!N23+FC_OTH_CP_IT_E!N23</f>
        <v>0</v>
      </c>
      <c r="O23" s="10">
        <f>FC_OTH_CP_SH_E!O23+FC_OTH_CP_SC_E!O23+FC_OTH_CP_HW_E!O23+FC_OTH_CP_CA_E!O23+FC_OTH_CP_VE_E!O23+FC_OTH_CP_SL_E!O23+FC_OTH_CP_BL_E!O23+FC_OTH_CP_CR_E!O23+FC_OTH_CP_BT_E!O23+FC_OTH_CP_IT_E!O23</f>
        <v>0</v>
      </c>
      <c r="P23" s="10">
        <f>FC_OTH_CP_SH_E!P23+FC_OTH_CP_SC_E!P23+FC_OTH_CP_HW_E!P23+FC_OTH_CP_CA_E!P23+FC_OTH_CP_VE_E!P23+FC_OTH_CP_SL_E!P23+FC_OTH_CP_BL_E!P23+FC_OTH_CP_CR_E!P23+FC_OTH_CP_BT_E!P23+FC_OTH_CP_IT_E!P23</f>
        <v>0</v>
      </c>
      <c r="Q23" s="10">
        <f>FC_OTH_CP_SH_E!Q23+FC_OTH_CP_SC_E!Q23+FC_OTH_CP_HW_E!Q23+FC_OTH_CP_CA_E!Q23+FC_OTH_CP_VE_E!Q23+FC_OTH_CP_SL_E!Q23+FC_OTH_CP_BL_E!Q23+FC_OTH_CP_CR_E!Q23+FC_OTH_CP_BT_E!Q23+FC_OTH_CP_IT_E!Q23</f>
        <v>0</v>
      </c>
      <c r="R23" s="10">
        <f>FC_OTH_CP_SH_E!R23+FC_OTH_CP_SC_E!R23+FC_OTH_CP_HW_E!R23+FC_OTH_CP_CA_E!R23+FC_OTH_CP_VE_E!R23+FC_OTH_CP_SL_E!R23+FC_OTH_CP_BL_E!R23+FC_OTH_CP_CR_E!R23+FC_OTH_CP_BT_E!R23+FC_OTH_CP_IT_E!R23</f>
        <v>0</v>
      </c>
      <c r="S23" s="10">
        <f>FC_OTH_CP_SH_E!S23+FC_OTH_CP_SC_E!S23+FC_OTH_CP_HW_E!S23+FC_OTH_CP_CA_E!S23+FC_OTH_CP_VE_E!S23+FC_OTH_CP_SL_E!S23+FC_OTH_CP_BL_E!S23+FC_OTH_CP_CR_E!S23+FC_OTH_CP_BT_E!S23+FC_OTH_CP_IT_E!S23</f>
        <v>0</v>
      </c>
      <c r="T23" s="10">
        <f>FC_OTH_CP_SH_E!T23+FC_OTH_CP_SC_E!T23+FC_OTH_CP_HW_E!T23+FC_OTH_CP_CA_E!T23+FC_OTH_CP_VE_E!T23+FC_OTH_CP_SL_E!T23+FC_OTH_CP_BL_E!T23+FC_OTH_CP_CR_E!T23+FC_OTH_CP_BT_E!T23+FC_OTH_CP_IT_E!T23</f>
        <v>0</v>
      </c>
      <c r="U23" s="10">
        <f>FC_OTH_CP_SH_E!U23+FC_OTH_CP_SC_E!U23+FC_OTH_CP_HW_E!U23+FC_OTH_CP_CA_E!U23+FC_OTH_CP_VE_E!U23+FC_OTH_CP_SL_E!U23+FC_OTH_CP_BL_E!U23+FC_OTH_CP_CR_E!U23+FC_OTH_CP_BT_E!U23+FC_OTH_CP_IT_E!U23</f>
        <v>0</v>
      </c>
      <c r="V23" s="10">
        <f>FC_OTH_CP_SH_E!V23+FC_OTH_CP_SC_E!V23+FC_OTH_CP_HW_E!V23+FC_OTH_CP_CA_E!V23+FC_OTH_CP_VE_E!V23+FC_OTH_CP_SL_E!V23+FC_OTH_CP_BL_E!V23+FC_OTH_CP_CR_E!V23+FC_OTH_CP_BT_E!V23+FC_OTH_CP_IT_E!V23</f>
        <v>0</v>
      </c>
      <c r="W23" s="10">
        <f>FC_OTH_CP_SH_E!W23+FC_OTH_CP_SC_E!W23+FC_OTH_CP_HW_E!W23+FC_OTH_CP_CA_E!W23+FC_OTH_CP_VE_E!W23+FC_OTH_CP_SL_E!W23+FC_OTH_CP_BL_E!W23+FC_OTH_CP_CR_E!W23+FC_OTH_CP_BT_E!W23+FC_OTH_CP_IT_E!W23</f>
        <v>0</v>
      </c>
      <c r="X23" s="10">
        <f>FC_OTH_CP_SH_E!X23+FC_OTH_CP_SC_E!X23+FC_OTH_CP_HW_E!X23+FC_OTH_CP_CA_E!X23+FC_OTH_CP_VE_E!X23+FC_OTH_CP_SL_E!X23+FC_OTH_CP_BL_E!X23+FC_OTH_CP_CR_E!X23+FC_OTH_CP_BT_E!X23+FC_OTH_CP_IT_E!X23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FC_OTH_CP_SH_E!C24+FC_OTH_CP_SC_E!C24+FC_OTH_CP_HW_E!C24+FC_OTH_CP_CA_E!C24+FC_OTH_CP_VE_E!C24+FC_OTH_CP_SL_E!C24+FC_OTH_CP_BL_E!C24+FC_OTH_CP_CR_E!C24+FC_OTH_CP_BT_E!C24+FC_OTH_CP_IT_E!C24</f>
        <v>0</v>
      </c>
      <c r="D24" s="10">
        <f>FC_OTH_CP_SH_E!D24+FC_OTH_CP_SC_E!D24+FC_OTH_CP_HW_E!D24+FC_OTH_CP_CA_E!D24+FC_OTH_CP_VE_E!D24+FC_OTH_CP_SL_E!D24+FC_OTH_CP_BL_E!D24+FC_OTH_CP_CR_E!D24+FC_OTH_CP_BT_E!D24+FC_OTH_CP_IT_E!D24</f>
        <v>0</v>
      </c>
      <c r="E24" s="10">
        <f>FC_OTH_CP_SH_E!E24+FC_OTH_CP_SC_E!E24+FC_OTH_CP_HW_E!E24+FC_OTH_CP_CA_E!E24+FC_OTH_CP_VE_E!E24+FC_OTH_CP_SL_E!E24+FC_OTH_CP_BL_E!E24+FC_OTH_CP_CR_E!E24+FC_OTH_CP_BT_E!E24+FC_OTH_CP_IT_E!E24</f>
        <v>0</v>
      </c>
      <c r="F24" s="10">
        <f>FC_OTH_CP_SH_E!F24+FC_OTH_CP_SC_E!F24+FC_OTH_CP_HW_E!F24+FC_OTH_CP_CA_E!F24+FC_OTH_CP_VE_E!F24+FC_OTH_CP_SL_E!F24+FC_OTH_CP_BL_E!F24+FC_OTH_CP_CR_E!F24+FC_OTH_CP_BT_E!F24+FC_OTH_CP_IT_E!F24</f>
        <v>0</v>
      </c>
      <c r="G24" s="10">
        <f>FC_OTH_CP_SH_E!G24+FC_OTH_CP_SC_E!G24+FC_OTH_CP_HW_E!G24+FC_OTH_CP_CA_E!G24+FC_OTH_CP_VE_E!G24+FC_OTH_CP_SL_E!G24+FC_OTH_CP_BL_E!G24+FC_OTH_CP_CR_E!G24+FC_OTH_CP_BT_E!G24+FC_OTH_CP_IT_E!G24</f>
        <v>0</v>
      </c>
      <c r="H24" s="10">
        <f>FC_OTH_CP_SH_E!H24+FC_OTH_CP_SC_E!H24+FC_OTH_CP_HW_E!H24+FC_OTH_CP_CA_E!H24+FC_OTH_CP_VE_E!H24+FC_OTH_CP_SL_E!H24+FC_OTH_CP_BL_E!H24+FC_OTH_CP_CR_E!H24+FC_OTH_CP_BT_E!H24+FC_OTH_CP_IT_E!H24</f>
        <v>0</v>
      </c>
      <c r="I24" s="10">
        <f>FC_OTH_CP_SH_E!I24+FC_OTH_CP_SC_E!I24+FC_OTH_CP_HW_E!I24+FC_OTH_CP_CA_E!I24+FC_OTH_CP_VE_E!I24+FC_OTH_CP_SL_E!I24+FC_OTH_CP_BL_E!I24+FC_OTH_CP_CR_E!I24+FC_OTH_CP_BT_E!I24+FC_OTH_CP_IT_E!I24</f>
        <v>0</v>
      </c>
      <c r="J24" s="10">
        <f>FC_OTH_CP_SH_E!J24+FC_OTH_CP_SC_E!J24+FC_OTH_CP_HW_E!J24+FC_OTH_CP_CA_E!J24+FC_OTH_CP_VE_E!J24+FC_OTH_CP_SL_E!J24+FC_OTH_CP_BL_E!J24+FC_OTH_CP_CR_E!J24+FC_OTH_CP_BT_E!J24+FC_OTH_CP_IT_E!J24</f>
        <v>0</v>
      </c>
      <c r="K24" s="10">
        <f>FC_OTH_CP_SH_E!K24+FC_OTH_CP_SC_E!K24+FC_OTH_CP_HW_E!K24+FC_OTH_CP_CA_E!K24+FC_OTH_CP_VE_E!K24+FC_OTH_CP_SL_E!K24+FC_OTH_CP_BL_E!K24+FC_OTH_CP_CR_E!K24+FC_OTH_CP_BT_E!K24+FC_OTH_CP_IT_E!K24</f>
        <v>0</v>
      </c>
      <c r="L24" s="10">
        <f>FC_OTH_CP_SH_E!L24+FC_OTH_CP_SC_E!L24+FC_OTH_CP_HW_E!L24+FC_OTH_CP_CA_E!L24+FC_OTH_CP_VE_E!L24+FC_OTH_CP_SL_E!L24+FC_OTH_CP_BL_E!L24+FC_OTH_CP_CR_E!L24+FC_OTH_CP_BT_E!L24+FC_OTH_CP_IT_E!L24</f>
        <v>0</v>
      </c>
      <c r="M24" s="10">
        <f>FC_OTH_CP_SH_E!M24+FC_OTH_CP_SC_E!M24+FC_OTH_CP_HW_E!M24+FC_OTH_CP_CA_E!M24+FC_OTH_CP_VE_E!M24+FC_OTH_CP_SL_E!M24+FC_OTH_CP_BL_E!M24+FC_OTH_CP_CR_E!M24+FC_OTH_CP_BT_E!M24+FC_OTH_CP_IT_E!M24</f>
        <v>0</v>
      </c>
      <c r="N24" s="10">
        <f>FC_OTH_CP_SH_E!N24+FC_OTH_CP_SC_E!N24+FC_OTH_CP_HW_E!N24+FC_OTH_CP_CA_E!N24+FC_OTH_CP_VE_E!N24+FC_OTH_CP_SL_E!N24+FC_OTH_CP_BL_E!N24+FC_OTH_CP_CR_E!N24+FC_OTH_CP_BT_E!N24+FC_OTH_CP_IT_E!N24</f>
        <v>0</v>
      </c>
      <c r="O24" s="10">
        <f>FC_OTH_CP_SH_E!O24+FC_OTH_CP_SC_E!O24+FC_OTH_CP_HW_E!O24+FC_OTH_CP_CA_E!O24+FC_OTH_CP_VE_E!O24+FC_OTH_CP_SL_E!O24+FC_OTH_CP_BL_E!O24+FC_OTH_CP_CR_E!O24+FC_OTH_CP_BT_E!O24+FC_OTH_CP_IT_E!O24</f>
        <v>0</v>
      </c>
      <c r="P24" s="10">
        <f>FC_OTH_CP_SH_E!P24+FC_OTH_CP_SC_E!P24+FC_OTH_CP_HW_E!P24+FC_OTH_CP_CA_E!P24+FC_OTH_CP_VE_E!P24+FC_OTH_CP_SL_E!P24+FC_OTH_CP_BL_E!P24+FC_OTH_CP_CR_E!P24+FC_OTH_CP_BT_E!P24+FC_OTH_CP_IT_E!P24</f>
        <v>0</v>
      </c>
      <c r="Q24" s="10">
        <f>FC_OTH_CP_SH_E!Q24+FC_OTH_CP_SC_E!Q24+FC_OTH_CP_HW_E!Q24+FC_OTH_CP_CA_E!Q24+FC_OTH_CP_VE_E!Q24+FC_OTH_CP_SL_E!Q24+FC_OTH_CP_BL_E!Q24+FC_OTH_CP_CR_E!Q24+FC_OTH_CP_BT_E!Q24+FC_OTH_CP_IT_E!Q24</f>
        <v>0</v>
      </c>
      <c r="R24" s="10">
        <f>FC_OTH_CP_SH_E!R24+FC_OTH_CP_SC_E!R24+FC_OTH_CP_HW_E!R24+FC_OTH_CP_CA_E!R24+FC_OTH_CP_VE_E!R24+FC_OTH_CP_SL_E!R24+FC_OTH_CP_BL_E!R24+FC_OTH_CP_CR_E!R24+FC_OTH_CP_BT_E!R24+FC_OTH_CP_IT_E!R24</f>
        <v>0</v>
      </c>
      <c r="S24" s="10">
        <f>FC_OTH_CP_SH_E!S24+FC_OTH_CP_SC_E!S24+FC_OTH_CP_HW_E!S24+FC_OTH_CP_CA_E!S24+FC_OTH_CP_VE_E!S24+FC_OTH_CP_SL_E!S24+FC_OTH_CP_BL_E!S24+FC_OTH_CP_CR_E!S24+FC_OTH_CP_BT_E!S24+FC_OTH_CP_IT_E!S24</f>
        <v>0</v>
      </c>
      <c r="T24" s="10">
        <f>FC_OTH_CP_SH_E!T24+FC_OTH_CP_SC_E!T24+FC_OTH_CP_HW_E!T24+FC_OTH_CP_CA_E!T24+FC_OTH_CP_VE_E!T24+FC_OTH_CP_SL_E!T24+FC_OTH_CP_BL_E!T24+FC_OTH_CP_CR_E!T24+FC_OTH_CP_BT_E!T24+FC_OTH_CP_IT_E!T24</f>
        <v>0</v>
      </c>
      <c r="U24" s="10">
        <f>FC_OTH_CP_SH_E!U24+FC_OTH_CP_SC_E!U24+FC_OTH_CP_HW_E!U24+FC_OTH_CP_CA_E!U24+FC_OTH_CP_VE_E!U24+FC_OTH_CP_SL_E!U24+FC_OTH_CP_BL_E!U24+FC_OTH_CP_CR_E!U24+FC_OTH_CP_BT_E!U24+FC_OTH_CP_IT_E!U24</f>
        <v>0</v>
      </c>
      <c r="V24" s="10">
        <f>FC_OTH_CP_SH_E!V24+FC_OTH_CP_SC_E!V24+FC_OTH_CP_HW_E!V24+FC_OTH_CP_CA_E!V24+FC_OTH_CP_VE_E!V24+FC_OTH_CP_SL_E!V24+FC_OTH_CP_BL_E!V24+FC_OTH_CP_CR_E!V24+FC_OTH_CP_BT_E!V24+FC_OTH_CP_IT_E!V24</f>
        <v>0</v>
      </c>
      <c r="W24" s="10">
        <f>FC_OTH_CP_SH_E!W24+FC_OTH_CP_SC_E!W24+FC_OTH_CP_HW_E!W24+FC_OTH_CP_CA_E!W24+FC_OTH_CP_VE_E!W24+FC_OTH_CP_SL_E!W24+FC_OTH_CP_BL_E!W24+FC_OTH_CP_CR_E!W24+FC_OTH_CP_BT_E!W24+FC_OTH_CP_IT_E!W24</f>
        <v>0</v>
      </c>
      <c r="X24" s="10">
        <f>FC_OTH_CP_SH_E!X24+FC_OTH_CP_SC_E!X24+FC_OTH_CP_HW_E!X24+FC_OTH_CP_CA_E!X24+FC_OTH_CP_VE_E!X24+FC_OTH_CP_SL_E!X24+FC_OTH_CP_BL_E!X24+FC_OTH_CP_CR_E!X24+FC_OTH_CP_BT_E!X24+FC_OTH_CP_IT_E!X24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FC_OTH_CP_SH_E!C25+FC_OTH_CP_SC_E!C25+FC_OTH_CP_HW_E!C25+FC_OTH_CP_CA_E!C25+FC_OTH_CP_VE_E!C25+FC_OTH_CP_SL_E!C25+FC_OTH_CP_BL_E!C25+FC_OTH_CP_CR_E!C25+FC_OTH_CP_BT_E!C25+FC_OTH_CP_IT_E!C25</f>
        <v>0</v>
      </c>
      <c r="D25" s="37">
        <f>FC_OTH_CP_SH_E!D25+FC_OTH_CP_SC_E!D25+FC_OTH_CP_HW_E!D25+FC_OTH_CP_CA_E!D25+FC_OTH_CP_VE_E!D25+FC_OTH_CP_SL_E!D25+FC_OTH_CP_BL_E!D25+FC_OTH_CP_CR_E!D25+FC_OTH_CP_BT_E!D25+FC_OTH_CP_IT_E!D25</f>
        <v>0</v>
      </c>
      <c r="E25" s="37">
        <f>FC_OTH_CP_SH_E!E25+FC_OTH_CP_SC_E!E25+FC_OTH_CP_HW_E!E25+FC_OTH_CP_CA_E!E25+FC_OTH_CP_VE_E!E25+FC_OTH_CP_SL_E!E25+FC_OTH_CP_BL_E!E25+FC_OTH_CP_CR_E!E25+FC_OTH_CP_BT_E!E25+FC_OTH_CP_IT_E!E25</f>
        <v>0</v>
      </c>
      <c r="F25" s="37">
        <f>FC_OTH_CP_SH_E!F25+FC_OTH_CP_SC_E!F25+FC_OTH_CP_HW_E!F25+FC_OTH_CP_CA_E!F25+FC_OTH_CP_VE_E!F25+FC_OTH_CP_SL_E!F25+FC_OTH_CP_BL_E!F25+FC_OTH_CP_CR_E!F25+FC_OTH_CP_BT_E!F25+FC_OTH_CP_IT_E!F25</f>
        <v>0</v>
      </c>
      <c r="G25" s="37">
        <f>FC_OTH_CP_SH_E!G25+FC_OTH_CP_SC_E!G25+FC_OTH_CP_HW_E!G25+FC_OTH_CP_CA_E!G25+FC_OTH_CP_VE_E!G25+FC_OTH_CP_SL_E!G25+FC_OTH_CP_BL_E!G25+FC_OTH_CP_CR_E!G25+FC_OTH_CP_BT_E!G25+FC_OTH_CP_IT_E!G25</f>
        <v>0</v>
      </c>
      <c r="H25" s="37">
        <f>FC_OTH_CP_SH_E!H25+FC_OTH_CP_SC_E!H25+FC_OTH_CP_HW_E!H25+FC_OTH_CP_CA_E!H25+FC_OTH_CP_VE_E!H25+FC_OTH_CP_SL_E!H25+FC_OTH_CP_BL_E!H25+FC_OTH_CP_CR_E!H25+FC_OTH_CP_BT_E!H25+FC_OTH_CP_IT_E!H25</f>
        <v>0</v>
      </c>
      <c r="I25" s="37">
        <f>FC_OTH_CP_SH_E!I25+FC_OTH_CP_SC_E!I25+FC_OTH_CP_HW_E!I25+FC_OTH_CP_CA_E!I25+FC_OTH_CP_VE_E!I25+FC_OTH_CP_SL_E!I25+FC_OTH_CP_BL_E!I25+FC_OTH_CP_CR_E!I25+FC_OTH_CP_BT_E!I25+FC_OTH_CP_IT_E!I25</f>
        <v>0</v>
      </c>
      <c r="J25" s="37">
        <f>FC_OTH_CP_SH_E!J25+FC_OTH_CP_SC_E!J25+FC_OTH_CP_HW_E!J25+FC_OTH_CP_CA_E!J25+FC_OTH_CP_VE_E!J25+FC_OTH_CP_SL_E!J25+FC_OTH_CP_BL_E!J25+FC_OTH_CP_CR_E!J25+FC_OTH_CP_BT_E!J25+FC_OTH_CP_IT_E!J25</f>
        <v>0</v>
      </c>
      <c r="K25" s="37">
        <f>FC_OTH_CP_SH_E!K25+FC_OTH_CP_SC_E!K25+FC_OTH_CP_HW_E!K25+FC_OTH_CP_CA_E!K25+FC_OTH_CP_VE_E!K25+FC_OTH_CP_SL_E!K25+FC_OTH_CP_BL_E!K25+FC_OTH_CP_CR_E!K25+FC_OTH_CP_BT_E!K25+FC_OTH_CP_IT_E!K25</f>
        <v>0</v>
      </c>
      <c r="L25" s="37">
        <f>FC_OTH_CP_SH_E!L25+FC_OTH_CP_SC_E!L25+FC_OTH_CP_HW_E!L25+FC_OTH_CP_CA_E!L25+FC_OTH_CP_VE_E!L25+FC_OTH_CP_SL_E!L25+FC_OTH_CP_BL_E!L25+FC_OTH_CP_CR_E!L25+FC_OTH_CP_BT_E!L25+FC_OTH_CP_IT_E!L25</f>
        <v>0</v>
      </c>
      <c r="M25" s="37">
        <f>FC_OTH_CP_SH_E!M25+FC_OTH_CP_SC_E!M25+FC_OTH_CP_HW_E!M25+FC_OTH_CP_CA_E!M25+FC_OTH_CP_VE_E!M25+FC_OTH_CP_SL_E!M25+FC_OTH_CP_BL_E!M25+FC_OTH_CP_CR_E!M25+FC_OTH_CP_BT_E!M25+FC_OTH_CP_IT_E!M25</f>
        <v>0</v>
      </c>
      <c r="N25" s="37">
        <f>FC_OTH_CP_SH_E!N25+FC_OTH_CP_SC_E!N25+FC_OTH_CP_HW_E!N25+FC_OTH_CP_CA_E!N25+FC_OTH_CP_VE_E!N25+FC_OTH_CP_SL_E!N25+FC_OTH_CP_BL_E!N25+FC_OTH_CP_CR_E!N25+FC_OTH_CP_BT_E!N25+FC_OTH_CP_IT_E!N25</f>
        <v>0</v>
      </c>
      <c r="O25" s="37">
        <f>FC_OTH_CP_SH_E!O25+FC_OTH_CP_SC_E!O25+FC_OTH_CP_HW_E!O25+FC_OTH_CP_CA_E!O25+FC_OTH_CP_VE_E!O25+FC_OTH_CP_SL_E!O25+FC_OTH_CP_BL_E!O25+FC_OTH_CP_CR_E!O25+FC_OTH_CP_BT_E!O25+FC_OTH_CP_IT_E!O25</f>
        <v>0</v>
      </c>
      <c r="P25" s="37">
        <f>FC_OTH_CP_SH_E!P25+FC_OTH_CP_SC_E!P25+FC_OTH_CP_HW_E!P25+FC_OTH_CP_CA_E!P25+FC_OTH_CP_VE_E!P25+FC_OTH_CP_SL_E!P25+FC_OTH_CP_BL_E!P25+FC_OTH_CP_CR_E!P25+FC_OTH_CP_BT_E!P25+FC_OTH_CP_IT_E!P25</f>
        <v>0</v>
      </c>
      <c r="Q25" s="37">
        <f>FC_OTH_CP_SH_E!Q25+FC_OTH_CP_SC_E!Q25+FC_OTH_CP_HW_E!Q25+FC_OTH_CP_CA_E!Q25+FC_OTH_CP_VE_E!Q25+FC_OTH_CP_SL_E!Q25+FC_OTH_CP_BL_E!Q25+FC_OTH_CP_CR_E!Q25+FC_OTH_CP_BT_E!Q25+FC_OTH_CP_IT_E!Q25</f>
        <v>0</v>
      </c>
      <c r="R25" s="37">
        <f>FC_OTH_CP_SH_E!R25+FC_OTH_CP_SC_E!R25+FC_OTH_CP_HW_E!R25+FC_OTH_CP_CA_E!R25+FC_OTH_CP_VE_E!R25+FC_OTH_CP_SL_E!R25+FC_OTH_CP_BL_E!R25+FC_OTH_CP_CR_E!R25+FC_OTH_CP_BT_E!R25+FC_OTH_CP_IT_E!R25</f>
        <v>0</v>
      </c>
      <c r="S25" s="37">
        <f>FC_OTH_CP_SH_E!S25+FC_OTH_CP_SC_E!S25+FC_OTH_CP_HW_E!S25+FC_OTH_CP_CA_E!S25+FC_OTH_CP_VE_E!S25+FC_OTH_CP_SL_E!S25+FC_OTH_CP_BL_E!S25+FC_OTH_CP_CR_E!S25+FC_OTH_CP_BT_E!S25+FC_OTH_CP_IT_E!S25</f>
        <v>0</v>
      </c>
      <c r="T25" s="37">
        <f>FC_OTH_CP_SH_E!T25+FC_OTH_CP_SC_E!T25+FC_OTH_CP_HW_E!T25+FC_OTH_CP_CA_E!T25+FC_OTH_CP_VE_E!T25+FC_OTH_CP_SL_E!T25+FC_OTH_CP_BL_E!T25+FC_OTH_CP_CR_E!T25+FC_OTH_CP_BT_E!T25+FC_OTH_CP_IT_E!T25</f>
        <v>0</v>
      </c>
      <c r="U25" s="37">
        <f>FC_OTH_CP_SH_E!U25+FC_OTH_CP_SC_E!U25+FC_OTH_CP_HW_E!U25+FC_OTH_CP_CA_E!U25+FC_OTH_CP_VE_E!U25+FC_OTH_CP_SL_E!U25+FC_OTH_CP_BL_E!U25+FC_OTH_CP_CR_E!U25+FC_OTH_CP_BT_E!U25+FC_OTH_CP_IT_E!U25</f>
        <v>0</v>
      </c>
      <c r="V25" s="37">
        <f>FC_OTH_CP_SH_E!V25+FC_OTH_CP_SC_E!V25+FC_OTH_CP_HW_E!V25+FC_OTH_CP_CA_E!V25+FC_OTH_CP_VE_E!V25+FC_OTH_CP_SL_E!V25+FC_OTH_CP_BL_E!V25+FC_OTH_CP_CR_E!V25+FC_OTH_CP_BT_E!V25+FC_OTH_CP_IT_E!V25</f>
        <v>0</v>
      </c>
      <c r="W25" s="37">
        <f>FC_OTH_CP_SH_E!W25+FC_OTH_CP_SC_E!W25+FC_OTH_CP_HW_E!W25+FC_OTH_CP_CA_E!W25+FC_OTH_CP_VE_E!W25+FC_OTH_CP_SL_E!W25+FC_OTH_CP_BL_E!W25+FC_OTH_CP_CR_E!W25+FC_OTH_CP_BT_E!W25+FC_OTH_CP_IT_E!W25</f>
        <v>0</v>
      </c>
      <c r="X25" s="37">
        <f>FC_OTH_CP_SH_E!X25+FC_OTH_CP_SC_E!X25+FC_OTH_CP_HW_E!X25+FC_OTH_CP_CA_E!X25+FC_OTH_CP_VE_E!X25+FC_OTH_CP_SL_E!X25+FC_OTH_CP_BL_E!X25+FC_OTH_CP_CR_E!X25+FC_OTH_CP_BT_E!X25+FC_OTH_CP_IT_E!X25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315.4352536543422</v>
      </c>
      <c r="D26" s="37">
        <f t="shared" ref="D26:W26" si="22">SUM(D27,D33)</f>
        <v>312.40619088564057</v>
      </c>
      <c r="E26" s="37">
        <f t="shared" si="22"/>
        <v>322.04780739466895</v>
      </c>
      <c r="F26" s="37">
        <f t="shared" si="22"/>
        <v>321.80937231298356</v>
      </c>
      <c r="G26" s="37">
        <f t="shared" si="22"/>
        <v>316.95546001719686</v>
      </c>
      <c r="H26" s="37">
        <f t="shared" si="22"/>
        <v>321.06835769561474</v>
      </c>
      <c r="I26" s="37">
        <f t="shared" si="22"/>
        <v>327.77377472055025</v>
      </c>
      <c r="J26" s="37">
        <f t="shared" si="22"/>
        <v>300.41478933791916</v>
      </c>
      <c r="K26" s="37">
        <f t="shared" si="22"/>
        <v>289.51444539982793</v>
      </c>
      <c r="L26" s="37">
        <f t="shared" si="22"/>
        <v>297.5309544282029</v>
      </c>
      <c r="M26" s="37">
        <f t="shared" si="22"/>
        <v>344.41315563198646</v>
      </c>
      <c r="N26" s="37">
        <f t="shared" si="22"/>
        <v>301.98675838349072</v>
      </c>
      <c r="O26" s="37">
        <f t="shared" si="22"/>
        <v>309.66466036113496</v>
      </c>
      <c r="P26" s="37">
        <f t="shared" si="22"/>
        <v>310.59638865004308</v>
      </c>
      <c r="Q26" s="37">
        <f t="shared" si="22"/>
        <v>265.7895098882201</v>
      </c>
      <c r="R26" s="37">
        <f t="shared" si="22"/>
        <v>287.52708512467763</v>
      </c>
      <c r="S26" s="37">
        <f t="shared" si="22"/>
        <v>280.71642304385216</v>
      </c>
      <c r="T26" s="37">
        <f t="shared" si="22"/>
        <v>288.66104901117785</v>
      </c>
      <c r="U26" s="37">
        <f t="shared" si="22"/>
        <v>311.75511607910573</v>
      </c>
      <c r="V26" s="37">
        <f t="shared" si="22"/>
        <v>351.61263972484926</v>
      </c>
      <c r="W26" s="37">
        <f t="shared" si="22"/>
        <v>306.12295786758386</v>
      </c>
      <c r="X26" s="37">
        <f t="shared" ref="X26" si="23">SUM(X27,X33)</f>
        <v>299.60292347377469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FC_OTH_CP_SH_E!C28+FC_OTH_CP_SC_E!C28+FC_OTH_CP_HW_E!C28+FC_OTH_CP_CA_E!C28+FC_OTH_CP_VE_E!C28+FC_OTH_CP_SL_E!C28+FC_OTH_CP_BL_E!C28+FC_OTH_CP_CR_E!C28+FC_OTH_CP_BT_E!C28+FC_OTH_CP_IT_E!C28</f>
        <v>0</v>
      </c>
      <c r="D28" s="10">
        <f>FC_OTH_CP_SH_E!D28+FC_OTH_CP_SC_E!D28+FC_OTH_CP_HW_E!D28+FC_OTH_CP_CA_E!D28+FC_OTH_CP_VE_E!D28+FC_OTH_CP_SL_E!D28+FC_OTH_CP_BL_E!D28+FC_OTH_CP_CR_E!D28+FC_OTH_CP_BT_E!D28+FC_OTH_CP_IT_E!D28</f>
        <v>0</v>
      </c>
      <c r="E28" s="10">
        <f>FC_OTH_CP_SH_E!E28+FC_OTH_CP_SC_E!E28+FC_OTH_CP_HW_E!E28+FC_OTH_CP_CA_E!E28+FC_OTH_CP_VE_E!E28+FC_OTH_CP_SL_E!E28+FC_OTH_CP_BL_E!E28+FC_OTH_CP_CR_E!E28+FC_OTH_CP_BT_E!E28+FC_OTH_CP_IT_E!E28</f>
        <v>0</v>
      </c>
      <c r="F28" s="10">
        <f>FC_OTH_CP_SH_E!F28+FC_OTH_CP_SC_E!F28+FC_OTH_CP_HW_E!F28+FC_OTH_CP_CA_E!F28+FC_OTH_CP_VE_E!F28+FC_OTH_CP_SL_E!F28+FC_OTH_CP_BL_E!F28+FC_OTH_CP_CR_E!F28+FC_OTH_CP_BT_E!F28+FC_OTH_CP_IT_E!F28</f>
        <v>0</v>
      </c>
      <c r="G28" s="10">
        <f>FC_OTH_CP_SH_E!G28+FC_OTH_CP_SC_E!G28+FC_OTH_CP_HW_E!G28+FC_OTH_CP_CA_E!G28+FC_OTH_CP_VE_E!G28+FC_OTH_CP_SL_E!G28+FC_OTH_CP_BL_E!G28+FC_OTH_CP_CR_E!G28+FC_OTH_CP_BT_E!G28+FC_OTH_CP_IT_E!G28</f>
        <v>0</v>
      </c>
      <c r="H28" s="10">
        <f>FC_OTH_CP_SH_E!H28+FC_OTH_CP_SC_E!H28+FC_OTH_CP_HW_E!H28+FC_OTH_CP_CA_E!H28+FC_OTH_CP_VE_E!H28+FC_OTH_CP_SL_E!H28+FC_OTH_CP_BL_E!H28+FC_OTH_CP_CR_E!H28+FC_OTH_CP_BT_E!H28+FC_OTH_CP_IT_E!H28</f>
        <v>0</v>
      </c>
      <c r="I28" s="10">
        <f>FC_OTH_CP_SH_E!I28+FC_OTH_CP_SC_E!I28+FC_OTH_CP_HW_E!I28+FC_OTH_CP_CA_E!I28+FC_OTH_CP_VE_E!I28+FC_OTH_CP_SL_E!I28+FC_OTH_CP_BL_E!I28+FC_OTH_CP_CR_E!I28+FC_OTH_CP_BT_E!I28+FC_OTH_CP_IT_E!I28</f>
        <v>0</v>
      </c>
      <c r="J28" s="10">
        <f>FC_OTH_CP_SH_E!J28+FC_OTH_CP_SC_E!J28+FC_OTH_CP_HW_E!J28+FC_OTH_CP_CA_E!J28+FC_OTH_CP_VE_E!J28+FC_OTH_CP_SL_E!J28+FC_OTH_CP_BL_E!J28+FC_OTH_CP_CR_E!J28+FC_OTH_CP_BT_E!J28+FC_OTH_CP_IT_E!J28</f>
        <v>0</v>
      </c>
      <c r="K28" s="10">
        <f>FC_OTH_CP_SH_E!K28+FC_OTH_CP_SC_E!K28+FC_OTH_CP_HW_E!K28+FC_OTH_CP_CA_E!K28+FC_OTH_CP_VE_E!K28+FC_OTH_CP_SL_E!K28+FC_OTH_CP_BL_E!K28+FC_OTH_CP_CR_E!K28+FC_OTH_CP_BT_E!K28+FC_OTH_CP_IT_E!K28</f>
        <v>0</v>
      </c>
      <c r="L28" s="10">
        <f>FC_OTH_CP_SH_E!L28+FC_OTH_CP_SC_E!L28+FC_OTH_CP_HW_E!L28+FC_OTH_CP_CA_E!L28+FC_OTH_CP_VE_E!L28+FC_OTH_CP_SL_E!L28+FC_OTH_CP_BL_E!L28+FC_OTH_CP_CR_E!L28+FC_OTH_CP_BT_E!L28+FC_OTH_CP_IT_E!L28</f>
        <v>0</v>
      </c>
      <c r="M28" s="10">
        <f>FC_OTH_CP_SH_E!M28+FC_OTH_CP_SC_E!M28+FC_OTH_CP_HW_E!M28+FC_OTH_CP_CA_E!M28+FC_OTH_CP_VE_E!M28+FC_OTH_CP_SL_E!M28+FC_OTH_CP_BL_E!M28+FC_OTH_CP_CR_E!M28+FC_OTH_CP_BT_E!M28+FC_OTH_CP_IT_E!M28</f>
        <v>0</v>
      </c>
      <c r="N28" s="10">
        <f>FC_OTH_CP_SH_E!N28+FC_OTH_CP_SC_E!N28+FC_OTH_CP_HW_E!N28+FC_OTH_CP_CA_E!N28+FC_OTH_CP_VE_E!N28+FC_OTH_CP_SL_E!N28+FC_OTH_CP_BL_E!N28+FC_OTH_CP_CR_E!N28+FC_OTH_CP_BT_E!N28+FC_OTH_CP_IT_E!N28</f>
        <v>0</v>
      </c>
      <c r="O28" s="10">
        <f>FC_OTH_CP_SH_E!O28+FC_OTH_CP_SC_E!O28+FC_OTH_CP_HW_E!O28+FC_OTH_CP_CA_E!O28+FC_OTH_CP_VE_E!O28+FC_OTH_CP_SL_E!O28+FC_OTH_CP_BL_E!O28+FC_OTH_CP_CR_E!O28+FC_OTH_CP_BT_E!O28+FC_OTH_CP_IT_E!O28</f>
        <v>0</v>
      </c>
      <c r="P28" s="10">
        <f>FC_OTH_CP_SH_E!P28+FC_OTH_CP_SC_E!P28+FC_OTH_CP_HW_E!P28+FC_OTH_CP_CA_E!P28+FC_OTH_CP_VE_E!P28+FC_OTH_CP_SL_E!P28+FC_OTH_CP_BL_E!P28+FC_OTH_CP_CR_E!P28+FC_OTH_CP_BT_E!P28+FC_OTH_CP_IT_E!P28</f>
        <v>0</v>
      </c>
      <c r="Q28" s="10">
        <f>FC_OTH_CP_SH_E!Q28+FC_OTH_CP_SC_E!Q28+FC_OTH_CP_HW_E!Q28+FC_OTH_CP_CA_E!Q28+FC_OTH_CP_VE_E!Q28+FC_OTH_CP_SL_E!Q28+FC_OTH_CP_BL_E!Q28+FC_OTH_CP_CR_E!Q28+FC_OTH_CP_BT_E!Q28+FC_OTH_CP_IT_E!Q28</f>
        <v>0</v>
      </c>
      <c r="R28" s="10">
        <f>FC_OTH_CP_SH_E!R28+FC_OTH_CP_SC_E!R28+FC_OTH_CP_HW_E!R28+FC_OTH_CP_CA_E!R28+FC_OTH_CP_VE_E!R28+FC_OTH_CP_SL_E!R28+FC_OTH_CP_BL_E!R28+FC_OTH_CP_CR_E!R28+FC_OTH_CP_BT_E!R28+FC_OTH_CP_IT_E!R28</f>
        <v>0</v>
      </c>
      <c r="S28" s="10">
        <f>FC_OTH_CP_SH_E!S28+FC_OTH_CP_SC_E!S28+FC_OTH_CP_HW_E!S28+FC_OTH_CP_CA_E!S28+FC_OTH_CP_VE_E!S28+FC_OTH_CP_SL_E!S28+FC_OTH_CP_BL_E!S28+FC_OTH_CP_CR_E!S28+FC_OTH_CP_BT_E!S28+FC_OTH_CP_IT_E!S28</f>
        <v>0</v>
      </c>
      <c r="T28" s="10">
        <f>FC_OTH_CP_SH_E!T28+FC_OTH_CP_SC_E!T28+FC_OTH_CP_HW_E!T28+FC_OTH_CP_CA_E!T28+FC_OTH_CP_VE_E!T28+FC_OTH_CP_SL_E!T28+FC_OTH_CP_BL_E!T28+FC_OTH_CP_CR_E!T28+FC_OTH_CP_BT_E!T28+FC_OTH_CP_IT_E!T28</f>
        <v>0</v>
      </c>
      <c r="U28" s="10">
        <f>FC_OTH_CP_SH_E!U28+FC_OTH_CP_SC_E!U28+FC_OTH_CP_HW_E!U28+FC_OTH_CP_CA_E!U28+FC_OTH_CP_VE_E!U28+FC_OTH_CP_SL_E!U28+FC_OTH_CP_BL_E!U28+FC_OTH_CP_CR_E!U28+FC_OTH_CP_BT_E!U28+FC_OTH_CP_IT_E!U28</f>
        <v>0</v>
      </c>
      <c r="V28" s="10">
        <f>FC_OTH_CP_SH_E!V28+FC_OTH_CP_SC_E!V28+FC_OTH_CP_HW_E!V28+FC_OTH_CP_CA_E!V28+FC_OTH_CP_VE_E!V28+FC_OTH_CP_SL_E!V28+FC_OTH_CP_BL_E!V28+FC_OTH_CP_CR_E!V28+FC_OTH_CP_BT_E!V28+FC_OTH_CP_IT_E!V28</f>
        <v>0</v>
      </c>
      <c r="W28" s="10">
        <f>FC_OTH_CP_SH_E!W28+FC_OTH_CP_SC_E!W28+FC_OTH_CP_HW_E!W28+FC_OTH_CP_CA_E!W28+FC_OTH_CP_VE_E!W28+FC_OTH_CP_SL_E!W28+FC_OTH_CP_BL_E!W28+FC_OTH_CP_CR_E!W28+FC_OTH_CP_BT_E!W28+FC_OTH_CP_IT_E!W28</f>
        <v>0</v>
      </c>
      <c r="X28" s="10">
        <f>FC_OTH_CP_SH_E!X28+FC_OTH_CP_SC_E!X28+FC_OTH_CP_HW_E!X28+FC_OTH_CP_CA_E!X28+FC_OTH_CP_VE_E!X28+FC_OTH_CP_SL_E!X28+FC_OTH_CP_BL_E!X28+FC_OTH_CP_CR_E!X28+FC_OTH_CP_BT_E!X28+FC_OTH_CP_IT_E!X28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FC_OTH_CP_SH_E!C29+FC_OTH_CP_SC_E!C29+FC_OTH_CP_HW_E!C29+FC_OTH_CP_CA_E!C29+FC_OTH_CP_VE_E!C29+FC_OTH_CP_SL_E!C29+FC_OTH_CP_BL_E!C29+FC_OTH_CP_CR_E!C29+FC_OTH_CP_BT_E!C29+FC_OTH_CP_IT_E!C29</f>
        <v>0</v>
      </c>
      <c r="D29" s="10">
        <f>FC_OTH_CP_SH_E!D29+FC_OTH_CP_SC_E!D29+FC_OTH_CP_HW_E!D29+FC_OTH_CP_CA_E!D29+FC_OTH_CP_VE_E!D29+FC_OTH_CP_SL_E!D29+FC_OTH_CP_BL_E!D29+FC_OTH_CP_CR_E!D29+FC_OTH_CP_BT_E!D29+FC_OTH_CP_IT_E!D29</f>
        <v>0</v>
      </c>
      <c r="E29" s="10">
        <f>FC_OTH_CP_SH_E!E29+FC_OTH_CP_SC_E!E29+FC_OTH_CP_HW_E!E29+FC_OTH_CP_CA_E!E29+FC_OTH_CP_VE_E!E29+FC_OTH_CP_SL_E!E29+FC_OTH_CP_BL_E!E29+FC_OTH_CP_CR_E!E29+FC_OTH_CP_BT_E!E29+FC_OTH_CP_IT_E!E29</f>
        <v>0</v>
      </c>
      <c r="F29" s="10">
        <f>FC_OTH_CP_SH_E!F29+FC_OTH_CP_SC_E!F29+FC_OTH_CP_HW_E!F29+FC_OTH_CP_CA_E!F29+FC_OTH_CP_VE_E!F29+FC_OTH_CP_SL_E!F29+FC_OTH_CP_BL_E!F29+FC_OTH_CP_CR_E!F29+FC_OTH_CP_BT_E!F29+FC_OTH_CP_IT_E!F29</f>
        <v>0</v>
      </c>
      <c r="G29" s="10">
        <f>FC_OTH_CP_SH_E!G29+FC_OTH_CP_SC_E!G29+FC_OTH_CP_HW_E!G29+FC_OTH_CP_CA_E!G29+FC_OTH_CP_VE_E!G29+FC_OTH_CP_SL_E!G29+FC_OTH_CP_BL_E!G29+FC_OTH_CP_CR_E!G29+FC_OTH_CP_BT_E!G29+FC_OTH_CP_IT_E!G29</f>
        <v>0</v>
      </c>
      <c r="H29" s="10">
        <f>FC_OTH_CP_SH_E!H29+FC_OTH_CP_SC_E!H29+FC_OTH_CP_HW_E!H29+FC_OTH_CP_CA_E!H29+FC_OTH_CP_VE_E!H29+FC_OTH_CP_SL_E!H29+FC_OTH_CP_BL_E!H29+FC_OTH_CP_CR_E!H29+FC_OTH_CP_BT_E!H29+FC_OTH_CP_IT_E!H29</f>
        <v>0</v>
      </c>
      <c r="I29" s="10">
        <f>FC_OTH_CP_SH_E!I29+FC_OTH_CP_SC_E!I29+FC_OTH_CP_HW_E!I29+FC_OTH_CP_CA_E!I29+FC_OTH_CP_VE_E!I29+FC_OTH_CP_SL_E!I29+FC_OTH_CP_BL_E!I29+FC_OTH_CP_CR_E!I29+FC_OTH_CP_BT_E!I29+FC_OTH_CP_IT_E!I29</f>
        <v>0</v>
      </c>
      <c r="J29" s="10">
        <f>FC_OTH_CP_SH_E!J29+FC_OTH_CP_SC_E!J29+FC_OTH_CP_HW_E!J29+FC_OTH_CP_CA_E!J29+FC_OTH_CP_VE_E!J29+FC_OTH_CP_SL_E!J29+FC_OTH_CP_BL_E!J29+FC_OTH_CP_CR_E!J29+FC_OTH_CP_BT_E!J29+FC_OTH_CP_IT_E!J29</f>
        <v>0</v>
      </c>
      <c r="K29" s="10">
        <f>FC_OTH_CP_SH_E!K29+FC_OTH_CP_SC_E!K29+FC_OTH_CP_HW_E!K29+FC_OTH_CP_CA_E!K29+FC_OTH_CP_VE_E!K29+FC_OTH_CP_SL_E!K29+FC_OTH_CP_BL_E!K29+FC_OTH_CP_CR_E!K29+FC_OTH_CP_BT_E!K29+FC_OTH_CP_IT_E!K29</f>
        <v>0</v>
      </c>
      <c r="L29" s="10">
        <f>FC_OTH_CP_SH_E!L29+FC_OTH_CP_SC_E!L29+FC_OTH_CP_HW_E!L29+FC_OTH_CP_CA_E!L29+FC_OTH_CP_VE_E!L29+FC_OTH_CP_SL_E!L29+FC_OTH_CP_BL_E!L29+FC_OTH_CP_CR_E!L29+FC_OTH_CP_BT_E!L29+FC_OTH_CP_IT_E!L29</f>
        <v>0</v>
      </c>
      <c r="M29" s="10">
        <f>FC_OTH_CP_SH_E!M29+FC_OTH_CP_SC_E!M29+FC_OTH_CP_HW_E!M29+FC_OTH_CP_CA_E!M29+FC_OTH_CP_VE_E!M29+FC_OTH_CP_SL_E!M29+FC_OTH_CP_BL_E!M29+FC_OTH_CP_CR_E!M29+FC_OTH_CP_BT_E!M29+FC_OTH_CP_IT_E!M29</f>
        <v>0</v>
      </c>
      <c r="N29" s="10">
        <f>FC_OTH_CP_SH_E!N29+FC_OTH_CP_SC_E!N29+FC_OTH_CP_HW_E!N29+FC_OTH_CP_CA_E!N29+FC_OTH_CP_VE_E!N29+FC_OTH_CP_SL_E!N29+FC_OTH_CP_BL_E!N29+FC_OTH_CP_CR_E!N29+FC_OTH_CP_BT_E!N29+FC_OTH_CP_IT_E!N29</f>
        <v>0</v>
      </c>
      <c r="O29" s="10">
        <f>FC_OTH_CP_SH_E!O29+FC_OTH_CP_SC_E!O29+FC_OTH_CP_HW_E!O29+FC_OTH_CP_CA_E!O29+FC_OTH_CP_VE_E!O29+FC_OTH_CP_SL_E!O29+FC_OTH_CP_BL_E!O29+FC_OTH_CP_CR_E!O29+FC_OTH_CP_BT_E!O29+FC_OTH_CP_IT_E!O29</f>
        <v>0</v>
      </c>
      <c r="P29" s="10">
        <f>FC_OTH_CP_SH_E!P29+FC_OTH_CP_SC_E!P29+FC_OTH_CP_HW_E!P29+FC_OTH_CP_CA_E!P29+FC_OTH_CP_VE_E!P29+FC_OTH_CP_SL_E!P29+FC_OTH_CP_BL_E!P29+FC_OTH_CP_CR_E!P29+FC_OTH_CP_BT_E!P29+FC_OTH_CP_IT_E!P29</f>
        <v>0</v>
      </c>
      <c r="Q29" s="10">
        <f>FC_OTH_CP_SH_E!Q29+FC_OTH_CP_SC_E!Q29+FC_OTH_CP_HW_E!Q29+FC_OTH_CP_CA_E!Q29+FC_OTH_CP_VE_E!Q29+FC_OTH_CP_SL_E!Q29+FC_OTH_CP_BL_E!Q29+FC_OTH_CP_CR_E!Q29+FC_OTH_CP_BT_E!Q29+FC_OTH_CP_IT_E!Q29</f>
        <v>0</v>
      </c>
      <c r="R29" s="10">
        <f>FC_OTH_CP_SH_E!R29+FC_OTH_CP_SC_E!R29+FC_OTH_CP_HW_E!R29+FC_OTH_CP_CA_E!R29+FC_OTH_CP_VE_E!R29+FC_OTH_CP_SL_E!R29+FC_OTH_CP_BL_E!R29+FC_OTH_CP_CR_E!R29+FC_OTH_CP_BT_E!R29+FC_OTH_CP_IT_E!R29</f>
        <v>0</v>
      </c>
      <c r="S29" s="10">
        <f>FC_OTH_CP_SH_E!S29+FC_OTH_CP_SC_E!S29+FC_OTH_CP_HW_E!S29+FC_OTH_CP_CA_E!S29+FC_OTH_CP_VE_E!S29+FC_OTH_CP_SL_E!S29+FC_OTH_CP_BL_E!S29+FC_OTH_CP_CR_E!S29+FC_OTH_CP_BT_E!S29+FC_OTH_CP_IT_E!S29</f>
        <v>0</v>
      </c>
      <c r="T29" s="10">
        <f>FC_OTH_CP_SH_E!T29+FC_OTH_CP_SC_E!T29+FC_OTH_CP_HW_E!T29+FC_OTH_CP_CA_E!T29+FC_OTH_CP_VE_E!T29+FC_OTH_CP_SL_E!T29+FC_OTH_CP_BL_E!T29+FC_OTH_CP_CR_E!T29+FC_OTH_CP_BT_E!T29+FC_OTH_CP_IT_E!T29</f>
        <v>0</v>
      </c>
      <c r="U29" s="10">
        <f>FC_OTH_CP_SH_E!U29+FC_OTH_CP_SC_E!U29+FC_OTH_CP_HW_E!U29+FC_OTH_CP_CA_E!U29+FC_OTH_CP_VE_E!U29+FC_OTH_CP_SL_E!U29+FC_OTH_CP_BL_E!U29+FC_OTH_CP_CR_E!U29+FC_OTH_CP_BT_E!U29+FC_OTH_CP_IT_E!U29</f>
        <v>0</v>
      </c>
      <c r="V29" s="10">
        <f>FC_OTH_CP_SH_E!V29+FC_OTH_CP_SC_E!V29+FC_OTH_CP_HW_E!V29+FC_OTH_CP_CA_E!V29+FC_OTH_CP_VE_E!V29+FC_OTH_CP_SL_E!V29+FC_OTH_CP_BL_E!V29+FC_OTH_CP_CR_E!V29+FC_OTH_CP_BT_E!V29+FC_OTH_CP_IT_E!V29</f>
        <v>0</v>
      </c>
      <c r="W29" s="10">
        <f>FC_OTH_CP_SH_E!W29+FC_OTH_CP_SC_E!W29+FC_OTH_CP_HW_E!W29+FC_OTH_CP_CA_E!W29+FC_OTH_CP_VE_E!W29+FC_OTH_CP_SL_E!W29+FC_OTH_CP_BL_E!W29+FC_OTH_CP_CR_E!W29+FC_OTH_CP_BT_E!W29+FC_OTH_CP_IT_E!W29</f>
        <v>0</v>
      </c>
      <c r="X29" s="10">
        <f>FC_OTH_CP_SH_E!X29+FC_OTH_CP_SC_E!X29+FC_OTH_CP_HW_E!X29+FC_OTH_CP_CA_E!X29+FC_OTH_CP_VE_E!X29+FC_OTH_CP_SL_E!X29+FC_OTH_CP_BL_E!X29+FC_OTH_CP_CR_E!X29+FC_OTH_CP_BT_E!X29+FC_OTH_CP_IT_E!X29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FC_OTH_CP_SH_E!C30+FC_OTH_CP_SC_E!C30+FC_OTH_CP_HW_E!C30+FC_OTH_CP_CA_E!C30+FC_OTH_CP_VE_E!C30+FC_OTH_CP_SL_E!C30+FC_OTH_CP_BL_E!C30+FC_OTH_CP_CR_E!C30+FC_OTH_CP_BT_E!C30+FC_OTH_CP_IT_E!C30</f>
        <v>0</v>
      </c>
      <c r="D30" s="10">
        <f>FC_OTH_CP_SH_E!D30+FC_OTH_CP_SC_E!D30+FC_OTH_CP_HW_E!D30+FC_OTH_CP_CA_E!D30+FC_OTH_CP_VE_E!D30+FC_OTH_CP_SL_E!D30+FC_OTH_CP_BL_E!D30+FC_OTH_CP_CR_E!D30+FC_OTH_CP_BT_E!D30+FC_OTH_CP_IT_E!D30</f>
        <v>0</v>
      </c>
      <c r="E30" s="10">
        <f>FC_OTH_CP_SH_E!E30+FC_OTH_CP_SC_E!E30+FC_OTH_CP_HW_E!E30+FC_OTH_CP_CA_E!E30+FC_OTH_CP_VE_E!E30+FC_OTH_CP_SL_E!E30+FC_OTH_CP_BL_E!E30+FC_OTH_CP_CR_E!E30+FC_OTH_CP_BT_E!E30+FC_OTH_CP_IT_E!E30</f>
        <v>0</v>
      </c>
      <c r="F30" s="10">
        <f>FC_OTH_CP_SH_E!F30+FC_OTH_CP_SC_E!F30+FC_OTH_CP_HW_E!F30+FC_OTH_CP_CA_E!F30+FC_OTH_CP_VE_E!F30+FC_OTH_CP_SL_E!F30+FC_OTH_CP_BL_E!F30+FC_OTH_CP_CR_E!F30+FC_OTH_CP_BT_E!F30+FC_OTH_CP_IT_E!F30</f>
        <v>0</v>
      </c>
      <c r="G30" s="10">
        <f>FC_OTH_CP_SH_E!G30+FC_OTH_CP_SC_E!G30+FC_OTH_CP_HW_E!G30+FC_OTH_CP_CA_E!G30+FC_OTH_CP_VE_E!G30+FC_OTH_CP_SL_E!G30+FC_OTH_CP_BL_E!G30+FC_OTH_CP_CR_E!G30+FC_OTH_CP_BT_E!G30+FC_OTH_CP_IT_E!G30</f>
        <v>0</v>
      </c>
      <c r="H30" s="10">
        <f>FC_OTH_CP_SH_E!H30+FC_OTH_CP_SC_E!H30+FC_OTH_CP_HW_E!H30+FC_OTH_CP_CA_E!H30+FC_OTH_CP_VE_E!H30+FC_OTH_CP_SL_E!H30+FC_OTH_CP_BL_E!H30+FC_OTH_CP_CR_E!H30+FC_OTH_CP_BT_E!H30+FC_OTH_CP_IT_E!H30</f>
        <v>0</v>
      </c>
      <c r="I30" s="10">
        <f>FC_OTH_CP_SH_E!I30+FC_OTH_CP_SC_E!I30+FC_OTH_CP_HW_E!I30+FC_OTH_CP_CA_E!I30+FC_OTH_CP_VE_E!I30+FC_OTH_CP_SL_E!I30+FC_OTH_CP_BL_E!I30+FC_OTH_CP_CR_E!I30+FC_OTH_CP_BT_E!I30+FC_OTH_CP_IT_E!I30</f>
        <v>0</v>
      </c>
      <c r="J30" s="10">
        <f>FC_OTH_CP_SH_E!J30+FC_OTH_CP_SC_E!J30+FC_OTH_CP_HW_E!J30+FC_OTH_CP_CA_E!J30+FC_OTH_CP_VE_E!J30+FC_OTH_CP_SL_E!J30+FC_OTH_CP_BL_E!J30+FC_OTH_CP_CR_E!J30+FC_OTH_CP_BT_E!J30+FC_OTH_CP_IT_E!J30</f>
        <v>0</v>
      </c>
      <c r="K30" s="10">
        <f>FC_OTH_CP_SH_E!K30+FC_OTH_CP_SC_E!K30+FC_OTH_CP_HW_E!K30+FC_OTH_CP_CA_E!K30+FC_OTH_CP_VE_E!K30+FC_OTH_CP_SL_E!K30+FC_OTH_CP_BL_E!K30+FC_OTH_CP_CR_E!K30+FC_OTH_CP_BT_E!K30+FC_OTH_CP_IT_E!K30</f>
        <v>0</v>
      </c>
      <c r="L30" s="10">
        <f>FC_OTH_CP_SH_E!L30+FC_OTH_CP_SC_E!L30+FC_OTH_CP_HW_E!L30+FC_OTH_CP_CA_E!L30+FC_OTH_CP_VE_E!L30+FC_OTH_CP_SL_E!L30+FC_OTH_CP_BL_E!L30+FC_OTH_CP_CR_E!L30+FC_OTH_CP_BT_E!L30+FC_OTH_CP_IT_E!L30</f>
        <v>0</v>
      </c>
      <c r="M30" s="10">
        <f>FC_OTH_CP_SH_E!M30+FC_OTH_CP_SC_E!M30+FC_OTH_CP_HW_E!M30+FC_OTH_CP_CA_E!M30+FC_OTH_CP_VE_E!M30+FC_OTH_CP_SL_E!M30+FC_OTH_CP_BL_E!M30+FC_OTH_CP_CR_E!M30+FC_OTH_CP_BT_E!M30+FC_OTH_CP_IT_E!M30</f>
        <v>0</v>
      </c>
      <c r="N30" s="10">
        <f>FC_OTH_CP_SH_E!N30+FC_OTH_CP_SC_E!N30+FC_OTH_CP_HW_E!N30+FC_OTH_CP_CA_E!N30+FC_OTH_CP_VE_E!N30+FC_OTH_CP_SL_E!N30+FC_OTH_CP_BL_E!N30+FC_OTH_CP_CR_E!N30+FC_OTH_CP_BT_E!N30+FC_OTH_CP_IT_E!N30</f>
        <v>0</v>
      </c>
      <c r="O30" s="10">
        <f>FC_OTH_CP_SH_E!O30+FC_OTH_CP_SC_E!O30+FC_OTH_CP_HW_E!O30+FC_OTH_CP_CA_E!O30+FC_OTH_CP_VE_E!O30+FC_OTH_CP_SL_E!O30+FC_OTH_CP_BL_E!O30+FC_OTH_CP_CR_E!O30+FC_OTH_CP_BT_E!O30+FC_OTH_CP_IT_E!O30</f>
        <v>0</v>
      </c>
      <c r="P30" s="10">
        <f>FC_OTH_CP_SH_E!P30+FC_OTH_CP_SC_E!P30+FC_OTH_CP_HW_E!P30+FC_OTH_CP_CA_E!P30+FC_OTH_CP_VE_E!P30+FC_OTH_CP_SL_E!P30+FC_OTH_CP_BL_E!P30+FC_OTH_CP_CR_E!P30+FC_OTH_CP_BT_E!P30+FC_OTH_CP_IT_E!P30</f>
        <v>0</v>
      </c>
      <c r="Q30" s="10">
        <f>FC_OTH_CP_SH_E!Q30+FC_OTH_CP_SC_E!Q30+FC_OTH_CP_HW_E!Q30+FC_OTH_CP_CA_E!Q30+FC_OTH_CP_VE_E!Q30+FC_OTH_CP_SL_E!Q30+FC_OTH_CP_BL_E!Q30+FC_OTH_CP_CR_E!Q30+FC_OTH_CP_BT_E!Q30+FC_OTH_CP_IT_E!Q30</f>
        <v>0</v>
      </c>
      <c r="R30" s="10">
        <f>FC_OTH_CP_SH_E!R30+FC_OTH_CP_SC_E!R30+FC_OTH_CP_HW_E!R30+FC_OTH_CP_CA_E!R30+FC_OTH_CP_VE_E!R30+FC_OTH_CP_SL_E!R30+FC_OTH_CP_BL_E!R30+FC_OTH_CP_CR_E!R30+FC_OTH_CP_BT_E!R30+FC_OTH_CP_IT_E!R30</f>
        <v>0</v>
      </c>
      <c r="S30" s="10">
        <f>FC_OTH_CP_SH_E!S30+FC_OTH_CP_SC_E!S30+FC_OTH_CP_HW_E!S30+FC_OTH_CP_CA_E!S30+FC_OTH_CP_VE_E!S30+FC_OTH_CP_SL_E!S30+FC_OTH_CP_BL_E!S30+FC_OTH_CP_CR_E!S30+FC_OTH_CP_BT_E!S30+FC_OTH_CP_IT_E!S30</f>
        <v>0</v>
      </c>
      <c r="T30" s="10">
        <f>FC_OTH_CP_SH_E!T30+FC_OTH_CP_SC_E!T30+FC_OTH_CP_HW_E!T30+FC_OTH_CP_CA_E!T30+FC_OTH_CP_VE_E!T30+FC_OTH_CP_SL_E!T30+FC_OTH_CP_BL_E!T30+FC_OTH_CP_CR_E!T30+FC_OTH_CP_BT_E!T30+FC_OTH_CP_IT_E!T30</f>
        <v>0</v>
      </c>
      <c r="U30" s="10">
        <f>FC_OTH_CP_SH_E!U30+FC_OTH_CP_SC_E!U30+FC_OTH_CP_HW_E!U30+FC_OTH_CP_CA_E!U30+FC_OTH_CP_VE_E!U30+FC_OTH_CP_SL_E!U30+FC_OTH_CP_BL_E!U30+FC_OTH_CP_CR_E!U30+FC_OTH_CP_BT_E!U30+FC_OTH_CP_IT_E!U30</f>
        <v>0</v>
      </c>
      <c r="V30" s="10">
        <f>FC_OTH_CP_SH_E!V30+FC_OTH_CP_SC_E!V30+FC_OTH_CP_HW_E!V30+FC_OTH_CP_CA_E!V30+FC_OTH_CP_VE_E!V30+FC_OTH_CP_SL_E!V30+FC_OTH_CP_BL_E!V30+FC_OTH_CP_CR_E!V30+FC_OTH_CP_BT_E!V30+FC_OTH_CP_IT_E!V30</f>
        <v>0</v>
      </c>
      <c r="W30" s="10">
        <f>FC_OTH_CP_SH_E!W30+FC_OTH_CP_SC_E!W30+FC_OTH_CP_HW_E!W30+FC_OTH_CP_CA_E!W30+FC_OTH_CP_VE_E!W30+FC_OTH_CP_SL_E!W30+FC_OTH_CP_BL_E!W30+FC_OTH_CP_CR_E!W30+FC_OTH_CP_BT_E!W30+FC_OTH_CP_IT_E!W30</f>
        <v>0</v>
      </c>
      <c r="X30" s="10">
        <f>FC_OTH_CP_SH_E!X30+FC_OTH_CP_SC_E!X30+FC_OTH_CP_HW_E!X30+FC_OTH_CP_CA_E!X30+FC_OTH_CP_VE_E!X30+FC_OTH_CP_SL_E!X30+FC_OTH_CP_BL_E!X30+FC_OTH_CP_CR_E!X30+FC_OTH_CP_BT_E!X30+FC_OTH_CP_IT_E!X30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FC_OTH_CP_SH_E!C31+FC_OTH_CP_SC_E!C31+FC_OTH_CP_HW_E!C31+FC_OTH_CP_CA_E!C31+FC_OTH_CP_VE_E!C31+FC_OTH_CP_SL_E!C31+FC_OTH_CP_BL_E!C31+FC_OTH_CP_CR_E!C31+FC_OTH_CP_BT_E!C31+FC_OTH_CP_IT_E!C31</f>
        <v>0</v>
      </c>
      <c r="D31" s="10">
        <f>FC_OTH_CP_SH_E!D31+FC_OTH_CP_SC_E!D31+FC_OTH_CP_HW_E!D31+FC_OTH_CP_CA_E!D31+FC_OTH_CP_VE_E!D31+FC_OTH_CP_SL_E!D31+FC_OTH_CP_BL_E!D31+FC_OTH_CP_CR_E!D31+FC_OTH_CP_BT_E!D31+FC_OTH_CP_IT_E!D31</f>
        <v>0</v>
      </c>
      <c r="E31" s="10">
        <f>FC_OTH_CP_SH_E!E31+FC_OTH_CP_SC_E!E31+FC_OTH_CP_HW_E!E31+FC_OTH_CP_CA_E!E31+FC_OTH_CP_VE_E!E31+FC_OTH_CP_SL_E!E31+FC_OTH_CP_BL_E!E31+FC_OTH_CP_CR_E!E31+FC_OTH_CP_BT_E!E31+FC_OTH_CP_IT_E!E31</f>
        <v>0</v>
      </c>
      <c r="F31" s="10">
        <f>FC_OTH_CP_SH_E!F31+FC_OTH_CP_SC_E!F31+FC_OTH_CP_HW_E!F31+FC_OTH_CP_CA_E!F31+FC_OTH_CP_VE_E!F31+FC_OTH_CP_SL_E!F31+FC_OTH_CP_BL_E!F31+FC_OTH_CP_CR_E!F31+FC_OTH_CP_BT_E!F31+FC_OTH_CP_IT_E!F31</f>
        <v>0</v>
      </c>
      <c r="G31" s="10">
        <f>FC_OTH_CP_SH_E!G31+FC_OTH_CP_SC_E!G31+FC_OTH_CP_HW_E!G31+FC_OTH_CP_CA_E!G31+FC_OTH_CP_VE_E!G31+FC_OTH_CP_SL_E!G31+FC_OTH_CP_BL_E!G31+FC_OTH_CP_CR_E!G31+FC_OTH_CP_BT_E!G31+FC_OTH_CP_IT_E!G31</f>
        <v>0</v>
      </c>
      <c r="H31" s="10">
        <f>FC_OTH_CP_SH_E!H31+FC_OTH_CP_SC_E!H31+FC_OTH_CP_HW_E!H31+FC_OTH_CP_CA_E!H31+FC_OTH_CP_VE_E!H31+FC_OTH_CP_SL_E!H31+FC_OTH_CP_BL_E!H31+FC_OTH_CP_CR_E!H31+FC_OTH_CP_BT_E!H31+FC_OTH_CP_IT_E!H31</f>
        <v>0</v>
      </c>
      <c r="I31" s="10">
        <f>FC_OTH_CP_SH_E!I31+FC_OTH_CP_SC_E!I31+FC_OTH_CP_HW_E!I31+FC_OTH_CP_CA_E!I31+FC_OTH_CP_VE_E!I31+FC_OTH_CP_SL_E!I31+FC_OTH_CP_BL_E!I31+FC_OTH_CP_CR_E!I31+FC_OTH_CP_BT_E!I31+FC_OTH_CP_IT_E!I31</f>
        <v>0</v>
      </c>
      <c r="J31" s="10">
        <f>FC_OTH_CP_SH_E!J31+FC_OTH_CP_SC_E!J31+FC_OTH_CP_HW_E!J31+FC_OTH_CP_CA_E!J31+FC_OTH_CP_VE_E!J31+FC_OTH_CP_SL_E!J31+FC_OTH_CP_BL_E!J31+FC_OTH_CP_CR_E!J31+FC_OTH_CP_BT_E!J31+FC_OTH_CP_IT_E!J31</f>
        <v>0</v>
      </c>
      <c r="K31" s="10">
        <f>FC_OTH_CP_SH_E!K31+FC_OTH_CP_SC_E!K31+FC_OTH_CP_HW_E!K31+FC_OTH_CP_CA_E!K31+FC_OTH_CP_VE_E!K31+FC_OTH_CP_SL_E!K31+FC_OTH_CP_BL_E!K31+FC_OTH_CP_CR_E!K31+FC_OTH_CP_BT_E!K31+FC_OTH_CP_IT_E!K31</f>
        <v>0</v>
      </c>
      <c r="L31" s="10">
        <f>FC_OTH_CP_SH_E!L31+FC_OTH_CP_SC_E!L31+FC_OTH_CP_HW_E!L31+FC_OTH_CP_CA_E!L31+FC_OTH_CP_VE_E!L31+FC_OTH_CP_SL_E!L31+FC_OTH_CP_BL_E!L31+FC_OTH_CP_CR_E!L31+FC_OTH_CP_BT_E!L31+FC_OTH_CP_IT_E!L31</f>
        <v>0</v>
      </c>
      <c r="M31" s="10">
        <f>FC_OTH_CP_SH_E!M31+FC_OTH_CP_SC_E!M31+FC_OTH_CP_HW_E!M31+FC_OTH_CP_CA_E!M31+FC_OTH_CP_VE_E!M31+FC_OTH_CP_SL_E!M31+FC_OTH_CP_BL_E!M31+FC_OTH_CP_CR_E!M31+FC_OTH_CP_BT_E!M31+FC_OTH_CP_IT_E!M31</f>
        <v>0</v>
      </c>
      <c r="N31" s="10">
        <f>FC_OTH_CP_SH_E!N31+FC_OTH_CP_SC_E!N31+FC_OTH_CP_HW_E!N31+FC_OTH_CP_CA_E!N31+FC_OTH_CP_VE_E!N31+FC_OTH_CP_SL_E!N31+FC_OTH_CP_BL_E!N31+FC_OTH_CP_CR_E!N31+FC_OTH_CP_BT_E!N31+FC_OTH_CP_IT_E!N31</f>
        <v>0</v>
      </c>
      <c r="O31" s="10">
        <f>FC_OTH_CP_SH_E!O31+FC_OTH_CP_SC_E!O31+FC_OTH_CP_HW_E!O31+FC_OTH_CP_CA_E!O31+FC_OTH_CP_VE_E!O31+FC_OTH_CP_SL_E!O31+FC_OTH_CP_BL_E!O31+FC_OTH_CP_CR_E!O31+FC_OTH_CP_BT_E!O31+FC_OTH_CP_IT_E!O31</f>
        <v>0</v>
      </c>
      <c r="P31" s="10">
        <f>FC_OTH_CP_SH_E!P31+FC_OTH_CP_SC_E!P31+FC_OTH_CP_HW_E!P31+FC_OTH_CP_CA_E!P31+FC_OTH_CP_VE_E!P31+FC_OTH_CP_SL_E!P31+FC_OTH_CP_BL_E!P31+FC_OTH_CP_CR_E!P31+FC_OTH_CP_BT_E!P31+FC_OTH_CP_IT_E!P31</f>
        <v>0</v>
      </c>
      <c r="Q31" s="10">
        <f>FC_OTH_CP_SH_E!Q31+FC_OTH_CP_SC_E!Q31+FC_OTH_CP_HW_E!Q31+FC_OTH_CP_CA_E!Q31+FC_OTH_CP_VE_E!Q31+FC_OTH_CP_SL_E!Q31+FC_OTH_CP_BL_E!Q31+FC_OTH_CP_CR_E!Q31+FC_OTH_CP_BT_E!Q31+FC_OTH_CP_IT_E!Q31</f>
        <v>0</v>
      </c>
      <c r="R31" s="10">
        <f>FC_OTH_CP_SH_E!R31+FC_OTH_CP_SC_E!R31+FC_OTH_CP_HW_E!R31+FC_OTH_CP_CA_E!R31+FC_OTH_CP_VE_E!R31+FC_OTH_CP_SL_E!R31+FC_OTH_CP_BL_E!R31+FC_OTH_CP_CR_E!R31+FC_OTH_CP_BT_E!R31+FC_OTH_CP_IT_E!R31</f>
        <v>0</v>
      </c>
      <c r="S31" s="10">
        <f>FC_OTH_CP_SH_E!S31+FC_OTH_CP_SC_E!S31+FC_OTH_CP_HW_E!S31+FC_OTH_CP_CA_E!S31+FC_OTH_CP_VE_E!S31+FC_OTH_CP_SL_E!S31+FC_OTH_CP_BL_E!S31+FC_OTH_CP_CR_E!S31+FC_OTH_CP_BT_E!S31+FC_OTH_CP_IT_E!S31</f>
        <v>0</v>
      </c>
      <c r="T31" s="10">
        <f>FC_OTH_CP_SH_E!T31+FC_OTH_CP_SC_E!T31+FC_OTH_CP_HW_E!T31+FC_OTH_CP_CA_E!T31+FC_OTH_CP_VE_E!T31+FC_OTH_CP_SL_E!T31+FC_OTH_CP_BL_E!T31+FC_OTH_CP_CR_E!T31+FC_OTH_CP_BT_E!T31+FC_OTH_CP_IT_E!T31</f>
        <v>0</v>
      </c>
      <c r="U31" s="10">
        <f>FC_OTH_CP_SH_E!U31+FC_OTH_CP_SC_E!U31+FC_OTH_CP_HW_E!U31+FC_OTH_CP_CA_E!U31+FC_OTH_CP_VE_E!U31+FC_OTH_CP_SL_E!U31+FC_OTH_CP_BL_E!U31+FC_OTH_CP_CR_E!U31+FC_OTH_CP_BT_E!U31+FC_OTH_CP_IT_E!U31</f>
        <v>0</v>
      </c>
      <c r="V31" s="10">
        <f>FC_OTH_CP_SH_E!V31+FC_OTH_CP_SC_E!V31+FC_OTH_CP_HW_E!V31+FC_OTH_CP_CA_E!V31+FC_OTH_CP_VE_E!V31+FC_OTH_CP_SL_E!V31+FC_OTH_CP_BL_E!V31+FC_OTH_CP_CR_E!V31+FC_OTH_CP_BT_E!V31+FC_OTH_CP_IT_E!V31</f>
        <v>0</v>
      </c>
      <c r="W31" s="10">
        <f>FC_OTH_CP_SH_E!W31+FC_OTH_CP_SC_E!W31+FC_OTH_CP_HW_E!W31+FC_OTH_CP_CA_E!W31+FC_OTH_CP_VE_E!W31+FC_OTH_CP_SL_E!W31+FC_OTH_CP_BL_E!W31+FC_OTH_CP_CR_E!W31+FC_OTH_CP_BT_E!W31+FC_OTH_CP_IT_E!W31</f>
        <v>0</v>
      </c>
      <c r="X31" s="10">
        <f>FC_OTH_CP_SH_E!X31+FC_OTH_CP_SC_E!X31+FC_OTH_CP_HW_E!X31+FC_OTH_CP_CA_E!X31+FC_OTH_CP_VE_E!X31+FC_OTH_CP_SL_E!X31+FC_OTH_CP_BL_E!X31+FC_OTH_CP_CR_E!X31+FC_OTH_CP_BT_E!X31+FC_OTH_CP_IT_E!X31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FC_OTH_CP_SH_E!C32+FC_OTH_CP_SC_E!C32+FC_OTH_CP_HW_E!C32+FC_OTH_CP_CA_E!C32+FC_OTH_CP_VE_E!C32+FC_OTH_CP_SL_E!C32+FC_OTH_CP_BL_E!C32+FC_OTH_CP_CR_E!C32+FC_OTH_CP_BT_E!C32+FC_OTH_CP_IT_E!C32</f>
        <v>0</v>
      </c>
      <c r="D32" s="10">
        <f>FC_OTH_CP_SH_E!D32+FC_OTH_CP_SC_E!D32+FC_OTH_CP_HW_E!D32+FC_OTH_CP_CA_E!D32+FC_OTH_CP_VE_E!D32+FC_OTH_CP_SL_E!D32+FC_OTH_CP_BL_E!D32+FC_OTH_CP_CR_E!D32+FC_OTH_CP_BT_E!D32+FC_OTH_CP_IT_E!D32</f>
        <v>0</v>
      </c>
      <c r="E32" s="10">
        <f>FC_OTH_CP_SH_E!E32+FC_OTH_CP_SC_E!E32+FC_OTH_CP_HW_E!E32+FC_OTH_CP_CA_E!E32+FC_OTH_CP_VE_E!E32+FC_OTH_CP_SL_E!E32+FC_OTH_CP_BL_E!E32+FC_OTH_CP_CR_E!E32+FC_OTH_CP_BT_E!E32+FC_OTH_CP_IT_E!E32</f>
        <v>0</v>
      </c>
      <c r="F32" s="10">
        <f>FC_OTH_CP_SH_E!F32+FC_OTH_CP_SC_E!F32+FC_OTH_CP_HW_E!F32+FC_OTH_CP_CA_E!F32+FC_OTH_CP_VE_E!F32+FC_OTH_CP_SL_E!F32+FC_OTH_CP_BL_E!F32+FC_OTH_CP_CR_E!F32+FC_OTH_CP_BT_E!F32+FC_OTH_CP_IT_E!F32</f>
        <v>0</v>
      </c>
      <c r="G32" s="10">
        <f>FC_OTH_CP_SH_E!G32+FC_OTH_CP_SC_E!G32+FC_OTH_CP_HW_E!G32+FC_OTH_CP_CA_E!G32+FC_OTH_CP_VE_E!G32+FC_OTH_CP_SL_E!G32+FC_OTH_CP_BL_E!G32+FC_OTH_CP_CR_E!G32+FC_OTH_CP_BT_E!G32+FC_OTH_CP_IT_E!G32</f>
        <v>0</v>
      </c>
      <c r="H32" s="10">
        <f>FC_OTH_CP_SH_E!H32+FC_OTH_CP_SC_E!H32+FC_OTH_CP_HW_E!H32+FC_OTH_CP_CA_E!H32+FC_OTH_CP_VE_E!H32+FC_OTH_CP_SL_E!H32+FC_OTH_CP_BL_E!H32+FC_OTH_CP_CR_E!H32+FC_OTH_CP_BT_E!H32+FC_OTH_CP_IT_E!H32</f>
        <v>0</v>
      </c>
      <c r="I32" s="10">
        <f>FC_OTH_CP_SH_E!I32+FC_OTH_CP_SC_E!I32+FC_OTH_CP_HW_E!I32+FC_OTH_CP_CA_E!I32+FC_OTH_CP_VE_E!I32+FC_OTH_CP_SL_E!I32+FC_OTH_CP_BL_E!I32+FC_OTH_CP_CR_E!I32+FC_OTH_CP_BT_E!I32+FC_OTH_CP_IT_E!I32</f>
        <v>0</v>
      </c>
      <c r="J32" s="10">
        <f>FC_OTH_CP_SH_E!J32+FC_OTH_CP_SC_E!J32+FC_OTH_CP_HW_E!J32+FC_OTH_CP_CA_E!J32+FC_OTH_CP_VE_E!J32+FC_OTH_CP_SL_E!J32+FC_OTH_CP_BL_E!J32+FC_OTH_CP_CR_E!J32+FC_OTH_CP_BT_E!J32+FC_OTH_CP_IT_E!J32</f>
        <v>0</v>
      </c>
      <c r="K32" s="10">
        <f>FC_OTH_CP_SH_E!K32+FC_OTH_CP_SC_E!K32+FC_OTH_CP_HW_E!K32+FC_OTH_CP_CA_E!K32+FC_OTH_CP_VE_E!K32+FC_OTH_CP_SL_E!K32+FC_OTH_CP_BL_E!K32+FC_OTH_CP_CR_E!K32+FC_OTH_CP_BT_E!K32+FC_OTH_CP_IT_E!K32</f>
        <v>0</v>
      </c>
      <c r="L32" s="10">
        <f>FC_OTH_CP_SH_E!L32+FC_OTH_CP_SC_E!L32+FC_OTH_CP_HW_E!L32+FC_OTH_CP_CA_E!L32+FC_OTH_CP_VE_E!L32+FC_OTH_CP_SL_E!L32+FC_OTH_CP_BL_E!L32+FC_OTH_CP_CR_E!L32+FC_OTH_CP_BT_E!L32+FC_OTH_CP_IT_E!L32</f>
        <v>0</v>
      </c>
      <c r="M32" s="10">
        <f>FC_OTH_CP_SH_E!M32+FC_OTH_CP_SC_E!M32+FC_OTH_CP_HW_E!M32+FC_OTH_CP_CA_E!M32+FC_OTH_CP_VE_E!M32+FC_OTH_CP_SL_E!M32+FC_OTH_CP_BL_E!M32+FC_OTH_CP_CR_E!M32+FC_OTH_CP_BT_E!M32+FC_OTH_CP_IT_E!M32</f>
        <v>0</v>
      </c>
      <c r="N32" s="10">
        <f>FC_OTH_CP_SH_E!N32+FC_OTH_CP_SC_E!N32+FC_OTH_CP_HW_E!N32+FC_OTH_CP_CA_E!N32+FC_OTH_CP_VE_E!N32+FC_OTH_CP_SL_E!N32+FC_OTH_CP_BL_E!N32+FC_OTH_CP_CR_E!N32+FC_OTH_CP_BT_E!N32+FC_OTH_CP_IT_E!N32</f>
        <v>0</v>
      </c>
      <c r="O32" s="10">
        <f>FC_OTH_CP_SH_E!O32+FC_OTH_CP_SC_E!O32+FC_OTH_CP_HW_E!O32+FC_OTH_CP_CA_E!O32+FC_OTH_CP_VE_E!O32+FC_OTH_CP_SL_E!O32+FC_OTH_CP_BL_E!O32+FC_OTH_CP_CR_E!O32+FC_OTH_CP_BT_E!O32+FC_OTH_CP_IT_E!O32</f>
        <v>0</v>
      </c>
      <c r="P32" s="10">
        <f>FC_OTH_CP_SH_E!P32+FC_OTH_CP_SC_E!P32+FC_OTH_CP_HW_E!P32+FC_OTH_CP_CA_E!P32+FC_OTH_CP_VE_E!P32+FC_OTH_CP_SL_E!P32+FC_OTH_CP_BL_E!P32+FC_OTH_CP_CR_E!P32+FC_OTH_CP_BT_E!P32+FC_OTH_CP_IT_E!P32</f>
        <v>0</v>
      </c>
      <c r="Q32" s="10">
        <f>FC_OTH_CP_SH_E!Q32+FC_OTH_CP_SC_E!Q32+FC_OTH_CP_HW_E!Q32+FC_OTH_CP_CA_E!Q32+FC_OTH_CP_VE_E!Q32+FC_OTH_CP_SL_E!Q32+FC_OTH_CP_BL_E!Q32+FC_OTH_CP_CR_E!Q32+FC_OTH_CP_BT_E!Q32+FC_OTH_CP_IT_E!Q32</f>
        <v>0</v>
      </c>
      <c r="R32" s="10">
        <f>FC_OTH_CP_SH_E!R32+FC_OTH_CP_SC_E!R32+FC_OTH_CP_HW_E!R32+FC_OTH_CP_CA_E!R32+FC_OTH_CP_VE_E!R32+FC_OTH_CP_SL_E!R32+FC_OTH_CP_BL_E!R32+FC_OTH_CP_CR_E!R32+FC_OTH_CP_BT_E!R32+FC_OTH_CP_IT_E!R32</f>
        <v>0</v>
      </c>
      <c r="S32" s="10">
        <f>FC_OTH_CP_SH_E!S32+FC_OTH_CP_SC_E!S32+FC_OTH_CP_HW_E!S32+FC_OTH_CP_CA_E!S32+FC_OTH_CP_VE_E!S32+FC_OTH_CP_SL_E!S32+FC_OTH_CP_BL_E!S32+FC_OTH_CP_CR_E!S32+FC_OTH_CP_BT_E!S32+FC_OTH_CP_IT_E!S32</f>
        <v>0</v>
      </c>
      <c r="T32" s="10">
        <f>FC_OTH_CP_SH_E!T32+FC_OTH_CP_SC_E!T32+FC_OTH_CP_HW_E!T32+FC_OTH_CP_CA_E!T32+FC_OTH_CP_VE_E!T32+FC_OTH_CP_SL_E!T32+FC_OTH_CP_BL_E!T32+FC_OTH_CP_CR_E!T32+FC_OTH_CP_BT_E!T32+FC_OTH_CP_IT_E!T32</f>
        <v>0</v>
      </c>
      <c r="U32" s="10">
        <f>FC_OTH_CP_SH_E!U32+FC_OTH_CP_SC_E!U32+FC_OTH_CP_HW_E!U32+FC_OTH_CP_CA_E!U32+FC_OTH_CP_VE_E!U32+FC_OTH_CP_SL_E!U32+FC_OTH_CP_BL_E!U32+FC_OTH_CP_CR_E!U32+FC_OTH_CP_BT_E!U32+FC_OTH_CP_IT_E!U32</f>
        <v>0</v>
      </c>
      <c r="V32" s="10">
        <f>FC_OTH_CP_SH_E!V32+FC_OTH_CP_SC_E!V32+FC_OTH_CP_HW_E!V32+FC_OTH_CP_CA_E!V32+FC_OTH_CP_VE_E!V32+FC_OTH_CP_SL_E!V32+FC_OTH_CP_BL_E!V32+FC_OTH_CP_CR_E!V32+FC_OTH_CP_BT_E!V32+FC_OTH_CP_IT_E!V32</f>
        <v>0</v>
      </c>
      <c r="W32" s="10">
        <f>FC_OTH_CP_SH_E!W32+FC_OTH_CP_SC_E!W32+FC_OTH_CP_HW_E!W32+FC_OTH_CP_CA_E!W32+FC_OTH_CP_VE_E!W32+FC_OTH_CP_SL_E!W32+FC_OTH_CP_BL_E!W32+FC_OTH_CP_CR_E!W32+FC_OTH_CP_BT_E!W32+FC_OTH_CP_IT_E!W32</f>
        <v>0</v>
      </c>
      <c r="X32" s="10">
        <f>FC_OTH_CP_SH_E!X32+FC_OTH_CP_SC_E!X32+FC_OTH_CP_HW_E!X32+FC_OTH_CP_CA_E!X32+FC_OTH_CP_VE_E!X32+FC_OTH_CP_SL_E!X32+FC_OTH_CP_BL_E!X32+FC_OTH_CP_CR_E!X32+FC_OTH_CP_BT_E!X32+FC_OTH_CP_IT_E!X32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315.4352536543422</v>
      </c>
      <c r="D33" s="29">
        <f t="shared" ref="D33:W33" si="28">SUM(D34:D50)</f>
        <v>312.40619088564057</v>
      </c>
      <c r="E33" s="29">
        <f t="shared" si="28"/>
        <v>322.04780739466895</v>
      </c>
      <c r="F33" s="29">
        <f t="shared" si="28"/>
        <v>321.80937231298356</v>
      </c>
      <c r="G33" s="29">
        <f t="shared" si="28"/>
        <v>316.95546001719686</v>
      </c>
      <c r="H33" s="29">
        <f t="shared" si="28"/>
        <v>321.06835769561474</v>
      </c>
      <c r="I33" s="29">
        <f t="shared" si="28"/>
        <v>327.77377472055025</v>
      </c>
      <c r="J33" s="29">
        <f t="shared" si="28"/>
        <v>300.41478933791916</v>
      </c>
      <c r="K33" s="29">
        <f t="shared" si="28"/>
        <v>289.51444539982793</v>
      </c>
      <c r="L33" s="29">
        <f t="shared" si="28"/>
        <v>297.5309544282029</v>
      </c>
      <c r="M33" s="29">
        <f t="shared" si="28"/>
        <v>344.41315563198646</v>
      </c>
      <c r="N33" s="29">
        <f t="shared" si="28"/>
        <v>301.98675838349072</v>
      </c>
      <c r="O33" s="29">
        <f t="shared" si="28"/>
        <v>309.66466036113496</v>
      </c>
      <c r="P33" s="29">
        <f t="shared" si="28"/>
        <v>310.59638865004308</v>
      </c>
      <c r="Q33" s="29">
        <f t="shared" si="28"/>
        <v>265.7895098882201</v>
      </c>
      <c r="R33" s="29">
        <f t="shared" si="28"/>
        <v>287.52708512467763</v>
      </c>
      <c r="S33" s="29">
        <f t="shared" si="28"/>
        <v>280.71642304385216</v>
      </c>
      <c r="T33" s="29">
        <f t="shared" si="28"/>
        <v>288.66104901117785</v>
      </c>
      <c r="U33" s="29">
        <f t="shared" si="28"/>
        <v>311.75511607910573</v>
      </c>
      <c r="V33" s="29">
        <f t="shared" si="28"/>
        <v>351.61263972484926</v>
      </c>
      <c r="W33" s="29">
        <f t="shared" si="28"/>
        <v>306.12295786758386</v>
      </c>
      <c r="X33" s="29">
        <f t="shared" ref="X33" si="29">SUM(X34:X50)</f>
        <v>299.60292347377469</v>
      </c>
    </row>
    <row r="34" spans="1:24" ht="11.25" customHeight="1" x14ac:dyDescent="0.2">
      <c r="A34" s="41" t="s">
        <v>55</v>
      </c>
      <c r="B34" s="9" t="s">
        <v>56</v>
      </c>
      <c r="C34" s="10">
        <f>FC_OTH_CP_SH_E!C34+FC_OTH_CP_SC_E!C34+FC_OTH_CP_HW_E!C34+FC_OTH_CP_CA_E!C34+FC_OTH_CP_VE_E!C34+FC_OTH_CP_SL_E!C34+FC_OTH_CP_BL_E!C34+FC_OTH_CP_CR_E!C34+FC_OTH_CP_BT_E!C34+FC_OTH_CP_IT_E!C34</f>
        <v>0</v>
      </c>
      <c r="D34" s="10">
        <f>FC_OTH_CP_SH_E!D34+FC_OTH_CP_SC_E!D34+FC_OTH_CP_HW_E!D34+FC_OTH_CP_CA_E!D34+FC_OTH_CP_VE_E!D34+FC_OTH_CP_SL_E!D34+FC_OTH_CP_BL_E!D34+FC_OTH_CP_CR_E!D34+FC_OTH_CP_BT_E!D34+FC_OTH_CP_IT_E!D34</f>
        <v>0</v>
      </c>
      <c r="E34" s="10">
        <f>FC_OTH_CP_SH_E!E34+FC_OTH_CP_SC_E!E34+FC_OTH_CP_HW_E!E34+FC_OTH_CP_CA_E!E34+FC_OTH_CP_VE_E!E34+FC_OTH_CP_SL_E!E34+FC_OTH_CP_BL_E!E34+FC_OTH_CP_CR_E!E34+FC_OTH_CP_BT_E!E34+FC_OTH_CP_IT_E!E34</f>
        <v>0</v>
      </c>
      <c r="F34" s="10">
        <f>FC_OTH_CP_SH_E!F34+FC_OTH_CP_SC_E!F34+FC_OTH_CP_HW_E!F34+FC_OTH_CP_CA_E!F34+FC_OTH_CP_VE_E!F34+FC_OTH_CP_SL_E!F34+FC_OTH_CP_BL_E!F34+FC_OTH_CP_CR_E!F34+FC_OTH_CP_BT_E!F34+FC_OTH_CP_IT_E!F34</f>
        <v>0</v>
      </c>
      <c r="G34" s="10">
        <f>FC_OTH_CP_SH_E!G34+FC_OTH_CP_SC_E!G34+FC_OTH_CP_HW_E!G34+FC_OTH_CP_CA_E!G34+FC_OTH_CP_VE_E!G34+FC_OTH_CP_SL_E!G34+FC_OTH_CP_BL_E!G34+FC_OTH_CP_CR_E!G34+FC_OTH_CP_BT_E!G34+FC_OTH_CP_IT_E!G34</f>
        <v>0</v>
      </c>
      <c r="H34" s="10">
        <f>FC_OTH_CP_SH_E!H34+FC_OTH_CP_SC_E!H34+FC_OTH_CP_HW_E!H34+FC_OTH_CP_CA_E!H34+FC_OTH_CP_VE_E!H34+FC_OTH_CP_SL_E!H34+FC_OTH_CP_BL_E!H34+FC_OTH_CP_CR_E!H34+FC_OTH_CP_BT_E!H34+FC_OTH_CP_IT_E!H34</f>
        <v>0</v>
      </c>
      <c r="I34" s="10">
        <f>FC_OTH_CP_SH_E!I34+FC_OTH_CP_SC_E!I34+FC_OTH_CP_HW_E!I34+FC_OTH_CP_CA_E!I34+FC_OTH_CP_VE_E!I34+FC_OTH_CP_SL_E!I34+FC_OTH_CP_BL_E!I34+FC_OTH_CP_CR_E!I34+FC_OTH_CP_BT_E!I34+FC_OTH_CP_IT_E!I34</f>
        <v>0</v>
      </c>
      <c r="J34" s="10">
        <f>FC_OTH_CP_SH_E!J34+FC_OTH_CP_SC_E!J34+FC_OTH_CP_HW_E!J34+FC_OTH_CP_CA_E!J34+FC_OTH_CP_VE_E!J34+FC_OTH_CP_SL_E!J34+FC_OTH_CP_BL_E!J34+FC_OTH_CP_CR_E!J34+FC_OTH_CP_BT_E!J34+FC_OTH_CP_IT_E!J34</f>
        <v>0</v>
      </c>
      <c r="K34" s="10">
        <f>FC_OTH_CP_SH_E!K34+FC_OTH_CP_SC_E!K34+FC_OTH_CP_HW_E!K34+FC_OTH_CP_CA_E!K34+FC_OTH_CP_VE_E!K34+FC_OTH_CP_SL_E!K34+FC_OTH_CP_BL_E!K34+FC_OTH_CP_CR_E!K34+FC_OTH_CP_BT_E!K34+FC_OTH_CP_IT_E!K34</f>
        <v>0</v>
      </c>
      <c r="L34" s="10">
        <f>FC_OTH_CP_SH_E!L34+FC_OTH_CP_SC_E!L34+FC_OTH_CP_HW_E!L34+FC_OTH_CP_CA_E!L34+FC_OTH_CP_VE_E!L34+FC_OTH_CP_SL_E!L34+FC_OTH_CP_BL_E!L34+FC_OTH_CP_CR_E!L34+FC_OTH_CP_BT_E!L34+FC_OTH_CP_IT_E!L34</f>
        <v>0</v>
      </c>
      <c r="M34" s="10">
        <f>FC_OTH_CP_SH_E!M34+FC_OTH_CP_SC_E!M34+FC_OTH_CP_HW_E!M34+FC_OTH_CP_CA_E!M34+FC_OTH_CP_VE_E!M34+FC_OTH_CP_SL_E!M34+FC_OTH_CP_BL_E!M34+FC_OTH_CP_CR_E!M34+FC_OTH_CP_BT_E!M34+FC_OTH_CP_IT_E!M34</f>
        <v>0</v>
      </c>
      <c r="N34" s="10">
        <f>FC_OTH_CP_SH_E!N34+FC_OTH_CP_SC_E!N34+FC_OTH_CP_HW_E!N34+FC_OTH_CP_CA_E!N34+FC_OTH_CP_VE_E!N34+FC_OTH_CP_SL_E!N34+FC_OTH_CP_BL_E!N34+FC_OTH_CP_CR_E!N34+FC_OTH_CP_BT_E!N34+FC_OTH_CP_IT_E!N34</f>
        <v>0</v>
      </c>
      <c r="O34" s="10">
        <f>FC_OTH_CP_SH_E!O34+FC_OTH_CP_SC_E!O34+FC_OTH_CP_HW_E!O34+FC_OTH_CP_CA_E!O34+FC_OTH_CP_VE_E!O34+FC_OTH_CP_SL_E!O34+FC_OTH_CP_BL_E!O34+FC_OTH_CP_CR_E!O34+FC_OTH_CP_BT_E!O34+FC_OTH_CP_IT_E!O34</f>
        <v>0</v>
      </c>
      <c r="P34" s="10">
        <f>FC_OTH_CP_SH_E!P34+FC_OTH_CP_SC_E!P34+FC_OTH_CP_HW_E!P34+FC_OTH_CP_CA_E!P34+FC_OTH_CP_VE_E!P34+FC_OTH_CP_SL_E!P34+FC_OTH_CP_BL_E!P34+FC_OTH_CP_CR_E!P34+FC_OTH_CP_BT_E!P34+FC_OTH_CP_IT_E!P34</f>
        <v>0</v>
      </c>
      <c r="Q34" s="10">
        <f>FC_OTH_CP_SH_E!Q34+FC_OTH_CP_SC_E!Q34+FC_OTH_CP_HW_E!Q34+FC_OTH_CP_CA_E!Q34+FC_OTH_CP_VE_E!Q34+FC_OTH_CP_SL_E!Q34+FC_OTH_CP_BL_E!Q34+FC_OTH_CP_CR_E!Q34+FC_OTH_CP_BT_E!Q34+FC_OTH_CP_IT_E!Q34</f>
        <v>0</v>
      </c>
      <c r="R34" s="10">
        <f>FC_OTH_CP_SH_E!R34+FC_OTH_CP_SC_E!R34+FC_OTH_CP_HW_E!R34+FC_OTH_CP_CA_E!R34+FC_OTH_CP_VE_E!R34+FC_OTH_CP_SL_E!R34+FC_OTH_CP_BL_E!R34+FC_OTH_CP_CR_E!R34+FC_OTH_CP_BT_E!R34+FC_OTH_CP_IT_E!R34</f>
        <v>0</v>
      </c>
      <c r="S34" s="10">
        <f>FC_OTH_CP_SH_E!S34+FC_OTH_CP_SC_E!S34+FC_OTH_CP_HW_E!S34+FC_OTH_CP_CA_E!S34+FC_OTH_CP_VE_E!S34+FC_OTH_CP_SL_E!S34+FC_OTH_CP_BL_E!S34+FC_OTH_CP_CR_E!S34+FC_OTH_CP_BT_E!S34+FC_OTH_CP_IT_E!S34</f>
        <v>0</v>
      </c>
      <c r="T34" s="10">
        <f>FC_OTH_CP_SH_E!T34+FC_OTH_CP_SC_E!T34+FC_OTH_CP_HW_E!T34+FC_OTH_CP_CA_E!T34+FC_OTH_CP_VE_E!T34+FC_OTH_CP_SL_E!T34+FC_OTH_CP_BL_E!T34+FC_OTH_CP_CR_E!T34+FC_OTH_CP_BT_E!T34+FC_OTH_CP_IT_E!T34</f>
        <v>0</v>
      </c>
      <c r="U34" s="10">
        <f>FC_OTH_CP_SH_E!U34+FC_OTH_CP_SC_E!U34+FC_OTH_CP_HW_E!U34+FC_OTH_CP_CA_E!U34+FC_OTH_CP_VE_E!U34+FC_OTH_CP_SL_E!U34+FC_OTH_CP_BL_E!U34+FC_OTH_CP_CR_E!U34+FC_OTH_CP_BT_E!U34+FC_OTH_CP_IT_E!U34</f>
        <v>0</v>
      </c>
      <c r="V34" s="10">
        <f>FC_OTH_CP_SH_E!V34+FC_OTH_CP_SC_E!V34+FC_OTH_CP_HW_E!V34+FC_OTH_CP_CA_E!V34+FC_OTH_CP_VE_E!V34+FC_OTH_CP_SL_E!V34+FC_OTH_CP_BL_E!V34+FC_OTH_CP_CR_E!V34+FC_OTH_CP_BT_E!V34+FC_OTH_CP_IT_E!V34</f>
        <v>0</v>
      </c>
      <c r="W34" s="10">
        <f>FC_OTH_CP_SH_E!W34+FC_OTH_CP_SC_E!W34+FC_OTH_CP_HW_E!W34+FC_OTH_CP_CA_E!W34+FC_OTH_CP_VE_E!W34+FC_OTH_CP_SL_E!W34+FC_OTH_CP_BL_E!W34+FC_OTH_CP_CR_E!W34+FC_OTH_CP_BT_E!W34+FC_OTH_CP_IT_E!W34</f>
        <v>0</v>
      </c>
      <c r="X34" s="10">
        <f>FC_OTH_CP_SH_E!X34+FC_OTH_CP_SC_E!X34+FC_OTH_CP_HW_E!X34+FC_OTH_CP_CA_E!X34+FC_OTH_CP_VE_E!X34+FC_OTH_CP_SL_E!X34+FC_OTH_CP_BL_E!X34+FC_OTH_CP_CR_E!X34+FC_OTH_CP_BT_E!X34+FC_OTH_CP_IT_E!X34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FC_OTH_CP_SH_E!C35+FC_OTH_CP_SC_E!C35+FC_OTH_CP_HW_E!C35+FC_OTH_CP_CA_E!C35+FC_OTH_CP_VE_E!C35+FC_OTH_CP_SL_E!C35+FC_OTH_CP_BL_E!C35+FC_OTH_CP_CR_E!C35+FC_OTH_CP_BT_E!C35+FC_OTH_CP_IT_E!C35</f>
        <v>0</v>
      </c>
      <c r="D35" s="10">
        <f>FC_OTH_CP_SH_E!D35+FC_OTH_CP_SC_E!D35+FC_OTH_CP_HW_E!D35+FC_OTH_CP_CA_E!D35+FC_OTH_CP_VE_E!D35+FC_OTH_CP_SL_E!D35+FC_OTH_CP_BL_E!D35+FC_OTH_CP_CR_E!D35+FC_OTH_CP_BT_E!D35+FC_OTH_CP_IT_E!D35</f>
        <v>0</v>
      </c>
      <c r="E35" s="10">
        <f>FC_OTH_CP_SH_E!E35+FC_OTH_CP_SC_E!E35+FC_OTH_CP_HW_E!E35+FC_OTH_CP_CA_E!E35+FC_OTH_CP_VE_E!E35+FC_OTH_CP_SL_E!E35+FC_OTH_CP_BL_E!E35+FC_OTH_CP_CR_E!E35+FC_OTH_CP_BT_E!E35+FC_OTH_CP_IT_E!E35</f>
        <v>0</v>
      </c>
      <c r="F35" s="10">
        <f>FC_OTH_CP_SH_E!F35+FC_OTH_CP_SC_E!F35+FC_OTH_CP_HW_E!F35+FC_OTH_CP_CA_E!F35+FC_OTH_CP_VE_E!F35+FC_OTH_CP_SL_E!F35+FC_OTH_CP_BL_E!F35+FC_OTH_CP_CR_E!F35+FC_OTH_CP_BT_E!F35+FC_OTH_CP_IT_E!F35</f>
        <v>0</v>
      </c>
      <c r="G35" s="10">
        <f>FC_OTH_CP_SH_E!G35+FC_OTH_CP_SC_E!G35+FC_OTH_CP_HW_E!G35+FC_OTH_CP_CA_E!G35+FC_OTH_CP_VE_E!G35+FC_OTH_CP_SL_E!G35+FC_OTH_CP_BL_E!G35+FC_OTH_CP_CR_E!G35+FC_OTH_CP_BT_E!G35+FC_OTH_CP_IT_E!G35</f>
        <v>0</v>
      </c>
      <c r="H35" s="10">
        <f>FC_OTH_CP_SH_E!H35+FC_OTH_CP_SC_E!H35+FC_OTH_CP_HW_E!H35+FC_OTH_CP_CA_E!H35+FC_OTH_CP_VE_E!H35+FC_OTH_CP_SL_E!H35+FC_OTH_CP_BL_E!H35+FC_OTH_CP_CR_E!H35+FC_OTH_CP_BT_E!H35+FC_OTH_CP_IT_E!H35</f>
        <v>0</v>
      </c>
      <c r="I35" s="10">
        <f>FC_OTH_CP_SH_E!I35+FC_OTH_CP_SC_E!I35+FC_OTH_CP_HW_E!I35+FC_OTH_CP_CA_E!I35+FC_OTH_CP_VE_E!I35+FC_OTH_CP_SL_E!I35+FC_OTH_CP_BL_E!I35+FC_OTH_CP_CR_E!I35+FC_OTH_CP_BT_E!I35+FC_OTH_CP_IT_E!I35</f>
        <v>0</v>
      </c>
      <c r="J35" s="10">
        <f>FC_OTH_CP_SH_E!J35+FC_OTH_CP_SC_E!J35+FC_OTH_CP_HW_E!J35+FC_OTH_CP_CA_E!J35+FC_OTH_CP_VE_E!J35+FC_OTH_CP_SL_E!J35+FC_OTH_CP_BL_E!J35+FC_OTH_CP_CR_E!J35+FC_OTH_CP_BT_E!J35+FC_OTH_CP_IT_E!J35</f>
        <v>0</v>
      </c>
      <c r="K35" s="10">
        <f>FC_OTH_CP_SH_E!K35+FC_OTH_CP_SC_E!K35+FC_OTH_CP_HW_E!K35+FC_OTH_CP_CA_E!K35+FC_OTH_CP_VE_E!K35+FC_OTH_CP_SL_E!K35+FC_OTH_CP_BL_E!K35+FC_OTH_CP_CR_E!K35+FC_OTH_CP_BT_E!K35+FC_OTH_CP_IT_E!K35</f>
        <v>0</v>
      </c>
      <c r="L35" s="10">
        <f>FC_OTH_CP_SH_E!L35+FC_OTH_CP_SC_E!L35+FC_OTH_CP_HW_E!L35+FC_OTH_CP_CA_E!L35+FC_OTH_CP_VE_E!L35+FC_OTH_CP_SL_E!L35+FC_OTH_CP_BL_E!L35+FC_OTH_CP_CR_E!L35+FC_OTH_CP_BT_E!L35+FC_OTH_CP_IT_E!L35</f>
        <v>0</v>
      </c>
      <c r="M35" s="10">
        <f>FC_OTH_CP_SH_E!M35+FC_OTH_CP_SC_E!M35+FC_OTH_CP_HW_E!M35+FC_OTH_CP_CA_E!M35+FC_OTH_CP_VE_E!M35+FC_OTH_CP_SL_E!M35+FC_OTH_CP_BL_E!M35+FC_OTH_CP_CR_E!M35+FC_OTH_CP_BT_E!M35+FC_OTH_CP_IT_E!M35</f>
        <v>0</v>
      </c>
      <c r="N35" s="10">
        <f>FC_OTH_CP_SH_E!N35+FC_OTH_CP_SC_E!N35+FC_OTH_CP_HW_E!N35+FC_OTH_CP_CA_E!N35+FC_OTH_CP_VE_E!N35+FC_OTH_CP_SL_E!N35+FC_OTH_CP_BL_E!N35+FC_OTH_CP_CR_E!N35+FC_OTH_CP_BT_E!N35+FC_OTH_CP_IT_E!N35</f>
        <v>0</v>
      </c>
      <c r="O35" s="10">
        <f>FC_OTH_CP_SH_E!O35+FC_OTH_CP_SC_E!O35+FC_OTH_CP_HW_E!O35+FC_OTH_CP_CA_E!O35+FC_OTH_CP_VE_E!O35+FC_OTH_CP_SL_E!O35+FC_OTH_CP_BL_E!O35+FC_OTH_CP_CR_E!O35+FC_OTH_CP_BT_E!O35+FC_OTH_CP_IT_E!O35</f>
        <v>0</v>
      </c>
      <c r="P35" s="10">
        <f>FC_OTH_CP_SH_E!P35+FC_OTH_CP_SC_E!P35+FC_OTH_CP_HW_E!P35+FC_OTH_CP_CA_E!P35+FC_OTH_CP_VE_E!P35+FC_OTH_CP_SL_E!P35+FC_OTH_CP_BL_E!P35+FC_OTH_CP_CR_E!P35+FC_OTH_CP_BT_E!P35+FC_OTH_CP_IT_E!P35</f>
        <v>0</v>
      </c>
      <c r="Q35" s="10">
        <f>FC_OTH_CP_SH_E!Q35+FC_OTH_CP_SC_E!Q35+FC_OTH_CP_HW_E!Q35+FC_OTH_CP_CA_E!Q35+FC_OTH_CP_VE_E!Q35+FC_OTH_CP_SL_E!Q35+FC_OTH_CP_BL_E!Q35+FC_OTH_CP_CR_E!Q35+FC_OTH_CP_BT_E!Q35+FC_OTH_CP_IT_E!Q35</f>
        <v>0</v>
      </c>
      <c r="R35" s="10">
        <f>FC_OTH_CP_SH_E!R35+FC_OTH_CP_SC_E!R35+FC_OTH_CP_HW_E!R35+FC_OTH_CP_CA_E!R35+FC_OTH_CP_VE_E!R35+FC_OTH_CP_SL_E!R35+FC_OTH_CP_BL_E!R35+FC_OTH_CP_CR_E!R35+FC_OTH_CP_BT_E!R35+FC_OTH_CP_IT_E!R35</f>
        <v>0</v>
      </c>
      <c r="S35" s="10">
        <f>FC_OTH_CP_SH_E!S35+FC_OTH_CP_SC_E!S35+FC_OTH_CP_HW_E!S35+FC_OTH_CP_CA_E!S35+FC_OTH_CP_VE_E!S35+FC_OTH_CP_SL_E!S35+FC_OTH_CP_BL_E!S35+FC_OTH_CP_CR_E!S35+FC_OTH_CP_BT_E!S35+FC_OTH_CP_IT_E!S35</f>
        <v>0</v>
      </c>
      <c r="T35" s="10">
        <f>FC_OTH_CP_SH_E!T35+FC_OTH_CP_SC_E!T35+FC_OTH_CP_HW_E!T35+FC_OTH_CP_CA_E!T35+FC_OTH_CP_VE_E!T35+FC_OTH_CP_SL_E!T35+FC_OTH_CP_BL_E!T35+FC_OTH_CP_CR_E!T35+FC_OTH_CP_BT_E!T35+FC_OTH_CP_IT_E!T35</f>
        <v>0</v>
      </c>
      <c r="U35" s="10">
        <f>FC_OTH_CP_SH_E!U35+FC_OTH_CP_SC_E!U35+FC_OTH_CP_HW_E!U35+FC_OTH_CP_CA_E!U35+FC_OTH_CP_VE_E!U35+FC_OTH_CP_SL_E!U35+FC_OTH_CP_BL_E!U35+FC_OTH_CP_CR_E!U35+FC_OTH_CP_BT_E!U35+FC_OTH_CP_IT_E!U35</f>
        <v>0</v>
      </c>
      <c r="V35" s="10">
        <f>FC_OTH_CP_SH_E!V35+FC_OTH_CP_SC_E!V35+FC_OTH_CP_HW_E!V35+FC_OTH_CP_CA_E!V35+FC_OTH_CP_VE_E!V35+FC_OTH_CP_SL_E!V35+FC_OTH_CP_BL_E!V35+FC_OTH_CP_CR_E!V35+FC_OTH_CP_BT_E!V35+FC_OTH_CP_IT_E!V35</f>
        <v>0</v>
      </c>
      <c r="W35" s="10">
        <f>FC_OTH_CP_SH_E!W35+FC_OTH_CP_SC_E!W35+FC_OTH_CP_HW_E!W35+FC_OTH_CP_CA_E!W35+FC_OTH_CP_VE_E!W35+FC_OTH_CP_SL_E!W35+FC_OTH_CP_BL_E!W35+FC_OTH_CP_CR_E!W35+FC_OTH_CP_BT_E!W35+FC_OTH_CP_IT_E!W35</f>
        <v>0</v>
      </c>
      <c r="X35" s="10">
        <f>FC_OTH_CP_SH_E!X35+FC_OTH_CP_SC_E!X35+FC_OTH_CP_HW_E!X35+FC_OTH_CP_CA_E!X35+FC_OTH_CP_VE_E!X35+FC_OTH_CP_SL_E!X35+FC_OTH_CP_BL_E!X35+FC_OTH_CP_CR_E!X35+FC_OTH_CP_BT_E!X35+FC_OTH_CP_IT_E!X35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FC_OTH_CP_SH_E!C36+FC_OTH_CP_SC_E!C36+FC_OTH_CP_HW_E!C36+FC_OTH_CP_CA_E!C36+FC_OTH_CP_VE_E!C36+FC_OTH_CP_SL_E!C36+FC_OTH_CP_BL_E!C36+FC_OTH_CP_CR_E!C36+FC_OTH_CP_BT_E!C36+FC_OTH_CP_IT_E!C36</f>
        <v>42.099999999999987</v>
      </c>
      <c r="D36" s="10">
        <f>FC_OTH_CP_SH_E!D36+FC_OTH_CP_SC_E!D36+FC_OTH_CP_HW_E!D36+FC_OTH_CP_CA_E!D36+FC_OTH_CP_VE_E!D36+FC_OTH_CP_SL_E!D36+FC_OTH_CP_BL_E!D36+FC_OTH_CP_CR_E!D36+FC_OTH_CP_BT_E!D36+FC_OTH_CP_IT_E!D36</f>
        <v>48.576956147893377</v>
      </c>
      <c r="E36" s="10">
        <f>FC_OTH_CP_SH_E!E36+FC_OTH_CP_SC_E!E36+FC_OTH_CP_HW_E!E36+FC_OTH_CP_CA_E!E36+FC_OTH_CP_VE_E!E36+FC_OTH_CP_SL_E!E36+FC_OTH_CP_BL_E!E36+FC_OTH_CP_CR_E!E36+FC_OTH_CP_BT_E!E36+FC_OTH_CP_IT_E!E36</f>
        <v>55.053912295786773</v>
      </c>
      <c r="F36" s="10">
        <f>FC_OTH_CP_SH_E!F36+FC_OTH_CP_SC_E!F36+FC_OTH_CP_HW_E!F36+FC_OTH_CP_CA_E!F36+FC_OTH_CP_VE_E!F36+FC_OTH_CP_SL_E!F36+FC_OTH_CP_BL_E!F36+FC_OTH_CP_CR_E!F36+FC_OTH_CP_BT_E!F36+FC_OTH_CP_IT_E!F36</f>
        <v>50.735941530524499</v>
      </c>
      <c r="G36" s="10">
        <f>FC_OTH_CP_SH_E!G36+FC_OTH_CP_SC_E!G36+FC_OTH_CP_HW_E!G36+FC_OTH_CP_CA_E!G36+FC_OTH_CP_VE_E!G36+FC_OTH_CP_SL_E!G36+FC_OTH_CP_BL_E!G36+FC_OTH_CP_CR_E!G36+FC_OTH_CP_BT_E!G36+FC_OTH_CP_IT_E!G36</f>
        <v>57.212897678417882</v>
      </c>
      <c r="H36" s="10">
        <f>FC_OTH_CP_SH_E!H36+FC_OTH_CP_SC_E!H36+FC_OTH_CP_HW_E!H36+FC_OTH_CP_CA_E!H36+FC_OTH_CP_VE_E!H36+FC_OTH_CP_SL_E!H36+FC_OTH_CP_BL_E!H36+FC_OTH_CP_CR_E!H36+FC_OTH_CP_BT_E!H36+FC_OTH_CP_IT_E!H36</f>
        <v>56.133361994840918</v>
      </c>
      <c r="I36" s="10">
        <f>FC_OTH_CP_SH_E!I36+FC_OTH_CP_SC_E!I36+FC_OTH_CP_HW_E!I36+FC_OTH_CP_CA_E!I36+FC_OTH_CP_VE_E!I36+FC_OTH_CP_SL_E!I36+FC_OTH_CP_BL_E!I36+FC_OTH_CP_CR_E!I36+FC_OTH_CP_BT_E!I36+FC_OTH_CP_IT_E!I36</f>
        <v>71.246173688735993</v>
      </c>
      <c r="J36" s="10">
        <f>FC_OTH_CP_SH_E!J36+FC_OTH_CP_SC_E!J36+FC_OTH_CP_HW_E!J36+FC_OTH_CP_CA_E!J36+FC_OTH_CP_VE_E!J36+FC_OTH_CP_SL_E!J36+FC_OTH_CP_BL_E!J36+FC_OTH_CP_CR_E!J36+FC_OTH_CP_BT_E!J36+FC_OTH_CP_IT_E!J36</f>
        <v>35.623129836629396</v>
      </c>
      <c r="K36" s="10">
        <f>FC_OTH_CP_SH_E!K36+FC_OTH_CP_SC_E!K36+FC_OTH_CP_HW_E!K36+FC_OTH_CP_CA_E!K36+FC_OTH_CP_VE_E!K36+FC_OTH_CP_SL_E!K36+FC_OTH_CP_BL_E!K36+FC_OTH_CP_CR_E!K36+FC_OTH_CP_BT_E!K36+FC_OTH_CP_IT_E!K36</f>
        <v>29.146173688736031</v>
      </c>
      <c r="L36" s="10">
        <f>FC_OTH_CP_SH_E!L36+FC_OTH_CP_SC_E!L36+FC_OTH_CP_HW_E!L36+FC_OTH_CP_CA_E!L36+FC_OTH_CP_VE_E!L36+FC_OTH_CP_SL_E!L36+FC_OTH_CP_BL_E!L36+FC_OTH_CP_CR_E!L36+FC_OTH_CP_BT_E!L36+FC_OTH_CP_IT_E!L36</f>
        <v>46.417970765262218</v>
      </c>
      <c r="M36" s="10">
        <f>FC_OTH_CP_SH_E!M36+FC_OTH_CP_SC_E!M36+FC_OTH_CP_HW_E!M36+FC_OTH_CP_CA_E!M36+FC_OTH_CP_VE_E!M36+FC_OTH_CP_SL_E!M36+FC_OTH_CP_BL_E!M36+FC_OTH_CP_CR_E!M36+FC_OTH_CP_BT_E!M36+FC_OTH_CP_IT_E!M36</f>
        <v>56.133361994840932</v>
      </c>
      <c r="N36" s="10">
        <f>FC_OTH_CP_SH_E!N36+FC_OTH_CP_SC_E!N36+FC_OTH_CP_HW_E!N36+FC_OTH_CP_CA_E!N36+FC_OTH_CP_VE_E!N36+FC_OTH_CP_SL_E!N36+FC_OTH_CP_BL_E!N36+FC_OTH_CP_CR_E!N36+FC_OTH_CP_BT_E!N36+FC_OTH_CP_IT_E!N36</f>
        <v>31.30515907136715</v>
      </c>
      <c r="O36" s="10">
        <f>FC_OTH_CP_SH_E!O36+FC_OTH_CP_SC_E!O36+FC_OTH_CP_HW_E!O36+FC_OTH_CP_CA_E!O36+FC_OTH_CP_VE_E!O36+FC_OTH_CP_SL_E!O36+FC_OTH_CP_BL_E!O36+FC_OTH_CP_CR_E!O36+FC_OTH_CP_BT_E!O36+FC_OTH_CP_IT_E!O36</f>
        <v>42.100000000000009</v>
      </c>
      <c r="P36" s="10">
        <f>FC_OTH_CP_SH_E!P36+FC_OTH_CP_SC_E!P36+FC_OTH_CP_HW_E!P36+FC_OTH_CP_CA_E!P36+FC_OTH_CP_VE_E!P36+FC_OTH_CP_SL_E!P36+FC_OTH_CP_BL_E!P36+FC_OTH_CP_CR_E!P36+FC_OTH_CP_BT_E!P36+FC_OTH_CP_IT_E!P36</f>
        <v>39.941014617368879</v>
      </c>
      <c r="Q36" s="10">
        <f>FC_OTH_CP_SH_E!Q36+FC_OTH_CP_SC_E!Q36+FC_OTH_CP_HW_E!Q36+FC_OTH_CP_CA_E!Q36+FC_OTH_CP_VE_E!Q36+FC_OTH_CP_SL_E!Q36+FC_OTH_CP_BL_E!Q36+FC_OTH_CP_CR_E!Q36+FC_OTH_CP_BT_E!Q36+FC_OTH_CP_IT_E!Q36</f>
        <v>6.4769561478933699</v>
      </c>
      <c r="R36" s="10">
        <f>FC_OTH_CP_SH_E!R36+FC_OTH_CP_SC_E!R36+FC_OTH_CP_HW_E!R36+FC_OTH_CP_CA_E!R36+FC_OTH_CP_VE_E!R36+FC_OTH_CP_SL_E!R36+FC_OTH_CP_BL_E!R36+FC_OTH_CP_CR_E!R36+FC_OTH_CP_BT_E!R36+FC_OTH_CP_IT_E!R36</f>
        <v>48.352708512467721</v>
      </c>
      <c r="S36" s="10">
        <f>FC_OTH_CP_SH_E!S36+FC_OTH_CP_SC_E!S36+FC_OTH_CP_HW_E!S36+FC_OTH_CP_CA_E!S36+FC_OTH_CP_VE_E!S36+FC_OTH_CP_SL_E!S36+FC_OTH_CP_BL_E!S36+FC_OTH_CP_CR_E!S36+FC_OTH_CP_BT_E!S36+FC_OTH_CP_IT_E!S36</f>
        <v>47.395098882201218</v>
      </c>
      <c r="T36" s="10">
        <f>FC_OTH_CP_SH_E!T36+FC_OTH_CP_SC_E!T36+FC_OTH_CP_HW_E!T36+FC_OTH_CP_CA_E!T36+FC_OTH_CP_VE_E!T36+FC_OTH_CP_SL_E!T36+FC_OTH_CP_BL_E!T36+FC_OTH_CP_CR_E!T36+FC_OTH_CP_BT_E!T36+FC_OTH_CP_IT_E!T36</f>
        <v>56.952880481513283</v>
      </c>
      <c r="U36" s="10">
        <f>FC_OTH_CP_SH_E!U36+FC_OTH_CP_SC_E!U36+FC_OTH_CP_HW_E!U36+FC_OTH_CP_CA_E!U36+FC_OTH_CP_VE_E!U36+FC_OTH_CP_SL_E!U36+FC_OTH_CP_BL_E!U36+FC_OTH_CP_CR_E!U36+FC_OTH_CP_BT_E!U36+FC_OTH_CP_IT_E!U36</f>
        <v>86.482459157351485</v>
      </c>
      <c r="V36" s="10">
        <f>FC_OTH_CP_SH_E!V36+FC_OTH_CP_SC_E!V36+FC_OTH_CP_HW_E!V36+FC_OTH_CP_CA_E!V36+FC_OTH_CP_VE_E!V36+FC_OTH_CP_SL_E!V36+FC_OTH_CP_BL_E!V36+FC_OTH_CP_CR_E!V36+FC_OTH_CP_BT_E!V36+FC_OTH_CP_IT_E!V36</f>
        <v>116.33912295786756</v>
      </c>
      <c r="W36" s="10">
        <f>FC_OTH_CP_SH_E!W36+FC_OTH_CP_SC_E!W36+FC_OTH_CP_HW_E!W36+FC_OTH_CP_CA_E!W36+FC_OTH_CP_VE_E!W36+FC_OTH_CP_SL_E!W36+FC_OTH_CP_BL_E!W36+FC_OTH_CP_CR_E!W36+FC_OTH_CP_BT_E!W36+FC_OTH_CP_IT_E!W36</f>
        <v>86.732932072227058</v>
      </c>
      <c r="X36" s="10">
        <f>FC_OTH_CP_SH_E!X36+FC_OTH_CP_SC_E!X36+FC_OTH_CP_HW_E!X36+FC_OTH_CP_CA_E!X36+FC_OTH_CP_VE_E!X36+FC_OTH_CP_SL_E!X36+FC_OTH_CP_BL_E!X36+FC_OTH_CP_CR_E!X36+FC_OTH_CP_BT_E!X36+FC_OTH_CP_IT_E!X36</f>
        <v>79.277901977643964</v>
      </c>
    </row>
    <row r="37" spans="1:24" ht="11.25" customHeight="1" x14ac:dyDescent="0.2">
      <c r="A37" s="41" t="s">
        <v>61</v>
      </c>
      <c r="B37" s="9" t="s">
        <v>62</v>
      </c>
      <c r="C37" s="10">
        <f>FC_OTH_CP_SH_E!C37+FC_OTH_CP_SC_E!C37+FC_OTH_CP_HW_E!C37+FC_OTH_CP_CA_E!C37+FC_OTH_CP_VE_E!C37+FC_OTH_CP_SL_E!C37+FC_OTH_CP_BL_E!C37+FC_OTH_CP_CR_E!C37+FC_OTH_CP_BT_E!C37+FC_OTH_CP_IT_E!C37</f>
        <v>0</v>
      </c>
      <c r="D37" s="10">
        <f>FC_OTH_CP_SH_E!D37+FC_OTH_CP_SC_E!D37+FC_OTH_CP_HW_E!D37+FC_OTH_CP_CA_E!D37+FC_OTH_CP_VE_E!D37+FC_OTH_CP_SL_E!D37+FC_OTH_CP_BL_E!D37+FC_OTH_CP_CR_E!D37+FC_OTH_CP_BT_E!D37+FC_OTH_CP_IT_E!D37</f>
        <v>0</v>
      </c>
      <c r="E37" s="10">
        <f>FC_OTH_CP_SH_E!E37+FC_OTH_CP_SC_E!E37+FC_OTH_CP_HW_E!E37+FC_OTH_CP_CA_E!E37+FC_OTH_CP_VE_E!E37+FC_OTH_CP_SL_E!E37+FC_OTH_CP_BL_E!E37+FC_OTH_CP_CR_E!E37+FC_OTH_CP_BT_E!E37+FC_OTH_CP_IT_E!E37</f>
        <v>0</v>
      </c>
      <c r="F37" s="10">
        <f>FC_OTH_CP_SH_E!F37+FC_OTH_CP_SC_E!F37+FC_OTH_CP_HW_E!F37+FC_OTH_CP_CA_E!F37+FC_OTH_CP_VE_E!F37+FC_OTH_CP_SL_E!F37+FC_OTH_CP_BL_E!F37+FC_OTH_CP_CR_E!F37+FC_OTH_CP_BT_E!F37+FC_OTH_CP_IT_E!F37</f>
        <v>0</v>
      </c>
      <c r="G37" s="10">
        <f>FC_OTH_CP_SH_E!G37+FC_OTH_CP_SC_E!G37+FC_OTH_CP_HW_E!G37+FC_OTH_CP_CA_E!G37+FC_OTH_CP_VE_E!G37+FC_OTH_CP_SL_E!G37+FC_OTH_CP_BL_E!G37+FC_OTH_CP_CR_E!G37+FC_OTH_CP_BT_E!G37+FC_OTH_CP_IT_E!G37</f>
        <v>0</v>
      </c>
      <c r="H37" s="10">
        <f>FC_OTH_CP_SH_E!H37+FC_OTH_CP_SC_E!H37+FC_OTH_CP_HW_E!H37+FC_OTH_CP_CA_E!H37+FC_OTH_CP_VE_E!H37+FC_OTH_CP_SL_E!H37+FC_OTH_CP_BL_E!H37+FC_OTH_CP_CR_E!H37+FC_OTH_CP_BT_E!H37+FC_OTH_CP_IT_E!H37</f>
        <v>0</v>
      </c>
      <c r="I37" s="10">
        <f>FC_OTH_CP_SH_E!I37+FC_OTH_CP_SC_E!I37+FC_OTH_CP_HW_E!I37+FC_OTH_CP_CA_E!I37+FC_OTH_CP_VE_E!I37+FC_OTH_CP_SL_E!I37+FC_OTH_CP_BL_E!I37+FC_OTH_CP_CR_E!I37+FC_OTH_CP_BT_E!I37+FC_OTH_CP_IT_E!I37</f>
        <v>0</v>
      </c>
      <c r="J37" s="10">
        <f>FC_OTH_CP_SH_E!J37+FC_OTH_CP_SC_E!J37+FC_OTH_CP_HW_E!J37+FC_OTH_CP_CA_E!J37+FC_OTH_CP_VE_E!J37+FC_OTH_CP_SL_E!J37+FC_OTH_CP_BL_E!J37+FC_OTH_CP_CR_E!J37+FC_OTH_CP_BT_E!J37+FC_OTH_CP_IT_E!J37</f>
        <v>0</v>
      </c>
      <c r="K37" s="10">
        <f>FC_OTH_CP_SH_E!K37+FC_OTH_CP_SC_E!K37+FC_OTH_CP_HW_E!K37+FC_OTH_CP_CA_E!K37+FC_OTH_CP_VE_E!K37+FC_OTH_CP_SL_E!K37+FC_OTH_CP_BL_E!K37+FC_OTH_CP_CR_E!K37+FC_OTH_CP_BT_E!K37+FC_OTH_CP_IT_E!K37</f>
        <v>0</v>
      </c>
      <c r="L37" s="10">
        <f>FC_OTH_CP_SH_E!L37+FC_OTH_CP_SC_E!L37+FC_OTH_CP_HW_E!L37+FC_OTH_CP_CA_E!L37+FC_OTH_CP_VE_E!L37+FC_OTH_CP_SL_E!L37+FC_OTH_CP_BL_E!L37+FC_OTH_CP_CR_E!L37+FC_OTH_CP_BT_E!L37+FC_OTH_CP_IT_E!L37</f>
        <v>0</v>
      </c>
      <c r="M37" s="10">
        <f>FC_OTH_CP_SH_E!M37+FC_OTH_CP_SC_E!M37+FC_OTH_CP_HW_E!M37+FC_OTH_CP_CA_E!M37+FC_OTH_CP_VE_E!M37+FC_OTH_CP_SL_E!M37+FC_OTH_CP_BL_E!M37+FC_OTH_CP_CR_E!M37+FC_OTH_CP_BT_E!M37+FC_OTH_CP_IT_E!M37</f>
        <v>0</v>
      </c>
      <c r="N37" s="10">
        <f>FC_OTH_CP_SH_E!N37+FC_OTH_CP_SC_E!N37+FC_OTH_CP_HW_E!N37+FC_OTH_CP_CA_E!N37+FC_OTH_CP_VE_E!N37+FC_OTH_CP_SL_E!N37+FC_OTH_CP_BL_E!N37+FC_OTH_CP_CR_E!N37+FC_OTH_CP_BT_E!N37+FC_OTH_CP_IT_E!N37</f>
        <v>0</v>
      </c>
      <c r="O37" s="10">
        <f>FC_OTH_CP_SH_E!O37+FC_OTH_CP_SC_E!O37+FC_OTH_CP_HW_E!O37+FC_OTH_CP_CA_E!O37+FC_OTH_CP_VE_E!O37+FC_OTH_CP_SL_E!O37+FC_OTH_CP_BL_E!O37+FC_OTH_CP_CR_E!O37+FC_OTH_CP_BT_E!O37+FC_OTH_CP_IT_E!O37</f>
        <v>0</v>
      </c>
      <c r="P37" s="10">
        <f>FC_OTH_CP_SH_E!P37+FC_OTH_CP_SC_E!P37+FC_OTH_CP_HW_E!P37+FC_OTH_CP_CA_E!P37+FC_OTH_CP_VE_E!P37+FC_OTH_CP_SL_E!P37+FC_OTH_CP_BL_E!P37+FC_OTH_CP_CR_E!P37+FC_OTH_CP_BT_E!P37+FC_OTH_CP_IT_E!P37</f>
        <v>0</v>
      </c>
      <c r="Q37" s="10">
        <f>FC_OTH_CP_SH_E!Q37+FC_OTH_CP_SC_E!Q37+FC_OTH_CP_HW_E!Q37+FC_OTH_CP_CA_E!Q37+FC_OTH_CP_VE_E!Q37+FC_OTH_CP_SL_E!Q37+FC_OTH_CP_BL_E!Q37+FC_OTH_CP_CR_E!Q37+FC_OTH_CP_BT_E!Q37+FC_OTH_CP_IT_E!Q37</f>
        <v>0</v>
      </c>
      <c r="R37" s="10">
        <f>FC_OTH_CP_SH_E!R37+FC_OTH_CP_SC_E!R37+FC_OTH_CP_HW_E!R37+FC_OTH_CP_CA_E!R37+FC_OTH_CP_VE_E!R37+FC_OTH_CP_SL_E!R37+FC_OTH_CP_BL_E!R37+FC_OTH_CP_CR_E!R37+FC_OTH_CP_BT_E!R37+FC_OTH_CP_IT_E!R37</f>
        <v>0</v>
      </c>
      <c r="S37" s="10">
        <f>FC_OTH_CP_SH_E!S37+FC_OTH_CP_SC_E!S37+FC_OTH_CP_HW_E!S37+FC_OTH_CP_CA_E!S37+FC_OTH_CP_VE_E!S37+FC_OTH_CP_SL_E!S37+FC_OTH_CP_BL_E!S37+FC_OTH_CP_CR_E!S37+FC_OTH_CP_BT_E!S37+FC_OTH_CP_IT_E!S37</f>
        <v>0</v>
      </c>
      <c r="T37" s="10">
        <f>FC_OTH_CP_SH_E!T37+FC_OTH_CP_SC_E!T37+FC_OTH_CP_HW_E!T37+FC_OTH_CP_CA_E!T37+FC_OTH_CP_VE_E!T37+FC_OTH_CP_SL_E!T37+FC_OTH_CP_BL_E!T37+FC_OTH_CP_CR_E!T37+FC_OTH_CP_BT_E!T37+FC_OTH_CP_IT_E!T37</f>
        <v>0</v>
      </c>
      <c r="U37" s="10">
        <f>FC_OTH_CP_SH_E!U37+FC_OTH_CP_SC_E!U37+FC_OTH_CP_HW_E!U37+FC_OTH_CP_CA_E!U37+FC_OTH_CP_VE_E!U37+FC_OTH_CP_SL_E!U37+FC_OTH_CP_BL_E!U37+FC_OTH_CP_CR_E!U37+FC_OTH_CP_BT_E!U37+FC_OTH_CP_IT_E!U37</f>
        <v>0</v>
      </c>
      <c r="V37" s="10">
        <f>FC_OTH_CP_SH_E!V37+FC_OTH_CP_SC_E!V37+FC_OTH_CP_HW_E!V37+FC_OTH_CP_CA_E!V37+FC_OTH_CP_VE_E!V37+FC_OTH_CP_SL_E!V37+FC_OTH_CP_BL_E!V37+FC_OTH_CP_CR_E!V37+FC_OTH_CP_BT_E!V37+FC_OTH_CP_IT_E!V37</f>
        <v>0</v>
      </c>
      <c r="W37" s="10">
        <f>FC_OTH_CP_SH_E!W37+FC_OTH_CP_SC_E!W37+FC_OTH_CP_HW_E!W37+FC_OTH_CP_CA_E!W37+FC_OTH_CP_VE_E!W37+FC_OTH_CP_SL_E!W37+FC_OTH_CP_BL_E!W37+FC_OTH_CP_CR_E!W37+FC_OTH_CP_BT_E!W37+FC_OTH_CP_IT_E!W37</f>
        <v>0</v>
      </c>
      <c r="X37" s="10">
        <f>FC_OTH_CP_SH_E!X37+FC_OTH_CP_SC_E!X37+FC_OTH_CP_HW_E!X37+FC_OTH_CP_CA_E!X37+FC_OTH_CP_VE_E!X37+FC_OTH_CP_SL_E!X37+FC_OTH_CP_BL_E!X37+FC_OTH_CP_CR_E!X37+FC_OTH_CP_BT_E!X37+FC_OTH_CP_IT_E!X37</f>
        <v>1.6595012897678424E-2</v>
      </c>
    </row>
    <row r="38" spans="1:24" ht="11.25" customHeight="1" x14ac:dyDescent="0.2">
      <c r="A38" s="41" t="s">
        <v>63</v>
      </c>
      <c r="B38" s="9" t="s">
        <v>64</v>
      </c>
      <c r="C38" s="10">
        <f>FC_OTH_CP_SH_E!C38+FC_OTH_CP_SC_E!C38+FC_OTH_CP_HW_E!C38+FC_OTH_CP_CA_E!C38+FC_OTH_CP_VE_E!C38+FC_OTH_CP_SL_E!C38+FC_OTH_CP_BL_E!C38+FC_OTH_CP_CR_E!C38+FC_OTH_CP_BT_E!C38+FC_OTH_CP_IT_E!C38</f>
        <v>3.1527944969905422</v>
      </c>
      <c r="D38" s="10">
        <f>FC_OTH_CP_SH_E!D38+FC_OTH_CP_SC_E!D38+FC_OTH_CP_HW_E!D38+FC_OTH_CP_CA_E!D38+FC_OTH_CP_VE_E!D38+FC_OTH_CP_SL_E!D38+FC_OTH_CP_BL_E!D38+FC_OTH_CP_CR_E!D38+FC_OTH_CP_BT_E!D38+FC_OTH_CP_IT_E!D38</f>
        <v>3.1527944969905417</v>
      </c>
      <c r="E38" s="10">
        <f>FC_OTH_CP_SH_E!E38+FC_OTH_CP_SC_E!E38+FC_OTH_CP_HW_E!E38+FC_OTH_CP_CA_E!E38+FC_OTH_CP_VE_E!E38+FC_OTH_CP_SL_E!E38+FC_OTH_CP_BL_E!E38+FC_OTH_CP_CR_E!E38+FC_OTH_CP_BT_E!E38+FC_OTH_CP_IT_E!E38</f>
        <v>3.1527944969905413</v>
      </c>
      <c r="F38" s="10">
        <f>FC_OTH_CP_SH_E!F38+FC_OTH_CP_SC_E!F38+FC_OTH_CP_HW_E!F38+FC_OTH_CP_CA_E!F38+FC_OTH_CP_VE_E!F38+FC_OTH_CP_SL_E!F38+FC_OTH_CP_BL_E!F38+FC_OTH_CP_CR_E!F38+FC_OTH_CP_BT_E!F38+FC_OTH_CP_IT_E!F38</f>
        <v>3.1527944969905404</v>
      </c>
      <c r="G38" s="10">
        <f>FC_OTH_CP_SH_E!G38+FC_OTH_CP_SC_E!G38+FC_OTH_CP_HW_E!G38+FC_OTH_CP_CA_E!G38+FC_OTH_CP_VE_E!G38+FC_OTH_CP_SL_E!G38+FC_OTH_CP_BL_E!G38+FC_OTH_CP_CR_E!G38+FC_OTH_CP_BT_E!G38+FC_OTH_CP_IT_E!G38</f>
        <v>3.1527944969905417</v>
      </c>
      <c r="H38" s="10">
        <f>FC_OTH_CP_SH_E!H38+FC_OTH_CP_SC_E!H38+FC_OTH_CP_HW_E!H38+FC_OTH_CP_CA_E!H38+FC_OTH_CP_VE_E!H38+FC_OTH_CP_SL_E!H38+FC_OTH_CP_BL_E!H38+FC_OTH_CP_CR_E!H38+FC_OTH_CP_BT_E!H38+FC_OTH_CP_IT_E!H38</f>
        <v>2.101805674978503</v>
      </c>
      <c r="I38" s="10">
        <f>FC_OTH_CP_SH_E!I38+FC_OTH_CP_SC_E!I38+FC_OTH_CP_HW_E!I38+FC_OTH_CP_CA_E!I38+FC_OTH_CP_VE_E!I38+FC_OTH_CP_SL_E!I38+FC_OTH_CP_BL_E!I38+FC_OTH_CP_CR_E!I38+FC_OTH_CP_BT_E!I38+FC_OTH_CP_IT_E!I38</f>
        <v>2.101805674978503</v>
      </c>
      <c r="J38" s="10">
        <f>FC_OTH_CP_SH_E!J38+FC_OTH_CP_SC_E!J38+FC_OTH_CP_HW_E!J38+FC_OTH_CP_CA_E!J38+FC_OTH_CP_VE_E!J38+FC_OTH_CP_SL_E!J38+FC_OTH_CP_BL_E!J38+FC_OTH_CP_CR_E!J38+FC_OTH_CP_BT_E!J38+FC_OTH_CP_IT_E!J38</f>
        <v>2.1018056749785026</v>
      </c>
      <c r="K38" s="10">
        <f>FC_OTH_CP_SH_E!K38+FC_OTH_CP_SC_E!K38+FC_OTH_CP_HW_E!K38+FC_OTH_CP_CA_E!K38+FC_OTH_CP_VE_E!K38+FC_OTH_CP_SL_E!K38+FC_OTH_CP_BL_E!K38+FC_OTH_CP_CR_E!K38+FC_OTH_CP_BT_E!K38+FC_OTH_CP_IT_E!K38</f>
        <v>2.1018056749785021</v>
      </c>
      <c r="L38" s="10">
        <f>FC_OTH_CP_SH_E!L38+FC_OTH_CP_SC_E!L38+FC_OTH_CP_HW_E!L38+FC_OTH_CP_CA_E!L38+FC_OTH_CP_VE_E!L38+FC_OTH_CP_SL_E!L38+FC_OTH_CP_BL_E!L38+FC_OTH_CP_CR_E!L38+FC_OTH_CP_BT_E!L38+FC_OTH_CP_IT_E!L38</f>
        <v>2.1018056749785039</v>
      </c>
      <c r="M38" s="10">
        <f>FC_OTH_CP_SH_E!M38+FC_OTH_CP_SC_E!M38+FC_OTH_CP_HW_E!M38+FC_OTH_CP_CA_E!M38+FC_OTH_CP_VE_E!M38+FC_OTH_CP_SL_E!M38+FC_OTH_CP_BL_E!M38+FC_OTH_CP_CR_E!M38+FC_OTH_CP_BT_E!M38+FC_OTH_CP_IT_E!M38</f>
        <v>2.1018056749785043</v>
      </c>
      <c r="N38" s="10">
        <f>FC_OTH_CP_SH_E!N38+FC_OTH_CP_SC_E!N38+FC_OTH_CP_HW_E!N38+FC_OTH_CP_CA_E!N38+FC_OTH_CP_VE_E!N38+FC_OTH_CP_SL_E!N38+FC_OTH_CP_BL_E!N38+FC_OTH_CP_CR_E!N38+FC_OTH_CP_BT_E!N38+FC_OTH_CP_IT_E!N38</f>
        <v>2.1018056749785017</v>
      </c>
      <c r="O38" s="10">
        <f>FC_OTH_CP_SH_E!O38+FC_OTH_CP_SC_E!O38+FC_OTH_CP_HW_E!O38+FC_OTH_CP_CA_E!O38+FC_OTH_CP_VE_E!O38+FC_OTH_CP_SL_E!O38+FC_OTH_CP_BL_E!O38+FC_OTH_CP_CR_E!O38+FC_OTH_CP_BT_E!O38+FC_OTH_CP_IT_E!O38</f>
        <v>2.101805674978503</v>
      </c>
      <c r="P38" s="10">
        <f>FC_OTH_CP_SH_E!P38+FC_OTH_CP_SC_E!P38+FC_OTH_CP_HW_E!P38+FC_OTH_CP_CA_E!P38+FC_OTH_CP_VE_E!P38+FC_OTH_CP_SL_E!P38+FC_OTH_CP_BL_E!P38+FC_OTH_CP_CR_E!P38+FC_OTH_CP_BT_E!P38+FC_OTH_CP_IT_E!P38</f>
        <v>1.0509028374892522</v>
      </c>
      <c r="Q38" s="10">
        <f>FC_OTH_CP_SH_E!Q38+FC_OTH_CP_SC_E!Q38+FC_OTH_CP_HW_E!Q38+FC_OTH_CP_CA_E!Q38+FC_OTH_CP_VE_E!Q38+FC_OTH_CP_SL_E!Q38+FC_OTH_CP_BL_E!Q38+FC_OTH_CP_CR_E!Q38+FC_OTH_CP_BT_E!Q38+FC_OTH_CP_IT_E!Q38</f>
        <v>1.050902837489252</v>
      </c>
      <c r="R38" s="10">
        <f>FC_OTH_CP_SH_E!R38+FC_OTH_CP_SC_E!R38+FC_OTH_CP_HW_E!R38+FC_OTH_CP_CA_E!R38+FC_OTH_CP_VE_E!R38+FC_OTH_CP_SL_E!R38+FC_OTH_CP_BL_E!R38+FC_OTH_CP_CR_E!R38+FC_OTH_CP_BT_E!R38+FC_OTH_CP_IT_E!R38</f>
        <v>1.1108340498710236</v>
      </c>
      <c r="S38" s="10">
        <f>FC_OTH_CP_SH_E!S38+FC_OTH_CP_SC_E!S38+FC_OTH_CP_HW_E!S38+FC_OTH_CP_CA_E!S38+FC_OTH_CP_VE_E!S38+FC_OTH_CP_SL_E!S38+FC_OTH_CP_BL_E!S38+FC_OTH_CP_CR_E!S38+FC_OTH_CP_BT_E!S38+FC_OTH_CP_IT_E!S38</f>
        <v>1.0120378331900262</v>
      </c>
      <c r="T38" s="10">
        <f>FC_OTH_CP_SH_E!T38+FC_OTH_CP_SC_E!T38+FC_OTH_CP_HW_E!T38+FC_OTH_CP_CA_E!T38+FC_OTH_CP_VE_E!T38+FC_OTH_CP_SL_E!T38+FC_OTH_CP_BL_E!T38+FC_OTH_CP_CR_E!T38+FC_OTH_CP_BT_E!T38+FC_OTH_CP_IT_E!T38</f>
        <v>0.97626827171109154</v>
      </c>
      <c r="U38" s="10">
        <f>FC_OTH_CP_SH_E!U38+FC_OTH_CP_SC_E!U38+FC_OTH_CP_HW_E!U38+FC_OTH_CP_CA_E!U38+FC_OTH_CP_VE_E!U38+FC_OTH_CP_SL_E!U38+FC_OTH_CP_BL_E!U38+FC_OTH_CP_CR_E!U38+FC_OTH_CP_BT_E!U38+FC_OTH_CP_IT_E!U38</f>
        <v>0.8397248495270857</v>
      </c>
      <c r="V38" s="10">
        <f>FC_OTH_CP_SH_E!V38+FC_OTH_CP_SC_E!V38+FC_OTH_CP_HW_E!V38+FC_OTH_CP_CA_E!V38+FC_OTH_CP_VE_E!V38+FC_OTH_CP_SL_E!V38+FC_OTH_CP_BL_E!V38+FC_OTH_CP_CR_E!V38+FC_OTH_CP_BT_E!V38+FC_OTH_CP_IT_E!V38</f>
        <v>0.70730868443680095</v>
      </c>
      <c r="W38" s="10">
        <f>FC_OTH_CP_SH_E!W38+FC_OTH_CP_SC_E!W38+FC_OTH_CP_HW_E!W38+FC_OTH_CP_CA_E!W38+FC_OTH_CP_VE_E!W38+FC_OTH_CP_SL_E!W38+FC_OTH_CP_BL_E!W38+FC_OTH_CP_CR_E!W38+FC_OTH_CP_BT_E!W38+FC_OTH_CP_IT_E!W38</f>
        <v>0.87540842648323292</v>
      </c>
      <c r="X38" s="10">
        <f>FC_OTH_CP_SH_E!X38+FC_OTH_CP_SC_E!X38+FC_OTH_CP_HW_E!X38+FC_OTH_CP_CA_E!X38+FC_OTH_CP_VE_E!X38+FC_OTH_CP_SL_E!X38+FC_OTH_CP_BL_E!X38+FC_OTH_CP_CR_E!X38+FC_OTH_CP_BT_E!X38+FC_OTH_CP_IT_E!X38</f>
        <v>1.2390369733447981</v>
      </c>
    </row>
    <row r="39" spans="1:24" ht="11.25" customHeight="1" x14ac:dyDescent="0.2">
      <c r="A39" s="41" t="s">
        <v>65</v>
      </c>
      <c r="B39" s="9" t="s">
        <v>66</v>
      </c>
      <c r="C39" s="10">
        <f>FC_OTH_CP_SH_E!C39+FC_OTH_CP_SC_E!C39+FC_OTH_CP_HW_E!C39+FC_OTH_CP_CA_E!C39+FC_OTH_CP_VE_E!C39+FC_OTH_CP_SL_E!C39+FC_OTH_CP_BL_E!C39+FC_OTH_CP_CR_E!C39+FC_OTH_CP_BT_E!C39+FC_OTH_CP_IT_E!C39</f>
        <v>0</v>
      </c>
      <c r="D39" s="10">
        <f>FC_OTH_CP_SH_E!D39+FC_OTH_CP_SC_E!D39+FC_OTH_CP_HW_E!D39+FC_OTH_CP_CA_E!D39+FC_OTH_CP_VE_E!D39+FC_OTH_CP_SL_E!D39+FC_OTH_CP_BL_E!D39+FC_OTH_CP_CR_E!D39+FC_OTH_CP_BT_E!D39+FC_OTH_CP_IT_E!D39</f>
        <v>0</v>
      </c>
      <c r="E39" s="10">
        <f>FC_OTH_CP_SH_E!E39+FC_OTH_CP_SC_E!E39+FC_OTH_CP_HW_E!E39+FC_OTH_CP_CA_E!E39+FC_OTH_CP_VE_E!E39+FC_OTH_CP_SL_E!E39+FC_OTH_CP_BL_E!E39+FC_OTH_CP_CR_E!E39+FC_OTH_CP_BT_E!E39+FC_OTH_CP_IT_E!E39</f>
        <v>0</v>
      </c>
      <c r="F39" s="10">
        <f>FC_OTH_CP_SH_E!F39+FC_OTH_CP_SC_E!F39+FC_OTH_CP_HW_E!F39+FC_OTH_CP_CA_E!F39+FC_OTH_CP_VE_E!F39+FC_OTH_CP_SL_E!F39+FC_OTH_CP_BL_E!F39+FC_OTH_CP_CR_E!F39+FC_OTH_CP_BT_E!F39+FC_OTH_CP_IT_E!F39</f>
        <v>0</v>
      </c>
      <c r="G39" s="10">
        <f>FC_OTH_CP_SH_E!G39+FC_OTH_CP_SC_E!G39+FC_OTH_CP_HW_E!G39+FC_OTH_CP_CA_E!G39+FC_OTH_CP_VE_E!G39+FC_OTH_CP_SL_E!G39+FC_OTH_CP_BL_E!G39+FC_OTH_CP_CR_E!G39+FC_OTH_CP_BT_E!G39+FC_OTH_CP_IT_E!G39</f>
        <v>0</v>
      </c>
      <c r="H39" s="10">
        <f>FC_OTH_CP_SH_E!H39+FC_OTH_CP_SC_E!H39+FC_OTH_CP_HW_E!H39+FC_OTH_CP_CA_E!H39+FC_OTH_CP_VE_E!H39+FC_OTH_CP_SL_E!H39+FC_OTH_CP_BL_E!H39+FC_OTH_CP_CR_E!H39+FC_OTH_CP_BT_E!H39+FC_OTH_CP_IT_E!H39</f>
        <v>0</v>
      </c>
      <c r="I39" s="10">
        <f>FC_OTH_CP_SH_E!I39+FC_OTH_CP_SC_E!I39+FC_OTH_CP_HW_E!I39+FC_OTH_CP_CA_E!I39+FC_OTH_CP_VE_E!I39+FC_OTH_CP_SL_E!I39+FC_OTH_CP_BL_E!I39+FC_OTH_CP_CR_E!I39+FC_OTH_CP_BT_E!I39+FC_OTH_CP_IT_E!I39</f>
        <v>0</v>
      </c>
      <c r="J39" s="10">
        <f>FC_OTH_CP_SH_E!J39+FC_OTH_CP_SC_E!J39+FC_OTH_CP_HW_E!J39+FC_OTH_CP_CA_E!J39+FC_OTH_CP_VE_E!J39+FC_OTH_CP_SL_E!J39+FC_OTH_CP_BL_E!J39+FC_OTH_CP_CR_E!J39+FC_OTH_CP_BT_E!J39+FC_OTH_CP_IT_E!J39</f>
        <v>0</v>
      </c>
      <c r="K39" s="10">
        <f>FC_OTH_CP_SH_E!K39+FC_OTH_CP_SC_E!K39+FC_OTH_CP_HW_E!K39+FC_OTH_CP_CA_E!K39+FC_OTH_CP_VE_E!K39+FC_OTH_CP_SL_E!K39+FC_OTH_CP_BL_E!K39+FC_OTH_CP_CR_E!K39+FC_OTH_CP_BT_E!K39+FC_OTH_CP_IT_E!K39</f>
        <v>0</v>
      </c>
      <c r="L39" s="10">
        <f>FC_OTH_CP_SH_E!L39+FC_OTH_CP_SC_E!L39+FC_OTH_CP_HW_E!L39+FC_OTH_CP_CA_E!L39+FC_OTH_CP_VE_E!L39+FC_OTH_CP_SL_E!L39+FC_OTH_CP_BL_E!L39+FC_OTH_CP_CR_E!L39+FC_OTH_CP_BT_E!L39+FC_OTH_CP_IT_E!L39</f>
        <v>0</v>
      </c>
      <c r="M39" s="10">
        <f>FC_OTH_CP_SH_E!M39+FC_OTH_CP_SC_E!M39+FC_OTH_CP_HW_E!M39+FC_OTH_CP_CA_E!M39+FC_OTH_CP_VE_E!M39+FC_OTH_CP_SL_E!M39+FC_OTH_CP_BL_E!M39+FC_OTH_CP_CR_E!M39+FC_OTH_CP_BT_E!M39+FC_OTH_CP_IT_E!M39</f>
        <v>0</v>
      </c>
      <c r="N39" s="10">
        <f>FC_OTH_CP_SH_E!N39+FC_OTH_CP_SC_E!N39+FC_OTH_CP_HW_E!N39+FC_OTH_CP_CA_E!N39+FC_OTH_CP_VE_E!N39+FC_OTH_CP_SL_E!N39+FC_OTH_CP_BL_E!N39+FC_OTH_CP_CR_E!N39+FC_OTH_CP_BT_E!N39+FC_OTH_CP_IT_E!N39</f>
        <v>0</v>
      </c>
      <c r="O39" s="10">
        <f>FC_OTH_CP_SH_E!O39+FC_OTH_CP_SC_E!O39+FC_OTH_CP_HW_E!O39+FC_OTH_CP_CA_E!O39+FC_OTH_CP_VE_E!O39+FC_OTH_CP_SL_E!O39+FC_OTH_CP_BL_E!O39+FC_OTH_CP_CR_E!O39+FC_OTH_CP_BT_E!O39+FC_OTH_CP_IT_E!O39</f>
        <v>0</v>
      </c>
      <c r="P39" s="10">
        <f>FC_OTH_CP_SH_E!P39+FC_OTH_CP_SC_E!P39+FC_OTH_CP_HW_E!P39+FC_OTH_CP_CA_E!P39+FC_OTH_CP_VE_E!P39+FC_OTH_CP_SL_E!P39+FC_OTH_CP_BL_E!P39+FC_OTH_CP_CR_E!P39+FC_OTH_CP_BT_E!P39+FC_OTH_CP_IT_E!P39</f>
        <v>0</v>
      </c>
      <c r="Q39" s="10">
        <f>FC_OTH_CP_SH_E!Q39+FC_OTH_CP_SC_E!Q39+FC_OTH_CP_HW_E!Q39+FC_OTH_CP_CA_E!Q39+FC_OTH_CP_VE_E!Q39+FC_OTH_CP_SL_E!Q39+FC_OTH_CP_BL_E!Q39+FC_OTH_CP_CR_E!Q39+FC_OTH_CP_BT_E!Q39+FC_OTH_CP_IT_E!Q39</f>
        <v>0</v>
      </c>
      <c r="R39" s="10">
        <f>FC_OTH_CP_SH_E!R39+FC_OTH_CP_SC_E!R39+FC_OTH_CP_HW_E!R39+FC_OTH_CP_CA_E!R39+FC_OTH_CP_VE_E!R39+FC_OTH_CP_SL_E!R39+FC_OTH_CP_BL_E!R39+FC_OTH_CP_CR_E!R39+FC_OTH_CP_BT_E!R39+FC_OTH_CP_IT_E!R39</f>
        <v>0</v>
      </c>
      <c r="S39" s="10">
        <f>FC_OTH_CP_SH_E!S39+FC_OTH_CP_SC_E!S39+FC_OTH_CP_HW_E!S39+FC_OTH_CP_CA_E!S39+FC_OTH_CP_VE_E!S39+FC_OTH_CP_SL_E!S39+FC_OTH_CP_BL_E!S39+FC_OTH_CP_CR_E!S39+FC_OTH_CP_BT_E!S39+FC_OTH_CP_IT_E!S39</f>
        <v>0</v>
      </c>
      <c r="T39" s="10">
        <f>FC_OTH_CP_SH_E!T39+FC_OTH_CP_SC_E!T39+FC_OTH_CP_HW_E!T39+FC_OTH_CP_CA_E!T39+FC_OTH_CP_VE_E!T39+FC_OTH_CP_SL_E!T39+FC_OTH_CP_BL_E!T39+FC_OTH_CP_CR_E!T39+FC_OTH_CP_BT_E!T39+FC_OTH_CP_IT_E!T39</f>
        <v>0</v>
      </c>
      <c r="U39" s="10">
        <f>FC_OTH_CP_SH_E!U39+FC_OTH_CP_SC_E!U39+FC_OTH_CP_HW_E!U39+FC_OTH_CP_CA_E!U39+FC_OTH_CP_VE_E!U39+FC_OTH_CP_SL_E!U39+FC_OTH_CP_BL_E!U39+FC_OTH_CP_CR_E!U39+FC_OTH_CP_BT_E!U39+FC_OTH_CP_IT_E!U39</f>
        <v>0</v>
      </c>
      <c r="V39" s="10">
        <f>FC_OTH_CP_SH_E!V39+FC_OTH_CP_SC_E!V39+FC_OTH_CP_HW_E!V39+FC_OTH_CP_CA_E!V39+FC_OTH_CP_VE_E!V39+FC_OTH_CP_SL_E!V39+FC_OTH_CP_BL_E!V39+FC_OTH_CP_CR_E!V39+FC_OTH_CP_BT_E!V39+FC_OTH_CP_IT_E!V39</f>
        <v>0</v>
      </c>
      <c r="W39" s="10">
        <f>FC_OTH_CP_SH_E!W39+FC_OTH_CP_SC_E!W39+FC_OTH_CP_HW_E!W39+FC_OTH_CP_CA_E!W39+FC_OTH_CP_VE_E!W39+FC_OTH_CP_SL_E!W39+FC_OTH_CP_BL_E!W39+FC_OTH_CP_CR_E!W39+FC_OTH_CP_BT_E!W39+FC_OTH_CP_IT_E!W39</f>
        <v>0</v>
      </c>
      <c r="X39" s="10">
        <f>FC_OTH_CP_SH_E!X39+FC_OTH_CP_SC_E!X39+FC_OTH_CP_HW_E!X39+FC_OTH_CP_CA_E!X39+FC_OTH_CP_VE_E!X39+FC_OTH_CP_SL_E!X39+FC_OTH_CP_BL_E!X39+FC_OTH_CP_CR_E!X39+FC_OTH_CP_BT_E!X39+FC_OTH_CP_IT_E!X39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FC_OTH_CP_SH_E!C40+FC_OTH_CP_SC_E!C40+FC_OTH_CP_HW_E!C40+FC_OTH_CP_CA_E!C40+FC_OTH_CP_VE_E!C40+FC_OTH_CP_SL_E!C40+FC_OTH_CP_BL_E!C40+FC_OTH_CP_CR_E!C40+FC_OTH_CP_BT_E!C40+FC_OTH_CP_IT_E!C40</f>
        <v>84.157351676698184</v>
      </c>
      <c r="D40" s="10">
        <f>FC_OTH_CP_SH_E!D40+FC_OTH_CP_SC_E!D40+FC_OTH_CP_HW_E!D40+FC_OTH_CP_CA_E!D40+FC_OTH_CP_VE_E!D40+FC_OTH_CP_SL_E!D40+FC_OTH_CP_BL_E!D40+FC_OTH_CP_CR_E!D40+FC_OTH_CP_BT_E!D40+FC_OTH_CP_IT_E!D40</f>
        <v>63.377815993121231</v>
      </c>
      <c r="E40" s="10">
        <f>FC_OTH_CP_SH_E!E40+FC_OTH_CP_SC_E!E40+FC_OTH_CP_HW_E!E40+FC_OTH_CP_CA_E!E40+FC_OTH_CP_VE_E!E40+FC_OTH_CP_SL_E!E40+FC_OTH_CP_BL_E!E40+FC_OTH_CP_CR_E!E40+FC_OTH_CP_BT_E!E40+FC_OTH_CP_IT_E!E40</f>
        <v>71.689595872742871</v>
      </c>
      <c r="F40" s="10">
        <f>FC_OTH_CP_SH_E!F40+FC_OTH_CP_SC_E!F40+FC_OTH_CP_HW_E!F40+FC_OTH_CP_CA_E!F40+FC_OTH_CP_VE_E!F40+FC_OTH_CP_SL_E!F40+FC_OTH_CP_BL_E!F40+FC_OTH_CP_CR_E!F40+FC_OTH_CP_BT_E!F40+FC_OTH_CP_IT_E!F40</f>
        <v>67.533705932932037</v>
      </c>
      <c r="G40" s="10">
        <f>FC_OTH_CP_SH_E!G40+FC_OTH_CP_SC_E!G40+FC_OTH_CP_HW_E!G40+FC_OTH_CP_CA_E!G40+FC_OTH_CP_VE_E!G40+FC_OTH_CP_SL_E!G40+FC_OTH_CP_BL_E!G40+FC_OTH_CP_CR_E!G40+FC_OTH_CP_BT_E!G40+FC_OTH_CP_IT_E!G40</f>
        <v>61.299828030954423</v>
      </c>
      <c r="H40" s="10">
        <f>FC_OTH_CP_SH_E!H40+FC_OTH_CP_SC_E!H40+FC_OTH_CP_HW_E!H40+FC_OTH_CP_CA_E!H40+FC_OTH_CP_VE_E!H40+FC_OTH_CP_SL_E!H40+FC_OTH_CP_BL_E!H40+FC_OTH_CP_CR_E!H40+FC_OTH_CP_BT_E!H40+FC_OTH_CP_IT_E!H40</f>
        <v>68.572656921754074</v>
      </c>
      <c r="I40" s="10">
        <f>FC_OTH_CP_SH_E!I40+FC_OTH_CP_SC_E!I40+FC_OTH_CP_HW_E!I40+FC_OTH_CP_CA_E!I40+FC_OTH_CP_VE_E!I40+FC_OTH_CP_SL_E!I40+FC_OTH_CP_BL_E!I40+FC_OTH_CP_CR_E!I40+FC_OTH_CP_BT_E!I40+FC_OTH_CP_IT_E!I40</f>
        <v>49.871023215821154</v>
      </c>
      <c r="J40" s="10">
        <f>FC_OTH_CP_SH_E!J40+FC_OTH_CP_SC_E!J40+FC_OTH_CP_HW_E!J40+FC_OTH_CP_CA_E!J40+FC_OTH_CP_VE_E!J40+FC_OTH_CP_SL_E!J40+FC_OTH_CP_BL_E!J40+FC_OTH_CP_CR_E!J40+FC_OTH_CP_BT_E!J40+FC_OTH_CP_IT_E!J40</f>
        <v>52.987962166809972</v>
      </c>
      <c r="K40" s="10">
        <f>FC_OTH_CP_SH_E!K40+FC_OTH_CP_SC_E!K40+FC_OTH_CP_HW_E!K40+FC_OTH_CP_CA_E!K40+FC_OTH_CP_VE_E!K40+FC_OTH_CP_SL_E!K40+FC_OTH_CP_BL_E!K40+FC_OTH_CP_CR_E!K40+FC_OTH_CP_BT_E!K40+FC_OTH_CP_IT_E!K40</f>
        <v>52.98796216680995</v>
      </c>
      <c r="L40" s="10">
        <f>FC_OTH_CP_SH_E!L40+FC_OTH_CP_SC_E!L40+FC_OTH_CP_HW_E!L40+FC_OTH_CP_CA_E!L40+FC_OTH_CP_VE_E!L40+FC_OTH_CP_SL_E!L40+FC_OTH_CP_BL_E!L40+FC_OTH_CP_CR_E!L40+FC_OTH_CP_BT_E!L40+FC_OTH_CP_IT_E!L40</f>
        <v>49.871023215821175</v>
      </c>
      <c r="M40" s="10">
        <f>FC_OTH_CP_SH_E!M40+FC_OTH_CP_SC_E!M40+FC_OTH_CP_HW_E!M40+FC_OTH_CP_CA_E!M40+FC_OTH_CP_VE_E!M40+FC_OTH_CP_SL_E!M40+FC_OTH_CP_BL_E!M40+FC_OTH_CP_CR_E!M40+FC_OTH_CP_BT_E!M40+FC_OTH_CP_IT_E!M40</f>
        <v>52.987962166810014</v>
      </c>
      <c r="N40" s="10">
        <f>FC_OTH_CP_SH_E!N40+FC_OTH_CP_SC_E!N40+FC_OTH_CP_HW_E!N40+FC_OTH_CP_CA_E!N40+FC_OTH_CP_VE_E!N40+FC_OTH_CP_SL_E!N40+FC_OTH_CP_BL_E!N40+FC_OTH_CP_CR_E!N40+FC_OTH_CP_BT_E!N40+FC_OTH_CP_IT_E!N40</f>
        <v>44.676096302665499</v>
      </c>
      <c r="O40" s="10">
        <f>FC_OTH_CP_SH_E!O40+FC_OTH_CP_SC_E!O40+FC_OTH_CP_HW_E!O40+FC_OTH_CP_CA_E!O40+FC_OTH_CP_VE_E!O40+FC_OTH_CP_SL_E!O40+FC_OTH_CP_BL_E!O40+FC_OTH_CP_CR_E!O40+FC_OTH_CP_BT_E!O40+FC_OTH_CP_IT_E!O40</f>
        <v>41.559157351676696</v>
      </c>
      <c r="P40" s="10">
        <f>FC_OTH_CP_SH_E!P40+FC_OTH_CP_SC_E!P40+FC_OTH_CP_HW_E!P40+FC_OTH_CP_CA_E!P40+FC_OTH_CP_VE_E!P40+FC_OTH_CP_SL_E!P40+FC_OTH_CP_BL_E!P40+FC_OTH_CP_CR_E!P40+FC_OTH_CP_BT_E!P40+FC_OTH_CP_IT_E!P40</f>
        <v>43.637145313843526</v>
      </c>
      <c r="Q40" s="10">
        <f>FC_OTH_CP_SH_E!Q40+FC_OTH_CP_SC_E!Q40+FC_OTH_CP_HW_E!Q40+FC_OTH_CP_CA_E!Q40+FC_OTH_CP_VE_E!Q40+FC_OTH_CP_SL_E!Q40+FC_OTH_CP_BL_E!Q40+FC_OTH_CP_CR_E!Q40+FC_OTH_CP_BT_E!Q40+FC_OTH_CP_IT_E!Q40</f>
        <v>44.676096302665528</v>
      </c>
      <c r="R40" s="10">
        <f>FC_OTH_CP_SH_E!R40+FC_OTH_CP_SC_E!R40+FC_OTH_CP_HW_E!R40+FC_OTH_CP_CA_E!R40+FC_OTH_CP_VE_E!R40+FC_OTH_CP_SL_E!R40+FC_OTH_CP_BL_E!R40+FC_OTH_CP_CR_E!R40+FC_OTH_CP_BT_E!R40+FC_OTH_CP_IT_E!R40</f>
        <v>36.721754084264852</v>
      </c>
      <c r="S40" s="10">
        <f>FC_OTH_CP_SH_E!S40+FC_OTH_CP_SC_E!S40+FC_OTH_CP_HW_E!S40+FC_OTH_CP_CA_E!S40+FC_OTH_CP_VE_E!S40+FC_OTH_CP_SL_E!S40+FC_OTH_CP_BL_E!S40+FC_OTH_CP_CR_E!S40+FC_OTH_CP_BT_E!S40+FC_OTH_CP_IT_E!S40</f>
        <v>36.678073946689608</v>
      </c>
      <c r="T40" s="10">
        <f>FC_OTH_CP_SH_E!T40+FC_OTH_CP_SC_E!T40+FC_OTH_CP_HW_E!T40+FC_OTH_CP_CA_E!T40+FC_OTH_CP_VE_E!T40+FC_OTH_CP_SL_E!T40+FC_OTH_CP_BL_E!T40+FC_OTH_CP_CR_E!T40+FC_OTH_CP_BT_E!T40+FC_OTH_CP_IT_E!T40</f>
        <v>32.844196044711943</v>
      </c>
      <c r="U40" s="10">
        <f>FC_OTH_CP_SH_E!U40+FC_OTH_CP_SC_E!U40+FC_OTH_CP_HW_E!U40+FC_OTH_CP_CA_E!U40+FC_OTH_CP_VE_E!U40+FC_OTH_CP_SL_E!U40+FC_OTH_CP_BL_E!U40+FC_OTH_CP_CR_E!U40+FC_OTH_CP_BT_E!U40+FC_OTH_CP_IT_E!U40</f>
        <v>34.028718830610515</v>
      </c>
      <c r="V40" s="10">
        <f>FC_OTH_CP_SH_E!V40+FC_OTH_CP_SC_E!V40+FC_OTH_CP_HW_E!V40+FC_OTH_CP_CA_E!V40+FC_OTH_CP_VE_E!V40+FC_OTH_CP_SL_E!V40+FC_OTH_CP_BL_E!V40+FC_OTH_CP_CR_E!V40+FC_OTH_CP_BT_E!V40+FC_OTH_CP_IT_E!V40</f>
        <v>36.478589853826286</v>
      </c>
      <c r="W40" s="10">
        <f>FC_OTH_CP_SH_E!W40+FC_OTH_CP_SC_E!W40+FC_OTH_CP_HW_E!W40+FC_OTH_CP_CA_E!W40+FC_OTH_CP_VE_E!W40+FC_OTH_CP_SL_E!W40+FC_OTH_CP_BL_E!W40+FC_OTH_CP_CR_E!W40+FC_OTH_CP_BT_E!W40+FC_OTH_CP_IT_E!W40</f>
        <v>34.573086844368014</v>
      </c>
      <c r="X40" s="10">
        <f>FC_OTH_CP_SH_E!X40+FC_OTH_CP_SC_E!X40+FC_OTH_CP_HW_E!X40+FC_OTH_CP_CA_E!X40+FC_OTH_CP_VE_E!X40+FC_OTH_CP_SL_E!X40+FC_OTH_CP_BL_E!X40+FC_OTH_CP_CR_E!X40+FC_OTH_CP_BT_E!X40+FC_OTH_CP_IT_E!X40</f>
        <v>37.184006878761828</v>
      </c>
    </row>
    <row r="41" spans="1:24" ht="11.25" customHeight="1" x14ac:dyDescent="0.2">
      <c r="A41" s="41" t="s">
        <v>69</v>
      </c>
      <c r="B41" s="9" t="s">
        <v>70</v>
      </c>
      <c r="C41" s="10">
        <f>FC_OTH_CP_SH_E!C41+FC_OTH_CP_SC_E!C41+FC_OTH_CP_HW_E!C41+FC_OTH_CP_CA_E!C41+FC_OTH_CP_VE_E!C41+FC_OTH_CP_SL_E!C41+FC_OTH_CP_BL_E!C41+FC_OTH_CP_CR_E!C41+FC_OTH_CP_BT_E!C41+FC_OTH_CP_IT_E!C41</f>
        <v>0</v>
      </c>
      <c r="D41" s="10">
        <f>FC_OTH_CP_SH_E!D41+FC_OTH_CP_SC_E!D41+FC_OTH_CP_HW_E!D41+FC_OTH_CP_CA_E!D41+FC_OTH_CP_VE_E!D41+FC_OTH_CP_SL_E!D41+FC_OTH_CP_BL_E!D41+FC_OTH_CP_CR_E!D41+FC_OTH_CP_BT_E!D41+FC_OTH_CP_IT_E!D41</f>
        <v>0</v>
      </c>
      <c r="E41" s="10">
        <f>FC_OTH_CP_SH_E!E41+FC_OTH_CP_SC_E!E41+FC_OTH_CP_HW_E!E41+FC_OTH_CP_CA_E!E41+FC_OTH_CP_VE_E!E41+FC_OTH_CP_SL_E!E41+FC_OTH_CP_BL_E!E41+FC_OTH_CP_CR_E!E41+FC_OTH_CP_BT_E!E41+FC_OTH_CP_IT_E!E41</f>
        <v>0</v>
      </c>
      <c r="F41" s="10">
        <f>FC_OTH_CP_SH_E!F41+FC_OTH_CP_SC_E!F41+FC_OTH_CP_HW_E!F41+FC_OTH_CP_CA_E!F41+FC_OTH_CP_VE_E!F41+FC_OTH_CP_SL_E!F41+FC_OTH_CP_BL_E!F41+FC_OTH_CP_CR_E!F41+FC_OTH_CP_BT_E!F41+FC_OTH_CP_IT_E!F41</f>
        <v>0</v>
      </c>
      <c r="G41" s="10">
        <f>FC_OTH_CP_SH_E!G41+FC_OTH_CP_SC_E!G41+FC_OTH_CP_HW_E!G41+FC_OTH_CP_CA_E!G41+FC_OTH_CP_VE_E!G41+FC_OTH_CP_SL_E!G41+FC_OTH_CP_BL_E!G41+FC_OTH_CP_CR_E!G41+FC_OTH_CP_BT_E!G41+FC_OTH_CP_IT_E!G41</f>
        <v>0</v>
      </c>
      <c r="H41" s="10">
        <f>FC_OTH_CP_SH_E!H41+FC_OTH_CP_SC_E!H41+FC_OTH_CP_HW_E!H41+FC_OTH_CP_CA_E!H41+FC_OTH_CP_VE_E!H41+FC_OTH_CP_SL_E!H41+FC_OTH_CP_BL_E!H41+FC_OTH_CP_CR_E!H41+FC_OTH_CP_BT_E!H41+FC_OTH_CP_IT_E!H41</f>
        <v>0</v>
      </c>
      <c r="I41" s="10">
        <f>FC_OTH_CP_SH_E!I41+FC_OTH_CP_SC_E!I41+FC_OTH_CP_HW_E!I41+FC_OTH_CP_CA_E!I41+FC_OTH_CP_VE_E!I41+FC_OTH_CP_SL_E!I41+FC_OTH_CP_BL_E!I41+FC_OTH_CP_CR_E!I41+FC_OTH_CP_BT_E!I41+FC_OTH_CP_IT_E!I41</f>
        <v>0</v>
      </c>
      <c r="J41" s="10">
        <f>FC_OTH_CP_SH_E!J41+FC_OTH_CP_SC_E!J41+FC_OTH_CP_HW_E!J41+FC_OTH_CP_CA_E!J41+FC_OTH_CP_VE_E!J41+FC_OTH_CP_SL_E!J41+FC_OTH_CP_BL_E!J41+FC_OTH_CP_CR_E!J41+FC_OTH_CP_BT_E!J41+FC_OTH_CP_IT_E!J41</f>
        <v>0</v>
      </c>
      <c r="K41" s="10">
        <f>FC_OTH_CP_SH_E!K41+FC_OTH_CP_SC_E!K41+FC_OTH_CP_HW_E!K41+FC_OTH_CP_CA_E!K41+FC_OTH_CP_VE_E!K41+FC_OTH_CP_SL_E!K41+FC_OTH_CP_BL_E!K41+FC_OTH_CP_CR_E!K41+FC_OTH_CP_BT_E!K41+FC_OTH_CP_IT_E!K41</f>
        <v>0</v>
      </c>
      <c r="L41" s="10">
        <f>FC_OTH_CP_SH_E!L41+FC_OTH_CP_SC_E!L41+FC_OTH_CP_HW_E!L41+FC_OTH_CP_CA_E!L41+FC_OTH_CP_VE_E!L41+FC_OTH_CP_SL_E!L41+FC_OTH_CP_BL_E!L41+FC_OTH_CP_CR_E!L41+FC_OTH_CP_BT_E!L41+FC_OTH_CP_IT_E!L41</f>
        <v>0</v>
      </c>
      <c r="M41" s="10">
        <f>FC_OTH_CP_SH_E!M41+FC_OTH_CP_SC_E!M41+FC_OTH_CP_HW_E!M41+FC_OTH_CP_CA_E!M41+FC_OTH_CP_VE_E!M41+FC_OTH_CP_SL_E!M41+FC_OTH_CP_BL_E!M41+FC_OTH_CP_CR_E!M41+FC_OTH_CP_BT_E!M41+FC_OTH_CP_IT_E!M41</f>
        <v>0</v>
      </c>
      <c r="N41" s="10">
        <f>FC_OTH_CP_SH_E!N41+FC_OTH_CP_SC_E!N41+FC_OTH_CP_HW_E!N41+FC_OTH_CP_CA_E!N41+FC_OTH_CP_VE_E!N41+FC_OTH_CP_SL_E!N41+FC_OTH_CP_BL_E!N41+FC_OTH_CP_CR_E!N41+FC_OTH_CP_BT_E!N41+FC_OTH_CP_IT_E!N41</f>
        <v>0</v>
      </c>
      <c r="O41" s="10">
        <f>FC_OTH_CP_SH_E!O41+FC_OTH_CP_SC_E!O41+FC_OTH_CP_HW_E!O41+FC_OTH_CP_CA_E!O41+FC_OTH_CP_VE_E!O41+FC_OTH_CP_SL_E!O41+FC_OTH_CP_BL_E!O41+FC_OTH_CP_CR_E!O41+FC_OTH_CP_BT_E!O41+FC_OTH_CP_IT_E!O41</f>
        <v>0</v>
      </c>
      <c r="P41" s="10">
        <f>FC_OTH_CP_SH_E!P41+FC_OTH_CP_SC_E!P41+FC_OTH_CP_HW_E!P41+FC_OTH_CP_CA_E!P41+FC_OTH_CP_VE_E!P41+FC_OTH_CP_SL_E!P41+FC_OTH_CP_BL_E!P41+FC_OTH_CP_CR_E!P41+FC_OTH_CP_BT_E!P41+FC_OTH_CP_IT_E!P41</f>
        <v>0</v>
      </c>
      <c r="Q41" s="10">
        <f>FC_OTH_CP_SH_E!Q41+FC_OTH_CP_SC_E!Q41+FC_OTH_CP_HW_E!Q41+FC_OTH_CP_CA_E!Q41+FC_OTH_CP_VE_E!Q41+FC_OTH_CP_SL_E!Q41+FC_OTH_CP_BL_E!Q41+FC_OTH_CP_CR_E!Q41+FC_OTH_CP_BT_E!Q41+FC_OTH_CP_IT_E!Q41</f>
        <v>0</v>
      </c>
      <c r="R41" s="10">
        <f>FC_OTH_CP_SH_E!R41+FC_OTH_CP_SC_E!R41+FC_OTH_CP_HW_E!R41+FC_OTH_CP_CA_E!R41+FC_OTH_CP_VE_E!R41+FC_OTH_CP_SL_E!R41+FC_OTH_CP_BL_E!R41+FC_OTH_CP_CR_E!R41+FC_OTH_CP_BT_E!R41+FC_OTH_CP_IT_E!R41</f>
        <v>0</v>
      </c>
      <c r="S41" s="10">
        <f>FC_OTH_CP_SH_E!S41+FC_OTH_CP_SC_E!S41+FC_OTH_CP_HW_E!S41+FC_OTH_CP_CA_E!S41+FC_OTH_CP_VE_E!S41+FC_OTH_CP_SL_E!S41+FC_OTH_CP_BL_E!S41+FC_OTH_CP_CR_E!S41+FC_OTH_CP_BT_E!S41+FC_OTH_CP_IT_E!S41</f>
        <v>0</v>
      </c>
      <c r="T41" s="10">
        <f>FC_OTH_CP_SH_E!T41+FC_OTH_CP_SC_E!T41+FC_OTH_CP_HW_E!T41+FC_OTH_CP_CA_E!T41+FC_OTH_CP_VE_E!T41+FC_OTH_CP_SL_E!T41+FC_OTH_CP_BL_E!T41+FC_OTH_CP_CR_E!T41+FC_OTH_CP_BT_E!T41+FC_OTH_CP_IT_E!T41</f>
        <v>0</v>
      </c>
      <c r="U41" s="10">
        <f>FC_OTH_CP_SH_E!U41+FC_OTH_CP_SC_E!U41+FC_OTH_CP_HW_E!U41+FC_OTH_CP_CA_E!U41+FC_OTH_CP_VE_E!U41+FC_OTH_CP_SL_E!U41+FC_OTH_CP_BL_E!U41+FC_OTH_CP_CR_E!U41+FC_OTH_CP_BT_E!U41+FC_OTH_CP_IT_E!U41</f>
        <v>0.2378331900257955</v>
      </c>
      <c r="V41" s="10">
        <f>FC_OTH_CP_SH_E!V41+FC_OTH_CP_SC_E!V41+FC_OTH_CP_HW_E!V41+FC_OTH_CP_CA_E!V41+FC_OTH_CP_VE_E!V41+FC_OTH_CP_SL_E!V41+FC_OTH_CP_BL_E!V41+FC_OTH_CP_CR_E!V41+FC_OTH_CP_BT_E!V41+FC_OTH_CP_IT_E!V41</f>
        <v>0.28099742046431625</v>
      </c>
      <c r="W41" s="10">
        <f>FC_OTH_CP_SH_E!W41+FC_OTH_CP_SC_E!W41+FC_OTH_CP_HW_E!W41+FC_OTH_CP_CA_E!W41+FC_OTH_CP_VE_E!W41+FC_OTH_CP_SL_E!W41+FC_OTH_CP_BL_E!W41+FC_OTH_CP_CR_E!W41+FC_OTH_CP_BT_E!W41+FC_OTH_CP_IT_E!W41</f>
        <v>0.26457437661220978</v>
      </c>
      <c r="X41" s="10">
        <f>FC_OTH_CP_SH_E!X41+FC_OTH_CP_SC_E!X41+FC_OTH_CP_HW_E!X41+FC_OTH_CP_CA_E!X41+FC_OTH_CP_VE_E!X41+FC_OTH_CP_SL_E!X41+FC_OTH_CP_BL_E!X41+FC_OTH_CP_CR_E!X41+FC_OTH_CP_BT_E!X41+FC_OTH_CP_IT_E!X41</f>
        <v>0.39114359415305244</v>
      </c>
    </row>
    <row r="42" spans="1:24" ht="11.25" customHeight="1" x14ac:dyDescent="0.2">
      <c r="A42" s="41" t="s">
        <v>71</v>
      </c>
      <c r="B42" s="9" t="s">
        <v>72</v>
      </c>
      <c r="C42" s="10">
        <f>FC_OTH_CP_SH_E!C42+FC_OTH_CP_SC_E!C42+FC_OTH_CP_HW_E!C42+FC_OTH_CP_CA_E!C42+FC_OTH_CP_VE_E!C42+FC_OTH_CP_SL_E!C42+FC_OTH_CP_BL_E!C42+FC_OTH_CP_CR_E!C42+FC_OTH_CP_BT_E!C42+FC_OTH_CP_IT_E!C42</f>
        <v>0</v>
      </c>
      <c r="D42" s="10">
        <f>FC_OTH_CP_SH_E!D42+FC_OTH_CP_SC_E!D42+FC_OTH_CP_HW_E!D42+FC_OTH_CP_CA_E!D42+FC_OTH_CP_VE_E!D42+FC_OTH_CP_SL_E!D42+FC_OTH_CP_BL_E!D42+FC_OTH_CP_CR_E!D42+FC_OTH_CP_BT_E!D42+FC_OTH_CP_IT_E!D42</f>
        <v>0</v>
      </c>
      <c r="E42" s="10">
        <f>FC_OTH_CP_SH_E!E42+FC_OTH_CP_SC_E!E42+FC_OTH_CP_HW_E!E42+FC_OTH_CP_CA_E!E42+FC_OTH_CP_VE_E!E42+FC_OTH_CP_SL_E!E42+FC_OTH_CP_BL_E!E42+FC_OTH_CP_CR_E!E42+FC_OTH_CP_BT_E!E42+FC_OTH_CP_IT_E!E42</f>
        <v>0</v>
      </c>
      <c r="F42" s="10">
        <f>FC_OTH_CP_SH_E!F42+FC_OTH_CP_SC_E!F42+FC_OTH_CP_HW_E!F42+FC_OTH_CP_CA_E!F42+FC_OTH_CP_VE_E!F42+FC_OTH_CP_SL_E!F42+FC_OTH_CP_BL_E!F42+FC_OTH_CP_CR_E!F42+FC_OTH_CP_BT_E!F42+FC_OTH_CP_IT_E!F42</f>
        <v>0</v>
      </c>
      <c r="G42" s="10">
        <f>FC_OTH_CP_SH_E!G42+FC_OTH_CP_SC_E!G42+FC_OTH_CP_HW_E!G42+FC_OTH_CP_CA_E!G42+FC_OTH_CP_VE_E!G42+FC_OTH_CP_SL_E!G42+FC_OTH_CP_BL_E!G42+FC_OTH_CP_CR_E!G42+FC_OTH_CP_BT_E!G42+FC_OTH_CP_IT_E!G42</f>
        <v>0</v>
      </c>
      <c r="H42" s="10">
        <f>FC_OTH_CP_SH_E!H42+FC_OTH_CP_SC_E!H42+FC_OTH_CP_HW_E!H42+FC_OTH_CP_CA_E!H42+FC_OTH_CP_VE_E!H42+FC_OTH_CP_SL_E!H42+FC_OTH_CP_BL_E!H42+FC_OTH_CP_CR_E!H42+FC_OTH_CP_BT_E!H42+FC_OTH_CP_IT_E!H42</f>
        <v>0</v>
      </c>
      <c r="I42" s="10">
        <f>FC_OTH_CP_SH_E!I42+FC_OTH_CP_SC_E!I42+FC_OTH_CP_HW_E!I42+FC_OTH_CP_CA_E!I42+FC_OTH_CP_VE_E!I42+FC_OTH_CP_SL_E!I42+FC_OTH_CP_BL_E!I42+FC_OTH_CP_CR_E!I42+FC_OTH_CP_BT_E!I42+FC_OTH_CP_IT_E!I42</f>
        <v>0</v>
      </c>
      <c r="J42" s="10">
        <f>FC_OTH_CP_SH_E!J42+FC_OTH_CP_SC_E!J42+FC_OTH_CP_HW_E!J42+FC_OTH_CP_CA_E!J42+FC_OTH_CP_VE_E!J42+FC_OTH_CP_SL_E!J42+FC_OTH_CP_BL_E!J42+FC_OTH_CP_CR_E!J42+FC_OTH_CP_BT_E!J42+FC_OTH_CP_IT_E!J42</f>
        <v>0</v>
      </c>
      <c r="K42" s="10">
        <f>FC_OTH_CP_SH_E!K42+FC_OTH_CP_SC_E!K42+FC_OTH_CP_HW_E!K42+FC_OTH_CP_CA_E!K42+FC_OTH_CP_VE_E!K42+FC_OTH_CP_SL_E!K42+FC_OTH_CP_BL_E!K42+FC_OTH_CP_CR_E!K42+FC_OTH_CP_BT_E!K42+FC_OTH_CP_IT_E!K42</f>
        <v>0</v>
      </c>
      <c r="L42" s="10">
        <f>FC_OTH_CP_SH_E!L42+FC_OTH_CP_SC_E!L42+FC_OTH_CP_HW_E!L42+FC_OTH_CP_CA_E!L42+FC_OTH_CP_VE_E!L42+FC_OTH_CP_SL_E!L42+FC_OTH_CP_BL_E!L42+FC_OTH_CP_CR_E!L42+FC_OTH_CP_BT_E!L42+FC_OTH_CP_IT_E!L42</f>
        <v>0</v>
      </c>
      <c r="M42" s="10">
        <f>FC_OTH_CP_SH_E!M42+FC_OTH_CP_SC_E!M42+FC_OTH_CP_HW_E!M42+FC_OTH_CP_CA_E!M42+FC_OTH_CP_VE_E!M42+FC_OTH_CP_SL_E!M42+FC_OTH_CP_BL_E!M42+FC_OTH_CP_CR_E!M42+FC_OTH_CP_BT_E!M42+FC_OTH_CP_IT_E!M42</f>
        <v>0</v>
      </c>
      <c r="N42" s="10">
        <f>FC_OTH_CP_SH_E!N42+FC_OTH_CP_SC_E!N42+FC_OTH_CP_HW_E!N42+FC_OTH_CP_CA_E!N42+FC_OTH_CP_VE_E!N42+FC_OTH_CP_SL_E!N42+FC_OTH_CP_BL_E!N42+FC_OTH_CP_CR_E!N42+FC_OTH_CP_BT_E!N42+FC_OTH_CP_IT_E!N42</f>
        <v>0</v>
      </c>
      <c r="O42" s="10">
        <f>FC_OTH_CP_SH_E!O42+FC_OTH_CP_SC_E!O42+FC_OTH_CP_HW_E!O42+FC_OTH_CP_CA_E!O42+FC_OTH_CP_VE_E!O42+FC_OTH_CP_SL_E!O42+FC_OTH_CP_BL_E!O42+FC_OTH_CP_CR_E!O42+FC_OTH_CP_BT_E!O42+FC_OTH_CP_IT_E!O42</f>
        <v>0</v>
      </c>
      <c r="P42" s="10">
        <f>FC_OTH_CP_SH_E!P42+FC_OTH_CP_SC_E!P42+FC_OTH_CP_HW_E!P42+FC_OTH_CP_CA_E!P42+FC_OTH_CP_VE_E!P42+FC_OTH_CP_SL_E!P42+FC_OTH_CP_BL_E!P42+FC_OTH_CP_CR_E!P42+FC_OTH_CP_BT_E!P42+FC_OTH_CP_IT_E!P42</f>
        <v>0</v>
      </c>
      <c r="Q42" s="10">
        <f>FC_OTH_CP_SH_E!Q42+FC_OTH_CP_SC_E!Q42+FC_OTH_CP_HW_E!Q42+FC_OTH_CP_CA_E!Q42+FC_OTH_CP_VE_E!Q42+FC_OTH_CP_SL_E!Q42+FC_OTH_CP_BL_E!Q42+FC_OTH_CP_CR_E!Q42+FC_OTH_CP_BT_E!Q42+FC_OTH_CP_IT_E!Q42</f>
        <v>0</v>
      </c>
      <c r="R42" s="10">
        <f>FC_OTH_CP_SH_E!R42+FC_OTH_CP_SC_E!R42+FC_OTH_CP_HW_E!R42+FC_OTH_CP_CA_E!R42+FC_OTH_CP_VE_E!R42+FC_OTH_CP_SL_E!R42+FC_OTH_CP_BL_E!R42+FC_OTH_CP_CR_E!R42+FC_OTH_CP_BT_E!R42+FC_OTH_CP_IT_E!R42</f>
        <v>0</v>
      </c>
      <c r="S42" s="10">
        <f>FC_OTH_CP_SH_E!S42+FC_OTH_CP_SC_E!S42+FC_OTH_CP_HW_E!S42+FC_OTH_CP_CA_E!S42+FC_OTH_CP_VE_E!S42+FC_OTH_CP_SL_E!S42+FC_OTH_CP_BL_E!S42+FC_OTH_CP_CR_E!S42+FC_OTH_CP_BT_E!S42+FC_OTH_CP_IT_E!S42</f>
        <v>0</v>
      </c>
      <c r="T42" s="10">
        <f>FC_OTH_CP_SH_E!T42+FC_OTH_CP_SC_E!T42+FC_OTH_CP_HW_E!T42+FC_OTH_CP_CA_E!T42+FC_OTH_CP_VE_E!T42+FC_OTH_CP_SL_E!T42+FC_OTH_CP_BL_E!T42+FC_OTH_CP_CR_E!T42+FC_OTH_CP_BT_E!T42+FC_OTH_CP_IT_E!T42</f>
        <v>0</v>
      </c>
      <c r="U42" s="10">
        <f>FC_OTH_CP_SH_E!U42+FC_OTH_CP_SC_E!U42+FC_OTH_CP_HW_E!U42+FC_OTH_CP_CA_E!U42+FC_OTH_CP_VE_E!U42+FC_OTH_CP_SL_E!U42+FC_OTH_CP_BL_E!U42+FC_OTH_CP_CR_E!U42+FC_OTH_CP_BT_E!U42+FC_OTH_CP_IT_E!U42</f>
        <v>0</v>
      </c>
      <c r="V42" s="10">
        <f>FC_OTH_CP_SH_E!V42+FC_OTH_CP_SC_E!V42+FC_OTH_CP_HW_E!V42+FC_OTH_CP_CA_E!V42+FC_OTH_CP_VE_E!V42+FC_OTH_CP_SL_E!V42+FC_OTH_CP_BL_E!V42+FC_OTH_CP_CR_E!V42+FC_OTH_CP_BT_E!V42+FC_OTH_CP_IT_E!V42</f>
        <v>0</v>
      </c>
      <c r="W42" s="10">
        <f>FC_OTH_CP_SH_E!W42+FC_OTH_CP_SC_E!W42+FC_OTH_CP_HW_E!W42+FC_OTH_CP_CA_E!W42+FC_OTH_CP_VE_E!W42+FC_OTH_CP_SL_E!W42+FC_OTH_CP_BL_E!W42+FC_OTH_CP_CR_E!W42+FC_OTH_CP_BT_E!W42+FC_OTH_CP_IT_E!W42</f>
        <v>0</v>
      </c>
      <c r="X42" s="10">
        <f>FC_OTH_CP_SH_E!X42+FC_OTH_CP_SC_E!X42+FC_OTH_CP_HW_E!X42+FC_OTH_CP_CA_E!X42+FC_OTH_CP_VE_E!X42+FC_OTH_CP_SL_E!X42+FC_OTH_CP_BL_E!X42+FC_OTH_CP_CR_E!X42+FC_OTH_CP_BT_E!X42+FC_OTH_CP_IT_E!X42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FC_OTH_CP_SH_E!C43+FC_OTH_CP_SC_E!C43+FC_OTH_CP_HW_E!C43+FC_OTH_CP_CA_E!C43+FC_OTH_CP_VE_E!C43+FC_OTH_CP_SL_E!C43+FC_OTH_CP_BL_E!C43+FC_OTH_CP_CR_E!C43+FC_OTH_CP_BT_E!C43+FC_OTH_CP_IT_E!C43</f>
        <v>180.14952708512467</v>
      </c>
      <c r="D43" s="10">
        <f>FC_OTH_CP_SH_E!D43+FC_OTH_CP_SC_E!D43+FC_OTH_CP_HW_E!D43+FC_OTH_CP_CA_E!D43+FC_OTH_CP_VE_E!D43+FC_OTH_CP_SL_E!D43+FC_OTH_CP_BL_E!D43+FC_OTH_CP_CR_E!D43+FC_OTH_CP_BT_E!D43+FC_OTH_CP_IT_E!D43</f>
        <v>190.44376612209803</v>
      </c>
      <c r="E43" s="10">
        <f>FC_OTH_CP_SH_E!E43+FC_OTH_CP_SC_E!E43+FC_OTH_CP_HW_E!E43+FC_OTH_CP_CA_E!E43+FC_OTH_CP_VE_E!E43+FC_OTH_CP_SL_E!E43+FC_OTH_CP_BL_E!E43+FC_OTH_CP_CR_E!E43+FC_OTH_CP_BT_E!E43+FC_OTH_CP_IT_E!E43</f>
        <v>185.29664660361132</v>
      </c>
      <c r="F43" s="10">
        <f>FC_OTH_CP_SH_E!F43+FC_OTH_CP_SC_E!F43+FC_OTH_CP_HW_E!F43+FC_OTH_CP_CA_E!F43+FC_OTH_CP_VE_E!F43+FC_OTH_CP_SL_E!F43+FC_OTH_CP_BL_E!F43+FC_OTH_CP_CR_E!F43+FC_OTH_CP_BT_E!F43+FC_OTH_CP_IT_E!F43</f>
        <v>193.53207222699908</v>
      </c>
      <c r="G43" s="10">
        <f>FC_OTH_CP_SH_E!G43+FC_OTH_CP_SC_E!G43+FC_OTH_CP_HW_E!G43+FC_OTH_CP_CA_E!G43+FC_OTH_CP_VE_E!G43+FC_OTH_CP_SL_E!G43+FC_OTH_CP_BL_E!G43+FC_OTH_CP_CR_E!G43+FC_OTH_CP_BT_E!G43+FC_OTH_CP_IT_E!G43</f>
        <v>189.41435941530517</v>
      </c>
      <c r="H43" s="10">
        <f>FC_OTH_CP_SH_E!H43+FC_OTH_CP_SC_E!H43+FC_OTH_CP_HW_E!H43+FC_OTH_CP_CA_E!H43+FC_OTH_CP_VE_E!H43+FC_OTH_CP_SL_E!H43+FC_OTH_CP_BL_E!H43+FC_OTH_CP_CR_E!H43+FC_OTH_CP_BT_E!H43+FC_OTH_CP_IT_E!H43</f>
        <v>188.38495270851246</v>
      </c>
      <c r="I43" s="10">
        <f>FC_OTH_CP_SH_E!I43+FC_OTH_CP_SC_E!I43+FC_OTH_CP_HW_E!I43+FC_OTH_CP_CA_E!I43+FC_OTH_CP_VE_E!I43+FC_OTH_CP_SL_E!I43+FC_OTH_CP_BL_E!I43+FC_OTH_CP_CR_E!I43+FC_OTH_CP_BT_E!I43+FC_OTH_CP_IT_E!I43</f>
        <v>198.67919174548578</v>
      </c>
      <c r="J43" s="10">
        <f>FC_OTH_CP_SH_E!J43+FC_OTH_CP_SC_E!J43+FC_OTH_CP_HW_E!J43+FC_OTH_CP_CA_E!J43+FC_OTH_CP_VE_E!J43+FC_OTH_CP_SL_E!J43+FC_OTH_CP_BL_E!J43+FC_OTH_CP_CR_E!J43+FC_OTH_CP_BT_E!J43+FC_OTH_CP_IT_E!J43</f>
        <v>203.82631126397246</v>
      </c>
      <c r="K43" s="10">
        <f>FC_OTH_CP_SH_E!K43+FC_OTH_CP_SC_E!K43+FC_OTH_CP_HW_E!K43+FC_OTH_CP_CA_E!K43+FC_OTH_CP_VE_E!K43+FC_OTH_CP_SL_E!K43+FC_OTH_CP_BL_E!K43+FC_OTH_CP_CR_E!K43+FC_OTH_CP_BT_E!K43+FC_OTH_CP_IT_E!K43</f>
        <v>204.29922613929486</v>
      </c>
      <c r="L43" s="10">
        <f>FC_OTH_CP_SH_E!L43+FC_OTH_CP_SC_E!L43+FC_OTH_CP_HW_E!L43+FC_OTH_CP_CA_E!L43+FC_OTH_CP_VE_E!L43+FC_OTH_CP_SL_E!L43+FC_OTH_CP_BL_E!L43+FC_OTH_CP_CR_E!L43+FC_OTH_CP_BT_E!L43+FC_OTH_CP_IT_E!L43</f>
        <v>199.14015477214105</v>
      </c>
      <c r="M43" s="10">
        <f>FC_OTH_CP_SH_E!M43+FC_OTH_CP_SC_E!M43+FC_OTH_CP_HW_E!M43+FC_OTH_CP_CA_E!M43+FC_OTH_CP_VE_E!M43+FC_OTH_CP_SL_E!M43+FC_OTH_CP_BL_E!M43+FC_OTH_CP_CR_E!M43+FC_OTH_CP_BT_E!M43+FC_OTH_CP_IT_E!M43</f>
        <v>233.19002579535703</v>
      </c>
      <c r="N43" s="10">
        <f>FC_OTH_CP_SH_E!N43+FC_OTH_CP_SC_E!N43+FC_OTH_CP_HW_E!N43+FC_OTH_CP_CA_E!N43+FC_OTH_CP_VE_E!N43+FC_OTH_CP_SL_E!N43+FC_OTH_CP_BL_E!N43+FC_OTH_CP_CR_E!N43+FC_OTH_CP_BT_E!N43+FC_OTH_CP_IT_E!N43</f>
        <v>223.9036973344796</v>
      </c>
      <c r="O43" s="10">
        <f>FC_OTH_CP_SH_E!O43+FC_OTH_CP_SC_E!O43+FC_OTH_CP_HW_E!O43+FC_OTH_CP_CA_E!O43+FC_OTH_CP_VE_E!O43+FC_OTH_CP_SL_E!O43+FC_OTH_CP_BL_E!O43+FC_OTH_CP_CR_E!O43+FC_OTH_CP_BT_E!O43+FC_OTH_CP_IT_E!O43</f>
        <v>223.90369733447974</v>
      </c>
      <c r="P43" s="10">
        <f>FC_OTH_CP_SH_E!P43+FC_OTH_CP_SC_E!P43+FC_OTH_CP_HW_E!P43+FC_OTH_CP_CA_E!P43+FC_OTH_CP_VE_E!P43+FC_OTH_CP_SL_E!P43+FC_OTH_CP_BL_E!P43+FC_OTH_CP_CR_E!P43+FC_OTH_CP_BT_E!P43+FC_OTH_CP_IT_E!P43</f>
        <v>225.96732588134142</v>
      </c>
      <c r="Q43" s="10">
        <f>FC_OTH_CP_SH_E!Q43+FC_OTH_CP_SC_E!Q43+FC_OTH_CP_HW_E!Q43+FC_OTH_CP_CA_E!Q43+FC_OTH_CP_VE_E!Q43+FC_OTH_CP_SL_E!Q43+FC_OTH_CP_BL_E!Q43+FC_OTH_CP_CR_E!Q43+FC_OTH_CP_BT_E!Q43+FC_OTH_CP_IT_E!Q43</f>
        <v>213.58555460017197</v>
      </c>
      <c r="R43" s="10">
        <f>FC_OTH_CP_SH_E!R43+FC_OTH_CP_SC_E!R43+FC_OTH_CP_HW_E!R43+FC_OTH_CP_CA_E!R43+FC_OTH_CP_VE_E!R43+FC_OTH_CP_SL_E!R43+FC_OTH_CP_BL_E!R43+FC_OTH_CP_CR_E!R43+FC_OTH_CP_BT_E!R43+FC_OTH_CP_IT_E!R43</f>
        <v>201.3339638865005</v>
      </c>
      <c r="S43" s="10">
        <f>FC_OTH_CP_SH_E!S43+FC_OTH_CP_SC_E!S43+FC_OTH_CP_HW_E!S43+FC_OTH_CP_CA_E!S43+FC_OTH_CP_VE_E!S43+FC_OTH_CP_SL_E!S43+FC_OTH_CP_BL_E!S43+FC_OTH_CP_CR_E!S43+FC_OTH_CP_BT_E!S43+FC_OTH_CP_IT_E!S43</f>
        <v>195.61160791057614</v>
      </c>
      <c r="T43" s="10">
        <f>FC_OTH_CP_SH_E!T43+FC_OTH_CP_SC_E!T43+FC_OTH_CP_HW_E!T43+FC_OTH_CP_CA_E!T43+FC_OTH_CP_VE_E!T43+FC_OTH_CP_SL_E!T43+FC_OTH_CP_BL_E!T43+FC_OTH_CP_CR_E!T43+FC_OTH_CP_BT_E!T43+FC_OTH_CP_IT_E!T43</f>
        <v>197.88770421324156</v>
      </c>
      <c r="U43" s="10">
        <f>FC_OTH_CP_SH_E!U43+FC_OTH_CP_SC_E!U43+FC_OTH_CP_HW_E!U43+FC_OTH_CP_CA_E!U43+FC_OTH_CP_VE_E!U43+FC_OTH_CP_SL_E!U43+FC_OTH_CP_BL_E!U43+FC_OTH_CP_CR_E!U43+FC_OTH_CP_BT_E!U43+FC_OTH_CP_IT_E!U43</f>
        <v>190.16638005159086</v>
      </c>
      <c r="V43" s="10">
        <f>FC_OTH_CP_SH_E!V43+FC_OTH_CP_SC_E!V43+FC_OTH_CP_HW_E!V43+FC_OTH_CP_CA_E!V43+FC_OTH_CP_VE_E!V43+FC_OTH_CP_SL_E!V43+FC_OTH_CP_BL_E!V43+FC_OTH_CP_CR_E!V43+FC_OTH_CP_BT_E!V43+FC_OTH_CP_IT_E!V43</f>
        <v>197.51117798796199</v>
      </c>
      <c r="W43" s="10">
        <f>FC_OTH_CP_SH_E!W43+FC_OTH_CP_SC_E!W43+FC_OTH_CP_HW_E!W43+FC_OTH_CP_CA_E!W43+FC_OTH_CP_VE_E!W43+FC_OTH_CP_SL_E!W43+FC_OTH_CP_BL_E!W43+FC_OTH_CP_CR_E!W43+FC_OTH_CP_BT_E!W43+FC_OTH_CP_IT_E!W43</f>
        <v>183.49449699054171</v>
      </c>
      <c r="X43" s="10">
        <f>FC_OTH_CP_SH_E!X43+FC_OTH_CP_SC_E!X43+FC_OTH_CP_HW_E!X43+FC_OTH_CP_CA_E!X43+FC_OTH_CP_VE_E!X43+FC_OTH_CP_SL_E!X43+FC_OTH_CP_BL_E!X43+FC_OTH_CP_CR_E!X43+FC_OTH_CP_BT_E!X43+FC_OTH_CP_IT_E!X43</f>
        <v>181.48787618228721</v>
      </c>
    </row>
    <row r="44" spans="1:24" ht="11.25" customHeight="1" x14ac:dyDescent="0.2">
      <c r="A44" s="41" t="s">
        <v>75</v>
      </c>
      <c r="B44" s="9" t="s">
        <v>76</v>
      </c>
      <c r="C44" s="10">
        <f>FC_OTH_CP_SH_E!C44+FC_OTH_CP_SC_E!C44+FC_OTH_CP_HW_E!C44+FC_OTH_CP_CA_E!C44+FC_OTH_CP_VE_E!C44+FC_OTH_CP_SL_E!C44+FC_OTH_CP_BL_E!C44+FC_OTH_CP_CR_E!C44+FC_OTH_CP_BT_E!C44+FC_OTH_CP_IT_E!C44</f>
        <v>5.8755803955288046</v>
      </c>
      <c r="D44" s="10">
        <f>FC_OTH_CP_SH_E!D44+FC_OTH_CP_SC_E!D44+FC_OTH_CP_HW_E!D44+FC_OTH_CP_CA_E!D44+FC_OTH_CP_VE_E!D44+FC_OTH_CP_SL_E!D44+FC_OTH_CP_BL_E!D44+FC_OTH_CP_CR_E!D44+FC_OTH_CP_BT_E!D44+FC_OTH_CP_IT_E!D44</f>
        <v>6.8548581255374001</v>
      </c>
      <c r="E44" s="10">
        <f>FC_OTH_CP_SH_E!E44+FC_OTH_CP_SC_E!E44+FC_OTH_CP_HW_E!E44+FC_OTH_CP_CA_E!E44+FC_OTH_CP_VE_E!E44+FC_OTH_CP_SL_E!E44+FC_OTH_CP_BL_E!E44+FC_OTH_CP_CR_E!E44+FC_OTH_CP_BT_E!E44+FC_OTH_CP_IT_E!E44</f>
        <v>6.8548581255373993</v>
      </c>
      <c r="F44" s="10">
        <f>FC_OTH_CP_SH_E!F44+FC_OTH_CP_SC_E!F44+FC_OTH_CP_HW_E!F44+FC_OTH_CP_CA_E!F44+FC_OTH_CP_VE_E!F44+FC_OTH_CP_SL_E!F44+FC_OTH_CP_BL_E!F44+FC_OTH_CP_CR_E!F44+FC_OTH_CP_BT_E!F44+FC_OTH_CP_IT_E!F44</f>
        <v>6.8548581255373984</v>
      </c>
      <c r="G44" s="10">
        <f>FC_OTH_CP_SH_E!G44+FC_OTH_CP_SC_E!G44+FC_OTH_CP_HW_E!G44+FC_OTH_CP_CA_E!G44+FC_OTH_CP_VE_E!G44+FC_OTH_CP_SL_E!G44+FC_OTH_CP_BL_E!G44+FC_OTH_CP_CR_E!G44+FC_OTH_CP_BT_E!G44+FC_OTH_CP_IT_E!G44</f>
        <v>5.8755803955288037</v>
      </c>
      <c r="H44" s="10">
        <f>FC_OTH_CP_SH_E!H44+FC_OTH_CP_SC_E!H44+FC_OTH_CP_HW_E!H44+FC_OTH_CP_CA_E!H44+FC_OTH_CP_VE_E!H44+FC_OTH_CP_SL_E!H44+FC_OTH_CP_BL_E!H44+FC_OTH_CP_CR_E!H44+FC_OTH_CP_BT_E!H44+FC_OTH_CP_IT_E!H44</f>
        <v>5.8755803955288046</v>
      </c>
      <c r="I44" s="10">
        <f>FC_OTH_CP_SH_E!I44+FC_OTH_CP_SC_E!I44+FC_OTH_CP_HW_E!I44+FC_OTH_CP_CA_E!I44+FC_OTH_CP_VE_E!I44+FC_OTH_CP_SL_E!I44+FC_OTH_CP_BL_E!I44+FC_OTH_CP_CR_E!I44+FC_OTH_CP_BT_E!I44+FC_OTH_CP_IT_E!I44</f>
        <v>5.8755803955288046</v>
      </c>
      <c r="J44" s="10">
        <f>FC_OTH_CP_SH_E!J44+FC_OTH_CP_SC_E!J44+FC_OTH_CP_HW_E!J44+FC_OTH_CP_CA_E!J44+FC_OTH_CP_VE_E!J44+FC_OTH_CP_SL_E!J44+FC_OTH_CP_BL_E!J44+FC_OTH_CP_CR_E!J44+FC_OTH_CP_BT_E!J44+FC_OTH_CP_IT_E!J44</f>
        <v>5.8755803955288037</v>
      </c>
      <c r="K44" s="10">
        <f>FC_OTH_CP_SH_E!K44+FC_OTH_CP_SC_E!K44+FC_OTH_CP_HW_E!K44+FC_OTH_CP_CA_E!K44+FC_OTH_CP_VE_E!K44+FC_OTH_CP_SL_E!K44+FC_OTH_CP_BL_E!K44+FC_OTH_CP_CR_E!K44+FC_OTH_CP_BT_E!K44+FC_OTH_CP_IT_E!K44</f>
        <v>0.97927773000859786</v>
      </c>
      <c r="L44" s="10">
        <f>FC_OTH_CP_SH_E!L44+FC_OTH_CP_SC_E!L44+FC_OTH_CP_HW_E!L44+FC_OTH_CP_CA_E!L44+FC_OTH_CP_VE_E!L44+FC_OTH_CP_SL_E!L44+FC_OTH_CP_BL_E!L44+FC_OTH_CP_CR_E!L44+FC_OTH_CP_BT_E!L44+FC_OTH_CP_IT_E!L44</f>
        <v>0</v>
      </c>
      <c r="M44" s="10">
        <f>FC_OTH_CP_SH_E!M44+FC_OTH_CP_SC_E!M44+FC_OTH_CP_HW_E!M44+FC_OTH_CP_CA_E!M44+FC_OTH_CP_VE_E!M44+FC_OTH_CP_SL_E!M44+FC_OTH_CP_BL_E!M44+FC_OTH_CP_CR_E!M44+FC_OTH_CP_BT_E!M44+FC_OTH_CP_IT_E!M44</f>
        <v>0</v>
      </c>
      <c r="N44" s="10">
        <f>FC_OTH_CP_SH_E!N44+FC_OTH_CP_SC_E!N44+FC_OTH_CP_HW_E!N44+FC_OTH_CP_CA_E!N44+FC_OTH_CP_VE_E!N44+FC_OTH_CP_SL_E!N44+FC_OTH_CP_BL_E!N44+FC_OTH_CP_CR_E!N44+FC_OTH_CP_BT_E!N44+FC_OTH_CP_IT_E!N44</f>
        <v>0</v>
      </c>
      <c r="O44" s="10">
        <f>FC_OTH_CP_SH_E!O44+FC_OTH_CP_SC_E!O44+FC_OTH_CP_HW_E!O44+FC_OTH_CP_CA_E!O44+FC_OTH_CP_VE_E!O44+FC_OTH_CP_SL_E!O44+FC_OTH_CP_BL_E!O44+FC_OTH_CP_CR_E!O44+FC_OTH_CP_BT_E!O44+FC_OTH_CP_IT_E!O44</f>
        <v>0</v>
      </c>
      <c r="P44" s="10">
        <f>FC_OTH_CP_SH_E!P44+FC_OTH_CP_SC_E!P44+FC_OTH_CP_HW_E!P44+FC_OTH_CP_CA_E!P44+FC_OTH_CP_VE_E!P44+FC_OTH_CP_SL_E!P44+FC_OTH_CP_BL_E!P44+FC_OTH_CP_CR_E!P44+FC_OTH_CP_BT_E!P44+FC_OTH_CP_IT_E!P44</f>
        <v>0</v>
      </c>
      <c r="Q44" s="10">
        <f>FC_OTH_CP_SH_E!Q44+FC_OTH_CP_SC_E!Q44+FC_OTH_CP_HW_E!Q44+FC_OTH_CP_CA_E!Q44+FC_OTH_CP_VE_E!Q44+FC_OTH_CP_SL_E!Q44+FC_OTH_CP_BL_E!Q44+FC_OTH_CP_CR_E!Q44+FC_OTH_CP_BT_E!Q44+FC_OTH_CP_IT_E!Q44</f>
        <v>0</v>
      </c>
      <c r="R44" s="10">
        <f>FC_OTH_CP_SH_E!R44+FC_OTH_CP_SC_E!R44+FC_OTH_CP_HW_E!R44+FC_OTH_CP_CA_E!R44+FC_OTH_CP_VE_E!R44+FC_OTH_CP_SL_E!R44+FC_OTH_CP_BL_E!R44+FC_OTH_CP_CR_E!R44+FC_OTH_CP_BT_E!R44+FC_OTH_CP_IT_E!R44</f>
        <v>7.8245915735167711E-3</v>
      </c>
      <c r="S44" s="10">
        <f>FC_OTH_CP_SH_E!S44+FC_OTH_CP_SC_E!S44+FC_OTH_CP_HW_E!S44+FC_OTH_CP_CA_E!S44+FC_OTH_CP_VE_E!S44+FC_OTH_CP_SL_E!S44+FC_OTH_CP_BL_E!S44+FC_OTH_CP_CR_E!S44+FC_OTH_CP_BT_E!S44+FC_OTH_CP_IT_E!S44</f>
        <v>1.9604471195184877E-2</v>
      </c>
      <c r="T44" s="10">
        <f>FC_OTH_CP_SH_E!T44+FC_OTH_CP_SC_E!T44+FC_OTH_CP_HW_E!T44+FC_OTH_CP_CA_E!T44+FC_OTH_CP_VE_E!T44+FC_OTH_CP_SL_E!T44+FC_OTH_CP_BL_E!T44+FC_OTH_CP_CR_E!T44+FC_OTH_CP_BT_E!T44+FC_OTH_CP_IT_E!T44</f>
        <v>0</v>
      </c>
      <c r="U44" s="10">
        <f>FC_OTH_CP_SH_E!U44+FC_OTH_CP_SC_E!U44+FC_OTH_CP_HW_E!U44+FC_OTH_CP_CA_E!U44+FC_OTH_CP_VE_E!U44+FC_OTH_CP_SL_E!U44+FC_OTH_CP_BL_E!U44+FC_OTH_CP_CR_E!U44+FC_OTH_CP_BT_E!U44+FC_OTH_CP_IT_E!U44</f>
        <v>0</v>
      </c>
      <c r="V44" s="10">
        <f>FC_OTH_CP_SH_E!V44+FC_OTH_CP_SC_E!V44+FC_OTH_CP_HW_E!V44+FC_OTH_CP_CA_E!V44+FC_OTH_CP_VE_E!V44+FC_OTH_CP_SL_E!V44+FC_OTH_CP_BL_E!V44+FC_OTH_CP_CR_E!V44+FC_OTH_CP_BT_E!V44+FC_OTH_CP_IT_E!V44</f>
        <v>0</v>
      </c>
      <c r="W44" s="10">
        <f>FC_OTH_CP_SH_E!W44+FC_OTH_CP_SC_E!W44+FC_OTH_CP_HW_E!W44+FC_OTH_CP_CA_E!W44+FC_OTH_CP_VE_E!W44+FC_OTH_CP_SL_E!W44+FC_OTH_CP_BL_E!W44+FC_OTH_CP_CR_E!W44+FC_OTH_CP_BT_E!W44+FC_OTH_CP_IT_E!W44</f>
        <v>0</v>
      </c>
      <c r="X44" s="10">
        <f>FC_OTH_CP_SH_E!X44+FC_OTH_CP_SC_E!X44+FC_OTH_CP_HW_E!X44+FC_OTH_CP_CA_E!X44+FC_OTH_CP_VE_E!X44+FC_OTH_CP_SL_E!X44+FC_OTH_CP_BL_E!X44+FC_OTH_CP_CR_E!X44+FC_OTH_CP_BT_E!X44+FC_OTH_CP_IT_E!X44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FC_OTH_CP_SH_E!C45+FC_OTH_CP_SC_E!C45+FC_OTH_CP_HW_E!C45+FC_OTH_CP_CA_E!C45+FC_OTH_CP_VE_E!C45+FC_OTH_CP_SL_E!C45+FC_OTH_CP_BL_E!C45+FC_OTH_CP_CR_E!C45+FC_OTH_CP_BT_E!C45+FC_OTH_CP_IT_E!C45</f>
        <v>0</v>
      </c>
      <c r="D45" s="10">
        <f>FC_OTH_CP_SH_E!D45+FC_OTH_CP_SC_E!D45+FC_OTH_CP_HW_E!D45+FC_OTH_CP_CA_E!D45+FC_OTH_CP_VE_E!D45+FC_OTH_CP_SL_E!D45+FC_OTH_CP_BL_E!D45+FC_OTH_CP_CR_E!D45+FC_OTH_CP_BT_E!D45+FC_OTH_CP_IT_E!D45</f>
        <v>0</v>
      </c>
      <c r="E45" s="10">
        <f>FC_OTH_CP_SH_E!E45+FC_OTH_CP_SC_E!E45+FC_OTH_CP_HW_E!E45+FC_OTH_CP_CA_E!E45+FC_OTH_CP_VE_E!E45+FC_OTH_CP_SL_E!E45+FC_OTH_CP_BL_E!E45+FC_OTH_CP_CR_E!E45+FC_OTH_CP_BT_E!E45+FC_OTH_CP_IT_E!E45</f>
        <v>0</v>
      </c>
      <c r="F45" s="10">
        <f>FC_OTH_CP_SH_E!F45+FC_OTH_CP_SC_E!F45+FC_OTH_CP_HW_E!F45+FC_OTH_CP_CA_E!F45+FC_OTH_CP_VE_E!F45+FC_OTH_CP_SL_E!F45+FC_OTH_CP_BL_E!F45+FC_OTH_CP_CR_E!F45+FC_OTH_CP_BT_E!F45+FC_OTH_CP_IT_E!F45</f>
        <v>0</v>
      </c>
      <c r="G45" s="10">
        <f>FC_OTH_CP_SH_E!G45+FC_OTH_CP_SC_E!G45+FC_OTH_CP_HW_E!G45+FC_OTH_CP_CA_E!G45+FC_OTH_CP_VE_E!G45+FC_OTH_CP_SL_E!G45+FC_OTH_CP_BL_E!G45+FC_OTH_CP_CR_E!G45+FC_OTH_CP_BT_E!G45+FC_OTH_CP_IT_E!G45</f>
        <v>0</v>
      </c>
      <c r="H45" s="10">
        <f>FC_OTH_CP_SH_E!H45+FC_OTH_CP_SC_E!H45+FC_OTH_CP_HW_E!H45+FC_OTH_CP_CA_E!H45+FC_OTH_CP_VE_E!H45+FC_OTH_CP_SL_E!H45+FC_OTH_CP_BL_E!H45+FC_OTH_CP_CR_E!H45+FC_OTH_CP_BT_E!H45+FC_OTH_CP_IT_E!H45</f>
        <v>0</v>
      </c>
      <c r="I45" s="10">
        <f>FC_OTH_CP_SH_E!I45+FC_OTH_CP_SC_E!I45+FC_OTH_CP_HW_E!I45+FC_OTH_CP_CA_E!I45+FC_OTH_CP_VE_E!I45+FC_OTH_CP_SL_E!I45+FC_OTH_CP_BL_E!I45+FC_OTH_CP_CR_E!I45+FC_OTH_CP_BT_E!I45+FC_OTH_CP_IT_E!I45</f>
        <v>0</v>
      </c>
      <c r="J45" s="10">
        <f>FC_OTH_CP_SH_E!J45+FC_OTH_CP_SC_E!J45+FC_OTH_CP_HW_E!J45+FC_OTH_CP_CA_E!J45+FC_OTH_CP_VE_E!J45+FC_OTH_CP_SL_E!J45+FC_OTH_CP_BL_E!J45+FC_OTH_CP_CR_E!J45+FC_OTH_CP_BT_E!J45+FC_OTH_CP_IT_E!J45</f>
        <v>0</v>
      </c>
      <c r="K45" s="10">
        <f>FC_OTH_CP_SH_E!K45+FC_OTH_CP_SC_E!K45+FC_OTH_CP_HW_E!K45+FC_OTH_CP_CA_E!K45+FC_OTH_CP_VE_E!K45+FC_OTH_CP_SL_E!K45+FC_OTH_CP_BL_E!K45+FC_OTH_CP_CR_E!K45+FC_OTH_CP_BT_E!K45+FC_OTH_CP_IT_E!K45</f>
        <v>0</v>
      </c>
      <c r="L45" s="10">
        <f>FC_OTH_CP_SH_E!L45+FC_OTH_CP_SC_E!L45+FC_OTH_CP_HW_E!L45+FC_OTH_CP_CA_E!L45+FC_OTH_CP_VE_E!L45+FC_OTH_CP_SL_E!L45+FC_OTH_CP_BL_E!L45+FC_OTH_CP_CR_E!L45+FC_OTH_CP_BT_E!L45+FC_OTH_CP_IT_E!L45</f>
        <v>0</v>
      </c>
      <c r="M45" s="10">
        <f>FC_OTH_CP_SH_E!M45+FC_OTH_CP_SC_E!M45+FC_OTH_CP_HW_E!M45+FC_OTH_CP_CA_E!M45+FC_OTH_CP_VE_E!M45+FC_OTH_CP_SL_E!M45+FC_OTH_CP_BL_E!M45+FC_OTH_CP_CR_E!M45+FC_OTH_CP_BT_E!M45+FC_OTH_CP_IT_E!M45</f>
        <v>0</v>
      </c>
      <c r="N45" s="10">
        <f>FC_OTH_CP_SH_E!N45+FC_OTH_CP_SC_E!N45+FC_OTH_CP_HW_E!N45+FC_OTH_CP_CA_E!N45+FC_OTH_CP_VE_E!N45+FC_OTH_CP_SL_E!N45+FC_OTH_CP_BL_E!N45+FC_OTH_CP_CR_E!N45+FC_OTH_CP_BT_E!N45+FC_OTH_CP_IT_E!N45</f>
        <v>0</v>
      </c>
      <c r="O45" s="10">
        <f>FC_OTH_CP_SH_E!O45+FC_OTH_CP_SC_E!O45+FC_OTH_CP_HW_E!O45+FC_OTH_CP_CA_E!O45+FC_OTH_CP_VE_E!O45+FC_OTH_CP_SL_E!O45+FC_OTH_CP_BL_E!O45+FC_OTH_CP_CR_E!O45+FC_OTH_CP_BT_E!O45+FC_OTH_CP_IT_E!O45</f>
        <v>0</v>
      </c>
      <c r="P45" s="10">
        <f>FC_OTH_CP_SH_E!P45+FC_OTH_CP_SC_E!P45+FC_OTH_CP_HW_E!P45+FC_OTH_CP_CA_E!P45+FC_OTH_CP_VE_E!P45+FC_OTH_CP_SL_E!P45+FC_OTH_CP_BL_E!P45+FC_OTH_CP_CR_E!P45+FC_OTH_CP_BT_E!P45+FC_OTH_CP_IT_E!P45</f>
        <v>0</v>
      </c>
      <c r="Q45" s="10">
        <f>FC_OTH_CP_SH_E!Q45+FC_OTH_CP_SC_E!Q45+FC_OTH_CP_HW_E!Q45+FC_OTH_CP_CA_E!Q45+FC_OTH_CP_VE_E!Q45+FC_OTH_CP_SL_E!Q45+FC_OTH_CP_BL_E!Q45+FC_OTH_CP_CR_E!Q45+FC_OTH_CP_BT_E!Q45+FC_OTH_CP_IT_E!Q45</f>
        <v>0</v>
      </c>
      <c r="R45" s="10">
        <f>FC_OTH_CP_SH_E!R45+FC_OTH_CP_SC_E!R45+FC_OTH_CP_HW_E!R45+FC_OTH_CP_CA_E!R45+FC_OTH_CP_VE_E!R45+FC_OTH_CP_SL_E!R45+FC_OTH_CP_BL_E!R45+FC_OTH_CP_CR_E!R45+FC_OTH_CP_BT_E!R45+FC_OTH_CP_IT_E!R45</f>
        <v>0</v>
      </c>
      <c r="S45" s="10">
        <f>FC_OTH_CP_SH_E!S45+FC_OTH_CP_SC_E!S45+FC_OTH_CP_HW_E!S45+FC_OTH_CP_CA_E!S45+FC_OTH_CP_VE_E!S45+FC_OTH_CP_SL_E!S45+FC_OTH_CP_BL_E!S45+FC_OTH_CP_CR_E!S45+FC_OTH_CP_BT_E!S45+FC_OTH_CP_IT_E!S45</f>
        <v>0</v>
      </c>
      <c r="T45" s="10">
        <f>FC_OTH_CP_SH_E!T45+FC_OTH_CP_SC_E!T45+FC_OTH_CP_HW_E!T45+FC_OTH_CP_CA_E!T45+FC_OTH_CP_VE_E!T45+FC_OTH_CP_SL_E!T45+FC_OTH_CP_BL_E!T45+FC_OTH_CP_CR_E!T45+FC_OTH_CP_BT_E!T45+FC_OTH_CP_IT_E!T45</f>
        <v>0</v>
      </c>
      <c r="U45" s="10">
        <f>FC_OTH_CP_SH_E!U45+FC_OTH_CP_SC_E!U45+FC_OTH_CP_HW_E!U45+FC_OTH_CP_CA_E!U45+FC_OTH_CP_VE_E!U45+FC_OTH_CP_SL_E!U45+FC_OTH_CP_BL_E!U45+FC_OTH_CP_CR_E!U45+FC_OTH_CP_BT_E!U45+FC_OTH_CP_IT_E!U45</f>
        <v>0</v>
      </c>
      <c r="V45" s="10">
        <f>FC_OTH_CP_SH_E!V45+FC_OTH_CP_SC_E!V45+FC_OTH_CP_HW_E!V45+FC_OTH_CP_CA_E!V45+FC_OTH_CP_VE_E!V45+FC_OTH_CP_SL_E!V45+FC_OTH_CP_BL_E!V45+FC_OTH_CP_CR_E!V45+FC_OTH_CP_BT_E!V45+FC_OTH_CP_IT_E!V45</f>
        <v>0</v>
      </c>
      <c r="W45" s="10">
        <f>FC_OTH_CP_SH_E!W45+FC_OTH_CP_SC_E!W45+FC_OTH_CP_HW_E!W45+FC_OTH_CP_CA_E!W45+FC_OTH_CP_VE_E!W45+FC_OTH_CP_SL_E!W45+FC_OTH_CP_BL_E!W45+FC_OTH_CP_CR_E!W45+FC_OTH_CP_BT_E!W45+FC_OTH_CP_IT_E!W45</f>
        <v>0</v>
      </c>
      <c r="X45" s="10">
        <f>FC_OTH_CP_SH_E!X45+FC_OTH_CP_SC_E!X45+FC_OTH_CP_HW_E!X45+FC_OTH_CP_CA_E!X45+FC_OTH_CP_VE_E!X45+FC_OTH_CP_SL_E!X45+FC_OTH_CP_BL_E!X45+FC_OTH_CP_CR_E!X45+FC_OTH_CP_BT_E!X45+FC_OTH_CP_IT_E!X45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FC_OTH_CP_SH_E!C46+FC_OTH_CP_SC_E!C46+FC_OTH_CP_HW_E!C46+FC_OTH_CP_CA_E!C46+FC_OTH_CP_VE_E!C46+FC_OTH_CP_SL_E!C46+FC_OTH_CP_BL_E!C46+FC_OTH_CP_CR_E!C46+FC_OTH_CP_BT_E!C46+FC_OTH_CP_IT_E!C46</f>
        <v>0</v>
      </c>
      <c r="D46" s="10">
        <f>FC_OTH_CP_SH_E!D46+FC_OTH_CP_SC_E!D46+FC_OTH_CP_HW_E!D46+FC_OTH_CP_CA_E!D46+FC_OTH_CP_VE_E!D46+FC_OTH_CP_SL_E!D46+FC_OTH_CP_BL_E!D46+FC_OTH_CP_CR_E!D46+FC_OTH_CP_BT_E!D46+FC_OTH_CP_IT_E!D46</f>
        <v>0</v>
      </c>
      <c r="E46" s="10">
        <f>FC_OTH_CP_SH_E!E46+FC_OTH_CP_SC_E!E46+FC_OTH_CP_HW_E!E46+FC_OTH_CP_CA_E!E46+FC_OTH_CP_VE_E!E46+FC_OTH_CP_SL_E!E46+FC_OTH_CP_BL_E!E46+FC_OTH_CP_CR_E!E46+FC_OTH_CP_BT_E!E46+FC_OTH_CP_IT_E!E46</f>
        <v>0</v>
      </c>
      <c r="F46" s="10">
        <f>FC_OTH_CP_SH_E!F46+FC_OTH_CP_SC_E!F46+FC_OTH_CP_HW_E!F46+FC_OTH_CP_CA_E!F46+FC_OTH_CP_VE_E!F46+FC_OTH_CP_SL_E!F46+FC_OTH_CP_BL_E!F46+FC_OTH_CP_CR_E!F46+FC_OTH_CP_BT_E!F46+FC_OTH_CP_IT_E!F46</f>
        <v>0</v>
      </c>
      <c r="G46" s="10">
        <f>FC_OTH_CP_SH_E!G46+FC_OTH_CP_SC_E!G46+FC_OTH_CP_HW_E!G46+FC_OTH_CP_CA_E!G46+FC_OTH_CP_VE_E!G46+FC_OTH_CP_SL_E!G46+FC_OTH_CP_BL_E!G46+FC_OTH_CP_CR_E!G46+FC_OTH_CP_BT_E!G46+FC_OTH_CP_IT_E!G46</f>
        <v>0</v>
      </c>
      <c r="H46" s="10">
        <f>FC_OTH_CP_SH_E!H46+FC_OTH_CP_SC_E!H46+FC_OTH_CP_HW_E!H46+FC_OTH_CP_CA_E!H46+FC_OTH_CP_VE_E!H46+FC_OTH_CP_SL_E!H46+FC_OTH_CP_BL_E!H46+FC_OTH_CP_CR_E!H46+FC_OTH_CP_BT_E!H46+FC_OTH_CP_IT_E!H46</f>
        <v>0</v>
      </c>
      <c r="I46" s="10">
        <f>FC_OTH_CP_SH_E!I46+FC_OTH_CP_SC_E!I46+FC_OTH_CP_HW_E!I46+FC_OTH_CP_CA_E!I46+FC_OTH_CP_VE_E!I46+FC_OTH_CP_SL_E!I46+FC_OTH_CP_BL_E!I46+FC_OTH_CP_CR_E!I46+FC_OTH_CP_BT_E!I46+FC_OTH_CP_IT_E!I46</f>
        <v>0</v>
      </c>
      <c r="J46" s="10">
        <f>FC_OTH_CP_SH_E!J46+FC_OTH_CP_SC_E!J46+FC_OTH_CP_HW_E!J46+FC_OTH_CP_CA_E!J46+FC_OTH_CP_VE_E!J46+FC_OTH_CP_SL_E!J46+FC_OTH_CP_BL_E!J46+FC_OTH_CP_CR_E!J46+FC_OTH_CP_BT_E!J46+FC_OTH_CP_IT_E!J46</f>
        <v>0</v>
      </c>
      <c r="K46" s="10">
        <f>FC_OTH_CP_SH_E!K46+FC_OTH_CP_SC_E!K46+FC_OTH_CP_HW_E!K46+FC_OTH_CP_CA_E!K46+FC_OTH_CP_VE_E!K46+FC_OTH_CP_SL_E!K46+FC_OTH_CP_BL_E!K46+FC_OTH_CP_CR_E!K46+FC_OTH_CP_BT_E!K46+FC_OTH_CP_IT_E!K46</f>
        <v>0</v>
      </c>
      <c r="L46" s="10">
        <f>FC_OTH_CP_SH_E!L46+FC_OTH_CP_SC_E!L46+FC_OTH_CP_HW_E!L46+FC_OTH_CP_CA_E!L46+FC_OTH_CP_VE_E!L46+FC_OTH_CP_SL_E!L46+FC_OTH_CP_BL_E!L46+FC_OTH_CP_CR_E!L46+FC_OTH_CP_BT_E!L46+FC_OTH_CP_IT_E!L46</f>
        <v>0</v>
      </c>
      <c r="M46" s="10">
        <f>FC_OTH_CP_SH_E!M46+FC_OTH_CP_SC_E!M46+FC_OTH_CP_HW_E!M46+FC_OTH_CP_CA_E!M46+FC_OTH_CP_VE_E!M46+FC_OTH_CP_SL_E!M46+FC_OTH_CP_BL_E!M46+FC_OTH_CP_CR_E!M46+FC_OTH_CP_BT_E!M46+FC_OTH_CP_IT_E!M46</f>
        <v>0</v>
      </c>
      <c r="N46" s="10">
        <f>FC_OTH_CP_SH_E!N46+FC_OTH_CP_SC_E!N46+FC_OTH_CP_HW_E!N46+FC_OTH_CP_CA_E!N46+FC_OTH_CP_VE_E!N46+FC_OTH_CP_SL_E!N46+FC_OTH_CP_BL_E!N46+FC_OTH_CP_CR_E!N46+FC_OTH_CP_BT_E!N46+FC_OTH_CP_IT_E!N46</f>
        <v>0</v>
      </c>
      <c r="O46" s="10">
        <f>FC_OTH_CP_SH_E!O46+FC_OTH_CP_SC_E!O46+FC_OTH_CP_HW_E!O46+FC_OTH_CP_CA_E!O46+FC_OTH_CP_VE_E!O46+FC_OTH_CP_SL_E!O46+FC_OTH_CP_BL_E!O46+FC_OTH_CP_CR_E!O46+FC_OTH_CP_BT_E!O46+FC_OTH_CP_IT_E!O46</f>
        <v>0</v>
      </c>
      <c r="P46" s="10">
        <f>FC_OTH_CP_SH_E!P46+FC_OTH_CP_SC_E!P46+FC_OTH_CP_HW_E!P46+FC_OTH_CP_CA_E!P46+FC_OTH_CP_VE_E!P46+FC_OTH_CP_SL_E!P46+FC_OTH_CP_BL_E!P46+FC_OTH_CP_CR_E!P46+FC_OTH_CP_BT_E!P46+FC_OTH_CP_IT_E!P46</f>
        <v>0</v>
      </c>
      <c r="Q46" s="10">
        <f>FC_OTH_CP_SH_E!Q46+FC_OTH_CP_SC_E!Q46+FC_OTH_CP_HW_E!Q46+FC_OTH_CP_CA_E!Q46+FC_OTH_CP_VE_E!Q46+FC_OTH_CP_SL_E!Q46+FC_OTH_CP_BL_E!Q46+FC_OTH_CP_CR_E!Q46+FC_OTH_CP_BT_E!Q46+FC_OTH_CP_IT_E!Q46</f>
        <v>0</v>
      </c>
      <c r="R46" s="10">
        <f>FC_OTH_CP_SH_E!R46+FC_OTH_CP_SC_E!R46+FC_OTH_CP_HW_E!R46+FC_OTH_CP_CA_E!R46+FC_OTH_CP_VE_E!R46+FC_OTH_CP_SL_E!R46+FC_OTH_CP_BL_E!R46+FC_OTH_CP_CR_E!R46+FC_OTH_CP_BT_E!R46+FC_OTH_CP_IT_E!R46</f>
        <v>0</v>
      </c>
      <c r="S46" s="10">
        <f>FC_OTH_CP_SH_E!S46+FC_OTH_CP_SC_E!S46+FC_OTH_CP_HW_E!S46+FC_OTH_CP_CA_E!S46+FC_OTH_CP_VE_E!S46+FC_OTH_CP_SL_E!S46+FC_OTH_CP_BL_E!S46+FC_OTH_CP_CR_E!S46+FC_OTH_CP_BT_E!S46+FC_OTH_CP_IT_E!S46</f>
        <v>0</v>
      </c>
      <c r="T46" s="10">
        <f>FC_OTH_CP_SH_E!T46+FC_OTH_CP_SC_E!T46+FC_OTH_CP_HW_E!T46+FC_OTH_CP_CA_E!T46+FC_OTH_CP_VE_E!T46+FC_OTH_CP_SL_E!T46+FC_OTH_CP_BL_E!T46+FC_OTH_CP_CR_E!T46+FC_OTH_CP_BT_E!T46+FC_OTH_CP_IT_E!T46</f>
        <v>0</v>
      </c>
      <c r="U46" s="10">
        <f>FC_OTH_CP_SH_E!U46+FC_OTH_CP_SC_E!U46+FC_OTH_CP_HW_E!U46+FC_OTH_CP_CA_E!U46+FC_OTH_CP_VE_E!U46+FC_OTH_CP_SL_E!U46+FC_OTH_CP_BL_E!U46+FC_OTH_CP_CR_E!U46+FC_OTH_CP_BT_E!U46+FC_OTH_CP_IT_E!U46</f>
        <v>0</v>
      </c>
      <c r="V46" s="10">
        <f>FC_OTH_CP_SH_E!V46+FC_OTH_CP_SC_E!V46+FC_OTH_CP_HW_E!V46+FC_OTH_CP_CA_E!V46+FC_OTH_CP_VE_E!V46+FC_OTH_CP_SL_E!V46+FC_OTH_CP_BL_E!V46+FC_OTH_CP_CR_E!V46+FC_OTH_CP_BT_E!V46+FC_OTH_CP_IT_E!V46</f>
        <v>0</v>
      </c>
      <c r="W46" s="10">
        <f>FC_OTH_CP_SH_E!W46+FC_OTH_CP_SC_E!W46+FC_OTH_CP_HW_E!W46+FC_OTH_CP_CA_E!W46+FC_OTH_CP_VE_E!W46+FC_OTH_CP_SL_E!W46+FC_OTH_CP_BL_E!W46+FC_OTH_CP_CR_E!W46+FC_OTH_CP_BT_E!W46+FC_OTH_CP_IT_E!W46</f>
        <v>0</v>
      </c>
      <c r="X46" s="10">
        <f>FC_OTH_CP_SH_E!X46+FC_OTH_CP_SC_E!X46+FC_OTH_CP_HW_E!X46+FC_OTH_CP_CA_E!X46+FC_OTH_CP_VE_E!X46+FC_OTH_CP_SL_E!X46+FC_OTH_CP_BL_E!X46+FC_OTH_CP_CR_E!X46+FC_OTH_CP_BT_E!X46+FC_OTH_CP_IT_E!X46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FC_OTH_CP_SH_E!C47+FC_OTH_CP_SC_E!C47+FC_OTH_CP_HW_E!C47+FC_OTH_CP_CA_E!C47+FC_OTH_CP_VE_E!C47+FC_OTH_CP_SL_E!C47+FC_OTH_CP_BL_E!C47+FC_OTH_CP_CR_E!C47+FC_OTH_CP_BT_E!C47+FC_OTH_CP_IT_E!C47</f>
        <v>0</v>
      </c>
      <c r="D47" s="10">
        <f>FC_OTH_CP_SH_E!D47+FC_OTH_CP_SC_E!D47+FC_OTH_CP_HW_E!D47+FC_OTH_CP_CA_E!D47+FC_OTH_CP_VE_E!D47+FC_OTH_CP_SL_E!D47+FC_OTH_CP_BL_E!D47+FC_OTH_CP_CR_E!D47+FC_OTH_CP_BT_E!D47+FC_OTH_CP_IT_E!D47</f>
        <v>0</v>
      </c>
      <c r="E47" s="10">
        <f>FC_OTH_CP_SH_E!E47+FC_OTH_CP_SC_E!E47+FC_OTH_CP_HW_E!E47+FC_OTH_CP_CA_E!E47+FC_OTH_CP_VE_E!E47+FC_OTH_CP_SL_E!E47+FC_OTH_CP_BL_E!E47+FC_OTH_CP_CR_E!E47+FC_OTH_CP_BT_E!E47+FC_OTH_CP_IT_E!E47</f>
        <v>0</v>
      </c>
      <c r="F47" s="10">
        <f>FC_OTH_CP_SH_E!F47+FC_OTH_CP_SC_E!F47+FC_OTH_CP_HW_E!F47+FC_OTH_CP_CA_E!F47+FC_OTH_CP_VE_E!F47+FC_OTH_CP_SL_E!F47+FC_OTH_CP_BL_E!F47+FC_OTH_CP_CR_E!F47+FC_OTH_CP_BT_E!F47+FC_OTH_CP_IT_E!F47</f>
        <v>0</v>
      </c>
      <c r="G47" s="10">
        <f>FC_OTH_CP_SH_E!G47+FC_OTH_CP_SC_E!G47+FC_OTH_CP_HW_E!G47+FC_OTH_CP_CA_E!G47+FC_OTH_CP_VE_E!G47+FC_OTH_CP_SL_E!G47+FC_OTH_CP_BL_E!G47+FC_OTH_CP_CR_E!G47+FC_OTH_CP_BT_E!G47+FC_OTH_CP_IT_E!G47</f>
        <v>0</v>
      </c>
      <c r="H47" s="10">
        <f>FC_OTH_CP_SH_E!H47+FC_OTH_CP_SC_E!H47+FC_OTH_CP_HW_E!H47+FC_OTH_CP_CA_E!H47+FC_OTH_CP_VE_E!H47+FC_OTH_CP_SL_E!H47+FC_OTH_CP_BL_E!H47+FC_OTH_CP_CR_E!H47+FC_OTH_CP_BT_E!H47+FC_OTH_CP_IT_E!H47</f>
        <v>0</v>
      </c>
      <c r="I47" s="10">
        <f>FC_OTH_CP_SH_E!I47+FC_OTH_CP_SC_E!I47+FC_OTH_CP_HW_E!I47+FC_OTH_CP_CA_E!I47+FC_OTH_CP_VE_E!I47+FC_OTH_CP_SL_E!I47+FC_OTH_CP_BL_E!I47+FC_OTH_CP_CR_E!I47+FC_OTH_CP_BT_E!I47+FC_OTH_CP_IT_E!I47</f>
        <v>0</v>
      </c>
      <c r="J47" s="10">
        <f>FC_OTH_CP_SH_E!J47+FC_OTH_CP_SC_E!J47+FC_OTH_CP_HW_E!J47+FC_OTH_CP_CA_E!J47+FC_OTH_CP_VE_E!J47+FC_OTH_CP_SL_E!J47+FC_OTH_CP_BL_E!J47+FC_OTH_CP_CR_E!J47+FC_OTH_CP_BT_E!J47+FC_OTH_CP_IT_E!J47</f>
        <v>0</v>
      </c>
      <c r="K47" s="10">
        <f>FC_OTH_CP_SH_E!K47+FC_OTH_CP_SC_E!K47+FC_OTH_CP_HW_E!K47+FC_OTH_CP_CA_E!K47+FC_OTH_CP_VE_E!K47+FC_OTH_CP_SL_E!K47+FC_OTH_CP_BL_E!K47+FC_OTH_CP_CR_E!K47+FC_OTH_CP_BT_E!K47+FC_OTH_CP_IT_E!K47</f>
        <v>0</v>
      </c>
      <c r="L47" s="10">
        <f>FC_OTH_CP_SH_E!L47+FC_OTH_CP_SC_E!L47+FC_OTH_CP_HW_E!L47+FC_OTH_CP_CA_E!L47+FC_OTH_CP_VE_E!L47+FC_OTH_CP_SL_E!L47+FC_OTH_CP_BL_E!L47+FC_OTH_CP_CR_E!L47+FC_OTH_CP_BT_E!L47+FC_OTH_CP_IT_E!L47</f>
        <v>0</v>
      </c>
      <c r="M47" s="10">
        <f>FC_OTH_CP_SH_E!M47+FC_OTH_CP_SC_E!M47+FC_OTH_CP_HW_E!M47+FC_OTH_CP_CA_E!M47+FC_OTH_CP_VE_E!M47+FC_OTH_CP_SL_E!M47+FC_OTH_CP_BL_E!M47+FC_OTH_CP_CR_E!M47+FC_OTH_CP_BT_E!M47+FC_OTH_CP_IT_E!M47</f>
        <v>0</v>
      </c>
      <c r="N47" s="10">
        <f>FC_OTH_CP_SH_E!N47+FC_OTH_CP_SC_E!N47+FC_OTH_CP_HW_E!N47+FC_OTH_CP_CA_E!N47+FC_OTH_CP_VE_E!N47+FC_OTH_CP_SL_E!N47+FC_OTH_CP_BL_E!N47+FC_OTH_CP_CR_E!N47+FC_OTH_CP_BT_E!N47+FC_OTH_CP_IT_E!N47</f>
        <v>0</v>
      </c>
      <c r="O47" s="10">
        <f>FC_OTH_CP_SH_E!O47+FC_OTH_CP_SC_E!O47+FC_OTH_CP_HW_E!O47+FC_OTH_CP_CA_E!O47+FC_OTH_CP_VE_E!O47+FC_OTH_CP_SL_E!O47+FC_OTH_CP_BL_E!O47+FC_OTH_CP_CR_E!O47+FC_OTH_CP_BT_E!O47+FC_OTH_CP_IT_E!O47</f>
        <v>0</v>
      </c>
      <c r="P47" s="10">
        <f>FC_OTH_CP_SH_E!P47+FC_OTH_CP_SC_E!P47+FC_OTH_CP_HW_E!P47+FC_OTH_CP_CA_E!P47+FC_OTH_CP_VE_E!P47+FC_OTH_CP_SL_E!P47+FC_OTH_CP_BL_E!P47+FC_OTH_CP_CR_E!P47+FC_OTH_CP_BT_E!P47+FC_OTH_CP_IT_E!P47</f>
        <v>0</v>
      </c>
      <c r="Q47" s="10">
        <f>FC_OTH_CP_SH_E!Q47+FC_OTH_CP_SC_E!Q47+FC_OTH_CP_HW_E!Q47+FC_OTH_CP_CA_E!Q47+FC_OTH_CP_VE_E!Q47+FC_OTH_CP_SL_E!Q47+FC_OTH_CP_BL_E!Q47+FC_OTH_CP_CR_E!Q47+FC_OTH_CP_BT_E!Q47+FC_OTH_CP_IT_E!Q47</f>
        <v>0</v>
      </c>
      <c r="R47" s="10">
        <f>FC_OTH_CP_SH_E!R47+FC_OTH_CP_SC_E!R47+FC_OTH_CP_HW_E!R47+FC_OTH_CP_CA_E!R47+FC_OTH_CP_VE_E!R47+FC_OTH_CP_SL_E!R47+FC_OTH_CP_BL_E!R47+FC_OTH_CP_CR_E!R47+FC_OTH_CP_BT_E!R47+FC_OTH_CP_IT_E!R47</f>
        <v>0</v>
      </c>
      <c r="S47" s="10">
        <f>FC_OTH_CP_SH_E!S47+FC_OTH_CP_SC_E!S47+FC_OTH_CP_HW_E!S47+FC_OTH_CP_CA_E!S47+FC_OTH_CP_VE_E!S47+FC_OTH_CP_SL_E!S47+FC_OTH_CP_BL_E!S47+FC_OTH_CP_CR_E!S47+FC_OTH_CP_BT_E!S47+FC_OTH_CP_IT_E!S47</f>
        <v>0</v>
      </c>
      <c r="T47" s="10">
        <f>FC_OTH_CP_SH_E!T47+FC_OTH_CP_SC_E!T47+FC_OTH_CP_HW_E!T47+FC_OTH_CP_CA_E!T47+FC_OTH_CP_VE_E!T47+FC_OTH_CP_SL_E!T47+FC_OTH_CP_BL_E!T47+FC_OTH_CP_CR_E!T47+FC_OTH_CP_BT_E!T47+FC_OTH_CP_IT_E!T47</f>
        <v>0</v>
      </c>
      <c r="U47" s="10">
        <f>FC_OTH_CP_SH_E!U47+FC_OTH_CP_SC_E!U47+FC_OTH_CP_HW_E!U47+FC_OTH_CP_CA_E!U47+FC_OTH_CP_VE_E!U47+FC_OTH_CP_SL_E!U47+FC_OTH_CP_BL_E!U47+FC_OTH_CP_CR_E!U47+FC_OTH_CP_BT_E!U47+FC_OTH_CP_IT_E!U47</f>
        <v>0</v>
      </c>
      <c r="V47" s="10">
        <f>FC_OTH_CP_SH_E!V47+FC_OTH_CP_SC_E!V47+FC_OTH_CP_HW_E!V47+FC_OTH_CP_CA_E!V47+FC_OTH_CP_VE_E!V47+FC_OTH_CP_SL_E!V47+FC_OTH_CP_BL_E!V47+FC_OTH_CP_CR_E!V47+FC_OTH_CP_BT_E!V47+FC_OTH_CP_IT_E!V47</f>
        <v>0</v>
      </c>
      <c r="W47" s="10">
        <f>FC_OTH_CP_SH_E!W47+FC_OTH_CP_SC_E!W47+FC_OTH_CP_HW_E!W47+FC_OTH_CP_CA_E!W47+FC_OTH_CP_VE_E!W47+FC_OTH_CP_SL_E!W47+FC_OTH_CP_BL_E!W47+FC_OTH_CP_CR_E!W47+FC_OTH_CP_BT_E!W47+FC_OTH_CP_IT_E!W47</f>
        <v>0</v>
      </c>
      <c r="X47" s="10">
        <f>FC_OTH_CP_SH_E!X47+FC_OTH_CP_SC_E!X47+FC_OTH_CP_HW_E!X47+FC_OTH_CP_CA_E!X47+FC_OTH_CP_VE_E!X47+FC_OTH_CP_SL_E!X47+FC_OTH_CP_BL_E!X47+FC_OTH_CP_CR_E!X47+FC_OTH_CP_BT_E!X47+FC_OTH_CP_IT_E!X47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FC_OTH_CP_SH_E!C48+FC_OTH_CP_SC_E!C48+FC_OTH_CP_HW_E!C48+FC_OTH_CP_CA_E!C48+FC_OTH_CP_VE_E!C48+FC_OTH_CP_SL_E!C48+FC_OTH_CP_BL_E!C48+FC_OTH_CP_CR_E!C48+FC_OTH_CP_BT_E!C48+FC_OTH_CP_IT_E!C48</f>
        <v>0</v>
      </c>
      <c r="D48" s="10">
        <f>FC_OTH_CP_SH_E!D48+FC_OTH_CP_SC_E!D48+FC_OTH_CP_HW_E!D48+FC_OTH_CP_CA_E!D48+FC_OTH_CP_VE_E!D48+FC_OTH_CP_SL_E!D48+FC_OTH_CP_BL_E!D48+FC_OTH_CP_CR_E!D48+FC_OTH_CP_BT_E!D48+FC_OTH_CP_IT_E!D48</f>
        <v>0</v>
      </c>
      <c r="E48" s="10">
        <f>FC_OTH_CP_SH_E!E48+FC_OTH_CP_SC_E!E48+FC_OTH_CP_HW_E!E48+FC_OTH_CP_CA_E!E48+FC_OTH_CP_VE_E!E48+FC_OTH_CP_SL_E!E48+FC_OTH_CP_BL_E!E48+FC_OTH_CP_CR_E!E48+FC_OTH_CP_BT_E!E48+FC_OTH_CP_IT_E!E48</f>
        <v>0</v>
      </c>
      <c r="F48" s="10">
        <f>FC_OTH_CP_SH_E!F48+FC_OTH_CP_SC_E!F48+FC_OTH_CP_HW_E!F48+FC_OTH_CP_CA_E!F48+FC_OTH_CP_VE_E!F48+FC_OTH_CP_SL_E!F48+FC_OTH_CP_BL_E!F48+FC_OTH_CP_CR_E!F48+FC_OTH_CP_BT_E!F48+FC_OTH_CP_IT_E!F48</f>
        <v>0</v>
      </c>
      <c r="G48" s="10">
        <f>FC_OTH_CP_SH_E!G48+FC_OTH_CP_SC_E!G48+FC_OTH_CP_HW_E!G48+FC_OTH_CP_CA_E!G48+FC_OTH_CP_VE_E!G48+FC_OTH_CP_SL_E!G48+FC_OTH_CP_BL_E!G48+FC_OTH_CP_CR_E!G48+FC_OTH_CP_BT_E!G48+FC_OTH_CP_IT_E!G48</f>
        <v>0</v>
      </c>
      <c r="H48" s="10">
        <f>FC_OTH_CP_SH_E!H48+FC_OTH_CP_SC_E!H48+FC_OTH_CP_HW_E!H48+FC_OTH_CP_CA_E!H48+FC_OTH_CP_VE_E!H48+FC_OTH_CP_SL_E!H48+FC_OTH_CP_BL_E!H48+FC_OTH_CP_CR_E!H48+FC_OTH_CP_BT_E!H48+FC_OTH_CP_IT_E!H48</f>
        <v>0</v>
      </c>
      <c r="I48" s="10">
        <f>FC_OTH_CP_SH_E!I48+FC_OTH_CP_SC_E!I48+FC_OTH_CP_HW_E!I48+FC_OTH_CP_CA_E!I48+FC_OTH_CP_VE_E!I48+FC_OTH_CP_SL_E!I48+FC_OTH_CP_BL_E!I48+FC_OTH_CP_CR_E!I48+FC_OTH_CP_BT_E!I48+FC_OTH_CP_IT_E!I48</f>
        <v>0</v>
      </c>
      <c r="J48" s="10">
        <f>FC_OTH_CP_SH_E!J48+FC_OTH_CP_SC_E!J48+FC_OTH_CP_HW_E!J48+FC_OTH_CP_CA_E!J48+FC_OTH_CP_VE_E!J48+FC_OTH_CP_SL_E!J48+FC_OTH_CP_BL_E!J48+FC_OTH_CP_CR_E!J48+FC_OTH_CP_BT_E!J48+FC_OTH_CP_IT_E!J48</f>
        <v>0</v>
      </c>
      <c r="K48" s="10">
        <f>FC_OTH_CP_SH_E!K48+FC_OTH_CP_SC_E!K48+FC_OTH_CP_HW_E!K48+FC_OTH_CP_CA_E!K48+FC_OTH_CP_VE_E!K48+FC_OTH_CP_SL_E!K48+FC_OTH_CP_BL_E!K48+FC_OTH_CP_CR_E!K48+FC_OTH_CP_BT_E!K48+FC_OTH_CP_IT_E!K48</f>
        <v>0</v>
      </c>
      <c r="L48" s="10">
        <f>FC_OTH_CP_SH_E!L48+FC_OTH_CP_SC_E!L48+FC_OTH_CP_HW_E!L48+FC_OTH_CP_CA_E!L48+FC_OTH_CP_VE_E!L48+FC_OTH_CP_SL_E!L48+FC_OTH_CP_BL_E!L48+FC_OTH_CP_CR_E!L48+FC_OTH_CP_BT_E!L48+FC_OTH_CP_IT_E!L48</f>
        <v>0</v>
      </c>
      <c r="M48" s="10">
        <f>FC_OTH_CP_SH_E!M48+FC_OTH_CP_SC_E!M48+FC_OTH_CP_HW_E!M48+FC_OTH_CP_CA_E!M48+FC_OTH_CP_VE_E!M48+FC_OTH_CP_SL_E!M48+FC_OTH_CP_BL_E!M48+FC_OTH_CP_CR_E!M48+FC_OTH_CP_BT_E!M48+FC_OTH_CP_IT_E!M48</f>
        <v>0</v>
      </c>
      <c r="N48" s="10">
        <f>FC_OTH_CP_SH_E!N48+FC_OTH_CP_SC_E!N48+FC_OTH_CP_HW_E!N48+FC_OTH_CP_CA_E!N48+FC_OTH_CP_VE_E!N48+FC_OTH_CP_SL_E!N48+FC_OTH_CP_BL_E!N48+FC_OTH_CP_CR_E!N48+FC_OTH_CP_BT_E!N48+FC_OTH_CP_IT_E!N48</f>
        <v>0</v>
      </c>
      <c r="O48" s="10">
        <f>FC_OTH_CP_SH_E!O48+FC_OTH_CP_SC_E!O48+FC_OTH_CP_HW_E!O48+FC_OTH_CP_CA_E!O48+FC_OTH_CP_VE_E!O48+FC_OTH_CP_SL_E!O48+FC_OTH_CP_BL_E!O48+FC_OTH_CP_CR_E!O48+FC_OTH_CP_BT_E!O48+FC_OTH_CP_IT_E!O48</f>
        <v>0</v>
      </c>
      <c r="P48" s="10">
        <f>FC_OTH_CP_SH_E!P48+FC_OTH_CP_SC_E!P48+FC_OTH_CP_HW_E!P48+FC_OTH_CP_CA_E!P48+FC_OTH_CP_VE_E!P48+FC_OTH_CP_SL_E!P48+FC_OTH_CP_BL_E!P48+FC_OTH_CP_CR_E!P48+FC_OTH_CP_BT_E!P48+FC_OTH_CP_IT_E!P48</f>
        <v>0</v>
      </c>
      <c r="Q48" s="10">
        <f>FC_OTH_CP_SH_E!Q48+FC_OTH_CP_SC_E!Q48+FC_OTH_CP_HW_E!Q48+FC_OTH_CP_CA_E!Q48+FC_OTH_CP_VE_E!Q48+FC_OTH_CP_SL_E!Q48+FC_OTH_CP_BL_E!Q48+FC_OTH_CP_CR_E!Q48+FC_OTH_CP_BT_E!Q48+FC_OTH_CP_IT_E!Q48</f>
        <v>0</v>
      </c>
      <c r="R48" s="10">
        <f>FC_OTH_CP_SH_E!R48+FC_OTH_CP_SC_E!R48+FC_OTH_CP_HW_E!R48+FC_OTH_CP_CA_E!R48+FC_OTH_CP_VE_E!R48+FC_OTH_CP_SL_E!R48+FC_OTH_CP_BL_E!R48+FC_OTH_CP_CR_E!R48+FC_OTH_CP_BT_E!R48+FC_OTH_CP_IT_E!R48</f>
        <v>0</v>
      </c>
      <c r="S48" s="10">
        <f>FC_OTH_CP_SH_E!S48+FC_OTH_CP_SC_E!S48+FC_OTH_CP_HW_E!S48+FC_OTH_CP_CA_E!S48+FC_OTH_CP_VE_E!S48+FC_OTH_CP_SL_E!S48+FC_OTH_CP_BL_E!S48+FC_OTH_CP_CR_E!S48+FC_OTH_CP_BT_E!S48+FC_OTH_CP_IT_E!S48</f>
        <v>0</v>
      </c>
      <c r="T48" s="10">
        <f>FC_OTH_CP_SH_E!T48+FC_OTH_CP_SC_E!T48+FC_OTH_CP_HW_E!T48+FC_OTH_CP_CA_E!T48+FC_OTH_CP_VE_E!T48+FC_OTH_CP_SL_E!T48+FC_OTH_CP_BL_E!T48+FC_OTH_CP_CR_E!T48+FC_OTH_CP_BT_E!T48+FC_OTH_CP_IT_E!T48</f>
        <v>0</v>
      </c>
      <c r="U48" s="10">
        <f>FC_OTH_CP_SH_E!U48+FC_OTH_CP_SC_E!U48+FC_OTH_CP_HW_E!U48+FC_OTH_CP_CA_E!U48+FC_OTH_CP_VE_E!U48+FC_OTH_CP_SL_E!U48+FC_OTH_CP_BL_E!U48+FC_OTH_CP_CR_E!U48+FC_OTH_CP_BT_E!U48+FC_OTH_CP_IT_E!U48</f>
        <v>0</v>
      </c>
      <c r="V48" s="10">
        <f>FC_OTH_CP_SH_E!V48+FC_OTH_CP_SC_E!V48+FC_OTH_CP_HW_E!V48+FC_OTH_CP_CA_E!V48+FC_OTH_CP_VE_E!V48+FC_OTH_CP_SL_E!V48+FC_OTH_CP_BL_E!V48+FC_OTH_CP_CR_E!V48+FC_OTH_CP_BT_E!V48+FC_OTH_CP_IT_E!V48</f>
        <v>0</v>
      </c>
      <c r="W48" s="10">
        <f>FC_OTH_CP_SH_E!W48+FC_OTH_CP_SC_E!W48+FC_OTH_CP_HW_E!W48+FC_OTH_CP_CA_E!W48+FC_OTH_CP_VE_E!W48+FC_OTH_CP_SL_E!W48+FC_OTH_CP_BL_E!W48+FC_OTH_CP_CR_E!W48+FC_OTH_CP_BT_E!W48+FC_OTH_CP_IT_E!W48</f>
        <v>0</v>
      </c>
      <c r="X48" s="10">
        <f>FC_OTH_CP_SH_E!X48+FC_OTH_CP_SC_E!X48+FC_OTH_CP_HW_E!X48+FC_OTH_CP_CA_E!X48+FC_OTH_CP_VE_E!X48+FC_OTH_CP_SL_E!X48+FC_OTH_CP_BL_E!X48+FC_OTH_CP_CR_E!X48+FC_OTH_CP_BT_E!X48+FC_OTH_CP_IT_E!X48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FC_OTH_CP_SH_E!C49+FC_OTH_CP_SC_E!C49+FC_OTH_CP_HW_E!C49+FC_OTH_CP_CA_E!C49+FC_OTH_CP_VE_E!C49+FC_OTH_CP_SL_E!C49+FC_OTH_CP_BL_E!C49+FC_OTH_CP_CR_E!C49+FC_OTH_CP_BT_E!C49+FC_OTH_CP_IT_E!C49</f>
        <v>0</v>
      </c>
      <c r="D49" s="10">
        <f>FC_OTH_CP_SH_E!D49+FC_OTH_CP_SC_E!D49+FC_OTH_CP_HW_E!D49+FC_OTH_CP_CA_E!D49+FC_OTH_CP_VE_E!D49+FC_OTH_CP_SL_E!D49+FC_OTH_CP_BL_E!D49+FC_OTH_CP_CR_E!D49+FC_OTH_CP_BT_E!D49+FC_OTH_CP_IT_E!D49</f>
        <v>0</v>
      </c>
      <c r="E49" s="10">
        <f>FC_OTH_CP_SH_E!E49+FC_OTH_CP_SC_E!E49+FC_OTH_CP_HW_E!E49+FC_OTH_CP_CA_E!E49+FC_OTH_CP_VE_E!E49+FC_OTH_CP_SL_E!E49+FC_OTH_CP_BL_E!E49+FC_OTH_CP_CR_E!E49+FC_OTH_CP_BT_E!E49+FC_OTH_CP_IT_E!E49</f>
        <v>0</v>
      </c>
      <c r="F49" s="10">
        <f>FC_OTH_CP_SH_E!F49+FC_OTH_CP_SC_E!F49+FC_OTH_CP_HW_E!F49+FC_OTH_CP_CA_E!F49+FC_OTH_CP_VE_E!F49+FC_OTH_CP_SL_E!F49+FC_OTH_CP_BL_E!F49+FC_OTH_CP_CR_E!F49+FC_OTH_CP_BT_E!F49+FC_OTH_CP_IT_E!F49</f>
        <v>0</v>
      </c>
      <c r="G49" s="10">
        <f>FC_OTH_CP_SH_E!G49+FC_OTH_CP_SC_E!G49+FC_OTH_CP_HW_E!G49+FC_OTH_CP_CA_E!G49+FC_OTH_CP_VE_E!G49+FC_OTH_CP_SL_E!G49+FC_OTH_CP_BL_E!G49+FC_OTH_CP_CR_E!G49+FC_OTH_CP_BT_E!G49+FC_OTH_CP_IT_E!G49</f>
        <v>0</v>
      </c>
      <c r="H49" s="10">
        <f>FC_OTH_CP_SH_E!H49+FC_OTH_CP_SC_E!H49+FC_OTH_CP_HW_E!H49+FC_OTH_CP_CA_E!H49+FC_OTH_CP_VE_E!H49+FC_OTH_CP_SL_E!H49+FC_OTH_CP_BL_E!H49+FC_OTH_CP_CR_E!H49+FC_OTH_CP_BT_E!H49+FC_OTH_CP_IT_E!H49</f>
        <v>0</v>
      </c>
      <c r="I49" s="10">
        <f>FC_OTH_CP_SH_E!I49+FC_OTH_CP_SC_E!I49+FC_OTH_CP_HW_E!I49+FC_OTH_CP_CA_E!I49+FC_OTH_CP_VE_E!I49+FC_OTH_CP_SL_E!I49+FC_OTH_CP_BL_E!I49+FC_OTH_CP_CR_E!I49+FC_OTH_CP_BT_E!I49+FC_OTH_CP_IT_E!I49</f>
        <v>0</v>
      </c>
      <c r="J49" s="10">
        <f>FC_OTH_CP_SH_E!J49+FC_OTH_CP_SC_E!J49+FC_OTH_CP_HW_E!J49+FC_OTH_CP_CA_E!J49+FC_OTH_CP_VE_E!J49+FC_OTH_CP_SL_E!J49+FC_OTH_CP_BL_E!J49+FC_OTH_CP_CR_E!J49+FC_OTH_CP_BT_E!J49+FC_OTH_CP_IT_E!J49</f>
        <v>0</v>
      </c>
      <c r="K49" s="10">
        <f>FC_OTH_CP_SH_E!K49+FC_OTH_CP_SC_E!K49+FC_OTH_CP_HW_E!K49+FC_OTH_CP_CA_E!K49+FC_OTH_CP_VE_E!K49+FC_OTH_CP_SL_E!K49+FC_OTH_CP_BL_E!K49+FC_OTH_CP_CR_E!K49+FC_OTH_CP_BT_E!K49+FC_OTH_CP_IT_E!K49</f>
        <v>0</v>
      </c>
      <c r="L49" s="10">
        <f>FC_OTH_CP_SH_E!L49+FC_OTH_CP_SC_E!L49+FC_OTH_CP_HW_E!L49+FC_OTH_CP_CA_E!L49+FC_OTH_CP_VE_E!L49+FC_OTH_CP_SL_E!L49+FC_OTH_CP_BL_E!L49+FC_OTH_CP_CR_E!L49+FC_OTH_CP_BT_E!L49+FC_OTH_CP_IT_E!L49</f>
        <v>0</v>
      </c>
      <c r="M49" s="10">
        <f>FC_OTH_CP_SH_E!M49+FC_OTH_CP_SC_E!M49+FC_OTH_CP_HW_E!M49+FC_OTH_CP_CA_E!M49+FC_OTH_CP_VE_E!M49+FC_OTH_CP_SL_E!M49+FC_OTH_CP_BL_E!M49+FC_OTH_CP_CR_E!M49+FC_OTH_CP_BT_E!M49+FC_OTH_CP_IT_E!M49</f>
        <v>0</v>
      </c>
      <c r="N49" s="10">
        <f>FC_OTH_CP_SH_E!N49+FC_OTH_CP_SC_E!N49+FC_OTH_CP_HW_E!N49+FC_OTH_CP_CA_E!N49+FC_OTH_CP_VE_E!N49+FC_OTH_CP_SL_E!N49+FC_OTH_CP_BL_E!N49+FC_OTH_CP_CR_E!N49+FC_OTH_CP_BT_E!N49+FC_OTH_CP_IT_E!N49</f>
        <v>0</v>
      </c>
      <c r="O49" s="10">
        <f>FC_OTH_CP_SH_E!O49+FC_OTH_CP_SC_E!O49+FC_OTH_CP_HW_E!O49+FC_OTH_CP_CA_E!O49+FC_OTH_CP_VE_E!O49+FC_OTH_CP_SL_E!O49+FC_OTH_CP_BL_E!O49+FC_OTH_CP_CR_E!O49+FC_OTH_CP_BT_E!O49+FC_OTH_CP_IT_E!O49</f>
        <v>0</v>
      </c>
      <c r="P49" s="10">
        <f>FC_OTH_CP_SH_E!P49+FC_OTH_CP_SC_E!P49+FC_OTH_CP_HW_E!P49+FC_OTH_CP_CA_E!P49+FC_OTH_CP_VE_E!P49+FC_OTH_CP_SL_E!P49+FC_OTH_CP_BL_E!P49+FC_OTH_CP_CR_E!P49+FC_OTH_CP_BT_E!P49+FC_OTH_CP_IT_E!P49</f>
        <v>0</v>
      </c>
      <c r="Q49" s="10">
        <f>FC_OTH_CP_SH_E!Q49+FC_OTH_CP_SC_E!Q49+FC_OTH_CP_HW_E!Q49+FC_OTH_CP_CA_E!Q49+FC_OTH_CP_VE_E!Q49+FC_OTH_CP_SL_E!Q49+FC_OTH_CP_BL_E!Q49+FC_OTH_CP_CR_E!Q49+FC_OTH_CP_BT_E!Q49+FC_OTH_CP_IT_E!Q49</f>
        <v>0</v>
      </c>
      <c r="R49" s="10">
        <f>FC_OTH_CP_SH_E!R49+FC_OTH_CP_SC_E!R49+FC_OTH_CP_HW_E!R49+FC_OTH_CP_CA_E!R49+FC_OTH_CP_VE_E!R49+FC_OTH_CP_SL_E!R49+FC_OTH_CP_BL_E!R49+FC_OTH_CP_CR_E!R49+FC_OTH_CP_BT_E!R49+FC_OTH_CP_IT_E!R49</f>
        <v>0</v>
      </c>
      <c r="S49" s="10">
        <f>FC_OTH_CP_SH_E!S49+FC_OTH_CP_SC_E!S49+FC_OTH_CP_HW_E!S49+FC_OTH_CP_CA_E!S49+FC_OTH_CP_VE_E!S49+FC_OTH_CP_SL_E!S49+FC_OTH_CP_BL_E!S49+FC_OTH_CP_CR_E!S49+FC_OTH_CP_BT_E!S49+FC_OTH_CP_IT_E!S49</f>
        <v>0</v>
      </c>
      <c r="T49" s="10">
        <f>FC_OTH_CP_SH_E!T49+FC_OTH_CP_SC_E!T49+FC_OTH_CP_HW_E!T49+FC_OTH_CP_CA_E!T49+FC_OTH_CP_VE_E!T49+FC_OTH_CP_SL_E!T49+FC_OTH_CP_BL_E!T49+FC_OTH_CP_CR_E!T49+FC_OTH_CP_BT_E!T49+FC_OTH_CP_IT_E!T49</f>
        <v>0</v>
      </c>
      <c r="U49" s="10">
        <f>FC_OTH_CP_SH_E!U49+FC_OTH_CP_SC_E!U49+FC_OTH_CP_HW_E!U49+FC_OTH_CP_CA_E!U49+FC_OTH_CP_VE_E!U49+FC_OTH_CP_SL_E!U49+FC_OTH_CP_BL_E!U49+FC_OTH_CP_CR_E!U49+FC_OTH_CP_BT_E!U49+FC_OTH_CP_IT_E!U49</f>
        <v>0</v>
      </c>
      <c r="V49" s="10">
        <f>FC_OTH_CP_SH_E!V49+FC_OTH_CP_SC_E!V49+FC_OTH_CP_HW_E!V49+FC_OTH_CP_CA_E!V49+FC_OTH_CP_VE_E!V49+FC_OTH_CP_SL_E!V49+FC_OTH_CP_BL_E!V49+FC_OTH_CP_CR_E!V49+FC_OTH_CP_BT_E!V49+FC_OTH_CP_IT_E!V49</f>
        <v>0</v>
      </c>
      <c r="W49" s="10">
        <f>FC_OTH_CP_SH_E!W49+FC_OTH_CP_SC_E!W49+FC_OTH_CP_HW_E!W49+FC_OTH_CP_CA_E!W49+FC_OTH_CP_VE_E!W49+FC_OTH_CP_SL_E!W49+FC_OTH_CP_BL_E!W49+FC_OTH_CP_CR_E!W49+FC_OTH_CP_BT_E!W49+FC_OTH_CP_IT_E!W49</f>
        <v>0</v>
      </c>
      <c r="X49" s="10">
        <f>FC_OTH_CP_SH_E!X49+FC_OTH_CP_SC_E!X49+FC_OTH_CP_HW_E!X49+FC_OTH_CP_CA_E!X49+FC_OTH_CP_VE_E!X49+FC_OTH_CP_SL_E!X49+FC_OTH_CP_BL_E!X49+FC_OTH_CP_CR_E!X49+FC_OTH_CP_BT_E!X49+FC_OTH_CP_IT_E!X49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FC_OTH_CP_SH_E!C50+FC_OTH_CP_SC_E!C50+FC_OTH_CP_HW_E!C50+FC_OTH_CP_CA_E!C50+FC_OTH_CP_VE_E!C50+FC_OTH_CP_SL_E!C50+FC_OTH_CP_BL_E!C50+FC_OTH_CP_CR_E!C50+FC_OTH_CP_BT_E!C50+FC_OTH_CP_IT_E!C50</f>
        <v>0</v>
      </c>
      <c r="D50" s="10">
        <f>FC_OTH_CP_SH_E!D50+FC_OTH_CP_SC_E!D50+FC_OTH_CP_HW_E!D50+FC_OTH_CP_CA_E!D50+FC_OTH_CP_VE_E!D50+FC_OTH_CP_SL_E!D50+FC_OTH_CP_BL_E!D50+FC_OTH_CP_CR_E!D50+FC_OTH_CP_BT_E!D50+FC_OTH_CP_IT_E!D50</f>
        <v>0</v>
      </c>
      <c r="E50" s="10">
        <f>FC_OTH_CP_SH_E!E50+FC_OTH_CP_SC_E!E50+FC_OTH_CP_HW_E!E50+FC_OTH_CP_CA_E!E50+FC_OTH_CP_VE_E!E50+FC_OTH_CP_SL_E!E50+FC_OTH_CP_BL_E!E50+FC_OTH_CP_CR_E!E50+FC_OTH_CP_BT_E!E50+FC_OTH_CP_IT_E!E50</f>
        <v>0</v>
      </c>
      <c r="F50" s="10">
        <f>FC_OTH_CP_SH_E!F50+FC_OTH_CP_SC_E!F50+FC_OTH_CP_HW_E!F50+FC_OTH_CP_CA_E!F50+FC_OTH_CP_VE_E!F50+FC_OTH_CP_SL_E!F50+FC_OTH_CP_BL_E!F50+FC_OTH_CP_CR_E!F50+FC_OTH_CP_BT_E!F50+FC_OTH_CP_IT_E!F50</f>
        <v>0</v>
      </c>
      <c r="G50" s="10">
        <f>FC_OTH_CP_SH_E!G50+FC_OTH_CP_SC_E!G50+FC_OTH_CP_HW_E!G50+FC_OTH_CP_CA_E!G50+FC_OTH_CP_VE_E!G50+FC_OTH_CP_SL_E!G50+FC_OTH_CP_BL_E!G50+FC_OTH_CP_CR_E!G50+FC_OTH_CP_BT_E!G50+FC_OTH_CP_IT_E!G50</f>
        <v>0</v>
      </c>
      <c r="H50" s="10">
        <f>FC_OTH_CP_SH_E!H50+FC_OTH_CP_SC_E!H50+FC_OTH_CP_HW_E!H50+FC_OTH_CP_CA_E!H50+FC_OTH_CP_VE_E!H50+FC_OTH_CP_SL_E!H50+FC_OTH_CP_BL_E!H50+FC_OTH_CP_CR_E!H50+FC_OTH_CP_BT_E!H50+FC_OTH_CP_IT_E!H50</f>
        <v>0</v>
      </c>
      <c r="I50" s="10">
        <f>FC_OTH_CP_SH_E!I50+FC_OTH_CP_SC_E!I50+FC_OTH_CP_HW_E!I50+FC_OTH_CP_CA_E!I50+FC_OTH_CP_VE_E!I50+FC_OTH_CP_SL_E!I50+FC_OTH_CP_BL_E!I50+FC_OTH_CP_CR_E!I50+FC_OTH_CP_BT_E!I50+FC_OTH_CP_IT_E!I50</f>
        <v>0</v>
      </c>
      <c r="J50" s="10">
        <f>FC_OTH_CP_SH_E!J50+FC_OTH_CP_SC_E!J50+FC_OTH_CP_HW_E!J50+FC_OTH_CP_CA_E!J50+FC_OTH_CP_VE_E!J50+FC_OTH_CP_SL_E!J50+FC_OTH_CP_BL_E!J50+FC_OTH_CP_CR_E!J50+FC_OTH_CP_BT_E!J50+FC_OTH_CP_IT_E!J50</f>
        <v>0</v>
      </c>
      <c r="K50" s="10">
        <f>FC_OTH_CP_SH_E!K50+FC_OTH_CP_SC_E!K50+FC_OTH_CP_HW_E!K50+FC_OTH_CP_CA_E!K50+FC_OTH_CP_VE_E!K50+FC_OTH_CP_SL_E!K50+FC_OTH_CP_BL_E!K50+FC_OTH_CP_CR_E!K50+FC_OTH_CP_BT_E!K50+FC_OTH_CP_IT_E!K50</f>
        <v>0</v>
      </c>
      <c r="L50" s="10">
        <f>FC_OTH_CP_SH_E!L50+FC_OTH_CP_SC_E!L50+FC_OTH_CP_HW_E!L50+FC_OTH_CP_CA_E!L50+FC_OTH_CP_VE_E!L50+FC_OTH_CP_SL_E!L50+FC_OTH_CP_BL_E!L50+FC_OTH_CP_CR_E!L50+FC_OTH_CP_BT_E!L50+FC_OTH_CP_IT_E!L50</f>
        <v>0</v>
      </c>
      <c r="M50" s="10">
        <f>FC_OTH_CP_SH_E!M50+FC_OTH_CP_SC_E!M50+FC_OTH_CP_HW_E!M50+FC_OTH_CP_CA_E!M50+FC_OTH_CP_VE_E!M50+FC_OTH_CP_SL_E!M50+FC_OTH_CP_BL_E!M50+FC_OTH_CP_CR_E!M50+FC_OTH_CP_BT_E!M50+FC_OTH_CP_IT_E!M50</f>
        <v>0</v>
      </c>
      <c r="N50" s="10">
        <f>FC_OTH_CP_SH_E!N50+FC_OTH_CP_SC_E!N50+FC_OTH_CP_HW_E!N50+FC_OTH_CP_CA_E!N50+FC_OTH_CP_VE_E!N50+FC_OTH_CP_SL_E!N50+FC_OTH_CP_BL_E!N50+FC_OTH_CP_CR_E!N50+FC_OTH_CP_BT_E!N50+FC_OTH_CP_IT_E!N50</f>
        <v>0</v>
      </c>
      <c r="O50" s="10">
        <f>FC_OTH_CP_SH_E!O50+FC_OTH_CP_SC_E!O50+FC_OTH_CP_HW_E!O50+FC_OTH_CP_CA_E!O50+FC_OTH_CP_VE_E!O50+FC_OTH_CP_SL_E!O50+FC_OTH_CP_BL_E!O50+FC_OTH_CP_CR_E!O50+FC_OTH_CP_BT_E!O50+FC_OTH_CP_IT_E!O50</f>
        <v>0</v>
      </c>
      <c r="P50" s="10">
        <f>FC_OTH_CP_SH_E!P50+FC_OTH_CP_SC_E!P50+FC_OTH_CP_HW_E!P50+FC_OTH_CP_CA_E!P50+FC_OTH_CP_VE_E!P50+FC_OTH_CP_SL_E!P50+FC_OTH_CP_BL_E!P50+FC_OTH_CP_CR_E!P50+FC_OTH_CP_BT_E!P50+FC_OTH_CP_IT_E!P50</f>
        <v>0</v>
      </c>
      <c r="Q50" s="10">
        <f>FC_OTH_CP_SH_E!Q50+FC_OTH_CP_SC_E!Q50+FC_OTH_CP_HW_E!Q50+FC_OTH_CP_CA_E!Q50+FC_OTH_CP_VE_E!Q50+FC_OTH_CP_SL_E!Q50+FC_OTH_CP_BL_E!Q50+FC_OTH_CP_CR_E!Q50+FC_OTH_CP_BT_E!Q50+FC_OTH_CP_IT_E!Q50</f>
        <v>0</v>
      </c>
      <c r="R50" s="10">
        <f>FC_OTH_CP_SH_E!R50+FC_OTH_CP_SC_E!R50+FC_OTH_CP_HW_E!R50+FC_OTH_CP_CA_E!R50+FC_OTH_CP_VE_E!R50+FC_OTH_CP_SL_E!R50+FC_OTH_CP_BL_E!R50+FC_OTH_CP_CR_E!R50+FC_OTH_CP_BT_E!R50+FC_OTH_CP_IT_E!R50</f>
        <v>0</v>
      </c>
      <c r="S50" s="10">
        <f>FC_OTH_CP_SH_E!S50+FC_OTH_CP_SC_E!S50+FC_OTH_CP_HW_E!S50+FC_OTH_CP_CA_E!S50+FC_OTH_CP_VE_E!S50+FC_OTH_CP_SL_E!S50+FC_OTH_CP_BL_E!S50+FC_OTH_CP_CR_E!S50+FC_OTH_CP_BT_E!S50+FC_OTH_CP_IT_E!S50</f>
        <v>0</v>
      </c>
      <c r="T50" s="10">
        <f>FC_OTH_CP_SH_E!T50+FC_OTH_CP_SC_E!T50+FC_OTH_CP_HW_E!T50+FC_OTH_CP_CA_E!T50+FC_OTH_CP_VE_E!T50+FC_OTH_CP_SL_E!T50+FC_OTH_CP_BL_E!T50+FC_OTH_CP_CR_E!T50+FC_OTH_CP_BT_E!T50+FC_OTH_CP_IT_E!T50</f>
        <v>0</v>
      </c>
      <c r="U50" s="10">
        <f>FC_OTH_CP_SH_E!U50+FC_OTH_CP_SC_E!U50+FC_OTH_CP_HW_E!U50+FC_OTH_CP_CA_E!U50+FC_OTH_CP_VE_E!U50+FC_OTH_CP_SL_E!U50+FC_OTH_CP_BL_E!U50+FC_OTH_CP_CR_E!U50+FC_OTH_CP_BT_E!U50+FC_OTH_CP_IT_E!U50</f>
        <v>0</v>
      </c>
      <c r="V50" s="10">
        <f>FC_OTH_CP_SH_E!V50+FC_OTH_CP_SC_E!V50+FC_OTH_CP_HW_E!V50+FC_OTH_CP_CA_E!V50+FC_OTH_CP_VE_E!V50+FC_OTH_CP_SL_E!V50+FC_OTH_CP_BL_E!V50+FC_OTH_CP_CR_E!V50+FC_OTH_CP_BT_E!V50+FC_OTH_CP_IT_E!V50</f>
        <v>0.2954428202923472</v>
      </c>
      <c r="W50" s="10">
        <f>FC_OTH_CP_SH_E!W50+FC_OTH_CP_SC_E!W50+FC_OTH_CP_HW_E!W50+FC_OTH_CP_CA_E!W50+FC_OTH_CP_VE_E!W50+FC_OTH_CP_SL_E!W50+FC_OTH_CP_BL_E!W50+FC_OTH_CP_CR_E!W50+FC_OTH_CP_BT_E!W50+FC_OTH_CP_IT_E!W50</f>
        <v>0.1824591573516767</v>
      </c>
      <c r="X50" s="10">
        <f>FC_OTH_CP_SH_E!X50+FC_OTH_CP_SC_E!X50+FC_OTH_CP_HW_E!X50+FC_OTH_CP_CA_E!X50+FC_OTH_CP_VE_E!X50+FC_OTH_CP_SL_E!X50+FC_OTH_CP_BL_E!X50+FC_OTH_CP_CR_E!X50+FC_OTH_CP_BT_E!X50+FC_OTH_CP_IT_E!X50</f>
        <v>6.362854686156493E-3</v>
      </c>
    </row>
    <row r="51" spans="1:24" ht="11.25" customHeight="1" x14ac:dyDescent="0.2">
      <c r="A51" s="35" t="s">
        <v>89</v>
      </c>
      <c r="B51" s="36" t="s">
        <v>90</v>
      </c>
      <c r="C51" s="37">
        <f>FC_OTH_CP_SH_E!C51+FC_OTH_CP_SC_E!C51+FC_OTH_CP_HW_E!C51+FC_OTH_CP_CA_E!C51+FC_OTH_CP_VE_E!C51+FC_OTH_CP_SL_E!C51+FC_OTH_CP_BL_E!C51+FC_OTH_CP_CR_E!C51+FC_OTH_CP_BT_E!C51+FC_OTH_CP_IT_E!C51</f>
        <v>3227.3323301805672</v>
      </c>
      <c r="D51" s="37">
        <f>FC_OTH_CP_SH_E!D51+FC_OTH_CP_SC_E!D51+FC_OTH_CP_HW_E!D51+FC_OTH_CP_CA_E!D51+FC_OTH_CP_VE_E!D51+FC_OTH_CP_SL_E!D51+FC_OTH_CP_BL_E!D51+FC_OTH_CP_CR_E!D51+FC_OTH_CP_BT_E!D51+FC_OTH_CP_IT_E!D51</f>
        <v>3475.052880481514</v>
      </c>
      <c r="E51" s="37">
        <f>FC_OTH_CP_SH_E!E51+FC_OTH_CP_SC_E!E51+FC_OTH_CP_HW_E!E51+FC_OTH_CP_CA_E!E51+FC_OTH_CP_VE_E!E51+FC_OTH_CP_SL_E!E51+FC_OTH_CP_BL_E!E51+FC_OTH_CP_CR_E!E51+FC_OTH_CP_BT_E!E51+FC_OTH_CP_IT_E!E51</f>
        <v>3269.0346517626831</v>
      </c>
      <c r="F51" s="37">
        <f>FC_OTH_CP_SH_E!F51+FC_OTH_CP_SC_E!F51+FC_OTH_CP_HW_E!F51+FC_OTH_CP_CA_E!F51+FC_OTH_CP_VE_E!F51+FC_OTH_CP_SL_E!F51+FC_OTH_CP_BL_E!F51+FC_OTH_CP_CR_E!F51+FC_OTH_CP_BT_E!F51+FC_OTH_CP_IT_E!F51</f>
        <v>3507.8558899398113</v>
      </c>
      <c r="G51" s="37">
        <f>FC_OTH_CP_SH_E!G51+FC_OTH_CP_SC_E!G51+FC_OTH_CP_HW_E!G51+FC_OTH_CP_CA_E!G51+FC_OTH_CP_VE_E!G51+FC_OTH_CP_SL_E!G51+FC_OTH_CP_BL_E!G51+FC_OTH_CP_CR_E!G51+FC_OTH_CP_BT_E!G51+FC_OTH_CP_IT_E!G51</f>
        <v>3864.8624247635421</v>
      </c>
      <c r="H51" s="37">
        <f>FC_OTH_CP_SH_E!H51+FC_OTH_CP_SC_E!H51+FC_OTH_CP_HW_E!H51+FC_OTH_CP_CA_E!H51+FC_OTH_CP_VE_E!H51+FC_OTH_CP_SL_E!H51+FC_OTH_CP_BL_E!H51+FC_OTH_CP_CR_E!H51+FC_OTH_CP_BT_E!H51+FC_OTH_CP_IT_E!H51</f>
        <v>3523.1180567497845</v>
      </c>
      <c r="I51" s="37">
        <f>FC_OTH_CP_SH_E!I51+FC_OTH_CP_SC_E!I51+FC_OTH_CP_HW_E!I51+FC_OTH_CP_CA_E!I51+FC_OTH_CP_VE_E!I51+FC_OTH_CP_SL_E!I51+FC_OTH_CP_BL_E!I51+FC_OTH_CP_CR_E!I51+FC_OTH_CP_BT_E!I51+FC_OTH_CP_IT_E!I51</f>
        <v>3525.547119518485</v>
      </c>
      <c r="J51" s="37">
        <f>FC_OTH_CP_SH_E!J51+FC_OTH_CP_SC_E!J51+FC_OTH_CP_HW_E!J51+FC_OTH_CP_CA_E!J51+FC_OTH_CP_VE_E!J51+FC_OTH_CP_SL_E!J51+FC_OTH_CP_BL_E!J51+FC_OTH_CP_CR_E!J51+FC_OTH_CP_BT_E!J51+FC_OTH_CP_IT_E!J51</f>
        <v>3150.5914015477206</v>
      </c>
      <c r="K51" s="37">
        <f>FC_OTH_CP_SH_E!K51+FC_OTH_CP_SC_E!K51+FC_OTH_CP_HW_E!K51+FC_OTH_CP_CA_E!K51+FC_OTH_CP_VE_E!K51+FC_OTH_CP_SL_E!K51+FC_OTH_CP_BL_E!K51+FC_OTH_CP_CR_E!K51+FC_OTH_CP_BT_E!K51+FC_OTH_CP_IT_E!K51</f>
        <v>3436.0375752364575</v>
      </c>
      <c r="L51" s="37">
        <f>FC_OTH_CP_SH_E!L51+FC_OTH_CP_SC_E!L51+FC_OTH_CP_HW_E!L51+FC_OTH_CP_CA_E!L51+FC_OTH_CP_VE_E!L51+FC_OTH_CP_SL_E!L51+FC_OTH_CP_BL_E!L51+FC_OTH_CP_CR_E!L51+FC_OTH_CP_BT_E!L51+FC_OTH_CP_IT_E!L51</f>
        <v>3535.3278589853817</v>
      </c>
      <c r="M51" s="37">
        <f>FC_OTH_CP_SH_E!M51+FC_OTH_CP_SC_E!M51+FC_OTH_CP_HW_E!M51+FC_OTH_CP_CA_E!M51+FC_OTH_CP_VE_E!M51+FC_OTH_CP_SL_E!M51+FC_OTH_CP_BL_E!M51+FC_OTH_CP_CR_E!M51+FC_OTH_CP_BT_E!M51+FC_OTH_CP_IT_E!M51</f>
        <v>4040.8722269991408</v>
      </c>
      <c r="N51" s="37">
        <f>FC_OTH_CP_SH_E!N51+FC_OTH_CP_SC_E!N51+FC_OTH_CP_HW_E!N51+FC_OTH_CP_CA_E!N51+FC_OTH_CP_VE_E!N51+FC_OTH_CP_SL_E!N51+FC_OTH_CP_BL_E!N51+FC_OTH_CP_CR_E!N51+FC_OTH_CP_BT_E!N51+FC_OTH_CP_IT_E!N51</f>
        <v>3226.8379191745476</v>
      </c>
      <c r="O51" s="37">
        <f>FC_OTH_CP_SH_E!O51+FC_OTH_CP_SC_E!O51+FC_OTH_CP_HW_E!O51+FC_OTH_CP_CA_E!O51+FC_OTH_CP_VE_E!O51+FC_OTH_CP_SL_E!O51+FC_OTH_CP_BL_E!O51+FC_OTH_CP_CR_E!O51+FC_OTH_CP_BT_E!O51+FC_OTH_CP_IT_E!O51</f>
        <v>3638.5089423903705</v>
      </c>
      <c r="P51" s="37">
        <f>FC_OTH_CP_SH_E!P51+FC_OTH_CP_SC_E!P51+FC_OTH_CP_HW_E!P51+FC_OTH_CP_CA_E!P51+FC_OTH_CP_VE_E!P51+FC_OTH_CP_SL_E!P51+FC_OTH_CP_BL_E!P51+FC_OTH_CP_CR_E!P51+FC_OTH_CP_BT_E!P51+FC_OTH_CP_IT_E!P51</f>
        <v>3651.8150472914876</v>
      </c>
      <c r="Q51" s="37">
        <f>FC_OTH_CP_SH_E!Q51+FC_OTH_CP_SC_E!Q51+FC_OTH_CP_HW_E!Q51+FC_OTH_CP_CA_E!Q51+FC_OTH_CP_VE_E!Q51+FC_OTH_CP_SL_E!Q51+FC_OTH_CP_BL_E!Q51+FC_OTH_CP_CR_E!Q51+FC_OTH_CP_BT_E!Q51+FC_OTH_CP_IT_E!Q51</f>
        <v>2891.6068787618215</v>
      </c>
      <c r="R51" s="37">
        <f>FC_OTH_CP_SH_E!R51+FC_OTH_CP_SC_E!R51+FC_OTH_CP_HW_E!R51+FC_OTH_CP_CA_E!R51+FC_OTH_CP_VE_E!R51+FC_OTH_CP_SL_E!R51+FC_OTH_CP_BL_E!R51+FC_OTH_CP_CR_E!R51+FC_OTH_CP_BT_E!R51+FC_OTH_CP_IT_E!R51</f>
        <v>3116.8085124677536</v>
      </c>
      <c r="S51" s="37">
        <f>FC_OTH_CP_SH_E!S51+FC_OTH_CP_SC_E!S51+FC_OTH_CP_HW_E!S51+FC_OTH_CP_CA_E!S51+FC_OTH_CP_VE_E!S51+FC_OTH_CP_SL_E!S51+FC_OTH_CP_BL_E!S51+FC_OTH_CP_CR_E!S51+FC_OTH_CP_BT_E!S51+FC_OTH_CP_IT_E!S51</f>
        <v>3130.236285468613</v>
      </c>
      <c r="T51" s="37">
        <f>FC_OTH_CP_SH_E!T51+FC_OTH_CP_SC_E!T51+FC_OTH_CP_HW_E!T51+FC_OTH_CP_CA_E!T51+FC_OTH_CP_VE_E!T51+FC_OTH_CP_SL_E!T51+FC_OTH_CP_BL_E!T51+FC_OTH_CP_CR_E!T51+FC_OTH_CP_BT_E!T51+FC_OTH_CP_IT_E!T51</f>
        <v>3105.9494411006012</v>
      </c>
      <c r="U51" s="37">
        <f>FC_OTH_CP_SH_E!U51+FC_OTH_CP_SC_E!U51+FC_OTH_CP_HW_E!U51+FC_OTH_CP_CA_E!U51+FC_OTH_CP_VE_E!U51+FC_OTH_CP_SL_E!U51+FC_OTH_CP_BL_E!U51+FC_OTH_CP_CR_E!U51+FC_OTH_CP_BT_E!U51+FC_OTH_CP_IT_E!U51</f>
        <v>3007.6519346517648</v>
      </c>
      <c r="V51" s="37">
        <f>FC_OTH_CP_SH_E!V51+FC_OTH_CP_SC_E!V51+FC_OTH_CP_HW_E!V51+FC_OTH_CP_CA_E!V51+FC_OTH_CP_VE_E!V51+FC_OTH_CP_SL_E!V51+FC_OTH_CP_BL_E!V51+FC_OTH_CP_CR_E!V51+FC_OTH_CP_BT_E!V51+FC_OTH_CP_IT_E!V51</f>
        <v>2777.7431642304373</v>
      </c>
      <c r="W51" s="37">
        <f>FC_OTH_CP_SH_E!W51+FC_OTH_CP_SC_E!W51+FC_OTH_CP_HW_E!W51+FC_OTH_CP_CA_E!W51+FC_OTH_CP_VE_E!W51+FC_OTH_CP_SL_E!W51+FC_OTH_CP_BL_E!W51+FC_OTH_CP_CR_E!W51+FC_OTH_CP_BT_E!W51+FC_OTH_CP_IT_E!W51</f>
        <v>2498.2137575236507</v>
      </c>
      <c r="X51" s="37">
        <f>FC_OTH_CP_SH_E!X51+FC_OTH_CP_SC_E!X51+FC_OTH_CP_HW_E!X51+FC_OTH_CP_CA_E!X51+FC_OTH_CP_VE_E!X51+FC_OTH_CP_SL_E!X51+FC_OTH_CP_BL_E!X51+FC_OTH_CP_CR_E!X51+FC_OTH_CP_BT_E!X51+FC_OTH_CP_IT_E!X51</f>
        <v>2726.1655202063621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83.313671539122936</v>
      </c>
      <c r="D52" s="37">
        <f t="shared" ref="D52:W52" si="31">SUM(D53:D70)</f>
        <v>95.797850386930364</v>
      </c>
      <c r="E52" s="37">
        <f t="shared" si="31"/>
        <v>93.299742046431632</v>
      </c>
      <c r="F52" s="37">
        <f t="shared" si="31"/>
        <v>88.727085124677558</v>
      </c>
      <c r="G52" s="37">
        <f t="shared" si="31"/>
        <v>96.699656061908826</v>
      </c>
      <c r="H52" s="37">
        <f t="shared" si="31"/>
        <v>97.235597592433336</v>
      </c>
      <c r="I52" s="37">
        <f t="shared" si="31"/>
        <v>107.58228718830608</v>
      </c>
      <c r="J52" s="37">
        <f t="shared" si="31"/>
        <v>114.69449699054169</v>
      </c>
      <c r="K52" s="37">
        <f t="shared" si="31"/>
        <v>133.87188306104903</v>
      </c>
      <c r="L52" s="37">
        <f t="shared" si="31"/>
        <v>141.84325021496133</v>
      </c>
      <c r="M52" s="37">
        <f t="shared" si="31"/>
        <v>158.55846947549441</v>
      </c>
      <c r="N52" s="37">
        <f t="shared" si="31"/>
        <v>163.51203783319002</v>
      </c>
      <c r="O52" s="37">
        <f t="shared" si="31"/>
        <v>180.40137575236452</v>
      </c>
      <c r="P52" s="37">
        <f t="shared" si="31"/>
        <v>190.10928632846088</v>
      </c>
      <c r="Q52" s="37">
        <f t="shared" si="31"/>
        <v>205.11332760103173</v>
      </c>
      <c r="R52" s="37">
        <f t="shared" si="31"/>
        <v>204.57472055030087</v>
      </c>
      <c r="S52" s="37">
        <f t="shared" si="31"/>
        <v>218.96362854686151</v>
      </c>
      <c r="T52" s="37">
        <f t="shared" si="31"/>
        <v>268.13207222699901</v>
      </c>
      <c r="U52" s="37">
        <f t="shared" si="31"/>
        <v>297.05760963026648</v>
      </c>
      <c r="V52" s="37">
        <f t="shared" si="31"/>
        <v>330.52906276870164</v>
      </c>
      <c r="W52" s="37">
        <f t="shared" si="31"/>
        <v>354.60472914875334</v>
      </c>
      <c r="X52" s="37">
        <f t="shared" ref="X52" si="32">SUM(X53:X70)</f>
        <v>357.43147033533967</v>
      </c>
    </row>
    <row r="53" spans="1:24" ht="11.25" customHeight="1" x14ac:dyDescent="0.2">
      <c r="A53" s="42" t="s">
        <v>93</v>
      </c>
      <c r="B53" s="9" t="s">
        <v>94</v>
      </c>
      <c r="C53" s="10">
        <f>FC_OTH_CP_SH_E!C53+FC_OTH_CP_SC_E!C53+FC_OTH_CP_HW_E!C53+FC_OTH_CP_CA_E!C53+FC_OTH_CP_VE_E!C53+FC_OTH_CP_SL_E!C53+FC_OTH_CP_BL_E!C53+FC_OTH_CP_CR_E!C53+FC_OTH_CP_BT_E!C53+FC_OTH_CP_IT_E!C53</f>
        <v>0</v>
      </c>
      <c r="D53" s="10">
        <f>FC_OTH_CP_SH_E!D53+FC_OTH_CP_SC_E!D53+FC_OTH_CP_HW_E!D53+FC_OTH_CP_CA_E!D53+FC_OTH_CP_VE_E!D53+FC_OTH_CP_SL_E!D53+FC_OTH_CP_BL_E!D53+FC_OTH_CP_CR_E!D53+FC_OTH_CP_BT_E!D53+FC_OTH_CP_IT_E!D53</f>
        <v>0</v>
      </c>
      <c r="E53" s="10">
        <f>FC_OTH_CP_SH_E!E53+FC_OTH_CP_SC_E!E53+FC_OTH_CP_HW_E!E53+FC_OTH_CP_CA_E!E53+FC_OTH_CP_VE_E!E53+FC_OTH_CP_SL_E!E53+FC_OTH_CP_BL_E!E53+FC_OTH_CP_CR_E!E53+FC_OTH_CP_BT_E!E53+FC_OTH_CP_IT_E!E53</f>
        <v>0</v>
      </c>
      <c r="F53" s="10">
        <f>FC_OTH_CP_SH_E!F53+FC_OTH_CP_SC_E!F53+FC_OTH_CP_HW_E!F53+FC_OTH_CP_CA_E!F53+FC_OTH_CP_VE_E!F53+FC_OTH_CP_SL_E!F53+FC_OTH_CP_BL_E!F53+FC_OTH_CP_CR_E!F53+FC_OTH_CP_BT_E!F53+FC_OTH_CP_IT_E!F53</f>
        <v>0</v>
      </c>
      <c r="G53" s="10">
        <f>FC_OTH_CP_SH_E!G53+FC_OTH_CP_SC_E!G53+FC_OTH_CP_HW_E!G53+FC_OTH_CP_CA_E!G53+FC_OTH_CP_VE_E!G53+FC_OTH_CP_SL_E!G53+FC_OTH_CP_BL_E!G53+FC_OTH_CP_CR_E!G53+FC_OTH_CP_BT_E!G53+FC_OTH_CP_IT_E!G53</f>
        <v>0</v>
      </c>
      <c r="H53" s="10">
        <f>FC_OTH_CP_SH_E!H53+FC_OTH_CP_SC_E!H53+FC_OTH_CP_HW_E!H53+FC_OTH_CP_CA_E!H53+FC_OTH_CP_VE_E!H53+FC_OTH_CP_SL_E!H53+FC_OTH_CP_BL_E!H53+FC_OTH_CP_CR_E!H53+FC_OTH_CP_BT_E!H53+FC_OTH_CP_IT_E!H53</f>
        <v>0</v>
      </c>
      <c r="I53" s="10">
        <f>FC_OTH_CP_SH_E!I53+FC_OTH_CP_SC_E!I53+FC_OTH_CP_HW_E!I53+FC_OTH_CP_CA_E!I53+FC_OTH_CP_VE_E!I53+FC_OTH_CP_SL_E!I53+FC_OTH_CP_BL_E!I53+FC_OTH_CP_CR_E!I53+FC_OTH_CP_BT_E!I53+FC_OTH_CP_IT_E!I53</f>
        <v>0</v>
      </c>
      <c r="J53" s="10">
        <f>FC_OTH_CP_SH_E!J53+FC_OTH_CP_SC_E!J53+FC_OTH_CP_HW_E!J53+FC_OTH_CP_CA_E!J53+FC_OTH_CP_VE_E!J53+FC_OTH_CP_SL_E!J53+FC_OTH_CP_BL_E!J53+FC_OTH_CP_CR_E!J53+FC_OTH_CP_BT_E!J53+FC_OTH_CP_IT_E!J53</f>
        <v>0</v>
      </c>
      <c r="K53" s="10">
        <f>FC_OTH_CP_SH_E!K53+FC_OTH_CP_SC_E!K53+FC_OTH_CP_HW_E!K53+FC_OTH_CP_CA_E!K53+FC_OTH_CP_VE_E!K53+FC_OTH_CP_SL_E!K53+FC_OTH_CP_BL_E!K53+FC_OTH_CP_CR_E!K53+FC_OTH_CP_BT_E!K53+FC_OTH_CP_IT_E!K53</f>
        <v>0</v>
      </c>
      <c r="L53" s="10">
        <f>FC_OTH_CP_SH_E!L53+FC_OTH_CP_SC_E!L53+FC_OTH_CP_HW_E!L53+FC_OTH_CP_CA_E!L53+FC_OTH_CP_VE_E!L53+FC_OTH_CP_SL_E!L53+FC_OTH_CP_BL_E!L53+FC_OTH_CP_CR_E!L53+FC_OTH_CP_BT_E!L53+FC_OTH_CP_IT_E!L53</f>
        <v>0</v>
      </c>
      <c r="M53" s="10">
        <f>FC_OTH_CP_SH_E!M53+FC_OTH_CP_SC_E!M53+FC_OTH_CP_HW_E!M53+FC_OTH_CP_CA_E!M53+FC_OTH_CP_VE_E!M53+FC_OTH_CP_SL_E!M53+FC_OTH_CP_BL_E!M53+FC_OTH_CP_CR_E!M53+FC_OTH_CP_BT_E!M53+FC_OTH_CP_IT_E!M53</f>
        <v>0</v>
      </c>
      <c r="N53" s="10">
        <f>FC_OTH_CP_SH_E!N53+FC_OTH_CP_SC_E!N53+FC_OTH_CP_HW_E!N53+FC_OTH_CP_CA_E!N53+FC_OTH_CP_VE_E!N53+FC_OTH_CP_SL_E!N53+FC_OTH_CP_BL_E!N53+FC_OTH_CP_CR_E!N53+FC_OTH_CP_BT_E!N53+FC_OTH_CP_IT_E!N53</f>
        <v>0</v>
      </c>
      <c r="O53" s="10">
        <f>FC_OTH_CP_SH_E!O53+FC_OTH_CP_SC_E!O53+FC_OTH_CP_HW_E!O53+FC_OTH_CP_CA_E!O53+FC_OTH_CP_VE_E!O53+FC_OTH_CP_SL_E!O53+FC_OTH_CP_BL_E!O53+FC_OTH_CP_CR_E!O53+FC_OTH_CP_BT_E!O53+FC_OTH_CP_IT_E!O53</f>
        <v>0</v>
      </c>
      <c r="P53" s="10">
        <f>FC_OTH_CP_SH_E!P53+FC_OTH_CP_SC_E!P53+FC_OTH_CP_HW_E!P53+FC_OTH_CP_CA_E!P53+FC_OTH_CP_VE_E!P53+FC_OTH_CP_SL_E!P53+FC_OTH_CP_BL_E!P53+FC_OTH_CP_CR_E!P53+FC_OTH_CP_BT_E!P53+FC_OTH_CP_IT_E!P53</f>
        <v>0</v>
      </c>
      <c r="Q53" s="10">
        <f>FC_OTH_CP_SH_E!Q53+FC_OTH_CP_SC_E!Q53+FC_OTH_CP_HW_E!Q53+FC_OTH_CP_CA_E!Q53+FC_OTH_CP_VE_E!Q53+FC_OTH_CP_SL_E!Q53+FC_OTH_CP_BL_E!Q53+FC_OTH_CP_CR_E!Q53+FC_OTH_CP_BT_E!Q53+FC_OTH_CP_IT_E!Q53</f>
        <v>0</v>
      </c>
      <c r="R53" s="10">
        <f>FC_OTH_CP_SH_E!R53+FC_OTH_CP_SC_E!R53+FC_OTH_CP_HW_E!R53+FC_OTH_CP_CA_E!R53+FC_OTH_CP_VE_E!R53+FC_OTH_CP_SL_E!R53+FC_OTH_CP_BL_E!R53+FC_OTH_CP_CR_E!R53+FC_OTH_CP_BT_E!R53+FC_OTH_CP_IT_E!R53</f>
        <v>0</v>
      </c>
      <c r="S53" s="10">
        <f>FC_OTH_CP_SH_E!S53+FC_OTH_CP_SC_E!S53+FC_OTH_CP_HW_E!S53+FC_OTH_CP_CA_E!S53+FC_OTH_CP_VE_E!S53+FC_OTH_CP_SL_E!S53+FC_OTH_CP_BL_E!S53+FC_OTH_CP_CR_E!S53+FC_OTH_CP_BT_E!S53+FC_OTH_CP_IT_E!S53</f>
        <v>0</v>
      </c>
      <c r="T53" s="10">
        <f>FC_OTH_CP_SH_E!T53+FC_OTH_CP_SC_E!T53+FC_OTH_CP_HW_E!T53+FC_OTH_CP_CA_E!T53+FC_OTH_CP_VE_E!T53+FC_OTH_CP_SL_E!T53+FC_OTH_CP_BL_E!T53+FC_OTH_CP_CR_E!T53+FC_OTH_CP_BT_E!T53+FC_OTH_CP_IT_E!T53</f>
        <v>0</v>
      </c>
      <c r="U53" s="10">
        <f>FC_OTH_CP_SH_E!U53+FC_OTH_CP_SC_E!U53+FC_OTH_CP_HW_E!U53+FC_OTH_CP_CA_E!U53+FC_OTH_CP_VE_E!U53+FC_OTH_CP_SL_E!U53+FC_OTH_CP_BL_E!U53+FC_OTH_CP_CR_E!U53+FC_OTH_CP_BT_E!U53+FC_OTH_CP_IT_E!U53</f>
        <v>0</v>
      </c>
      <c r="V53" s="10">
        <f>FC_OTH_CP_SH_E!V53+FC_OTH_CP_SC_E!V53+FC_OTH_CP_HW_E!V53+FC_OTH_CP_CA_E!V53+FC_OTH_CP_VE_E!V53+FC_OTH_CP_SL_E!V53+FC_OTH_CP_BL_E!V53+FC_OTH_CP_CR_E!V53+FC_OTH_CP_BT_E!V53+FC_OTH_CP_IT_E!V53</f>
        <v>0</v>
      </c>
      <c r="W53" s="10">
        <f>FC_OTH_CP_SH_E!W53+FC_OTH_CP_SC_E!W53+FC_OTH_CP_HW_E!W53+FC_OTH_CP_CA_E!W53+FC_OTH_CP_VE_E!W53+FC_OTH_CP_SL_E!W53+FC_OTH_CP_BL_E!W53+FC_OTH_CP_CR_E!W53+FC_OTH_CP_BT_E!W53+FC_OTH_CP_IT_E!W53</f>
        <v>0</v>
      </c>
      <c r="X53" s="10">
        <f>FC_OTH_CP_SH_E!X53+FC_OTH_CP_SC_E!X53+FC_OTH_CP_HW_E!X53+FC_OTH_CP_CA_E!X53+FC_OTH_CP_VE_E!X53+FC_OTH_CP_SL_E!X53+FC_OTH_CP_BL_E!X53+FC_OTH_CP_CR_E!X53+FC_OTH_CP_BT_E!X53+FC_OTH_CP_IT_E!X53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FC_OTH_CP_SH_E!C54+FC_OTH_CP_SC_E!C54+FC_OTH_CP_HW_E!C54+FC_OTH_CP_CA_E!C54+FC_OTH_CP_VE_E!C54+FC_OTH_CP_SL_E!C54+FC_OTH_CP_BL_E!C54+FC_OTH_CP_CR_E!C54+FC_OTH_CP_BT_E!C54+FC_OTH_CP_IT_E!C54</f>
        <v>0</v>
      </c>
      <c r="D54" s="10">
        <f>FC_OTH_CP_SH_E!D54+FC_OTH_CP_SC_E!D54+FC_OTH_CP_HW_E!D54+FC_OTH_CP_CA_E!D54+FC_OTH_CP_VE_E!D54+FC_OTH_CP_SL_E!D54+FC_OTH_CP_BL_E!D54+FC_OTH_CP_CR_E!D54+FC_OTH_CP_BT_E!D54+FC_OTH_CP_IT_E!D54</f>
        <v>0</v>
      </c>
      <c r="E54" s="10">
        <f>FC_OTH_CP_SH_E!E54+FC_OTH_CP_SC_E!E54+FC_OTH_CP_HW_E!E54+FC_OTH_CP_CA_E!E54+FC_OTH_CP_VE_E!E54+FC_OTH_CP_SL_E!E54+FC_OTH_CP_BL_E!E54+FC_OTH_CP_CR_E!E54+FC_OTH_CP_BT_E!E54+FC_OTH_CP_IT_E!E54</f>
        <v>0</v>
      </c>
      <c r="F54" s="10">
        <f>FC_OTH_CP_SH_E!F54+FC_OTH_CP_SC_E!F54+FC_OTH_CP_HW_E!F54+FC_OTH_CP_CA_E!F54+FC_OTH_CP_VE_E!F54+FC_OTH_CP_SL_E!F54+FC_OTH_CP_BL_E!F54+FC_OTH_CP_CR_E!F54+FC_OTH_CP_BT_E!F54+FC_OTH_CP_IT_E!F54</f>
        <v>0</v>
      </c>
      <c r="G54" s="10">
        <f>FC_OTH_CP_SH_E!G54+FC_OTH_CP_SC_E!G54+FC_OTH_CP_HW_E!G54+FC_OTH_CP_CA_E!G54+FC_OTH_CP_VE_E!G54+FC_OTH_CP_SL_E!G54+FC_OTH_CP_BL_E!G54+FC_OTH_CP_CR_E!G54+FC_OTH_CP_BT_E!G54+FC_OTH_CP_IT_E!G54</f>
        <v>0</v>
      </c>
      <c r="H54" s="10">
        <f>FC_OTH_CP_SH_E!H54+FC_OTH_CP_SC_E!H54+FC_OTH_CP_HW_E!H54+FC_OTH_CP_CA_E!H54+FC_OTH_CP_VE_E!H54+FC_OTH_CP_SL_E!H54+FC_OTH_CP_BL_E!H54+FC_OTH_CP_CR_E!H54+FC_OTH_CP_BT_E!H54+FC_OTH_CP_IT_E!H54</f>
        <v>0</v>
      </c>
      <c r="I54" s="10">
        <f>FC_OTH_CP_SH_E!I54+FC_OTH_CP_SC_E!I54+FC_OTH_CP_HW_E!I54+FC_OTH_CP_CA_E!I54+FC_OTH_CP_VE_E!I54+FC_OTH_CP_SL_E!I54+FC_OTH_CP_BL_E!I54+FC_OTH_CP_CR_E!I54+FC_OTH_CP_BT_E!I54+FC_OTH_CP_IT_E!I54</f>
        <v>0</v>
      </c>
      <c r="J54" s="10">
        <f>FC_OTH_CP_SH_E!J54+FC_OTH_CP_SC_E!J54+FC_OTH_CP_HW_E!J54+FC_OTH_CP_CA_E!J54+FC_OTH_CP_VE_E!J54+FC_OTH_CP_SL_E!J54+FC_OTH_CP_BL_E!J54+FC_OTH_CP_CR_E!J54+FC_OTH_CP_BT_E!J54+FC_OTH_CP_IT_E!J54</f>
        <v>0</v>
      </c>
      <c r="K54" s="10">
        <f>FC_OTH_CP_SH_E!K54+FC_OTH_CP_SC_E!K54+FC_OTH_CP_HW_E!K54+FC_OTH_CP_CA_E!K54+FC_OTH_CP_VE_E!K54+FC_OTH_CP_SL_E!K54+FC_OTH_CP_BL_E!K54+FC_OTH_CP_CR_E!K54+FC_OTH_CP_BT_E!K54+FC_OTH_CP_IT_E!K54</f>
        <v>0</v>
      </c>
      <c r="L54" s="10">
        <f>FC_OTH_CP_SH_E!L54+FC_OTH_CP_SC_E!L54+FC_OTH_CP_HW_E!L54+FC_OTH_CP_CA_E!L54+FC_OTH_CP_VE_E!L54+FC_OTH_CP_SL_E!L54+FC_OTH_CP_BL_E!L54+FC_OTH_CP_CR_E!L54+FC_OTH_CP_BT_E!L54+FC_OTH_CP_IT_E!L54</f>
        <v>0</v>
      </c>
      <c r="M54" s="10">
        <f>FC_OTH_CP_SH_E!M54+FC_OTH_CP_SC_E!M54+FC_OTH_CP_HW_E!M54+FC_OTH_CP_CA_E!M54+FC_OTH_CP_VE_E!M54+FC_OTH_CP_SL_E!M54+FC_OTH_CP_BL_E!M54+FC_OTH_CP_CR_E!M54+FC_OTH_CP_BT_E!M54+FC_OTH_CP_IT_E!M54</f>
        <v>0</v>
      </c>
      <c r="N54" s="10">
        <f>FC_OTH_CP_SH_E!N54+FC_OTH_CP_SC_E!N54+FC_OTH_CP_HW_E!N54+FC_OTH_CP_CA_E!N54+FC_OTH_CP_VE_E!N54+FC_OTH_CP_SL_E!N54+FC_OTH_CP_BL_E!N54+FC_OTH_CP_CR_E!N54+FC_OTH_CP_BT_E!N54+FC_OTH_CP_IT_E!N54</f>
        <v>0</v>
      </c>
      <c r="O54" s="10">
        <f>FC_OTH_CP_SH_E!O54+FC_OTH_CP_SC_E!O54+FC_OTH_CP_HW_E!O54+FC_OTH_CP_CA_E!O54+FC_OTH_CP_VE_E!O54+FC_OTH_CP_SL_E!O54+FC_OTH_CP_BL_E!O54+FC_OTH_CP_CR_E!O54+FC_OTH_CP_BT_E!O54+FC_OTH_CP_IT_E!O54</f>
        <v>0</v>
      </c>
      <c r="P54" s="10">
        <f>FC_OTH_CP_SH_E!P54+FC_OTH_CP_SC_E!P54+FC_OTH_CP_HW_E!P54+FC_OTH_CP_CA_E!P54+FC_OTH_CP_VE_E!P54+FC_OTH_CP_SL_E!P54+FC_OTH_CP_BL_E!P54+FC_OTH_CP_CR_E!P54+FC_OTH_CP_BT_E!P54+FC_OTH_CP_IT_E!P54</f>
        <v>0</v>
      </c>
      <c r="Q54" s="10">
        <f>FC_OTH_CP_SH_E!Q54+FC_OTH_CP_SC_E!Q54+FC_OTH_CP_HW_E!Q54+FC_OTH_CP_CA_E!Q54+FC_OTH_CP_VE_E!Q54+FC_OTH_CP_SL_E!Q54+FC_OTH_CP_BL_E!Q54+FC_OTH_CP_CR_E!Q54+FC_OTH_CP_BT_E!Q54+FC_OTH_CP_IT_E!Q54</f>
        <v>0</v>
      </c>
      <c r="R54" s="10">
        <f>FC_OTH_CP_SH_E!R54+FC_OTH_CP_SC_E!R54+FC_OTH_CP_HW_E!R54+FC_OTH_CP_CA_E!R54+FC_OTH_CP_VE_E!R54+FC_OTH_CP_SL_E!R54+FC_OTH_CP_BL_E!R54+FC_OTH_CP_CR_E!R54+FC_OTH_CP_BT_E!R54+FC_OTH_CP_IT_E!R54</f>
        <v>0</v>
      </c>
      <c r="S54" s="10">
        <f>FC_OTH_CP_SH_E!S54+FC_OTH_CP_SC_E!S54+FC_OTH_CP_HW_E!S54+FC_OTH_CP_CA_E!S54+FC_OTH_CP_VE_E!S54+FC_OTH_CP_SL_E!S54+FC_OTH_CP_BL_E!S54+FC_OTH_CP_CR_E!S54+FC_OTH_CP_BT_E!S54+FC_OTH_CP_IT_E!S54</f>
        <v>0</v>
      </c>
      <c r="T54" s="10">
        <f>FC_OTH_CP_SH_E!T54+FC_OTH_CP_SC_E!T54+FC_OTH_CP_HW_E!T54+FC_OTH_CP_CA_E!T54+FC_OTH_CP_VE_E!T54+FC_OTH_CP_SL_E!T54+FC_OTH_CP_BL_E!T54+FC_OTH_CP_CR_E!T54+FC_OTH_CP_BT_E!T54+FC_OTH_CP_IT_E!T54</f>
        <v>0</v>
      </c>
      <c r="U54" s="10">
        <f>FC_OTH_CP_SH_E!U54+FC_OTH_CP_SC_E!U54+FC_OTH_CP_HW_E!U54+FC_OTH_CP_CA_E!U54+FC_OTH_CP_VE_E!U54+FC_OTH_CP_SL_E!U54+FC_OTH_CP_BL_E!U54+FC_OTH_CP_CR_E!U54+FC_OTH_CP_BT_E!U54+FC_OTH_CP_IT_E!U54</f>
        <v>0</v>
      </c>
      <c r="V54" s="10">
        <f>FC_OTH_CP_SH_E!V54+FC_OTH_CP_SC_E!V54+FC_OTH_CP_HW_E!V54+FC_OTH_CP_CA_E!V54+FC_OTH_CP_VE_E!V54+FC_OTH_CP_SL_E!V54+FC_OTH_CP_BL_E!V54+FC_OTH_CP_CR_E!V54+FC_OTH_CP_BT_E!V54+FC_OTH_CP_IT_E!V54</f>
        <v>0</v>
      </c>
      <c r="W54" s="10">
        <f>FC_OTH_CP_SH_E!W54+FC_OTH_CP_SC_E!W54+FC_OTH_CP_HW_E!W54+FC_OTH_CP_CA_E!W54+FC_OTH_CP_VE_E!W54+FC_OTH_CP_SL_E!W54+FC_OTH_CP_BL_E!W54+FC_OTH_CP_CR_E!W54+FC_OTH_CP_BT_E!W54+FC_OTH_CP_IT_E!W54</f>
        <v>0</v>
      </c>
      <c r="X54" s="10">
        <f>FC_OTH_CP_SH_E!X54+FC_OTH_CP_SC_E!X54+FC_OTH_CP_HW_E!X54+FC_OTH_CP_CA_E!X54+FC_OTH_CP_VE_E!X54+FC_OTH_CP_SL_E!X54+FC_OTH_CP_BL_E!X54+FC_OTH_CP_CR_E!X54+FC_OTH_CP_BT_E!X54+FC_OTH_CP_IT_E!X54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FC_OTH_CP_SH_E!C55+FC_OTH_CP_SC_E!C55+FC_OTH_CP_HW_E!C55+FC_OTH_CP_CA_E!C55+FC_OTH_CP_VE_E!C55+FC_OTH_CP_SL_E!C55+FC_OTH_CP_BL_E!C55+FC_OTH_CP_CR_E!C55+FC_OTH_CP_BT_E!C55+FC_OTH_CP_IT_E!C55</f>
        <v>0</v>
      </c>
      <c r="D55" s="10">
        <f>FC_OTH_CP_SH_E!D55+FC_OTH_CP_SC_E!D55+FC_OTH_CP_HW_E!D55+FC_OTH_CP_CA_E!D55+FC_OTH_CP_VE_E!D55+FC_OTH_CP_SL_E!D55+FC_OTH_CP_BL_E!D55+FC_OTH_CP_CR_E!D55+FC_OTH_CP_BT_E!D55+FC_OTH_CP_IT_E!D55</f>
        <v>0</v>
      </c>
      <c r="E55" s="10">
        <f>FC_OTH_CP_SH_E!E55+FC_OTH_CP_SC_E!E55+FC_OTH_CP_HW_E!E55+FC_OTH_CP_CA_E!E55+FC_OTH_CP_VE_E!E55+FC_OTH_CP_SL_E!E55+FC_OTH_CP_BL_E!E55+FC_OTH_CP_CR_E!E55+FC_OTH_CP_BT_E!E55+FC_OTH_CP_IT_E!E55</f>
        <v>0</v>
      </c>
      <c r="F55" s="10">
        <f>FC_OTH_CP_SH_E!F55+FC_OTH_CP_SC_E!F55+FC_OTH_CP_HW_E!F55+FC_OTH_CP_CA_E!F55+FC_OTH_CP_VE_E!F55+FC_OTH_CP_SL_E!F55+FC_OTH_CP_BL_E!F55+FC_OTH_CP_CR_E!F55+FC_OTH_CP_BT_E!F55+FC_OTH_CP_IT_E!F55</f>
        <v>0</v>
      </c>
      <c r="G55" s="10">
        <f>FC_OTH_CP_SH_E!G55+FC_OTH_CP_SC_E!G55+FC_OTH_CP_HW_E!G55+FC_OTH_CP_CA_E!G55+FC_OTH_CP_VE_E!G55+FC_OTH_CP_SL_E!G55+FC_OTH_CP_BL_E!G55+FC_OTH_CP_CR_E!G55+FC_OTH_CP_BT_E!G55+FC_OTH_CP_IT_E!G55</f>
        <v>0</v>
      </c>
      <c r="H55" s="10">
        <f>FC_OTH_CP_SH_E!H55+FC_OTH_CP_SC_E!H55+FC_OTH_CP_HW_E!H55+FC_OTH_CP_CA_E!H55+FC_OTH_CP_VE_E!H55+FC_OTH_CP_SL_E!H55+FC_OTH_CP_BL_E!H55+FC_OTH_CP_CR_E!H55+FC_OTH_CP_BT_E!H55+FC_OTH_CP_IT_E!H55</f>
        <v>0</v>
      </c>
      <c r="I55" s="10">
        <f>FC_OTH_CP_SH_E!I55+FC_OTH_CP_SC_E!I55+FC_OTH_CP_HW_E!I55+FC_OTH_CP_CA_E!I55+FC_OTH_CP_VE_E!I55+FC_OTH_CP_SL_E!I55+FC_OTH_CP_BL_E!I55+FC_OTH_CP_CR_E!I55+FC_OTH_CP_BT_E!I55+FC_OTH_CP_IT_E!I55</f>
        <v>0</v>
      </c>
      <c r="J55" s="10">
        <f>FC_OTH_CP_SH_E!J55+FC_OTH_CP_SC_E!J55+FC_OTH_CP_HW_E!J55+FC_OTH_CP_CA_E!J55+FC_OTH_CP_VE_E!J55+FC_OTH_CP_SL_E!J55+FC_OTH_CP_BL_E!J55+FC_OTH_CP_CR_E!J55+FC_OTH_CP_BT_E!J55+FC_OTH_CP_IT_E!J55</f>
        <v>0</v>
      </c>
      <c r="K55" s="10">
        <f>FC_OTH_CP_SH_E!K55+FC_OTH_CP_SC_E!K55+FC_OTH_CP_HW_E!K55+FC_OTH_CP_CA_E!K55+FC_OTH_CP_VE_E!K55+FC_OTH_CP_SL_E!K55+FC_OTH_CP_BL_E!K55+FC_OTH_CP_CR_E!K55+FC_OTH_CP_BT_E!K55+FC_OTH_CP_IT_E!K55</f>
        <v>0</v>
      </c>
      <c r="L55" s="10">
        <f>FC_OTH_CP_SH_E!L55+FC_OTH_CP_SC_E!L55+FC_OTH_CP_HW_E!L55+FC_OTH_CP_CA_E!L55+FC_OTH_CP_VE_E!L55+FC_OTH_CP_SL_E!L55+FC_OTH_CP_BL_E!L55+FC_OTH_CP_CR_E!L55+FC_OTH_CP_BT_E!L55+FC_OTH_CP_IT_E!L55</f>
        <v>0</v>
      </c>
      <c r="M55" s="10">
        <f>FC_OTH_CP_SH_E!M55+FC_OTH_CP_SC_E!M55+FC_OTH_CP_HW_E!M55+FC_OTH_CP_CA_E!M55+FC_OTH_CP_VE_E!M55+FC_OTH_CP_SL_E!M55+FC_OTH_CP_BL_E!M55+FC_OTH_CP_CR_E!M55+FC_OTH_CP_BT_E!M55+FC_OTH_CP_IT_E!M55</f>
        <v>0</v>
      </c>
      <c r="N55" s="10">
        <f>FC_OTH_CP_SH_E!N55+FC_OTH_CP_SC_E!N55+FC_OTH_CP_HW_E!N55+FC_OTH_CP_CA_E!N55+FC_OTH_CP_VE_E!N55+FC_OTH_CP_SL_E!N55+FC_OTH_CP_BL_E!N55+FC_OTH_CP_CR_E!N55+FC_OTH_CP_BT_E!N55+FC_OTH_CP_IT_E!N55</f>
        <v>0</v>
      </c>
      <c r="O55" s="10">
        <f>FC_OTH_CP_SH_E!O55+FC_OTH_CP_SC_E!O55+FC_OTH_CP_HW_E!O55+FC_OTH_CP_CA_E!O55+FC_OTH_CP_VE_E!O55+FC_OTH_CP_SL_E!O55+FC_OTH_CP_BL_E!O55+FC_OTH_CP_CR_E!O55+FC_OTH_CP_BT_E!O55+FC_OTH_CP_IT_E!O55</f>
        <v>0</v>
      </c>
      <c r="P55" s="10">
        <f>FC_OTH_CP_SH_E!P55+FC_OTH_CP_SC_E!P55+FC_OTH_CP_HW_E!P55+FC_OTH_CP_CA_E!P55+FC_OTH_CP_VE_E!P55+FC_OTH_CP_SL_E!P55+FC_OTH_CP_BL_E!P55+FC_OTH_CP_CR_E!P55+FC_OTH_CP_BT_E!P55+FC_OTH_CP_IT_E!P55</f>
        <v>0</v>
      </c>
      <c r="Q55" s="10">
        <f>FC_OTH_CP_SH_E!Q55+FC_OTH_CP_SC_E!Q55+FC_OTH_CP_HW_E!Q55+FC_OTH_CP_CA_E!Q55+FC_OTH_CP_VE_E!Q55+FC_OTH_CP_SL_E!Q55+FC_OTH_CP_BL_E!Q55+FC_OTH_CP_CR_E!Q55+FC_OTH_CP_BT_E!Q55+FC_OTH_CP_IT_E!Q55</f>
        <v>0</v>
      </c>
      <c r="R55" s="10">
        <f>FC_OTH_CP_SH_E!R55+FC_OTH_CP_SC_E!R55+FC_OTH_CP_HW_E!R55+FC_OTH_CP_CA_E!R55+FC_OTH_CP_VE_E!R55+FC_OTH_CP_SL_E!R55+FC_OTH_CP_BL_E!R55+FC_OTH_CP_CR_E!R55+FC_OTH_CP_BT_E!R55+FC_OTH_CP_IT_E!R55</f>
        <v>0</v>
      </c>
      <c r="S55" s="10">
        <f>FC_OTH_CP_SH_E!S55+FC_OTH_CP_SC_E!S55+FC_OTH_CP_HW_E!S55+FC_OTH_CP_CA_E!S55+FC_OTH_CP_VE_E!S55+FC_OTH_CP_SL_E!S55+FC_OTH_CP_BL_E!S55+FC_OTH_CP_CR_E!S55+FC_OTH_CP_BT_E!S55+FC_OTH_CP_IT_E!S55</f>
        <v>0</v>
      </c>
      <c r="T55" s="10">
        <f>FC_OTH_CP_SH_E!T55+FC_OTH_CP_SC_E!T55+FC_OTH_CP_HW_E!T55+FC_OTH_CP_CA_E!T55+FC_OTH_CP_VE_E!T55+FC_OTH_CP_SL_E!T55+FC_OTH_CP_BL_E!T55+FC_OTH_CP_CR_E!T55+FC_OTH_CP_BT_E!T55+FC_OTH_CP_IT_E!T55</f>
        <v>0</v>
      </c>
      <c r="U55" s="10">
        <f>FC_OTH_CP_SH_E!U55+FC_OTH_CP_SC_E!U55+FC_OTH_CP_HW_E!U55+FC_OTH_CP_CA_E!U55+FC_OTH_CP_VE_E!U55+FC_OTH_CP_SL_E!U55+FC_OTH_CP_BL_E!U55+FC_OTH_CP_CR_E!U55+FC_OTH_CP_BT_E!U55+FC_OTH_CP_IT_E!U55</f>
        <v>0</v>
      </c>
      <c r="V55" s="10">
        <f>FC_OTH_CP_SH_E!V55+FC_OTH_CP_SC_E!V55+FC_OTH_CP_HW_E!V55+FC_OTH_CP_CA_E!V55+FC_OTH_CP_VE_E!V55+FC_OTH_CP_SL_E!V55+FC_OTH_CP_BL_E!V55+FC_OTH_CP_CR_E!V55+FC_OTH_CP_BT_E!V55+FC_OTH_CP_IT_E!V55</f>
        <v>0</v>
      </c>
      <c r="W55" s="10">
        <f>FC_OTH_CP_SH_E!W55+FC_OTH_CP_SC_E!W55+FC_OTH_CP_HW_E!W55+FC_OTH_CP_CA_E!W55+FC_OTH_CP_VE_E!W55+FC_OTH_CP_SL_E!W55+FC_OTH_CP_BL_E!W55+FC_OTH_CP_CR_E!W55+FC_OTH_CP_BT_E!W55+FC_OTH_CP_IT_E!W55</f>
        <v>0</v>
      </c>
      <c r="X55" s="10">
        <f>FC_OTH_CP_SH_E!X55+FC_OTH_CP_SC_E!X55+FC_OTH_CP_HW_E!X55+FC_OTH_CP_CA_E!X55+FC_OTH_CP_VE_E!X55+FC_OTH_CP_SL_E!X55+FC_OTH_CP_BL_E!X55+FC_OTH_CP_CR_E!X55+FC_OTH_CP_BT_E!X55+FC_OTH_CP_IT_E!X55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FC_OTH_CP_SH_E!C56+FC_OTH_CP_SC_E!C56+FC_OTH_CP_HW_E!C56+FC_OTH_CP_CA_E!C56+FC_OTH_CP_VE_E!C56+FC_OTH_CP_SL_E!C56+FC_OTH_CP_BL_E!C56+FC_OTH_CP_CR_E!C56+FC_OTH_CP_BT_E!C56+FC_OTH_CP_IT_E!C56</f>
        <v>0</v>
      </c>
      <c r="D56" s="10">
        <f>FC_OTH_CP_SH_E!D56+FC_OTH_CP_SC_E!D56+FC_OTH_CP_HW_E!D56+FC_OTH_CP_CA_E!D56+FC_OTH_CP_VE_E!D56+FC_OTH_CP_SL_E!D56+FC_OTH_CP_BL_E!D56+FC_OTH_CP_CR_E!D56+FC_OTH_CP_BT_E!D56+FC_OTH_CP_IT_E!D56</f>
        <v>0</v>
      </c>
      <c r="E56" s="10">
        <f>FC_OTH_CP_SH_E!E56+FC_OTH_CP_SC_E!E56+FC_OTH_CP_HW_E!E56+FC_OTH_CP_CA_E!E56+FC_OTH_CP_VE_E!E56+FC_OTH_CP_SL_E!E56+FC_OTH_CP_BL_E!E56+FC_OTH_CP_CR_E!E56+FC_OTH_CP_BT_E!E56+FC_OTH_CP_IT_E!E56</f>
        <v>0</v>
      </c>
      <c r="F56" s="10">
        <f>FC_OTH_CP_SH_E!F56+FC_OTH_CP_SC_E!F56+FC_OTH_CP_HW_E!F56+FC_OTH_CP_CA_E!F56+FC_OTH_CP_VE_E!F56+FC_OTH_CP_SL_E!F56+FC_OTH_CP_BL_E!F56+FC_OTH_CP_CR_E!F56+FC_OTH_CP_BT_E!F56+FC_OTH_CP_IT_E!F56</f>
        <v>0</v>
      </c>
      <c r="G56" s="10">
        <f>FC_OTH_CP_SH_E!G56+FC_OTH_CP_SC_E!G56+FC_OTH_CP_HW_E!G56+FC_OTH_CP_CA_E!G56+FC_OTH_CP_VE_E!G56+FC_OTH_CP_SL_E!G56+FC_OTH_CP_BL_E!G56+FC_OTH_CP_CR_E!G56+FC_OTH_CP_BT_E!G56+FC_OTH_CP_IT_E!G56</f>
        <v>0</v>
      </c>
      <c r="H56" s="10">
        <f>FC_OTH_CP_SH_E!H56+FC_OTH_CP_SC_E!H56+FC_OTH_CP_HW_E!H56+FC_OTH_CP_CA_E!H56+FC_OTH_CP_VE_E!H56+FC_OTH_CP_SL_E!H56+FC_OTH_CP_BL_E!H56+FC_OTH_CP_CR_E!H56+FC_OTH_CP_BT_E!H56+FC_OTH_CP_IT_E!H56</f>
        <v>0</v>
      </c>
      <c r="I56" s="10">
        <f>FC_OTH_CP_SH_E!I56+FC_OTH_CP_SC_E!I56+FC_OTH_CP_HW_E!I56+FC_OTH_CP_CA_E!I56+FC_OTH_CP_VE_E!I56+FC_OTH_CP_SL_E!I56+FC_OTH_CP_BL_E!I56+FC_OTH_CP_CR_E!I56+FC_OTH_CP_BT_E!I56+FC_OTH_CP_IT_E!I56</f>
        <v>0</v>
      </c>
      <c r="J56" s="10">
        <f>FC_OTH_CP_SH_E!J56+FC_OTH_CP_SC_E!J56+FC_OTH_CP_HW_E!J56+FC_OTH_CP_CA_E!J56+FC_OTH_CP_VE_E!J56+FC_OTH_CP_SL_E!J56+FC_OTH_CP_BL_E!J56+FC_OTH_CP_CR_E!J56+FC_OTH_CP_BT_E!J56+FC_OTH_CP_IT_E!J56</f>
        <v>0</v>
      </c>
      <c r="K56" s="10">
        <f>FC_OTH_CP_SH_E!K56+FC_OTH_CP_SC_E!K56+FC_OTH_CP_HW_E!K56+FC_OTH_CP_CA_E!K56+FC_OTH_CP_VE_E!K56+FC_OTH_CP_SL_E!K56+FC_OTH_CP_BL_E!K56+FC_OTH_CP_CR_E!K56+FC_OTH_CP_BT_E!K56+FC_OTH_CP_IT_E!K56</f>
        <v>0</v>
      </c>
      <c r="L56" s="10">
        <f>FC_OTH_CP_SH_E!L56+FC_OTH_CP_SC_E!L56+FC_OTH_CP_HW_E!L56+FC_OTH_CP_CA_E!L56+FC_OTH_CP_VE_E!L56+FC_OTH_CP_SL_E!L56+FC_OTH_CP_BL_E!L56+FC_OTH_CP_CR_E!L56+FC_OTH_CP_BT_E!L56+FC_OTH_CP_IT_E!L56</f>
        <v>0</v>
      </c>
      <c r="M56" s="10">
        <f>FC_OTH_CP_SH_E!M56+FC_OTH_CP_SC_E!M56+FC_OTH_CP_HW_E!M56+FC_OTH_CP_CA_E!M56+FC_OTH_CP_VE_E!M56+FC_OTH_CP_SL_E!M56+FC_OTH_CP_BL_E!M56+FC_OTH_CP_CR_E!M56+FC_OTH_CP_BT_E!M56+FC_OTH_CP_IT_E!M56</f>
        <v>0</v>
      </c>
      <c r="N56" s="10">
        <f>FC_OTH_CP_SH_E!N56+FC_OTH_CP_SC_E!N56+FC_OTH_CP_HW_E!N56+FC_OTH_CP_CA_E!N56+FC_OTH_CP_VE_E!N56+FC_OTH_CP_SL_E!N56+FC_OTH_CP_BL_E!N56+FC_OTH_CP_CR_E!N56+FC_OTH_CP_BT_E!N56+FC_OTH_CP_IT_E!N56</f>
        <v>0</v>
      </c>
      <c r="O56" s="10">
        <f>FC_OTH_CP_SH_E!O56+FC_OTH_CP_SC_E!O56+FC_OTH_CP_HW_E!O56+FC_OTH_CP_CA_E!O56+FC_OTH_CP_VE_E!O56+FC_OTH_CP_SL_E!O56+FC_OTH_CP_BL_E!O56+FC_OTH_CP_CR_E!O56+FC_OTH_CP_BT_E!O56+FC_OTH_CP_IT_E!O56</f>
        <v>0</v>
      </c>
      <c r="P56" s="10">
        <f>FC_OTH_CP_SH_E!P56+FC_OTH_CP_SC_E!P56+FC_OTH_CP_HW_E!P56+FC_OTH_CP_CA_E!P56+FC_OTH_CP_VE_E!P56+FC_OTH_CP_SL_E!P56+FC_OTH_CP_BL_E!P56+FC_OTH_CP_CR_E!P56+FC_OTH_CP_BT_E!P56+FC_OTH_CP_IT_E!P56</f>
        <v>0</v>
      </c>
      <c r="Q56" s="10">
        <f>FC_OTH_CP_SH_E!Q56+FC_OTH_CP_SC_E!Q56+FC_OTH_CP_HW_E!Q56+FC_OTH_CP_CA_E!Q56+FC_OTH_CP_VE_E!Q56+FC_OTH_CP_SL_E!Q56+FC_OTH_CP_BL_E!Q56+FC_OTH_CP_CR_E!Q56+FC_OTH_CP_BT_E!Q56+FC_OTH_CP_IT_E!Q56</f>
        <v>0</v>
      </c>
      <c r="R56" s="10">
        <f>FC_OTH_CP_SH_E!R56+FC_OTH_CP_SC_E!R56+FC_OTH_CP_HW_E!R56+FC_OTH_CP_CA_E!R56+FC_OTH_CP_VE_E!R56+FC_OTH_CP_SL_E!R56+FC_OTH_CP_BL_E!R56+FC_OTH_CP_CR_E!R56+FC_OTH_CP_BT_E!R56+FC_OTH_CP_IT_E!R56</f>
        <v>0</v>
      </c>
      <c r="S56" s="10">
        <f>FC_OTH_CP_SH_E!S56+FC_OTH_CP_SC_E!S56+FC_OTH_CP_HW_E!S56+FC_OTH_CP_CA_E!S56+FC_OTH_CP_VE_E!S56+FC_OTH_CP_SL_E!S56+FC_OTH_CP_BL_E!S56+FC_OTH_CP_CR_E!S56+FC_OTH_CP_BT_E!S56+FC_OTH_CP_IT_E!S56</f>
        <v>0</v>
      </c>
      <c r="T56" s="10">
        <f>FC_OTH_CP_SH_E!T56+FC_OTH_CP_SC_E!T56+FC_OTH_CP_HW_E!T56+FC_OTH_CP_CA_E!T56+FC_OTH_CP_VE_E!T56+FC_OTH_CP_SL_E!T56+FC_OTH_CP_BL_E!T56+FC_OTH_CP_CR_E!T56+FC_OTH_CP_BT_E!T56+FC_OTH_CP_IT_E!T56</f>
        <v>0</v>
      </c>
      <c r="U56" s="10">
        <f>FC_OTH_CP_SH_E!U56+FC_OTH_CP_SC_E!U56+FC_OTH_CP_HW_E!U56+FC_OTH_CP_CA_E!U56+FC_OTH_CP_VE_E!U56+FC_OTH_CP_SL_E!U56+FC_OTH_CP_BL_E!U56+FC_OTH_CP_CR_E!U56+FC_OTH_CP_BT_E!U56+FC_OTH_CP_IT_E!U56</f>
        <v>0</v>
      </c>
      <c r="V56" s="10">
        <f>FC_OTH_CP_SH_E!V56+FC_OTH_CP_SC_E!V56+FC_OTH_CP_HW_E!V56+FC_OTH_CP_CA_E!V56+FC_OTH_CP_VE_E!V56+FC_OTH_CP_SL_E!V56+FC_OTH_CP_BL_E!V56+FC_OTH_CP_CR_E!V56+FC_OTH_CP_BT_E!V56+FC_OTH_CP_IT_E!V56</f>
        <v>0</v>
      </c>
      <c r="W56" s="10">
        <f>FC_OTH_CP_SH_E!W56+FC_OTH_CP_SC_E!W56+FC_OTH_CP_HW_E!W56+FC_OTH_CP_CA_E!W56+FC_OTH_CP_VE_E!W56+FC_OTH_CP_SL_E!W56+FC_OTH_CP_BL_E!W56+FC_OTH_CP_CR_E!W56+FC_OTH_CP_BT_E!W56+FC_OTH_CP_IT_E!W56</f>
        <v>0</v>
      </c>
      <c r="X56" s="10">
        <f>FC_OTH_CP_SH_E!X56+FC_OTH_CP_SC_E!X56+FC_OTH_CP_HW_E!X56+FC_OTH_CP_CA_E!X56+FC_OTH_CP_VE_E!X56+FC_OTH_CP_SL_E!X56+FC_OTH_CP_BL_E!X56+FC_OTH_CP_CR_E!X56+FC_OTH_CP_BT_E!X56+FC_OTH_CP_IT_E!X56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FC_OTH_CP_SH_E!C57+FC_OTH_CP_SC_E!C57+FC_OTH_CP_HW_E!C57+FC_OTH_CP_CA_E!C57+FC_OTH_CP_VE_E!C57+FC_OTH_CP_SL_E!C57+FC_OTH_CP_BL_E!C57+FC_OTH_CP_CR_E!C57+FC_OTH_CP_BT_E!C57+FC_OTH_CP_IT_E!C57</f>
        <v>2.1735167669819431</v>
      </c>
      <c r="D57" s="10">
        <f>FC_OTH_CP_SH_E!D57+FC_OTH_CP_SC_E!D57+FC_OTH_CP_HW_E!D57+FC_OTH_CP_CA_E!D57+FC_OTH_CP_VE_E!D57+FC_OTH_CP_SL_E!D57+FC_OTH_CP_BL_E!D57+FC_OTH_CP_CR_E!D57+FC_OTH_CP_BT_E!D57+FC_OTH_CP_IT_E!D57</f>
        <v>2.4361994840928629</v>
      </c>
      <c r="E57" s="10">
        <f>FC_OTH_CP_SH_E!E57+FC_OTH_CP_SC_E!E57+FC_OTH_CP_HW_E!E57+FC_OTH_CP_CA_E!E57+FC_OTH_CP_VE_E!E57+FC_OTH_CP_SL_E!E57+FC_OTH_CP_BL_E!E57+FC_OTH_CP_CR_E!E57+FC_OTH_CP_BT_E!E57+FC_OTH_CP_IT_E!E57</f>
        <v>2.7466895958727431</v>
      </c>
      <c r="F57" s="10">
        <f>FC_OTH_CP_SH_E!F57+FC_OTH_CP_SC_E!F57+FC_OTH_CP_HW_E!F57+FC_OTH_CP_CA_E!F57+FC_OTH_CP_VE_E!F57+FC_OTH_CP_SL_E!F57+FC_OTH_CP_BL_E!F57+FC_OTH_CP_CR_E!F57+FC_OTH_CP_BT_E!F57+FC_OTH_CP_IT_E!F57</f>
        <v>2.9855546001719691</v>
      </c>
      <c r="G57" s="10">
        <f>FC_OTH_CP_SH_E!G57+FC_OTH_CP_SC_E!G57+FC_OTH_CP_HW_E!G57+FC_OTH_CP_CA_E!G57+FC_OTH_CP_VE_E!G57+FC_OTH_CP_SL_E!G57+FC_OTH_CP_BL_E!G57+FC_OTH_CP_CR_E!G57+FC_OTH_CP_BT_E!G57+FC_OTH_CP_IT_E!G57</f>
        <v>3.224419604471195</v>
      </c>
      <c r="H57" s="10">
        <f>FC_OTH_CP_SH_E!H57+FC_OTH_CP_SC_E!H57+FC_OTH_CP_HW_E!H57+FC_OTH_CP_CA_E!H57+FC_OTH_CP_VE_E!H57+FC_OTH_CP_SL_E!H57+FC_OTH_CP_BL_E!H57+FC_OTH_CP_CR_E!H57+FC_OTH_CP_BT_E!H57+FC_OTH_CP_IT_E!H57</f>
        <v>3.4393809114359408</v>
      </c>
      <c r="I57" s="10">
        <f>FC_OTH_CP_SH_E!I57+FC_OTH_CP_SC_E!I57+FC_OTH_CP_HW_E!I57+FC_OTH_CP_CA_E!I57+FC_OTH_CP_VE_E!I57+FC_OTH_CP_SL_E!I57+FC_OTH_CP_BL_E!I57+FC_OTH_CP_CR_E!I57+FC_OTH_CP_BT_E!I57+FC_OTH_CP_IT_E!I57</f>
        <v>3.6065348237317281</v>
      </c>
      <c r="J57" s="10">
        <f>FC_OTH_CP_SH_E!J57+FC_OTH_CP_SC_E!J57+FC_OTH_CP_HW_E!J57+FC_OTH_CP_CA_E!J57+FC_OTH_CP_VE_E!J57+FC_OTH_CP_SL_E!J57+FC_OTH_CP_BL_E!J57+FC_OTH_CP_CR_E!J57+FC_OTH_CP_BT_E!J57+FC_OTH_CP_IT_E!J57</f>
        <v>3.8214961306964752</v>
      </c>
      <c r="K57" s="10">
        <f>FC_OTH_CP_SH_E!K57+FC_OTH_CP_SC_E!K57+FC_OTH_CP_HW_E!K57+FC_OTH_CP_CA_E!K57+FC_OTH_CP_VE_E!K57+FC_OTH_CP_SL_E!K57+FC_OTH_CP_BL_E!K57+FC_OTH_CP_CR_E!K57+FC_OTH_CP_BT_E!K57+FC_OTH_CP_IT_E!K57</f>
        <v>4.0364574376612206</v>
      </c>
      <c r="L57" s="10">
        <f>FC_OTH_CP_SH_E!L57+FC_OTH_CP_SC_E!L57+FC_OTH_CP_HW_E!L57+FC_OTH_CP_CA_E!L57+FC_OTH_CP_VE_E!L57+FC_OTH_CP_SL_E!L57+FC_OTH_CP_BL_E!L57+FC_OTH_CP_CR_E!L57+FC_OTH_CP_BT_E!L57+FC_OTH_CP_IT_E!L57</f>
        <v>4.4186586414445399</v>
      </c>
      <c r="M57" s="10">
        <f>FC_OTH_CP_SH_E!M57+FC_OTH_CP_SC_E!M57+FC_OTH_CP_HW_E!M57+FC_OTH_CP_CA_E!M57+FC_OTH_CP_VE_E!M57+FC_OTH_CP_SL_E!M57+FC_OTH_CP_BL_E!M57+FC_OTH_CP_CR_E!M57+FC_OTH_CP_BT_E!M57+FC_OTH_CP_IT_E!M57</f>
        <v>4.7530524505588989</v>
      </c>
      <c r="N57" s="10">
        <f>FC_OTH_CP_SH_E!N57+FC_OTH_CP_SC_E!N57+FC_OTH_CP_HW_E!N57+FC_OTH_CP_CA_E!N57+FC_OTH_CP_VE_E!N57+FC_OTH_CP_SL_E!N57+FC_OTH_CP_BL_E!N57+FC_OTH_CP_CR_E!N57+FC_OTH_CP_BT_E!N57+FC_OTH_CP_IT_E!N57</f>
        <v>4.9680137575236456</v>
      </c>
      <c r="O57" s="10">
        <f>FC_OTH_CP_SH_E!O57+FC_OTH_CP_SC_E!O57+FC_OTH_CP_HW_E!O57+FC_OTH_CP_CA_E!O57+FC_OTH_CP_VE_E!O57+FC_OTH_CP_SL_E!O57+FC_OTH_CP_BL_E!O57+FC_OTH_CP_CR_E!O57+FC_OTH_CP_BT_E!O57+FC_OTH_CP_IT_E!O57</f>
        <v>5.1112639724849522</v>
      </c>
      <c r="P57" s="10">
        <f>FC_OTH_CP_SH_E!P57+FC_OTH_CP_SC_E!P57+FC_OTH_CP_HW_E!P57+FC_OTH_CP_CA_E!P57+FC_OTH_CP_VE_E!P57+FC_OTH_CP_SL_E!P57+FC_OTH_CP_BL_E!P57+FC_OTH_CP_CR_E!P57+FC_OTH_CP_BT_E!P57+FC_OTH_CP_IT_E!P57</f>
        <v>5.2785038693035249</v>
      </c>
      <c r="Q57" s="10">
        <f>FC_OTH_CP_SH_E!Q57+FC_OTH_CP_SC_E!Q57+FC_OTH_CP_HW_E!Q57+FC_OTH_CP_CA_E!Q57+FC_OTH_CP_VE_E!Q57+FC_OTH_CP_SL_E!Q57+FC_OTH_CP_BL_E!Q57+FC_OTH_CP_CR_E!Q57+FC_OTH_CP_BT_E!Q57+FC_OTH_CP_IT_E!Q57</f>
        <v>5.3979363714531381</v>
      </c>
      <c r="R57" s="10">
        <f>FC_OTH_CP_SH_E!R57+FC_OTH_CP_SC_E!R57+FC_OTH_CP_HW_E!R57+FC_OTH_CP_CA_E!R57+FC_OTH_CP_VE_E!R57+FC_OTH_CP_SL_E!R57+FC_OTH_CP_BL_E!R57+FC_OTH_CP_CR_E!R57+FC_OTH_CP_BT_E!R57+FC_OTH_CP_IT_E!R57</f>
        <v>5.4218400687876178</v>
      </c>
      <c r="S57" s="10">
        <f>FC_OTH_CP_SH_E!S57+FC_OTH_CP_SC_E!S57+FC_OTH_CP_HW_E!S57+FC_OTH_CP_CA_E!S57+FC_OTH_CP_VE_E!S57+FC_OTH_CP_SL_E!S57+FC_OTH_CP_BL_E!S57+FC_OTH_CP_CR_E!S57+FC_OTH_CP_BT_E!S57+FC_OTH_CP_IT_E!S57</f>
        <v>5.469561478933791</v>
      </c>
      <c r="T57" s="10">
        <f>FC_OTH_CP_SH_E!T57+FC_OTH_CP_SC_E!T57+FC_OTH_CP_HW_E!T57+FC_OTH_CP_CA_E!T57+FC_OTH_CP_VE_E!T57+FC_OTH_CP_SL_E!T57+FC_OTH_CP_BL_E!T57+FC_OTH_CP_CR_E!T57+FC_OTH_CP_BT_E!T57+FC_OTH_CP_IT_E!T57</f>
        <v>5.4456577815993112</v>
      </c>
      <c r="U57" s="10">
        <f>FC_OTH_CP_SH_E!U57+FC_OTH_CP_SC_E!U57+FC_OTH_CP_HW_E!U57+FC_OTH_CP_CA_E!U57+FC_OTH_CP_VE_E!U57+FC_OTH_CP_SL_E!U57+FC_OTH_CP_BL_E!U57+FC_OTH_CP_CR_E!U57+FC_OTH_CP_BT_E!U57+FC_OTH_CP_IT_E!U57</f>
        <v>5.5173688736027513</v>
      </c>
      <c r="V57" s="10">
        <f>FC_OTH_CP_SH_E!V57+FC_OTH_CP_SC_E!V57+FC_OTH_CP_HW_E!V57+FC_OTH_CP_CA_E!V57+FC_OTH_CP_VE_E!V57+FC_OTH_CP_SL_E!V57+FC_OTH_CP_BL_E!V57+FC_OTH_CP_CR_E!V57+FC_OTH_CP_BT_E!V57+FC_OTH_CP_IT_E!V57</f>
        <v>5.6368013757523636</v>
      </c>
      <c r="W57" s="10">
        <f>FC_OTH_CP_SH_E!W57+FC_OTH_CP_SC_E!W57+FC_OTH_CP_HW_E!W57+FC_OTH_CP_CA_E!W57+FC_OTH_CP_VE_E!W57+FC_OTH_CP_SL_E!W57+FC_OTH_CP_BL_E!W57+FC_OTH_CP_CR_E!W57+FC_OTH_CP_BT_E!W57+FC_OTH_CP_IT_E!W57</f>
        <v>5.6128976784178848</v>
      </c>
      <c r="X57" s="10">
        <f>FC_OTH_CP_SH_E!X57+FC_OTH_CP_SC_E!X57+FC_OTH_CP_HW_E!X57+FC_OTH_CP_CA_E!X57+FC_OTH_CP_VE_E!X57+FC_OTH_CP_SL_E!X57+FC_OTH_CP_BL_E!X57+FC_OTH_CP_CR_E!X57+FC_OTH_CP_BT_E!X57+FC_OTH_CP_IT_E!X57</f>
        <v>5.5650902837489236</v>
      </c>
    </row>
    <row r="58" spans="1:24" ht="11.25" customHeight="1" x14ac:dyDescent="0.2">
      <c r="A58" s="42" t="s">
        <v>103</v>
      </c>
      <c r="B58" s="9" t="s">
        <v>104</v>
      </c>
      <c r="C58" s="10">
        <f>FC_OTH_CP_SH_E!C58+FC_OTH_CP_SC_E!C58+FC_OTH_CP_HW_E!C58+FC_OTH_CP_CA_E!C58+FC_OTH_CP_VE_E!C58+FC_OTH_CP_SL_E!C58+FC_OTH_CP_BL_E!C58+FC_OTH_CP_CR_E!C58+FC_OTH_CP_BT_E!C58+FC_OTH_CP_IT_E!C58</f>
        <v>0</v>
      </c>
      <c r="D58" s="10">
        <f>FC_OTH_CP_SH_E!D58+FC_OTH_CP_SC_E!D58+FC_OTH_CP_HW_E!D58+FC_OTH_CP_CA_E!D58+FC_OTH_CP_VE_E!D58+FC_OTH_CP_SL_E!D58+FC_OTH_CP_BL_E!D58+FC_OTH_CP_CR_E!D58+FC_OTH_CP_BT_E!D58+FC_OTH_CP_IT_E!D58</f>
        <v>0</v>
      </c>
      <c r="E58" s="10">
        <f>FC_OTH_CP_SH_E!E58+FC_OTH_CP_SC_E!E58+FC_OTH_CP_HW_E!E58+FC_OTH_CP_CA_E!E58+FC_OTH_CP_VE_E!E58+FC_OTH_CP_SL_E!E58+FC_OTH_CP_BL_E!E58+FC_OTH_CP_CR_E!E58+FC_OTH_CP_BT_E!E58+FC_OTH_CP_IT_E!E58</f>
        <v>0</v>
      </c>
      <c r="F58" s="10">
        <f>FC_OTH_CP_SH_E!F58+FC_OTH_CP_SC_E!F58+FC_OTH_CP_HW_E!F58+FC_OTH_CP_CA_E!F58+FC_OTH_CP_VE_E!F58+FC_OTH_CP_SL_E!F58+FC_OTH_CP_BL_E!F58+FC_OTH_CP_CR_E!F58+FC_OTH_CP_BT_E!F58+FC_OTH_CP_IT_E!F58</f>
        <v>0</v>
      </c>
      <c r="G58" s="10">
        <f>FC_OTH_CP_SH_E!G58+FC_OTH_CP_SC_E!G58+FC_OTH_CP_HW_E!G58+FC_OTH_CP_CA_E!G58+FC_OTH_CP_VE_E!G58+FC_OTH_CP_SL_E!G58+FC_OTH_CP_BL_E!G58+FC_OTH_CP_CR_E!G58+FC_OTH_CP_BT_E!G58+FC_OTH_CP_IT_E!G58</f>
        <v>0</v>
      </c>
      <c r="H58" s="10">
        <f>FC_OTH_CP_SH_E!H58+FC_OTH_CP_SC_E!H58+FC_OTH_CP_HW_E!H58+FC_OTH_CP_CA_E!H58+FC_OTH_CP_VE_E!H58+FC_OTH_CP_SL_E!H58+FC_OTH_CP_BL_E!H58+FC_OTH_CP_CR_E!H58+FC_OTH_CP_BT_E!H58+FC_OTH_CP_IT_E!H58</f>
        <v>0</v>
      </c>
      <c r="I58" s="10">
        <f>FC_OTH_CP_SH_E!I58+FC_OTH_CP_SC_E!I58+FC_OTH_CP_HW_E!I58+FC_OTH_CP_CA_E!I58+FC_OTH_CP_VE_E!I58+FC_OTH_CP_SL_E!I58+FC_OTH_CP_BL_E!I58+FC_OTH_CP_CR_E!I58+FC_OTH_CP_BT_E!I58+FC_OTH_CP_IT_E!I58</f>
        <v>0</v>
      </c>
      <c r="J58" s="10">
        <f>FC_OTH_CP_SH_E!J58+FC_OTH_CP_SC_E!J58+FC_OTH_CP_HW_E!J58+FC_OTH_CP_CA_E!J58+FC_OTH_CP_VE_E!J58+FC_OTH_CP_SL_E!J58+FC_OTH_CP_BL_E!J58+FC_OTH_CP_CR_E!J58+FC_OTH_CP_BT_E!J58+FC_OTH_CP_IT_E!J58</f>
        <v>0</v>
      </c>
      <c r="K58" s="10">
        <f>FC_OTH_CP_SH_E!K58+FC_OTH_CP_SC_E!K58+FC_OTH_CP_HW_E!K58+FC_OTH_CP_CA_E!K58+FC_OTH_CP_VE_E!K58+FC_OTH_CP_SL_E!K58+FC_OTH_CP_BL_E!K58+FC_OTH_CP_CR_E!K58+FC_OTH_CP_BT_E!K58+FC_OTH_CP_IT_E!K58</f>
        <v>0</v>
      </c>
      <c r="L58" s="10">
        <f>FC_OTH_CP_SH_E!L58+FC_OTH_CP_SC_E!L58+FC_OTH_CP_HW_E!L58+FC_OTH_CP_CA_E!L58+FC_OTH_CP_VE_E!L58+FC_OTH_CP_SL_E!L58+FC_OTH_CP_BL_E!L58+FC_OTH_CP_CR_E!L58+FC_OTH_CP_BT_E!L58+FC_OTH_CP_IT_E!L58</f>
        <v>0</v>
      </c>
      <c r="M58" s="10">
        <f>FC_OTH_CP_SH_E!M58+FC_OTH_CP_SC_E!M58+FC_OTH_CP_HW_E!M58+FC_OTH_CP_CA_E!M58+FC_OTH_CP_VE_E!M58+FC_OTH_CP_SL_E!M58+FC_OTH_CP_BL_E!M58+FC_OTH_CP_CR_E!M58+FC_OTH_CP_BT_E!M58+FC_OTH_CP_IT_E!M58</f>
        <v>0</v>
      </c>
      <c r="N58" s="10">
        <f>FC_OTH_CP_SH_E!N58+FC_OTH_CP_SC_E!N58+FC_OTH_CP_HW_E!N58+FC_OTH_CP_CA_E!N58+FC_OTH_CP_VE_E!N58+FC_OTH_CP_SL_E!N58+FC_OTH_CP_BL_E!N58+FC_OTH_CP_CR_E!N58+FC_OTH_CP_BT_E!N58+FC_OTH_CP_IT_E!N58</f>
        <v>0</v>
      </c>
      <c r="O58" s="10">
        <f>FC_OTH_CP_SH_E!O58+FC_OTH_CP_SC_E!O58+FC_OTH_CP_HW_E!O58+FC_OTH_CP_CA_E!O58+FC_OTH_CP_VE_E!O58+FC_OTH_CP_SL_E!O58+FC_OTH_CP_BL_E!O58+FC_OTH_CP_CR_E!O58+FC_OTH_CP_BT_E!O58+FC_OTH_CP_IT_E!O58</f>
        <v>0</v>
      </c>
      <c r="P58" s="10">
        <f>FC_OTH_CP_SH_E!P58+FC_OTH_CP_SC_E!P58+FC_OTH_CP_HW_E!P58+FC_OTH_CP_CA_E!P58+FC_OTH_CP_VE_E!P58+FC_OTH_CP_SL_E!P58+FC_OTH_CP_BL_E!P58+FC_OTH_CP_CR_E!P58+FC_OTH_CP_BT_E!P58+FC_OTH_CP_IT_E!P58</f>
        <v>0</v>
      </c>
      <c r="Q58" s="10">
        <f>FC_OTH_CP_SH_E!Q58+FC_OTH_CP_SC_E!Q58+FC_OTH_CP_HW_E!Q58+FC_OTH_CP_CA_E!Q58+FC_OTH_CP_VE_E!Q58+FC_OTH_CP_SL_E!Q58+FC_OTH_CP_BL_E!Q58+FC_OTH_CP_CR_E!Q58+FC_OTH_CP_BT_E!Q58+FC_OTH_CP_IT_E!Q58</f>
        <v>0</v>
      </c>
      <c r="R58" s="10">
        <f>FC_OTH_CP_SH_E!R58+FC_OTH_CP_SC_E!R58+FC_OTH_CP_HW_E!R58+FC_OTH_CP_CA_E!R58+FC_OTH_CP_VE_E!R58+FC_OTH_CP_SL_E!R58+FC_OTH_CP_BL_E!R58+FC_OTH_CP_CR_E!R58+FC_OTH_CP_BT_E!R58+FC_OTH_CP_IT_E!R58</f>
        <v>0</v>
      </c>
      <c r="S58" s="10">
        <f>FC_OTH_CP_SH_E!S58+FC_OTH_CP_SC_E!S58+FC_OTH_CP_HW_E!S58+FC_OTH_CP_CA_E!S58+FC_OTH_CP_VE_E!S58+FC_OTH_CP_SL_E!S58+FC_OTH_CP_BL_E!S58+FC_OTH_CP_CR_E!S58+FC_OTH_CP_BT_E!S58+FC_OTH_CP_IT_E!S58</f>
        <v>0</v>
      </c>
      <c r="T58" s="10">
        <f>FC_OTH_CP_SH_E!T58+FC_OTH_CP_SC_E!T58+FC_OTH_CP_HW_E!T58+FC_OTH_CP_CA_E!T58+FC_OTH_CP_VE_E!T58+FC_OTH_CP_SL_E!T58+FC_OTH_CP_BL_E!T58+FC_OTH_CP_CR_E!T58+FC_OTH_CP_BT_E!T58+FC_OTH_CP_IT_E!T58</f>
        <v>0</v>
      </c>
      <c r="U58" s="10">
        <f>FC_OTH_CP_SH_E!U58+FC_OTH_CP_SC_E!U58+FC_OTH_CP_HW_E!U58+FC_OTH_CP_CA_E!U58+FC_OTH_CP_VE_E!U58+FC_OTH_CP_SL_E!U58+FC_OTH_CP_BL_E!U58+FC_OTH_CP_CR_E!U58+FC_OTH_CP_BT_E!U58+FC_OTH_CP_IT_E!U58</f>
        <v>0</v>
      </c>
      <c r="V58" s="10">
        <f>FC_OTH_CP_SH_E!V58+FC_OTH_CP_SC_E!V58+FC_OTH_CP_HW_E!V58+FC_OTH_CP_CA_E!V58+FC_OTH_CP_VE_E!V58+FC_OTH_CP_SL_E!V58+FC_OTH_CP_BL_E!V58+FC_OTH_CP_CR_E!V58+FC_OTH_CP_BT_E!V58+FC_OTH_CP_IT_E!V58</f>
        <v>0</v>
      </c>
      <c r="W58" s="10">
        <f>FC_OTH_CP_SH_E!W58+FC_OTH_CP_SC_E!W58+FC_OTH_CP_HW_E!W58+FC_OTH_CP_CA_E!W58+FC_OTH_CP_VE_E!W58+FC_OTH_CP_SL_E!W58+FC_OTH_CP_BL_E!W58+FC_OTH_CP_CR_E!W58+FC_OTH_CP_BT_E!W58+FC_OTH_CP_IT_E!W58</f>
        <v>0</v>
      </c>
      <c r="X58" s="10">
        <f>FC_OTH_CP_SH_E!X58+FC_OTH_CP_SC_E!X58+FC_OTH_CP_HW_E!X58+FC_OTH_CP_CA_E!X58+FC_OTH_CP_VE_E!X58+FC_OTH_CP_SL_E!X58+FC_OTH_CP_BL_E!X58+FC_OTH_CP_CR_E!X58+FC_OTH_CP_BT_E!X58+FC_OTH_CP_IT_E!X58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FC_OTH_CP_SH_E!C59+FC_OTH_CP_SC_E!C59+FC_OTH_CP_HW_E!C59+FC_OTH_CP_CA_E!C59+FC_OTH_CP_VE_E!C59+FC_OTH_CP_SL_E!C59+FC_OTH_CP_BL_E!C59+FC_OTH_CP_CR_E!C59+FC_OTH_CP_BT_E!C59+FC_OTH_CP_IT_E!C59</f>
        <v>8.4551160791057605</v>
      </c>
      <c r="D59" s="10">
        <f>FC_OTH_CP_SH_E!D59+FC_OTH_CP_SC_E!D59+FC_OTH_CP_HW_E!D59+FC_OTH_CP_CA_E!D59+FC_OTH_CP_VE_E!D59+FC_OTH_CP_SL_E!D59+FC_OTH_CP_BL_E!D59+FC_OTH_CP_CR_E!D59+FC_OTH_CP_BT_E!D59+FC_OTH_CP_IT_E!D59</f>
        <v>8.3834909716251094</v>
      </c>
      <c r="E59" s="10">
        <f>FC_OTH_CP_SH_E!E59+FC_OTH_CP_SC_E!E59+FC_OTH_CP_HW_E!E59+FC_OTH_CP_CA_E!E59+FC_OTH_CP_VE_E!E59+FC_OTH_CP_SL_E!E59+FC_OTH_CP_BL_E!E59+FC_OTH_CP_CR_E!E59+FC_OTH_CP_BT_E!E59+FC_OTH_CP_IT_E!E59</f>
        <v>8.2879621668099741</v>
      </c>
      <c r="F59" s="10">
        <f>FC_OTH_CP_SH_E!F59+FC_OTH_CP_SC_E!F59+FC_OTH_CP_HW_E!F59+FC_OTH_CP_CA_E!F59+FC_OTH_CP_VE_E!F59+FC_OTH_CP_SL_E!F59+FC_OTH_CP_BL_E!F59+FC_OTH_CP_CR_E!F59+FC_OTH_CP_BT_E!F59+FC_OTH_CP_IT_E!F59</f>
        <v>8.2401547721410147</v>
      </c>
      <c r="G59" s="10">
        <f>FC_OTH_CP_SH_E!G59+FC_OTH_CP_SC_E!G59+FC_OTH_CP_HW_E!G59+FC_OTH_CP_CA_E!G59+FC_OTH_CP_VE_E!G59+FC_OTH_CP_SL_E!G59+FC_OTH_CP_BL_E!G59+FC_OTH_CP_CR_E!G59+FC_OTH_CP_BT_E!G59+FC_OTH_CP_IT_E!G59</f>
        <v>8.1685296646603565</v>
      </c>
      <c r="H59" s="10">
        <f>FC_OTH_CP_SH_E!H59+FC_OTH_CP_SC_E!H59+FC_OTH_CP_HW_E!H59+FC_OTH_CP_CA_E!H59+FC_OTH_CP_VE_E!H59+FC_OTH_CP_SL_E!H59+FC_OTH_CP_BL_E!H59+FC_OTH_CP_CR_E!H59+FC_OTH_CP_BT_E!H59+FC_OTH_CP_IT_E!H59</f>
        <v>7.8580395528804807</v>
      </c>
      <c r="I59" s="10">
        <f>FC_OTH_CP_SH_E!I59+FC_OTH_CP_SC_E!I59+FC_OTH_CP_HW_E!I59+FC_OTH_CP_CA_E!I59+FC_OTH_CP_VE_E!I59+FC_OTH_CP_SL_E!I59+FC_OTH_CP_BL_E!I59+FC_OTH_CP_CR_E!I59+FC_OTH_CP_BT_E!I59+FC_OTH_CP_IT_E!I59</f>
        <v>7.4758383490971623</v>
      </c>
      <c r="J59" s="10">
        <f>FC_OTH_CP_SH_E!J59+FC_OTH_CP_SC_E!J59+FC_OTH_CP_HW_E!J59+FC_OTH_CP_CA_E!J59+FC_OTH_CP_VE_E!J59+FC_OTH_CP_SL_E!J59+FC_OTH_CP_BL_E!J59+FC_OTH_CP_CR_E!J59+FC_OTH_CP_BT_E!J59+FC_OTH_CP_IT_E!J59</f>
        <v>8.4073946689595882</v>
      </c>
      <c r="K59" s="10">
        <f>FC_OTH_CP_SH_E!K59+FC_OTH_CP_SC_E!K59+FC_OTH_CP_HW_E!K59+FC_OTH_CP_CA_E!K59+FC_OTH_CP_VE_E!K59+FC_OTH_CP_SL_E!K59+FC_OTH_CP_BL_E!K59+FC_OTH_CP_CR_E!K59+FC_OTH_CP_BT_E!K59+FC_OTH_CP_IT_E!K59</f>
        <v>8.9089423903697345</v>
      </c>
      <c r="L59" s="10">
        <f>FC_OTH_CP_SH_E!L59+FC_OTH_CP_SC_E!L59+FC_OTH_CP_HW_E!L59+FC_OTH_CP_CA_E!L59+FC_OTH_CP_VE_E!L59+FC_OTH_CP_SL_E!L59+FC_OTH_CP_BL_E!L59+FC_OTH_CP_CR_E!L59+FC_OTH_CP_BT_E!L59+FC_OTH_CP_IT_E!L59</f>
        <v>9.9360275150472948</v>
      </c>
      <c r="M59" s="10">
        <f>FC_OTH_CP_SH_E!M59+FC_OTH_CP_SC_E!M59+FC_OTH_CP_HW_E!M59+FC_OTH_CP_CA_E!M59+FC_OTH_CP_VE_E!M59+FC_OTH_CP_SL_E!M59+FC_OTH_CP_BL_E!M59+FC_OTH_CP_CR_E!M59+FC_OTH_CP_BT_E!M59+FC_OTH_CP_IT_E!M59</f>
        <v>9.5777300085984525</v>
      </c>
      <c r="N59" s="10">
        <f>FC_OTH_CP_SH_E!N59+FC_OTH_CP_SC_E!N59+FC_OTH_CP_HW_E!N59+FC_OTH_CP_CA_E!N59+FC_OTH_CP_VE_E!N59+FC_OTH_CP_SL_E!N59+FC_OTH_CP_BL_E!N59+FC_OTH_CP_CR_E!N59+FC_OTH_CP_BT_E!N59+FC_OTH_CP_IT_E!N59</f>
        <v>10.31814273430782</v>
      </c>
      <c r="O59" s="10">
        <f>FC_OTH_CP_SH_E!O59+FC_OTH_CP_SC_E!O59+FC_OTH_CP_HW_E!O59+FC_OTH_CP_CA_E!O59+FC_OTH_CP_VE_E!O59+FC_OTH_CP_SL_E!O59+FC_OTH_CP_BL_E!O59+FC_OTH_CP_CR_E!O59+FC_OTH_CP_BT_E!O59+FC_OTH_CP_IT_E!O59</f>
        <v>23.550214961306953</v>
      </c>
      <c r="P59" s="10">
        <f>FC_OTH_CP_SH_E!P59+FC_OTH_CP_SC_E!P59+FC_OTH_CP_HW_E!P59+FC_OTH_CP_CA_E!P59+FC_OTH_CP_VE_E!P59+FC_OTH_CP_SL_E!P59+FC_OTH_CP_BL_E!P59+FC_OTH_CP_CR_E!P59+FC_OTH_CP_BT_E!P59+FC_OTH_CP_IT_E!P59</f>
        <v>21.926053310404125</v>
      </c>
      <c r="Q59" s="10">
        <f>FC_OTH_CP_SH_E!Q59+FC_OTH_CP_SC_E!Q59+FC_OTH_CP_HW_E!Q59+FC_OTH_CP_CA_E!Q59+FC_OTH_CP_VE_E!Q59+FC_OTH_CP_SL_E!Q59+FC_OTH_CP_BL_E!Q59+FC_OTH_CP_CR_E!Q59+FC_OTH_CP_BT_E!Q59+FC_OTH_CP_IT_E!Q59</f>
        <v>23.239638865004274</v>
      </c>
      <c r="R59" s="10">
        <f>FC_OTH_CP_SH_E!R59+FC_OTH_CP_SC_E!R59+FC_OTH_CP_HW_E!R59+FC_OTH_CP_CA_E!R59+FC_OTH_CP_VE_E!R59+FC_OTH_CP_SL_E!R59+FC_OTH_CP_BL_E!R59+FC_OTH_CP_CR_E!R59+FC_OTH_CP_BT_E!R59+FC_OTH_CP_IT_E!R59</f>
        <v>25.22029234737747</v>
      </c>
      <c r="S59" s="10">
        <f>FC_OTH_CP_SH_E!S59+FC_OTH_CP_SC_E!S59+FC_OTH_CP_HW_E!S59+FC_OTH_CP_CA_E!S59+FC_OTH_CP_VE_E!S59+FC_OTH_CP_SL_E!S59+FC_OTH_CP_BL_E!S59+FC_OTH_CP_CR_E!S59+FC_OTH_CP_BT_E!S59+FC_OTH_CP_IT_E!S59</f>
        <v>30.135425623387796</v>
      </c>
      <c r="T59" s="10">
        <f>FC_OTH_CP_SH_E!T59+FC_OTH_CP_SC_E!T59+FC_OTH_CP_HW_E!T59+FC_OTH_CP_CA_E!T59+FC_OTH_CP_VE_E!T59+FC_OTH_CP_SL_E!T59+FC_OTH_CP_BL_E!T59+FC_OTH_CP_CR_E!T59+FC_OTH_CP_BT_E!T59+FC_OTH_CP_IT_E!T59</f>
        <v>71.784006878761772</v>
      </c>
      <c r="U59" s="10">
        <f>FC_OTH_CP_SH_E!U59+FC_OTH_CP_SC_E!U59+FC_OTH_CP_HW_E!U59+FC_OTH_CP_CA_E!U59+FC_OTH_CP_VE_E!U59+FC_OTH_CP_SL_E!U59+FC_OTH_CP_BL_E!U59+FC_OTH_CP_CR_E!U59+FC_OTH_CP_BT_E!U59+FC_OTH_CP_IT_E!U59</f>
        <v>66.821840068787552</v>
      </c>
      <c r="V59" s="10">
        <f>FC_OTH_CP_SH_E!V59+FC_OTH_CP_SC_E!V59+FC_OTH_CP_HW_E!V59+FC_OTH_CP_CA_E!V59+FC_OTH_CP_VE_E!V59+FC_OTH_CP_SL_E!V59+FC_OTH_CP_BL_E!V59+FC_OTH_CP_CR_E!V59+FC_OTH_CP_BT_E!V59+FC_OTH_CP_IT_E!V59</f>
        <v>81.169819432502152</v>
      </c>
      <c r="W59" s="10">
        <f>FC_OTH_CP_SH_E!W59+FC_OTH_CP_SC_E!W59+FC_OTH_CP_HW_E!W59+FC_OTH_CP_CA_E!W59+FC_OTH_CP_VE_E!W59+FC_OTH_CP_SL_E!W59+FC_OTH_CP_BL_E!W59+FC_OTH_CP_CR_E!W59+FC_OTH_CP_BT_E!W59+FC_OTH_CP_IT_E!W59</f>
        <v>89.195098882201208</v>
      </c>
      <c r="X59" s="10">
        <f>FC_OTH_CP_SH_E!X59+FC_OTH_CP_SC_E!X59+FC_OTH_CP_HW_E!X59+FC_OTH_CP_CA_E!X59+FC_OTH_CP_VE_E!X59+FC_OTH_CP_SL_E!X59+FC_OTH_CP_BL_E!X59+FC_OTH_CP_CR_E!X59+FC_OTH_CP_BT_E!X59+FC_OTH_CP_IT_E!X59</f>
        <v>81.737661220980286</v>
      </c>
    </row>
    <row r="60" spans="1:24" ht="11.25" customHeight="1" x14ac:dyDescent="0.2">
      <c r="A60" s="42" t="s">
        <v>107</v>
      </c>
      <c r="B60" s="9" t="s">
        <v>108</v>
      </c>
      <c r="C60" s="10">
        <f>FC_OTH_CP_SH_E!C60+FC_OTH_CP_SC_E!C60+FC_OTH_CP_HW_E!C60+FC_OTH_CP_CA_E!C60+FC_OTH_CP_VE_E!C60+FC_OTH_CP_SL_E!C60+FC_OTH_CP_BL_E!C60+FC_OTH_CP_CR_E!C60+FC_OTH_CP_BT_E!C60+FC_OTH_CP_IT_E!C60</f>
        <v>0</v>
      </c>
      <c r="D60" s="10">
        <f>FC_OTH_CP_SH_E!D60+FC_OTH_CP_SC_E!D60+FC_OTH_CP_HW_E!D60+FC_OTH_CP_CA_E!D60+FC_OTH_CP_VE_E!D60+FC_OTH_CP_SL_E!D60+FC_OTH_CP_BL_E!D60+FC_OTH_CP_CR_E!D60+FC_OTH_CP_BT_E!D60+FC_OTH_CP_IT_E!D60</f>
        <v>0</v>
      </c>
      <c r="E60" s="10">
        <f>FC_OTH_CP_SH_E!E60+FC_OTH_CP_SC_E!E60+FC_OTH_CP_HW_E!E60+FC_OTH_CP_CA_E!E60+FC_OTH_CP_VE_E!E60+FC_OTH_CP_SL_E!E60+FC_OTH_CP_BL_E!E60+FC_OTH_CP_CR_E!E60+FC_OTH_CP_BT_E!E60+FC_OTH_CP_IT_E!E60</f>
        <v>0</v>
      </c>
      <c r="F60" s="10">
        <f>FC_OTH_CP_SH_E!F60+FC_OTH_CP_SC_E!F60+FC_OTH_CP_HW_E!F60+FC_OTH_CP_CA_E!F60+FC_OTH_CP_VE_E!F60+FC_OTH_CP_SL_E!F60+FC_OTH_CP_BL_E!F60+FC_OTH_CP_CR_E!F60+FC_OTH_CP_BT_E!F60+FC_OTH_CP_IT_E!F60</f>
        <v>0</v>
      </c>
      <c r="G60" s="10">
        <f>FC_OTH_CP_SH_E!G60+FC_OTH_CP_SC_E!G60+FC_OTH_CP_HW_E!G60+FC_OTH_CP_CA_E!G60+FC_OTH_CP_VE_E!G60+FC_OTH_CP_SL_E!G60+FC_OTH_CP_BL_E!G60+FC_OTH_CP_CR_E!G60+FC_OTH_CP_BT_E!G60+FC_OTH_CP_IT_E!G60</f>
        <v>0</v>
      </c>
      <c r="H60" s="10">
        <f>FC_OTH_CP_SH_E!H60+FC_OTH_CP_SC_E!H60+FC_OTH_CP_HW_E!H60+FC_OTH_CP_CA_E!H60+FC_OTH_CP_VE_E!H60+FC_OTH_CP_SL_E!H60+FC_OTH_CP_BL_E!H60+FC_OTH_CP_CR_E!H60+FC_OTH_CP_BT_E!H60+FC_OTH_CP_IT_E!H60</f>
        <v>0</v>
      </c>
      <c r="I60" s="10">
        <f>FC_OTH_CP_SH_E!I60+FC_OTH_CP_SC_E!I60+FC_OTH_CP_HW_E!I60+FC_OTH_CP_CA_E!I60+FC_OTH_CP_VE_E!I60+FC_OTH_CP_SL_E!I60+FC_OTH_CP_BL_E!I60+FC_OTH_CP_CR_E!I60+FC_OTH_CP_BT_E!I60+FC_OTH_CP_IT_E!I60</f>
        <v>0</v>
      </c>
      <c r="J60" s="10">
        <f>FC_OTH_CP_SH_E!J60+FC_OTH_CP_SC_E!J60+FC_OTH_CP_HW_E!J60+FC_OTH_CP_CA_E!J60+FC_OTH_CP_VE_E!J60+FC_OTH_CP_SL_E!J60+FC_OTH_CP_BL_E!J60+FC_OTH_CP_CR_E!J60+FC_OTH_CP_BT_E!J60+FC_OTH_CP_IT_E!J60</f>
        <v>0</v>
      </c>
      <c r="K60" s="10">
        <f>FC_OTH_CP_SH_E!K60+FC_OTH_CP_SC_E!K60+FC_OTH_CP_HW_E!K60+FC_OTH_CP_CA_E!K60+FC_OTH_CP_VE_E!K60+FC_OTH_CP_SL_E!K60+FC_OTH_CP_BL_E!K60+FC_OTH_CP_CR_E!K60+FC_OTH_CP_BT_E!K60+FC_OTH_CP_IT_E!K60</f>
        <v>0</v>
      </c>
      <c r="L60" s="10">
        <f>FC_OTH_CP_SH_E!L60+FC_OTH_CP_SC_E!L60+FC_OTH_CP_HW_E!L60+FC_OTH_CP_CA_E!L60+FC_OTH_CP_VE_E!L60+FC_OTH_CP_SL_E!L60+FC_OTH_CP_BL_E!L60+FC_OTH_CP_CR_E!L60+FC_OTH_CP_BT_E!L60+FC_OTH_CP_IT_E!L60</f>
        <v>0</v>
      </c>
      <c r="M60" s="10">
        <f>FC_OTH_CP_SH_E!M60+FC_OTH_CP_SC_E!M60+FC_OTH_CP_HW_E!M60+FC_OTH_CP_CA_E!M60+FC_OTH_CP_VE_E!M60+FC_OTH_CP_SL_E!M60+FC_OTH_CP_BL_E!M60+FC_OTH_CP_CR_E!M60+FC_OTH_CP_BT_E!M60+FC_OTH_CP_IT_E!M60</f>
        <v>0</v>
      </c>
      <c r="N60" s="10">
        <f>FC_OTH_CP_SH_E!N60+FC_OTH_CP_SC_E!N60+FC_OTH_CP_HW_E!N60+FC_OTH_CP_CA_E!N60+FC_OTH_CP_VE_E!N60+FC_OTH_CP_SL_E!N60+FC_OTH_CP_BL_E!N60+FC_OTH_CP_CR_E!N60+FC_OTH_CP_BT_E!N60+FC_OTH_CP_IT_E!N60</f>
        <v>0</v>
      </c>
      <c r="O60" s="10">
        <f>FC_OTH_CP_SH_E!O60+FC_OTH_CP_SC_E!O60+FC_OTH_CP_HW_E!O60+FC_OTH_CP_CA_E!O60+FC_OTH_CP_VE_E!O60+FC_OTH_CP_SL_E!O60+FC_OTH_CP_BL_E!O60+FC_OTH_CP_CR_E!O60+FC_OTH_CP_BT_E!O60+FC_OTH_CP_IT_E!O60</f>
        <v>0</v>
      </c>
      <c r="P60" s="10">
        <f>FC_OTH_CP_SH_E!P60+FC_OTH_CP_SC_E!P60+FC_OTH_CP_HW_E!P60+FC_OTH_CP_CA_E!P60+FC_OTH_CP_VE_E!P60+FC_OTH_CP_SL_E!P60+FC_OTH_CP_BL_E!P60+FC_OTH_CP_CR_E!P60+FC_OTH_CP_BT_E!P60+FC_OTH_CP_IT_E!P60</f>
        <v>0</v>
      </c>
      <c r="Q60" s="10">
        <f>FC_OTH_CP_SH_E!Q60+FC_OTH_CP_SC_E!Q60+FC_OTH_CP_HW_E!Q60+FC_OTH_CP_CA_E!Q60+FC_OTH_CP_VE_E!Q60+FC_OTH_CP_SL_E!Q60+FC_OTH_CP_BL_E!Q60+FC_OTH_CP_CR_E!Q60+FC_OTH_CP_BT_E!Q60+FC_OTH_CP_IT_E!Q60</f>
        <v>0</v>
      </c>
      <c r="R60" s="10">
        <f>FC_OTH_CP_SH_E!R60+FC_OTH_CP_SC_E!R60+FC_OTH_CP_HW_E!R60+FC_OTH_CP_CA_E!R60+FC_OTH_CP_VE_E!R60+FC_OTH_CP_SL_E!R60+FC_OTH_CP_BL_E!R60+FC_OTH_CP_CR_E!R60+FC_OTH_CP_BT_E!R60+FC_OTH_CP_IT_E!R60</f>
        <v>0</v>
      </c>
      <c r="S60" s="10">
        <f>FC_OTH_CP_SH_E!S60+FC_OTH_CP_SC_E!S60+FC_OTH_CP_HW_E!S60+FC_OTH_CP_CA_E!S60+FC_OTH_CP_VE_E!S60+FC_OTH_CP_SL_E!S60+FC_OTH_CP_BL_E!S60+FC_OTH_CP_CR_E!S60+FC_OTH_CP_BT_E!S60+FC_OTH_CP_IT_E!S60</f>
        <v>0</v>
      </c>
      <c r="T60" s="10">
        <f>FC_OTH_CP_SH_E!T60+FC_OTH_CP_SC_E!T60+FC_OTH_CP_HW_E!T60+FC_OTH_CP_CA_E!T60+FC_OTH_CP_VE_E!T60+FC_OTH_CP_SL_E!T60+FC_OTH_CP_BL_E!T60+FC_OTH_CP_CR_E!T60+FC_OTH_CP_BT_E!T60+FC_OTH_CP_IT_E!T60</f>
        <v>0</v>
      </c>
      <c r="U60" s="10">
        <f>FC_OTH_CP_SH_E!U60+FC_OTH_CP_SC_E!U60+FC_OTH_CP_HW_E!U60+FC_OTH_CP_CA_E!U60+FC_OTH_CP_VE_E!U60+FC_OTH_CP_SL_E!U60+FC_OTH_CP_BL_E!U60+FC_OTH_CP_CR_E!U60+FC_OTH_CP_BT_E!U60+FC_OTH_CP_IT_E!U60</f>
        <v>0</v>
      </c>
      <c r="V60" s="10">
        <f>FC_OTH_CP_SH_E!V60+FC_OTH_CP_SC_E!V60+FC_OTH_CP_HW_E!V60+FC_OTH_CP_CA_E!V60+FC_OTH_CP_VE_E!V60+FC_OTH_CP_SL_E!V60+FC_OTH_CP_BL_E!V60+FC_OTH_CP_CR_E!V60+FC_OTH_CP_BT_E!V60+FC_OTH_CP_IT_E!V60</f>
        <v>0</v>
      </c>
      <c r="W60" s="10">
        <f>FC_OTH_CP_SH_E!W60+FC_OTH_CP_SC_E!W60+FC_OTH_CP_HW_E!W60+FC_OTH_CP_CA_E!W60+FC_OTH_CP_VE_E!W60+FC_OTH_CP_SL_E!W60+FC_OTH_CP_BL_E!W60+FC_OTH_CP_CR_E!W60+FC_OTH_CP_BT_E!W60+FC_OTH_CP_IT_E!W60</f>
        <v>0</v>
      </c>
      <c r="X60" s="10">
        <f>FC_OTH_CP_SH_E!X60+FC_OTH_CP_SC_E!X60+FC_OTH_CP_HW_E!X60+FC_OTH_CP_CA_E!X60+FC_OTH_CP_VE_E!X60+FC_OTH_CP_SL_E!X60+FC_OTH_CP_BL_E!X60+FC_OTH_CP_CR_E!X60+FC_OTH_CP_BT_E!X60+FC_OTH_CP_IT_E!X60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FC_OTH_CP_SH_E!C61+FC_OTH_CP_SC_E!C61+FC_OTH_CP_HW_E!C61+FC_OTH_CP_CA_E!C61+FC_OTH_CP_VE_E!C61+FC_OTH_CP_SL_E!C61+FC_OTH_CP_BL_E!C61+FC_OTH_CP_CR_E!C61+FC_OTH_CP_BT_E!C61+FC_OTH_CP_IT_E!C61</f>
        <v>36.23293207222698</v>
      </c>
      <c r="D61" s="10">
        <f>FC_OTH_CP_SH_E!D61+FC_OTH_CP_SC_E!D61+FC_OTH_CP_HW_E!D61+FC_OTH_CP_CA_E!D61+FC_OTH_CP_VE_E!D61+FC_OTH_CP_SL_E!D61+FC_OTH_CP_BL_E!D61+FC_OTH_CP_CR_E!D61+FC_OTH_CP_BT_E!D61+FC_OTH_CP_IT_E!D61</f>
        <v>37.904815133276024</v>
      </c>
      <c r="E61" s="10">
        <f>FC_OTH_CP_SH_E!E61+FC_OTH_CP_SC_E!E61+FC_OTH_CP_HW_E!E61+FC_OTH_CP_CA_E!E61+FC_OTH_CP_VE_E!E61+FC_OTH_CP_SL_E!E61+FC_OTH_CP_BL_E!E61+FC_OTH_CP_CR_E!E61+FC_OTH_CP_BT_E!E61+FC_OTH_CP_IT_E!E61</f>
        <v>36.137403267411855</v>
      </c>
      <c r="F61" s="10">
        <f>FC_OTH_CP_SH_E!F61+FC_OTH_CP_SC_E!F61+FC_OTH_CP_HW_E!F61+FC_OTH_CP_CA_E!F61+FC_OTH_CP_VE_E!F61+FC_OTH_CP_SL_E!F61+FC_OTH_CP_BL_E!F61+FC_OTH_CP_CR_E!F61+FC_OTH_CP_BT_E!F61+FC_OTH_CP_IT_E!F61</f>
        <v>34.226655202063633</v>
      </c>
      <c r="G61" s="10">
        <f>FC_OTH_CP_SH_E!G61+FC_OTH_CP_SC_E!G61+FC_OTH_CP_HW_E!G61+FC_OTH_CP_CA_E!G61+FC_OTH_CP_VE_E!G61+FC_OTH_CP_SL_E!G61+FC_OTH_CP_BL_E!G61+FC_OTH_CP_CR_E!G61+FC_OTH_CP_BT_E!G61+FC_OTH_CP_IT_E!G61</f>
        <v>35.062596732588133</v>
      </c>
      <c r="H61" s="10">
        <f>FC_OTH_CP_SH_E!H61+FC_OTH_CP_SC_E!H61+FC_OTH_CP_HW_E!H61+FC_OTH_CP_CA_E!H61+FC_OTH_CP_VE_E!H61+FC_OTH_CP_SL_E!H61+FC_OTH_CP_BL_E!H61+FC_OTH_CP_CR_E!H61+FC_OTH_CP_BT_E!H61+FC_OTH_CP_IT_E!H61</f>
        <v>33.247377472055021</v>
      </c>
      <c r="I61" s="10">
        <f>FC_OTH_CP_SH_E!I61+FC_OTH_CP_SC_E!I61+FC_OTH_CP_HW_E!I61+FC_OTH_CP_CA_E!I61+FC_OTH_CP_VE_E!I61+FC_OTH_CP_SL_E!I61+FC_OTH_CP_BL_E!I61+FC_OTH_CP_CR_E!I61+FC_OTH_CP_BT_E!I61+FC_OTH_CP_IT_E!I61</f>
        <v>32.315821152192591</v>
      </c>
      <c r="J61" s="10">
        <f>FC_OTH_CP_SH_E!J61+FC_OTH_CP_SC_E!J61+FC_OTH_CP_HW_E!J61+FC_OTH_CP_CA_E!J61+FC_OTH_CP_VE_E!J61+FC_OTH_CP_SL_E!J61+FC_OTH_CP_BL_E!J61+FC_OTH_CP_CR_E!J61+FC_OTH_CP_BT_E!J61+FC_OTH_CP_IT_E!J61</f>
        <v>30.739466895958721</v>
      </c>
      <c r="K61" s="10">
        <f>FC_OTH_CP_SH_E!K61+FC_OTH_CP_SC_E!K61+FC_OTH_CP_HW_E!K61+FC_OTH_CP_CA_E!K61+FC_OTH_CP_VE_E!K61+FC_OTH_CP_SL_E!K61+FC_OTH_CP_BL_E!K61+FC_OTH_CP_CR_E!K61+FC_OTH_CP_BT_E!K61+FC_OTH_CP_IT_E!K61</f>
        <v>31.766466036113499</v>
      </c>
      <c r="L61" s="10">
        <f>FC_OTH_CP_SH_E!L61+FC_OTH_CP_SC_E!L61+FC_OTH_CP_HW_E!L61+FC_OTH_CP_CA_E!L61+FC_OTH_CP_VE_E!L61+FC_OTH_CP_SL_E!L61+FC_OTH_CP_BL_E!L61+FC_OTH_CP_CR_E!L61+FC_OTH_CP_BT_E!L61+FC_OTH_CP_IT_E!L61</f>
        <v>33.438435081685292</v>
      </c>
      <c r="M61" s="10">
        <f>FC_OTH_CP_SH_E!M61+FC_OTH_CP_SC_E!M61+FC_OTH_CP_HW_E!M61+FC_OTH_CP_CA_E!M61+FC_OTH_CP_VE_E!M61+FC_OTH_CP_SL_E!M61+FC_OTH_CP_BL_E!M61+FC_OTH_CP_CR_E!M61+FC_OTH_CP_BT_E!M61+FC_OTH_CP_IT_E!M61</f>
        <v>35.73138435081686</v>
      </c>
      <c r="N61" s="10">
        <f>FC_OTH_CP_SH_E!N61+FC_OTH_CP_SC_E!N61+FC_OTH_CP_HW_E!N61+FC_OTH_CP_CA_E!N61+FC_OTH_CP_VE_E!N61+FC_OTH_CP_SL_E!N61+FC_OTH_CP_BL_E!N61+FC_OTH_CP_CR_E!N61+FC_OTH_CP_BT_E!N61+FC_OTH_CP_IT_E!N61</f>
        <v>37.116680997420445</v>
      </c>
      <c r="O61" s="10">
        <f>FC_OTH_CP_SH_E!O61+FC_OTH_CP_SC_E!O61+FC_OTH_CP_HW_E!O61+FC_OTH_CP_CA_E!O61+FC_OTH_CP_VE_E!O61+FC_OTH_CP_SL_E!O61+FC_OTH_CP_BL_E!O61+FC_OTH_CP_CR_E!O61+FC_OTH_CP_BT_E!O61+FC_OTH_CP_IT_E!O61</f>
        <v>38.43026655202064</v>
      </c>
      <c r="P61" s="10">
        <f>FC_OTH_CP_SH_E!P61+FC_OTH_CP_SC_E!P61+FC_OTH_CP_HW_E!P61+FC_OTH_CP_CA_E!P61+FC_OTH_CP_VE_E!P61+FC_OTH_CP_SL_E!P61+FC_OTH_CP_BL_E!P61+FC_OTH_CP_CR_E!P61+FC_OTH_CP_BT_E!P61+FC_OTH_CP_IT_E!P61</f>
        <v>41.153138435081686</v>
      </c>
      <c r="Q61" s="10">
        <f>FC_OTH_CP_SH_E!Q61+FC_OTH_CP_SC_E!Q61+FC_OTH_CP_HW_E!Q61+FC_OTH_CP_CA_E!Q61+FC_OTH_CP_VE_E!Q61+FC_OTH_CP_SL_E!Q61+FC_OTH_CP_BL_E!Q61+FC_OTH_CP_CR_E!Q61+FC_OTH_CP_BT_E!Q61+FC_OTH_CP_IT_E!Q61</f>
        <v>45.452364574376588</v>
      </c>
      <c r="R61" s="10">
        <f>FC_OTH_CP_SH_E!R61+FC_OTH_CP_SC_E!R61+FC_OTH_CP_HW_E!R61+FC_OTH_CP_CA_E!R61+FC_OTH_CP_VE_E!R61+FC_OTH_CP_SL_E!R61+FC_OTH_CP_BL_E!R61+FC_OTH_CP_CR_E!R61+FC_OTH_CP_BT_E!R61+FC_OTH_CP_IT_E!R61</f>
        <v>35.471539122957829</v>
      </c>
      <c r="S61" s="10">
        <f>FC_OTH_CP_SH_E!S61+FC_OTH_CP_SC_E!S61+FC_OTH_CP_HW_E!S61+FC_OTH_CP_CA_E!S61+FC_OTH_CP_VE_E!S61+FC_OTH_CP_SL_E!S61+FC_OTH_CP_BL_E!S61+FC_OTH_CP_CR_E!S61+FC_OTH_CP_BT_E!S61+FC_OTH_CP_IT_E!S61</f>
        <v>36.721238177128072</v>
      </c>
      <c r="T61" s="10">
        <f>FC_OTH_CP_SH_E!T61+FC_OTH_CP_SC_E!T61+FC_OTH_CP_HW_E!T61+FC_OTH_CP_CA_E!T61+FC_OTH_CP_VE_E!T61+FC_OTH_CP_SL_E!T61+FC_OTH_CP_BL_E!T61+FC_OTH_CP_CR_E!T61+FC_OTH_CP_BT_E!T61+FC_OTH_CP_IT_E!T61</f>
        <v>36.759759243336198</v>
      </c>
      <c r="U61" s="10">
        <f>FC_OTH_CP_SH_E!U61+FC_OTH_CP_SC_E!U61+FC_OTH_CP_HW_E!U61+FC_OTH_CP_CA_E!U61+FC_OTH_CP_VE_E!U61+FC_OTH_CP_SL_E!U61+FC_OTH_CP_BL_E!U61+FC_OTH_CP_CR_E!U61+FC_OTH_CP_BT_E!U61+FC_OTH_CP_IT_E!U61</f>
        <v>36.546431642304412</v>
      </c>
      <c r="V61" s="10">
        <f>FC_OTH_CP_SH_E!V61+FC_OTH_CP_SC_E!V61+FC_OTH_CP_HW_E!V61+FC_OTH_CP_CA_E!V61+FC_OTH_CP_VE_E!V61+FC_OTH_CP_SL_E!V61+FC_OTH_CP_BL_E!V61+FC_OTH_CP_CR_E!V61+FC_OTH_CP_BT_E!V61+FC_OTH_CP_IT_E!V61</f>
        <v>38.193981083404985</v>
      </c>
      <c r="W61" s="10">
        <f>FC_OTH_CP_SH_E!W61+FC_OTH_CP_SC_E!W61+FC_OTH_CP_HW_E!W61+FC_OTH_CP_CA_E!W61+FC_OTH_CP_VE_E!W61+FC_OTH_CP_SL_E!W61+FC_OTH_CP_BL_E!W61+FC_OTH_CP_CR_E!W61+FC_OTH_CP_BT_E!W61+FC_OTH_CP_IT_E!W61</f>
        <v>38.78736027515054</v>
      </c>
      <c r="X61" s="10">
        <f>FC_OTH_CP_SH_E!X61+FC_OTH_CP_SC_E!X61+FC_OTH_CP_HW_E!X61+FC_OTH_CP_CA_E!X61+FC_OTH_CP_VE_E!X61+FC_OTH_CP_SL_E!X61+FC_OTH_CP_BL_E!X61+FC_OTH_CP_CR_E!X61+FC_OTH_CP_BT_E!X61+FC_OTH_CP_IT_E!X61</f>
        <v>32.33628546861565</v>
      </c>
    </row>
    <row r="62" spans="1:24" ht="11.25" customHeight="1" x14ac:dyDescent="0.2">
      <c r="A62" s="42" t="s">
        <v>111</v>
      </c>
      <c r="B62" s="9" t="s">
        <v>112</v>
      </c>
      <c r="C62" s="10">
        <f>FC_OTH_CP_SH_E!C62+FC_OTH_CP_SC_E!C62+FC_OTH_CP_HW_E!C62+FC_OTH_CP_CA_E!C62+FC_OTH_CP_VE_E!C62+FC_OTH_CP_SL_E!C62+FC_OTH_CP_BL_E!C62+FC_OTH_CP_CR_E!C62+FC_OTH_CP_BT_E!C62+FC_OTH_CP_IT_E!C62</f>
        <v>33.963886500429922</v>
      </c>
      <c r="D62" s="10">
        <f>FC_OTH_CP_SH_E!D62+FC_OTH_CP_SC_E!D62+FC_OTH_CP_HW_E!D62+FC_OTH_CP_CA_E!D62+FC_OTH_CP_VE_E!D62+FC_OTH_CP_SL_E!D62+FC_OTH_CP_BL_E!D62+FC_OTH_CP_CR_E!D62+FC_OTH_CP_BT_E!D62+FC_OTH_CP_IT_E!D62</f>
        <v>43.947635425623389</v>
      </c>
      <c r="E62" s="10">
        <f>FC_OTH_CP_SH_E!E62+FC_OTH_CP_SC_E!E62+FC_OTH_CP_HW_E!E62+FC_OTH_CP_CA_E!E62+FC_OTH_CP_VE_E!E62+FC_OTH_CP_SL_E!E62+FC_OTH_CP_BL_E!E62+FC_OTH_CP_CR_E!E62+FC_OTH_CP_BT_E!E62+FC_OTH_CP_IT_E!E62</f>
        <v>41.965262252794503</v>
      </c>
      <c r="F62" s="10">
        <f>FC_OTH_CP_SH_E!F62+FC_OTH_CP_SC_E!F62+FC_OTH_CP_HW_E!F62+FC_OTH_CP_CA_E!F62+FC_OTH_CP_VE_E!F62+FC_OTH_CP_SL_E!F62+FC_OTH_CP_BL_E!F62+FC_OTH_CP_CR_E!F62+FC_OTH_CP_BT_E!F62+FC_OTH_CP_IT_E!F62</f>
        <v>38.048151332760099</v>
      </c>
      <c r="G62" s="10">
        <f>FC_OTH_CP_SH_E!G62+FC_OTH_CP_SC_E!G62+FC_OTH_CP_HW_E!G62+FC_OTH_CP_CA_E!G62+FC_OTH_CP_VE_E!G62+FC_OTH_CP_SL_E!G62+FC_OTH_CP_BL_E!G62+FC_OTH_CP_CR_E!G62+FC_OTH_CP_BT_E!G62+FC_OTH_CP_IT_E!G62</f>
        <v>42.180223559759227</v>
      </c>
      <c r="H62" s="10">
        <f>FC_OTH_CP_SH_E!H62+FC_OTH_CP_SC_E!H62+FC_OTH_CP_HW_E!H62+FC_OTH_CP_CA_E!H62+FC_OTH_CP_VE_E!H62+FC_OTH_CP_SL_E!H62+FC_OTH_CP_BL_E!H62+FC_OTH_CP_CR_E!H62+FC_OTH_CP_BT_E!H62+FC_OTH_CP_IT_E!H62</f>
        <v>41.08151332760103</v>
      </c>
      <c r="I62" s="10">
        <f>FC_OTH_CP_SH_E!I62+FC_OTH_CP_SC_E!I62+FC_OTH_CP_HW_E!I62+FC_OTH_CP_CA_E!I62+FC_OTH_CP_VE_E!I62+FC_OTH_CP_SL_E!I62+FC_OTH_CP_BL_E!I62+FC_OTH_CP_CR_E!I62+FC_OTH_CP_BT_E!I62+FC_OTH_CP_IT_E!I62</f>
        <v>49.082803095442813</v>
      </c>
      <c r="J62" s="10">
        <f>FC_OTH_CP_SH_E!J62+FC_OTH_CP_SC_E!J62+FC_OTH_CP_HW_E!J62+FC_OTH_CP_CA_E!J62+FC_OTH_CP_VE_E!J62+FC_OTH_CP_SL_E!J62+FC_OTH_CP_BL_E!J62+FC_OTH_CP_CR_E!J62+FC_OTH_CP_BT_E!J62+FC_OTH_CP_IT_E!J62</f>
        <v>50.802493551160801</v>
      </c>
      <c r="K62" s="10">
        <f>FC_OTH_CP_SH_E!K62+FC_OTH_CP_SC_E!K62+FC_OTH_CP_HW_E!K62+FC_OTH_CP_CA_E!K62+FC_OTH_CP_VE_E!K62+FC_OTH_CP_SL_E!K62+FC_OTH_CP_BL_E!K62+FC_OTH_CP_CR_E!K62+FC_OTH_CP_BT_E!K62+FC_OTH_CP_IT_E!K62</f>
        <v>61.478933791917463</v>
      </c>
      <c r="L62" s="10">
        <f>FC_OTH_CP_SH_E!L62+FC_OTH_CP_SC_E!L62+FC_OTH_CP_HW_E!L62+FC_OTH_CP_CA_E!L62+FC_OTH_CP_VE_E!L62+FC_OTH_CP_SL_E!L62+FC_OTH_CP_BL_E!L62+FC_OTH_CP_CR_E!L62+FC_OTH_CP_BT_E!L62+FC_OTH_CP_IT_E!L62</f>
        <v>58.971023215821177</v>
      </c>
      <c r="M62" s="10">
        <f>FC_OTH_CP_SH_E!M62+FC_OTH_CP_SC_E!M62+FC_OTH_CP_HW_E!M62+FC_OTH_CP_CA_E!M62+FC_OTH_CP_VE_E!M62+FC_OTH_CP_SL_E!M62+FC_OTH_CP_BL_E!M62+FC_OTH_CP_CR_E!M62+FC_OTH_CP_BT_E!M62+FC_OTH_CP_IT_E!M62</f>
        <v>64.870507308684438</v>
      </c>
      <c r="N62" s="10">
        <f>FC_OTH_CP_SH_E!N62+FC_OTH_CP_SC_E!N62+FC_OTH_CP_HW_E!N62+FC_OTH_CP_CA_E!N62+FC_OTH_CP_VE_E!N62+FC_OTH_CP_SL_E!N62+FC_OTH_CP_BL_E!N62+FC_OTH_CP_CR_E!N62+FC_OTH_CP_BT_E!N62+FC_OTH_CP_IT_E!N62</f>
        <v>58.732244196044711</v>
      </c>
      <c r="O62" s="10">
        <f>FC_OTH_CP_SH_E!O62+FC_OTH_CP_SC_E!O62+FC_OTH_CP_HW_E!O62+FC_OTH_CP_CA_E!O62+FC_OTH_CP_VE_E!O62+FC_OTH_CP_SL_E!O62+FC_OTH_CP_BL_E!O62+FC_OTH_CP_CR_E!O62+FC_OTH_CP_BT_E!O62+FC_OTH_CP_IT_E!O62</f>
        <v>51.87730008598448</v>
      </c>
      <c r="P62" s="10">
        <f>FC_OTH_CP_SH_E!P62+FC_OTH_CP_SC_E!P62+FC_OTH_CP_HW_E!P62+FC_OTH_CP_CA_E!P62+FC_OTH_CP_VE_E!P62+FC_OTH_CP_SL_E!P62+FC_OTH_CP_BL_E!P62+FC_OTH_CP_CR_E!P62+FC_OTH_CP_BT_E!P62+FC_OTH_CP_IT_E!P62</f>
        <v>49.894926913155643</v>
      </c>
      <c r="Q62" s="10">
        <f>FC_OTH_CP_SH_E!Q62+FC_OTH_CP_SC_E!Q62+FC_OTH_CP_HW_E!Q62+FC_OTH_CP_CA_E!Q62+FC_OTH_CP_VE_E!Q62+FC_OTH_CP_SL_E!Q62+FC_OTH_CP_BL_E!Q62+FC_OTH_CP_CR_E!Q62+FC_OTH_CP_BT_E!Q62+FC_OTH_CP_IT_E!Q62</f>
        <v>48.007996560619048</v>
      </c>
      <c r="R62" s="10">
        <f>FC_OTH_CP_SH_E!R62+FC_OTH_CP_SC_E!R62+FC_OTH_CP_HW_E!R62+FC_OTH_CP_CA_E!R62+FC_OTH_CP_VE_E!R62+FC_OTH_CP_SL_E!R62+FC_OTH_CP_BL_E!R62+FC_OTH_CP_CR_E!R62+FC_OTH_CP_BT_E!R62+FC_OTH_CP_IT_E!R62</f>
        <v>43.803353396388637</v>
      </c>
      <c r="S62" s="10">
        <f>FC_OTH_CP_SH_E!S62+FC_OTH_CP_SC_E!S62+FC_OTH_CP_HW_E!S62+FC_OTH_CP_CA_E!S62+FC_OTH_CP_VE_E!S62+FC_OTH_CP_SL_E!S62+FC_OTH_CP_BL_E!S62+FC_OTH_CP_CR_E!S62+FC_OTH_CP_BT_E!S62+FC_OTH_CP_IT_E!S62</f>
        <v>40.136027515047296</v>
      </c>
      <c r="T62" s="10">
        <f>FC_OTH_CP_SH_E!T62+FC_OTH_CP_SC_E!T62+FC_OTH_CP_HW_E!T62+FC_OTH_CP_CA_E!T62+FC_OTH_CP_VE_E!T62+FC_OTH_CP_SL_E!T62+FC_OTH_CP_BL_E!T62+FC_OTH_CP_CR_E!T62+FC_OTH_CP_BT_E!T62+FC_OTH_CP_IT_E!T62</f>
        <v>34.148753224419579</v>
      </c>
      <c r="U62" s="10">
        <f>FC_OTH_CP_SH_E!U62+FC_OTH_CP_SC_E!U62+FC_OTH_CP_HW_E!U62+FC_OTH_CP_CA_E!U62+FC_OTH_CP_VE_E!U62+FC_OTH_CP_SL_E!U62+FC_OTH_CP_BL_E!U62+FC_OTH_CP_CR_E!U62+FC_OTH_CP_BT_E!U62+FC_OTH_CP_IT_E!U62</f>
        <v>42.541530524505539</v>
      </c>
      <c r="V62" s="10">
        <f>FC_OTH_CP_SH_E!V62+FC_OTH_CP_SC_E!V62+FC_OTH_CP_HW_E!V62+FC_OTH_CP_CA_E!V62+FC_OTH_CP_VE_E!V62+FC_OTH_CP_SL_E!V62+FC_OTH_CP_BL_E!V62+FC_OTH_CP_CR_E!V62+FC_OTH_CP_BT_E!V62+FC_OTH_CP_IT_E!V62</f>
        <v>43.864488392089427</v>
      </c>
      <c r="W62" s="10">
        <f>FC_OTH_CP_SH_E!W62+FC_OTH_CP_SC_E!W62+FC_OTH_CP_HW_E!W62+FC_OTH_CP_CA_E!W62+FC_OTH_CP_VE_E!W62+FC_OTH_CP_SL_E!W62+FC_OTH_CP_BL_E!W62+FC_OTH_CP_CR_E!W62+FC_OTH_CP_BT_E!W62+FC_OTH_CP_IT_E!W62</f>
        <v>42.71427343078247</v>
      </c>
      <c r="X62" s="10">
        <f>FC_OTH_CP_SH_E!X62+FC_OTH_CP_SC_E!X62+FC_OTH_CP_HW_E!X62+FC_OTH_CP_CA_E!X62+FC_OTH_CP_VE_E!X62+FC_OTH_CP_SL_E!X62+FC_OTH_CP_BL_E!X62+FC_OTH_CP_CR_E!X62+FC_OTH_CP_BT_E!X62+FC_OTH_CP_IT_E!X62</f>
        <v>41.554256233877936</v>
      </c>
    </row>
    <row r="63" spans="1:24" ht="11.25" customHeight="1" x14ac:dyDescent="0.2">
      <c r="A63" s="42" t="s">
        <v>113</v>
      </c>
      <c r="B63" s="9" t="s">
        <v>114</v>
      </c>
      <c r="C63" s="10">
        <f>FC_OTH_CP_SH_E!C63+FC_OTH_CP_SC_E!C63+FC_OTH_CP_HW_E!C63+FC_OTH_CP_CA_E!C63+FC_OTH_CP_VE_E!C63+FC_OTH_CP_SL_E!C63+FC_OTH_CP_BL_E!C63+FC_OTH_CP_CR_E!C63+FC_OTH_CP_BT_E!C63+FC_OTH_CP_IT_E!C63</f>
        <v>0</v>
      </c>
      <c r="D63" s="10">
        <f>FC_OTH_CP_SH_E!D63+FC_OTH_CP_SC_E!D63+FC_OTH_CP_HW_E!D63+FC_OTH_CP_CA_E!D63+FC_OTH_CP_VE_E!D63+FC_OTH_CP_SL_E!D63+FC_OTH_CP_BL_E!D63+FC_OTH_CP_CR_E!D63+FC_OTH_CP_BT_E!D63+FC_OTH_CP_IT_E!D63</f>
        <v>0</v>
      </c>
      <c r="E63" s="10">
        <f>FC_OTH_CP_SH_E!E63+FC_OTH_CP_SC_E!E63+FC_OTH_CP_HW_E!E63+FC_OTH_CP_CA_E!E63+FC_OTH_CP_VE_E!E63+FC_OTH_CP_SL_E!E63+FC_OTH_CP_BL_E!E63+FC_OTH_CP_CR_E!E63+FC_OTH_CP_BT_E!E63+FC_OTH_CP_IT_E!E63</f>
        <v>0</v>
      </c>
      <c r="F63" s="10">
        <f>FC_OTH_CP_SH_E!F63+FC_OTH_CP_SC_E!F63+FC_OTH_CP_HW_E!F63+FC_OTH_CP_CA_E!F63+FC_OTH_CP_VE_E!F63+FC_OTH_CP_SL_E!F63+FC_OTH_CP_BL_E!F63+FC_OTH_CP_CR_E!F63+FC_OTH_CP_BT_E!F63+FC_OTH_CP_IT_E!F63</f>
        <v>0</v>
      </c>
      <c r="G63" s="10">
        <f>FC_OTH_CP_SH_E!G63+FC_OTH_CP_SC_E!G63+FC_OTH_CP_HW_E!G63+FC_OTH_CP_CA_E!G63+FC_OTH_CP_VE_E!G63+FC_OTH_CP_SL_E!G63+FC_OTH_CP_BL_E!G63+FC_OTH_CP_CR_E!G63+FC_OTH_CP_BT_E!G63+FC_OTH_CP_IT_E!G63</f>
        <v>0</v>
      </c>
      <c r="H63" s="10">
        <f>FC_OTH_CP_SH_E!H63+FC_OTH_CP_SC_E!H63+FC_OTH_CP_HW_E!H63+FC_OTH_CP_CA_E!H63+FC_OTH_CP_VE_E!H63+FC_OTH_CP_SL_E!H63+FC_OTH_CP_BL_E!H63+FC_OTH_CP_CR_E!H63+FC_OTH_CP_BT_E!H63+FC_OTH_CP_IT_E!H63</f>
        <v>0</v>
      </c>
      <c r="I63" s="10">
        <f>FC_OTH_CP_SH_E!I63+FC_OTH_CP_SC_E!I63+FC_OTH_CP_HW_E!I63+FC_OTH_CP_CA_E!I63+FC_OTH_CP_VE_E!I63+FC_OTH_CP_SL_E!I63+FC_OTH_CP_BL_E!I63+FC_OTH_CP_CR_E!I63+FC_OTH_CP_BT_E!I63+FC_OTH_CP_IT_E!I63</f>
        <v>0</v>
      </c>
      <c r="J63" s="10">
        <f>FC_OTH_CP_SH_E!J63+FC_OTH_CP_SC_E!J63+FC_OTH_CP_HW_E!J63+FC_OTH_CP_CA_E!J63+FC_OTH_CP_VE_E!J63+FC_OTH_CP_SL_E!J63+FC_OTH_CP_BL_E!J63+FC_OTH_CP_CR_E!J63+FC_OTH_CP_BT_E!J63+FC_OTH_CP_IT_E!J63</f>
        <v>0</v>
      </c>
      <c r="K63" s="10">
        <f>FC_OTH_CP_SH_E!K63+FC_OTH_CP_SC_E!K63+FC_OTH_CP_HW_E!K63+FC_OTH_CP_CA_E!K63+FC_OTH_CP_VE_E!K63+FC_OTH_CP_SL_E!K63+FC_OTH_CP_BL_E!K63+FC_OTH_CP_CR_E!K63+FC_OTH_CP_BT_E!K63+FC_OTH_CP_IT_E!K63</f>
        <v>0</v>
      </c>
      <c r="L63" s="10">
        <f>FC_OTH_CP_SH_E!L63+FC_OTH_CP_SC_E!L63+FC_OTH_CP_HW_E!L63+FC_OTH_CP_CA_E!L63+FC_OTH_CP_VE_E!L63+FC_OTH_CP_SL_E!L63+FC_OTH_CP_BL_E!L63+FC_OTH_CP_CR_E!L63+FC_OTH_CP_BT_E!L63+FC_OTH_CP_IT_E!L63</f>
        <v>0</v>
      </c>
      <c r="M63" s="10">
        <f>FC_OTH_CP_SH_E!M63+FC_OTH_CP_SC_E!M63+FC_OTH_CP_HW_E!M63+FC_OTH_CP_CA_E!M63+FC_OTH_CP_VE_E!M63+FC_OTH_CP_SL_E!M63+FC_OTH_CP_BL_E!M63+FC_OTH_CP_CR_E!M63+FC_OTH_CP_BT_E!M63+FC_OTH_CP_IT_E!M63</f>
        <v>0</v>
      </c>
      <c r="N63" s="10">
        <f>FC_OTH_CP_SH_E!N63+FC_OTH_CP_SC_E!N63+FC_OTH_CP_HW_E!N63+FC_OTH_CP_CA_E!N63+FC_OTH_CP_VE_E!N63+FC_OTH_CP_SL_E!N63+FC_OTH_CP_BL_E!N63+FC_OTH_CP_CR_E!N63+FC_OTH_CP_BT_E!N63+FC_OTH_CP_IT_E!N63</f>
        <v>0</v>
      </c>
      <c r="O63" s="10">
        <f>FC_OTH_CP_SH_E!O63+FC_OTH_CP_SC_E!O63+FC_OTH_CP_HW_E!O63+FC_OTH_CP_CA_E!O63+FC_OTH_CP_VE_E!O63+FC_OTH_CP_SL_E!O63+FC_OTH_CP_BL_E!O63+FC_OTH_CP_CR_E!O63+FC_OTH_CP_BT_E!O63+FC_OTH_CP_IT_E!O63</f>
        <v>0</v>
      </c>
      <c r="P63" s="10">
        <f>FC_OTH_CP_SH_E!P63+FC_OTH_CP_SC_E!P63+FC_OTH_CP_HW_E!P63+FC_OTH_CP_CA_E!P63+FC_OTH_CP_VE_E!P63+FC_OTH_CP_SL_E!P63+FC_OTH_CP_BL_E!P63+FC_OTH_CP_CR_E!P63+FC_OTH_CP_BT_E!P63+FC_OTH_CP_IT_E!P63</f>
        <v>0</v>
      </c>
      <c r="Q63" s="10">
        <f>FC_OTH_CP_SH_E!Q63+FC_OTH_CP_SC_E!Q63+FC_OTH_CP_HW_E!Q63+FC_OTH_CP_CA_E!Q63+FC_OTH_CP_VE_E!Q63+FC_OTH_CP_SL_E!Q63+FC_OTH_CP_BL_E!Q63+FC_OTH_CP_CR_E!Q63+FC_OTH_CP_BT_E!Q63+FC_OTH_CP_IT_E!Q63</f>
        <v>0</v>
      </c>
      <c r="R63" s="10">
        <f>FC_OTH_CP_SH_E!R63+FC_OTH_CP_SC_E!R63+FC_OTH_CP_HW_E!R63+FC_OTH_CP_CA_E!R63+FC_OTH_CP_VE_E!R63+FC_OTH_CP_SL_E!R63+FC_OTH_CP_BL_E!R63+FC_OTH_CP_CR_E!R63+FC_OTH_CP_BT_E!R63+FC_OTH_CP_IT_E!R63</f>
        <v>0</v>
      </c>
      <c r="S63" s="10">
        <f>FC_OTH_CP_SH_E!S63+FC_OTH_CP_SC_E!S63+FC_OTH_CP_HW_E!S63+FC_OTH_CP_CA_E!S63+FC_OTH_CP_VE_E!S63+FC_OTH_CP_SL_E!S63+FC_OTH_CP_BL_E!S63+FC_OTH_CP_CR_E!S63+FC_OTH_CP_BT_E!S63+FC_OTH_CP_IT_E!S63</f>
        <v>0</v>
      </c>
      <c r="T63" s="10">
        <f>FC_OTH_CP_SH_E!T63+FC_OTH_CP_SC_E!T63+FC_OTH_CP_HW_E!T63+FC_OTH_CP_CA_E!T63+FC_OTH_CP_VE_E!T63+FC_OTH_CP_SL_E!T63+FC_OTH_CP_BL_E!T63+FC_OTH_CP_CR_E!T63+FC_OTH_CP_BT_E!T63+FC_OTH_CP_IT_E!T63</f>
        <v>0</v>
      </c>
      <c r="U63" s="10">
        <f>FC_OTH_CP_SH_E!U63+FC_OTH_CP_SC_E!U63+FC_OTH_CP_HW_E!U63+FC_OTH_CP_CA_E!U63+FC_OTH_CP_VE_E!U63+FC_OTH_CP_SL_E!U63+FC_OTH_CP_BL_E!U63+FC_OTH_CP_CR_E!U63+FC_OTH_CP_BT_E!U63+FC_OTH_CP_IT_E!U63</f>
        <v>0</v>
      </c>
      <c r="V63" s="10">
        <f>FC_OTH_CP_SH_E!V63+FC_OTH_CP_SC_E!V63+FC_OTH_CP_HW_E!V63+FC_OTH_CP_CA_E!V63+FC_OTH_CP_VE_E!V63+FC_OTH_CP_SL_E!V63+FC_OTH_CP_BL_E!V63+FC_OTH_CP_CR_E!V63+FC_OTH_CP_BT_E!V63+FC_OTH_CP_IT_E!V63</f>
        <v>0</v>
      </c>
      <c r="W63" s="10">
        <f>FC_OTH_CP_SH_E!W63+FC_OTH_CP_SC_E!W63+FC_OTH_CP_HW_E!W63+FC_OTH_CP_CA_E!W63+FC_OTH_CP_VE_E!W63+FC_OTH_CP_SL_E!W63+FC_OTH_CP_BL_E!W63+FC_OTH_CP_CR_E!W63+FC_OTH_CP_BT_E!W63+FC_OTH_CP_IT_E!W63</f>
        <v>0</v>
      </c>
      <c r="X63" s="10">
        <f>FC_OTH_CP_SH_E!X63+FC_OTH_CP_SC_E!X63+FC_OTH_CP_HW_E!X63+FC_OTH_CP_CA_E!X63+FC_OTH_CP_VE_E!X63+FC_OTH_CP_SL_E!X63+FC_OTH_CP_BL_E!X63+FC_OTH_CP_CR_E!X63+FC_OTH_CP_BT_E!X63+FC_OTH_CP_IT_E!X63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FC_OTH_CP_SH_E!C64+FC_OTH_CP_SC_E!C64+FC_OTH_CP_HW_E!C64+FC_OTH_CP_CA_E!C64+FC_OTH_CP_VE_E!C64+FC_OTH_CP_SL_E!C64+FC_OTH_CP_BL_E!C64+FC_OTH_CP_CR_E!C64+FC_OTH_CP_BT_E!C64+FC_OTH_CP_IT_E!C64</f>
        <v>0</v>
      </c>
      <c r="D64" s="10">
        <f>FC_OTH_CP_SH_E!D64+FC_OTH_CP_SC_E!D64+FC_OTH_CP_HW_E!D64+FC_OTH_CP_CA_E!D64+FC_OTH_CP_VE_E!D64+FC_OTH_CP_SL_E!D64+FC_OTH_CP_BL_E!D64+FC_OTH_CP_CR_E!D64+FC_OTH_CP_BT_E!D64+FC_OTH_CP_IT_E!D64</f>
        <v>0</v>
      </c>
      <c r="E64" s="10">
        <f>FC_OTH_CP_SH_E!E64+FC_OTH_CP_SC_E!E64+FC_OTH_CP_HW_E!E64+FC_OTH_CP_CA_E!E64+FC_OTH_CP_VE_E!E64+FC_OTH_CP_SL_E!E64+FC_OTH_CP_BL_E!E64+FC_OTH_CP_CR_E!E64+FC_OTH_CP_BT_E!E64+FC_OTH_CP_IT_E!E64</f>
        <v>0</v>
      </c>
      <c r="F64" s="10">
        <f>FC_OTH_CP_SH_E!F64+FC_OTH_CP_SC_E!F64+FC_OTH_CP_HW_E!F64+FC_OTH_CP_CA_E!F64+FC_OTH_CP_VE_E!F64+FC_OTH_CP_SL_E!F64+FC_OTH_CP_BL_E!F64+FC_OTH_CP_CR_E!F64+FC_OTH_CP_BT_E!F64+FC_OTH_CP_IT_E!F64</f>
        <v>0</v>
      </c>
      <c r="G64" s="10">
        <f>FC_OTH_CP_SH_E!G64+FC_OTH_CP_SC_E!G64+FC_OTH_CP_HW_E!G64+FC_OTH_CP_CA_E!G64+FC_OTH_CP_VE_E!G64+FC_OTH_CP_SL_E!G64+FC_OTH_CP_BL_E!G64+FC_OTH_CP_CR_E!G64+FC_OTH_CP_BT_E!G64+FC_OTH_CP_IT_E!G64</f>
        <v>0</v>
      </c>
      <c r="H64" s="10">
        <f>FC_OTH_CP_SH_E!H64+FC_OTH_CP_SC_E!H64+FC_OTH_CP_HW_E!H64+FC_OTH_CP_CA_E!H64+FC_OTH_CP_VE_E!H64+FC_OTH_CP_SL_E!H64+FC_OTH_CP_BL_E!H64+FC_OTH_CP_CR_E!H64+FC_OTH_CP_BT_E!H64+FC_OTH_CP_IT_E!H64</f>
        <v>0</v>
      </c>
      <c r="I64" s="10">
        <f>FC_OTH_CP_SH_E!I64+FC_OTH_CP_SC_E!I64+FC_OTH_CP_HW_E!I64+FC_OTH_CP_CA_E!I64+FC_OTH_CP_VE_E!I64+FC_OTH_CP_SL_E!I64+FC_OTH_CP_BL_E!I64+FC_OTH_CP_CR_E!I64+FC_OTH_CP_BT_E!I64+FC_OTH_CP_IT_E!I64</f>
        <v>0</v>
      </c>
      <c r="J64" s="10">
        <f>FC_OTH_CP_SH_E!J64+FC_OTH_CP_SC_E!J64+FC_OTH_CP_HW_E!J64+FC_OTH_CP_CA_E!J64+FC_OTH_CP_VE_E!J64+FC_OTH_CP_SL_E!J64+FC_OTH_CP_BL_E!J64+FC_OTH_CP_CR_E!J64+FC_OTH_CP_BT_E!J64+FC_OTH_CP_IT_E!J64</f>
        <v>0</v>
      </c>
      <c r="K64" s="10">
        <f>FC_OTH_CP_SH_E!K64+FC_OTH_CP_SC_E!K64+FC_OTH_CP_HW_E!K64+FC_OTH_CP_CA_E!K64+FC_OTH_CP_VE_E!K64+FC_OTH_CP_SL_E!K64+FC_OTH_CP_BL_E!K64+FC_OTH_CP_CR_E!K64+FC_OTH_CP_BT_E!K64+FC_OTH_CP_IT_E!K64</f>
        <v>0</v>
      </c>
      <c r="L64" s="10">
        <f>FC_OTH_CP_SH_E!L64+FC_OTH_CP_SC_E!L64+FC_OTH_CP_HW_E!L64+FC_OTH_CP_CA_E!L64+FC_OTH_CP_VE_E!L64+FC_OTH_CP_SL_E!L64+FC_OTH_CP_BL_E!L64+FC_OTH_CP_CR_E!L64+FC_OTH_CP_BT_E!L64+FC_OTH_CP_IT_E!L64</f>
        <v>0</v>
      </c>
      <c r="M64" s="10">
        <f>FC_OTH_CP_SH_E!M64+FC_OTH_CP_SC_E!M64+FC_OTH_CP_HW_E!M64+FC_OTH_CP_CA_E!M64+FC_OTH_CP_VE_E!M64+FC_OTH_CP_SL_E!M64+FC_OTH_CP_BL_E!M64+FC_OTH_CP_CR_E!M64+FC_OTH_CP_BT_E!M64+FC_OTH_CP_IT_E!M64</f>
        <v>0</v>
      </c>
      <c r="N64" s="10">
        <f>FC_OTH_CP_SH_E!N64+FC_OTH_CP_SC_E!N64+FC_OTH_CP_HW_E!N64+FC_OTH_CP_CA_E!N64+FC_OTH_CP_VE_E!N64+FC_OTH_CP_SL_E!N64+FC_OTH_CP_BL_E!N64+FC_OTH_CP_CR_E!N64+FC_OTH_CP_BT_E!N64+FC_OTH_CP_IT_E!N64</f>
        <v>0</v>
      </c>
      <c r="O64" s="10">
        <f>FC_OTH_CP_SH_E!O64+FC_OTH_CP_SC_E!O64+FC_OTH_CP_HW_E!O64+FC_OTH_CP_CA_E!O64+FC_OTH_CP_VE_E!O64+FC_OTH_CP_SL_E!O64+FC_OTH_CP_BL_E!O64+FC_OTH_CP_CR_E!O64+FC_OTH_CP_BT_E!O64+FC_OTH_CP_IT_E!O64</f>
        <v>0</v>
      </c>
      <c r="P64" s="10">
        <f>FC_OTH_CP_SH_E!P64+FC_OTH_CP_SC_E!P64+FC_OTH_CP_HW_E!P64+FC_OTH_CP_CA_E!P64+FC_OTH_CP_VE_E!P64+FC_OTH_CP_SL_E!P64+FC_OTH_CP_BL_E!P64+FC_OTH_CP_CR_E!P64+FC_OTH_CP_BT_E!P64+FC_OTH_CP_IT_E!P64</f>
        <v>0</v>
      </c>
      <c r="Q64" s="10">
        <f>FC_OTH_CP_SH_E!Q64+FC_OTH_CP_SC_E!Q64+FC_OTH_CP_HW_E!Q64+FC_OTH_CP_CA_E!Q64+FC_OTH_CP_VE_E!Q64+FC_OTH_CP_SL_E!Q64+FC_OTH_CP_BL_E!Q64+FC_OTH_CP_CR_E!Q64+FC_OTH_CP_BT_E!Q64+FC_OTH_CP_IT_E!Q64</f>
        <v>0</v>
      </c>
      <c r="R64" s="10">
        <f>FC_OTH_CP_SH_E!R64+FC_OTH_CP_SC_E!R64+FC_OTH_CP_HW_E!R64+FC_OTH_CP_CA_E!R64+FC_OTH_CP_VE_E!R64+FC_OTH_CP_SL_E!R64+FC_OTH_CP_BL_E!R64+FC_OTH_CP_CR_E!R64+FC_OTH_CP_BT_E!R64+FC_OTH_CP_IT_E!R64</f>
        <v>0</v>
      </c>
      <c r="S64" s="10">
        <f>FC_OTH_CP_SH_E!S64+FC_OTH_CP_SC_E!S64+FC_OTH_CP_HW_E!S64+FC_OTH_CP_CA_E!S64+FC_OTH_CP_VE_E!S64+FC_OTH_CP_SL_E!S64+FC_OTH_CP_BL_E!S64+FC_OTH_CP_CR_E!S64+FC_OTH_CP_BT_E!S64+FC_OTH_CP_IT_E!S64</f>
        <v>0</v>
      </c>
      <c r="T64" s="10">
        <f>FC_OTH_CP_SH_E!T64+FC_OTH_CP_SC_E!T64+FC_OTH_CP_HW_E!T64+FC_OTH_CP_CA_E!T64+FC_OTH_CP_VE_E!T64+FC_OTH_CP_SL_E!T64+FC_OTH_CP_BL_E!T64+FC_OTH_CP_CR_E!T64+FC_OTH_CP_BT_E!T64+FC_OTH_CP_IT_E!T64</f>
        <v>0</v>
      </c>
      <c r="U64" s="10">
        <f>FC_OTH_CP_SH_E!U64+FC_OTH_CP_SC_E!U64+FC_OTH_CP_HW_E!U64+FC_OTH_CP_CA_E!U64+FC_OTH_CP_VE_E!U64+FC_OTH_CP_SL_E!U64+FC_OTH_CP_BL_E!U64+FC_OTH_CP_CR_E!U64+FC_OTH_CP_BT_E!U64+FC_OTH_CP_IT_E!U64</f>
        <v>0</v>
      </c>
      <c r="V64" s="10">
        <f>FC_OTH_CP_SH_E!V64+FC_OTH_CP_SC_E!V64+FC_OTH_CP_HW_E!V64+FC_OTH_CP_CA_E!V64+FC_OTH_CP_VE_E!V64+FC_OTH_CP_SL_E!V64+FC_OTH_CP_BL_E!V64+FC_OTH_CP_CR_E!V64+FC_OTH_CP_BT_E!V64+FC_OTH_CP_IT_E!V64</f>
        <v>0</v>
      </c>
      <c r="W64" s="10">
        <f>FC_OTH_CP_SH_E!W64+FC_OTH_CP_SC_E!W64+FC_OTH_CP_HW_E!W64+FC_OTH_CP_CA_E!W64+FC_OTH_CP_VE_E!W64+FC_OTH_CP_SL_E!W64+FC_OTH_CP_BL_E!W64+FC_OTH_CP_CR_E!W64+FC_OTH_CP_BT_E!W64+FC_OTH_CP_IT_E!W64</f>
        <v>0</v>
      </c>
      <c r="X64" s="10">
        <f>FC_OTH_CP_SH_E!X64+FC_OTH_CP_SC_E!X64+FC_OTH_CP_HW_E!X64+FC_OTH_CP_CA_E!X64+FC_OTH_CP_VE_E!X64+FC_OTH_CP_SL_E!X64+FC_OTH_CP_BL_E!X64+FC_OTH_CP_CR_E!X64+FC_OTH_CP_BT_E!X64+FC_OTH_CP_IT_E!X64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FC_OTH_CP_SH_E!C65+FC_OTH_CP_SC_E!C65+FC_OTH_CP_HW_E!C65+FC_OTH_CP_CA_E!C65+FC_OTH_CP_VE_E!C65+FC_OTH_CP_SL_E!C65+FC_OTH_CP_BL_E!C65+FC_OTH_CP_CR_E!C65+FC_OTH_CP_BT_E!C65+FC_OTH_CP_IT_E!C65</f>
        <v>0</v>
      </c>
      <c r="D65" s="10">
        <f>FC_OTH_CP_SH_E!D65+FC_OTH_CP_SC_E!D65+FC_OTH_CP_HW_E!D65+FC_OTH_CP_CA_E!D65+FC_OTH_CP_VE_E!D65+FC_OTH_CP_SL_E!D65+FC_OTH_CP_BL_E!D65+FC_OTH_CP_CR_E!D65+FC_OTH_CP_BT_E!D65+FC_OTH_CP_IT_E!D65</f>
        <v>0</v>
      </c>
      <c r="E65" s="10">
        <f>FC_OTH_CP_SH_E!E65+FC_OTH_CP_SC_E!E65+FC_OTH_CP_HW_E!E65+FC_OTH_CP_CA_E!E65+FC_OTH_CP_VE_E!E65+FC_OTH_CP_SL_E!E65+FC_OTH_CP_BL_E!E65+FC_OTH_CP_CR_E!E65+FC_OTH_CP_BT_E!E65+FC_OTH_CP_IT_E!E65</f>
        <v>0</v>
      </c>
      <c r="F65" s="10">
        <f>FC_OTH_CP_SH_E!F65+FC_OTH_CP_SC_E!F65+FC_OTH_CP_HW_E!F65+FC_OTH_CP_CA_E!F65+FC_OTH_CP_VE_E!F65+FC_OTH_CP_SL_E!F65+FC_OTH_CP_BL_E!F65+FC_OTH_CP_CR_E!F65+FC_OTH_CP_BT_E!F65+FC_OTH_CP_IT_E!F65</f>
        <v>0</v>
      </c>
      <c r="G65" s="10">
        <f>FC_OTH_CP_SH_E!G65+FC_OTH_CP_SC_E!G65+FC_OTH_CP_HW_E!G65+FC_OTH_CP_CA_E!G65+FC_OTH_CP_VE_E!G65+FC_OTH_CP_SL_E!G65+FC_OTH_CP_BL_E!G65+FC_OTH_CP_CR_E!G65+FC_OTH_CP_BT_E!G65+FC_OTH_CP_IT_E!G65</f>
        <v>0</v>
      </c>
      <c r="H65" s="10">
        <f>FC_OTH_CP_SH_E!H65+FC_OTH_CP_SC_E!H65+FC_OTH_CP_HW_E!H65+FC_OTH_CP_CA_E!H65+FC_OTH_CP_VE_E!H65+FC_OTH_CP_SL_E!H65+FC_OTH_CP_BL_E!H65+FC_OTH_CP_CR_E!H65+FC_OTH_CP_BT_E!H65+FC_OTH_CP_IT_E!H65</f>
        <v>0</v>
      </c>
      <c r="I65" s="10">
        <f>FC_OTH_CP_SH_E!I65+FC_OTH_CP_SC_E!I65+FC_OTH_CP_HW_E!I65+FC_OTH_CP_CA_E!I65+FC_OTH_CP_VE_E!I65+FC_OTH_CP_SL_E!I65+FC_OTH_CP_BL_E!I65+FC_OTH_CP_CR_E!I65+FC_OTH_CP_BT_E!I65+FC_OTH_CP_IT_E!I65</f>
        <v>0</v>
      </c>
      <c r="J65" s="10">
        <f>FC_OTH_CP_SH_E!J65+FC_OTH_CP_SC_E!J65+FC_OTH_CP_HW_E!J65+FC_OTH_CP_CA_E!J65+FC_OTH_CP_VE_E!J65+FC_OTH_CP_SL_E!J65+FC_OTH_CP_BL_E!J65+FC_OTH_CP_CR_E!J65+FC_OTH_CP_BT_E!J65+FC_OTH_CP_IT_E!J65</f>
        <v>0</v>
      </c>
      <c r="K65" s="10">
        <f>FC_OTH_CP_SH_E!K65+FC_OTH_CP_SC_E!K65+FC_OTH_CP_HW_E!K65+FC_OTH_CP_CA_E!K65+FC_OTH_CP_VE_E!K65+FC_OTH_CP_SL_E!K65+FC_OTH_CP_BL_E!K65+FC_OTH_CP_CR_E!K65+FC_OTH_CP_BT_E!K65+FC_OTH_CP_IT_E!K65</f>
        <v>0</v>
      </c>
      <c r="L65" s="10">
        <f>FC_OTH_CP_SH_E!L65+FC_OTH_CP_SC_E!L65+FC_OTH_CP_HW_E!L65+FC_OTH_CP_CA_E!L65+FC_OTH_CP_VE_E!L65+FC_OTH_CP_SL_E!L65+FC_OTH_CP_BL_E!L65+FC_OTH_CP_CR_E!L65+FC_OTH_CP_BT_E!L65+FC_OTH_CP_IT_E!L65</f>
        <v>0</v>
      </c>
      <c r="M65" s="10">
        <f>FC_OTH_CP_SH_E!M65+FC_OTH_CP_SC_E!M65+FC_OTH_CP_HW_E!M65+FC_OTH_CP_CA_E!M65+FC_OTH_CP_VE_E!M65+FC_OTH_CP_SL_E!M65+FC_OTH_CP_BL_E!M65+FC_OTH_CP_CR_E!M65+FC_OTH_CP_BT_E!M65+FC_OTH_CP_IT_E!M65</f>
        <v>0</v>
      </c>
      <c r="N65" s="10">
        <f>FC_OTH_CP_SH_E!N65+FC_OTH_CP_SC_E!N65+FC_OTH_CP_HW_E!N65+FC_OTH_CP_CA_E!N65+FC_OTH_CP_VE_E!N65+FC_OTH_CP_SL_E!N65+FC_OTH_CP_BL_E!N65+FC_OTH_CP_CR_E!N65+FC_OTH_CP_BT_E!N65+FC_OTH_CP_IT_E!N65</f>
        <v>0</v>
      </c>
      <c r="O65" s="10">
        <f>FC_OTH_CP_SH_E!O65+FC_OTH_CP_SC_E!O65+FC_OTH_CP_HW_E!O65+FC_OTH_CP_CA_E!O65+FC_OTH_CP_VE_E!O65+FC_OTH_CP_SL_E!O65+FC_OTH_CP_BL_E!O65+FC_OTH_CP_CR_E!O65+FC_OTH_CP_BT_E!O65+FC_OTH_CP_IT_E!O65</f>
        <v>0</v>
      </c>
      <c r="P65" s="10">
        <f>FC_OTH_CP_SH_E!P65+FC_OTH_CP_SC_E!P65+FC_OTH_CP_HW_E!P65+FC_OTH_CP_CA_E!P65+FC_OTH_CP_VE_E!P65+FC_OTH_CP_SL_E!P65+FC_OTH_CP_BL_E!P65+FC_OTH_CP_CR_E!P65+FC_OTH_CP_BT_E!P65+FC_OTH_CP_IT_E!P65</f>
        <v>0</v>
      </c>
      <c r="Q65" s="10">
        <f>FC_OTH_CP_SH_E!Q65+FC_OTH_CP_SC_E!Q65+FC_OTH_CP_HW_E!Q65+FC_OTH_CP_CA_E!Q65+FC_OTH_CP_VE_E!Q65+FC_OTH_CP_SL_E!Q65+FC_OTH_CP_BL_E!Q65+FC_OTH_CP_CR_E!Q65+FC_OTH_CP_BT_E!Q65+FC_OTH_CP_IT_E!Q65</f>
        <v>0</v>
      </c>
      <c r="R65" s="10">
        <f>FC_OTH_CP_SH_E!R65+FC_OTH_CP_SC_E!R65+FC_OTH_CP_HW_E!R65+FC_OTH_CP_CA_E!R65+FC_OTH_CP_VE_E!R65+FC_OTH_CP_SL_E!R65+FC_OTH_CP_BL_E!R65+FC_OTH_CP_CR_E!R65+FC_OTH_CP_BT_E!R65+FC_OTH_CP_IT_E!R65</f>
        <v>0</v>
      </c>
      <c r="S65" s="10">
        <f>FC_OTH_CP_SH_E!S65+FC_OTH_CP_SC_E!S65+FC_OTH_CP_HW_E!S65+FC_OTH_CP_CA_E!S65+FC_OTH_CP_VE_E!S65+FC_OTH_CP_SL_E!S65+FC_OTH_CP_BL_E!S65+FC_OTH_CP_CR_E!S65+FC_OTH_CP_BT_E!S65+FC_OTH_CP_IT_E!S65</f>
        <v>0</v>
      </c>
      <c r="T65" s="10">
        <f>FC_OTH_CP_SH_E!T65+FC_OTH_CP_SC_E!T65+FC_OTH_CP_HW_E!T65+FC_OTH_CP_CA_E!T65+FC_OTH_CP_VE_E!T65+FC_OTH_CP_SL_E!T65+FC_OTH_CP_BL_E!T65+FC_OTH_CP_CR_E!T65+FC_OTH_CP_BT_E!T65+FC_OTH_CP_IT_E!T65</f>
        <v>0</v>
      </c>
      <c r="U65" s="10">
        <f>FC_OTH_CP_SH_E!U65+FC_OTH_CP_SC_E!U65+FC_OTH_CP_HW_E!U65+FC_OTH_CP_CA_E!U65+FC_OTH_CP_VE_E!U65+FC_OTH_CP_SL_E!U65+FC_OTH_CP_BL_E!U65+FC_OTH_CP_CR_E!U65+FC_OTH_CP_BT_E!U65+FC_OTH_CP_IT_E!U65</f>
        <v>0</v>
      </c>
      <c r="V65" s="10">
        <f>FC_OTH_CP_SH_E!V65+FC_OTH_CP_SC_E!V65+FC_OTH_CP_HW_E!V65+FC_OTH_CP_CA_E!V65+FC_OTH_CP_VE_E!V65+FC_OTH_CP_SL_E!V65+FC_OTH_CP_BL_E!V65+FC_OTH_CP_CR_E!V65+FC_OTH_CP_BT_E!V65+FC_OTH_CP_IT_E!V65</f>
        <v>0</v>
      </c>
      <c r="W65" s="10">
        <f>FC_OTH_CP_SH_E!W65+FC_OTH_CP_SC_E!W65+FC_OTH_CP_HW_E!W65+FC_OTH_CP_CA_E!W65+FC_OTH_CP_VE_E!W65+FC_OTH_CP_SL_E!W65+FC_OTH_CP_BL_E!W65+FC_OTH_CP_CR_E!W65+FC_OTH_CP_BT_E!W65+FC_OTH_CP_IT_E!W65</f>
        <v>0</v>
      </c>
      <c r="X65" s="10">
        <f>FC_OTH_CP_SH_E!X65+FC_OTH_CP_SC_E!X65+FC_OTH_CP_HW_E!X65+FC_OTH_CP_CA_E!X65+FC_OTH_CP_VE_E!X65+FC_OTH_CP_SL_E!X65+FC_OTH_CP_BL_E!X65+FC_OTH_CP_CR_E!X65+FC_OTH_CP_BT_E!X65+FC_OTH_CP_IT_E!X65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FC_OTH_CP_SH_E!C66+FC_OTH_CP_SC_E!C66+FC_OTH_CP_HW_E!C66+FC_OTH_CP_CA_E!C66+FC_OTH_CP_VE_E!C66+FC_OTH_CP_SL_E!C66+FC_OTH_CP_BL_E!C66+FC_OTH_CP_CR_E!C66+FC_OTH_CP_BT_E!C66+FC_OTH_CP_IT_E!C66</f>
        <v>0</v>
      </c>
      <c r="D66" s="10">
        <f>FC_OTH_CP_SH_E!D66+FC_OTH_CP_SC_E!D66+FC_OTH_CP_HW_E!D66+FC_OTH_CP_CA_E!D66+FC_OTH_CP_VE_E!D66+FC_OTH_CP_SL_E!D66+FC_OTH_CP_BL_E!D66+FC_OTH_CP_CR_E!D66+FC_OTH_CP_BT_E!D66+FC_OTH_CP_IT_E!D66</f>
        <v>0</v>
      </c>
      <c r="E66" s="10">
        <f>FC_OTH_CP_SH_E!E66+FC_OTH_CP_SC_E!E66+FC_OTH_CP_HW_E!E66+FC_OTH_CP_CA_E!E66+FC_OTH_CP_VE_E!E66+FC_OTH_CP_SL_E!E66+FC_OTH_CP_BL_E!E66+FC_OTH_CP_CR_E!E66+FC_OTH_CP_BT_E!E66+FC_OTH_CP_IT_E!E66</f>
        <v>0</v>
      </c>
      <c r="F66" s="10">
        <f>FC_OTH_CP_SH_E!F66+FC_OTH_CP_SC_E!F66+FC_OTH_CP_HW_E!F66+FC_OTH_CP_CA_E!F66+FC_OTH_CP_VE_E!F66+FC_OTH_CP_SL_E!F66+FC_OTH_CP_BL_E!F66+FC_OTH_CP_CR_E!F66+FC_OTH_CP_BT_E!F66+FC_OTH_CP_IT_E!F66</f>
        <v>0</v>
      </c>
      <c r="G66" s="10">
        <f>FC_OTH_CP_SH_E!G66+FC_OTH_CP_SC_E!G66+FC_OTH_CP_HW_E!G66+FC_OTH_CP_CA_E!G66+FC_OTH_CP_VE_E!G66+FC_OTH_CP_SL_E!G66+FC_OTH_CP_BL_E!G66+FC_OTH_CP_CR_E!G66+FC_OTH_CP_BT_E!G66+FC_OTH_CP_IT_E!G66</f>
        <v>0</v>
      </c>
      <c r="H66" s="10">
        <f>FC_OTH_CP_SH_E!H66+FC_OTH_CP_SC_E!H66+FC_OTH_CP_HW_E!H66+FC_OTH_CP_CA_E!H66+FC_OTH_CP_VE_E!H66+FC_OTH_CP_SL_E!H66+FC_OTH_CP_BL_E!H66+FC_OTH_CP_CR_E!H66+FC_OTH_CP_BT_E!H66+FC_OTH_CP_IT_E!H66</f>
        <v>0</v>
      </c>
      <c r="I66" s="10">
        <f>FC_OTH_CP_SH_E!I66+FC_OTH_CP_SC_E!I66+FC_OTH_CP_HW_E!I66+FC_OTH_CP_CA_E!I66+FC_OTH_CP_VE_E!I66+FC_OTH_CP_SL_E!I66+FC_OTH_CP_BL_E!I66+FC_OTH_CP_CR_E!I66+FC_OTH_CP_BT_E!I66+FC_OTH_CP_IT_E!I66</f>
        <v>0</v>
      </c>
      <c r="J66" s="10">
        <f>FC_OTH_CP_SH_E!J66+FC_OTH_CP_SC_E!J66+FC_OTH_CP_HW_E!J66+FC_OTH_CP_CA_E!J66+FC_OTH_CP_VE_E!J66+FC_OTH_CP_SL_E!J66+FC_OTH_CP_BL_E!J66+FC_OTH_CP_CR_E!J66+FC_OTH_CP_BT_E!J66+FC_OTH_CP_IT_E!J66</f>
        <v>0</v>
      </c>
      <c r="K66" s="10">
        <f>FC_OTH_CP_SH_E!K66+FC_OTH_CP_SC_E!K66+FC_OTH_CP_HW_E!K66+FC_OTH_CP_CA_E!K66+FC_OTH_CP_VE_E!K66+FC_OTH_CP_SL_E!K66+FC_OTH_CP_BL_E!K66+FC_OTH_CP_CR_E!K66+FC_OTH_CP_BT_E!K66+FC_OTH_CP_IT_E!K66</f>
        <v>0</v>
      </c>
      <c r="L66" s="10">
        <f>FC_OTH_CP_SH_E!L66+FC_OTH_CP_SC_E!L66+FC_OTH_CP_HW_E!L66+FC_OTH_CP_CA_E!L66+FC_OTH_CP_VE_E!L66+FC_OTH_CP_SL_E!L66+FC_OTH_CP_BL_E!L66+FC_OTH_CP_CR_E!L66+FC_OTH_CP_BT_E!L66+FC_OTH_CP_IT_E!L66</f>
        <v>0</v>
      </c>
      <c r="M66" s="10">
        <f>FC_OTH_CP_SH_E!M66+FC_OTH_CP_SC_E!M66+FC_OTH_CP_HW_E!M66+FC_OTH_CP_CA_E!M66+FC_OTH_CP_VE_E!M66+FC_OTH_CP_SL_E!M66+FC_OTH_CP_BL_E!M66+FC_OTH_CP_CR_E!M66+FC_OTH_CP_BT_E!M66+FC_OTH_CP_IT_E!M66</f>
        <v>0</v>
      </c>
      <c r="N66" s="10">
        <f>FC_OTH_CP_SH_E!N66+FC_OTH_CP_SC_E!N66+FC_OTH_CP_HW_E!N66+FC_OTH_CP_CA_E!N66+FC_OTH_CP_VE_E!N66+FC_OTH_CP_SL_E!N66+FC_OTH_CP_BL_E!N66+FC_OTH_CP_CR_E!N66+FC_OTH_CP_BT_E!N66+FC_OTH_CP_IT_E!N66</f>
        <v>0</v>
      </c>
      <c r="O66" s="10">
        <f>FC_OTH_CP_SH_E!O66+FC_OTH_CP_SC_E!O66+FC_OTH_CP_HW_E!O66+FC_OTH_CP_CA_E!O66+FC_OTH_CP_VE_E!O66+FC_OTH_CP_SL_E!O66+FC_OTH_CP_BL_E!O66+FC_OTH_CP_CR_E!O66+FC_OTH_CP_BT_E!O66+FC_OTH_CP_IT_E!O66</f>
        <v>0</v>
      </c>
      <c r="P66" s="10">
        <f>FC_OTH_CP_SH_E!P66+FC_OTH_CP_SC_E!P66+FC_OTH_CP_HW_E!P66+FC_OTH_CP_CA_E!P66+FC_OTH_CP_VE_E!P66+FC_OTH_CP_SL_E!P66+FC_OTH_CP_BL_E!P66+FC_OTH_CP_CR_E!P66+FC_OTH_CP_BT_E!P66+FC_OTH_CP_IT_E!P66</f>
        <v>0</v>
      </c>
      <c r="Q66" s="10">
        <f>FC_OTH_CP_SH_E!Q66+FC_OTH_CP_SC_E!Q66+FC_OTH_CP_HW_E!Q66+FC_OTH_CP_CA_E!Q66+FC_OTH_CP_VE_E!Q66+FC_OTH_CP_SL_E!Q66+FC_OTH_CP_BL_E!Q66+FC_OTH_CP_CR_E!Q66+FC_OTH_CP_BT_E!Q66+FC_OTH_CP_IT_E!Q66</f>
        <v>0</v>
      </c>
      <c r="R66" s="10">
        <f>FC_OTH_CP_SH_E!R66+FC_OTH_CP_SC_E!R66+FC_OTH_CP_HW_E!R66+FC_OTH_CP_CA_E!R66+FC_OTH_CP_VE_E!R66+FC_OTH_CP_SL_E!R66+FC_OTH_CP_BL_E!R66+FC_OTH_CP_CR_E!R66+FC_OTH_CP_BT_E!R66+FC_OTH_CP_IT_E!R66</f>
        <v>0</v>
      </c>
      <c r="S66" s="10">
        <f>FC_OTH_CP_SH_E!S66+FC_OTH_CP_SC_E!S66+FC_OTH_CP_HW_E!S66+FC_OTH_CP_CA_E!S66+FC_OTH_CP_VE_E!S66+FC_OTH_CP_SL_E!S66+FC_OTH_CP_BL_E!S66+FC_OTH_CP_CR_E!S66+FC_OTH_CP_BT_E!S66+FC_OTH_CP_IT_E!S66</f>
        <v>0</v>
      </c>
      <c r="T66" s="10">
        <f>FC_OTH_CP_SH_E!T66+FC_OTH_CP_SC_E!T66+FC_OTH_CP_HW_E!T66+FC_OTH_CP_CA_E!T66+FC_OTH_CP_VE_E!T66+FC_OTH_CP_SL_E!T66+FC_OTH_CP_BL_E!T66+FC_OTH_CP_CR_E!T66+FC_OTH_CP_BT_E!T66+FC_OTH_CP_IT_E!T66</f>
        <v>0</v>
      </c>
      <c r="U66" s="10">
        <f>FC_OTH_CP_SH_E!U66+FC_OTH_CP_SC_E!U66+FC_OTH_CP_HW_E!U66+FC_OTH_CP_CA_E!U66+FC_OTH_CP_VE_E!U66+FC_OTH_CP_SL_E!U66+FC_OTH_CP_BL_E!U66+FC_OTH_CP_CR_E!U66+FC_OTH_CP_BT_E!U66+FC_OTH_CP_IT_E!U66</f>
        <v>0</v>
      </c>
      <c r="V66" s="10">
        <f>FC_OTH_CP_SH_E!V66+FC_OTH_CP_SC_E!V66+FC_OTH_CP_HW_E!V66+FC_OTH_CP_CA_E!V66+FC_OTH_CP_VE_E!V66+FC_OTH_CP_SL_E!V66+FC_OTH_CP_BL_E!V66+FC_OTH_CP_CR_E!V66+FC_OTH_CP_BT_E!V66+FC_OTH_CP_IT_E!V66</f>
        <v>0</v>
      </c>
      <c r="W66" s="10">
        <f>FC_OTH_CP_SH_E!W66+FC_OTH_CP_SC_E!W66+FC_OTH_CP_HW_E!W66+FC_OTH_CP_CA_E!W66+FC_OTH_CP_VE_E!W66+FC_OTH_CP_SL_E!W66+FC_OTH_CP_BL_E!W66+FC_OTH_CP_CR_E!W66+FC_OTH_CP_BT_E!W66+FC_OTH_CP_IT_E!W66</f>
        <v>0</v>
      </c>
      <c r="X66" s="10">
        <f>FC_OTH_CP_SH_E!X66+FC_OTH_CP_SC_E!X66+FC_OTH_CP_HW_E!X66+FC_OTH_CP_CA_E!X66+FC_OTH_CP_VE_E!X66+FC_OTH_CP_SL_E!X66+FC_OTH_CP_BL_E!X66+FC_OTH_CP_CR_E!X66+FC_OTH_CP_BT_E!X66+FC_OTH_CP_IT_E!X66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FC_OTH_CP_SH_E!C67+FC_OTH_CP_SC_E!C67+FC_OTH_CP_HW_E!C67+FC_OTH_CP_CA_E!C67+FC_OTH_CP_VE_E!C67+FC_OTH_CP_SL_E!C67+FC_OTH_CP_BL_E!C67+FC_OTH_CP_CR_E!C67+FC_OTH_CP_BT_E!C67+FC_OTH_CP_IT_E!C67</f>
        <v>0</v>
      </c>
      <c r="D67" s="10">
        <f>FC_OTH_CP_SH_E!D67+FC_OTH_CP_SC_E!D67+FC_OTH_CP_HW_E!D67+FC_OTH_CP_CA_E!D67+FC_OTH_CP_VE_E!D67+FC_OTH_CP_SL_E!D67+FC_OTH_CP_BL_E!D67+FC_OTH_CP_CR_E!D67+FC_OTH_CP_BT_E!D67+FC_OTH_CP_IT_E!D67</f>
        <v>0</v>
      </c>
      <c r="E67" s="10">
        <f>FC_OTH_CP_SH_E!E67+FC_OTH_CP_SC_E!E67+FC_OTH_CP_HW_E!E67+FC_OTH_CP_CA_E!E67+FC_OTH_CP_VE_E!E67+FC_OTH_CP_SL_E!E67+FC_OTH_CP_BL_E!E67+FC_OTH_CP_CR_E!E67+FC_OTH_CP_BT_E!E67+FC_OTH_CP_IT_E!E67</f>
        <v>0</v>
      </c>
      <c r="F67" s="10">
        <f>FC_OTH_CP_SH_E!F67+FC_OTH_CP_SC_E!F67+FC_OTH_CP_HW_E!F67+FC_OTH_CP_CA_E!F67+FC_OTH_CP_VE_E!F67+FC_OTH_CP_SL_E!F67+FC_OTH_CP_BL_E!F67+FC_OTH_CP_CR_E!F67+FC_OTH_CP_BT_E!F67+FC_OTH_CP_IT_E!F67</f>
        <v>0</v>
      </c>
      <c r="G67" s="10">
        <f>FC_OTH_CP_SH_E!G67+FC_OTH_CP_SC_E!G67+FC_OTH_CP_HW_E!G67+FC_OTH_CP_CA_E!G67+FC_OTH_CP_VE_E!G67+FC_OTH_CP_SL_E!G67+FC_OTH_CP_BL_E!G67+FC_OTH_CP_CR_E!G67+FC_OTH_CP_BT_E!G67+FC_OTH_CP_IT_E!G67</f>
        <v>0</v>
      </c>
      <c r="H67" s="10">
        <f>FC_OTH_CP_SH_E!H67+FC_OTH_CP_SC_E!H67+FC_OTH_CP_HW_E!H67+FC_OTH_CP_CA_E!H67+FC_OTH_CP_VE_E!H67+FC_OTH_CP_SL_E!H67+FC_OTH_CP_BL_E!H67+FC_OTH_CP_CR_E!H67+FC_OTH_CP_BT_E!H67+FC_OTH_CP_IT_E!H67</f>
        <v>0</v>
      </c>
      <c r="I67" s="10">
        <f>FC_OTH_CP_SH_E!I67+FC_OTH_CP_SC_E!I67+FC_OTH_CP_HW_E!I67+FC_OTH_CP_CA_E!I67+FC_OTH_CP_VE_E!I67+FC_OTH_CP_SL_E!I67+FC_OTH_CP_BL_E!I67+FC_OTH_CP_CR_E!I67+FC_OTH_CP_BT_E!I67+FC_OTH_CP_IT_E!I67</f>
        <v>0</v>
      </c>
      <c r="J67" s="10">
        <f>FC_OTH_CP_SH_E!J67+FC_OTH_CP_SC_E!J67+FC_OTH_CP_HW_E!J67+FC_OTH_CP_CA_E!J67+FC_OTH_CP_VE_E!J67+FC_OTH_CP_SL_E!J67+FC_OTH_CP_BL_E!J67+FC_OTH_CP_CR_E!J67+FC_OTH_CP_BT_E!J67+FC_OTH_CP_IT_E!J67</f>
        <v>0</v>
      </c>
      <c r="K67" s="10">
        <f>FC_OTH_CP_SH_E!K67+FC_OTH_CP_SC_E!K67+FC_OTH_CP_HW_E!K67+FC_OTH_CP_CA_E!K67+FC_OTH_CP_VE_E!K67+FC_OTH_CP_SL_E!K67+FC_OTH_CP_BL_E!K67+FC_OTH_CP_CR_E!K67+FC_OTH_CP_BT_E!K67+FC_OTH_CP_IT_E!K67</f>
        <v>0</v>
      </c>
      <c r="L67" s="10">
        <f>FC_OTH_CP_SH_E!L67+FC_OTH_CP_SC_E!L67+FC_OTH_CP_HW_E!L67+FC_OTH_CP_CA_E!L67+FC_OTH_CP_VE_E!L67+FC_OTH_CP_SL_E!L67+FC_OTH_CP_BL_E!L67+FC_OTH_CP_CR_E!L67+FC_OTH_CP_BT_E!L67+FC_OTH_CP_IT_E!L67</f>
        <v>0</v>
      </c>
      <c r="M67" s="10">
        <f>FC_OTH_CP_SH_E!M67+FC_OTH_CP_SC_E!M67+FC_OTH_CP_HW_E!M67+FC_OTH_CP_CA_E!M67+FC_OTH_CP_VE_E!M67+FC_OTH_CP_SL_E!M67+FC_OTH_CP_BL_E!M67+FC_OTH_CP_CR_E!M67+FC_OTH_CP_BT_E!M67+FC_OTH_CP_IT_E!M67</f>
        <v>0</v>
      </c>
      <c r="N67" s="10">
        <f>FC_OTH_CP_SH_E!N67+FC_OTH_CP_SC_E!N67+FC_OTH_CP_HW_E!N67+FC_OTH_CP_CA_E!N67+FC_OTH_CP_VE_E!N67+FC_OTH_CP_SL_E!N67+FC_OTH_CP_BL_E!N67+FC_OTH_CP_CR_E!N67+FC_OTH_CP_BT_E!N67+FC_OTH_CP_IT_E!N67</f>
        <v>0</v>
      </c>
      <c r="O67" s="10">
        <f>FC_OTH_CP_SH_E!O67+FC_OTH_CP_SC_E!O67+FC_OTH_CP_HW_E!O67+FC_OTH_CP_CA_E!O67+FC_OTH_CP_VE_E!O67+FC_OTH_CP_SL_E!O67+FC_OTH_CP_BL_E!O67+FC_OTH_CP_CR_E!O67+FC_OTH_CP_BT_E!O67+FC_OTH_CP_IT_E!O67</f>
        <v>0</v>
      </c>
      <c r="P67" s="10">
        <f>FC_OTH_CP_SH_E!P67+FC_OTH_CP_SC_E!P67+FC_OTH_CP_HW_E!P67+FC_OTH_CP_CA_E!P67+FC_OTH_CP_VE_E!P67+FC_OTH_CP_SL_E!P67+FC_OTH_CP_BL_E!P67+FC_OTH_CP_CR_E!P67+FC_OTH_CP_BT_E!P67+FC_OTH_CP_IT_E!P67</f>
        <v>0</v>
      </c>
      <c r="Q67" s="10">
        <f>FC_OTH_CP_SH_E!Q67+FC_OTH_CP_SC_E!Q67+FC_OTH_CP_HW_E!Q67+FC_OTH_CP_CA_E!Q67+FC_OTH_CP_VE_E!Q67+FC_OTH_CP_SL_E!Q67+FC_OTH_CP_BL_E!Q67+FC_OTH_CP_CR_E!Q67+FC_OTH_CP_BT_E!Q67+FC_OTH_CP_IT_E!Q67</f>
        <v>0</v>
      </c>
      <c r="R67" s="10">
        <f>FC_OTH_CP_SH_E!R67+FC_OTH_CP_SC_E!R67+FC_OTH_CP_HW_E!R67+FC_OTH_CP_CA_E!R67+FC_OTH_CP_VE_E!R67+FC_OTH_CP_SL_E!R67+FC_OTH_CP_BL_E!R67+FC_OTH_CP_CR_E!R67+FC_OTH_CP_BT_E!R67+FC_OTH_CP_IT_E!R67</f>
        <v>0</v>
      </c>
      <c r="S67" s="10">
        <f>FC_OTH_CP_SH_E!S67+FC_OTH_CP_SC_E!S67+FC_OTH_CP_HW_E!S67+FC_OTH_CP_CA_E!S67+FC_OTH_CP_VE_E!S67+FC_OTH_CP_SL_E!S67+FC_OTH_CP_BL_E!S67+FC_OTH_CP_CR_E!S67+FC_OTH_CP_BT_E!S67+FC_OTH_CP_IT_E!S67</f>
        <v>0</v>
      </c>
      <c r="T67" s="10">
        <f>FC_OTH_CP_SH_E!T67+FC_OTH_CP_SC_E!T67+FC_OTH_CP_HW_E!T67+FC_OTH_CP_CA_E!T67+FC_OTH_CP_VE_E!T67+FC_OTH_CP_SL_E!T67+FC_OTH_CP_BL_E!T67+FC_OTH_CP_CR_E!T67+FC_OTH_CP_BT_E!T67+FC_OTH_CP_IT_E!T67</f>
        <v>0</v>
      </c>
      <c r="U67" s="10">
        <f>FC_OTH_CP_SH_E!U67+FC_OTH_CP_SC_E!U67+FC_OTH_CP_HW_E!U67+FC_OTH_CP_CA_E!U67+FC_OTH_CP_VE_E!U67+FC_OTH_CP_SL_E!U67+FC_OTH_CP_BL_E!U67+FC_OTH_CP_CR_E!U67+FC_OTH_CP_BT_E!U67+FC_OTH_CP_IT_E!U67</f>
        <v>0</v>
      </c>
      <c r="V67" s="10">
        <f>FC_OTH_CP_SH_E!V67+FC_OTH_CP_SC_E!V67+FC_OTH_CP_HW_E!V67+FC_OTH_CP_CA_E!V67+FC_OTH_CP_VE_E!V67+FC_OTH_CP_SL_E!V67+FC_OTH_CP_BL_E!V67+FC_OTH_CP_CR_E!V67+FC_OTH_CP_BT_E!V67+FC_OTH_CP_IT_E!V67</f>
        <v>0</v>
      </c>
      <c r="W67" s="10">
        <f>FC_OTH_CP_SH_E!W67+FC_OTH_CP_SC_E!W67+FC_OTH_CP_HW_E!W67+FC_OTH_CP_CA_E!W67+FC_OTH_CP_VE_E!W67+FC_OTH_CP_SL_E!W67+FC_OTH_CP_BL_E!W67+FC_OTH_CP_CR_E!W67+FC_OTH_CP_BT_E!W67+FC_OTH_CP_IT_E!W67</f>
        <v>0</v>
      </c>
      <c r="X67" s="10">
        <f>FC_OTH_CP_SH_E!X67+FC_OTH_CP_SC_E!X67+FC_OTH_CP_HW_E!X67+FC_OTH_CP_CA_E!X67+FC_OTH_CP_VE_E!X67+FC_OTH_CP_SL_E!X67+FC_OTH_CP_BL_E!X67+FC_OTH_CP_CR_E!X67+FC_OTH_CP_BT_E!X67+FC_OTH_CP_IT_E!X67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FC_OTH_CP_SH_E!C68+FC_OTH_CP_SC_E!C68+FC_OTH_CP_HW_E!C68+FC_OTH_CP_CA_E!C68+FC_OTH_CP_VE_E!C68+FC_OTH_CP_SL_E!C68+FC_OTH_CP_BL_E!C68+FC_OTH_CP_CR_E!C68+FC_OTH_CP_BT_E!C68+FC_OTH_CP_IT_E!C68</f>
        <v>0</v>
      </c>
      <c r="D68" s="10">
        <f>FC_OTH_CP_SH_E!D68+FC_OTH_CP_SC_E!D68+FC_OTH_CP_HW_E!D68+FC_OTH_CP_CA_E!D68+FC_OTH_CP_VE_E!D68+FC_OTH_CP_SL_E!D68+FC_OTH_CP_BL_E!D68+FC_OTH_CP_CR_E!D68+FC_OTH_CP_BT_E!D68+FC_OTH_CP_IT_E!D68</f>
        <v>0</v>
      </c>
      <c r="E68" s="10">
        <f>FC_OTH_CP_SH_E!E68+FC_OTH_CP_SC_E!E68+FC_OTH_CP_HW_E!E68+FC_OTH_CP_CA_E!E68+FC_OTH_CP_VE_E!E68+FC_OTH_CP_SL_E!E68+FC_OTH_CP_BL_E!E68+FC_OTH_CP_CR_E!E68+FC_OTH_CP_BT_E!E68+FC_OTH_CP_IT_E!E68</f>
        <v>0</v>
      </c>
      <c r="F68" s="10">
        <f>FC_OTH_CP_SH_E!F68+FC_OTH_CP_SC_E!F68+FC_OTH_CP_HW_E!F68+FC_OTH_CP_CA_E!F68+FC_OTH_CP_VE_E!F68+FC_OTH_CP_SL_E!F68+FC_OTH_CP_BL_E!F68+FC_OTH_CP_CR_E!F68+FC_OTH_CP_BT_E!F68+FC_OTH_CP_IT_E!F68</f>
        <v>0</v>
      </c>
      <c r="G68" s="10">
        <f>FC_OTH_CP_SH_E!G68+FC_OTH_CP_SC_E!G68+FC_OTH_CP_HW_E!G68+FC_OTH_CP_CA_E!G68+FC_OTH_CP_VE_E!G68+FC_OTH_CP_SL_E!G68+FC_OTH_CP_BL_E!G68+FC_OTH_CP_CR_E!G68+FC_OTH_CP_BT_E!G68+FC_OTH_CP_IT_E!G68</f>
        <v>0</v>
      </c>
      <c r="H68" s="10">
        <f>FC_OTH_CP_SH_E!H68+FC_OTH_CP_SC_E!H68+FC_OTH_CP_HW_E!H68+FC_OTH_CP_CA_E!H68+FC_OTH_CP_VE_E!H68+FC_OTH_CP_SL_E!H68+FC_OTH_CP_BL_E!H68+FC_OTH_CP_CR_E!H68+FC_OTH_CP_BT_E!H68+FC_OTH_CP_IT_E!H68</f>
        <v>0</v>
      </c>
      <c r="I68" s="10">
        <f>FC_OTH_CP_SH_E!I68+FC_OTH_CP_SC_E!I68+FC_OTH_CP_HW_E!I68+FC_OTH_CP_CA_E!I68+FC_OTH_CP_VE_E!I68+FC_OTH_CP_SL_E!I68+FC_OTH_CP_BL_E!I68+FC_OTH_CP_CR_E!I68+FC_OTH_CP_BT_E!I68+FC_OTH_CP_IT_E!I68</f>
        <v>0</v>
      </c>
      <c r="J68" s="10">
        <f>FC_OTH_CP_SH_E!J68+FC_OTH_CP_SC_E!J68+FC_OTH_CP_HW_E!J68+FC_OTH_CP_CA_E!J68+FC_OTH_CP_VE_E!J68+FC_OTH_CP_SL_E!J68+FC_OTH_CP_BL_E!J68+FC_OTH_CP_CR_E!J68+FC_OTH_CP_BT_E!J68+FC_OTH_CP_IT_E!J68</f>
        <v>0</v>
      </c>
      <c r="K68" s="10">
        <f>FC_OTH_CP_SH_E!K68+FC_OTH_CP_SC_E!K68+FC_OTH_CP_HW_E!K68+FC_OTH_CP_CA_E!K68+FC_OTH_CP_VE_E!K68+FC_OTH_CP_SL_E!K68+FC_OTH_CP_BL_E!K68+FC_OTH_CP_CR_E!K68+FC_OTH_CP_BT_E!K68+FC_OTH_CP_IT_E!K68</f>
        <v>0</v>
      </c>
      <c r="L68" s="10">
        <f>FC_OTH_CP_SH_E!L68+FC_OTH_CP_SC_E!L68+FC_OTH_CP_HW_E!L68+FC_OTH_CP_CA_E!L68+FC_OTH_CP_VE_E!L68+FC_OTH_CP_SL_E!L68+FC_OTH_CP_BL_E!L68+FC_OTH_CP_CR_E!L68+FC_OTH_CP_BT_E!L68+FC_OTH_CP_IT_E!L68</f>
        <v>0</v>
      </c>
      <c r="M68" s="10">
        <f>FC_OTH_CP_SH_E!M68+FC_OTH_CP_SC_E!M68+FC_OTH_CP_HW_E!M68+FC_OTH_CP_CA_E!M68+FC_OTH_CP_VE_E!M68+FC_OTH_CP_SL_E!M68+FC_OTH_CP_BL_E!M68+FC_OTH_CP_CR_E!M68+FC_OTH_CP_BT_E!M68+FC_OTH_CP_IT_E!M68</f>
        <v>0</v>
      </c>
      <c r="N68" s="10">
        <f>FC_OTH_CP_SH_E!N68+FC_OTH_CP_SC_E!N68+FC_OTH_CP_HW_E!N68+FC_OTH_CP_CA_E!N68+FC_OTH_CP_VE_E!N68+FC_OTH_CP_SL_E!N68+FC_OTH_CP_BL_E!N68+FC_OTH_CP_CR_E!N68+FC_OTH_CP_BT_E!N68+FC_OTH_CP_IT_E!N68</f>
        <v>0</v>
      </c>
      <c r="O68" s="10">
        <f>FC_OTH_CP_SH_E!O68+FC_OTH_CP_SC_E!O68+FC_OTH_CP_HW_E!O68+FC_OTH_CP_CA_E!O68+FC_OTH_CP_VE_E!O68+FC_OTH_CP_SL_E!O68+FC_OTH_CP_BL_E!O68+FC_OTH_CP_CR_E!O68+FC_OTH_CP_BT_E!O68+FC_OTH_CP_IT_E!O68</f>
        <v>0</v>
      </c>
      <c r="P68" s="10">
        <f>FC_OTH_CP_SH_E!P68+FC_OTH_CP_SC_E!P68+FC_OTH_CP_HW_E!P68+FC_OTH_CP_CA_E!P68+FC_OTH_CP_VE_E!P68+FC_OTH_CP_SL_E!P68+FC_OTH_CP_BL_E!P68+FC_OTH_CP_CR_E!P68+FC_OTH_CP_BT_E!P68+FC_OTH_CP_IT_E!P68</f>
        <v>0</v>
      </c>
      <c r="Q68" s="10">
        <f>FC_OTH_CP_SH_E!Q68+FC_OTH_CP_SC_E!Q68+FC_OTH_CP_HW_E!Q68+FC_OTH_CP_CA_E!Q68+FC_OTH_CP_VE_E!Q68+FC_OTH_CP_SL_E!Q68+FC_OTH_CP_BL_E!Q68+FC_OTH_CP_CR_E!Q68+FC_OTH_CP_BT_E!Q68+FC_OTH_CP_IT_E!Q68</f>
        <v>0</v>
      </c>
      <c r="R68" s="10">
        <f>FC_OTH_CP_SH_E!R68+FC_OTH_CP_SC_E!R68+FC_OTH_CP_HW_E!R68+FC_OTH_CP_CA_E!R68+FC_OTH_CP_VE_E!R68+FC_OTH_CP_SL_E!R68+FC_OTH_CP_BL_E!R68+FC_OTH_CP_CR_E!R68+FC_OTH_CP_BT_E!R68+FC_OTH_CP_IT_E!R68</f>
        <v>0</v>
      </c>
      <c r="S68" s="10">
        <f>FC_OTH_CP_SH_E!S68+FC_OTH_CP_SC_E!S68+FC_OTH_CP_HW_E!S68+FC_OTH_CP_CA_E!S68+FC_OTH_CP_VE_E!S68+FC_OTH_CP_SL_E!S68+FC_OTH_CP_BL_E!S68+FC_OTH_CP_CR_E!S68+FC_OTH_CP_BT_E!S68+FC_OTH_CP_IT_E!S68</f>
        <v>0</v>
      </c>
      <c r="T68" s="10">
        <f>FC_OTH_CP_SH_E!T68+FC_OTH_CP_SC_E!T68+FC_OTH_CP_HW_E!T68+FC_OTH_CP_CA_E!T68+FC_OTH_CP_VE_E!T68+FC_OTH_CP_SL_E!T68+FC_OTH_CP_BL_E!T68+FC_OTH_CP_CR_E!T68+FC_OTH_CP_BT_E!T68+FC_OTH_CP_IT_E!T68</f>
        <v>0</v>
      </c>
      <c r="U68" s="10">
        <f>FC_OTH_CP_SH_E!U68+FC_OTH_CP_SC_E!U68+FC_OTH_CP_HW_E!U68+FC_OTH_CP_CA_E!U68+FC_OTH_CP_VE_E!U68+FC_OTH_CP_SL_E!U68+FC_OTH_CP_BL_E!U68+FC_OTH_CP_CR_E!U68+FC_OTH_CP_BT_E!U68+FC_OTH_CP_IT_E!U68</f>
        <v>0</v>
      </c>
      <c r="V68" s="10">
        <f>FC_OTH_CP_SH_E!V68+FC_OTH_CP_SC_E!V68+FC_OTH_CP_HW_E!V68+FC_OTH_CP_CA_E!V68+FC_OTH_CP_VE_E!V68+FC_OTH_CP_SL_E!V68+FC_OTH_CP_BL_E!V68+FC_OTH_CP_CR_E!V68+FC_OTH_CP_BT_E!V68+FC_OTH_CP_IT_E!V68</f>
        <v>0</v>
      </c>
      <c r="W68" s="10">
        <f>FC_OTH_CP_SH_E!W68+FC_OTH_CP_SC_E!W68+FC_OTH_CP_HW_E!W68+FC_OTH_CP_CA_E!W68+FC_OTH_CP_VE_E!W68+FC_OTH_CP_SL_E!W68+FC_OTH_CP_BL_E!W68+FC_OTH_CP_CR_E!W68+FC_OTH_CP_BT_E!W68+FC_OTH_CP_IT_E!W68</f>
        <v>0</v>
      </c>
      <c r="X68" s="10">
        <f>FC_OTH_CP_SH_E!X68+FC_OTH_CP_SC_E!X68+FC_OTH_CP_HW_E!X68+FC_OTH_CP_CA_E!X68+FC_OTH_CP_VE_E!X68+FC_OTH_CP_SL_E!X68+FC_OTH_CP_BL_E!X68+FC_OTH_CP_CR_E!X68+FC_OTH_CP_BT_E!X68+FC_OTH_CP_IT_E!X68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FC_OTH_CP_SH_E!C69+FC_OTH_CP_SC_E!C69+FC_OTH_CP_HW_E!C69+FC_OTH_CP_CA_E!C69+FC_OTH_CP_VE_E!C69+FC_OTH_CP_SL_E!C69+FC_OTH_CP_BL_E!C69+FC_OTH_CP_CR_E!C69+FC_OTH_CP_BT_E!C69+FC_OTH_CP_IT_E!C69</f>
        <v>0</v>
      </c>
      <c r="D69" s="10">
        <f>FC_OTH_CP_SH_E!D69+FC_OTH_CP_SC_E!D69+FC_OTH_CP_HW_E!D69+FC_OTH_CP_CA_E!D69+FC_OTH_CP_VE_E!D69+FC_OTH_CP_SL_E!D69+FC_OTH_CP_BL_E!D69+FC_OTH_CP_CR_E!D69+FC_OTH_CP_BT_E!D69+FC_OTH_CP_IT_E!D69</f>
        <v>0</v>
      </c>
      <c r="E69" s="10">
        <f>FC_OTH_CP_SH_E!E69+FC_OTH_CP_SC_E!E69+FC_OTH_CP_HW_E!E69+FC_OTH_CP_CA_E!E69+FC_OTH_CP_VE_E!E69+FC_OTH_CP_SL_E!E69+FC_OTH_CP_BL_E!E69+FC_OTH_CP_CR_E!E69+FC_OTH_CP_BT_E!E69+FC_OTH_CP_IT_E!E69</f>
        <v>0</v>
      </c>
      <c r="F69" s="10">
        <f>FC_OTH_CP_SH_E!F69+FC_OTH_CP_SC_E!F69+FC_OTH_CP_HW_E!F69+FC_OTH_CP_CA_E!F69+FC_OTH_CP_VE_E!F69+FC_OTH_CP_SL_E!F69+FC_OTH_CP_BL_E!F69+FC_OTH_CP_CR_E!F69+FC_OTH_CP_BT_E!F69+FC_OTH_CP_IT_E!F69</f>
        <v>0</v>
      </c>
      <c r="G69" s="10">
        <f>FC_OTH_CP_SH_E!G69+FC_OTH_CP_SC_E!G69+FC_OTH_CP_HW_E!G69+FC_OTH_CP_CA_E!G69+FC_OTH_CP_VE_E!G69+FC_OTH_CP_SL_E!G69+FC_OTH_CP_BL_E!G69+FC_OTH_CP_CR_E!G69+FC_OTH_CP_BT_E!G69+FC_OTH_CP_IT_E!G69</f>
        <v>0</v>
      </c>
      <c r="H69" s="10">
        <f>FC_OTH_CP_SH_E!H69+FC_OTH_CP_SC_E!H69+FC_OTH_CP_HW_E!H69+FC_OTH_CP_CA_E!H69+FC_OTH_CP_VE_E!H69+FC_OTH_CP_SL_E!H69+FC_OTH_CP_BL_E!H69+FC_OTH_CP_CR_E!H69+FC_OTH_CP_BT_E!H69+FC_OTH_CP_IT_E!H69</f>
        <v>0</v>
      </c>
      <c r="I69" s="10">
        <f>FC_OTH_CP_SH_E!I69+FC_OTH_CP_SC_E!I69+FC_OTH_CP_HW_E!I69+FC_OTH_CP_CA_E!I69+FC_OTH_CP_VE_E!I69+FC_OTH_CP_SL_E!I69+FC_OTH_CP_BL_E!I69+FC_OTH_CP_CR_E!I69+FC_OTH_CP_BT_E!I69+FC_OTH_CP_IT_E!I69</f>
        <v>0</v>
      </c>
      <c r="J69" s="10">
        <f>FC_OTH_CP_SH_E!J69+FC_OTH_CP_SC_E!J69+FC_OTH_CP_HW_E!J69+FC_OTH_CP_CA_E!J69+FC_OTH_CP_VE_E!J69+FC_OTH_CP_SL_E!J69+FC_OTH_CP_BL_E!J69+FC_OTH_CP_CR_E!J69+FC_OTH_CP_BT_E!J69+FC_OTH_CP_IT_E!J69</f>
        <v>0</v>
      </c>
      <c r="K69" s="10">
        <f>FC_OTH_CP_SH_E!K69+FC_OTH_CP_SC_E!K69+FC_OTH_CP_HW_E!K69+FC_OTH_CP_CA_E!K69+FC_OTH_CP_VE_E!K69+FC_OTH_CP_SL_E!K69+FC_OTH_CP_BL_E!K69+FC_OTH_CP_CR_E!K69+FC_OTH_CP_BT_E!K69+FC_OTH_CP_IT_E!K69</f>
        <v>0</v>
      </c>
      <c r="L69" s="10">
        <f>FC_OTH_CP_SH_E!L69+FC_OTH_CP_SC_E!L69+FC_OTH_CP_HW_E!L69+FC_OTH_CP_CA_E!L69+FC_OTH_CP_VE_E!L69+FC_OTH_CP_SL_E!L69+FC_OTH_CP_BL_E!L69+FC_OTH_CP_CR_E!L69+FC_OTH_CP_BT_E!L69+FC_OTH_CP_IT_E!L69</f>
        <v>0</v>
      </c>
      <c r="M69" s="10">
        <f>FC_OTH_CP_SH_E!M69+FC_OTH_CP_SC_E!M69+FC_OTH_CP_HW_E!M69+FC_OTH_CP_CA_E!M69+FC_OTH_CP_VE_E!M69+FC_OTH_CP_SL_E!M69+FC_OTH_CP_BL_E!M69+FC_OTH_CP_CR_E!M69+FC_OTH_CP_BT_E!M69+FC_OTH_CP_IT_E!M69</f>
        <v>0</v>
      </c>
      <c r="N69" s="10">
        <f>FC_OTH_CP_SH_E!N69+FC_OTH_CP_SC_E!N69+FC_OTH_CP_HW_E!N69+FC_OTH_CP_CA_E!N69+FC_OTH_CP_VE_E!N69+FC_OTH_CP_SL_E!N69+FC_OTH_CP_BL_E!N69+FC_OTH_CP_CR_E!N69+FC_OTH_CP_BT_E!N69+FC_OTH_CP_IT_E!N69</f>
        <v>0</v>
      </c>
      <c r="O69" s="10">
        <f>FC_OTH_CP_SH_E!O69+FC_OTH_CP_SC_E!O69+FC_OTH_CP_HW_E!O69+FC_OTH_CP_CA_E!O69+FC_OTH_CP_VE_E!O69+FC_OTH_CP_SL_E!O69+FC_OTH_CP_BL_E!O69+FC_OTH_CP_CR_E!O69+FC_OTH_CP_BT_E!O69+FC_OTH_CP_IT_E!O69</f>
        <v>0</v>
      </c>
      <c r="P69" s="10">
        <f>FC_OTH_CP_SH_E!P69+FC_OTH_CP_SC_E!P69+FC_OTH_CP_HW_E!P69+FC_OTH_CP_CA_E!P69+FC_OTH_CP_VE_E!P69+FC_OTH_CP_SL_E!P69+FC_OTH_CP_BL_E!P69+FC_OTH_CP_CR_E!P69+FC_OTH_CP_BT_E!P69+FC_OTH_CP_IT_E!P69</f>
        <v>0</v>
      </c>
      <c r="Q69" s="10">
        <f>FC_OTH_CP_SH_E!Q69+FC_OTH_CP_SC_E!Q69+FC_OTH_CP_HW_E!Q69+FC_OTH_CP_CA_E!Q69+FC_OTH_CP_VE_E!Q69+FC_OTH_CP_SL_E!Q69+FC_OTH_CP_BL_E!Q69+FC_OTH_CP_CR_E!Q69+FC_OTH_CP_BT_E!Q69+FC_OTH_CP_IT_E!Q69</f>
        <v>0</v>
      </c>
      <c r="R69" s="10">
        <f>FC_OTH_CP_SH_E!R69+FC_OTH_CP_SC_E!R69+FC_OTH_CP_HW_E!R69+FC_OTH_CP_CA_E!R69+FC_OTH_CP_VE_E!R69+FC_OTH_CP_SL_E!R69+FC_OTH_CP_BL_E!R69+FC_OTH_CP_CR_E!R69+FC_OTH_CP_BT_E!R69+FC_OTH_CP_IT_E!R69</f>
        <v>0</v>
      </c>
      <c r="S69" s="10">
        <f>FC_OTH_CP_SH_E!S69+FC_OTH_CP_SC_E!S69+FC_OTH_CP_HW_E!S69+FC_OTH_CP_CA_E!S69+FC_OTH_CP_VE_E!S69+FC_OTH_CP_SL_E!S69+FC_OTH_CP_BL_E!S69+FC_OTH_CP_CR_E!S69+FC_OTH_CP_BT_E!S69+FC_OTH_CP_IT_E!S69</f>
        <v>0</v>
      </c>
      <c r="T69" s="10">
        <f>FC_OTH_CP_SH_E!T69+FC_OTH_CP_SC_E!T69+FC_OTH_CP_HW_E!T69+FC_OTH_CP_CA_E!T69+FC_OTH_CP_VE_E!T69+FC_OTH_CP_SL_E!T69+FC_OTH_CP_BL_E!T69+FC_OTH_CP_CR_E!T69+FC_OTH_CP_BT_E!T69+FC_OTH_CP_IT_E!T69</f>
        <v>0</v>
      </c>
      <c r="U69" s="10">
        <f>FC_OTH_CP_SH_E!U69+FC_OTH_CP_SC_E!U69+FC_OTH_CP_HW_E!U69+FC_OTH_CP_CA_E!U69+FC_OTH_CP_VE_E!U69+FC_OTH_CP_SL_E!U69+FC_OTH_CP_BL_E!U69+FC_OTH_CP_CR_E!U69+FC_OTH_CP_BT_E!U69+FC_OTH_CP_IT_E!U69</f>
        <v>9.1840068787618296</v>
      </c>
      <c r="V69" s="10">
        <f>FC_OTH_CP_SH_E!V69+FC_OTH_CP_SC_E!V69+FC_OTH_CP_HW_E!V69+FC_OTH_CP_CA_E!V69+FC_OTH_CP_VE_E!V69+FC_OTH_CP_SL_E!V69+FC_OTH_CP_BL_E!V69+FC_OTH_CP_CR_E!V69+FC_OTH_CP_BT_E!V69+FC_OTH_CP_IT_E!V69</f>
        <v>9.6956147893379114</v>
      </c>
      <c r="W69" s="10">
        <f>FC_OTH_CP_SH_E!W69+FC_OTH_CP_SC_E!W69+FC_OTH_CP_HW_E!W69+FC_OTH_CP_CA_E!W69+FC_OTH_CP_VE_E!W69+FC_OTH_CP_SL_E!W69+FC_OTH_CP_BL_E!W69+FC_OTH_CP_CR_E!W69+FC_OTH_CP_BT_E!W69+FC_OTH_CP_IT_E!W69</f>
        <v>9.2304385210662065</v>
      </c>
      <c r="X69" s="10">
        <f>FC_OTH_CP_SH_E!X69+FC_OTH_CP_SC_E!X69+FC_OTH_CP_HW_E!X69+FC_OTH_CP_CA_E!X69+FC_OTH_CP_VE_E!X69+FC_OTH_CP_SL_E!X69+FC_OTH_CP_BL_E!X69+FC_OTH_CP_CR_E!X69+FC_OTH_CP_BT_E!X69+FC_OTH_CP_IT_E!X69</f>
        <v>8.7910576096302666</v>
      </c>
    </row>
    <row r="70" spans="1:24" ht="11.25" customHeight="1" x14ac:dyDescent="0.2">
      <c r="A70" s="42" t="s">
        <v>127</v>
      </c>
      <c r="B70" s="9" t="s">
        <v>128</v>
      </c>
      <c r="C70" s="10">
        <f>FC_OTH_CP_SH_E!C70+FC_OTH_CP_SC_E!C70+FC_OTH_CP_HW_E!C70+FC_OTH_CP_CA_E!C70+FC_OTH_CP_VE_E!C70+FC_OTH_CP_SL_E!C70+FC_OTH_CP_BL_E!C70+FC_OTH_CP_CR_E!C70+FC_OTH_CP_BT_E!C70+FC_OTH_CP_IT_E!C70</f>
        <v>2.4882201203783318</v>
      </c>
      <c r="D70" s="10">
        <f>FC_OTH_CP_SH_E!D70+FC_OTH_CP_SC_E!D70+FC_OTH_CP_HW_E!D70+FC_OTH_CP_CA_E!D70+FC_OTH_CP_VE_E!D70+FC_OTH_CP_SL_E!D70+FC_OTH_CP_BL_E!D70+FC_OTH_CP_CR_E!D70+FC_OTH_CP_BT_E!D70+FC_OTH_CP_IT_E!D70</f>
        <v>3.1257093723129832</v>
      </c>
      <c r="E70" s="10">
        <f>FC_OTH_CP_SH_E!E70+FC_OTH_CP_SC_E!E70+FC_OTH_CP_HW_E!E70+FC_OTH_CP_CA_E!E70+FC_OTH_CP_VE_E!E70+FC_OTH_CP_SL_E!E70+FC_OTH_CP_BL_E!E70+FC_OTH_CP_CR_E!E70+FC_OTH_CP_BT_E!E70+FC_OTH_CP_IT_E!E70</f>
        <v>4.1624247635425622</v>
      </c>
      <c r="F70" s="10">
        <f>FC_OTH_CP_SH_E!F70+FC_OTH_CP_SC_E!F70+FC_OTH_CP_HW_E!F70+FC_OTH_CP_CA_E!F70+FC_OTH_CP_VE_E!F70+FC_OTH_CP_SL_E!F70+FC_OTH_CP_BL_E!F70+FC_OTH_CP_CR_E!F70+FC_OTH_CP_BT_E!F70+FC_OTH_CP_IT_E!F70</f>
        <v>5.2265692175408418</v>
      </c>
      <c r="G70" s="10">
        <f>FC_OTH_CP_SH_E!G70+FC_OTH_CP_SC_E!G70+FC_OTH_CP_HW_E!G70+FC_OTH_CP_CA_E!G70+FC_OTH_CP_VE_E!G70+FC_OTH_CP_SL_E!G70+FC_OTH_CP_BL_E!G70+FC_OTH_CP_CR_E!G70+FC_OTH_CP_BT_E!G70+FC_OTH_CP_IT_E!G70</f>
        <v>8.0638865004299216</v>
      </c>
      <c r="H70" s="10">
        <f>FC_OTH_CP_SH_E!H70+FC_OTH_CP_SC_E!H70+FC_OTH_CP_HW_E!H70+FC_OTH_CP_CA_E!H70+FC_OTH_CP_VE_E!H70+FC_OTH_CP_SL_E!H70+FC_OTH_CP_BL_E!H70+FC_OTH_CP_CR_E!H70+FC_OTH_CP_BT_E!H70+FC_OTH_CP_IT_E!H70</f>
        <v>11.609286328460874</v>
      </c>
      <c r="I70" s="10">
        <f>FC_OTH_CP_SH_E!I70+FC_OTH_CP_SC_E!I70+FC_OTH_CP_HW_E!I70+FC_OTH_CP_CA_E!I70+FC_OTH_CP_VE_E!I70+FC_OTH_CP_SL_E!I70+FC_OTH_CP_BL_E!I70+FC_OTH_CP_CR_E!I70+FC_OTH_CP_BT_E!I70+FC_OTH_CP_IT_E!I70</f>
        <v>15.101289767841793</v>
      </c>
      <c r="J70" s="10">
        <f>FC_OTH_CP_SH_E!J70+FC_OTH_CP_SC_E!J70+FC_OTH_CP_HW_E!J70+FC_OTH_CP_CA_E!J70+FC_OTH_CP_VE_E!J70+FC_OTH_CP_SL_E!J70+FC_OTH_CP_BL_E!J70+FC_OTH_CP_CR_E!J70+FC_OTH_CP_BT_E!J70+FC_OTH_CP_IT_E!J70</f>
        <v>20.923645743766123</v>
      </c>
      <c r="K70" s="10">
        <f>FC_OTH_CP_SH_E!K70+FC_OTH_CP_SC_E!K70+FC_OTH_CP_HW_E!K70+FC_OTH_CP_CA_E!K70+FC_OTH_CP_VE_E!K70+FC_OTH_CP_SL_E!K70+FC_OTH_CP_BL_E!K70+FC_OTH_CP_CR_E!K70+FC_OTH_CP_BT_E!K70+FC_OTH_CP_IT_E!K70</f>
        <v>27.681083404987103</v>
      </c>
      <c r="L70" s="10">
        <f>FC_OTH_CP_SH_E!L70+FC_OTH_CP_SC_E!L70+FC_OTH_CP_HW_E!L70+FC_OTH_CP_CA_E!L70+FC_OTH_CP_VE_E!L70+FC_OTH_CP_SL_E!L70+FC_OTH_CP_BL_E!L70+FC_OTH_CP_CR_E!L70+FC_OTH_CP_BT_E!L70+FC_OTH_CP_IT_E!L70</f>
        <v>35.079105760963031</v>
      </c>
      <c r="M70" s="10">
        <f>FC_OTH_CP_SH_E!M70+FC_OTH_CP_SC_E!M70+FC_OTH_CP_HW_E!M70+FC_OTH_CP_CA_E!M70+FC_OTH_CP_VE_E!M70+FC_OTH_CP_SL_E!M70+FC_OTH_CP_BL_E!M70+FC_OTH_CP_CR_E!M70+FC_OTH_CP_BT_E!M70+FC_OTH_CP_IT_E!M70</f>
        <v>43.625795356835766</v>
      </c>
      <c r="N70" s="10">
        <f>FC_OTH_CP_SH_E!N70+FC_OTH_CP_SC_E!N70+FC_OTH_CP_HW_E!N70+FC_OTH_CP_CA_E!N70+FC_OTH_CP_VE_E!N70+FC_OTH_CP_SL_E!N70+FC_OTH_CP_BL_E!N70+FC_OTH_CP_CR_E!N70+FC_OTH_CP_BT_E!N70+FC_OTH_CP_IT_E!N70</f>
        <v>52.376956147893388</v>
      </c>
      <c r="O70" s="10">
        <f>FC_OTH_CP_SH_E!O70+FC_OTH_CP_SC_E!O70+FC_OTH_CP_HW_E!O70+FC_OTH_CP_CA_E!O70+FC_OTH_CP_VE_E!O70+FC_OTH_CP_SL_E!O70+FC_OTH_CP_BL_E!O70+FC_OTH_CP_CR_E!O70+FC_OTH_CP_BT_E!O70+FC_OTH_CP_IT_E!O70</f>
        <v>61.432330180567497</v>
      </c>
      <c r="P70" s="10">
        <f>FC_OTH_CP_SH_E!P70+FC_OTH_CP_SC_E!P70+FC_OTH_CP_HW_E!P70+FC_OTH_CP_CA_E!P70+FC_OTH_CP_VE_E!P70+FC_OTH_CP_SL_E!P70+FC_OTH_CP_BL_E!P70+FC_OTH_CP_CR_E!P70+FC_OTH_CP_BT_E!P70+FC_OTH_CP_IT_E!P70</f>
        <v>71.856663800515904</v>
      </c>
      <c r="Q70" s="10">
        <f>FC_OTH_CP_SH_E!Q70+FC_OTH_CP_SC_E!Q70+FC_OTH_CP_HW_E!Q70+FC_OTH_CP_CA_E!Q70+FC_OTH_CP_VE_E!Q70+FC_OTH_CP_SL_E!Q70+FC_OTH_CP_BL_E!Q70+FC_OTH_CP_CR_E!Q70+FC_OTH_CP_BT_E!Q70+FC_OTH_CP_IT_E!Q70</f>
        <v>83.015391229578682</v>
      </c>
      <c r="R70" s="10">
        <f>FC_OTH_CP_SH_E!R70+FC_OTH_CP_SC_E!R70+FC_OTH_CP_HW_E!R70+FC_OTH_CP_CA_E!R70+FC_OTH_CP_VE_E!R70+FC_OTH_CP_SL_E!R70+FC_OTH_CP_BL_E!R70+FC_OTH_CP_CR_E!R70+FC_OTH_CP_BT_E!R70+FC_OTH_CP_IT_E!R70</f>
        <v>94.657695614789318</v>
      </c>
      <c r="S70" s="10">
        <f>FC_OTH_CP_SH_E!S70+FC_OTH_CP_SC_E!S70+FC_OTH_CP_HW_E!S70+FC_OTH_CP_CA_E!S70+FC_OTH_CP_VE_E!S70+FC_OTH_CP_SL_E!S70+FC_OTH_CP_BL_E!S70+FC_OTH_CP_CR_E!S70+FC_OTH_CP_BT_E!S70+FC_OTH_CP_IT_E!S70</f>
        <v>106.50137575236457</v>
      </c>
      <c r="T70" s="10">
        <f>FC_OTH_CP_SH_E!T70+FC_OTH_CP_SC_E!T70+FC_OTH_CP_HW_E!T70+FC_OTH_CP_CA_E!T70+FC_OTH_CP_VE_E!T70+FC_OTH_CP_SL_E!T70+FC_OTH_CP_BL_E!T70+FC_OTH_CP_CR_E!T70+FC_OTH_CP_BT_E!T70+FC_OTH_CP_IT_E!T70</f>
        <v>119.99389509888216</v>
      </c>
      <c r="U70" s="10">
        <f>FC_OTH_CP_SH_E!U70+FC_OTH_CP_SC_E!U70+FC_OTH_CP_HW_E!U70+FC_OTH_CP_CA_E!U70+FC_OTH_CP_VE_E!U70+FC_OTH_CP_SL_E!U70+FC_OTH_CP_BL_E!U70+FC_OTH_CP_CR_E!U70+FC_OTH_CP_BT_E!U70+FC_OTH_CP_IT_E!U70</f>
        <v>136.44643164230439</v>
      </c>
      <c r="V70" s="10">
        <f>FC_OTH_CP_SH_E!V70+FC_OTH_CP_SC_E!V70+FC_OTH_CP_HW_E!V70+FC_OTH_CP_CA_E!V70+FC_OTH_CP_VE_E!V70+FC_OTH_CP_SL_E!V70+FC_OTH_CP_BL_E!V70+FC_OTH_CP_CR_E!V70+FC_OTH_CP_BT_E!V70+FC_OTH_CP_IT_E!V70</f>
        <v>151.96835769561477</v>
      </c>
      <c r="W70" s="10">
        <f>FC_OTH_CP_SH_E!W70+FC_OTH_CP_SC_E!W70+FC_OTH_CP_HW_E!W70+FC_OTH_CP_CA_E!W70+FC_OTH_CP_VE_E!W70+FC_OTH_CP_SL_E!W70+FC_OTH_CP_BL_E!W70+FC_OTH_CP_CR_E!W70+FC_OTH_CP_BT_E!W70+FC_OTH_CP_IT_E!W70</f>
        <v>169.064660361135</v>
      </c>
      <c r="X70" s="10">
        <f>FC_OTH_CP_SH_E!X70+FC_OTH_CP_SC_E!X70+FC_OTH_CP_HW_E!X70+FC_OTH_CP_CA_E!X70+FC_OTH_CP_VE_E!X70+FC_OTH_CP_SL_E!X70+FC_OTH_CP_BL_E!X70+FC_OTH_CP_CR_E!X70+FC_OTH_CP_BT_E!X70+FC_OTH_CP_IT_E!X70</f>
        <v>187.44711951848663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32.315821152192598</v>
      </c>
      <c r="D71" s="37">
        <f t="shared" ref="D71:W71" si="34">SUM(D72:D73)</f>
        <v>43.637145313843504</v>
      </c>
      <c r="E71" s="37">
        <f t="shared" si="34"/>
        <v>42.896732588134142</v>
      </c>
      <c r="F71" s="37">
        <f t="shared" si="34"/>
        <v>42.920636285468611</v>
      </c>
      <c r="G71" s="37">
        <f t="shared" si="34"/>
        <v>47.554256233877886</v>
      </c>
      <c r="H71" s="37">
        <f t="shared" si="34"/>
        <v>46.360017196904558</v>
      </c>
      <c r="I71" s="37">
        <f t="shared" si="34"/>
        <v>53.190971625107473</v>
      </c>
      <c r="J71" s="37">
        <f t="shared" si="34"/>
        <v>55.053998280309557</v>
      </c>
      <c r="K71" s="37">
        <f t="shared" si="34"/>
        <v>63.986844368013777</v>
      </c>
      <c r="L71" s="37">
        <f t="shared" si="34"/>
        <v>56.654256233877931</v>
      </c>
      <c r="M71" s="37">
        <f t="shared" si="34"/>
        <v>57.514101461736907</v>
      </c>
      <c r="N71" s="37">
        <f t="shared" si="34"/>
        <v>50.06208082545141</v>
      </c>
      <c r="O71" s="37">
        <f t="shared" si="34"/>
        <v>40.747119518486642</v>
      </c>
      <c r="P71" s="37">
        <f t="shared" si="34"/>
        <v>40.818744625967327</v>
      </c>
      <c r="Q71" s="37">
        <f t="shared" si="34"/>
        <v>40.914273430782437</v>
      </c>
      <c r="R71" s="37">
        <f t="shared" si="34"/>
        <v>35.839122957867581</v>
      </c>
      <c r="S71" s="37">
        <f t="shared" si="34"/>
        <v>34.189939810834055</v>
      </c>
      <c r="T71" s="37">
        <f t="shared" si="34"/>
        <v>30.282889079965578</v>
      </c>
      <c r="U71" s="37">
        <f t="shared" si="34"/>
        <v>39.269045571797029</v>
      </c>
      <c r="V71" s="37">
        <f t="shared" si="34"/>
        <v>38.898710232158216</v>
      </c>
      <c r="W71" s="37">
        <f t="shared" si="34"/>
        <v>36.386242476354255</v>
      </c>
      <c r="X71" s="37">
        <f t="shared" ref="X71" si="35">SUM(X72:X73)</f>
        <v>35.398108340498737</v>
      </c>
    </row>
    <row r="72" spans="1:24" ht="11.25" customHeight="1" x14ac:dyDescent="0.2">
      <c r="A72" s="42" t="s">
        <v>131</v>
      </c>
      <c r="B72" s="9" t="s">
        <v>132</v>
      </c>
      <c r="C72" s="10">
        <f>FC_OTH_CP_SH_E!C72+FC_OTH_CP_SC_E!C72+FC_OTH_CP_HW_E!C72+FC_OTH_CP_CA_E!C72+FC_OTH_CP_VE_E!C72+FC_OTH_CP_SL_E!C72+FC_OTH_CP_BL_E!C72+FC_OTH_CP_CR_E!C72+FC_OTH_CP_BT_E!C72+FC_OTH_CP_IT_E!C72</f>
        <v>0</v>
      </c>
      <c r="D72" s="10">
        <f>FC_OTH_CP_SH_E!D72+FC_OTH_CP_SC_E!D72+FC_OTH_CP_HW_E!D72+FC_OTH_CP_CA_E!D72+FC_OTH_CP_VE_E!D72+FC_OTH_CP_SL_E!D72+FC_OTH_CP_BL_E!D72+FC_OTH_CP_CR_E!D72+FC_OTH_CP_BT_E!D72+FC_OTH_CP_IT_E!D72</f>
        <v>0</v>
      </c>
      <c r="E72" s="10">
        <f>FC_OTH_CP_SH_E!E72+FC_OTH_CP_SC_E!E72+FC_OTH_CP_HW_E!E72+FC_OTH_CP_CA_E!E72+FC_OTH_CP_VE_E!E72+FC_OTH_CP_SL_E!E72+FC_OTH_CP_BL_E!E72+FC_OTH_CP_CR_E!E72+FC_OTH_CP_BT_E!E72+FC_OTH_CP_IT_E!E72</f>
        <v>0</v>
      </c>
      <c r="F72" s="10">
        <f>FC_OTH_CP_SH_E!F72+FC_OTH_CP_SC_E!F72+FC_OTH_CP_HW_E!F72+FC_OTH_CP_CA_E!F72+FC_OTH_CP_VE_E!F72+FC_OTH_CP_SL_E!F72+FC_OTH_CP_BL_E!F72+FC_OTH_CP_CR_E!F72+FC_OTH_CP_BT_E!F72+FC_OTH_CP_IT_E!F72</f>
        <v>0</v>
      </c>
      <c r="G72" s="10">
        <f>FC_OTH_CP_SH_E!G72+FC_OTH_CP_SC_E!G72+FC_OTH_CP_HW_E!G72+FC_OTH_CP_CA_E!G72+FC_OTH_CP_VE_E!G72+FC_OTH_CP_SL_E!G72+FC_OTH_CP_BL_E!G72+FC_OTH_CP_CR_E!G72+FC_OTH_CP_BT_E!G72+FC_OTH_CP_IT_E!G72</f>
        <v>0</v>
      </c>
      <c r="H72" s="10">
        <f>FC_OTH_CP_SH_E!H72+FC_OTH_CP_SC_E!H72+FC_OTH_CP_HW_E!H72+FC_OTH_CP_CA_E!H72+FC_OTH_CP_VE_E!H72+FC_OTH_CP_SL_E!H72+FC_OTH_CP_BL_E!H72+FC_OTH_CP_CR_E!H72+FC_OTH_CP_BT_E!H72+FC_OTH_CP_IT_E!H72</f>
        <v>0</v>
      </c>
      <c r="I72" s="10">
        <f>FC_OTH_CP_SH_E!I72+FC_OTH_CP_SC_E!I72+FC_OTH_CP_HW_E!I72+FC_OTH_CP_CA_E!I72+FC_OTH_CP_VE_E!I72+FC_OTH_CP_SL_E!I72+FC_OTH_CP_BL_E!I72+FC_OTH_CP_CR_E!I72+FC_OTH_CP_BT_E!I72+FC_OTH_CP_IT_E!I72</f>
        <v>0</v>
      </c>
      <c r="J72" s="10">
        <f>FC_OTH_CP_SH_E!J72+FC_OTH_CP_SC_E!J72+FC_OTH_CP_HW_E!J72+FC_OTH_CP_CA_E!J72+FC_OTH_CP_VE_E!J72+FC_OTH_CP_SL_E!J72+FC_OTH_CP_BL_E!J72+FC_OTH_CP_CR_E!J72+FC_OTH_CP_BT_E!J72+FC_OTH_CP_IT_E!J72</f>
        <v>0</v>
      </c>
      <c r="K72" s="10">
        <f>FC_OTH_CP_SH_E!K72+FC_OTH_CP_SC_E!K72+FC_OTH_CP_HW_E!K72+FC_OTH_CP_CA_E!K72+FC_OTH_CP_VE_E!K72+FC_OTH_CP_SL_E!K72+FC_OTH_CP_BL_E!K72+FC_OTH_CP_CR_E!K72+FC_OTH_CP_BT_E!K72+FC_OTH_CP_IT_E!K72</f>
        <v>0</v>
      </c>
      <c r="L72" s="10">
        <f>FC_OTH_CP_SH_E!L72+FC_OTH_CP_SC_E!L72+FC_OTH_CP_HW_E!L72+FC_OTH_CP_CA_E!L72+FC_OTH_CP_VE_E!L72+FC_OTH_CP_SL_E!L72+FC_OTH_CP_BL_E!L72+FC_OTH_CP_CR_E!L72+FC_OTH_CP_BT_E!L72+FC_OTH_CP_IT_E!L72</f>
        <v>0</v>
      </c>
      <c r="M72" s="10">
        <f>FC_OTH_CP_SH_E!M72+FC_OTH_CP_SC_E!M72+FC_OTH_CP_HW_E!M72+FC_OTH_CP_CA_E!M72+FC_OTH_CP_VE_E!M72+FC_OTH_CP_SL_E!M72+FC_OTH_CP_BL_E!M72+FC_OTH_CP_CR_E!M72+FC_OTH_CP_BT_E!M72+FC_OTH_CP_IT_E!M72</f>
        <v>0</v>
      </c>
      <c r="N72" s="10">
        <f>FC_OTH_CP_SH_E!N72+FC_OTH_CP_SC_E!N72+FC_OTH_CP_HW_E!N72+FC_OTH_CP_CA_E!N72+FC_OTH_CP_VE_E!N72+FC_OTH_CP_SL_E!N72+FC_OTH_CP_BL_E!N72+FC_OTH_CP_CR_E!N72+FC_OTH_CP_BT_E!N72+FC_OTH_CP_IT_E!N72</f>
        <v>0</v>
      </c>
      <c r="O72" s="10">
        <f>FC_OTH_CP_SH_E!O72+FC_OTH_CP_SC_E!O72+FC_OTH_CP_HW_E!O72+FC_OTH_CP_CA_E!O72+FC_OTH_CP_VE_E!O72+FC_OTH_CP_SL_E!O72+FC_OTH_CP_BL_E!O72+FC_OTH_CP_CR_E!O72+FC_OTH_CP_BT_E!O72+FC_OTH_CP_IT_E!O72</f>
        <v>0</v>
      </c>
      <c r="P72" s="10">
        <f>FC_OTH_CP_SH_E!P72+FC_OTH_CP_SC_E!P72+FC_OTH_CP_HW_E!P72+FC_OTH_CP_CA_E!P72+FC_OTH_CP_VE_E!P72+FC_OTH_CP_SL_E!P72+FC_OTH_CP_BL_E!P72+FC_OTH_CP_CR_E!P72+FC_OTH_CP_BT_E!P72+FC_OTH_CP_IT_E!P72</f>
        <v>0</v>
      </c>
      <c r="Q72" s="10">
        <f>FC_OTH_CP_SH_E!Q72+FC_OTH_CP_SC_E!Q72+FC_OTH_CP_HW_E!Q72+FC_OTH_CP_CA_E!Q72+FC_OTH_CP_VE_E!Q72+FC_OTH_CP_SL_E!Q72+FC_OTH_CP_BL_E!Q72+FC_OTH_CP_CR_E!Q72+FC_OTH_CP_BT_E!Q72+FC_OTH_CP_IT_E!Q72</f>
        <v>0</v>
      </c>
      <c r="R72" s="10">
        <f>FC_OTH_CP_SH_E!R72+FC_OTH_CP_SC_E!R72+FC_OTH_CP_HW_E!R72+FC_OTH_CP_CA_E!R72+FC_OTH_CP_VE_E!R72+FC_OTH_CP_SL_E!R72+FC_OTH_CP_BL_E!R72+FC_OTH_CP_CR_E!R72+FC_OTH_CP_BT_E!R72+FC_OTH_CP_IT_E!R72</f>
        <v>0</v>
      </c>
      <c r="S72" s="10">
        <f>FC_OTH_CP_SH_E!S72+FC_OTH_CP_SC_E!S72+FC_OTH_CP_HW_E!S72+FC_OTH_CP_CA_E!S72+FC_OTH_CP_VE_E!S72+FC_OTH_CP_SL_E!S72+FC_OTH_CP_BL_E!S72+FC_OTH_CP_CR_E!S72+FC_OTH_CP_BT_E!S72+FC_OTH_CP_IT_E!S72</f>
        <v>0</v>
      </c>
      <c r="T72" s="10">
        <f>FC_OTH_CP_SH_E!T72+FC_OTH_CP_SC_E!T72+FC_OTH_CP_HW_E!T72+FC_OTH_CP_CA_E!T72+FC_OTH_CP_VE_E!T72+FC_OTH_CP_SL_E!T72+FC_OTH_CP_BL_E!T72+FC_OTH_CP_CR_E!T72+FC_OTH_CP_BT_E!T72+FC_OTH_CP_IT_E!T72</f>
        <v>0</v>
      </c>
      <c r="U72" s="10">
        <f>FC_OTH_CP_SH_E!U72+FC_OTH_CP_SC_E!U72+FC_OTH_CP_HW_E!U72+FC_OTH_CP_CA_E!U72+FC_OTH_CP_VE_E!U72+FC_OTH_CP_SL_E!U72+FC_OTH_CP_BL_E!U72+FC_OTH_CP_CR_E!U72+FC_OTH_CP_BT_E!U72+FC_OTH_CP_IT_E!U72</f>
        <v>0</v>
      </c>
      <c r="V72" s="10">
        <f>FC_OTH_CP_SH_E!V72+FC_OTH_CP_SC_E!V72+FC_OTH_CP_HW_E!V72+FC_OTH_CP_CA_E!V72+FC_OTH_CP_VE_E!V72+FC_OTH_CP_SL_E!V72+FC_OTH_CP_BL_E!V72+FC_OTH_CP_CR_E!V72+FC_OTH_CP_BT_E!V72+FC_OTH_CP_IT_E!V72</f>
        <v>0</v>
      </c>
      <c r="W72" s="10">
        <f>FC_OTH_CP_SH_E!W72+FC_OTH_CP_SC_E!W72+FC_OTH_CP_HW_E!W72+FC_OTH_CP_CA_E!W72+FC_OTH_CP_VE_E!W72+FC_OTH_CP_SL_E!W72+FC_OTH_CP_BL_E!W72+FC_OTH_CP_CR_E!W72+FC_OTH_CP_BT_E!W72+FC_OTH_CP_IT_E!W72</f>
        <v>0</v>
      </c>
      <c r="X72" s="10">
        <f>FC_OTH_CP_SH_E!X72+FC_OTH_CP_SC_E!X72+FC_OTH_CP_HW_E!X72+FC_OTH_CP_CA_E!X72+FC_OTH_CP_VE_E!X72+FC_OTH_CP_SL_E!X72+FC_OTH_CP_BL_E!X72+FC_OTH_CP_CR_E!X72+FC_OTH_CP_BT_E!X72+FC_OTH_CP_IT_E!X72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FC_OTH_CP_SH_E!C73+FC_OTH_CP_SC_E!C73+FC_OTH_CP_HW_E!C73+FC_OTH_CP_CA_E!C73+FC_OTH_CP_VE_E!C73+FC_OTH_CP_SL_E!C73+FC_OTH_CP_BL_E!C73+FC_OTH_CP_CR_E!C73+FC_OTH_CP_BT_E!C73+FC_OTH_CP_IT_E!C73</f>
        <v>32.315821152192598</v>
      </c>
      <c r="D73" s="10">
        <f>FC_OTH_CP_SH_E!D73+FC_OTH_CP_SC_E!D73+FC_OTH_CP_HW_E!D73+FC_OTH_CP_CA_E!D73+FC_OTH_CP_VE_E!D73+FC_OTH_CP_SL_E!D73+FC_OTH_CP_BL_E!D73+FC_OTH_CP_CR_E!D73+FC_OTH_CP_BT_E!D73+FC_OTH_CP_IT_E!D73</f>
        <v>43.637145313843504</v>
      </c>
      <c r="E73" s="10">
        <f>FC_OTH_CP_SH_E!E73+FC_OTH_CP_SC_E!E73+FC_OTH_CP_HW_E!E73+FC_OTH_CP_CA_E!E73+FC_OTH_CP_VE_E!E73+FC_OTH_CP_SL_E!E73+FC_OTH_CP_BL_E!E73+FC_OTH_CP_CR_E!E73+FC_OTH_CP_BT_E!E73+FC_OTH_CP_IT_E!E73</f>
        <v>42.896732588134142</v>
      </c>
      <c r="F73" s="10">
        <f>FC_OTH_CP_SH_E!F73+FC_OTH_CP_SC_E!F73+FC_OTH_CP_HW_E!F73+FC_OTH_CP_CA_E!F73+FC_OTH_CP_VE_E!F73+FC_OTH_CP_SL_E!F73+FC_OTH_CP_BL_E!F73+FC_OTH_CP_CR_E!F73+FC_OTH_CP_BT_E!F73+FC_OTH_CP_IT_E!F73</f>
        <v>42.920636285468611</v>
      </c>
      <c r="G73" s="10">
        <f>FC_OTH_CP_SH_E!G73+FC_OTH_CP_SC_E!G73+FC_OTH_CP_HW_E!G73+FC_OTH_CP_CA_E!G73+FC_OTH_CP_VE_E!G73+FC_OTH_CP_SL_E!G73+FC_OTH_CP_BL_E!G73+FC_OTH_CP_CR_E!G73+FC_OTH_CP_BT_E!G73+FC_OTH_CP_IT_E!G73</f>
        <v>47.554256233877886</v>
      </c>
      <c r="H73" s="10">
        <f>FC_OTH_CP_SH_E!H73+FC_OTH_CP_SC_E!H73+FC_OTH_CP_HW_E!H73+FC_OTH_CP_CA_E!H73+FC_OTH_CP_VE_E!H73+FC_OTH_CP_SL_E!H73+FC_OTH_CP_BL_E!H73+FC_OTH_CP_CR_E!H73+FC_OTH_CP_BT_E!H73+FC_OTH_CP_IT_E!H73</f>
        <v>46.360017196904558</v>
      </c>
      <c r="I73" s="10">
        <f>FC_OTH_CP_SH_E!I73+FC_OTH_CP_SC_E!I73+FC_OTH_CP_HW_E!I73+FC_OTH_CP_CA_E!I73+FC_OTH_CP_VE_E!I73+FC_OTH_CP_SL_E!I73+FC_OTH_CP_BL_E!I73+FC_OTH_CP_CR_E!I73+FC_OTH_CP_BT_E!I73+FC_OTH_CP_IT_E!I73</f>
        <v>53.190971625107473</v>
      </c>
      <c r="J73" s="10">
        <f>FC_OTH_CP_SH_E!J73+FC_OTH_CP_SC_E!J73+FC_OTH_CP_HW_E!J73+FC_OTH_CP_CA_E!J73+FC_OTH_CP_VE_E!J73+FC_OTH_CP_SL_E!J73+FC_OTH_CP_BL_E!J73+FC_OTH_CP_CR_E!J73+FC_OTH_CP_BT_E!J73+FC_OTH_CP_IT_E!J73</f>
        <v>55.053998280309557</v>
      </c>
      <c r="K73" s="10">
        <f>FC_OTH_CP_SH_E!K73+FC_OTH_CP_SC_E!K73+FC_OTH_CP_HW_E!K73+FC_OTH_CP_CA_E!K73+FC_OTH_CP_VE_E!K73+FC_OTH_CP_SL_E!K73+FC_OTH_CP_BL_E!K73+FC_OTH_CP_CR_E!K73+FC_OTH_CP_BT_E!K73+FC_OTH_CP_IT_E!K73</f>
        <v>63.986844368013777</v>
      </c>
      <c r="L73" s="10">
        <f>FC_OTH_CP_SH_E!L73+FC_OTH_CP_SC_E!L73+FC_OTH_CP_HW_E!L73+FC_OTH_CP_CA_E!L73+FC_OTH_CP_VE_E!L73+FC_OTH_CP_SL_E!L73+FC_OTH_CP_BL_E!L73+FC_OTH_CP_CR_E!L73+FC_OTH_CP_BT_E!L73+FC_OTH_CP_IT_E!L73</f>
        <v>56.654256233877931</v>
      </c>
      <c r="M73" s="10">
        <f>FC_OTH_CP_SH_E!M73+FC_OTH_CP_SC_E!M73+FC_OTH_CP_HW_E!M73+FC_OTH_CP_CA_E!M73+FC_OTH_CP_VE_E!M73+FC_OTH_CP_SL_E!M73+FC_OTH_CP_BL_E!M73+FC_OTH_CP_CR_E!M73+FC_OTH_CP_BT_E!M73+FC_OTH_CP_IT_E!M73</f>
        <v>57.514101461736907</v>
      </c>
      <c r="N73" s="10">
        <f>FC_OTH_CP_SH_E!N73+FC_OTH_CP_SC_E!N73+FC_OTH_CP_HW_E!N73+FC_OTH_CP_CA_E!N73+FC_OTH_CP_VE_E!N73+FC_OTH_CP_SL_E!N73+FC_OTH_CP_BL_E!N73+FC_OTH_CP_CR_E!N73+FC_OTH_CP_BT_E!N73+FC_OTH_CP_IT_E!N73</f>
        <v>50.06208082545141</v>
      </c>
      <c r="O73" s="10">
        <f>FC_OTH_CP_SH_E!O73+FC_OTH_CP_SC_E!O73+FC_OTH_CP_HW_E!O73+FC_OTH_CP_CA_E!O73+FC_OTH_CP_VE_E!O73+FC_OTH_CP_SL_E!O73+FC_OTH_CP_BL_E!O73+FC_OTH_CP_CR_E!O73+FC_OTH_CP_BT_E!O73+FC_OTH_CP_IT_E!O73</f>
        <v>40.747119518486642</v>
      </c>
      <c r="P73" s="10">
        <f>FC_OTH_CP_SH_E!P73+FC_OTH_CP_SC_E!P73+FC_OTH_CP_HW_E!P73+FC_OTH_CP_CA_E!P73+FC_OTH_CP_VE_E!P73+FC_OTH_CP_SL_E!P73+FC_OTH_CP_BL_E!P73+FC_OTH_CP_CR_E!P73+FC_OTH_CP_BT_E!P73+FC_OTH_CP_IT_E!P73</f>
        <v>40.818744625967327</v>
      </c>
      <c r="Q73" s="10">
        <f>FC_OTH_CP_SH_E!Q73+FC_OTH_CP_SC_E!Q73+FC_OTH_CP_HW_E!Q73+FC_OTH_CP_CA_E!Q73+FC_OTH_CP_VE_E!Q73+FC_OTH_CP_SL_E!Q73+FC_OTH_CP_BL_E!Q73+FC_OTH_CP_CR_E!Q73+FC_OTH_CP_BT_E!Q73+FC_OTH_CP_IT_E!Q73</f>
        <v>40.914273430782437</v>
      </c>
      <c r="R73" s="10">
        <f>FC_OTH_CP_SH_E!R73+FC_OTH_CP_SC_E!R73+FC_OTH_CP_HW_E!R73+FC_OTH_CP_CA_E!R73+FC_OTH_CP_VE_E!R73+FC_OTH_CP_SL_E!R73+FC_OTH_CP_BL_E!R73+FC_OTH_CP_CR_E!R73+FC_OTH_CP_BT_E!R73+FC_OTH_CP_IT_E!R73</f>
        <v>35.839122957867581</v>
      </c>
      <c r="S73" s="10">
        <f>FC_OTH_CP_SH_E!S73+FC_OTH_CP_SC_E!S73+FC_OTH_CP_HW_E!S73+FC_OTH_CP_CA_E!S73+FC_OTH_CP_VE_E!S73+FC_OTH_CP_SL_E!S73+FC_OTH_CP_BL_E!S73+FC_OTH_CP_CR_E!S73+FC_OTH_CP_BT_E!S73+FC_OTH_CP_IT_E!S73</f>
        <v>34.189939810834055</v>
      </c>
      <c r="T73" s="10">
        <f>FC_OTH_CP_SH_E!T73+FC_OTH_CP_SC_E!T73+FC_OTH_CP_HW_E!T73+FC_OTH_CP_CA_E!T73+FC_OTH_CP_VE_E!T73+FC_OTH_CP_SL_E!T73+FC_OTH_CP_BL_E!T73+FC_OTH_CP_CR_E!T73+FC_OTH_CP_BT_E!T73+FC_OTH_CP_IT_E!T73</f>
        <v>30.282889079965578</v>
      </c>
      <c r="U73" s="10">
        <f>FC_OTH_CP_SH_E!U73+FC_OTH_CP_SC_E!U73+FC_OTH_CP_HW_E!U73+FC_OTH_CP_CA_E!U73+FC_OTH_CP_VE_E!U73+FC_OTH_CP_SL_E!U73+FC_OTH_CP_BL_E!U73+FC_OTH_CP_CR_E!U73+FC_OTH_CP_BT_E!U73+FC_OTH_CP_IT_E!U73</f>
        <v>39.269045571797029</v>
      </c>
      <c r="V73" s="10">
        <f>FC_OTH_CP_SH_E!V73+FC_OTH_CP_SC_E!V73+FC_OTH_CP_HW_E!V73+FC_OTH_CP_CA_E!V73+FC_OTH_CP_VE_E!V73+FC_OTH_CP_SL_E!V73+FC_OTH_CP_BL_E!V73+FC_OTH_CP_CR_E!V73+FC_OTH_CP_BT_E!V73+FC_OTH_CP_IT_E!V73</f>
        <v>38.898710232158216</v>
      </c>
      <c r="W73" s="10">
        <f>FC_OTH_CP_SH_E!W73+FC_OTH_CP_SC_E!W73+FC_OTH_CP_HW_E!W73+FC_OTH_CP_CA_E!W73+FC_OTH_CP_VE_E!W73+FC_OTH_CP_SL_E!W73+FC_OTH_CP_BL_E!W73+FC_OTH_CP_CR_E!W73+FC_OTH_CP_BT_E!W73+FC_OTH_CP_IT_E!W73</f>
        <v>36.386242476354255</v>
      </c>
      <c r="X73" s="10">
        <f>FC_OTH_CP_SH_E!X73+FC_OTH_CP_SC_E!X73+FC_OTH_CP_HW_E!X73+FC_OTH_CP_CA_E!X73+FC_OTH_CP_VE_E!X73+FC_OTH_CP_SL_E!X73+FC_OTH_CP_BL_E!X73+FC_OTH_CP_CR_E!X73+FC_OTH_CP_BT_E!X73+FC_OTH_CP_IT_E!X73</f>
        <v>35.398108340498737</v>
      </c>
    </row>
    <row r="74" spans="1:24" ht="11.25" customHeight="1" x14ac:dyDescent="0.2">
      <c r="A74" s="35" t="s">
        <v>135</v>
      </c>
      <c r="B74" s="36" t="s">
        <v>136</v>
      </c>
      <c r="C74" s="37">
        <f>FC_OTH_CP_SH_E!C74+FC_OTH_CP_SC_E!C74+FC_OTH_CP_HW_E!C74+FC_OTH_CP_CA_E!C74+FC_OTH_CP_VE_E!C74+FC_OTH_CP_SL_E!C74+FC_OTH_CP_BL_E!C74+FC_OTH_CP_CR_E!C74+FC_OTH_CP_BT_E!C74+FC_OTH_CP_IT_E!C74</f>
        <v>0</v>
      </c>
      <c r="D74" s="37">
        <f>FC_OTH_CP_SH_E!D74+FC_OTH_CP_SC_E!D74+FC_OTH_CP_HW_E!D74+FC_OTH_CP_CA_E!D74+FC_OTH_CP_VE_E!D74+FC_OTH_CP_SL_E!D74+FC_OTH_CP_BL_E!D74+FC_OTH_CP_CR_E!D74+FC_OTH_CP_BT_E!D74+FC_OTH_CP_IT_E!D74</f>
        <v>0</v>
      </c>
      <c r="E74" s="37">
        <f>FC_OTH_CP_SH_E!E74+FC_OTH_CP_SC_E!E74+FC_OTH_CP_HW_E!E74+FC_OTH_CP_CA_E!E74+FC_OTH_CP_VE_E!E74+FC_OTH_CP_SL_E!E74+FC_OTH_CP_BL_E!E74+FC_OTH_CP_CR_E!E74+FC_OTH_CP_BT_E!E74+FC_OTH_CP_IT_E!E74</f>
        <v>0</v>
      </c>
      <c r="F74" s="37">
        <f>FC_OTH_CP_SH_E!F74+FC_OTH_CP_SC_E!F74+FC_OTH_CP_HW_E!F74+FC_OTH_CP_CA_E!F74+FC_OTH_CP_VE_E!F74+FC_OTH_CP_SL_E!F74+FC_OTH_CP_BL_E!F74+FC_OTH_CP_CR_E!F74+FC_OTH_CP_BT_E!F74+FC_OTH_CP_IT_E!F74</f>
        <v>0</v>
      </c>
      <c r="G74" s="37">
        <f>FC_OTH_CP_SH_E!G74+FC_OTH_CP_SC_E!G74+FC_OTH_CP_HW_E!G74+FC_OTH_CP_CA_E!G74+FC_OTH_CP_VE_E!G74+FC_OTH_CP_SL_E!G74+FC_OTH_CP_BL_E!G74+FC_OTH_CP_CR_E!G74+FC_OTH_CP_BT_E!G74+FC_OTH_CP_IT_E!G74</f>
        <v>0</v>
      </c>
      <c r="H74" s="37">
        <f>FC_OTH_CP_SH_E!H74+FC_OTH_CP_SC_E!H74+FC_OTH_CP_HW_E!H74+FC_OTH_CP_CA_E!H74+FC_OTH_CP_VE_E!H74+FC_OTH_CP_SL_E!H74+FC_OTH_CP_BL_E!H74+FC_OTH_CP_CR_E!H74+FC_OTH_CP_BT_E!H74+FC_OTH_CP_IT_E!H74</f>
        <v>0</v>
      </c>
      <c r="I74" s="37">
        <f>FC_OTH_CP_SH_E!I74+FC_OTH_CP_SC_E!I74+FC_OTH_CP_HW_E!I74+FC_OTH_CP_CA_E!I74+FC_OTH_CP_VE_E!I74+FC_OTH_CP_SL_E!I74+FC_OTH_CP_BL_E!I74+FC_OTH_CP_CR_E!I74+FC_OTH_CP_BT_E!I74+FC_OTH_CP_IT_E!I74</f>
        <v>0</v>
      </c>
      <c r="J74" s="37">
        <f>FC_OTH_CP_SH_E!J74+FC_OTH_CP_SC_E!J74+FC_OTH_CP_HW_E!J74+FC_OTH_CP_CA_E!J74+FC_OTH_CP_VE_E!J74+FC_OTH_CP_SL_E!J74+FC_OTH_CP_BL_E!J74+FC_OTH_CP_CR_E!J74+FC_OTH_CP_BT_E!J74+FC_OTH_CP_IT_E!J74</f>
        <v>0</v>
      </c>
      <c r="K74" s="37">
        <f>FC_OTH_CP_SH_E!K74+FC_OTH_CP_SC_E!K74+FC_OTH_CP_HW_E!K74+FC_OTH_CP_CA_E!K74+FC_OTH_CP_VE_E!K74+FC_OTH_CP_SL_E!K74+FC_OTH_CP_BL_E!K74+FC_OTH_CP_CR_E!K74+FC_OTH_CP_BT_E!K74+FC_OTH_CP_IT_E!K74</f>
        <v>0</v>
      </c>
      <c r="L74" s="37">
        <f>FC_OTH_CP_SH_E!L74+FC_OTH_CP_SC_E!L74+FC_OTH_CP_HW_E!L74+FC_OTH_CP_CA_E!L74+FC_OTH_CP_VE_E!L74+FC_OTH_CP_SL_E!L74+FC_OTH_CP_BL_E!L74+FC_OTH_CP_CR_E!L74+FC_OTH_CP_BT_E!L74+FC_OTH_CP_IT_E!L74</f>
        <v>0</v>
      </c>
      <c r="M74" s="37">
        <f>FC_OTH_CP_SH_E!M74+FC_OTH_CP_SC_E!M74+FC_OTH_CP_HW_E!M74+FC_OTH_CP_CA_E!M74+FC_OTH_CP_VE_E!M74+FC_OTH_CP_SL_E!M74+FC_OTH_CP_BL_E!M74+FC_OTH_CP_CR_E!M74+FC_OTH_CP_BT_E!M74+FC_OTH_CP_IT_E!M74</f>
        <v>0</v>
      </c>
      <c r="N74" s="37">
        <f>FC_OTH_CP_SH_E!N74+FC_OTH_CP_SC_E!N74+FC_OTH_CP_HW_E!N74+FC_OTH_CP_CA_E!N74+FC_OTH_CP_VE_E!N74+FC_OTH_CP_SL_E!N74+FC_OTH_CP_BL_E!N74+FC_OTH_CP_CR_E!N74+FC_OTH_CP_BT_E!N74+FC_OTH_CP_IT_E!N74</f>
        <v>0</v>
      </c>
      <c r="O74" s="37">
        <f>FC_OTH_CP_SH_E!O74+FC_OTH_CP_SC_E!O74+FC_OTH_CP_HW_E!O74+FC_OTH_CP_CA_E!O74+FC_OTH_CP_VE_E!O74+FC_OTH_CP_SL_E!O74+FC_OTH_CP_BL_E!O74+FC_OTH_CP_CR_E!O74+FC_OTH_CP_BT_E!O74+FC_OTH_CP_IT_E!O74</f>
        <v>0</v>
      </c>
      <c r="P74" s="37">
        <f>FC_OTH_CP_SH_E!P74+FC_OTH_CP_SC_E!P74+FC_OTH_CP_HW_E!P74+FC_OTH_CP_CA_E!P74+FC_OTH_CP_VE_E!P74+FC_OTH_CP_SL_E!P74+FC_OTH_CP_BL_E!P74+FC_OTH_CP_CR_E!P74+FC_OTH_CP_BT_E!P74+FC_OTH_CP_IT_E!P74</f>
        <v>0</v>
      </c>
      <c r="Q74" s="37">
        <f>FC_OTH_CP_SH_E!Q74+FC_OTH_CP_SC_E!Q74+FC_OTH_CP_HW_E!Q74+FC_OTH_CP_CA_E!Q74+FC_OTH_CP_VE_E!Q74+FC_OTH_CP_SL_E!Q74+FC_OTH_CP_BL_E!Q74+FC_OTH_CP_CR_E!Q74+FC_OTH_CP_BT_E!Q74+FC_OTH_CP_IT_E!Q74</f>
        <v>0</v>
      </c>
      <c r="R74" s="37">
        <f>FC_OTH_CP_SH_E!R74+FC_OTH_CP_SC_E!R74+FC_OTH_CP_HW_E!R74+FC_OTH_CP_CA_E!R74+FC_OTH_CP_VE_E!R74+FC_OTH_CP_SL_E!R74+FC_OTH_CP_BL_E!R74+FC_OTH_CP_CR_E!R74+FC_OTH_CP_BT_E!R74+FC_OTH_CP_IT_E!R74</f>
        <v>0</v>
      </c>
      <c r="S74" s="37">
        <f>FC_OTH_CP_SH_E!S74+FC_OTH_CP_SC_E!S74+FC_OTH_CP_HW_E!S74+FC_OTH_CP_CA_E!S74+FC_OTH_CP_VE_E!S74+FC_OTH_CP_SL_E!S74+FC_OTH_CP_BL_E!S74+FC_OTH_CP_CR_E!S74+FC_OTH_CP_BT_E!S74+FC_OTH_CP_IT_E!S74</f>
        <v>0</v>
      </c>
      <c r="T74" s="37">
        <f>FC_OTH_CP_SH_E!T74+FC_OTH_CP_SC_E!T74+FC_OTH_CP_HW_E!T74+FC_OTH_CP_CA_E!T74+FC_OTH_CP_VE_E!T74+FC_OTH_CP_SL_E!T74+FC_OTH_CP_BL_E!T74+FC_OTH_CP_CR_E!T74+FC_OTH_CP_BT_E!T74+FC_OTH_CP_IT_E!T74</f>
        <v>0</v>
      </c>
      <c r="U74" s="37">
        <f>FC_OTH_CP_SH_E!U74+FC_OTH_CP_SC_E!U74+FC_OTH_CP_HW_E!U74+FC_OTH_CP_CA_E!U74+FC_OTH_CP_VE_E!U74+FC_OTH_CP_SL_E!U74+FC_OTH_CP_BL_E!U74+FC_OTH_CP_CR_E!U74+FC_OTH_CP_BT_E!U74+FC_OTH_CP_IT_E!U74</f>
        <v>0</v>
      </c>
      <c r="V74" s="37">
        <f>FC_OTH_CP_SH_E!V74+FC_OTH_CP_SC_E!V74+FC_OTH_CP_HW_E!V74+FC_OTH_CP_CA_E!V74+FC_OTH_CP_VE_E!V74+FC_OTH_CP_SL_E!V74+FC_OTH_CP_BL_E!V74+FC_OTH_CP_CR_E!V74+FC_OTH_CP_BT_E!V74+FC_OTH_CP_IT_E!V74</f>
        <v>0</v>
      </c>
      <c r="W74" s="37">
        <f>FC_OTH_CP_SH_E!W74+FC_OTH_CP_SC_E!W74+FC_OTH_CP_HW_E!W74+FC_OTH_CP_CA_E!W74+FC_OTH_CP_VE_E!W74+FC_OTH_CP_SL_E!W74+FC_OTH_CP_BL_E!W74+FC_OTH_CP_CR_E!W74+FC_OTH_CP_BT_E!W74+FC_OTH_CP_IT_E!W74</f>
        <v>0</v>
      </c>
      <c r="X74" s="37">
        <f>FC_OTH_CP_SH_E!X74+FC_OTH_CP_SC_E!X74+FC_OTH_CP_HW_E!X74+FC_OTH_CP_CA_E!X74+FC_OTH_CP_VE_E!X74+FC_OTH_CP_SL_E!X74+FC_OTH_CP_BL_E!X74+FC_OTH_CP_CR_E!X74+FC_OTH_CP_BT_E!X74+FC_OTH_CP_IT_E!X74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FC_OTH_CP_SH_E!C75+FC_OTH_CP_SC_E!C75+FC_OTH_CP_HW_E!C75+FC_OTH_CP_CA_E!C75+FC_OTH_CP_VE_E!C75+FC_OTH_CP_SL_E!C75+FC_OTH_CP_BL_E!C75+FC_OTH_CP_CR_E!C75+FC_OTH_CP_BT_E!C75+FC_OTH_CP_IT_E!C75</f>
        <v>282.4113499570077</v>
      </c>
      <c r="D75" s="37">
        <f>FC_OTH_CP_SH_E!D75+FC_OTH_CP_SC_E!D75+FC_OTH_CP_HW_E!D75+FC_OTH_CP_CA_E!D75+FC_OTH_CP_VE_E!D75+FC_OTH_CP_SL_E!D75+FC_OTH_CP_BL_E!D75+FC_OTH_CP_CR_E!D75+FC_OTH_CP_BT_E!D75+FC_OTH_CP_IT_E!D75</f>
        <v>271.23336199484095</v>
      </c>
      <c r="E75" s="37">
        <f>FC_OTH_CP_SH_E!E75+FC_OTH_CP_SC_E!E75+FC_OTH_CP_HW_E!E75+FC_OTH_CP_CA_E!E75+FC_OTH_CP_VE_E!E75+FC_OTH_CP_SL_E!E75+FC_OTH_CP_BL_E!E75+FC_OTH_CP_CR_E!E75+FC_OTH_CP_BT_E!E75+FC_OTH_CP_IT_E!E75</f>
        <v>387.79019776440236</v>
      </c>
      <c r="F75" s="37">
        <f>FC_OTH_CP_SH_E!F75+FC_OTH_CP_SC_E!F75+FC_OTH_CP_HW_E!F75+FC_OTH_CP_CA_E!F75+FC_OTH_CP_VE_E!F75+FC_OTH_CP_SL_E!F75+FC_OTH_CP_BL_E!F75+FC_OTH_CP_CR_E!F75+FC_OTH_CP_BT_E!F75+FC_OTH_CP_IT_E!F75</f>
        <v>324.23327601031809</v>
      </c>
      <c r="G75" s="37">
        <f>FC_OTH_CP_SH_E!G75+FC_OTH_CP_SC_E!G75+FC_OTH_CP_HW_E!G75+FC_OTH_CP_CA_E!G75+FC_OTH_CP_VE_E!G75+FC_OTH_CP_SL_E!G75+FC_OTH_CP_BL_E!G75+FC_OTH_CP_CR_E!G75+FC_OTH_CP_BT_E!G75+FC_OTH_CP_IT_E!G75</f>
        <v>325.69028374892508</v>
      </c>
      <c r="H75" s="37">
        <f>FC_OTH_CP_SH_E!H75+FC_OTH_CP_SC_E!H75+FC_OTH_CP_HW_E!H75+FC_OTH_CP_CA_E!H75+FC_OTH_CP_VE_E!H75+FC_OTH_CP_SL_E!H75+FC_OTH_CP_BL_E!H75+FC_OTH_CP_CR_E!H75+FC_OTH_CP_BT_E!H75+FC_OTH_CP_IT_E!H75</f>
        <v>238.84591573516747</v>
      </c>
      <c r="I75" s="37">
        <f>FC_OTH_CP_SH_E!I75+FC_OTH_CP_SC_E!I75+FC_OTH_CP_HW_E!I75+FC_OTH_CP_CA_E!I75+FC_OTH_CP_VE_E!I75+FC_OTH_CP_SL_E!I75+FC_OTH_CP_BL_E!I75+FC_OTH_CP_CR_E!I75+FC_OTH_CP_BT_E!I75+FC_OTH_CP_IT_E!I75</f>
        <v>273.66964746345661</v>
      </c>
      <c r="J75" s="37">
        <f>FC_OTH_CP_SH_E!J75+FC_OTH_CP_SC_E!J75+FC_OTH_CP_HW_E!J75+FC_OTH_CP_CA_E!J75+FC_OTH_CP_VE_E!J75+FC_OTH_CP_SL_E!J75+FC_OTH_CP_BL_E!J75+FC_OTH_CP_CR_E!J75+FC_OTH_CP_BT_E!J75+FC_OTH_CP_IT_E!J75</f>
        <v>316.2558899398108</v>
      </c>
      <c r="K75" s="37">
        <f>FC_OTH_CP_SH_E!K75+FC_OTH_CP_SC_E!K75+FC_OTH_CP_HW_E!K75+FC_OTH_CP_CA_E!K75+FC_OTH_CP_VE_E!K75+FC_OTH_CP_SL_E!K75+FC_OTH_CP_BL_E!K75+FC_OTH_CP_CR_E!K75+FC_OTH_CP_BT_E!K75+FC_OTH_CP_IT_E!K75</f>
        <v>286.35236457437662</v>
      </c>
      <c r="L75" s="37">
        <f>FC_OTH_CP_SH_E!L75+FC_OTH_CP_SC_E!L75+FC_OTH_CP_HW_E!L75+FC_OTH_CP_CA_E!L75+FC_OTH_CP_VE_E!L75+FC_OTH_CP_SL_E!L75+FC_OTH_CP_BL_E!L75+FC_OTH_CP_CR_E!L75+FC_OTH_CP_BT_E!L75+FC_OTH_CP_IT_E!L75</f>
        <v>340.28374892519355</v>
      </c>
      <c r="M75" s="37">
        <f>FC_OTH_CP_SH_E!M75+FC_OTH_CP_SC_E!M75+FC_OTH_CP_HW_E!M75+FC_OTH_CP_CA_E!M75+FC_OTH_CP_VE_E!M75+FC_OTH_CP_SL_E!M75+FC_OTH_CP_BL_E!M75+FC_OTH_CP_CR_E!M75+FC_OTH_CP_BT_E!M75+FC_OTH_CP_IT_E!M75</f>
        <v>306.20042992261369</v>
      </c>
      <c r="N75" s="37">
        <f>FC_OTH_CP_SH_E!N75+FC_OTH_CP_SC_E!N75+FC_OTH_CP_HW_E!N75+FC_OTH_CP_CA_E!N75+FC_OTH_CP_VE_E!N75+FC_OTH_CP_SL_E!N75+FC_OTH_CP_BL_E!N75+FC_OTH_CP_CR_E!N75+FC_OTH_CP_BT_E!N75+FC_OTH_CP_IT_E!N75</f>
        <v>277.27618228718813</v>
      </c>
      <c r="O75" s="37">
        <f>FC_OTH_CP_SH_E!O75+FC_OTH_CP_SC_E!O75+FC_OTH_CP_HW_E!O75+FC_OTH_CP_CA_E!O75+FC_OTH_CP_VE_E!O75+FC_OTH_CP_SL_E!O75+FC_OTH_CP_BL_E!O75+FC_OTH_CP_CR_E!O75+FC_OTH_CP_BT_E!O75+FC_OTH_CP_IT_E!O75</f>
        <v>164.13490971625106</v>
      </c>
      <c r="P75" s="37">
        <f>FC_OTH_CP_SH_E!P75+FC_OTH_CP_SC_E!P75+FC_OTH_CP_HW_E!P75+FC_OTH_CP_CA_E!P75+FC_OTH_CP_VE_E!P75+FC_OTH_CP_SL_E!P75+FC_OTH_CP_BL_E!P75+FC_OTH_CP_CR_E!P75+FC_OTH_CP_BT_E!P75+FC_OTH_CP_IT_E!P75</f>
        <v>149.32648323301822</v>
      </c>
      <c r="Q75" s="37">
        <f>FC_OTH_CP_SH_E!Q75+FC_OTH_CP_SC_E!Q75+FC_OTH_CP_HW_E!Q75+FC_OTH_CP_CA_E!Q75+FC_OTH_CP_VE_E!Q75+FC_OTH_CP_SL_E!Q75+FC_OTH_CP_BL_E!Q75+FC_OTH_CP_CR_E!Q75+FC_OTH_CP_BT_E!Q75+FC_OTH_CP_IT_E!Q75</f>
        <v>146.67523645743756</v>
      </c>
      <c r="R75" s="37">
        <f>FC_OTH_CP_SH_E!R75+FC_OTH_CP_SC_E!R75+FC_OTH_CP_HW_E!R75+FC_OTH_CP_CA_E!R75+FC_OTH_CP_VE_E!R75+FC_OTH_CP_SL_E!R75+FC_OTH_CP_BL_E!R75+FC_OTH_CP_CR_E!R75+FC_OTH_CP_BT_E!R75+FC_OTH_CP_IT_E!R75</f>
        <v>140.84858125537403</v>
      </c>
      <c r="S75" s="37">
        <f>FC_OTH_CP_SH_E!S75+FC_OTH_CP_SC_E!S75+FC_OTH_CP_HW_E!S75+FC_OTH_CP_CA_E!S75+FC_OTH_CP_VE_E!S75+FC_OTH_CP_SL_E!S75+FC_OTH_CP_BL_E!S75+FC_OTH_CP_CR_E!S75+FC_OTH_CP_BT_E!S75+FC_OTH_CP_IT_E!S75</f>
        <v>148.36749785038694</v>
      </c>
      <c r="T75" s="37">
        <f>FC_OTH_CP_SH_E!T75+FC_OTH_CP_SC_E!T75+FC_OTH_CP_HW_E!T75+FC_OTH_CP_CA_E!T75+FC_OTH_CP_VE_E!T75+FC_OTH_CP_SL_E!T75+FC_OTH_CP_BL_E!T75+FC_OTH_CP_CR_E!T75+FC_OTH_CP_BT_E!T75+FC_OTH_CP_IT_E!T75</f>
        <v>197.15193465176259</v>
      </c>
      <c r="U75" s="37">
        <f>FC_OTH_CP_SH_E!U75+FC_OTH_CP_SC_E!U75+FC_OTH_CP_HW_E!U75+FC_OTH_CP_CA_E!U75+FC_OTH_CP_VE_E!U75+FC_OTH_CP_SL_E!U75+FC_OTH_CP_BL_E!U75+FC_OTH_CP_CR_E!U75+FC_OTH_CP_BT_E!U75+FC_OTH_CP_IT_E!U75</f>
        <v>183.4016337059328</v>
      </c>
      <c r="V75" s="37">
        <f>FC_OTH_CP_SH_E!V75+FC_OTH_CP_SC_E!V75+FC_OTH_CP_HW_E!V75+FC_OTH_CP_CA_E!V75+FC_OTH_CP_VE_E!V75+FC_OTH_CP_SL_E!V75+FC_OTH_CP_BL_E!V75+FC_OTH_CP_CR_E!V75+FC_OTH_CP_BT_E!V75+FC_OTH_CP_IT_E!V75</f>
        <v>216.55735167669815</v>
      </c>
      <c r="W75" s="37">
        <f>FC_OTH_CP_SH_E!W75+FC_OTH_CP_SC_E!W75+FC_OTH_CP_HW_E!W75+FC_OTH_CP_CA_E!W75+FC_OTH_CP_VE_E!W75+FC_OTH_CP_SL_E!W75+FC_OTH_CP_BL_E!W75+FC_OTH_CP_CR_E!W75+FC_OTH_CP_BT_E!W75+FC_OTH_CP_IT_E!W75</f>
        <v>215.47815993121202</v>
      </c>
      <c r="X75" s="37">
        <f>FC_OTH_CP_SH_E!X75+FC_OTH_CP_SC_E!X75+FC_OTH_CP_HW_E!X75+FC_OTH_CP_CA_E!X75+FC_OTH_CP_VE_E!X75+FC_OTH_CP_SL_E!X75+FC_OTH_CP_BL_E!X75+FC_OTH_CP_CR_E!X75+FC_OTH_CP_BT_E!X75+FC_OTH_CP_IT_E!X75</f>
        <v>194.48297506448841</v>
      </c>
    </row>
    <row r="76" spans="1:24" ht="11.25" customHeight="1" x14ac:dyDescent="0.2">
      <c r="A76" s="38" t="s">
        <v>139</v>
      </c>
      <c r="B76" s="39" t="s">
        <v>140</v>
      </c>
      <c r="C76" s="40">
        <f>FC_OTH_CP_SH_E!C76+FC_OTH_CP_SC_E!C76+FC_OTH_CP_HW_E!C76+FC_OTH_CP_CA_E!C76+FC_OTH_CP_VE_E!C76+FC_OTH_CP_SL_E!C76+FC_OTH_CP_BL_E!C76+FC_OTH_CP_CR_E!C76+FC_OTH_CP_BT_E!C76+FC_OTH_CP_IT_E!C76</f>
        <v>2475.5331791028621</v>
      </c>
      <c r="D76" s="40">
        <f>FC_OTH_CP_SH_E!D76+FC_OTH_CP_SC_E!D76+FC_OTH_CP_HW_E!D76+FC_OTH_CP_CA_E!D76+FC_OTH_CP_VE_E!D76+FC_OTH_CP_SL_E!D76+FC_OTH_CP_BL_E!D76+FC_OTH_CP_CR_E!D76+FC_OTH_CP_BT_E!D76+FC_OTH_CP_IT_E!D76</f>
        <v>2583.0359335781022</v>
      </c>
      <c r="E76" s="40">
        <f>FC_OTH_CP_SH_E!E76+FC_OTH_CP_SC_E!E76+FC_OTH_CP_HW_E!E76+FC_OTH_CP_CA_E!E76+FC_OTH_CP_VE_E!E76+FC_OTH_CP_SL_E!E76+FC_OTH_CP_BL_E!E76+FC_OTH_CP_CR_E!E76+FC_OTH_CP_BT_E!E76+FC_OTH_CP_IT_E!E76</f>
        <v>2615.3709206862331</v>
      </c>
      <c r="F76" s="40">
        <f>FC_OTH_CP_SH_E!F76+FC_OTH_CP_SC_E!F76+FC_OTH_CP_HW_E!F76+FC_OTH_CP_CA_E!F76+FC_OTH_CP_VE_E!F76+FC_OTH_CP_SL_E!F76+FC_OTH_CP_BL_E!F76+FC_OTH_CP_CR_E!F76+FC_OTH_CP_BT_E!F76+FC_OTH_CP_IT_E!F76</f>
        <v>2735.3587460744498</v>
      </c>
      <c r="G76" s="40">
        <f>FC_OTH_CP_SH_E!G76+FC_OTH_CP_SC_E!G76+FC_OTH_CP_HW_E!G76+FC_OTH_CP_CA_E!G76+FC_OTH_CP_VE_E!G76+FC_OTH_CP_SL_E!G76+FC_OTH_CP_BL_E!G76+FC_OTH_CP_CR_E!G76+FC_OTH_CP_BT_E!G76+FC_OTH_CP_IT_E!G76</f>
        <v>2832.1111952478213</v>
      </c>
      <c r="H76" s="40">
        <f>FC_OTH_CP_SH_E!H76+FC_OTH_CP_SC_E!H76+FC_OTH_CP_HW_E!H76+FC_OTH_CP_CA_E!H76+FC_OTH_CP_VE_E!H76+FC_OTH_CP_SL_E!H76+FC_OTH_CP_BL_E!H76+FC_OTH_CP_CR_E!H76+FC_OTH_CP_BT_E!H76+FC_OTH_CP_IT_E!H76</f>
        <v>2897.0866872154952</v>
      </c>
      <c r="I76" s="40">
        <f>FC_OTH_CP_SH_E!I76+FC_OTH_CP_SC_E!I76+FC_OTH_CP_HW_E!I76+FC_OTH_CP_CA_E!I76+FC_OTH_CP_VE_E!I76+FC_OTH_CP_SL_E!I76+FC_OTH_CP_BL_E!I76+FC_OTH_CP_CR_E!I76+FC_OTH_CP_BT_E!I76+FC_OTH_CP_IT_E!I76</f>
        <v>2976.9515036830812</v>
      </c>
      <c r="J76" s="40">
        <f>FC_OTH_CP_SH_E!J76+FC_OTH_CP_SC_E!J76+FC_OTH_CP_HW_E!J76+FC_OTH_CP_CA_E!J76+FC_OTH_CP_VE_E!J76+FC_OTH_CP_SL_E!J76+FC_OTH_CP_BL_E!J76+FC_OTH_CP_CR_E!J76+FC_OTH_CP_BT_E!J76+FC_OTH_CP_IT_E!J76</f>
        <v>3044.8783487643377</v>
      </c>
      <c r="K76" s="40">
        <f>FC_OTH_CP_SH_E!K76+FC_OTH_CP_SC_E!K76+FC_OTH_CP_HW_E!K76+FC_OTH_CP_CA_E!K76+FC_OTH_CP_VE_E!K76+FC_OTH_CP_SL_E!K76+FC_OTH_CP_BL_E!K76+FC_OTH_CP_CR_E!K76+FC_OTH_CP_BT_E!K76+FC_OTH_CP_IT_E!K76</f>
        <v>3085.7256844619501</v>
      </c>
      <c r="L76" s="40">
        <f>FC_OTH_CP_SH_E!L76+FC_OTH_CP_SC_E!L76+FC_OTH_CP_HW_E!L76+FC_OTH_CP_CA_E!L76+FC_OTH_CP_VE_E!L76+FC_OTH_CP_SL_E!L76+FC_OTH_CP_BL_E!L76+FC_OTH_CP_CR_E!L76+FC_OTH_CP_BT_E!L76+FC_OTH_CP_IT_E!L76</f>
        <v>3142.242325822921</v>
      </c>
      <c r="M76" s="40">
        <f>FC_OTH_CP_SH_E!M76+FC_OTH_CP_SC_E!M76+FC_OTH_CP_HW_E!M76+FC_OTH_CP_CA_E!M76+FC_OTH_CP_VE_E!M76+FC_OTH_CP_SL_E!M76+FC_OTH_CP_BL_E!M76+FC_OTH_CP_CR_E!M76+FC_OTH_CP_BT_E!M76+FC_OTH_CP_IT_E!M76</f>
        <v>3169.0881638214096</v>
      </c>
      <c r="N76" s="40">
        <f>FC_OTH_CP_SH_E!N76+FC_OTH_CP_SC_E!N76+FC_OTH_CP_HW_E!N76+FC_OTH_CP_CA_E!N76+FC_OTH_CP_VE_E!N76+FC_OTH_CP_SL_E!N76+FC_OTH_CP_BL_E!N76+FC_OTH_CP_CR_E!N76+FC_OTH_CP_BT_E!N76+FC_OTH_CP_IT_E!N76</f>
        <v>3181.746824400936</v>
      </c>
      <c r="O76" s="40">
        <f>FC_OTH_CP_SH_E!O76+FC_OTH_CP_SC_E!O76+FC_OTH_CP_HW_E!O76+FC_OTH_CP_CA_E!O76+FC_OTH_CP_VE_E!O76+FC_OTH_CP_SL_E!O76+FC_OTH_CP_BL_E!O76+FC_OTH_CP_CR_E!O76+FC_OTH_CP_BT_E!O76+FC_OTH_CP_IT_E!O76</f>
        <v>3153.1821611907758</v>
      </c>
      <c r="P76" s="40">
        <f>FC_OTH_CP_SH_E!P76+FC_OTH_CP_SC_E!P76+FC_OTH_CP_HW_E!P76+FC_OTH_CP_CA_E!P76+FC_OTH_CP_VE_E!P76+FC_OTH_CP_SL_E!P76+FC_OTH_CP_BL_E!P76+FC_OTH_CP_CR_E!P76+FC_OTH_CP_BT_E!P76+FC_OTH_CP_IT_E!P76</f>
        <v>3158.5878710231427</v>
      </c>
      <c r="Q76" s="40">
        <f>FC_OTH_CP_SH_E!Q76+FC_OTH_CP_SC_E!Q76+FC_OTH_CP_HW_E!Q76+FC_OTH_CP_CA_E!Q76+FC_OTH_CP_VE_E!Q76+FC_OTH_CP_SL_E!Q76+FC_OTH_CP_BL_E!Q76+FC_OTH_CP_CR_E!Q76+FC_OTH_CP_BT_E!Q76+FC_OTH_CP_IT_E!Q76</f>
        <v>3066.5363653134455</v>
      </c>
      <c r="R76" s="40">
        <f>FC_OTH_CP_SH_E!R76+FC_OTH_CP_SC_E!R76+FC_OTH_CP_HW_E!R76+FC_OTH_CP_CA_E!R76+FC_OTH_CP_VE_E!R76+FC_OTH_CP_SL_E!R76+FC_OTH_CP_BL_E!R76+FC_OTH_CP_CR_E!R76+FC_OTH_CP_BT_E!R76+FC_OTH_CP_IT_E!R76</f>
        <v>3122.8239459384804</v>
      </c>
      <c r="S76" s="40">
        <f>FC_OTH_CP_SH_E!S76+FC_OTH_CP_SC_E!S76+FC_OTH_CP_HW_E!S76+FC_OTH_CP_CA_E!S76+FC_OTH_CP_VE_E!S76+FC_OTH_CP_SL_E!S76+FC_OTH_CP_BL_E!S76+FC_OTH_CP_CR_E!S76+FC_OTH_CP_BT_E!S76+FC_OTH_CP_IT_E!S76</f>
        <v>3113.4862564419018</v>
      </c>
      <c r="T76" s="40">
        <f>FC_OTH_CP_SH_E!T76+FC_OTH_CP_SC_E!T76+FC_OTH_CP_HW_E!T76+FC_OTH_CP_CA_E!T76+FC_OTH_CP_VE_E!T76+FC_OTH_CP_SL_E!T76+FC_OTH_CP_BL_E!T76+FC_OTH_CP_CR_E!T76+FC_OTH_CP_BT_E!T76+FC_OTH_CP_IT_E!T76</f>
        <v>3152.6187695955582</v>
      </c>
      <c r="U76" s="40">
        <f>FC_OTH_CP_SH_E!U76+FC_OTH_CP_SC_E!U76+FC_OTH_CP_HW_E!U76+FC_OTH_CP_CA_E!U76+FC_OTH_CP_VE_E!U76+FC_OTH_CP_SL_E!U76+FC_OTH_CP_BL_E!U76+FC_OTH_CP_CR_E!U76+FC_OTH_CP_BT_E!U76+FC_OTH_CP_IT_E!U76</f>
        <v>3180.4733292122214</v>
      </c>
      <c r="V76" s="40">
        <f>FC_OTH_CP_SH_E!V76+FC_OTH_CP_SC_E!V76+FC_OTH_CP_HW_E!V76+FC_OTH_CP_CA_E!V76+FC_OTH_CP_VE_E!V76+FC_OTH_CP_SL_E!V76+FC_OTH_CP_BL_E!V76+FC_OTH_CP_CR_E!V76+FC_OTH_CP_BT_E!V76+FC_OTH_CP_IT_E!V76</f>
        <v>3123.6729747695417</v>
      </c>
      <c r="W76" s="40">
        <f>FC_OTH_CP_SH_E!W76+FC_OTH_CP_SC_E!W76+FC_OTH_CP_HW_E!W76+FC_OTH_CP_CA_E!W76+FC_OTH_CP_VE_E!W76+FC_OTH_CP_SL_E!W76+FC_OTH_CP_BL_E!W76+FC_OTH_CP_CR_E!W76+FC_OTH_CP_BT_E!W76+FC_OTH_CP_IT_E!W76</f>
        <v>3061.9801183995564</v>
      </c>
      <c r="X76" s="40">
        <f>FC_OTH_CP_SH_E!X76+FC_OTH_CP_SC_E!X76+FC_OTH_CP_HW_E!X76+FC_OTH_CP_CA_E!X76+FC_OTH_CP_VE_E!X76+FC_OTH_CP_SL_E!X76+FC_OTH_CP_BL_E!X76+FC_OTH_CP_CR_E!X76+FC_OTH_CP_BT_E!X76+FC_OTH_CP_IT_E!X76</f>
        <v>3082.8513444316445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471</v>
      </c>
      <c r="B1" s="4" t="s">
        <v>454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3753.8776793368311</v>
      </c>
      <c r="D2" s="31">
        <f t="shared" ref="D2:W2" si="1">SUM(D3,D17,D22,D25,D26,D51,D52,D71,D74,D75,D76)</f>
        <v>4059.8553690997742</v>
      </c>
      <c r="E2" s="31">
        <f t="shared" si="1"/>
        <v>3949.8535802373499</v>
      </c>
      <c r="F2" s="31">
        <f t="shared" si="1"/>
        <v>4189.1210261942779</v>
      </c>
      <c r="G2" s="31">
        <f t="shared" si="1"/>
        <v>4606.1121319113772</v>
      </c>
      <c r="H2" s="31">
        <f t="shared" si="1"/>
        <v>4184.0431738317347</v>
      </c>
      <c r="I2" s="31">
        <f t="shared" si="1"/>
        <v>4257.1068109149292</v>
      </c>
      <c r="J2" s="31">
        <f t="shared" si="1"/>
        <v>3915.1448350311239</v>
      </c>
      <c r="K2" s="31">
        <f t="shared" si="1"/>
        <v>4174.9271078576176</v>
      </c>
      <c r="L2" s="31">
        <f t="shared" si="1"/>
        <v>4355.5768411092104</v>
      </c>
      <c r="M2" s="31">
        <f t="shared" si="1"/>
        <v>4872.5240971828098</v>
      </c>
      <c r="N2" s="31">
        <f t="shared" si="1"/>
        <v>3963.4283502532426</v>
      </c>
      <c r="O2" s="31">
        <f t="shared" si="1"/>
        <v>4233.6278521557797</v>
      </c>
      <c r="P2" s="31">
        <f t="shared" si="1"/>
        <v>4240.7570332836985</v>
      </c>
      <c r="Q2" s="31">
        <f t="shared" si="1"/>
        <v>3323.2683357362689</v>
      </c>
      <c r="R2" s="31">
        <f t="shared" si="1"/>
        <v>3534.7671610191665</v>
      </c>
      <c r="S2" s="31">
        <f t="shared" si="1"/>
        <v>3568.2462370067615</v>
      </c>
      <c r="T2" s="31">
        <f t="shared" si="1"/>
        <v>3669.2644605322512</v>
      </c>
      <c r="U2" s="31">
        <f t="shared" si="1"/>
        <v>3657.4894423463638</v>
      </c>
      <c r="V2" s="31">
        <f t="shared" si="1"/>
        <v>3493.2589776629829</v>
      </c>
      <c r="W2" s="31">
        <f t="shared" si="1"/>
        <v>3202.5613427707381</v>
      </c>
      <c r="X2" s="31">
        <f t="shared" ref="X2" si="2">SUM(X3,X17,X22,X25,X26,X51,X52,X71,X74,X75,X76)</f>
        <v>3444.3994939641357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0.47773000859845233</v>
      </c>
      <c r="D3" s="34">
        <f t="shared" ref="D3:W3" si="4">SUM(D4,D8,D11)</f>
        <v>0.47773000859845244</v>
      </c>
      <c r="E3" s="34">
        <f t="shared" si="4"/>
        <v>0.47773000859845222</v>
      </c>
      <c r="F3" s="34">
        <f t="shared" si="4"/>
        <v>0.95537403267411847</v>
      </c>
      <c r="G3" s="34">
        <f t="shared" si="4"/>
        <v>0.47773000859845233</v>
      </c>
      <c r="H3" s="34">
        <f t="shared" si="4"/>
        <v>0.95537403267411891</v>
      </c>
      <c r="I3" s="34">
        <f t="shared" si="4"/>
        <v>0.95537403267411869</v>
      </c>
      <c r="J3" s="34">
        <f t="shared" si="4"/>
        <v>2.3884780739466889</v>
      </c>
      <c r="K3" s="34">
        <f t="shared" si="4"/>
        <v>3.3438521066208087</v>
      </c>
      <c r="L3" s="34">
        <f t="shared" si="4"/>
        <v>3.8214961306964739</v>
      </c>
      <c r="M3" s="34">
        <f t="shared" si="4"/>
        <v>3.8214961306964743</v>
      </c>
      <c r="N3" s="34">
        <f t="shared" si="4"/>
        <v>3.8214961306964761</v>
      </c>
      <c r="O3" s="34">
        <f t="shared" si="4"/>
        <v>3.8214961306964779</v>
      </c>
      <c r="P3" s="34">
        <f t="shared" si="4"/>
        <v>2.3884780739466884</v>
      </c>
      <c r="Q3" s="34">
        <f t="shared" si="4"/>
        <v>0.95537403267411836</v>
      </c>
      <c r="R3" s="34">
        <f t="shared" si="4"/>
        <v>4.7675838349097148</v>
      </c>
      <c r="S3" s="34">
        <f t="shared" si="4"/>
        <v>5.6080825451418743</v>
      </c>
      <c r="T3" s="34">
        <f t="shared" si="4"/>
        <v>5.6158211521926127</v>
      </c>
      <c r="U3" s="34">
        <f t="shared" si="4"/>
        <v>5.331556319862421</v>
      </c>
      <c r="V3" s="34">
        <f t="shared" si="4"/>
        <v>3.7436801375752373</v>
      </c>
      <c r="W3" s="34">
        <f t="shared" si="4"/>
        <v>4.347463456577823</v>
      </c>
      <c r="X3" s="34">
        <f t="shared" ref="X3" si="5">SUM(X4,X8,X11)</f>
        <v>2.8107480653482342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3.9581255374032662</v>
      </c>
      <c r="S8" s="29">
        <f t="shared" si="10"/>
        <v>3.700687876182287</v>
      </c>
      <c r="T8" s="29">
        <f t="shared" si="10"/>
        <v>3.5860705073086887</v>
      </c>
      <c r="U8" s="29">
        <f t="shared" si="10"/>
        <v>3.5062768701633682</v>
      </c>
      <c r="V8" s="29">
        <f t="shared" si="10"/>
        <v>1.683404987102322</v>
      </c>
      <c r="W8" s="29">
        <f t="shared" si="10"/>
        <v>3.8196044711951909</v>
      </c>
      <c r="X8" s="29">
        <f t="shared" ref="X8" si="11">SUM(X9:X10)</f>
        <v>2.1993121238177102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3.9581255374032662</v>
      </c>
      <c r="S10" s="10">
        <v>3.700687876182287</v>
      </c>
      <c r="T10" s="10">
        <v>3.5860705073086887</v>
      </c>
      <c r="U10" s="10">
        <v>3.5062768701633682</v>
      </c>
      <c r="V10" s="10">
        <v>1.683404987102322</v>
      </c>
      <c r="W10" s="10">
        <v>3.8196044711951909</v>
      </c>
      <c r="X10" s="10">
        <v>2.1993121238177102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0.47773000859845233</v>
      </c>
      <c r="D11" s="29">
        <f t="shared" ref="D11:W11" si="13">SUM(D12:D16)</f>
        <v>0.47773000859845244</v>
      </c>
      <c r="E11" s="29">
        <f t="shared" si="13"/>
        <v>0.47773000859845222</v>
      </c>
      <c r="F11" s="29">
        <f t="shared" si="13"/>
        <v>0.95537403267411847</v>
      </c>
      <c r="G11" s="29">
        <f t="shared" si="13"/>
        <v>0.47773000859845233</v>
      </c>
      <c r="H11" s="29">
        <f t="shared" si="13"/>
        <v>0.95537403267411891</v>
      </c>
      <c r="I11" s="29">
        <f t="shared" si="13"/>
        <v>0.95537403267411869</v>
      </c>
      <c r="J11" s="29">
        <f t="shared" si="13"/>
        <v>2.3884780739466889</v>
      </c>
      <c r="K11" s="29">
        <f t="shared" si="13"/>
        <v>3.3438521066208087</v>
      </c>
      <c r="L11" s="29">
        <f t="shared" si="13"/>
        <v>3.8214961306964739</v>
      </c>
      <c r="M11" s="29">
        <f t="shared" si="13"/>
        <v>3.8214961306964743</v>
      </c>
      <c r="N11" s="29">
        <f t="shared" si="13"/>
        <v>3.8214961306964761</v>
      </c>
      <c r="O11" s="29">
        <f t="shared" si="13"/>
        <v>3.8214961306964779</v>
      </c>
      <c r="P11" s="29">
        <f t="shared" si="13"/>
        <v>2.3884780739466884</v>
      </c>
      <c r="Q11" s="29">
        <f t="shared" si="13"/>
        <v>0.95537403267411836</v>
      </c>
      <c r="R11" s="29">
        <f t="shared" si="13"/>
        <v>0.80945829750644849</v>
      </c>
      <c r="S11" s="29">
        <f t="shared" si="13"/>
        <v>1.9073946689595871</v>
      </c>
      <c r="T11" s="29">
        <f t="shared" si="13"/>
        <v>2.0297506448839235</v>
      </c>
      <c r="U11" s="29">
        <f t="shared" si="13"/>
        <v>1.825279449699053</v>
      </c>
      <c r="V11" s="29">
        <f t="shared" si="13"/>
        <v>2.0602751504729153</v>
      </c>
      <c r="W11" s="29">
        <f t="shared" si="13"/>
        <v>0.52785898538263198</v>
      </c>
      <c r="X11" s="29">
        <f t="shared" ref="X11" si="14">SUM(X12:X16)</f>
        <v>0.61143594153052405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0.47773000859845233</v>
      </c>
      <c r="D16" s="10">
        <v>0.47773000859845244</v>
      </c>
      <c r="E16" s="10">
        <v>0.47773000859845222</v>
      </c>
      <c r="F16" s="10">
        <v>0.95537403267411847</v>
      </c>
      <c r="G16" s="10">
        <v>0.47773000859845233</v>
      </c>
      <c r="H16" s="10">
        <v>0.95537403267411891</v>
      </c>
      <c r="I16" s="10">
        <v>0.95537403267411869</v>
      </c>
      <c r="J16" s="10">
        <v>2.3884780739466889</v>
      </c>
      <c r="K16" s="10">
        <v>3.3438521066208087</v>
      </c>
      <c r="L16" s="10">
        <v>3.8214961306964739</v>
      </c>
      <c r="M16" s="10">
        <v>3.8214961306964743</v>
      </c>
      <c r="N16" s="10">
        <v>3.8214961306964761</v>
      </c>
      <c r="O16" s="10">
        <v>3.8214961306964779</v>
      </c>
      <c r="P16" s="10">
        <v>2.3884780739466884</v>
      </c>
      <c r="Q16" s="10">
        <v>0.95537403267411836</v>
      </c>
      <c r="R16" s="10">
        <v>0.80945829750644849</v>
      </c>
      <c r="S16" s="10">
        <v>1.9073946689595871</v>
      </c>
      <c r="T16" s="10">
        <v>2.0297506448839235</v>
      </c>
      <c r="U16" s="10">
        <v>1.825279449699053</v>
      </c>
      <c r="V16" s="10">
        <v>2.0602751504729153</v>
      </c>
      <c r="W16" s="10">
        <v>0.52785898538263198</v>
      </c>
      <c r="X16" s="10">
        <v>0.61143594153052405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237.76206561303223</v>
      </c>
      <c r="D26" s="37">
        <f t="shared" si="19"/>
        <v>229.18276383260581</v>
      </c>
      <c r="E26" s="37">
        <f t="shared" si="19"/>
        <v>233.14581073075757</v>
      </c>
      <c r="F26" s="37">
        <f t="shared" si="19"/>
        <v>237.93292768686268</v>
      </c>
      <c r="G26" s="37">
        <f t="shared" si="19"/>
        <v>226.80337506876975</v>
      </c>
      <c r="H26" s="37">
        <f t="shared" si="19"/>
        <v>232.21460182617409</v>
      </c>
      <c r="I26" s="37">
        <f t="shared" si="19"/>
        <v>224.27055480851104</v>
      </c>
      <c r="J26" s="37">
        <f t="shared" si="19"/>
        <v>232.73058420119733</v>
      </c>
      <c r="K26" s="37">
        <f t="shared" si="19"/>
        <v>228.02443402569784</v>
      </c>
      <c r="L26" s="37">
        <f t="shared" si="19"/>
        <v>218.81084139942109</v>
      </c>
      <c r="M26" s="37">
        <f t="shared" si="19"/>
        <v>256.41832864948162</v>
      </c>
      <c r="N26" s="37">
        <f t="shared" si="19"/>
        <v>238.83572349826102</v>
      </c>
      <c r="O26" s="37">
        <f t="shared" si="19"/>
        <v>235.02654575909131</v>
      </c>
      <c r="P26" s="37">
        <f t="shared" si="19"/>
        <v>238.07166014812231</v>
      </c>
      <c r="Q26" s="37">
        <f t="shared" si="19"/>
        <v>226.57387674292724</v>
      </c>
      <c r="R26" s="37">
        <f t="shared" si="19"/>
        <v>206.24417641806784</v>
      </c>
      <c r="S26" s="37">
        <f t="shared" si="19"/>
        <v>200.41870476630987</v>
      </c>
      <c r="T26" s="37">
        <f t="shared" si="19"/>
        <v>199.11416246519428</v>
      </c>
      <c r="U26" s="37">
        <f t="shared" si="19"/>
        <v>193.81300224539916</v>
      </c>
      <c r="V26" s="37">
        <f t="shared" si="19"/>
        <v>203.87931334855068</v>
      </c>
      <c r="W26" s="37">
        <f t="shared" si="19"/>
        <v>189.4640519628592</v>
      </c>
      <c r="X26" s="37">
        <f t="shared" ref="X26" si="20">SUM(X27,X33)</f>
        <v>189.46594485727979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237.76206561303223</v>
      </c>
      <c r="D33" s="29">
        <f t="shared" si="23"/>
        <v>229.18276383260581</v>
      </c>
      <c r="E33" s="29">
        <f t="shared" si="23"/>
        <v>233.14581073075757</v>
      </c>
      <c r="F33" s="29">
        <f t="shared" si="23"/>
        <v>237.93292768686268</v>
      </c>
      <c r="G33" s="29">
        <f t="shared" si="23"/>
        <v>226.80337506876975</v>
      </c>
      <c r="H33" s="29">
        <f t="shared" si="23"/>
        <v>232.21460182617409</v>
      </c>
      <c r="I33" s="29">
        <f t="shared" si="23"/>
        <v>224.27055480851104</v>
      </c>
      <c r="J33" s="29">
        <f t="shared" si="23"/>
        <v>232.73058420119733</v>
      </c>
      <c r="K33" s="29">
        <f t="shared" si="23"/>
        <v>228.02443402569784</v>
      </c>
      <c r="L33" s="29">
        <f t="shared" si="23"/>
        <v>218.81084139942109</v>
      </c>
      <c r="M33" s="29">
        <f t="shared" si="23"/>
        <v>256.41832864948162</v>
      </c>
      <c r="N33" s="29">
        <f t="shared" si="23"/>
        <v>238.83572349826102</v>
      </c>
      <c r="O33" s="29">
        <f t="shared" si="23"/>
        <v>235.02654575909131</v>
      </c>
      <c r="P33" s="29">
        <f t="shared" si="23"/>
        <v>238.07166014812231</v>
      </c>
      <c r="Q33" s="29">
        <f t="shared" si="23"/>
        <v>226.57387674292724</v>
      </c>
      <c r="R33" s="29">
        <f t="shared" si="23"/>
        <v>206.24417641806784</v>
      </c>
      <c r="S33" s="29">
        <f t="shared" si="23"/>
        <v>200.41870476630987</v>
      </c>
      <c r="T33" s="29">
        <f t="shared" si="23"/>
        <v>199.11416246519428</v>
      </c>
      <c r="U33" s="29">
        <f t="shared" si="23"/>
        <v>193.81300224539916</v>
      </c>
      <c r="V33" s="29">
        <f t="shared" si="23"/>
        <v>203.87931334855068</v>
      </c>
      <c r="W33" s="29">
        <f t="shared" si="23"/>
        <v>189.4640519628592</v>
      </c>
      <c r="X33" s="29">
        <f t="shared" ref="X33" si="24">SUM(X34:X50)</f>
        <v>189.46594485727979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1.4270688718088264E-2</v>
      </c>
    </row>
    <row r="38" spans="1:24" ht="11.25" customHeight="1" x14ac:dyDescent="0.2">
      <c r="A38" s="41" t="s">
        <v>63</v>
      </c>
      <c r="B38" s="9" t="s">
        <v>64</v>
      </c>
      <c r="C38" s="10">
        <v>2.7424743864391159</v>
      </c>
      <c r="D38" s="10">
        <v>2.7387645547877635</v>
      </c>
      <c r="E38" s="10">
        <v>2.7530997620604709</v>
      </c>
      <c r="F38" s="10">
        <v>2.7673447113523997</v>
      </c>
      <c r="G38" s="10">
        <v>2.7529736612171001</v>
      </c>
      <c r="H38" s="10">
        <v>1.8422253603762042</v>
      </c>
      <c r="I38" s="10">
        <v>1.8375142594057423</v>
      </c>
      <c r="J38" s="10">
        <v>1.8473182408253168</v>
      </c>
      <c r="K38" s="10">
        <v>1.8407121817084127</v>
      </c>
      <c r="L38" s="10">
        <v>1.8314380303705353</v>
      </c>
      <c r="M38" s="10">
        <v>1.8695084089117364</v>
      </c>
      <c r="N38" s="10">
        <v>1.8545267957331659</v>
      </c>
      <c r="O38" s="10">
        <v>1.8462084154922496</v>
      </c>
      <c r="P38" s="10">
        <v>0.92438653423979333</v>
      </c>
      <c r="Q38" s="10">
        <v>0.91822446131366475</v>
      </c>
      <c r="R38" s="10">
        <v>0.95789129670966777</v>
      </c>
      <c r="S38" s="10">
        <v>0.86932179230185214</v>
      </c>
      <c r="T38" s="10">
        <v>0.83893822344122471</v>
      </c>
      <c r="U38" s="10">
        <v>0.722456051128476</v>
      </c>
      <c r="V38" s="10">
        <v>0.61292750195622303</v>
      </c>
      <c r="W38" s="10">
        <v>0.75599803137200905</v>
      </c>
      <c r="X38" s="10">
        <v>1.065495463355709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73.20470193163564</v>
      </c>
      <c r="D40" s="10">
        <v>55.054941312383988</v>
      </c>
      <c r="E40" s="10">
        <v>62.601165260804457</v>
      </c>
      <c r="F40" s="10">
        <v>59.277267874553885</v>
      </c>
      <c r="G40" s="10">
        <v>53.52610586178065</v>
      </c>
      <c r="H40" s="10">
        <v>60.103695176731435</v>
      </c>
      <c r="I40" s="10">
        <v>43.599994700349001</v>
      </c>
      <c r="J40" s="10">
        <v>46.572159462796684</v>
      </c>
      <c r="K40" s="10">
        <v>46.405616183022822</v>
      </c>
      <c r="L40" s="10">
        <v>43.455819735514275</v>
      </c>
      <c r="M40" s="10">
        <v>47.131588814918103</v>
      </c>
      <c r="N40" s="10">
        <v>39.419922930266168</v>
      </c>
      <c r="O40" s="10">
        <v>36.505214043737354</v>
      </c>
      <c r="P40" s="10">
        <v>38.383747842144921</v>
      </c>
      <c r="Q40" s="10">
        <v>39.035658671472582</v>
      </c>
      <c r="R40" s="10">
        <v>31.665799802692522</v>
      </c>
      <c r="S40" s="10">
        <v>31.505787566272879</v>
      </c>
      <c r="T40" s="10">
        <v>28.224057135250327</v>
      </c>
      <c r="U40" s="10">
        <v>29.276558678916537</v>
      </c>
      <c r="V40" s="10">
        <v>31.610994528922898</v>
      </c>
      <c r="W40" s="10">
        <v>29.857132741794942</v>
      </c>
      <c r="X40" s="10">
        <v>31.975955109519525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0.20461943860550527</v>
      </c>
      <c r="V41" s="10">
        <v>0.24350195433903923</v>
      </c>
      <c r="W41" s="10">
        <v>0.22848501547310401</v>
      </c>
      <c r="X41" s="10">
        <v>0.33635939367141704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156.70398569639354</v>
      </c>
      <c r="D43" s="10">
        <v>165.43439061231572</v>
      </c>
      <c r="E43" s="10">
        <v>161.80571050918579</v>
      </c>
      <c r="F43" s="10">
        <v>169.8715082970609</v>
      </c>
      <c r="G43" s="10">
        <v>165.39382539026573</v>
      </c>
      <c r="H43" s="10">
        <v>165.11875551789205</v>
      </c>
      <c r="I43" s="10">
        <v>173.69628992141327</v>
      </c>
      <c r="J43" s="10">
        <v>179.14694362119192</v>
      </c>
      <c r="K43" s="10">
        <v>178.92047716164257</v>
      </c>
      <c r="L43" s="10">
        <v>173.52358363353628</v>
      </c>
      <c r="M43" s="10">
        <v>207.41723142565178</v>
      </c>
      <c r="N43" s="10">
        <v>197.5612737722617</v>
      </c>
      <c r="O43" s="10">
        <v>196.6751232998617</v>
      </c>
      <c r="P43" s="10">
        <v>198.76352577173759</v>
      </c>
      <c r="Q43" s="10">
        <v>186.61999361014099</v>
      </c>
      <c r="R43" s="10">
        <v>173.61373803884518</v>
      </c>
      <c r="S43" s="10">
        <v>168.02675552934562</v>
      </c>
      <c r="T43" s="10">
        <v>170.05116710650273</v>
      </c>
      <c r="U43" s="10">
        <v>163.60936807674864</v>
      </c>
      <c r="V43" s="10">
        <v>171.15586956066758</v>
      </c>
      <c r="W43" s="10">
        <v>158.4648654225669</v>
      </c>
      <c r="X43" s="10">
        <v>156.06839253898323</v>
      </c>
    </row>
    <row r="44" spans="1:24" ht="11.25" customHeight="1" x14ac:dyDescent="0.2">
      <c r="A44" s="41" t="s">
        <v>75</v>
      </c>
      <c r="B44" s="9" t="s">
        <v>76</v>
      </c>
      <c r="C44" s="10">
        <v>5.1109035985639428</v>
      </c>
      <c r="D44" s="10">
        <v>5.9546673531183352</v>
      </c>
      <c r="E44" s="10">
        <v>5.9858351987068694</v>
      </c>
      <c r="F44" s="10">
        <v>6.0168068038954905</v>
      </c>
      <c r="G44" s="10">
        <v>5.1304701555062611</v>
      </c>
      <c r="H44" s="10">
        <v>5.1499257711744075</v>
      </c>
      <c r="I44" s="10">
        <v>5.1367559273430139</v>
      </c>
      <c r="J44" s="10">
        <v>5.1641628763834246</v>
      </c>
      <c r="K44" s="10">
        <v>0.85762849932405161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6.7472798204644144E-3</v>
      </c>
      <c r="S44" s="10">
        <v>1.6839878389534605E-2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0.25601980266491398</v>
      </c>
      <c r="W50" s="10">
        <v>0.15757075165223489</v>
      </c>
      <c r="X50" s="10">
        <v>5.4716630318058616E-3</v>
      </c>
    </row>
    <row r="51" spans="1:24" ht="11.25" customHeight="1" x14ac:dyDescent="0.2">
      <c r="A51" s="35" t="s">
        <v>89</v>
      </c>
      <c r="B51" s="36" t="s">
        <v>90</v>
      </c>
      <c r="C51" s="37">
        <v>2751.118963014686</v>
      </c>
      <c r="D51" s="37">
        <v>2990.3764606825348</v>
      </c>
      <c r="E51" s="37">
        <v>2767.2564617872549</v>
      </c>
      <c r="F51" s="37">
        <v>3005.8150759927435</v>
      </c>
      <c r="G51" s="37">
        <v>3365.9554587832795</v>
      </c>
      <c r="H51" s="37">
        <v>3022.2665012780876</v>
      </c>
      <c r="I51" s="37">
        <v>3033.4485004502635</v>
      </c>
      <c r="J51" s="37">
        <v>2627.8434338950506</v>
      </c>
      <c r="K51" s="37">
        <v>2903.3239427057833</v>
      </c>
      <c r="L51" s="37">
        <v>3017.2163420698012</v>
      </c>
      <c r="M51" s="37">
        <v>3533.5542355948301</v>
      </c>
      <c r="N51" s="37">
        <v>2698.9295988609588</v>
      </c>
      <c r="O51" s="37">
        <v>3102.3791668116182</v>
      </c>
      <c r="P51" s="37">
        <v>3114.3966177086327</v>
      </c>
      <c r="Q51" s="37">
        <v>2349.1664638778079</v>
      </c>
      <c r="R51" s="37">
        <v>2624.1821519165255</v>
      </c>
      <c r="S51" s="37">
        <v>2641.2508128948493</v>
      </c>
      <c r="T51" s="37">
        <v>2612.2685511256686</v>
      </c>
      <c r="U51" s="37">
        <v>2553.0138754655422</v>
      </c>
      <c r="V51" s="37">
        <v>2369.4878757968004</v>
      </c>
      <c r="W51" s="37">
        <v>2120.4430083273423</v>
      </c>
      <c r="X51" s="37">
        <v>2333.0328680009675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75.793755697260949</v>
      </c>
      <c r="D52" s="37">
        <f t="shared" si="25"/>
        <v>88.074948592456323</v>
      </c>
      <c r="E52" s="37">
        <f t="shared" si="25"/>
        <v>85.006166983267605</v>
      </c>
      <c r="F52" s="37">
        <f t="shared" si="25"/>
        <v>80.843045987096474</v>
      </c>
      <c r="G52" s="37">
        <f t="shared" si="25"/>
        <v>88.94907955126645</v>
      </c>
      <c r="H52" s="37">
        <f t="shared" si="25"/>
        <v>89.069721441835441</v>
      </c>
      <c r="I52" s="37">
        <f t="shared" si="25"/>
        <v>99.465084821653647</v>
      </c>
      <c r="J52" s="37">
        <f t="shared" si="25"/>
        <v>105.77269053756888</v>
      </c>
      <c r="K52" s="37">
        <f t="shared" si="25"/>
        <v>124.91044178830975</v>
      </c>
      <c r="L52" s="37">
        <f t="shared" si="25"/>
        <v>132.52410171387834</v>
      </c>
      <c r="M52" s="37">
        <f t="shared" si="25"/>
        <v>149.3194612409751</v>
      </c>
      <c r="N52" s="37">
        <f t="shared" si="25"/>
        <v>152.47176224790903</v>
      </c>
      <c r="O52" s="37">
        <f t="shared" si="25"/>
        <v>169.62745971328039</v>
      </c>
      <c r="P52" s="37">
        <f t="shared" si="25"/>
        <v>178.77449134260945</v>
      </c>
      <c r="Q52" s="37">
        <f t="shared" si="25"/>
        <v>191.18892116261654</v>
      </c>
      <c r="R52" s="37">
        <f t="shared" si="25"/>
        <v>193.5464355711527</v>
      </c>
      <c r="S52" s="37">
        <f t="shared" si="25"/>
        <v>207.75771033125136</v>
      </c>
      <c r="T52" s="37">
        <f t="shared" si="25"/>
        <v>256.84356638793622</v>
      </c>
      <c r="U52" s="37">
        <f t="shared" si="25"/>
        <v>284.73330528791712</v>
      </c>
      <c r="V52" s="37">
        <f t="shared" si="25"/>
        <v>317.98499511814339</v>
      </c>
      <c r="W52" s="37">
        <f t="shared" si="25"/>
        <v>341.86746746182763</v>
      </c>
      <c r="X52" s="37">
        <f t="shared" ref="X52" si="26">SUM(X53:X70)</f>
        <v>345.97196573137899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8.4551160791057605</v>
      </c>
      <c r="D59" s="10">
        <v>8.3834909716251094</v>
      </c>
      <c r="E59" s="10">
        <v>8.2879621668099741</v>
      </c>
      <c r="F59" s="10">
        <v>8.2401547721410147</v>
      </c>
      <c r="G59" s="10">
        <v>8.1685296646603565</v>
      </c>
      <c r="H59" s="10">
        <v>7.8580395528804807</v>
      </c>
      <c r="I59" s="10">
        <v>7.4758383490971623</v>
      </c>
      <c r="J59" s="10">
        <v>8.4073946689595882</v>
      </c>
      <c r="K59" s="10">
        <v>8.9089423903697345</v>
      </c>
      <c r="L59" s="10">
        <v>9.9360275150472948</v>
      </c>
      <c r="M59" s="10">
        <v>9.5777300085984525</v>
      </c>
      <c r="N59" s="10">
        <v>10.31814273430782</v>
      </c>
      <c r="O59" s="10">
        <v>23.550214961306953</v>
      </c>
      <c r="P59" s="10">
        <v>21.926053310404125</v>
      </c>
      <c r="Q59" s="10">
        <v>23.239638865004274</v>
      </c>
      <c r="R59" s="10">
        <v>25.22029234737747</v>
      </c>
      <c r="S59" s="10">
        <v>30.135425623387796</v>
      </c>
      <c r="T59" s="10">
        <v>71.784006878761772</v>
      </c>
      <c r="U59" s="10">
        <v>66.821840068787552</v>
      </c>
      <c r="V59" s="10">
        <v>81.169819432502152</v>
      </c>
      <c r="W59" s="10">
        <v>89.195098882201208</v>
      </c>
      <c r="X59" s="10">
        <v>81.737661220980286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30.886532997346933</v>
      </c>
      <c r="D61" s="10">
        <v>32.618112822894844</v>
      </c>
      <c r="E61" s="10">
        <v>30.590517800120576</v>
      </c>
      <c r="F61" s="10">
        <v>29.328170664654515</v>
      </c>
      <c r="G61" s="10">
        <v>30.536439826416949</v>
      </c>
      <c r="H61" s="10">
        <v>28.520882232893058</v>
      </c>
      <c r="I61" s="10">
        <v>27.805153609271891</v>
      </c>
      <c r="J61" s="10">
        <v>25.639156573682367</v>
      </c>
      <c r="K61" s="10">
        <v>26.841482201035458</v>
      </c>
      <c r="L61" s="10">
        <v>28.537945222046854</v>
      </c>
      <c r="M61" s="10">
        <v>31.245428566856436</v>
      </c>
      <c r="N61" s="10">
        <v>31.044419169663108</v>
      </c>
      <c r="O61" s="10">
        <v>32.767614485421454</v>
      </c>
      <c r="P61" s="10">
        <v>35.096847318533776</v>
      </c>
      <c r="Q61" s="10">
        <v>36.925894507414526</v>
      </c>
      <c r="R61" s="10">
        <v>29.865094212597299</v>
      </c>
      <c r="S61" s="10">
        <v>30.984881440451701</v>
      </c>
      <c r="T61" s="10">
        <v>30.916911185872703</v>
      </c>
      <c r="U61" s="10">
        <v>31.022056111808393</v>
      </c>
      <c r="V61" s="10">
        <v>32.580469019212998</v>
      </c>
      <c r="W61" s="10">
        <v>32.922077488054192</v>
      </c>
      <c r="X61" s="10">
        <v>27.673160807063425</v>
      </c>
    </row>
    <row r="62" spans="1:24" ht="11.25" customHeight="1" x14ac:dyDescent="0.2">
      <c r="A62" s="42" t="s">
        <v>111</v>
      </c>
      <c r="B62" s="9" t="s">
        <v>112</v>
      </c>
      <c r="C62" s="10">
        <v>33.963886500429922</v>
      </c>
      <c r="D62" s="10">
        <v>43.947635425623389</v>
      </c>
      <c r="E62" s="10">
        <v>41.965262252794503</v>
      </c>
      <c r="F62" s="10">
        <v>38.048151332760099</v>
      </c>
      <c r="G62" s="10">
        <v>42.180223559759227</v>
      </c>
      <c r="H62" s="10">
        <v>41.08151332760103</v>
      </c>
      <c r="I62" s="10">
        <v>49.082803095442813</v>
      </c>
      <c r="J62" s="10">
        <v>50.802493551160801</v>
      </c>
      <c r="K62" s="10">
        <v>61.478933791917463</v>
      </c>
      <c r="L62" s="10">
        <v>58.971023215821177</v>
      </c>
      <c r="M62" s="10">
        <v>64.870507308684438</v>
      </c>
      <c r="N62" s="10">
        <v>58.732244196044711</v>
      </c>
      <c r="O62" s="10">
        <v>51.87730008598448</v>
      </c>
      <c r="P62" s="10">
        <v>49.894926913155643</v>
      </c>
      <c r="Q62" s="10">
        <v>48.007996560619048</v>
      </c>
      <c r="R62" s="10">
        <v>43.803353396388637</v>
      </c>
      <c r="S62" s="10">
        <v>40.136027515047296</v>
      </c>
      <c r="T62" s="10">
        <v>34.148753224419579</v>
      </c>
      <c r="U62" s="10">
        <v>42.541530524505539</v>
      </c>
      <c r="V62" s="10">
        <v>43.864488392089427</v>
      </c>
      <c r="W62" s="10">
        <v>42.71427343078247</v>
      </c>
      <c r="X62" s="10">
        <v>41.554256233877936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7.9014469405112155</v>
      </c>
      <c r="V69" s="10">
        <v>8.4018605787240084</v>
      </c>
      <c r="W69" s="10">
        <v>7.9713572996547652</v>
      </c>
      <c r="X69" s="10">
        <v>7.5597679509706923</v>
      </c>
    </row>
    <row r="70" spans="1:24" ht="11.25" customHeight="1" x14ac:dyDescent="0.2">
      <c r="A70" s="42" t="s">
        <v>127</v>
      </c>
      <c r="B70" s="9" t="s">
        <v>128</v>
      </c>
      <c r="C70" s="10">
        <v>2.4882201203783318</v>
      </c>
      <c r="D70" s="10">
        <v>3.1257093723129832</v>
      </c>
      <c r="E70" s="10">
        <v>4.1624247635425622</v>
      </c>
      <c r="F70" s="10">
        <v>5.2265692175408418</v>
      </c>
      <c r="G70" s="10">
        <v>8.0638865004299216</v>
      </c>
      <c r="H70" s="10">
        <v>11.609286328460874</v>
      </c>
      <c r="I70" s="10">
        <v>15.101289767841793</v>
      </c>
      <c r="J70" s="10">
        <v>20.923645743766123</v>
      </c>
      <c r="K70" s="10">
        <v>27.681083404987103</v>
      </c>
      <c r="L70" s="10">
        <v>35.079105760963031</v>
      </c>
      <c r="M70" s="10">
        <v>43.625795356835766</v>
      </c>
      <c r="N70" s="10">
        <v>52.376956147893388</v>
      </c>
      <c r="O70" s="10">
        <v>61.432330180567497</v>
      </c>
      <c r="P70" s="10">
        <v>71.856663800515904</v>
      </c>
      <c r="Q70" s="10">
        <v>83.015391229578682</v>
      </c>
      <c r="R70" s="10">
        <v>94.657695614789318</v>
      </c>
      <c r="S70" s="10">
        <v>106.50137575236457</v>
      </c>
      <c r="T70" s="10">
        <v>119.99389509888216</v>
      </c>
      <c r="U70" s="10">
        <v>136.44643164230439</v>
      </c>
      <c r="V70" s="10">
        <v>151.96835769561477</v>
      </c>
      <c r="W70" s="10">
        <v>169.064660361135</v>
      </c>
      <c r="X70" s="10">
        <v>187.44711951848663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32.315821152192598</v>
      </c>
      <c r="D71" s="37">
        <f t="shared" si="27"/>
        <v>43.637145313843504</v>
      </c>
      <c r="E71" s="37">
        <f t="shared" si="27"/>
        <v>42.896732588134142</v>
      </c>
      <c r="F71" s="37">
        <f t="shared" si="27"/>
        <v>42.920636285468611</v>
      </c>
      <c r="G71" s="37">
        <f t="shared" si="27"/>
        <v>47.554256233877886</v>
      </c>
      <c r="H71" s="37">
        <f t="shared" si="27"/>
        <v>46.360017196904558</v>
      </c>
      <c r="I71" s="37">
        <f t="shared" si="27"/>
        <v>53.190971625107473</v>
      </c>
      <c r="J71" s="37">
        <f t="shared" si="27"/>
        <v>55.053998280309557</v>
      </c>
      <c r="K71" s="37">
        <f t="shared" si="27"/>
        <v>63.986844368013777</v>
      </c>
      <c r="L71" s="37">
        <f t="shared" si="27"/>
        <v>56.654256233877931</v>
      </c>
      <c r="M71" s="37">
        <f t="shared" si="27"/>
        <v>57.514101461736907</v>
      </c>
      <c r="N71" s="37">
        <f t="shared" si="27"/>
        <v>50.06208082545141</v>
      </c>
      <c r="O71" s="37">
        <f t="shared" si="27"/>
        <v>40.747119518486642</v>
      </c>
      <c r="P71" s="37">
        <f t="shared" si="27"/>
        <v>40.818744625967327</v>
      </c>
      <c r="Q71" s="37">
        <f t="shared" si="27"/>
        <v>40.914273430782437</v>
      </c>
      <c r="R71" s="37">
        <f t="shared" si="27"/>
        <v>35.839122957867581</v>
      </c>
      <c r="S71" s="37">
        <f t="shared" si="27"/>
        <v>34.189939810834055</v>
      </c>
      <c r="T71" s="37">
        <f t="shared" si="27"/>
        <v>30.282889079965578</v>
      </c>
      <c r="U71" s="37">
        <f t="shared" si="27"/>
        <v>39.269045571797029</v>
      </c>
      <c r="V71" s="37">
        <f t="shared" si="27"/>
        <v>38.898710232158216</v>
      </c>
      <c r="W71" s="37">
        <f t="shared" si="27"/>
        <v>36.386242476354255</v>
      </c>
      <c r="X71" s="37">
        <f t="shared" ref="X71" si="28">SUM(X72:X73)</f>
        <v>35.398108340498737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32.315821152192598</v>
      </c>
      <c r="D73" s="10">
        <v>43.637145313843504</v>
      </c>
      <c r="E73" s="10">
        <v>42.896732588134142</v>
      </c>
      <c r="F73" s="10">
        <v>42.920636285468611</v>
      </c>
      <c r="G73" s="10">
        <v>47.554256233877886</v>
      </c>
      <c r="H73" s="10">
        <v>46.360017196904558</v>
      </c>
      <c r="I73" s="10">
        <v>53.190971625107473</v>
      </c>
      <c r="J73" s="10">
        <v>55.053998280309557</v>
      </c>
      <c r="K73" s="10">
        <v>63.986844368013777</v>
      </c>
      <c r="L73" s="10">
        <v>56.654256233877931</v>
      </c>
      <c r="M73" s="10">
        <v>57.514101461736907</v>
      </c>
      <c r="N73" s="10">
        <v>50.06208082545141</v>
      </c>
      <c r="O73" s="10">
        <v>40.747119518486642</v>
      </c>
      <c r="P73" s="10">
        <v>40.818744625967327</v>
      </c>
      <c r="Q73" s="10">
        <v>40.914273430782437</v>
      </c>
      <c r="R73" s="10">
        <v>35.839122957867581</v>
      </c>
      <c r="S73" s="10">
        <v>34.189939810834055</v>
      </c>
      <c r="T73" s="10">
        <v>30.282889079965578</v>
      </c>
      <c r="U73" s="10">
        <v>39.269045571797029</v>
      </c>
      <c r="V73" s="10">
        <v>38.898710232158216</v>
      </c>
      <c r="W73" s="10">
        <v>36.386242476354255</v>
      </c>
      <c r="X73" s="10">
        <v>35.398108340498737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235.92166315979506</v>
      </c>
      <c r="D75" s="37">
        <v>225.86520369600046</v>
      </c>
      <c r="E75" s="37">
        <v>343.24442677187886</v>
      </c>
      <c r="F75" s="37">
        <v>281.64601385041465</v>
      </c>
      <c r="G75" s="37">
        <v>284.82954800829089</v>
      </c>
      <c r="H75" s="37">
        <v>198.76404768307597</v>
      </c>
      <c r="I75" s="37">
        <v>234.25125887221273</v>
      </c>
      <c r="J75" s="37">
        <v>277.07737237144585</v>
      </c>
      <c r="K75" s="37">
        <v>247.46928297764737</v>
      </c>
      <c r="L75" s="37">
        <v>300.50878512779229</v>
      </c>
      <c r="M75" s="37">
        <v>266.44548067242044</v>
      </c>
      <c r="N75" s="37">
        <v>237.6641661260592</v>
      </c>
      <c r="O75" s="37">
        <v>125.04078663621378</v>
      </c>
      <c r="P75" s="37">
        <v>112.44034663047917</v>
      </c>
      <c r="Q75" s="37">
        <v>112.48784745961649</v>
      </c>
      <c r="R75" s="37">
        <v>107.07476120080386</v>
      </c>
      <c r="S75" s="37">
        <v>114.18869832093746</v>
      </c>
      <c r="T75" s="37">
        <v>163.28857463626122</v>
      </c>
      <c r="U75" s="37">
        <v>149.0983417310525</v>
      </c>
      <c r="V75" s="37">
        <v>183.05887110630206</v>
      </c>
      <c r="W75" s="37">
        <v>183.35882820511722</v>
      </c>
      <c r="X75" s="37">
        <v>162.97615612169409</v>
      </c>
    </row>
    <row r="76" spans="1:24" ht="11.25" customHeight="1" x14ac:dyDescent="0.2">
      <c r="A76" s="38" t="s">
        <v>139</v>
      </c>
      <c r="B76" s="39" t="s">
        <v>140</v>
      </c>
      <c r="C76" s="40">
        <v>420.48768069126567</v>
      </c>
      <c r="D76" s="40">
        <v>482.24111697373462</v>
      </c>
      <c r="E76" s="40">
        <v>477.82625136745833</v>
      </c>
      <c r="F76" s="40">
        <v>539.00795235901842</v>
      </c>
      <c r="G76" s="40">
        <v>591.54268425729379</v>
      </c>
      <c r="H76" s="40">
        <v>594.41291037298208</v>
      </c>
      <c r="I76" s="40">
        <v>611.52506630450648</v>
      </c>
      <c r="J76" s="40">
        <v>614.2782776716042</v>
      </c>
      <c r="K76" s="40">
        <v>603.8683098855447</v>
      </c>
      <c r="L76" s="40">
        <v>626.04101843374383</v>
      </c>
      <c r="M76" s="40">
        <v>605.45099343266861</v>
      </c>
      <c r="N76" s="40">
        <v>581.64352256390646</v>
      </c>
      <c r="O76" s="40">
        <v>556.98527758639193</v>
      </c>
      <c r="P76" s="40">
        <v>553.86669475394103</v>
      </c>
      <c r="Q76" s="40">
        <v>401.98157902984389</v>
      </c>
      <c r="R76" s="40">
        <v>363.11292911983878</v>
      </c>
      <c r="S76" s="40">
        <v>364.83228833743749</v>
      </c>
      <c r="T76" s="40">
        <v>401.8508956850323</v>
      </c>
      <c r="U76" s="40">
        <v>432.2303157247934</v>
      </c>
      <c r="V76" s="40">
        <v>376.20553192345312</v>
      </c>
      <c r="W76" s="40">
        <v>326.69428088065922</v>
      </c>
      <c r="X76" s="40">
        <v>374.74370284696801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470</v>
      </c>
      <c r="B1" s="4" t="s">
        <v>453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41.606100465012041</v>
      </c>
      <c r="D2" s="31">
        <f t="shared" si="0"/>
        <v>47.023383153874462</v>
      </c>
      <c r="E2" s="31">
        <f t="shared" si="0"/>
        <v>51.049874244779396</v>
      </c>
      <c r="F2" s="31">
        <f t="shared" si="0"/>
        <v>59.538535572745921</v>
      </c>
      <c r="G2" s="31">
        <f t="shared" si="0"/>
        <v>58.443325930261764</v>
      </c>
      <c r="H2" s="31">
        <f t="shared" si="0"/>
        <v>63.973757774474677</v>
      </c>
      <c r="I2" s="31">
        <f t="shared" si="0"/>
        <v>77.027658607113992</v>
      </c>
      <c r="J2" s="31">
        <f t="shared" si="0"/>
        <v>79.599082006804935</v>
      </c>
      <c r="K2" s="31">
        <f t="shared" si="0"/>
        <v>85.839819489660982</v>
      </c>
      <c r="L2" s="31">
        <f t="shared" si="0"/>
        <v>92.13873825952318</v>
      </c>
      <c r="M2" s="31">
        <f t="shared" si="0"/>
        <v>99.555963507215367</v>
      </c>
      <c r="N2" s="31">
        <f t="shared" si="0"/>
        <v>99.475155838602021</v>
      </c>
      <c r="O2" s="31">
        <f t="shared" si="0"/>
        <v>100.90575907386231</v>
      </c>
      <c r="P2" s="31">
        <f t="shared" si="0"/>
        <v>101.63054597960817</v>
      </c>
      <c r="Q2" s="31">
        <f t="shared" si="0"/>
        <v>100.74522497421512</v>
      </c>
      <c r="R2" s="31">
        <f t="shared" si="0"/>
        <v>104.87574573778016</v>
      </c>
      <c r="S2" s="31">
        <f t="shared" si="0"/>
        <v>102.48985191371156</v>
      </c>
      <c r="T2" s="31">
        <f t="shared" si="0"/>
        <v>100.90411184760656</v>
      </c>
      <c r="U2" s="31">
        <f t="shared" si="0"/>
        <v>111.92024775375762</v>
      </c>
      <c r="V2" s="31">
        <f t="shared" si="0"/>
        <v>112.84120350448372</v>
      </c>
      <c r="W2" s="31">
        <f t="shared" si="0"/>
        <v>111.48779863931074</v>
      </c>
      <c r="X2" s="31">
        <f t="shared" ref="X2" si="1">SUM(X3,X17,X22,X25,X26,X51,X52,X71,X74,X75,X76)</f>
        <v>100.97398476391946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0.20419050710820952</v>
      </c>
      <c r="D51" s="37">
        <v>0.2352816615432804</v>
      </c>
      <c r="E51" s="37">
        <v>0.28798284033935789</v>
      </c>
      <c r="F51" s="37">
        <v>0.34615958246127826</v>
      </c>
      <c r="G51" s="37">
        <v>0.42688057278602987</v>
      </c>
      <c r="H51" s="37">
        <v>0.51169944867044836</v>
      </c>
      <c r="I51" s="37">
        <v>0.71349340622314539</v>
      </c>
      <c r="J51" s="37">
        <v>0.88098487636460465</v>
      </c>
      <c r="K51" s="37">
        <v>1.0825262448060513</v>
      </c>
      <c r="L51" s="37">
        <v>1.2361286396036379</v>
      </c>
      <c r="M51" s="37">
        <v>1.4133459218439557</v>
      </c>
      <c r="N51" s="37">
        <v>1.5420040582315806</v>
      </c>
      <c r="O51" s="37">
        <v>1.7651178627632877</v>
      </c>
      <c r="P51" s="37">
        <v>2.1523506713762806</v>
      </c>
      <c r="Q51" s="37">
        <v>2.830460932174887</v>
      </c>
      <c r="R51" s="37">
        <v>3.9037508808260912</v>
      </c>
      <c r="S51" s="37">
        <v>4.9505820111039673</v>
      </c>
      <c r="T51" s="37">
        <v>5.9170469889697141</v>
      </c>
      <c r="U51" s="37">
        <v>6.7622239955926426</v>
      </c>
      <c r="V51" s="37">
        <v>7.4643866219712631</v>
      </c>
      <c r="W51" s="37">
        <v>8.0339011555506037</v>
      </c>
      <c r="X51" s="37">
        <v>8.5313136546736672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2.2924260711109971E-3</v>
      </c>
      <c r="D52" s="37">
        <f t="shared" si="20"/>
        <v>2.5663804816150925E-3</v>
      </c>
      <c r="E52" s="37">
        <f t="shared" si="20"/>
        <v>3.1834939497587065E-3</v>
      </c>
      <c r="F52" s="37">
        <f t="shared" si="20"/>
        <v>3.3775289081205027E-3</v>
      </c>
      <c r="G52" s="37">
        <f t="shared" si="20"/>
        <v>3.8727229410988771E-3</v>
      </c>
      <c r="H52" s="37">
        <f t="shared" si="20"/>
        <v>4.8288659216500097E-3</v>
      </c>
      <c r="I52" s="37">
        <f t="shared" si="20"/>
        <v>6.5400133729952743E-3</v>
      </c>
      <c r="J52" s="37">
        <f t="shared" si="20"/>
        <v>8.5955308040092313E-3</v>
      </c>
      <c r="K52" s="37">
        <f t="shared" si="20"/>
        <v>1.0008049224102691E-2</v>
      </c>
      <c r="L52" s="37">
        <f t="shared" si="20"/>
        <v>1.1691760684357257E-2</v>
      </c>
      <c r="M52" s="37">
        <f t="shared" si="20"/>
        <v>1.2497501409879814E-2</v>
      </c>
      <c r="N52" s="37">
        <f t="shared" si="20"/>
        <v>1.7736891086475855E-2</v>
      </c>
      <c r="O52" s="37">
        <f t="shared" si="20"/>
        <v>1.864333743183318E-2</v>
      </c>
      <c r="P52" s="37">
        <f t="shared" si="20"/>
        <v>2.4255331661904661E-2</v>
      </c>
      <c r="Q52" s="37">
        <f t="shared" si="20"/>
        <v>4.4491228440371844E-2</v>
      </c>
      <c r="R52" s="37">
        <f t="shared" si="20"/>
        <v>4.4427513445754685E-2</v>
      </c>
      <c r="S52" s="37">
        <f t="shared" si="20"/>
        <v>5.8075967615952455E-2</v>
      </c>
      <c r="T52" s="37">
        <f t="shared" si="20"/>
        <v>7.0029865865736396E-2</v>
      </c>
      <c r="U52" s="37">
        <f t="shared" si="20"/>
        <v>8.2168802233258162E-2</v>
      </c>
      <c r="V52" s="37">
        <f t="shared" si="20"/>
        <v>0.10263534984443962</v>
      </c>
      <c r="W52" s="37">
        <f t="shared" si="20"/>
        <v>0.12473464994611834</v>
      </c>
      <c r="X52" s="37">
        <f t="shared" ref="X52" si="21">SUM(X53:X70)</f>
        <v>0.10119377995028847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2.2924260711109971E-3</v>
      </c>
      <c r="D61" s="10">
        <v>2.5663804816150925E-3</v>
      </c>
      <c r="E61" s="10">
        <v>3.1834939497587065E-3</v>
      </c>
      <c r="F61" s="10">
        <v>3.3775289081205027E-3</v>
      </c>
      <c r="G61" s="10">
        <v>3.8727229410988771E-3</v>
      </c>
      <c r="H61" s="10">
        <v>4.8288659216500097E-3</v>
      </c>
      <c r="I61" s="10">
        <v>6.5400133729952743E-3</v>
      </c>
      <c r="J61" s="10">
        <v>8.5955308040092313E-3</v>
      </c>
      <c r="K61" s="10">
        <v>1.0008049224102691E-2</v>
      </c>
      <c r="L61" s="10">
        <v>1.1691760684357257E-2</v>
      </c>
      <c r="M61" s="10">
        <v>1.2497501409879814E-2</v>
      </c>
      <c r="N61" s="10">
        <v>1.7736891086475855E-2</v>
      </c>
      <c r="O61" s="10">
        <v>1.864333743183318E-2</v>
      </c>
      <c r="P61" s="10">
        <v>2.4255331661904661E-2</v>
      </c>
      <c r="Q61" s="10">
        <v>4.4491228440371844E-2</v>
      </c>
      <c r="R61" s="10">
        <v>4.4427513445754685E-2</v>
      </c>
      <c r="S61" s="10">
        <v>5.8075967615952455E-2</v>
      </c>
      <c r="T61" s="10">
        <v>7.0029865865736396E-2</v>
      </c>
      <c r="U61" s="10">
        <v>8.2168802233258162E-2</v>
      </c>
      <c r="V61" s="10">
        <v>0.10263534984443962</v>
      </c>
      <c r="W61" s="10">
        <v>0.12473464994611834</v>
      </c>
      <c r="X61" s="10">
        <v>0.10119377995028847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41.399617531832718</v>
      </c>
      <c r="D76" s="40">
        <v>46.785535111849569</v>
      </c>
      <c r="E76" s="40">
        <v>50.75870791049028</v>
      </c>
      <c r="F76" s="40">
        <v>59.188998461376521</v>
      </c>
      <c r="G76" s="40">
        <v>58.012572634534635</v>
      </c>
      <c r="H76" s="40">
        <v>63.457229459882576</v>
      </c>
      <c r="I76" s="40">
        <v>76.307625187517857</v>
      </c>
      <c r="J76" s="40">
        <v>78.709501599636326</v>
      </c>
      <c r="K76" s="40">
        <v>84.747285195630823</v>
      </c>
      <c r="L76" s="40">
        <v>90.890917859235188</v>
      </c>
      <c r="M76" s="40">
        <v>98.130120083961529</v>
      </c>
      <c r="N76" s="40">
        <v>97.915414889283966</v>
      </c>
      <c r="O76" s="40">
        <v>99.121997873667198</v>
      </c>
      <c r="P76" s="40">
        <v>99.453939976569984</v>
      </c>
      <c r="Q76" s="40">
        <v>97.870272813599854</v>
      </c>
      <c r="R76" s="40">
        <v>100.92756734350831</v>
      </c>
      <c r="S76" s="40">
        <v>97.481193934991637</v>
      </c>
      <c r="T76" s="40">
        <v>94.917034992771107</v>
      </c>
      <c r="U76" s="40">
        <v>105.07585495593172</v>
      </c>
      <c r="V76" s="40">
        <v>105.27418153266801</v>
      </c>
      <c r="W76" s="40">
        <v>103.32916283381402</v>
      </c>
      <c r="X76" s="40">
        <v>92.3414773292955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7 C71:X71 C33:X33 X22" formulaRange="1"/>
  </ignoredErrors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469</v>
      </c>
      <c r="B1" s="4" t="s">
        <v>452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757.66110594033421</v>
      </c>
      <c r="D2" s="31">
        <f t="shared" ref="D2:W2" si="1">SUM(D3,D17,D22,D25,D26,D51,D52,D71,D74,D75,D76)</f>
        <v>756.88036124748032</v>
      </c>
      <c r="E2" s="31">
        <f t="shared" si="1"/>
        <v>760.44598410518802</v>
      </c>
      <c r="F2" s="31">
        <f t="shared" si="1"/>
        <v>753.33399215765144</v>
      </c>
      <c r="G2" s="31">
        <f t="shared" si="1"/>
        <v>750.32233834281737</v>
      </c>
      <c r="H2" s="31">
        <f t="shared" si="1"/>
        <v>746.11188136838427</v>
      </c>
      <c r="I2" s="31">
        <f t="shared" si="1"/>
        <v>741.44082085399259</v>
      </c>
      <c r="J2" s="31">
        <f t="shared" si="1"/>
        <v>736.17198512103494</v>
      </c>
      <c r="K2" s="31">
        <f t="shared" si="1"/>
        <v>731.56496695506462</v>
      </c>
      <c r="L2" s="31">
        <f t="shared" si="1"/>
        <v>729.99687580048032</v>
      </c>
      <c r="M2" s="31">
        <f t="shared" si="1"/>
        <v>726.86966794209252</v>
      </c>
      <c r="N2" s="31">
        <f t="shared" si="1"/>
        <v>723.79116864736943</v>
      </c>
      <c r="O2" s="31">
        <f t="shared" si="1"/>
        <v>722.4885542655893</v>
      </c>
      <c r="P2" s="31">
        <f t="shared" si="1"/>
        <v>715.41803962237952</v>
      </c>
      <c r="Q2" s="31">
        <f t="shared" si="1"/>
        <v>709.63955219644481</v>
      </c>
      <c r="R2" s="31">
        <f t="shared" si="1"/>
        <v>707.67814200097109</v>
      </c>
      <c r="S2" s="31">
        <f t="shared" si="1"/>
        <v>701.9760795908303</v>
      </c>
      <c r="T2" s="31">
        <f t="shared" si="1"/>
        <v>698.21800719364069</v>
      </c>
      <c r="U2" s="31">
        <f t="shared" si="1"/>
        <v>691.56339537277722</v>
      </c>
      <c r="V2" s="31">
        <f t="shared" si="1"/>
        <v>683.66176331598933</v>
      </c>
      <c r="W2" s="31">
        <f t="shared" si="1"/>
        <v>657.59158221347025</v>
      </c>
      <c r="X2" s="31">
        <f t="shared" ref="X2" si="2">SUM(X3,X17,X22,X25,X26,X51,X52,X71,X74,X75,X76)</f>
        <v>656.16603186595228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35.573188041309962</v>
      </c>
      <c r="D26" s="37">
        <f t="shared" si="19"/>
        <v>34.646470905141385</v>
      </c>
      <c r="E26" s="37">
        <f t="shared" si="19"/>
        <v>33.848084368124553</v>
      </c>
      <c r="F26" s="37">
        <f t="shared" si="19"/>
        <v>33.140503095596365</v>
      </c>
      <c r="G26" s="37">
        <f t="shared" si="19"/>
        <v>32.939187270009185</v>
      </c>
      <c r="H26" s="37">
        <f t="shared" si="19"/>
        <v>32.720393874599722</v>
      </c>
      <c r="I26" s="37">
        <f t="shared" si="19"/>
        <v>32.25704622330322</v>
      </c>
      <c r="J26" s="37">
        <f t="shared" si="19"/>
        <v>32.061075300092384</v>
      </c>
      <c r="K26" s="37">
        <f t="shared" si="19"/>
        <v>32.34383768539405</v>
      </c>
      <c r="L26" s="37">
        <f t="shared" si="19"/>
        <v>32.302142263519649</v>
      </c>
      <c r="M26" s="37">
        <f t="shared" si="19"/>
        <v>31.861464987663926</v>
      </c>
      <c r="N26" s="37">
        <f t="shared" si="19"/>
        <v>31.845875813862556</v>
      </c>
      <c r="O26" s="37">
        <f t="shared" si="19"/>
        <v>32.538114602043656</v>
      </c>
      <c r="P26" s="37">
        <f t="shared" si="19"/>
        <v>32.583713884551884</v>
      </c>
      <c r="Q26" s="37">
        <f t="shared" si="19"/>
        <v>32.738676997399523</v>
      </c>
      <c r="R26" s="37">
        <f t="shared" si="19"/>
        <v>32.930200194142046</v>
      </c>
      <c r="S26" s="37">
        <f t="shared" si="19"/>
        <v>32.902619395341056</v>
      </c>
      <c r="T26" s="37">
        <f t="shared" si="19"/>
        <v>32.594006064470328</v>
      </c>
      <c r="U26" s="37">
        <f t="shared" si="19"/>
        <v>31.459654676355107</v>
      </c>
      <c r="V26" s="37">
        <f t="shared" si="19"/>
        <v>31.39420341843109</v>
      </c>
      <c r="W26" s="37">
        <f t="shared" si="19"/>
        <v>29.925973832497643</v>
      </c>
      <c r="X26" s="37">
        <f t="shared" ref="X26" si="20">SUM(X27,X33)</f>
        <v>30.859076638850954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35.573188041309962</v>
      </c>
      <c r="D33" s="29">
        <f t="shared" si="23"/>
        <v>34.646470905141385</v>
      </c>
      <c r="E33" s="29">
        <f t="shared" si="23"/>
        <v>33.848084368124553</v>
      </c>
      <c r="F33" s="29">
        <f t="shared" si="23"/>
        <v>33.140503095596365</v>
      </c>
      <c r="G33" s="29">
        <f t="shared" si="23"/>
        <v>32.939187270009185</v>
      </c>
      <c r="H33" s="29">
        <f t="shared" si="23"/>
        <v>32.720393874599722</v>
      </c>
      <c r="I33" s="29">
        <f t="shared" si="23"/>
        <v>32.25704622330322</v>
      </c>
      <c r="J33" s="29">
        <f t="shared" si="23"/>
        <v>32.061075300092384</v>
      </c>
      <c r="K33" s="29">
        <f t="shared" si="23"/>
        <v>32.34383768539405</v>
      </c>
      <c r="L33" s="29">
        <f t="shared" si="23"/>
        <v>32.302142263519649</v>
      </c>
      <c r="M33" s="29">
        <f t="shared" si="23"/>
        <v>31.861464987663926</v>
      </c>
      <c r="N33" s="29">
        <f t="shared" si="23"/>
        <v>31.845875813862556</v>
      </c>
      <c r="O33" s="29">
        <f t="shared" si="23"/>
        <v>32.538114602043656</v>
      </c>
      <c r="P33" s="29">
        <f t="shared" si="23"/>
        <v>32.583713884551884</v>
      </c>
      <c r="Q33" s="29">
        <f t="shared" si="23"/>
        <v>32.738676997399523</v>
      </c>
      <c r="R33" s="29">
        <f t="shared" si="23"/>
        <v>32.930200194142046</v>
      </c>
      <c r="S33" s="29">
        <f t="shared" si="23"/>
        <v>32.902619395341056</v>
      </c>
      <c r="T33" s="29">
        <f t="shared" si="23"/>
        <v>32.594006064470328</v>
      </c>
      <c r="U33" s="29">
        <f t="shared" si="23"/>
        <v>31.459654676355107</v>
      </c>
      <c r="V33" s="29">
        <f t="shared" si="23"/>
        <v>31.39420341843109</v>
      </c>
      <c r="W33" s="29">
        <f t="shared" si="23"/>
        <v>29.925973832497643</v>
      </c>
      <c r="X33" s="29">
        <f t="shared" ref="X33" si="24">SUM(X34:X50)</f>
        <v>30.859076638850954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2.3243241795901605E-3</v>
      </c>
    </row>
    <row r="38" spans="1:24" ht="11.25" customHeight="1" x14ac:dyDescent="0.2">
      <c r="A38" s="41" t="s">
        <v>63</v>
      </c>
      <c r="B38" s="9" t="s">
        <v>64</v>
      </c>
      <c r="C38" s="10">
        <v>0.41032011055142614</v>
      </c>
      <c r="D38" s="10">
        <v>0.41402994220277811</v>
      </c>
      <c r="E38" s="10">
        <v>0.39969473493007013</v>
      </c>
      <c r="F38" s="10">
        <v>0.38544978563814075</v>
      </c>
      <c r="G38" s="10">
        <v>0.39982083577344163</v>
      </c>
      <c r="H38" s="10">
        <v>0.2595803146022988</v>
      </c>
      <c r="I38" s="10">
        <v>0.26429141557276076</v>
      </c>
      <c r="J38" s="10">
        <v>0.25448743415318587</v>
      </c>
      <c r="K38" s="10">
        <v>0.26109349327008929</v>
      </c>
      <c r="L38" s="10">
        <v>0.27036764460796853</v>
      </c>
      <c r="M38" s="10">
        <v>0.23229726606676798</v>
      </c>
      <c r="N38" s="10">
        <v>0.24727887924533559</v>
      </c>
      <c r="O38" s="10">
        <v>0.25559725948625328</v>
      </c>
      <c r="P38" s="10">
        <v>0.12651630324945887</v>
      </c>
      <c r="Q38" s="10">
        <v>0.13267837617558728</v>
      </c>
      <c r="R38" s="10">
        <v>0.15294275316135586</v>
      </c>
      <c r="S38" s="10">
        <v>0.14271604088817411</v>
      </c>
      <c r="T38" s="10">
        <v>0.13733004826986683</v>
      </c>
      <c r="U38" s="10">
        <v>0.11726879839860971</v>
      </c>
      <c r="V38" s="10">
        <v>9.4381182480577919E-2</v>
      </c>
      <c r="W38" s="10">
        <v>0.11941039511122391</v>
      </c>
      <c r="X38" s="10">
        <v>0.17354150998908915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10.952649745062542</v>
      </c>
      <c r="D40" s="10">
        <v>8.3228746807372431</v>
      </c>
      <c r="E40" s="10">
        <v>9.0884306119384153</v>
      </c>
      <c r="F40" s="10">
        <v>8.256438058378146</v>
      </c>
      <c r="G40" s="10">
        <v>7.7737221691737712</v>
      </c>
      <c r="H40" s="10">
        <v>8.4689617450226375</v>
      </c>
      <c r="I40" s="10">
        <v>6.2710285154721532</v>
      </c>
      <c r="J40" s="10">
        <v>6.4158027040132897</v>
      </c>
      <c r="K40" s="10">
        <v>6.5823459837871301</v>
      </c>
      <c r="L40" s="10">
        <v>6.4152034803068982</v>
      </c>
      <c r="M40" s="10">
        <v>5.8563733518919099</v>
      </c>
      <c r="N40" s="10">
        <v>5.2561733723993331</v>
      </c>
      <c r="O40" s="10">
        <v>5.0539433079393437</v>
      </c>
      <c r="P40" s="10">
        <v>5.2533974716986078</v>
      </c>
      <c r="Q40" s="10">
        <v>5.6404376311929436</v>
      </c>
      <c r="R40" s="10">
        <v>5.055954281572328</v>
      </c>
      <c r="S40" s="10">
        <v>5.1722863804167254</v>
      </c>
      <c r="T40" s="10">
        <v>4.6201389094616179</v>
      </c>
      <c r="U40" s="10">
        <v>4.7521601516939782</v>
      </c>
      <c r="V40" s="10">
        <v>4.8675953249033856</v>
      </c>
      <c r="W40" s="10">
        <v>4.7159541025730745</v>
      </c>
      <c r="X40" s="10">
        <v>5.2080517692423038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3.3213751420290233E-2</v>
      </c>
      <c r="V41" s="10">
        <v>3.7495466125277002E-2</v>
      </c>
      <c r="W41" s="10">
        <v>3.6089361139105783E-2</v>
      </c>
      <c r="X41" s="10">
        <v>5.4784200481635424E-2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23.445541388731129</v>
      </c>
      <c r="D43" s="10">
        <v>25.009375509782295</v>
      </c>
      <c r="E43" s="10">
        <v>23.490936094425535</v>
      </c>
      <c r="F43" s="10">
        <v>23.660563929938174</v>
      </c>
      <c r="G43" s="10">
        <v>24.020534025039428</v>
      </c>
      <c r="H43" s="10">
        <v>23.266197190620389</v>
      </c>
      <c r="I43" s="10">
        <v>24.982901824072513</v>
      </c>
      <c r="J43" s="10">
        <v>24.67936764278053</v>
      </c>
      <c r="K43" s="10">
        <v>25.378748977652286</v>
      </c>
      <c r="L43" s="10">
        <v>25.616571138604783</v>
      </c>
      <c r="M43" s="10">
        <v>25.772794369705249</v>
      </c>
      <c r="N43" s="10">
        <v>26.342423562217888</v>
      </c>
      <c r="O43" s="10">
        <v>27.228574034618056</v>
      </c>
      <c r="P43" s="10">
        <v>27.203800109603819</v>
      </c>
      <c r="Q43" s="10">
        <v>26.96556099003099</v>
      </c>
      <c r="R43" s="10">
        <v>27.720225847655314</v>
      </c>
      <c r="S43" s="10">
        <v>27.584852381230508</v>
      </c>
      <c r="T43" s="10">
        <v>27.836537106738842</v>
      </c>
      <c r="U43" s="10">
        <v>26.557011974842229</v>
      </c>
      <c r="V43" s="10">
        <v>26.355308427294414</v>
      </c>
      <c r="W43" s="10">
        <v>25.029631567974796</v>
      </c>
      <c r="X43" s="10">
        <v>25.419483643303984</v>
      </c>
    </row>
    <row r="44" spans="1:24" ht="11.25" customHeight="1" x14ac:dyDescent="0.2">
      <c r="A44" s="41" t="s">
        <v>75</v>
      </c>
      <c r="B44" s="9" t="s">
        <v>76</v>
      </c>
      <c r="C44" s="10">
        <v>0.76467679696486213</v>
      </c>
      <c r="D44" s="10">
        <v>0.90019077241906531</v>
      </c>
      <c r="E44" s="10">
        <v>0.86902292683052984</v>
      </c>
      <c r="F44" s="10">
        <v>0.8380513216419081</v>
      </c>
      <c r="G44" s="10">
        <v>0.745110240022543</v>
      </c>
      <c r="H44" s="10">
        <v>0.72565462435439743</v>
      </c>
      <c r="I44" s="10">
        <v>0.73882446818579073</v>
      </c>
      <c r="J44" s="10">
        <v>0.71141751914537943</v>
      </c>
      <c r="K44" s="10">
        <v>0.12164923068454622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1.0773117530523558E-3</v>
      </c>
      <c r="S44" s="10">
        <v>2.7645928056502715E-3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3.9423017627433228E-2</v>
      </c>
      <c r="W50" s="10">
        <v>2.4888405699441819E-2</v>
      </c>
      <c r="X50" s="10">
        <v>8.9119165435063124E-4</v>
      </c>
    </row>
    <row r="51" spans="1:24" ht="11.25" customHeight="1" x14ac:dyDescent="0.2">
      <c r="A51" s="35" t="s">
        <v>89</v>
      </c>
      <c r="B51" s="36" t="s">
        <v>90</v>
      </c>
      <c r="C51" s="37">
        <v>252.4020314696352</v>
      </c>
      <c r="D51" s="37">
        <v>257.60851900261042</v>
      </c>
      <c r="E51" s="37">
        <v>274.85248455026505</v>
      </c>
      <c r="F51" s="37">
        <v>265.15429071972574</v>
      </c>
      <c r="G51" s="37">
        <v>263.74006147199441</v>
      </c>
      <c r="H51" s="37">
        <v>263.81646310565583</v>
      </c>
      <c r="I51" s="37">
        <v>265.51161577848541</v>
      </c>
      <c r="J51" s="37">
        <v>260.65734395301951</v>
      </c>
      <c r="K51" s="37">
        <v>258.91558512956891</v>
      </c>
      <c r="L51" s="37">
        <v>261.83751146363426</v>
      </c>
      <c r="M51" s="37">
        <v>263.42252009292395</v>
      </c>
      <c r="N51" s="37">
        <v>262.19701788981621</v>
      </c>
      <c r="O51" s="37">
        <v>284.05050089404511</v>
      </c>
      <c r="P51" s="37">
        <v>283.5705873309883</v>
      </c>
      <c r="Q51" s="37">
        <v>258.876922102479</v>
      </c>
      <c r="R51" s="37">
        <v>252.60504282591998</v>
      </c>
      <c r="S51" s="37">
        <v>254.82640664956151</v>
      </c>
      <c r="T51" s="37">
        <v>268.30887833730276</v>
      </c>
      <c r="U51" s="37">
        <v>260.84587158377718</v>
      </c>
      <c r="V51" s="37">
        <v>248.29409317114064</v>
      </c>
      <c r="W51" s="37">
        <v>203.1784725242257</v>
      </c>
      <c r="X51" s="37">
        <v>204.3619368646961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5.0072087222878654</v>
      </c>
      <c r="D52" s="37">
        <f t="shared" si="25"/>
        <v>5.2461145056444076</v>
      </c>
      <c r="E52" s="37">
        <f t="shared" si="25"/>
        <v>5.7850345910496461</v>
      </c>
      <c r="F52" s="37">
        <f t="shared" si="25"/>
        <v>5.5727032084825314</v>
      </c>
      <c r="G52" s="37">
        <f t="shared" si="25"/>
        <v>5.6171079854001267</v>
      </c>
      <c r="H52" s="37">
        <f t="shared" si="25"/>
        <v>5.9289953356281293</v>
      </c>
      <c r="I52" s="37">
        <f t="shared" si="25"/>
        <v>6.04026371699329</v>
      </c>
      <c r="J52" s="37">
        <f t="shared" si="25"/>
        <v>6.3646592307088294</v>
      </c>
      <c r="K52" s="37">
        <f t="shared" si="25"/>
        <v>6.4301545265741371</v>
      </c>
      <c r="L52" s="37">
        <f t="shared" si="25"/>
        <v>6.8952144173887611</v>
      </c>
      <c r="M52" s="37">
        <f t="shared" si="25"/>
        <v>7.0823642385465586</v>
      </c>
      <c r="N52" s="37">
        <f t="shared" si="25"/>
        <v>7.9839331545476977</v>
      </c>
      <c r="O52" s="37">
        <f t="shared" si="25"/>
        <v>8.1114315236526622</v>
      </c>
      <c r="P52" s="37">
        <f t="shared" si="25"/>
        <v>8.4741256314749052</v>
      </c>
      <c r="Q52" s="37">
        <f t="shared" si="25"/>
        <v>9.4671507344832815</v>
      </c>
      <c r="R52" s="37">
        <f t="shared" si="25"/>
        <v>8.2966684784937019</v>
      </c>
      <c r="S52" s="37">
        <f t="shared" si="25"/>
        <v>8.458965574669449</v>
      </c>
      <c r="T52" s="37">
        <f t="shared" si="25"/>
        <v>8.6211665777224908</v>
      </c>
      <c r="U52" s="37">
        <f t="shared" si="25"/>
        <v>9.969506283628732</v>
      </c>
      <c r="V52" s="37">
        <f t="shared" si="25"/>
        <v>10.344600491531954</v>
      </c>
      <c r="W52" s="37">
        <f t="shared" si="25"/>
        <v>10.026535466583526</v>
      </c>
      <c r="X52" s="37">
        <f t="shared" ref="X52" si="26">SUM(X53:X70)</f>
        <v>9.2204095475059145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2.1735167669819431</v>
      </c>
      <c r="D57" s="10">
        <v>2.4361994840928629</v>
      </c>
      <c r="E57" s="10">
        <v>2.7466895958727431</v>
      </c>
      <c r="F57" s="10">
        <v>2.9855546001719691</v>
      </c>
      <c r="G57" s="10">
        <v>3.224419604471195</v>
      </c>
      <c r="H57" s="10">
        <v>3.4393809114359408</v>
      </c>
      <c r="I57" s="10">
        <v>3.6065348237317281</v>
      </c>
      <c r="J57" s="10">
        <v>3.8214961306964752</v>
      </c>
      <c r="K57" s="10">
        <v>4.0364574376612206</v>
      </c>
      <c r="L57" s="10">
        <v>4.4186586414445399</v>
      </c>
      <c r="M57" s="10">
        <v>4.7530524505588989</v>
      </c>
      <c r="N57" s="10">
        <v>4.9680137575236456</v>
      </c>
      <c r="O57" s="10">
        <v>5.1112639724849522</v>
      </c>
      <c r="P57" s="10">
        <v>5.2785038693035249</v>
      </c>
      <c r="Q57" s="10">
        <v>5.3979363714531381</v>
      </c>
      <c r="R57" s="10">
        <v>5.4218400687876178</v>
      </c>
      <c r="S57" s="10">
        <v>5.469561478933791</v>
      </c>
      <c r="T57" s="10">
        <v>5.4456577815993112</v>
      </c>
      <c r="U57" s="10">
        <v>5.5173688736027513</v>
      </c>
      <c r="V57" s="10">
        <v>5.6368013757523636</v>
      </c>
      <c r="W57" s="10">
        <v>5.6128976784178848</v>
      </c>
      <c r="X57" s="10">
        <v>5.5650902837489236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2.8336919553059223</v>
      </c>
      <c r="D61" s="10">
        <v>2.8099150215515447</v>
      </c>
      <c r="E61" s="10">
        <v>3.0383449951769026</v>
      </c>
      <c r="F61" s="10">
        <v>2.5871486083105628</v>
      </c>
      <c r="G61" s="10">
        <v>2.3926883809289317</v>
      </c>
      <c r="H61" s="10">
        <v>2.4896144241921885</v>
      </c>
      <c r="I61" s="10">
        <v>2.4337288932615619</v>
      </c>
      <c r="J61" s="10">
        <v>2.5431631000123538</v>
      </c>
      <c r="K61" s="10">
        <v>2.3936970889129165</v>
      </c>
      <c r="L61" s="10">
        <v>2.4765557759442212</v>
      </c>
      <c r="M61" s="10">
        <v>2.3293117879876593</v>
      </c>
      <c r="N61" s="10">
        <v>3.0159193970240525</v>
      </c>
      <c r="O61" s="10">
        <v>3.0001675511677095</v>
      </c>
      <c r="P61" s="10">
        <v>3.1956217621713798</v>
      </c>
      <c r="Q61" s="10">
        <v>4.0692143630301434</v>
      </c>
      <c r="R61" s="10">
        <v>2.8748284097060846</v>
      </c>
      <c r="S61" s="10">
        <v>2.9894040957356571</v>
      </c>
      <c r="T61" s="10">
        <v>3.1755087961231792</v>
      </c>
      <c r="U61" s="10">
        <v>3.1695774717753658</v>
      </c>
      <c r="V61" s="10">
        <v>3.4140449051656874</v>
      </c>
      <c r="W61" s="10">
        <v>3.1545565667541999</v>
      </c>
      <c r="X61" s="10">
        <v>2.4240296050974162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1.2825599382506148</v>
      </c>
      <c r="V69" s="10">
        <v>1.2937542106139028</v>
      </c>
      <c r="W69" s="10">
        <v>1.2590812214114415</v>
      </c>
      <c r="X69" s="10">
        <v>1.2312896586595747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46.489686797212656</v>
      </c>
      <c r="D75" s="37">
        <v>45.36815829884047</v>
      </c>
      <c r="E75" s="37">
        <v>44.545770992523508</v>
      </c>
      <c r="F75" s="37">
        <v>42.587262159903432</v>
      </c>
      <c r="G75" s="37">
        <v>40.860735740634198</v>
      </c>
      <c r="H75" s="37">
        <v>40.081868052091501</v>
      </c>
      <c r="I75" s="37">
        <v>39.418388591243861</v>
      </c>
      <c r="J75" s="37">
        <v>39.178517568364946</v>
      </c>
      <c r="K75" s="37">
        <v>38.883081596729241</v>
      </c>
      <c r="L75" s="37">
        <v>39.774963797401263</v>
      </c>
      <c r="M75" s="37">
        <v>39.754949250193263</v>
      </c>
      <c r="N75" s="37">
        <v>39.612016161128928</v>
      </c>
      <c r="O75" s="37">
        <v>39.094123080037271</v>
      </c>
      <c r="P75" s="37">
        <v>36.886136602539047</v>
      </c>
      <c r="Q75" s="37">
        <v>34.18738899782106</v>
      </c>
      <c r="R75" s="37">
        <v>33.773820054570166</v>
      </c>
      <c r="S75" s="37">
        <v>34.178799529449464</v>
      </c>
      <c r="T75" s="37">
        <v>33.863360015501385</v>
      </c>
      <c r="U75" s="37">
        <v>34.303291974880281</v>
      </c>
      <c r="V75" s="37">
        <v>33.498480570396083</v>
      </c>
      <c r="W75" s="37">
        <v>32.119331726094813</v>
      </c>
      <c r="X75" s="37">
        <v>31.506818942794311</v>
      </c>
    </row>
    <row r="76" spans="1:24" ht="11.25" customHeight="1" x14ac:dyDescent="0.2">
      <c r="A76" s="38" t="s">
        <v>139</v>
      </c>
      <c r="B76" s="39" t="s">
        <v>140</v>
      </c>
      <c r="C76" s="40">
        <v>418.18899090988856</v>
      </c>
      <c r="D76" s="40">
        <v>414.01109853524366</v>
      </c>
      <c r="E76" s="40">
        <v>401.41460960322536</v>
      </c>
      <c r="F76" s="40">
        <v>406.87923297394332</v>
      </c>
      <c r="G76" s="40">
        <v>407.16524587477949</v>
      </c>
      <c r="H76" s="40">
        <v>403.56416100040906</v>
      </c>
      <c r="I76" s="40">
        <v>398.21350654396684</v>
      </c>
      <c r="J76" s="40">
        <v>397.91038906884927</v>
      </c>
      <c r="K76" s="40">
        <v>394.99230801679823</v>
      </c>
      <c r="L76" s="40">
        <v>389.18704385853636</v>
      </c>
      <c r="M76" s="40">
        <v>384.74836937276484</v>
      </c>
      <c r="N76" s="40">
        <v>382.15232562801407</v>
      </c>
      <c r="O76" s="40">
        <v>358.69438416581056</v>
      </c>
      <c r="P76" s="40">
        <v>353.90347617282538</v>
      </c>
      <c r="Q76" s="40">
        <v>374.36941336426202</v>
      </c>
      <c r="R76" s="40">
        <v>380.07241044784513</v>
      </c>
      <c r="S76" s="40">
        <v>371.60928844180876</v>
      </c>
      <c r="T76" s="40">
        <v>354.83059619864372</v>
      </c>
      <c r="U76" s="40">
        <v>354.98507085413593</v>
      </c>
      <c r="V76" s="40">
        <v>360.13038566448961</v>
      </c>
      <c r="W76" s="40">
        <v>382.34126866406859</v>
      </c>
      <c r="X76" s="40">
        <v>380.21778987210502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468</v>
      </c>
      <c r="B1" s="4" t="s">
        <v>451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628.51551901937819</v>
      </c>
      <c r="D2" s="31">
        <f t="shared" ref="D2:W2" si="1">SUM(D3,D17,D22,D25,D26,D51,D52,D71,D74,D75,D76)</f>
        <v>633.95978803197261</v>
      </c>
      <c r="E2" s="31">
        <f t="shared" si="1"/>
        <v>640.40256214691567</v>
      </c>
      <c r="F2" s="31">
        <f t="shared" si="1"/>
        <v>646.56345657145584</v>
      </c>
      <c r="G2" s="31">
        <f t="shared" si="1"/>
        <v>652.01064971945902</v>
      </c>
      <c r="H2" s="31">
        <f t="shared" si="1"/>
        <v>660.75432521377752</v>
      </c>
      <c r="I2" s="31">
        <f t="shared" si="1"/>
        <v>668.95429149984557</v>
      </c>
      <c r="J2" s="31">
        <f t="shared" si="1"/>
        <v>678.29225742597498</v>
      </c>
      <c r="K2" s="31">
        <f t="shared" si="1"/>
        <v>687.45908848761383</v>
      </c>
      <c r="L2" s="31">
        <f t="shared" si="1"/>
        <v>692.8385471559186</v>
      </c>
      <c r="M2" s="31">
        <f t="shared" si="1"/>
        <v>696.40155255980551</v>
      </c>
      <c r="N2" s="31">
        <f t="shared" si="1"/>
        <v>695.23424849981848</v>
      </c>
      <c r="O2" s="31">
        <f t="shared" si="1"/>
        <v>695.97069010932591</v>
      </c>
      <c r="P2" s="31">
        <f t="shared" si="1"/>
        <v>699.37578554007519</v>
      </c>
      <c r="Q2" s="31">
        <f t="shared" si="1"/>
        <v>699.88306968541326</v>
      </c>
      <c r="R2" s="31">
        <f t="shared" si="1"/>
        <v>701.96768332716215</v>
      </c>
      <c r="S2" s="31">
        <f t="shared" si="1"/>
        <v>699.69614445462753</v>
      </c>
      <c r="T2" s="31">
        <f t="shared" si="1"/>
        <v>702.18741289495267</v>
      </c>
      <c r="U2" s="31">
        <f t="shared" si="1"/>
        <v>702.08768304746354</v>
      </c>
      <c r="V2" s="31">
        <f t="shared" si="1"/>
        <v>700.67763530453874</v>
      </c>
      <c r="W2" s="31">
        <f t="shared" si="1"/>
        <v>686.5696678461635</v>
      </c>
      <c r="X2" s="31">
        <f t="shared" ref="X2" si="2">SUM(X3,X17,X22,X25,X26,X51,X52,X71,X74,X75,X76)</f>
        <v>688.27524623721411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42.099999999999987</v>
      </c>
      <c r="D26" s="37">
        <f t="shared" si="19"/>
        <v>48.576956147893377</v>
      </c>
      <c r="E26" s="37">
        <f t="shared" si="19"/>
        <v>55.053912295786773</v>
      </c>
      <c r="F26" s="37">
        <f t="shared" si="19"/>
        <v>50.735941530524499</v>
      </c>
      <c r="G26" s="37">
        <f t="shared" si="19"/>
        <v>57.212897678417882</v>
      </c>
      <c r="H26" s="37">
        <f t="shared" si="19"/>
        <v>56.133361994840918</v>
      </c>
      <c r="I26" s="37">
        <f t="shared" si="19"/>
        <v>71.246173688735993</v>
      </c>
      <c r="J26" s="37">
        <f t="shared" si="19"/>
        <v>35.623129836629396</v>
      </c>
      <c r="K26" s="37">
        <f t="shared" si="19"/>
        <v>29.146173688736031</v>
      </c>
      <c r="L26" s="37">
        <f t="shared" si="19"/>
        <v>46.417970765262218</v>
      </c>
      <c r="M26" s="37">
        <f t="shared" si="19"/>
        <v>56.133361994840932</v>
      </c>
      <c r="N26" s="37">
        <f t="shared" si="19"/>
        <v>31.30515907136715</v>
      </c>
      <c r="O26" s="37">
        <f t="shared" si="19"/>
        <v>42.100000000000009</v>
      </c>
      <c r="P26" s="37">
        <f t="shared" si="19"/>
        <v>39.941014617368879</v>
      </c>
      <c r="Q26" s="37">
        <f t="shared" si="19"/>
        <v>6.4769561478933699</v>
      </c>
      <c r="R26" s="37">
        <f t="shared" si="19"/>
        <v>48.352708512467721</v>
      </c>
      <c r="S26" s="37">
        <f t="shared" si="19"/>
        <v>47.395098882201218</v>
      </c>
      <c r="T26" s="37">
        <f t="shared" si="19"/>
        <v>56.952880481513283</v>
      </c>
      <c r="U26" s="37">
        <f t="shared" si="19"/>
        <v>86.482459157351485</v>
      </c>
      <c r="V26" s="37">
        <f t="shared" si="19"/>
        <v>116.33912295786756</v>
      </c>
      <c r="W26" s="37">
        <f t="shared" si="19"/>
        <v>86.732932072227058</v>
      </c>
      <c r="X26" s="37">
        <f t="shared" ref="X26" si="20">SUM(X27,X33)</f>
        <v>79.277901977643964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42.099999999999987</v>
      </c>
      <c r="D33" s="29">
        <f t="shared" si="23"/>
        <v>48.576956147893377</v>
      </c>
      <c r="E33" s="29">
        <f t="shared" si="23"/>
        <v>55.053912295786773</v>
      </c>
      <c r="F33" s="29">
        <f t="shared" si="23"/>
        <v>50.735941530524499</v>
      </c>
      <c r="G33" s="29">
        <f t="shared" si="23"/>
        <v>57.212897678417882</v>
      </c>
      <c r="H33" s="29">
        <f t="shared" si="23"/>
        <v>56.133361994840918</v>
      </c>
      <c r="I33" s="29">
        <f t="shared" si="23"/>
        <v>71.246173688735993</v>
      </c>
      <c r="J33" s="29">
        <f t="shared" si="23"/>
        <v>35.623129836629396</v>
      </c>
      <c r="K33" s="29">
        <f t="shared" si="23"/>
        <v>29.146173688736031</v>
      </c>
      <c r="L33" s="29">
        <f t="shared" si="23"/>
        <v>46.417970765262218</v>
      </c>
      <c r="M33" s="29">
        <f t="shared" si="23"/>
        <v>56.133361994840932</v>
      </c>
      <c r="N33" s="29">
        <f t="shared" si="23"/>
        <v>31.30515907136715</v>
      </c>
      <c r="O33" s="29">
        <f t="shared" si="23"/>
        <v>42.100000000000009</v>
      </c>
      <c r="P33" s="29">
        <f t="shared" si="23"/>
        <v>39.941014617368879</v>
      </c>
      <c r="Q33" s="29">
        <f t="shared" si="23"/>
        <v>6.4769561478933699</v>
      </c>
      <c r="R33" s="29">
        <f t="shared" si="23"/>
        <v>48.352708512467721</v>
      </c>
      <c r="S33" s="29">
        <f t="shared" si="23"/>
        <v>47.395098882201218</v>
      </c>
      <c r="T33" s="29">
        <f t="shared" si="23"/>
        <v>56.952880481513283</v>
      </c>
      <c r="U33" s="29">
        <f t="shared" si="23"/>
        <v>86.482459157351485</v>
      </c>
      <c r="V33" s="29">
        <f t="shared" si="23"/>
        <v>116.33912295786756</v>
      </c>
      <c r="W33" s="29">
        <f t="shared" si="23"/>
        <v>86.732932072227058</v>
      </c>
      <c r="X33" s="29">
        <f t="shared" ref="X33" si="24">SUM(X34:X50)</f>
        <v>79.277901977643964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42.099999999999987</v>
      </c>
      <c r="D36" s="10">
        <v>48.576956147893377</v>
      </c>
      <c r="E36" s="10">
        <v>55.053912295786773</v>
      </c>
      <c r="F36" s="10">
        <v>50.735941530524499</v>
      </c>
      <c r="G36" s="10">
        <v>57.212897678417882</v>
      </c>
      <c r="H36" s="10">
        <v>56.133361994840918</v>
      </c>
      <c r="I36" s="10">
        <v>71.246173688735993</v>
      </c>
      <c r="J36" s="10">
        <v>35.623129836629396</v>
      </c>
      <c r="K36" s="10">
        <v>29.146173688736031</v>
      </c>
      <c r="L36" s="10">
        <v>46.417970765262218</v>
      </c>
      <c r="M36" s="10">
        <v>56.133361994840932</v>
      </c>
      <c r="N36" s="10">
        <v>31.30515907136715</v>
      </c>
      <c r="O36" s="10">
        <v>42.100000000000009</v>
      </c>
      <c r="P36" s="10">
        <v>39.941014617368879</v>
      </c>
      <c r="Q36" s="10">
        <v>6.4769561478933699</v>
      </c>
      <c r="R36" s="10">
        <v>48.352708512467721</v>
      </c>
      <c r="S36" s="10">
        <v>47.395098882201218</v>
      </c>
      <c r="T36" s="10">
        <v>56.952880481513283</v>
      </c>
      <c r="U36" s="10">
        <v>86.482459157351485</v>
      </c>
      <c r="V36" s="10">
        <v>116.33912295786756</v>
      </c>
      <c r="W36" s="10">
        <v>86.732932072227058</v>
      </c>
      <c r="X36" s="10">
        <v>79.277901977643964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223.60714518913773</v>
      </c>
      <c r="D51" s="37">
        <v>226.83261913482499</v>
      </c>
      <c r="E51" s="37">
        <v>226.63772258482365</v>
      </c>
      <c r="F51" s="37">
        <v>236.5403636448803</v>
      </c>
      <c r="G51" s="37">
        <v>234.74002393548216</v>
      </c>
      <c r="H51" s="37">
        <v>236.52339291737087</v>
      </c>
      <c r="I51" s="37">
        <v>225.87350988351292</v>
      </c>
      <c r="J51" s="37">
        <v>261.20963882328635</v>
      </c>
      <c r="K51" s="37">
        <v>272.71552115629919</v>
      </c>
      <c r="L51" s="37">
        <v>255.03787681234272</v>
      </c>
      <c r="M51" s="37">
        <v>242.48212538954311</v>
      </c>
      <c r="N51" s="37">
        <v>264.1692983655409</v>
      </c>
      <c r="O51" s="37">
        <v>250.31415682194407</v>
      </c>
      <c r="P51" s="37">
        <v>251.69549158049051</v>
      </c>
      <c r="Q51" s="37">
        <v>280.73303184935952</v>
      </c>
      <c r="R51" s="37">
        <v>236.1175668444819</v>
      </c>
      <c r="S51" s="37">
        <v>229.20848391309795</v>
      </c>
      <c r="T51" s="37">
        <v>219.45496464866011</v>
      </c>
      <c r="U51" s="37">
        <v>187.02996360685245</v>
      </c>
      <c r="V51" s="37">
        <v>152.49680864052505</v>
      </c>
      <c r="W51" s="37">
        <v>166.55837551653221</v>
      </c>
      <c r="X51" s="37">
        <v>180.23940168602488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2.5104146935030167</v>
      </c>
      <c r="D52" s="37">
        <f t="shared" si="25"/>
        <v>2.4742209083480131</v>
      </c>
      <c r="E52" s="37">
        <f t="shared" si="25"/>
        <v>2.5053569781646208</v>
      </c>
      <c r="F52" s="37">
        <f t="shared" si="25"/>
        <v>2.3079584001904307</v>
      </c>
      <c r="G52" s="37">
        <f t="shared" si="25"/>
        <v>2.1295958023011536</v>
      </c>
      <c r="H52" s="37">
        <f t="shared" si="25"/>
        <v>2.2320519490481296</v>
      </c>
      <c r="I52" s="37">
        <f t="shared" si="25"/>
        <v>2.0703986362861424</v>
      </c>
      <c r="J52" s="37">
        <f t="shared" si="25"/>
        <v>2.5485516914599899</v>
      </c>
      <c r="K52" s="37">
        <f t="shared" si="25"/>
        <v>2.5212786969410241</v>
      </c>
      <c r="L52" s="37">
        <f t="shared" si="25"/>
        <v>2.4122423230098602</v>
      </c>
      <c r="M52" s="37">
        <f t="shared" si="25"/>
        <v>2.1441464945628863</v>
      </c>
      <c r="N52" s="37">
        <f t="shared" si="25"/>
        <v>3.0386055396468099</v>
      </c>
      <c r="O52" s="37">
        <f t="shared" si="25"/>
        <v>2.6438411779996471</v>
      </c>
      <c r="P52" s="37">
        <f t="shared" si="25"/>
        <v>2.8364140227146293</v>
      </c>
      <c r="Q52" s="37">
        <f t="shared" si="25"/>
        <v>4.4127644754915494</v>
      </c>
      <c r="R52" s="37">
        <f t="shared" si="25"/>
        <v>2.6871889872086911</v>
      </c>
      <c r="S52" s="37">
        <f t="shared" si="25"/>
        <v>2.6888766733247604</v>
      </c>
      <c r="T52" s="37">
        <f t="shared" si="25"/>
        <v>2.5973093954745763</v>
      </c>
      <c r="U52" s="37">
        <f t="shared" si="25"/>
        <v>2.2726292564873951</v>
      </c>
      <c r="V52" s="37">
        <f t="shared" si="25"/>
        <v>2.0968318091818565</v>
      </c>
      <c r="W52" s="37">
        <f t="shared" si="25"/>
        <v>2.5859915703960281</v>
      </c>
      <c r="X52" s="37">
        <f t="shared" ref="X52" si="26">SUM(X53:X70)</f>
        <v>2.1379012765045178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2.5104146935030167</v>
      </c>
      <c r="D61" s="10">
        <v>2.4742209083480131</v>
      </c>
      <c r="E61" s="10">
        <v>2.5053569781646208</v>
      </c>
      <c r="F61" s="10">
        <v>2.3079584001904307</v>
      </c>
      <c r="G61" s="10">
        <v>2.1295958023011536</v>
      </c>
      <c r="H61" s="10">
        <v>2.2320519490481296</v>
      </c>
      <c r="I61" s="10">
        <v>2.0703986362861424</v>
      </c>
      <c r="J61" s="10">
        <v>2.5485516914599899</v>
      </c>
      <c r="K61" s="10">
        <v>2.5212786969410241</v>
      </c>
      <c r="L61" s="10">
        <v>2.4122423230098602</v>
      </c>
      <c r="M61" s="10">
        <v>2.1441464945628863</v>
      </c>
      <c r="N61" s="10">
        <v>3.0386055396468099</v>
      </c>
      <c r="O61" s="10">
        <v>2.6438411779996471</v>
      </c>
      <c r="P61" s="10">
        <v>2.8364140227146293</v>
      </c>
      <c r="Q61" s="10">
        <v>4.4127644754915494</v>
      </c>
      <c r="R61" s="10">
        <v>2.6871889872086911</v>
      </c>
      <c r="S61" s="10">
        <v>2.6888766733247604</v>
      </c>
      <c r="T61" s="10">
        <v>2.5973093954745763</v>
      </c>
      <c r="U61" s="10">
        <v>2.2726292564873951</v>
      </c>
      <c r="V61" s="10">
        <v>2.0968318091818565</v>
      </c>
      <c r="W61" s="10">
        <v>2.5859915703960281</v>
      </c>
      <c r="X61" s="10">
        <v>2.1379012765045178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360.29795913673752</v>
      </c>
      <c r="D76" s="40">
        <v>356.07599184090623</v>
      </c>
      <c r="E76" s="40">
        <v>356.20557028814062</v>
      </c>
      <c r="F76" s="40">
        <v>356.97919299586061</v>
      </c>
      <c r="G76" s="40">
        <v>357.92813230325788</v>
      </c>
      <c r="H76" s="40">
        <v>365.86551835251765</v>
      </c>
      <c r="I76" s="40">
        <v>369.76420929131052</v>
      </c>
      <c r="J76" s="40">
        <v>378.91093707459925</v>
      </c>
      <c r="K76" s="40">
        <v>383.07611494563753</v>
      </c>
      <c r="L76" s="40">
        <v>388.97045725530376</v>
      </c>
      <c r="M76" s="40">
        <v>395.64191868085857</v>
      </c>
      <c r="N76" s="40">
        <v>396.72118552326361</v>
      </c>
      <c r="O76" s="40">
        <v>400.91269210938219</v>
      </c>
      <c r="P76" s="40">
        <v>404.90286531950119</v>
      </c>
      <c r="Q76" s="40">
        <v>408.26031721266884</v>
      </c>
      <c r="R76" s="40">
        <v>414.81021898300378</v>
      </c>
      <c r="S76" s="40">
        <v>420.40368498600361</v>
      </c>
      <c r="T76" s="40">
        <v>423.18225836930475</v>
      </c>
      <c r="U76" s="40">
        <v>426.30263102677219</v>
      </c>
      <c r="V76" s="40">
        <v>429.74487189696424</v>
      </c>
      <c r="W76" s="40">
        <v>430.69236868700818</v>
      </c>
      <c r="X76" s="40">
        <v>426.62004129704081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4 X22 C33:X33 C71:X71" formulaRange="1"/>
  </ignoredErrors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467</v>
      </c>
      <c r="B1" s="4" t="s">
        <v>450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109.96819585078039</v>
      </c>
      <c r="D2" s="31">
        <f t="shared" ref="D2:W2" si="1">SUM(D3,D17,D22,D25,D26,D51,D52,D71,D74,D75,D76)</f>
        <v>112.0473803362179</v>
      </c>
      <c r="E2" s="31">
        <f t="shared" si="1"/>
        <v>113.51328315459067</v>
      </c>
      <c r="F2" s="31">
        <f t="shared" si="1"/>
        <v>114.64347777068629</v>
      </c>
      <c r="G2" s="31">
        <f t="shared" si="1"/>
        <v>114.86353979462956</v>
      </c>
      <c r="H2" s="31">
        <f t="shared" si="1"/>
        <v>116.87640225531038</v>
      </c>
      <c r="I2" s="31">
        <f t="shared" si="1"/>
        <v>119.8134076485687</v>
      </c>
      <c r="J2" s="31">
        <f t="shared" si="1"/>
        <v>123.69003171015552</v>
      </c>
      <c r="K2" s="31">
        <f t="shared" si="1"/>
        <v>126.14022321585705</v>
      </c>
      <c r="L2" s="31">
        <f t="shared" si="1"/>
        <v>125.93564685442009</v>
      </c>
      <c r="M2" s="31">
        <f t="shared" si="1"/>
        <v>127.23805429109613</v>
      </c>
      <c r="N2" s="31">
        <f t="shared" si="1"/>
        <v>128.76878776350574</v>
      </c>
      <c r="O2" s="31">
        <f t="shared" si="1"/>
        <v>128.9459654585981</v>
      </c>
      <c r="P2" s="31">
        <f t="shared" si="1"/>
        <v>128.42247595148046</v>
      </c>
      <c r="Q2" s="31">
        <f t="shared" si="1"/>
        <v>128.04004936827093</v>
      </c>
      <c r="R2" s="31">
        <f t="shared" si="1"/>
        <v>128.92583313620537</v>
      </c>
      <c r="S2" s="31">
        <f t="shared" si="1"/>
        <v>128.5630556907395</v>
      </c>
      <c r="T2" s="31">
        <f t="shared" si="1"/>
        <v>128.35573528418351</v>
      </c>
      <c r="U2" s="31">
        <f t="shared" si="1"/>
        <v>127.9677810996352</v>
      </c>
      <c r="V2" s="31">
        <f t="shared" si="1"/>
        <v>128.24039405335787</v>
      </c>
      <c r="W2" s="31">
        <f t="shared" si="1"/>
        <v>128.49557276890616</v>
      </c>
      <c r="X2" s="31">
        <f t="shared" ref="X2" si="2">SUM(X3,X17,X22,X25,X26,X51,X52,X71,X74,X75,X76)</f>
        <v>128.64859496737085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0</v>
      </c>
      <c r="D26" s="37">
        <f t="shared" ref="D26:W26" si="22">SUM(D27,D33)</f>
        <v>0</v>
      </c>
      <c r="E26" s="37">
        <f t="shared" si="22"/>
        <v>0</v>
      </c>
      <c r="F26" s="37">
        <f t="shared" si="22"/>
        <v>0</v>
      </c>
      <c r="G26" s="37">
        <f t="shared" si="22"/>
        <v>0</v>
      </c>
      <c r="H26" s="37">
        <f t="shared" si="22"/>
        <v>0</v>
      </c>
      <c r="I26" s="37">
        <f t="shared" si="22"/>
        <v>0</v>
      </c>
      <c r="J26" s="37">
        <f t="shared" si="22"/>
        <v>0</v>
      </c>
      <c r="K26" s="37">
        <f t="shared" si="22"/>
        <v>0</v>
      </c>
      <c r="L26" s="37">
        <f t="shared" si="22"/>
        <v>0</v>
      </c>
      <c r="M26" s="37">
        <f t="shared" si="22"/>
        <v>0</v>
      </c>
      <c r="N26" s="37">
        <f t="shared" si="22"/>
        <v>0</v>
      </c>
      <c r="O26" s="37">
        <f t="shared" si="22"/>
        <v>0</v>
      </c>
      <c r="P26" s="37">
        <f t="shared" si="22"/>
        <v>0</v>
      </c>
      <c r="Q26" s="37">
        <f t="shared" si="22"/>
        <v>0</v>
      </c>
      <c r="R26" s="37">
        <f t="shared" si="22"/>
        <v>0</v>
      </c>
      <c r="S26" s="37">
        <f t="shared" si="22"/>
        <v>0</v>
      </c>
      <c r="T26" s="37">
        <f t="shared" si="22"/>
        <v>0</v>
      </c>
      <c r="U26" s="37">
        <f t="shared" si="22"/>
        <v>0</v>
      </c>
      <c r="V26" s="37">
        <f t="shared" si="22"/>
        <v>0</v>
      </c>
      <c r="W26" s="37">
        <f t="shared" si="22"/>
        <v>0</v>
      </c>
      <c r="X26" s="37">
        <f t="shared" ref="X26" si="23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0</v>
      </c>
      <c r="D33" s="29">
        <f t="shared" ref="D33:W33" si="28">SUM(D34:D50)</f>
        <v>0</v>
      </c>
      <c r="E33" s="29">
        <f t="shared" si="28"/>
        <v>0</v>
      </c>
      <c r="F33" s="29">
        <f t="shared" si="28"/>
        <v>0</v>
      </c>
      <c r="G33" s="29">
        <f t="shared" si="28"/>
        <v>0</v>
      </c>
      <c r="H33" s="29">
        <f t="shared" si="28"/>
        <v>0</v>
      </c>
      <c r="I33" s="29">
        <f t="shared" si="28"/>
        <v>0</v>
      </c>
      <c r="J33" s="29">
        <f t="shared" si="28"/>
        <v>0</v>
      </c>
      <c r="K33" s="29">
        <f t="shared" si="28"/>
        <v>0</v>
      </c>
      <c r="L33" s="29">
        <f t="shared" si="28"/>
        <v>0</v>
      </c>
      <c r="M33" s="29">
        <f t="shared" si="28"/>
        <v>0</v>
      </c>
      <c r="N33" s="29">
        <f t="shared" si="28"/>
        <v>0</v>
      </c>
      <c r="O33" s="29">
        <f t="shared" si="28"/>
        <v>0</v>
      </c>
      <c r="P33" s="29">
        <f t="shared" si="28"/>
        <v>0</v>
      </c>
      <c r="Q33" s="29">
        <f t="shared" si="28"/>
        <v>0</v>
      </c>
      <c r="R33" s="29">
        <f t="shared" si="28"/>
        <v>0</v>
      </c>
      <c r="S33" s="29">
        <f t="shared" si="28"/>
        <v>0</v>
      </c>
      <c r="T33" s="29">
        <f t="shared" si="28"/>
        <v>0</v>
      </c>
      <c r="U33" s="29">
        <f t="shared" si="28"/>
        <v>0</v>
      </c>
      <c r="V33" s="29">
        <f t="shared" si="28"/>
        <v>0</v>
      </c>
      <c r="W33" s="29">
        <f t="shared" si="28"/>
        <v>0</v>
      </c>
      <c r="X33" s="29">
        <f t="shared" ref="X33" si="2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0</v>
      </c>
      <c r="D52" s="37">
        <f t="shared" ref="D52:W52" si="31">SUM(D53:D70)</f>
        <v>0</v>
      </c>
      <c r="E52" s="37">
        <f t="shared" si="31"/>
        <v>0</v>
      </c>
      <c r="F52" s="37">
        <f t="shared" si="31"/>
        <v>0</v>
      </c>
      <c r="G52" s="37">
        <f t="shared" si="31"/>
        <v>0</v>
      </c>
      <c r="H52" s="37">
        <f t="shared" si="31"/>
        <v>0</v>
      </c>
      <c r="I52" s="37">
        <f t="shared" si="31"/>
        <v>0</v>
      </c>
      <c r="J52" s="37">
        <f t="shared" si="31"/>
        <v>0</v>
      </c>
      <c r="K52" s="37">
        <f t="shared" si="31"/>
        <v>0</v>
      </c>
      <c r="L52" s="37">
        <f t="shared" si="31"/>
        <v>0</v>
      </c>
      <c r="M52" s="37">
        <f t="shared" si="31"/>
        <v>0</v>
      </c>
      <c r="N52" s="37">
        <f t="shared" si="31"/>
        <v>0</v>
      </c>
      <c r="O52" s="37">
        <f t="shared" si="31"/>
        <v>0</v>
      </c>
      <c r="P52" s="37">
        <f t="shared" si="31"/>
        <v>0</v>
      </c>
      <c r="Q52" s="37">
        <f t="shared" si="31"/>
        <v>0</v>
      </c>
      <c r="R52" s="37">
        <f t="shared" si="31"/>
        <v>0</v>
      </c>
      <c r="S52" s="37">
        <f t="shared" si="31"/>
        <v>0</v>
      </c>
      <c r="T52" s="37">
        <f t="shared" si="31"/>
        <v>0</v>
      </c>
      <c r="U52" s="37">
        <f t="shared" si="31"/>
        <v>0</v>
      </c>
      <c r="V52" s="37">
        <f t="shared" si="31"/>
        <v>0</v>
      </c>
      <c r="W52" s="37">
        <f t="shared" si="31"/>
        <v>0</v>
      </c>
      <c r="X52" s="37">
        <f t="shared" ref="X52" si="32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109.96819585078039</v>
      </c>
      <c r="D76" s="40">
        <v>112.0473803362179</v>
      </c>
      <c r="E76" s="40">
        <v>113.51328315459067</v>
      </c>
      <c r="F76" s="40">
        <v>114.64347777068629</v>
      </c>
      <c r="G76" s="40">
        <v>114.86353979462956</v>
      </c>
      <c r="H76" s="40">
        <v>116.87640225531038</v>
      </c>
      <c r="I76" s="40">
        <v>119.8134076485687</v>
      </c>
      <c r="J76" s="40">
        <v>123.69003171015552</v>
      </c>
      <c r="K76" s="40">
        <v>126.14022321585705</v>
      </c>
      <c r="L76" s="40">
        <v>125.93564685442009</v>
      </c>
      <c r="M76" s="40">
        <v>127.23805429109613</v>
      </c>
      <c r="N76" s="40">
        <v>128.76878776350574</v>
      </c>
      <c r="O76" s="40">
        <v>128.9459654585981</v>
      </c>
      <c r="P76" s="40">
        <v>128.42247595148046</v>
      </c>
      <c r="Q76" s="40">
        <v>128.04004936827093</v>
      </c>
      <c r="R76" s="40">
        <v>128.92583313620537</v>
      </c>
      <c r="S76" s="40">
        <v>128.5630556907395</v>
      </c>
      <c r="T76" s="40">
        <v>128.35573528418351</v>
      </c>
      <c r="U76" s="40">
        <v>127.9677810996352</v>
      </c>
      <c r="V76" s="40">
        <v>128.24039405335787</v>
      </c>
      <c r="W76" s="40">
        <v>128.49557276890616</v>
      </c>
      <c r="X76" s="40">
        <v>128.64859496737085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466</v>
      </c>
      <c r="B1" s="4" t="s">
        <v>449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83.334293087847428</v>
      </c>
      <c r="D2" s="31">
        <f t="shared" si="0"/>
        <v>84.497664665606152</v>
      </c>
      <c r="E2" s="31">
        <f t="shared" si="0"/>
        <v>85.978140977080116</v>
      </c>
      <c r="F2" s="31">
        <f t="shared" si="0"/>
        <v>87.525845480551354</v>
      </c>
      <c r="G2" s="31">
        <f t="shared" si="0"/>
        <v>89.088279470848789</v>
      </c>
      <c r="H2" s="31">
        <f t="shared" si="0"/>
        <v>90.037467713588015</v>
      </c>
      <c r="I2" s="31">
        <f t="shared" si="0"/>
        <v>91.663641011341568</v>
      </c>
      <c r="J2" s="31">
        <f t="shared" si="0"/>
        <v>92.611479531957784</v>
      </c>
      <c r="K2" s="31">
        <f t="shared" si="0"/>
        <v>94.659493112340883</v>
      </c>
      <c r="L2" s="31">
        <f t="shared" si="0"/>
        <v>96.893902089951922</v>
      </c>
      <c r="M2" s="31">
        <f t="shared" si="0"/>
        <v>99.228635972662673</v>
      </c>
      <c r="N2" s="31">
        <f t="shared" si="0"/>
        <v>100.63546987640322</v>
      </c>
      <c r="O2" s="31">
        <f t="shared" si="0"/>
        <v>102.59615544430702</v>
      </c>
      <c r="P2" s="31">
        <f t="shared" si="0"/>
        <v>104.27742401924593</v>
      </c>
      <c r="Q2" s="31">
        <f t="shared" si="0"/>
        <v>106.46429202659166</v>
      </c>
      <c r="R2" s="31">
        <f t="shared" si="0"/>
        <v>107.20412929468924</v>
      </c>
      <c r="S2" s="31">
        <f t="shared" si="0"/>
        <v>106.13488865175265</v>
      </c>
      <c r="T2" s="31">
        <f t="shared" si="0"/>
        <v>106.66021030256013</v>
      </c>
      <c r="U2" s="31">
        <f t="shared" si="0"/>
        <v>104.50048638547612</v>
      </c>
      <c r="V2" s="31">
        <f t="shared" si="0"/>
        <v>101.8442162005941</v>
      </c>
      <c r="W2" s="31">
        <f t="shared" si="0"/>
        <v>98.447656495244601</v>
      </c>
      <c r="X2" s="31">
        <f t="shared" ref="X2" si="1">SUM(X3,X17,X22,X25,X26,X51,X52,X71,X74,X75,X76)</f>
        <v>96.165471507903035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83.334293087847428</v>
      </c>
      <c r="D76" s="40">
        <v>84.497664665606152</v>
      </c>
      <c r="E76" s="40">
        <v>85.978140977080116</v>
      </c>
      <c r="F76" s="40">
        <v>87.525845480551354</v>
      </c>
      <c r="G76" s="40">
        <v>89.088279470848789</v>
      </c>
      <c r="H76" s="40">
        <v>90.037467713588015</v>
      </c>
      <c r="I76" s="40">
        <v>91.663641011341568</v>
      </c>
      <c r="J76" s="40">
        <v>92.611479531957784</v>
      </c>
      <c r="K76" s="40">
        <v>94.659493112340883</v>
      </c>
      <c r="L76" s="40">
        <v>96.893902089951922</v>
      </c>
      <c r="M76" s="40">
        <v>99.228635972662673</v>
      </c>
      <c r="N76" s="40">
        <v>100.63546987640322</v>
      </c>
      <c r="O76" s="40">
        <v>102.59615544430702</v>
      </c>
      <c r="P76" s="40">
        <v>104.27742401924593</v>
      </c>
      <c r="Q76" s="40">
        <v>106.46429202659166</v>
      </c>
      <c r="R76" s="40">
        <v>107.20412929468924</v>
      </c>
      <c r="S76" s="40">
        <v>106.13488865175265</v>
      </c>
      <c r="T76" s="40">
        <v>106.66021030256013</v>
      </c>
      <c r="U76" s="40">
        <v>104.50048638547612</v>
      </c>
      <c r="V76" s="40">
        <v>101.8442162005941</v>
      </c>
      <c r="W76" s="40">
        <v>98.447656495244601</v>
      </c>
      <c r="X76" s="40">
        <v>96.165471507903035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465</v>
      </c>
      <c r="B1" s="4" t="s">
        <v>448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477.87407323270639</v>
      </c>
      <c r="D2" s="31">
        <f t="shared" si="0"/>
        <v>487.90359460375174</v>
      </c>
      <c r="E2" s="31">
        <f t="shared" si="0"/>
        <v>492.0208006195798</v>
      </c>
      <c r="F2" s="31">
        <f t="shared" si="0"/>
        <v>492.47730648343941</v>
      </c>
      <c r="G2" s="31">
        <f t="shared" si="0"/>
        <v>489.58589642866218</v>
      </c>
      <c r="H2" s="31">
        <f t="shared" si="0"/>
        <v>491.78553972876938</v>
      </c>
      <c r="I2" s="31">
        <f t="shared" si="0"/>
        <v>497.79118440581061</v>
      </c>
      <c r="J2" s="31">
        <f t="shared" si="0"/>
        <v>510.54411800886362</v>
      </c>
      <c r="K2" s="31">
        <f t="shared" si="0"/>
        <v>519.63456801708242</v>
      </c>
      <c r="L2" s="31">
        <f t="shared" si="0"/>
        <v>520.36310131825292</v>
      </c>
      <c r="M2" s="31">
        <f t="shared" si="0"/>
        <v>527.28791755735131</v>
      </c>
      <c r="N2" s="31">
        <f t="shared" si="0"/>
        <v>533.89170951328015</v>
      </c>
      <c r="O2" s="31">
        <f t="shared" si="0"/>
        <v>533.20268861315833</v>
      </c>
      <c r="P2" s="31">
        <f t="shared" si="0"/>
        <v>530.1296920411387</v>
      </c>
      <c r="Q2" s="31">
        <f t="shared" si="0"/>
        <v>531.32918437081719</v>
      </c>
      <c r="R2" s="31">
        <f t="shared" si="0"/>
        <v>542.94025756893677</v>
      </c>
      <c r="S2" s="31">
        <f t="shared" si="0"/>
        <v>534.55151803875651</v>
      </c>
      <c r="T2" s="31">
        <f t="shared" si="0"/>
        <v>533.39494904719299</v>
      </c>
      <c r="U2" s="31">
        <f t="shared" si="0"/>
        <v>511.25942316013106</v>
      </c>
      <c r="V2" s="31">
        <f t="shared" si="0"/>
        <v>486.26424560536753</v>
      </c>
      <c r="W2" s="31">
        <f t="shared" si="0"/>
        <v>454.95657518527884</v>
      </c>
      <c r="X2" s="31">
        <f t="shared" ref="X2" si="1">SUM(X3,X17,X22,X25,X26,X51,X52,X71,X74,X75,X76)</f>
        <v>431.96584293571982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477.87407323270639</v>
      </c>
      <c r="D76" s="40">
        <v>487.90359460375174</v>
      </c>
      <c r="E76" s="40">
        <v>492.0208006195798</v>
      </c>
      <c r="F76" s="40">
        <v>492.47730648343941</v>
      </c>
      <c r="G76" s="40">
        <v>489.58589642866218</v>
      </c>
      <c r="H76" s="40">
        <v>491.78553972876938</v>
      </c>
      <c r="I76" s="40">
        <v>497.79118440581061</v>
      </c>
      <c r="J76" s="40">
        <v>510.54411800886362</v>
      </c>
      <c r="K76" s="40">
        <v>519.63456801708242</v>
      </c>
      <c r="L76" s="40">
        <v>520.36310131825292</v>
      </c>
      <c r="M76" s="40">
        <v>527.28791755735131</v>
      </c>
      <c r="N76" s="40">
        <v>533.89170951328015</v>
      </c>
      <c r="O76" s="40">
        <v>533.20268861315833</v>
      </c>
      <c r="P76" s="40">
        <v>530.1296920411387</v>
      </c>
      <c r="Q76" s="40">
        <v>531.32918437081719</v>
      </c>
      <c r="R76" s="40">
        <v>542.94025756893677</v>
      </c>
      <c r="S76" s="40">
        <v>534.55151803875651</v>
      </c>
      <c r="T76" s="40">
        <v>533.39494904719299</v>
      </c>
      <c r="U76" s="40">
        <v>511.25942316013106</v>
      </c>
      <c r="V76" s="40">
        <v>486.26424560536753</v>
      </c>
      <c r="W76" s="40">
        <v>454.95657518527884</v>
      </c>
      <c r="X76" s="40">
        <v>431.96584293571982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464</v>
      </c>
      <c r="B1" s="4" t="s">
        <v>447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199.31064220780482</v>
      </c>
      <c r="D2" s="31">
        <f t="shared" si="0"/>
        <v>199.40675138715673</v>
      </c>
      <c r="E2" s="31">
        <f t="shared" si="0"/>
        <v>199.41751451532733</v>
      </c>
      <c r="F2" s="31">
        <f t="shared" si="0"/>
        <v>199.05714213539909</v>
      </c>
      <c r="G2" s="31">
        <f t="shared" si="0"/>
        <v>198.53398746217198</v>
      </c>
      <c r="H2" s="31">
        <f t="shared" si="0"/>
        <v>197.93140899456984</v>
      </c>
      <c r="I2" s="31">
        <f t="shared" si="0"/>
        <v>197.33452419957973</v>
      </c>
      <c r="J2" s="31">
        <f t="shared" si="0"/>
        <v>196.90741092384593</v>
      </c>
      <c r="K2" s="31">
        <f t="shared" si="0"/>
        <v>196.90462249257615</v>
      </c>
      <c r="L2" s="31">
        <f t="shared" si="0"/>
        <v>197.40256356687064</v>
      </c>
      <c r="M2" s="31">
        <f t="shared" si="0"/>
        <v>198.15304601961299</v>
      </c>
      <c r="N2" s="31">
        <f t="shared" si="0"/>
        <v>199.28043389034289</v>
      </c>
      <c r="O2" s="31">
        <f t="shared" si="0"/>
        <v>200.78424448597164</v>
      </c>
      <c r="P2" s="31">
        <f t="shared" si="0"/>
        <v>202.41665386129557</v>
      </c>
      <c r="Q2" s="31">
        <f t="shared" si="0"/>
        <v>204.5091432515097</v>
      </c>
      <c r="R2" s="31">
        <f t="shared" si="0"/>
        <v>207.82459779377666</v>
      </c>
      <c r="S2" s="31">
        <f t="shared" si="0"/>
        <v>209.98297627430961</v>
      </c>
      <c r="T2" s="31">
        <f t="shared" si="0"/>
        <v>212.22186449344744</v>
      </c>
      <c r="U2" s="31">
        <f t="shared" si="0"/>
        <v>213.92692225945913</v>
      </c>
      <c r="V2" s="31">
        <f t="shared" si="0"/>
        <v>215.1578268294208</v>
      </c>
      <c r="W2" s="31">
        <f t="shared" si="0"/>
        <v>215.71534035983933</v>
      </c>
      <c r="X2" s="31">
        <f t="shared" ref="X2" si="1">SUM(X3,X17,X22,X25,X26,X51,X52,X71,X74,X75,X76)</f>
        <v>216.2825353673546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199.31064220780482</v>
      </c>
      <c r="D76" s="40">
        <v>199.40675138715673</v>
      </c>
      <c r="E76" s="40">
        <v>199.41751451532733</v>
      </c>
      <c r="F76" s="40">
        <v>199.05714213539909</v>
      </c>
      <c r="G76" s="40">
        <v>198.53398746217198</v>
      </c>
      <c r="H76" s="40">
        <v>197.93140899456984</v>
      </c>
      <c r="I76" s="40">
        <v>197.33452419957973</v>
      </c>
      <c r="J76" s="40">
        <v>196.90741092384593</v>
      </c>
      <c r="K76" s="40">
        <v>196.90462249257615</v>
      </c>
      <c r="L76" s="40">
        <v>197.40256356687064</v>
      </c>
      <c r="M76" s="40">
        <v>198.15304601961299</v>
      </c>
      <c r="N76" s="40">
        <v>199.28043389034289</v>
      </c>
      <c r="O76" s="40">
        <v>200.78424448597164</v>
      </c>
      <c r="P76" s="40">
        <v>202.41665386129557</v>
      </c>
      <c r="Q76" s="40">
        <v>204.5091432515097</v>
      </c>
      <c r="R76" s="40">
        <v>207.82459779377666</v>
      </c>
      <c r="S76" s="40">
        <v>209.98297627430961</v>
      </c>
      <c r="T76" s="40">
        <v>212.22186449344744</v>
      </c>
      <c r="U76" s="40">
        <v>213.92692225945913</v>
      </c>
      <c r="V76" s="40">
        <v>215.1578268294208</v>
      </c>
      <c r="W76" s="40">
        <v>215.71534035983933</v>
      </c>
      <c r="X76" s="40">
        <v>216.2825353673546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463</v>
      </c>
      <c r="B1" s="4" t="s">
        <v>446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109.19535598395321</v>
      </c>
      <c r="D2" s="31">
        <f t="shared" si="0"/>
        <v>115.57255347747889</v>
      </c>
      <c r="E2" s="31">
        <f t="shared" si="0"/>
        <v>122.7886608858085</v>
      </c>
      <c r="F2" s="31">
        <f t="shared" si="0"/>
        <v>132.50928264000072</v>
      </c>
      <c r="G2" s="31">
        <f t="shared" si="0"/>
        <v>145.15655036758577</v>
      </c>
      <c r="H2" s="31">
        <f t="shared" si="0"/>
        <v>160.68982749863235</v>
      </c>
      <c r="I2" s="31">
        <f t="shared" si="0"/>
        <v>176.87464837768877</v>
      </c>
      <c r="J2" s="31">
        <f t="shared" si="0"/>
        <v>192.38228416891673</v>
      </c>
      <c r="K2" s="31">
        <f t="shared" si="0"/>
        <v>204.25960488518328</v>
      </c>
      <c r="L2" s="31">
        <f t="shared" si="0"/>
        <v>211.31720709956863</v>
      </c>
      <c r="M2" s="31">
        <f t="shared" si="0"/>
        <v>218.26208309048781</v>
      </c>
      <c r="N2" s="31">
        <f t="shared" si="0"/>
        <v>224.60336217557685</v>
      </c>
      <c r="O2" s="31">
        <f t="shared" si="0"/>
        <v>229.71629774580504</v>
      </c>
      <c r="P2" s="31">
        <f t="shared" si="0"/>
        <v>232.57731211154709</v>
      </c>
      <c r="Q2" s="31">
        <f t="shared" si="0"/>
        <v>234.67169747472926</v>
      </c>
      <c r="R2" s="31">
        <f t="shared" si="0"/>
        <v>237.92237679491561</v>
      </c>
      <c r="S2" s="31">
        <f t="shared" si="0"/>
        <v>241.35790337695568</v>
      </c>
      <c r="T2" s="31">
        <f t="shared" si="0"/>
        <v>249.67121095931898</v>
      </c>
      <c r="U2" s="31">
        <f t="shared" si="0"/>
        <v>253.29401236470491</v>
      </c>
      <c r="V2" s="31">
        <f t="shared" si="0"/>
        <v>257.20877125323517</v>
      </c>
      <c r="W2" s="31">
        <f t="shared" si="0"/>
        <v>256.07609992517115</v>
      </c>
      <c r="X2" s="31">
        <f t="shared" ref="X2" si="1">SUM(X3,X17,X22,X25,X26,X51,X52,X71,X74,X75,X76)</f>
        <v>259.71987343036471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109.19535598395321</v>
      </c>
      <c r="D76" s="40">
        <v>115.57255347747889</v>
      </c>
      <c r="E76" s="40">
        <v>122.7886608858085</v>
      </c>
      <c r="F76" s="40">
        <v>132.50928264000072</v>
      </c>
      <c r="G76" s="40">
        <v>145.15655036758577</v>
      </c>
      <c r="H76" s="40">
        <v>160.68982749863235</v>
      </c>
      <c r="I76" s="40">
        <v>176.87464837768877</v>
      </c>
      <c r="J76" s="40">
        <v>192.38228416891673</v>
      </c>
      <c r="K76" s="40">
        <v>204.25960488518328</v>
      </c>
      <c r="L76" s="40">
        <v>211.31720709956863</v>
      </c>
      <c r="M76" s="40">
        <v>218.26208309048781</v>
      </c>
      <c r="N76" s="40">
        <v>224.60336217557685</v>
      </c>
      <c r="O76" s="40">
        <v>229.71629774580504</v>
      </c>
      <c r="P76" s="40">
        <v>232.57731211154709</v>
      </c>
      <c r="Q76" s="40">
        <v>234.67169747472926</v>
      </c>
      <c r="R76" s="40">
        <v>237.92237679491561</v>
      </c>
      <c r="S76" s="40">
        <v>241.35790337695568</v>
      </c>
      <c r="T76" s="40">
        <v>249.67121095931898</v>
      </c>
      <c r="U76" s="40">
        <v>253.29401236470491</v>
      </c>
      <c r="V76" s="40">
        <v>257.20877125323517</v>
      </c>
      <c r="W76" s="40">
        <v>256.07609992517115</v>
      </c>
      <c r="X76" s="40">
        <v>259.71987343036471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462</v>
      </c>
      <c r="B1" s="4" t="s">
        <v>445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255.47637047004517</v>
      </c>
      <c r="D2" s="31">
        <f t="shared" si="0"/>
        <v>284.49424664615668</v>
      </c>
      <c r="E2" s="31">
        <f t="shared" si="0"/>
        <v>315.44738136453248</v>
      </c>
      <c r="F2" s="31">
        <f t="shared" si="0"/>
        <v>347.09031477417409</v>
      </c>
      <c r="G2" s="31">
        <f t="shared" si="0"/>
        <v>380.23430665405772</v>
      </c>
      <c r="H2" s="31">
        <f t="shared" si="0"/>
        <v>412.46622183883409</v>
      </c>
      <c r="I2" s="31">
        <f t="shared" si="0"/>
        <v>437.66369071279041</v>
      </c>
      <c r="J2" s="31">
        <f t="shared" si="0"/>
        <v>458.9339190059095</v>
      </c>
      <c r="K2" s="31">
        <f t="shared" si="0"/>
        <v>477.4431546952992</v>
      </c>
      <c r="L2" s="31">
        <f t="shared" si="0"/>
        <v>495.24046748703762</v>
      </c>
      <c r="M2" s="31">
        <f t="shared" si="0"/>
        <v>514.9470253199446</v>
      </c>
      <c r="N2" s="31">
        <f t="shared" si="0"/>
        <v>536.13461257735958</v>
      </c>
      <c r="O2" s="31">
        <f t="shared" si="0"/>
        <v>542.22245770768359</v>
      </c>
      <c r="P2" s="31">
        <f t="shared" si="0"/>
        <v>548.63733681559745</v>
      </c>
      <c r="Q2" s="31">
        <f t="shared" si="0"/>
        <v>579.04041640115202</v>
      </c>
      <c r="R2" s="31">
        <f t="shared" si="0"/>
        <v>639.08362545576063</v>
      </c>
      <c r="S2" s="31">
        <f t="shared" si="0"/>
        <v>638.56945870914649</v>
      </c>
      <c r="T2" s="31">
        <f t="shared" si="0"/>
        <v>647.5340142631029</v>
      </c>
      <c r="U2" s="31">
        <f t="shared" si="0"/>
        <v>650.9308313811822</v>
      </c>
      <c r="V2" s="31">
        <f t="shared" si="0"/>
        <v>663.60254980999127</v>
      </c>
      <c r="W2" s="31">
        <f t="shared" si="0"/>
        <v>665.23179259956612</v>
      </c>
      <c r="X2" s="31">
        <f t="shared" ref="X2" si="1">SUM(X3,X17,X22,X25,X26,X51,X52,X71,X74,X75,X76)</f>
        <v>676.14601487752225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255.47637047004517</v>
      </c>
      <c r="D76" s="40">
        <v>284.49424664615668</v>
      </c>
      <c r="E76" s="40">
        <v>315.44738136453248</v>
      </c>
      <c r="F76" s="40">
        <v>347.09031477417409</v>
      </c>
      <c r="G76" s="40">
        <v>380.23430665405772</v>
      </c>
      <c r="H76" s="40">
        <v>412.46622183883409</v>
      </c>
      <c r="I76" s="40">
        <v>437.66369071279041</v>
      </c>
      <c r="J76" s="40">
        <v>458.9339190059095</v>
      </c>
      <c r="K76" s="40">
        <v>477.4431546952992</v>
      </c>
      <c r="L76" s="40">
        <v>495.24046748703762</v>
      </c>
      <c r="M76" s="40">
        <v>514.9470253199446</v>
      </c>
      <c r="N76" s="40">
        <v>536.13461257735958</v>
      </c>
      <c r="O76" s="40">
        <v>542.22245770768359</v>
      </c>
      <c r="P76" s="40">
        <v>548.63733681559745</v>
      </c>
      <c r="Q76" s="40">
        <v>579.04041640115202</v>
      </c>
      <c r="R76" s="40">
        <v>639.08362545576063</v>
      </c>
      <c r="S76" s="40">
        <v>638.56945870914649</v>
      </c>
      <c r="T76" s="40">
        <v>647.5340142631029</v>
      </c>
      <c r="U76" s="40">
        <v>650.9308313811822</v>
      </c>
      <c r="V76" s="40">
        <v>663.60254980999127</v>
      </c>
      <c r="W76" s="40">
        <v>665.23179259956612</v>
      </c>
      <c r="X76" s="40">
        <v>676.14601487752225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71:X71 X22 X33" formulaRange="1"/>
  </ignoredErrors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204</v>
      </c>
      <c r="B1" s="4" t="s">
        <v>231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10823.180223559757</v>
      </c>
      <c r="D2" s="31">
        <f t="shared" si="0"/>
        <v>11402.095442820289</v>
      </c>
      <c r="E2" s="31">
        <f t="shared" si="0"/>
        <v>11130.70928632846</v>
      </c>
      <c r="F2" s="31">
        <f t="shared" si="0"/>
        <v>11403.216251074802</v>
      </c>
      <c r="G2" s="31">
        <f t="shared" si="0"/>
        <v>11035.364058469471</v>
      </c>
      <c r="H2" s="31">
        <f t="shared" si="0"/>
        <v>10737.764746345658</v>
      </c>
      <c r="I2" s="31">
        <f t="shared" si="0"/>
        <v>10844.837403267409</v>
      </c>
      <c r="J2" s="31">
        <f t="shared" si="0"/>
        <v>9972.1196904557182</v>
      </c>
      <c r="K2" s="31">
        <f t="shared" si="0"/>
        <v>11019.501891659505</v>
      </c>
      <c r="L2" s="31">
        <f t="shared" si="0"/>
        <v>11027.900773860703</v>
      </c>
      <c r="M2" s="31">
        <f t="shared" si="0"/>
        <v>12480.143508168527</v>
      </c>
      <c r="N2" s="31">
        <f t="shared" si="0"/>
        <v>10280.979793637143</v>
      </c>
      <c r="O2" s="31">
        <f t="shared" si="0"/>
        <v>10866.787188306109</v>
      </c>
      <c r="P2" s="31">
        <f t="shared" si="0"/>
        <v>11412.548667239898</v>
      </c>
      <c r="Q2" s="31">
        <f t="shared" si="0"/>
        <v>9116.9544282029274</v>
      </c>
      <c r="R2" s="31">
        <f t="shared" si="0"/>
        <v>9508.987704213243</v>
      </c>
      <c r="S2" s="31">
        <f t="shared" si="0"/>
        <v>9787.4410146173686</v>
      </c>
      <c r="T2" s="31">
        <f t="shared" si="0"/>
        <v>9559.9201203783286</v>
      </c>
      <c r="U2" s="31">
        <f t="shared" si="0"/>
        <v>9527.2471195184826</v>
      </c>
      <c r="V2" s="31">
        <f t="shared" si="0"/>
        <v>9306.9969045571816</v>
      </c>
      <c r="W2" s="31">
        <f t="shared" si="0"/>
        <v>9090.3832330180558</v>
      </c>
      <c r="X2" s="31">
        <f t="shared" ref="X2" si="1">SUM(X3,X17,X22,X25,X26,X51,X52,X71,X74,X75,X76)</f>
        <v>10069.721926053317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2">SUM(C4,C8,C11)</f>
        <v>2.099484092863285</v>
      </c>
      <c r="D3" s="34">
        <f t="shared" ref="D3:W3" si="3">SUM(D4,D8,D11)</f>
        <v>1.877386070507308</v>
      </c>
      <c r="E3" s="34">
        <f t="shared" si="3"/>
        <v>1.8773860705073087</v>
      </c>
      <c r="F3" s="34">
        <f t="shared" si="3"/>
        <v>1.8773860705073084</v>
      </c>
      <c r="G3" s="34">
        <f t="shared" si="3"/>
        <v>1.1775580395528806</v>
      </c>
      <c r="H3" s="34">
        <f t="shared" si="3"/>
        <v>1.1775580395528804</v>
      </c>
      <c r="I3" s="34">
        <f t="shared" si="3"/>
        <v>1.1775580395528802</v>
      </c>
      <c r="J3" s="34">
        <f t="shared" si="3"/>
        <v>1.4331040412725706</v>
      </c>
      <c r="K3" s="34">
        <f t="shared" si="3"/>
        <v>6.3318142734307798</v>
      </c>
      <c r="L3" s="34">
        <f t="shared" si="3"/>
        <v>1.910748065348236</v>
      </c>
      <c r="M3" s="34">
        <f t="shared" si="3"/>
        <v>1.910748065348236</v>
      </c>
      <c r="N3" s="34">
        <f t="shared" si="3"/>
        <v>1.9107480653482374</v>
      </c>
      <c r="O3" s="34">
        <f t="shared" si="3"/>
        <v>1.9107480653482367</v>
      </c>
      <c r="P3" s="34">
        <f t="shared" si="3"/>
        <v>0.95537403267411847</v>
      </c>
      <c r="Q3" s="34">
        <f t="shared" si="3"/>
        <v>0.63172828890799659</v>
      </c>
      <c r="R3" s="34">
        <f t="shared" si="3"/>
        <v>0.54239036973344801</v>
      </c>
      <c r="S3" s="34">
        <f t="shared" si="3"/>
        <v>1.0778159931212383</v>
      </c>
      <c r="T3" s="34">
        <f t="shared" si="3"/>
        <v>1.1263972484952711</v>
      </c>
      <c r="U3" s="34">
        <f t="shared" si="3"/>
        <v>1.0124677558039559</v>
      </c>
      <c r="V3" s="34">
        <f t="shared" si="3"/>
        <v>1.1206362854686154</v>
      </c>
      <c r="W3" s="34">
        <f t="shared" si="3"/>
        <v>0.34488392089423903</v>
      </c>
      <c r="X3" s="34">
        <f t="shared" ref="X3" si="4">SUM(X4,X8,X11)</f>
        <v>0.37850386930352525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5">SUM(C5:C7)</f>
        <v>2.099484092863285</v>
      </c>
      <c r="D4" s="29">
        <f t="shared" ref="D4:W4" si="6">SUM(D5:D7)</f>
        <v>1.3996560619088558</v>
      </c>
      <c r="E4" s="29">
        <f t="shared" si="6"/>
        <v>1.3996560619088563</v>
      </c>
      <c r="F4" s="29">
        <f t="shared" si="6"/>
        <v>0.69982803095442814</v>
      </c>
      <c r="G4" s="29">
        <f t="shared" si="6"/>
        <v>0.69982803095442825</v>
      </c>
      <c r="H4" s="29">
        <f t="shared" si="6"/>
        <v>0.69982803095442814</v>
      </c>
      <c r="I4" s="29">
        <f t="shared" si="6"/>
        <v>0.69982803095442803</v>
      </c>
      <c r="J4" s="29">
        <f t="shared" si="6"/>
        <v>0</v>
      </c>
      <c r="K4" s="29">
        <f t="shared" si="6"/>
        <v>0</v>
      </c>
      <c r="L4" s="29">
        <f t="shared" si="6"/>
        <v>0</v>
      </c>
      <c r="M4" s="29">
        <f t="shared" si="6"/>
        <v>0</v>
      </c>
      <c r="N4" s="29">
        <f t="shared" si="6"/>
        <v>0</v>
      </c>
      <c r="O4" s="29">
        <f t="shared" si="6"/>
        <v>0</v>
      </c>
      <c r="P4" s="29">
        <f t="shared" si="6"/>
        <v>0</v>
      </c>
      <c r="Q4" s="29">
        <f t="shared" si="6"/>
        <v>0.15399828030954429</v>
      </c>
      <c r="R4" s="29">
        <f t="shared" si="6"/>
        <v>0.1371453138435082</v>
      </c>
      <c r="S4" s="29">
        <f t="shared" si="6"/>
        <v>0.12390369733447983</v>
      </c>
      <c r="T4" s="29">
        <f t="shared" si="6"/>
        <v>0.11126397248495276</v>
      </c>
      <c r="U4" s="29">
        <f t="shared" si="6"/>
        <v>0.10008598452278594</v>
      </c>
      <c r="V4" s="29">
        <f t="shared" si="6"/>
        <v>9.0283748925193447E-2</v>
      </c>
      <c r="W4" s="29">
        <f t="shared" si="6"/>
        <v>8.116938950988821E-2</v>
      </c>
      <c r="X4" s="29">
        <f t="shared" ref="X4" si="7">SUM(X5:X7)</f>
        <v>7.2742906276870148E-2</v>
      </c>
    </row>
    <row r="5" spans="1:24" ht="11.25" customHeight="1" x14ac:dyDescent="0.2">
      <c r="A5" s="41" t="s">
        <v>5</v>
      </c>
      <c r="B5" s="9" t="s">
        <v>6</v>
      </c>
      <c r="C5" s="10">
        <f>FC_OTH_HH_SH_E!C5+FC_OTH_HH_SC_E!C5+FC_OTH_HH_WH_E!C5+FC_OTH_HH_CO_E!C5+FC_OTH_HH_RF_E!C5+FC_OTH_HH_WM_E!C5+FC_OTH_HH_DR_E!C5+FC_OTH_HH_DW_E!C5+FC_OTH_HH_TV_E!C5+FC_OTH_HH_IT_E!C5+FC_OTH_HH_LI_E!C5+FC_OTH_HH_OA_E!C5</f>
        <v>2.099484092863285</v>
      </c>
      <c r="D5" s="10">
        <f>FC_OTH_HH_SH_E!D5+FC_OTH_HH_SC_E!D5+FC_OTH_HH_WH_E!D5+FC_OTH_HH_CO_E!D5+FC_OTH_HH_RF_E!D5+FC_OTH_HH_WM_E!D5+FC_OTH_HH_DR_E!D5+FC_OTH_HH_DW_E!D5+FC_OTH_HH_TV_E!D5+FC_OTH_HH_IT_E!D5+FC_OTH_HH_LI_E!D5+FC_OTH_HH_OA_E!D5</f>
        <v>1.3996560619088558</v>
      </c>
      <c r="E5" s="10">
        <f>FC_OTH_HH_SH_E!E5+FC_OTH_HH_SC_E!E5+FC_OTH_HH_WH_E!E5+FC_OTH_HH_CO_E!E5+FC_OTH_HH_RF_E!E5+FC_OTH_HH_WM_E!E5+FC_OTH_HH_DR_E!E5+FC_OTH_HH_DW_E!E5+FC_OTH_HH_TV_E!E5+FC_OTH_HH_IT_E!E5+FC_OTH_HH_LI_E!E5+FC_OTH_HH_OA_E!E5</f>
        <v>1.3996560619088563</v>
      </c>
      <c r="F5" s="10">
        <f>FC_OTH_HH_SH_E!F5+FC_OTH_HH_SC_E!F5+FC_OTH_HH_WH_E!F5+FC_OTH_HH_CO_E!F5+FC_OTH_HH_RF_E!F5+FC_OTH_HH_WM_E!F5+FC_OTH_HH_DR_E!F5+FC_OTH_HH_DW_E!F5+FC_OTH_HH_TV_E!F5+FC_OTH_HH_IT_E!F5+FC_OTH_HH_LI_E!F5+FC_OTH_HH_OA_E!F5</f>
        <v>0.69982803095442814</v>
      </c>
      <c r="G5" s="10">
        <f>FC_OTH_HH_SH_E!G5+FC_OTH_HH_SC_E!G5+FC_OTH_HH_WH_E!G5+FC_OTH_HH_CO_E!G5+FC_OTH_HH_RF_E!G5+FC_OTH_HH_WM_E!G5+FC_OTH_HH_DR_E!G5+FC_OTH_HH_DW_E!G5+FC_OTH_HH_TV_E!G5+FC_OTH_HH_IT_E!G5+FC_OTH_HH_LI_E!G5+FC_OTH_HH_OA_E!G5</f>
        <v>0.69982803095442825</v>
      </c>
      <c r="H5" s="10">
        <f>FC_OTH_HH_SH_E!H5+FC_OTH_HH_SC_E!H5+FC_OTH_HH_WH_E!H5+FC_OTH_HH_CO_E!H5+FC_OTH_HH_RF_E!H5+FC_OTH_HH_WM_E!H5+FC_OTH_HH_DR_E!H5+FC_OTH_HH_DW_E!H5+FC_OTH_HH_TV_E!H5+FC_OTH_HH_IT_E!H5+FC_OTH_HH_LI_E!H5+FC_OTH_HH_OA_E!H5</f>
        <v>0.69982803095442814</v>
      </c>
      <c r="I5" s="10">
        <f>FC_OTH_HH_SH_E!I5+FC_OTH_HH_SC_E!I5+FC_OTH_HH_WH_E!I5+FC_OTH_HH_CO_E!I5+FC_OTH_HH_RF_E!I5+FC_OTH_HH_WM_E!I5+FC_OTH_HH_DR_E!I5+FC_OTH_HH_DW_E!I5+FC_OTH_HH_TV_E!I5+FC_OTH_HH_IT_E!I5+FC_OTH_HH_LI_E!I5+FC_OTH_HH_OA_E!I5</f>
        <v>0.69982803095442803</v>
      </c>
      <c r="J5" s="10">
        <f>FC_OTH_HH_SH_E!J5+FC_OTH_HH_SC_E!J5+FC_OTH_HH_WH_E!J5+FC_OTH_HH_CO_E!J5+FC_OTH_HH_RF_E!J5+FC_OTH_HH_WM_E!J5+FC_OTH_HH_DR_E!J5+FC_OTH_HH_DW_E!J5+FC_OTH_HH_TV_E!J5+FC_OTH_HH_IT_E!J5+FC_OTH_HH_LI_E!J5+FC_OTH_HH_OA_E!J5</f>
        <v>0</v>
      </c>
      <c r="K5" s="10">
        <f>FC_OTH_HH_SH_E!K5+FC_OTH_HH_SC_E!K5+FC_OTH_HH_WH_E!K5+FC_OTH_HH_CO_E!K5+FC_OTH_HH_RF_E!K5+FC_OTH_HH_WM_E!K5+FC_OTH_HH_DR_E!K5+FC_OTH_HH_DW_E!K5+FC_OTH_HH_TV_E!K5+FC_OTH_HH_IT_E!K5+FC_OTH_HH_LI_E!K5+FC_OTH_HH_OA_E!K5</f>
        <v>0</v>
      </c>
      <c r="L5" s="10">
        <f>FC_OTH_HH_SH_E!L5+FC_OTH_HH_SC_E!L5+FC_OTH_HH_WH_E!L5+FC_OTH_HH_CO_E!L5+FC_OTH_HH_RF_E!L5+FC_OTH_HH_WM_E!L5+FC_OTH_HH_DR_E!L5+FC_OTH_HH_DW_E!L5+FC_OTH_HH_TV_E!L5+FC_OTH_HH_IT_E!L5+FC_OTH_HH_LI_E!L5+FC_OTH_HH_OA_E!L5</f>
        <v>0</v>
      </c>
      <c r="M5" s="10">
        <f>FC_OTH_HH_SH_E!M5+FC_OTH_HH_SC_E!M5+FC_OTH_HH_WH_E!M5+FC_OTH_HH_CO_E!M5+FC_OTH_HH_RF_E!M5+FC_OTH_HH_WM_E!M5+FC_OTH_HH_DR_E!M5+FC_OTH_HH_DW_E!M5+FC_OTH_HH_TV_E!M5+FC_OTH_HH_IT_E!M5+FC_OTH_HH_LI_E!M5+FC_OTH_HH_OA_E!M5</f>
        <v>0</v>
      </c>
      <c r="N5" s="10">
        <f>FC_OTH_HH_SH_E!N5+FC_OTH_HH_SC_E!N5+FC_OTH_HH_WH_E!N5+FC_OTH_HH_CO_E!N5+FC_OTH_HH_RF_E!N5+FC_OTH_HH_WM_E!N5+FC_OTH_HH_DR_E!N5+FC_OTH_HH_DW_E!N5+FC_OTH_HH_TV_E!N5+FC_OTH_HH_IT_E!N5+FC_OTH_HH_LI_E!N5+FC_OTH_HH_OA_E!N5</f>
        <v>0</v>
      </c>
      <c r="O5" s="10">
        <f>FC_OTH_HH_SH_E!O5+FC_OTH_HH_SC_E!O5+FC_OTH_HH_WH_E!O5+FC_OTH_HH_CO_E!O5+FC_OTH_HH_RF_E!O5+FC_OTH_HH_WM_E!O5+FC_OTH_HH_DR_E!O5+FC_OTH_HH_DW_E!O5+FC_OTH_HH_TV_E!O5+FC_OTH_HH_IT_E!O5+FC_OTH_HH_LI_E!O5+FC_OTH_HH_OA_E!O5</f>
        <v>0</v>
      </c>
      <c r="P5" s="10">
        <f>FC_OTH_HH_SH_E!P5+FC_OTH_HH_SC_E!P5+FC_OTH_HH_WH_E!P5+FC_OTH_HH_CO_E!P5+FC_OTH_HH_RF_E!P5+FC_OTH_HH_WM_E!P5+FC_OTH_HH_DR_E!P5+FC_OTH_HH_DW_E!P5+FC_OTH_HH_TV_E!P5+FC_OTH_HH_IT_E!P5+FC_OTH_HH_LI_E!P5+FC_OTH_HH_OA_E!P5</f>
        <v>0</v>
      </c>
      <c r="Q5" s="10">
        <f>FC_OTH_HH_SH_E!Q5+FC_OTH_HH_SC_E!Q5+FC_OTH_HH_WH_E!Q5+FC_OTH_HH_CO_E!Q5+FC_OTH_HH_RF_E!Q5+FC_OTH_HH_WM_E!Q5+FC_OTH_HH_DR_E!Q5+FC_OTH_HH_DW_E!Q5+FC_OTH_HH_TV_E!Q5+FC_OTH_HH_IT_E!Q5+FC_OTH_HH_LI_E!Q5+FC_OTH_HH_OA_E!Q5</f>
        <v>0.15399828030954429</v>
      </c>
      <c r="R5" s="10">
        <f>FC_OTH_HH_SH_E!R5+FC_OTH_HH_SC_E!R5+FC_OTH_HH_WH_E!R5+FC_OTH_HH_CO_E!R5+FC_OTH_HH_RF_E!R5+FC_OTH_HH_WM_E!R5+FC_OTH_HH_DR_E!R5+FC_OTH_HH_DW_E!R5+FC_OTH_HH_TV_E!R5+FC_OTH_HH_IT_E!R5+FC_OTH_HH_LI_E!R5+FC_OTH_HH_OA_E!R5</f>
        <v>0.1371453138435082</v>
      </c>
      <c r="S5" s="10">
        <f>FC_OTH_HH_SH_E!S5+FC_OTH_HH_SC_E!S5+FC_OTH_HH_WH_E!S5+FC_OTH_HH_CO_E!S5+FC_OTH_HH_RF_E!S5+FC_OTH_HH_WM_E!S5+FC_OTH_HH_DR_E!S5+FC_OTH_HH_DW_E!S5+FC_OTH_HH_TV_E!S5+FC_OTH_HH_IT_E!S5+FC_OTH_HH_LI_E!S5+FC_OTH_HH_OA_E!S5</f>
        <v>0.12390369733447983</v>
      </c>
      <c r="T5" s="10">
        <f>FC_OTH_HH_SH_E!T5+FC_OTH_HH_SC_E!T5+FC_OTH_HH_WH_E!T5+FC_OTH_HH_CO_E!T5+FC_OTH_HH_RF_E!T5+FC_OTH_HH_WM_E!T5+FC_OTH_HH_DR_E!T5+FC_OTH_HH_DW_E!T5+FC_OTH_HH_TV_E!T5+FC_OTH_HH_IT_E!T5+FC_OTH_HH_LI_E!T5+FC_OTH_HH_OA_E!T5</f>
        <v>0.11126397248495276</v>
      </c>
      <c r="U5" s="10">
        <f>FC_OTH_HH_SH_E!U5+FC_OTH_HH_SC_E!U5+FC_OTH_HH_WH_E!U5+FC_OTH_HH_CO_E!U5+FC_OTH_HH_RF_E!U5+FC_OTH_HH_WM_E!U5+FC_OTH_HH_DR_E!U5+FC_OTH_HH_DW_E!U5+FC_OTH_HH_TV_E!U5+FC_OTH_HH_IT_E!U5+FC_OTH_HH_LI_E!U5+FC_OTH_HH_OA_E!U5</f>
        <v>0.10008598452278594</v>
      </c>
      <c r="V5" s="10">
        <f>FC_OTH_HH_SH_E!V5+FC_OTH_HH_SC_E!V5+FC_OTH_HH_WH_E!V5+FC_OTH_HH_CO_E!V5+FC_OTH_HH_RF_E!V5+FC_OTH_HH_WM_E!V5+FC_OTH_HH_DR_E!V5+FC_OTH_HH_DW_E!V5+FC_OTH_HH_TV_E!V5+FC_OTH_HH_IT_E!V5+FC_OTH_HH_LI_E!V5+FC_OTH_HH_OA_E!V5</f>
        <v>9.0283748925193447E-2</v>
      </c>
      <c r="W5" s="10">
        <f>FC_OTH_HH_SH_E!W5+FC_OTH_HH_SC_E!W5+FC_OTH_HH_WH_E!W5+FC_OTH_HH_CO_E!W5+FC_OTH_HH_RF_E!W5+FC_OTH_HH_WM_E!W5+FC_OTH_HH_DR_E!W5+FC_OTH_HH_DW_E!W5+FC_OTH_HH_TV_E!W5+FC_OTH_HH_IT_E!W5+FC_OTH_HH_LI_E!W5+FC_OTH_HH_OA_E!W5</f>
        <v>8.116938950988821E-2</v>
      </c>
      <c r="X5" s="10">
        <f>FC_OTH_HH_SH_E!X5+FC_OTH_HH_SC_E!X5+FC_OTH_HH_WH_E!X5+FC_OTH_HH_CO_E!X5+FC_OTH_HH_RF_E!X5+FC_OTH_HH_WM_E!X5+FC_OTH_HH_DR_E!X5+FC_OTH_HH_DW_E!X5+FC_OTH_HH_TV_E!X5+FC_OTH_HH_IT_E!X5+FC_OTH_HH_LI_E!X5+FC_OTH_HH_OA_E!X5</f>
        <v>7.2742906276870148E-2</v>
      </c>
    </row>
    <row r="6" spans="1:24" ht="11.25" customHeight="1" x14ac:dyDescent="0.2">
      <c r="A6" s="41" t="s">
        <v>7</v>
      </c>
      <c r="B6" s="9" t="s">
        <v>8</v>
      </c>
      <c r="C6" s="10">
        <f>FC_OTH_HH_SH_E!C6+FC_OTH_HH_SC_E!C6+FC_OTH_HH_WH_E!C6+FC_OTH_HH_CO_E!C6+FC_OTH_HH_RF_E!C6+FC_OTH_HH_WM_E!C6+FC_OTH_HH_DR_E!C6+FC_OTH_HH_DW_E!C6+FC_OTH_HH_TV_E!C6+FC_OTH_HH_IT_E!C6+FC_OTH_HH_LI_E!C6+FC_OTH_HH_OA_E!C6</f>
        <v>0</v>
      </c>
      <c r="D6" s="10">
        <f>FC_OTH_HH_SH_E!D6+FC_OTH_HH_SC_E!D6+FC_OTH_HH_WH_E!D6+FC_OTH_HH_CO_E!D6+FC_OTH_HH_RF_E!D6+FC_OTH_HH_WM_E!D6+FC_OTH_HH_DR_E!D6+FC_OTH_HH_DW_E!D6+FC_OTH_HH_TV_E!D6+FC_OTH_HH_IT_E!D6+FC_OTH_HH_LI_E!D6+FC_OTH_HH_OA_E!D6</f>
        <v>0</v>
      </c>
      <c r="E6" s="10">
        <f>FC_OTH_HH_SH_E!E6+FC_OTH_HH_SC_E!E6+FC_OTH_HH_WH_E!E6+FC_OTH_HH_CO_E!E6+FC_OTH_HH_RF_E!E6+FC_OTH_HH_WM_E!E6+FC_OTH_HH_DR_E!E6+FC_OTH_HH_DW_E!E6+FC_OTH_HH_TV_E!E6+FC_OTH_HH_IT_E!E6+FC_OTH_HH_LI_E!E6+FC_OTH_HH_OA_E!E6</f>
        <v>0</v>
      </c>
      <c r="F6" s="10">
        <f>FC_OTH_HH_SH_E!F6+FC_OTH_HH_SC_E!F6+FC_OTH_HH_WH_E!F6+FC_OTH_HH_CO_E!F6+FC_OTH_HH_RF_E!F6+FC_OTH_HH_WM_E!F6+FC_OTH_HH_DR_E!F6+FC_OTH_HH_DW_E!F6+FC_OTH_HH_TV_E!F6+FC_OTH_HH_IT_E!F6+FC_OTH_HH_LI_E!F6+FC_OTH_HH_OA_E!F6</f>
        <v>0</v>
      </c>
      <c r="G6" s="10">
        <f>FC_OTH_HH_SH_E!G6+FC_OTH_HH_SC_E!G6+FC_OTH_HH_WH_E!G6+FC_OTH_HH_CO_E!G6+FC_OTH_HH_RF_E!G6+FC_OTH_HH_WM_E!G6+FC_OTH_HH_DR_E!G6+FC_OTH_HH_DW_E!G6+FC_OTH_HH_TV_E!G6+FC_OTH_HH_IT_E!G6+FC_OTH_HH_LI_E!G6+FC_OTH_HH_OA_E!G6</f>
        <v>0</v>
      </c>
      <c r="H6" s="10">
        <f>FC_OTH_HH_SH_E!H6+FC_OTH_HH_SC_E!H6+FC_OTH_HH_WH_E!H6+FC_OTH_HH_CO_E!H6+FC_OTH_HH_RF_E!H6+FC_OTH_HH_WM_E!H6+FC_OTH_HH_DR_E!H6+FC_OTH_HH_DW_E!H6+FC_OTH_HH_TV_E!H6+FC_OTH_HH_IT_E!H6+FC_OTH_HH_LI_E!H6+FC_OTH_HH_OA_E!H6</f>
        <v>0</v>
      </c>
      <c r="I6" s="10">
        <f>FC_OTH_HH_SH_E!I6+FC_OTH_HH_SC_E!I6+FC_OTH_HH_WH_E!I6+FC_OTH_HH_CO_E!I6+FC_OTH_HH_RF_E!I6+FC_OTH_HH_WM_E!I6+FC_OTH_HH_DR_E!I6+FC_OTH_HH_DW_E!I6+FC_OTH_HH_TV_E!I6+FC_OTH_HH_IT_E!I6+FC_OTH_HH_LI_E!I6+FC_OTH_HH_OA_E!I6</f>
        <v>0</v>
      </c>
      <c r="J6" s="10">
        <f>FC_OTH_HH_SH_E!J6+FC_OTH_HH_SC_E!J6+FC_OTH_HH_WH_E!J6+FC_OTH_HH_CO_E!J6+FC_OTH_HH_RF_E!J6+FC_OTH_HH_WM_E!J6+FC_OTH_HH_DR_E!J6+FC_OTH_HH_DW_E!J6+FC_OTH_HH_TV_E!J6+FC_OTH_HH_IT_E!J6+FC_OTH_HH_LI_E!J6+FC_OTH_HH_OA_E!J6</f>
        <v>0</v>
      </c>
      <c r="K6" s="10">
        <f>FC_OTH_HH_SH_E!K6+FC_OTH_HH_SC_E!K6+FC_OTH_HH_WH_E!K6+FC_OTH_HH_CO_E!K6+FC_OTH_HH_RF_E!K6+FC_OTH_HH_WM_E!K6+FC_OTH_HH_DR_E!K6+FC_OTH_HH_DW_E!K6+FC_OTH_HH_TV_E!K6+FC_OTH_HH_IT_E!K6+FC_OTH_HH_LI_E!K6+FC_OTH_HH_OA_E!K6</f>
        <v>0</v>
      </c>
      <c r="L6" s="10">
        <f>FC_OTH_HH_SH_E!L6+FC_OTH_HH_SC_E!L6+FC_OTH_HH_WH_E!L6+FC_OTH_HH_CO_E!L6+FC_OTH_HH_RF_E!L6+FC_OTH_HH_WM_E!L6+FC_OTH_HH_DR_E!L6+FC_OTH_HH_DW_E!L6+FC_OTH_HH_TV_E!L6+FC_OTH_HH_IT_E!L6+FC_OTH_HH_LI_E!L6+FC_OTH_HH_OA_E!L6</f>
        <v>0</v>
      </c>
      <c r="M6" s="10">
        <f>FC_OTH_HH_SH_E!M6+FC_OTH_HH_SC_E!M6+FC_OTH_HH_WH_E!M6+FC_OTH_HH_CO_E!M6+FC_OTH_HH_RF_E!M6+FC_OTH_HH_WM_E!M6+FC_OTH_HH_DR_E!M6+FC_OTH_HH_DW_E!M6+FC_OTH_HH_TV_E!M6+FC_OTH_HH_IT_E!M6+FC_OTH_HH_LI_E!M6+FC_OTH_HH_OA_E!M6</f>
        <v>0</v>
      </c>
      <c r="N6" s="10">
        <f>FC_OTH_HH_SH_E!N6+FC_OTH_HH_SC_E!N6+FC_OTH_HH_WH_E!N6+FC_OTH_HH_CO_E!N6+FC_OTH_HH_RF_E!N6+FC_OTH_HH_WM_E!N6+FC_OTH_HH_DR_E!N6+FC_OTH_HH_DW_E!N6+FC_OTH_HH_TV_E!N6+FC_OTH_HH_IT_E!N6+FC_OTH_HH_LI_E!N6+FC_OTH_HH_OA_E!N6</f>
        <v>0</v>
      </c>
      <c r="O6" s="10">
        <f>FC_OTH_HH_SH_E!O6+FC_OTH_HH_SC_E!O6+FC_OTH_HH_WH_E!O6+FC_OTH_HH_CO_E!O6+FC_OTH_HH_RF_E!O6+FC_OTH_HH_WM_E!O6+FC_OTH_HH_DR_E!O6+FC_OTH_HH_DW_E!O6+FC_OTH_HH_TV_E!O6+FC_OTH_HH_IT_E!O6+FC_OTH_HH_LI_E!O6+FC_OTH_HH_OA_E!O6</f>
        <v>0</v>
      </c>
      <c r="P6" s="10">
        <f>FC_OTH_HH_SH_E!P6+FC_OTH_HH_SC_E!P6+FC_OTH_HH_WH_E!P6+FC_OTH_HH_CO_E!P6+FC_OTH_HH_RF_E!P6+FC_OTH_HH_WM_E!P6+FC_OTH_HH_DR_E!P6+FC_OTH_HH_DW_E!P6+FC_OTH_HH_TV_E!P6+FC_OTH_HH_IT_E!P6+FC_OTH_HH_LI_E!P6+FC_OTH_HH_OA_E!P6</f>
        <v>0</v>
      </c>
      <c r="Q6" s="10">
        <f>FC_OTH_HH_SH_E!Q6+FC_OTH_HH_SC_E!Q6+FC_OTH_HH_WH_E!Q6+FC_OTH_HH_CO_E!Q6+FC_OTH_HH_RF_E!Q6+FC_OTH_HH_WM_E!Q6+FC_OTH_HH_DR_E!Q6+FC_OTH_HH_DW_E!Q6+FC_OTH_HH_TV_E!Q6+FC_OTH_HH_IT_E!Q6+FC_OTH_HH_LI_E!Q6+FC_OTH_HH_OA_E!Q6</f>
        <v>0</v>
      </c>
      <c r="R6" s="10">
        <f>FC_OTH_HH_SH_E!R6+FC_OTH_HH_SC_E!R6+FC_OTH_HH_WH_E!R6+FC_OTH_HH_CO_E!R6+FC_OTH_HH_RF_E!R6+FC_OTH_HH_WM_E!R6+FC_OTH_HH_DR_E!R6+FC_OTH_HH_DW_E!R6+FC_OTH_HH_TV_E!R6+FC_OTH_HH_IT_E!R6+FC_OTH_HH_LI_E!R6+FC_OTH_HH_OA_E!R6</f>
        <v>0</v>
      </c>
      <c r="S6" s="10">
        <f>FC_OTH_HH_SH_E!S6+FC_OTH_HH_SC_E!S6+FC_OTH_HH_WH_E!S6+FC_OTH_HH_CO_E!S6+FC_OTH_HH_RF_E!S6+FC_OTH_HH_WM_E!S6+FC_OTH_HH_DR_E!S6+FC_OTH_HH_DW_E!S6+FC_OTH_HH_TV_E!S6+FC_OTH_HH_IT_E!S6+FC_OTH_HH_LI_E!S6+FC_OTH_HH_OA_E!S6</f>
        <v>0</v>
      </c>
      <c r="T6" s="10">
        <f>FC_OTH_HH_SH_E!T6+FC_OTH_HH_SC_E!T6+FC_OTH_HH_WH_E!T6+FC_OTH_HH_CO_E!T6+FC_OTH_HH_RF_E!T6+FC_OTH_HH_WM_E!T6+FC_OTH_HH_DR_E!T6+FC_OTH_HH_DW_E!T6+FC_OTH_HH_TV_E!T6+FC_OTH_HH_IT_E!T6+FC_OTH_HH_LI_E!T6+FC_OTH_HH_OA_E!T6</f>
        <v>0</v>
      </c>
      <c r="U6" s="10">
        <f>FC_OTH_HH_SH_E!U6+FC_OTH_HH_SC_E!U6+FC_OTH_HH_WH_E!U6+FC_OTH_HH_CO_E!U6+FC_OTH_HH_RF_E!U6+FC_OTH_HH_WM_E!U6+FC_OTH_HH_DR_E!U6+FC_OTH_HH_DW_E!U6+FC_OTH_HH_TV_E!U6+FC_OTH_HH_IT_E!U6+FC_OTH_HH_LI_E!U6+FC_OTH_HH_OA_E!U6</f>
        <v>0</v>
      </c>
      <c r="V6" s="10">
        <f>FC_OTH_HH_SH_E!V6+FC_OTH_HH_SC_E!V6+FC_OTH_HH_WH_E!V6+FC_OTH_HH_CO_E!V6+FC_OTH_HH_RF_E!V6+FC_OTH_HH_WM_E!V6+FC_OTH_HH_DR_E!V6+FC_OTH_HH_DW_E!V6+FC_OTH_HH_TV_E!V6+FC_OTH_HH_IT_E!V6+FC_OTH_HH_LI_E!V6+FC_OTH_HH_OA_E!V6</f>
        <v>0</v>
      </c>
      <c r="W6" s="10">
        <f>FC_OTH_HH_SH_E!W6+FC_OTH_HH_SC_E!W6+FC_OTH_HH_WH_E!W6+FC_OTH_HH_CO_E!W6+FC_OTH_HH_RF_E!W6+FC_OTH_HH_WM_E!W6+FC_OTH_HH_DR_E!W6+FC_OTH_HH_DW_E!W6+FC_OTH_HH_TV_E!W6+FC_OTH_HH_IT_E!W6+FC_OTH_HH_LI_E!W6+FC_OTH_HH_OA_E!W6</f>
        <v>0</v>
      </c>
      <c r="X6" s="10">
        <f>FC_OTH_HH_SH_E!X6+FC_OTH_HH_SC_E!X6+FC_OTH_HH_WH_E!X6+FC_OTH_HH_CO_E!X6+FC_OTH_HH_RF_E!X6+FC_OTH_HH_WM_E!X6+FC_OTH_HH_DR_E!X6+FC_OTH_HH_DW_E!X6+FC_OTH_HH_TV_E!X6+FC_OTH_HH_IT_E!X6+FC_OTH_HH_LI_E!X6+FC_OTH_HH_OA_E!X6</f>
        <v>0</v>
      </c>
    </row>
    <row r="7" spans="1:24" ht="11.25" customHeight="1" x14ac:dyDescent="0.2">
      <c r="A7" s="41" t="s">
        <v>9</v>
      </c>
      <c r="B7" s="9" t="s">
        <v>10</v>
      </c>
      <c r="C7" s="10">
        <f>FC_OTH_HH_SH_E!C7+FC_OTH_HH_SC_E!C7+FC_OTH_HH_WH_E!C7+FC_OTH_HH_CO_E!C7+FC_OTH_HH_RF_E!C7+FC_OTH_HH_WM_E!C7+FC_OTH_HH_DR_E!C7+FC_OTH_HH_DW_E!C7+FC_OTH_HH_TV_E!C7+FC_OTH_HH_IT_E!C7+FC_OTH_HH_LI_E!C7+FC_OTH_HH_OA_E!C7</f>
        <v>0</v>
      </c>
      <c r="D7" s="10">
        <f>FC_OTH_HH_SH_E!D7+FC_OTH_HH_SC_E!D7+FC_OTH_HH_WH_E!D7+FC_OTH_HH_CO_E!D7+FC_OTH_HH_RF_E!D7+FC_OTH_HH_WM_E!D7+FC_OTH_HH_DR_E!D7+FC_OTH_HH_DW_E!D7+FC_OTH_HH_TV_E!D7+FC_OTH_HH_IT_E!D7+FC_OTH_HH_LI_E!D7+FC_OTH_HH_OA_E!D7</f>
        <v>0</v>
      </c>
      <c r="E7" s="10">
        <f>FC_OTH_HH_SH_E!E7+FC_OTH_HH_SC_E!E7+FC_OTH_HH_WH_E!E7+FC_OTH_HH_CO_E!E7+FC_OTH_HH_RF_E!E7+FC_OTH_HH_WM_E!E7+FC_OTH_HH_DR_E!E7+FC_OTH_HH_DW_E!E7+FC_OTH_HH_TV_E!E7+FC_OTH_HH_IT_E!E7+FC_OTH_HH_LI_E!E7+FC_OTH_HH_OA_E!E7</f>
        <v>0</v>
      </c>
      <c r="F7" s="10">
        <f>FC_OTH_HH_SH_E!F7+FC_OTH_HH_SC_E!F7+FC_OTH_HH_WH_E!F7+FC_OTH_HH_CO_E!F7+FC_OTH_HH_RF_E!F7+FC_OTH_HH_WM_E!F7+FC_OTH_HH_DR_E!F7+FC_OTH_HH_DW_E!F7+FC_OTH_HH_TV_E!F7+FC_OTH_HH_IT_E!F7+FC_OTH_HH_LI_E!F7+FC_OTH_HH_OA_E!F7</f>
        <v>0</v>
      </c>
      <c r="G7" s="10">
        <f>FC_OTH_HH_SH_E!G7+FC_OTH_HH_SC_E!G7+FC_OTH_HH_WH_E!G7+FC_OTH_HH_CO_E!G7+FC_OTH_HH_RF_E!G7+FC_OTH_HH_WM_E!G7+FC_OTH_HH_DR_E!G7+FC_OTH_HH_DW_E!G7+FC_OTH_HH_TV_E!G7+FC_OTH_HH_IT_E!G7+FC_OTH_HH_LI_E!G7+FC_OTH_HH_OA_E!G7</f>
        <v>0</v>
      </c>
      <c r="H7" s="10">
        <f>FC_OTH_HH_SH_E!H7+FC_OTH_HH_SC_E!H7+FC_OTH_HH_WH_E!H7+FC_OTH_HH_CO_E!H7+FC_OTH_HH_RF_E!H7+FC_OTH_HH_WM_E!H7+FC_OTH_HH_DR_E!H7+FC_OTH_HH_DW_E!H7+FC_OTH_HH_TV_E!H7+FC_OTH_HH_IT_E!H7+FC_OTH_HH_LI_E!H7+FC_OTH_HH_OA_E!H7</f>
        <v>0</v>
      </c>
      <c r="I7" s="10">
        <f>FC_OTH_HH_SH_E!I7+FC_OTH_HH_SC_E!I7+FC_OTH_HH_WH_E!I7+FC_OTH_HH_CO_E!I7+FC_OTH_HH_RF_E!I7+FC_OTH_HH_WM_E!I7+FC_OTH_HH_DR_E!I7+FC_OTH_HH_DW_E!I7+FC_OTH_HH_TV_E!I7+FC_OTH_HH_IT_E!I7+FC_OTH_HH_LI_E!I7+FC_OTH_HH_OA_E!I7</f>
        <v>0</v>
      </c>
      <c r="J7" s="10">
        <f>FC_OTH_HH_SH_E!J7+FC_OTH_HH_SC_E!J7+FC_OTH_HH_WH_E!J7+FC_OTH_HH_CO_E!J7+FC_OTH_HH_RF_E!J7+FC_OTH_HH_WM_E!J7+FC_OTH_HH_DR_E!J7+FC_OTH_HH_DW_E!J7+FC_OTH_HH_TV_E!J7+FC_OTH_HH_IT_E!J7+FC_OTH_HH_LI_E!J7+FC_OTH_HH_OA_E!J7</f>
        <v>0</v>
      </c>
      <c r="K7" s="10">
        <f>FC_OTH_HH_SH_E!K7+FC_OTH_HH_SC_E!K7+FC_OTH_HH_WH_E!K7+FC_OTH_HH_CO_E!K7+FC_OTH_HH_RF_E!K7+FC_OTH_HH_WM_E!K7+FC_OTH_HH_DR_E!K7+FC_OTH_HH_DW_E!K7+FC_OTH_HH_TV_E!K7+FC_OTH_HH_IT_E!K7+FC_OTH_HH_LI_E!K7+FC_OTH_HH_OA_E!K7</f>
        <v>0</v>
      </c>
      <c r="L7" s="10">
        <f>FC_OTH_HH_SH_E!L7+FC_OTH_HH_SC_E!L7+FC_OTH_HH_WH_E!L7+FC_OTH_HH_CO_E!L7+FC_OTH_HH_RF_E!L7+FC_OTH_HH_WM_E!L7+FC_OTH_HH_DR_E!L7+FC_OTH_HH_DW_E!L7+FC_OTH_HH_TV_E!L7+FC_OTH_HH_IT_E!L7+FC_OTH_HH_LI_E!L7+FC_OTH_HH_OA_E!L7</f>
        <v>0</v>
      </c>
      <c r="M7" s="10">
        <f>FC_OTH_HH_SH_E!M7+FC_OTH_HH_SC_E!M7+FC_OTH_HH_WH_E!M7+FC_OTH_HH_CO_E!M7+FC_OTH_HH_RF_E!M7+FC_OTH_HH_WM_E!M7+FC_OTH_HH_DR_E!M7+FC_OTH_HH_DW_E!M7+FC_OTH_HH_TV_E!M7+FC_OTH_HH_IT_E!M7+FC_OTH_HH_LI_E!M7+FC_OTH_HH_OA_E!M7</f>
        <v>0</v>
      </c>
      <c r="N7" s="10">
        <f>FC_OTH_HH_SH_E!N7+FC_OTH_HH_SC_E!N7+FC_OTH_HH_WH_E!N7+FC_OTH_HH_CO_E!N7+FC_OTH_HH_RF_E!N7+FC_OTH_HH_WM_E!N7+FC_OTH_HH_DR_E!N7+FC_OTH_HH_DW_E!N7+FC_OTH_HH_TV_E!N7+FC_OTH_HH_IT_E!N7+FC_OTH_HH_LI_E!N7+FC_OTH_HH_OA_E!N7</f>
        <v>0</v>
      </c>
      <c r="O7" s="10">
        <f>FC_OTH_HH_SH_E!O7+FC_OTH_HH_SC_E!O7+FC_OTH_HH_WH_E!O7+FC_OTH_HH_CO_E!O7+FC_OTH_HH_RF_E!O7+FC_OTH_HH_WM_E!O7+FC_OTH_HH_DR_E!O7+FC_OTH_HH_DW_E!O7+FC_OTH_HH_TV_E!O7+FC_OTH_HH_IT_E!O7+FC_OTH_HH_LI_E!O7+FC_OTH_HH_OA_E!O7</f>
        <v>0</v>
      </c>
      <c r="P7" s="10">
        <f>FC_OTH_HH_SH_E!P7+FC_OTH_HH_SC_E!P7+FC_OTH_HH_WH_E!P7+FC_OTH_HH_CO_E!P7+FC_OTH_HH_RF_E!P7+FC_OTH_HH_WM_E!P7+FC_OTH_HH_DR_E!P7+FC_OTH_HH_DW_E!P7+FC_OTH_HH_TV_E!P7+FC_OTH_HH_IT_E!P7+FC_OTH_HH_LI_E!P7+FC_OTH_HH_OA_E!P7</f>
        <v>0</v>
      </c>
      <c r="Q7" s="10">
        <f>FC_OTH_HH_SH_E!Q7+FC_OTH_HH_SC_E!Q7+FC_OTH_HH_WH_E!Q7+FC_OTH_HH_CO_E!Q7+FC_OTH_HH_RF_E!Q7+FC_OTH_HH_WM_E!Q7+FC_OTH_HH_DR_E!Q7+FC_OTH_HH_DW_E!Q7+FC_OTH_HH_TV_E!Q7+FC_OTH_HH_IT_E!Q7+FC_OTH_HH_LI_E!Q7+FC_OTH_HH_OA_E!Q7</f>
        <v>0</v>
      </c>
      <c r="R7" s="10">
        <f>FC_OTH_HH_SH_E!R7+FC_OTH_HH_SC_E!R7+FC_OTH_HH_WH_E!R7+FC_OTH_HH_CO_E!R7+FC_OTH_HH_RF_E!R7+FC_OTH_HH_WM_E!R7+FC_OTH_HH_DR_E!R7+FC_OTH_HH_DW_E!R7+FC_OTH_HH_TV_E!R7+FC_OTH_HH_IT_E!R7+FC_OTH_HH_LI_E!R7+FC_OTH_HH_OA_E!R7</f>
        <v>0</v>
      </c>
      <c r="S7" s="10">
        <f>FC_OTH_HH_SH_E!S7+FC_OTH_HH_SC_E!S7+FC_OTH_HH_WH_E!S7+FC_OTH_HH_CO_E!S7+FC_OTH_HH_RF_E!S7+FC_OTH_HH_WM_E!S7+FC_OTH_HH_DR_E!S7+FC_OTH_HH_DW_E!S7+FC_OTH_HH_TV_E!S7+FC_OTH_HH_IT_E!S7+FC_OTH_HH_LI_E!S7+FC_OTH_HH_OA_E!S7</f>
        <v>0</v>
      </c>
      <c r="T7" s="10">
        <f>FC_OTH_HH_SH_E!T7+FC_OTH_HH_SC_E!T7+FC_OTH_HH_WH_E!T7+FC_OTH_HH_CO_E!T7+FC_OTH_HH_RF_E!T7+FC_OTH_HH_WM_E!T7+FC_OTH_HH_DR_E!T7+FC_OTH_HH_DW_E!T7+FC_OTH_HH_TV_E!T7+FC_OTH_HH_IT_E!T7+FC_OTH_HH_LI_E!T7+FC_OTH_HH_OA_E!T7</f>
        <v>0</v>
      </c>
      <c r="U7" s="10">
        <f>FC_OTH_HH_SH_E!U7+FC_OTH_HH_SC_E!U7+FC_OTH_HH_WH_E!U7+FC_OTH_HH_CO_E!U7+FC_OTH_HH_RF_E!U7+FC_OTH_HH_WM_E!U7+FC_OTH_HH_DR_E!U7+FC_OTH_HH_DW_E!U7+FC_OTH_HH_TV_E!U7+FC_OTH_HH_IT_E!U7+FC_OTH_HH_LI_E!U7+FC_OTH_HH_OA_E!U7</f>
        <v>0</v>
      </c>
      <c r="V7" s="10">
        <f>FC_OTH_HH_SH_E!V7+FC_OTH_HH_SC_E!V7+FC_OTH_HH_WH_E!V7+FC_OTH_HH_CO_E!V7+FC_OTH_HH_RF_E!V7+FC_OTH_HH_WM_E!V7+FC_OTH_HH_DR_E!V7+FC_OTH_HH_DW_E!V7+FC_OTH_HH_TV_E!V7+FC_OTH_HH_IT_E!V7+FC_OTH_HH_LI_E!V7+FC_OTH_HH_OA_E!V7</f>
        <v>0</v>
      </c>
      <c r="W7" s="10">
        <f>FC_OTH_HH_SH_E!W7+FC_OTH_HH_SC_E!W7+FC_OTH_HH_WH_E!W7+FC_OTH_HH_CO_E!W7+FC_OTH_HH_RF_E!W7+FC_OTH_HH_WM_E!W7+FC_OTH_HH_DR_E!W7+FC_OTH_HH_DW_E!W7+FC_OTH_HH_TV_E!W7+FC_OTH_HH_IT_E!W7+FC_OTH_HH_LI_E!W7+FC_OTH_HH_OA_E!W7</f>
        <v>0</v>
      </c>
      <c r="X7" s="10">
        <f>FC_OTH_HH_SH_E!X7+FC_OTH_HH_SC_E!X7+FC_OTH_HH_WH_E!X7+FC_OTH_HH_CO_E!X7+FC_OTH_HH_RF_E!X7+FC_OTH_HH_WM_E!X7+FC_OTH_HH_DR_E!X7+FC_OTH_HH_DW_E!X7+FC_OTH_HH_TV_E!X7+FC_OTH_HH_IT_E!X7+FC_OTH_HH_LI_E!X7+FC_OTH_HH_OA_E!X7</f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8">SUM(C9:C10)</f>
        <v>0</v>
      </c>
      <c r="D8" s="29">
        <f t="shared" ref="D8:W8" si="9">SUM(D9:D10)</f>
        <v>0</v>
      </c>
      <c r="E8" s="29">
        <f t="shared" si="9"/>
        <v>0</v>
      </c>
      <c r="F8" s="29">
        <f t="shared" si="9"/>
        <v>0</v>
      </c>
      <c r="G8" s="29">
        <f t="shared" si="9"/>
        <v>0</v>
      </c>
      <c r="H8" s="29">
        <f t="shared" si="9"/>
        <v>0</v>
      </c>
      <c r="I8" s="29">
        <f t="shared" si="9"/>
        <v>0</v>
      </c>
      <c r="J8" s="29">
        <f t="shared" si="9"/>
        <v>0</v>
      </c>
      <c r="K8" s="29">
        <f t="shared" si="9"/>
        <v>0</v>
      </c>
      <c r="L8" s="29">
        <f t="shared" si="9"/>
        <v>0</v>
      </c>
      <c r="M8" s="29">
        <f t="shared" si="9"/>
        <v>0</v>
      </c>
      <c r="N8" s="29">
        <f t="shared" si="9"/>
        <v>0</v>
      </c>
      <c r="O8" s="29">
        <f t="shared" si="9"/>
        <v>0</v>
      </c>
      <c r="P8" s="29">
        <f t="shared" si="9"/>
        <v>0</v>
      </c>
      <c r="Q8" s="29">
        <f t="shared" si="9"/>
        <v>0</v>
      </c>
      <c r="R8" s="29">
        <f t="shared" si="9"/>
        <v>0</v>
      </c>
      <c r="S8" s="29">
        <f t="shared" si="9"/>
        <v>0</v>
      </c>
      <c r="T8" s="29">
        <f t="shared" si="9"/>
        <v>0</v>
      </c>
      <c r="U8" s="29">
        <f t="shared" si="9"/>
        <v>0</v>
      </c>
      <c r="V8" s="29">
        <f t="shared" si="9"/>
        <v>0</v>
      </c>
      <c r="W8" s="29">
        <f t="shared" si="9"/>
        <v>0</v>
      </c>
      <c r="X8" s="29">
        <f t="shared" ref="X8" si="10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FC_OTH_HH_SH_E!C9+FC_OTH_HH_SC_E!C9+FC_OTH_HH_WH_E!C9+FC_OTH_HH_CO_E!C9+FC_OTH_HH_RF_E!C9+FC_OTH_HH_WM_E!C9+FC_OTH_HH_DR_E!C9+FC_OTH_HH_DW_E!C9+FC_OTH_HH_TV_E!C9+FC_OTH_HH_IT_E!C9+FC_OTH_HH_LI_E!C9+FC_OTH_HH_OA_E!C9</f>
        <v>0</v>
      </c>
      <c r="D9" s="10">
        <f>FC_OTH_HH_SH_E!D9+FC_OTH_HH_SC_E!D9+FC_OTH_HH_WH_E!D9+FC_OTH_HH_CO_E!D9+FC_OTH_HH_RF_E!D9+FC_OTH_HH_WM_E!D9+FC_OTH_HH_DR_E!D9+FC_OTH_HH_DW_E!D9+FC_OTH_HH_TV_E!D9+FC_OTH_HH_IT_E!D9+FC_OTH_HH_LI_E!D9+FC_OTH_HH_OA_E!D9</f>
        <v>0</v>
      </c>
      <c r="E9" s="10">
        <f>FC_OTH_HH_SH_E!E9+FC_OTH_HH_SC_E!E9+FC_OTH_HH_WH_E!E9+FC_OTH_HH_CO_E!E9+FC_OTH_HH_RF_E!E9+FC_OTH_HH_WM_E!E9+FC_OTH_HH_DR_E!E9+FC_OTH_HH_DW_E!E9+FC_OTH_HH_TV_E!E9+FC_OTH_HH_IT_E!E9+FC_OTH_HH_LI_E!E9+FC_OTH_HH_OA_E!E9</f>
        <v>0</v>
      </c>
      <c r="F9" s="10">
        <f>FC_OTH_HH_SH_E!F9+FC_OTH_HH_SC_E!F9+FC_OTH_HH_WH_E!F9+FC_OTH_HH_CO_E!F9+FC_OTH_HH_RF_E!F9+FC_OTH_HH_WM_E!F9+FC_OTH_HH_DR_E!F9+FC_OTH_HH_DW_E!F9+FC_OTH_HH_TV_E!F9+FC_OTH_HH_IT_E!F9+FC_OTH_HH_LI_E!F9+FC_OTH_HH_OA_E!F9</f>
        <v>0</v>
      </c>
      <c r="G9" s="10">
        <f>FC_OTH_HH_SH_E!G9+FC_OTH_HH_SC_E!G9+FC_OTH_HH_WH_E!G9+FC_OTH_HH_CO_E!G9+FC_OTH_HH_RF_E!G9+FC_OTH_HH_WM_E!G9+FC_OTH_HH_DR_E!G9+FC_OTH_HH_DW_E!G9+FC_OTH_HH_TV_E!G9+FC_OTH_HH_IT_E!G9+FC_OTH_HH_LI_E!G9+FC_OTH_HH_OA_E!G9</f>
        <v>0</v>
      </c>
      <c r="H9" s="10">
        <f>FC_OTH_HH_SH_E!H9+FC_OTH_HH_SC_E!H9+FC_OTH_HH_WH_E!H9+FC_OTH_HH_CO_E!H9+FC_OTH_HH_RF_E!H9+FC_OTH_HH_WM_E!H9+FC_OTH_HH_DR_E!H9+FC_OTH_HH_DW_E!H9+FC_OTH_HH_TV_E!H9+FC_OTH_HH_IT_E!H9+FC_OTH_HH_LI_E!H9+FC_OTH_HH_OA_E!H9</f>
        <v>0</v>
      </c>
      <c r="I9" s="10">
        <f>FC_OTH_HH_SH_E!I9+FC_OTH_HH_SC_E!I9+FC_OTH_HH_WH_E!I9+FC_OTH_HH_CO_E!I9+FC_OTH_HH_RF_E!I9+FC_OTH_HH_WM_E!I9+FC_OTH_HH_DR_E!I9+FC_OTH_HH_DW_E!I9+FC_OTH_HH_TV_E!I9+FC_OTH_HH_IT_E!I9+FC_OTH_HH_LI_E!I9+FC_OTH_HH_OA_E!I9</f>
        <v>0</v>
      </c>
      <c r="J9" s="10">
        <f>FC_OTH_HH_SH_E!J9+FC_OTH_HH_SC_E!J9+FC_OTH_HH_WH_E!J9+FC_OTH_HH_CO_E!J9+FC_OTH_HH_RF_E!J9+FC_OTH_HH_WM_E!J9+FC_OTH_HH_DR_E!J9+FC_OTH_HH_DW_E!J9+FC_OTH_HH_TV_E!J9+FC_OTH_HH_IT_E!J9+FC_OTH_HH_LI_E!J9+FC_OTH_HH_OA_E!J9</f>
        <v>0</v>
      </c>
      <c r="K9" s="10">
        <f>FC_OTH_HH_SH_E!K9+FC_OTH_HH_SC_E!K9+FC_OTH_HH_WH_E!K9+FC_OTH_HH_CO_E!K9+FC_OTH_HH_RF_E!K9+FC_OTH_HH_WM_E!K9+FC_OTH_HH_DR_E!K9+FC_OTH_HH_DW_E!K9+FC_OTH_HH_TV_E!K9+FC_OTH_HH_IT_E!K9+FC_OTH_HH_LI_E!K9+FC_OTH_HH_OA_E!K9</f>
        <v>0</v>
      </c>
      <c r="L9" s="10">
        <f>FC_OTH_HH_SH_E!L9+FC_OTH_HH_SC_E!L9+FC_OTH_HH_WH_E!L9+FC_OTH_HH_CO_E!L9+FC_OTH_HH_RF_E!L9+FC_OTH_HH_WM_E!L9+FC_OTH_HH_DR_E!L9+FC_OTH_HH_DW_E!L9+FC_OTH_HH_TV_E!L9+FC_OTH_HH_IT_E!L9+FC_OTH_HH_LI_E!L9+FC_OTH_HH_OA_E!L9</f>
        <v>0</v>
      </c>
      <c r="M9" s="10">
        <f>FC_OTH_HH_SH_E!M9+FC_OTH_HH_SC_E!M9+FC_OTH_HH_WH_E!M9+FC_OTH_HH_CO_E!M9+FC_OTH_HH_RF_E!M9+FC_OTH_HH_WM_E!M9+FC_OTH_HH_DR_E!M9+FC_OTH_HH_DW_E!M9+FC_OTH_HH_TV_E!M9+FC_OTH_HH_IT_E!M9+FC_OTH_HH_LI_E!M9+FC_OTH_HH_OA_E!M9</f>
        <v>0</v>
      </c>
      <c r="N9" s="10">
        <f>FC_OTH_HH_SH_E!N9+FC_OTH_HH_SC_E!N9+FC_OTH_HH_WH_E!N9+FC_OTH_HH_CO_E!N9+FC_OTH_HH_RF_E!N9+FC_OTH_HH_WM_E!N9+FC_OTH_HH_DR_E!N9+FC_OTH_HH_DW_E!N9+FC_OTH_HH_TV_E!N9+FC_OTH_HH_IT_E!N9+FC_OTH_HH_LI_E!N9+FC_OTH_HH_OA_E!N9</f>
        <v>0</v>
      </c>
      <c r="O9" s="10">
        <f>FC_OTH_HH_SH_E!O9+FC_OTH_HH_SC_E!O9+FC_OTH_HH_WH_E!O9+FC_OTH_HH_CO_E!O9+FC_OTH_HH_RF_E!O9+FC_OTH_HH_WM_E!O9+FC_OTH_HH_DR_E!O9+FC_OTH_HH_DW_E!O9+FC_OTH_HH_TV_E!O9+FC_OTH_HH_IT_E!O9+FC_OTH_HH_LI_E!O9+FC_OTH_HH_OA_E!O9</f>
        <v>0</v>
      </c>
      <c r="P9" s="10">
        <f>FC_OTH_HH_SH_E!P9+FC_OTH_HH_SC_E!P9+FC_OTH_HH_WH_E!P9+FC_OTH_HH_CO_E!P9+FC_OTH_HH_RF_E!P9+FC_OTH_HH_WM_E!P9+FC_OTH_HH_DR_E!P9+FC_OTH_HH_DW_E!P9+FC_OTH_HH_TV_E!P9+FC_OTH_HH_IT_E!P9+FC_OTH_HH_LI_E!P9+FC_OTH_HH_OA_E!P9</f>
        <v>0</v>
      </c>
      <c r="Q9" s="10">
        <f>FC_OTH_HH_SH_E!Q9+FC_OTH_HH_SC_E!Q9+FC_OTH_HH_WH_E!Q9+FC_OTH_HH_CO_E!Q9+FC_OTH_HH_RF_E!Q9+FC_OTH_HH_WM_E!Q9+FC_OTH_HH_DR_E!Q9+FC_OTH_HH_DW_E!Q9+FC_OTH_HH_TV_E!Q9+FC_OTH_HH_IT_E!Q9+FC_OTH_HH_LI_E!Q9+FC_OTH_HH_OA_E!Q9</f>
        <v>0</v>
      </c>
      <c r="R9" s="10">
        <f>FC_OTH_HH_SH_E!R9+FC_OTH_HH_SC_E!R9+FC_OTH_HH_WH_E!R9+FC_OTH_HH_CO_E!R9+FC_OTH_HH_RF_E!R9+FC_OTH_HH_WM_E!R9+FC_OTH_HH_DR_E!R9+FC_OTH_HH_DW_E!R9+FC_OTH_HH_TV_E!R9+FC_OTH_HH_IT_E!R9+FC_OTH_HH_LI_E!R9+FC_OTH_HH_OA_E!R9</f>
        <v>0</v>
      </c>
      <c r="S9" s="10">
        <f>FC_OTH_HH_SH_E!S9+FC_OTH_HH_SC_E!S9+FC_OTH_HH_WH_E!S9+FC_OTH_HH_CO_E!S9+FC_OTH_HH_RF_E!S9+FC_OTH_HH_WM_E!S9+FC_OTH_HH_DR_E!S9+FC_OTH_HH_DW_E!S9+FC_OTH_HH_TV_E!S9+FC_OTH_HH_IT_E!S9+FC_OTH_HH_LI_E!S9+FC_OTH_HH_OA_E!S9</f>
        <v>0</v>
      </c>
      <c r="T9" s="10">
        <f>FC_OTH_HH_SH_E!T9+FC_OTH_HH_SC_E!T9+FC_OTH_HH_WH_E!T9+FC_OTH_HH_CO_E!T9+FC_OTH_HH_RF_E!T9+FC_OTH_HH_WM_E!T9+FC_OTH_HH_DR_E!T9+FC_OTH_HH_DW_E!T9+FC_OTH_HH_TV_E!T9+FC_OTH_HH_IT_E!T9+FC_OTH_HH_LI_E!T9+FC_OTH_HH_OA_E!T9</f>
        <v>0</v>
      </c>
      <c r="U9" s="10">
        <f>FC_OTH_HH_SH_E!U9+FC_OTH_HH_SC_E!U9+FC_OTH_HH_WH_E!U9+FC_OTH_HH_CO_E!U9+FC_OTH_HH_RF_E!U9+FC_OTH_HH_WM_E!U9+FC_OTH_HH_DR_E!U9+FC_OTH_HH_DW_E!U9+FC_OTH_HH_TV_E!U9+FC_OTH_HH_IT_E!U9+FC_OTH_HH_LI_E!U9+FC_OTH_HH_OA_E!U9</f>
        <v>0</v>
      </c>
      <c r="V9" s="10">
        <f>FC_OTH_HH_SH_E!V9+FC_OTH_HH_SC_E!V9+FC_OTH_HH_WH_E!V9+FC_OTH_HH_CO_E!V9+FC_OTH_HH_RF_E!V9+FC_OTH_HH_WM_E!V9+FC_OTH_HH_DR_E!V9+FC_OTH_HH_DW_E!V9+FC_OTH_HH_TV_E!V9+FC_OTH_HH_IT_E!V9+FC_OTH_HH_LI_E!V9+FC_OTH_HH_OA_E!V9</f>
        <v>0</v>
      </c>
      <c r="W9" s="10">
        <f>FC_OTH_HH_SH_E!W9+FC_OTH_HH_SC_E!W9+FC_OTH_HH_WH_E!W9+FC_OTH_HH_CO_E!W9+FC_OTH_HH_RF_E!W9+FC_OTH_HH_WM_E!W9+FC_OTH_HH_DR_E!W9+FC_OTH_HH_DW_E!W9+FC_OTH_HH_TV_E!W9+FC_OTH_HH_IT_E!W9+FC_OTH_HH_LI_E!W9+FC_OTH_HH_OA_E!W9</f>
        <v>0</v>
      </c>
      <c r="X9" s="10">
        <f>FC_OTH_HH_SH_E!X9+FC_OTH_HH_SC_E!X9+FC_OTH_HH_WH_E!X9+FC_OTH_HH_CO_E!X9+FC_OTH_HH_RF_E!X9+FC_OTH_HH_WM_E!X9+FC_OTH_HH_DR_E!X9+FC_OTH_HH_DW_E!X9+FC_OTH_HH_TV_E!X9+FC_OTH_HH_IT_E!X9+FC_OTH_HH_LI_E!X9+FC_OTH_HH_OA_E!X9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FC_OTH_HH_SH_E!C10+FC_OTH_HH_SC_E!C10+FC_OTH_HH_WH_E!C10+FC_OTH_HH_CO_E!C10+FC_OTH_HH_RF_E!C10+FC_OTH_HH_WM_E!C10+FC_OTH_HH_DR_E!C10+FC_OTH_HH_DW_E!C10+FC_OTH_HH_TV_E!C10+FC_OTH_HH_IT_E!C10+FC_OTH_HH_LI_E!C10+FC_OTH_HH_OA_E!C10</f>
        <v>0</v>
      </c>
      <c r="D10" s="10">
        <f>FC_OTH_HH_SH_E!D10+FC_OTH_HH_SC_E!D10+FC_OTH_HH_WH_E!D10+FC_OTH_HH_CO_E!D10+FC_OTH_HH_RF_E!D10+FC_OTH_HH_WM_E!D10+FC_OTH_HH_DR_E!D10+FC_OTH_HH_DW_E!D10+FC_OTH_HH_TV_E!D10+FC_OTH_HH_IT_E!D10+FC_OTH_HH_LI_E!D10+FC_OTH_HH_OA_E!D10</f>
        <v>0</v>
      </c>
      <c r="E10" s="10">
        <f>FC_OTH_HH_SH_E!E10+FC_OTH_HH_SC_E!E10+FC_OTH_HH_WH_E!E10+FC_OTH_HH_CO_E!E10+FC_OTH_HH_RF_E!E10+FC_OTH_HH_WM_E!E10+FC_OTH_HH_DR_E!E10+FC_OTH_HH_DW_E!E10+FC_OTH_HH_TV_E!E10+FC_OTH_HH_IT_E!E10+FC_OTH_HH_LI_E!E10+FC_OTH_HH_OA_E!E10</f>
        <v>0</v>
      </c>
      <c r="F10" s="10">
        <f>FC_OTH_HH_SH_E!F10+FC_OTH_HH_SC_E!F10+FC_OTH_HH_WH_E!F10+FC_OTH_HH_CO_E!F10+FC_OTH_HH_RF_E!F10+FC_OTH_HH_WM_E!F10+FC_OTH_HH_DR_E!F10+FC_OTH_HH_DW_E!F10+FC_OTH_HH_TV_E!F10+FC_OTH_HH_IT_E!F10+FC_OTH_HH_LI_E!F10+FC_OTH_HH_OA_E!F10</f>
        <v>0</v>
      </c>
      <c r="G10" s="10">
        <f>FC_OTH_HH_SH_E!G10+FC_OTH_HH_SC_E!G10+FC_OTH_HH_WH_E!G10+FC_OTH_HH_CO_E!G10+FC_OTH_HH_RF_E!G10+FC_OTH_HH_WM_E!G10+FC_OTH_HH_DR_E!G10+FC_OTH_HH_DW_E!G10+FC_OTH_HH_TV_E!G10+FC_OTH_HH_IT_E!G10+FC_OTH_HH_LI_E!G10+FC_OTH_HH_OA_E!G10</f>
        <v>0</v>
      </c>
      <c r="H10" s="10">
        <f>FC_OTH_HH_SH_E!H10+FC_OTH_HH_SC_E!H10+FC_OTH_HH_WH_E!H10+FC_OTH_HH_CO_E!H10+FC_OTH_HH_RF_E!H10+FC_OTH_HH_WM_E!H10+FC_OTH_HH_DR_E!H10+FC_OTH_HH_DW_E!H10+FC_OTH_HH_TV_E!H10+FC_OTH_HH_IT_E!H10+FC_OTH_HH_LI_E!H10+FC_OTH_HH_OA_E!H10</f>
        <v>0</v>
      </c>
      <c r="I10" s="10">
        <f>FC_OTH_HH_SH_E!I10+FC_OTH_HH_SC_E!I10+FC_OTH_HH_WH_E!I10+FC_OTH_HH_CO_E!I10+FC_OTH_HH_RF_E!I10+FC_OTH_HH_WM_E!I10+FC_OTH_HH_DR_E!I10+FC_OTH_HH_DW_E!I10+FC_OTH_HH_TV_E!I10+FC_OTH_HH_IT_E!I10+FC_OTH_HH_LI_E!I10+FC_OTH_HH_OA_E!I10</f>
        <v>0</v>
      </c>
      <c r="J10" s="10">
        <f>FC_OTH_HH_SH_E!J10+FC_OTH_HH_SC_E!J10+FC_OTH_HH_WH_E!J10+FC_OTH_HH_CO_E!J10+FC_OTH_HH_RF_E!J10+FC_OTH_HH_WM_E!J10+FC_OTH_HH_DR_E!J10+FC_OTH_HH_DW_E!J10+FC_OTH_HH_TV_E!J10+FC_OTH_HH_IT_E!J10+FC_OTH_HH_LI_E!J10+FC_OTH_HH_OA_E!J10</f>
        <v>0</v>
      </c>
      <c r="K10" s="10">
        <f>FC_OTH_HH_SH_E!K10+FC_OTH_HH_SC_E!K10+FC_OTH_HH_WH_E!K10+FC_OTH_HH_CO_E!K10+FC_OTH_HH_RF_E!K10+FC_OTH_HH_WM_E!K10+FC_OTH_HH_DR_E!K10+FC_OTH_HH_DW_E!K10+FC_OTH_HH_TV_E!K10+FC_OTH_HH_IT_E!K10+FC_OTH_HH_LI_E!K10+FC_OTH_HH_OA_E!K10</f>
        <v>0</v>
      </c>
      <c r="L10" s="10">
        <f>FC_OTH_HH_SH_E!L10+FC_OTH_HH_SC_E!L10+FC_OTH_HH_WH_E!L10+FC_OTH_HH_CO_E!L10+FC_OTH_HH_RF_E!L10+FC_OTH_HH_WM_E!L10+FC_OTH_HH_DR_E!L10+FC_OTH_HH_DW_E!L10+FC_OTH_HH_TV_E!L10+FC_OTH_HH_IT_E!L10+FC_OTH_HH_LI_E!L10+FC_OTH_HH_OA_E!L10</f>
        <v>0</v>
      </c>
      <c r="M10" s="10">
        <f>FC_OTH_HH_SH_E!M10+FC_OTH_HH_SC_E!M10+FC_OTH_HH_WH_E!M10+FC_OTH_HH_CO_E!M10+FC_OTH_HH_RF_E!M10+FC_OTH_HH_WM_E!M10+FC_OTH_HH_DR_E!M10+FC_OTH_HH_DW_E!M10+FC_OTH_HH_TV_E!M10+FC_OTH_HH_IT_E!M10+FC_OTH_HH_LI_E!M10+FC_OTH_HH_OA_E!M10</f>
        <v>0</v>
      </c>
      <c r="N10" s="10">
        <f>FC_OTH_HH_SH_E!N10+FC_OTH_HH_SC_E!N10+FC_OTH_HH_WH_E!N10+FC_OTH_HH_CO_E!N10+FC_OTH_HH_RF_E!N10+FC_OTH_HH_WM_E!N10+FC_OTH_HH_DR_E!N10+FC_OTH_HH_DW_E!N10+FC_OTH_HH_TV_E!N10+FC_OTH_HH_IT_E!N10+FC_OTH_HH_LI_E!N10+FC_OTH_HH_OA_E!N10</f>
        <v>0</v>
      </c>
      <c r="O10" s="10">
        <f>FC_OTH_HH_SH_E!O10+FC_OTH_HH_SC_E!O10+FC_OTH_HH_WH_E!O10+FC_OTH_HH_CO_E!O10+FC_OTH_HH_RF_E!O10+FC_OTH_HH_WM_E!O10+FC_OTH_HH_DR_E!O10+FC_OTH_HH_DW_E!O10+FC_OTH_HH_TV_E!O10+FC_OTH_HH_IT_E!O10+FC_OTH_HH_LI_E!O10+FC_OTH_HH_OA_E!O10</f>
        <v>0</v>
      </c>
      <c r="P10" s="10">
        <f>FC_OTH_HH_SH_E!P10+FC_OTH_HH_SC_E!P10+FC_OTH_HH_WH_E!P10+FC_OTH_HH_CO_E!P10+FC_OTH_HH_RF_E!P10+FC_OTH_HH_WM_E!P10+FC_OTH_HH_DR_E!P10+FC_OTH_HH_DW_E!P10+FC_OTH_HH_TV_E!P10+FC_OTH_HH_IT_E!P10+FC_OTH_HH_LI_E!P10+FC_OTH_HH_OA_E!P10</f>
        <v>0</v>
      </c>
      <c r="Q10" s="10">
        <f>FC_OTH_HH_SH_E!Q10+FC_OTH_HH_SC_E!Q10+FC_OTH_HH_WH_E!Q10+FC_OTH_HH_CO_E!Q10+FC_OTH_HH_RF_E!Q10+FC_OTH_HH_WM_E!Q10+FC_OTH_HH_DR_E!Q10+FC_OTH_HH_DW_E!Q10+FC_OTH_HH_TV_E!Q10+FC_OTH_HH_IT_E!Q10+FC_OTH_HH_LI_E!Q10+FC_OTH_HH_OA_E!Q10</f>
        <v>0</v>
      </c>
      <c r="R10" s="10">
        <f>FC_OTH_HH_SH_E!R10+FC_OTH_HH_SC_E!R10+FC_OTH_HH_WH_E!R10+FC_OTH_HH_CO_E!R10+FC_OTH_HH_RF_E!R10+FC_OTH_HH_WM_E!R10+FC_OTH_HH_DR_E!R10+FC_OTH_HH_DW_E!R10+FC_OTH_HH_TV_E!R10+FC_OTH_HH_IT_E!R10+FC_OTH_HH_LI_E!R10+FC_OTH_HH_OA_E!R10</f>
        <v>0</v>
      </c>
      <c r="S10" s="10">
        <f>FC_OTH_HH_SH_E!S10+FC_OTH_HH_SC_E!S10+FC_OTH_HH_WH_E!S10+FC_OTH_HH_CO_E!S10+FC_OTH_HH_RF_E!S10+FC_OTH_HH_WM_E!S10+FC_OTH_HH_DR_E!S10+FC_OTH_HH_DW_E!S10+FC_OTH_HH_TV_E!S10+FC_OTH_HH_IT_E!S10+FC_OTH_HH_LI_E!S10+FC_OTH_HH_OA_E!S10</f>
        <v>0</v>
      </c>
      <c r="T10" s="10">
        <f>FC_OTH_HH_SH_E!T10+FC_OTH_HH_SC_E!T10+FC_OTH_HH_WH_E!T10+FC_OTH_HH_CO_E!T10+FC_OTH_HH_RF_E!T10+FC_OTH_HH_WM_E!T10+FC_OTH_HH_DR_E!T10+FC_OTH_HH_DW_E!T10+FC_OTH_HH_TV_E!T10+FC_OTH_HH_IT_E!T10+FC_OTH_HH_LI_E!T10+FC_OTH_HH_OA_E!T10</f>
        <v>0</v>
      </c>
      <c r="U10" s="10">
        <f>FC_OTH_HH_SH_E!U10+FC_OTH_HH_SC_E!U10+FC_OTH_HH_WH_E!U10+FC_OTH_HH_CO_E!U10+FC_OTH_HH_RF_E!U10+FC_OTH_HH_WM_E!U10+FC_OTH_HH_DR_E!U10+FC_OTH_HH_DW_E!U10+FC_OTH_HH_TV_E!U10+FC_OTH_HH_IT_E!U10+FC_OTH_HH_LI_E!U10+FC_OTH_HH_OA_E!U10</f>
        <v>0</v>
      </c>
      <c r="V10" s="10">
        <f>FC_OTH_HH_SH_E!V10+FC_OTH_HH_SC_E!V10+FC_OTH_HH_WH_E!V10+FC_OTH_HH_CO_E!V10+FC_OTH_HH_RF_E!V10+FC_OTH_HH_WM_E!V10+FC_OTH_HH_DR_E!V10+FC_OTH_HH_DW_E!V10+FC_OTH_HH_TV_E!V10+FC_OTH_HH_IT_E!V10+FC_OTH_HH_LI_E!V10+FC_OTH_HH_OA_E!V10</f>
        <v>0</v>
      </c>
      <c r="W10" s="10">
        <f>FC_OTH_HH_SH_E!W10+FC_OTH_HH_SC_E!W10+FC_OTH_HH_WH_E!W10+FC_OTH_HH_CO_E!W10+FC_OTH_HH_RF_E!W10+FC_OTH_HH_WM_E!W10+FC_OTH_HH_DR_E!W10+FC_OTH_HH_DW_E!W10+FC_OTH_HH_TV_E!W10+FC_OTH_HH_IT_E!W10+FC_OTH_HH_LI_E!W10+FC_OTH_HH_OA_E!W10</f>
        <v>0</v>
      </c>
      <c r="X10" s="10">
        <f>FC_OTH_HH_SH_E!X10+FC_OTH_HH_SC_E!X10+FC_OTH_HH_WH_E!X10+FC_OTH_HH_CO_E!X10+FC_OTH_HH_RF_E!X10+FC_OTH_HH_WM_E!X10+FC_OTH_HH_DR_E!X10+FC_OTH_HH_DW_E!X10+FC_OTH_HH_TV_E!X10+FC_OTH_HH_IT_E!X10+FC_OTH_HH_LI_E!X10+FC_OTH_HH_OA_E!X10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1">SUM(C12:C16)</f>
        <v>0</v>
      </c>
      <c r="D11" s="29">
        <f t="shared" ref="D11:W11" si="12">SUM(D12:D16)</f>
        <v>0.47773000859845227</v>
      </c>
      <c r="E11" s="29">
        <f t="shared" si="12"/>
        <v>0.47773000859845244</v>
      </c>
      <c r="F11" s="29">
        <f t="shared" si="12"/>
        <v>1.1775580395528804</v>
      </c>
      <c r="G11" s="29">
        <f t="shared" si="12"/>
        <v>0.47773000859845244</v>
      </c>
      <c r="H11" s="29">
        <f t="shared" si="12"/>
        <v>0.47773000859845233</v>
      </c>
      <c r="I11" s="29">
        <f t="shared" si="12"/>
        <v>0.47773000859845222</v>
      </c>
      <c r="J11" s="29">
        <f t="shared" si="12"/>
        <v>1.4331040412725706</v>
      </c>
      <c r="K11" s="29">
        <f t="shared" si="12"/>
        <v>6.3318142734307798</v>
      </c>
      <c r="L11" s="29">
        <f t="shared" si="12"/>
        <v>1.910748065348236</v>
      </c>
      <c r="M11" s="29">
        <f t="shared" si="12"/>
        <v>1.910748065348236</v>
      </c>
      <c r="N11" s="29">
        <f t="shared" si="12"/>
        <v>1.9107480653482374</v>
      </c>
      <c r="O11" s="29">
        <f t="shared" si="12"/>
        <v>1.9107480653482367</v>
      </c>
      <c r="P11" s="29">
        <f t="shared" si="12"/>
        <v>0.95537403267411847</v>
      </c>
      <c r="Q11" s="29">
        <f t="shared" si="12"/>
        <v>0.47773000859845233</v>
      </c>
      <c r="R11" s="29">
        <f t="shared" si="12"/>
        <v>0.40524505588993981</v>
      </c>
      <c r="S11" s="29">
        <f t="shared" si="12"/>
        <v>0.95391229578675851</v>
      </c>
      <c r="T11" s="29">
        <f t="shared" si="12"/>
        <v>1.0151332760103184</v>
      </c>
      <c r="U11" s="29">
        <f t="shared" si="12"/>
        <v>0.91238177128116982</v>
      </c>
      <c r="V11" s="29">
        <f t="shared" si="12"/>
        <v>1.0303525365434218</v>
      </c>
      <c r="W11" s="29">
        <f t="shared" si="12"/>
        <v>0.2637145313843508</v>
      </c>
      <c r="X11" s="29">
        <f t="shared" ref="X11" si="13">SUM(X12:X16)</f>
        <v>0.30576096302665512</v>
      </c>
    </row>
    <row r="12" spans="1:24" ht="11.25" customHeight="1" x14ac:dyDescent="0.2">
      <c r="A12" s="41" t="s">
        <v>15</v>
      </c>
      <c r="B12" s="9" t="s">
        <v>16</v>
      </c>
      <c r="C12" s="10">
        <f>FC_OTH_HH_SH_E!C12+FC_OTH_HH_SC_E!C12+FC_OTH_HH_WH_E!C12+FC_OTH_HH_CO_E!C12+FC_OTH_HH_RF_E!C12+FC_OTH_HH_WM_E!C12+FC_OTH_HH_DR_E!C12+FC_OTH_HH_DW_E!C12+FC_OTH_HH_TV_E!C12+FC_OTH_HH_IT_E!C12+FC_OTH_HH_LI_E!C12+FC_OTH_HH_OA_E!C12</f>
        <v>0</v>
      </c>
      <c r="D12" s="10">
        <f>FC_OTH_HH_SH_E!D12+FC_OTH_HH_SC_E!D12+FC_OTH_HH_WH_E!D12+FC_OTH_HH_CO_E!D12+FC_OTH_HH_RF_E!D12+FC_OTH_HH_WM_E!D12+FC_OTH_HH_DR_E!D12+FC_OTH_HH_DW_E!D12+FC_OTH_HH_TV_E!D12+FC_OTH_HH_IT_E!D12+FC_OTH_HH_LI_E!D12+FC_OTH_HH_OA_E!D12</f>
        <v>0</v>
      </c>
      <c r="E12" s="10">
        <f>FC_OTH_HH_SH_E!E12+FC_OTH_HH_SC_E!E12+FC_OTH_HH_WH_E!E12+FC_OTH_HH_CO_E!E12+FC_OTH_HH_RF_E!E12+FC_OTH_HH_WM_E!E12+FC_OTH_HH_DR_E!E12+FC_OTH_HH_DW_E!E12+FC_OTH_HH_TV_E!E12+FC_OTH_HH_IT_E!E12+FC_OTH_HH_LI_E!E12+FC_OTH_HH_OA_E!E12</f>
        <v>0</v>
      </c>
      <c r="F12" s="10">
        <f>FC_OTH_HH_SH_E!F12+FC_OTH_HH_SC_E!F12+FC_OTH_HH_WH_E!F12+FC_OTH_HH_CO_E!F12+FC_OTH_HH_RF_E!F12+FC_OTH_HH_WM_E!F12+FC_OTH_HH_DR_E!F12+FC_OTH_HH_DW_E!F12+FC_OTH_HH_TV_E!F12+FC_OTH_HH_IT_E!F12+FC_OTH_HH_LI_E!F12+FC_OTH_HH_OA_E!F12</f>
        <v>0.69982803095442814</v>
      </c>
      <c r="G12" s="10">
        <f>FC_OTH_HH_SH_E!G12+FC_OTH_HH_SC_E!G12+FC_OTH_HH_WH_E!G12+FC_OTH_HH_CO_E!G12+FC_OTH_HH_RF_E!G12+FC_OTH_HH_WM_E!G12+FC_OTH_HH_DR_E!G12+FC_OTH_HH_DW_E!G12+FC_OTH_HH_TV_E!G12+FC_OTH_HH_IT_E!G12+FC_OTH_HH_LI_E!G12+FC_OTH_HH_OA_E!G12</f>
        <v>0</v>
      </c>
      <c r="H12" s="10">
        <f>FC_OTH_HH_SH_E!H12+FC_OTH_HH_SC_E!H12+FC_OTH_HH_WH_E!H12+FC_OTH_HH_CO_E!H12+FC_OTH_HH_RF_E!H12+FC_OTH_HH_WM_E!H12+FC_OTH_HH_DR_E!H12+FC_OTH_HH_DW_E!H12+FC_OTH_HH_TV_E!H12+FC_OTH_HH_IT_E!H12+FC_OTH_HH_LI_E!H12+FC_OTH_HH_OA_E!H12</f>
        <v>0</v>
      </c>
      <c r="I12" s="10">
        <f>FC_OTH_HH_SH_E!I12+FC_OTH_HH_SC_E!I12+FC_OTH_HH_WH_E!I12+FC_OTH_HH_CO_E!I12+FC_OTH_HH_RF_E!I12+FC_OTH_HH_WM_E!I12+FC_OTH_HH_DR_E!I12+FC_OTH_HH_DW_E!I12+FC_OTH_HH_TV_E!I12+FC_OTH_HH_IT_E!I12+FC_OTH_HH_LI_E!I12+FC_OTH_HH_OA_E!I12</f>
        <v>0</v>
      </c>
      <c r="J12" s="10">
        <f>FC_OTH_HH_SH_E!J12+FC_OTH_HH_SC_E!J12+FC_OTH_HH_WH_E!J12+FC_OTH_HH_CO_E!J12+FC_OTH_HH_RF_E!J12+FC_OTH_HH_WM_E!J12+FC_OTH_HH_DR_E!J12+FC_OTH_HH_DW_E!J12+FC_OTH_HH_TV_E!J12+FC_OTH_HH_IT_E!J12+FC_OTH_HH_LI_E!J12+FC_OTH_HH_OA_E!J12</f>
        <v>0</v>
      </c>
      <c r="K12" s="10">
        <f>FC_OTH_HH_SH_E!K12+FC_OTH_HH_SC_E!K12+FC_OTH_HH_WH_E!K12+FC_OTH_HH_CO_E!K12+FC_OTH_HH_RF_E!K12+FC_OTH_HH_WM_E!K12+FC_OTH_HH_DR_E!K12+FC_OTH_HH_DW_E!K12+FC_OTH_HH_TV_E!K12+FC_OTH_HH_IT_E!K12+FC_OTH_HH_LI_E!K12+FC_OTH_HH_OA_E!K12</f>
        <v>4.8987102321582094</v>
      </c>
      <c r="L12" s="10">
        <f>FC_OTH_HH_SH_E!L12+FC_OTH_HH_SC_E!L12+FC_OTH_HH_WH_E!L12+FC_OTH_HH_CO_E!L12+FC_OTH_HH_RF_E!L12+FC_OTH_HH_WM_E!L12+FC_OTH_HH_DR_E!L12+FC_OTH_HH_DW_E!L12+FC_OTH_HH_TV_E!L12+FC_OTH_HH_IT_E!L12+FC_OTH_HH_LI_E!L12+FC_OTH_HH_OA_E!L12</f>
        <v>0</v>
      </c>
      <c r="M12" s="10">
        <f>FC_OTH_HH_SH_E!M12+FC_OTH_HH_SC_E!M12+FC_OTH_HH_WH_E!M12+FC_OTH_HH_CO_E!M12+FC_OTH_HH_RF_E!M12+FC_OTH_HH_WM_E!M12+FC_OTH_HH_DR_E!M12+FC_OTH_HH_DW_E!M12+FC_OTH_HH_TV_E!M12+FC_OTH_HH_IT_E!M12+FC_OTH_HH_LI_E!M12+FC_OTH_HH_OA_E!M12</f>
        <v>0</v>
      </c>
      <c r="N12" s="10">
        <f>FC_OTH_HH_SH_E!N12+FC_OTH_HH_SC_E!N12+FC_OTH_HH_WH_E!N12+FC_OTH_HH_CO_E!N12+FC_OTH_HH_RF_E!N12+FC_OTH_HH_WM_E!N12+FC_OTH_HH_DR_E!N12+FC_OTH_HH_DW_E!N12+FC_OTH_HH_TV_E!N12+FC_OTH_HH_IT_E!N12+FC_OTH_HH_LI_E!N12+FC_OTH_HH_OA_E!N12</f>
        <v>0</v>
      </c>
      <c r="O12" s="10">
        <f>FC_OTH_HH_SH_E!O12+FC_OTH_HH_SC_E!O12+FC_OTH_HH_WH_E!O12+FC_OTH_HH_CO_E!O12+FC_OTH_HH_RF_E!O12+FC_OTH_HH_WM_E!O12+FC_OTH_HH_DR_E!O12+FC_OTH_HH_DW_E!O12+FC_OTH_HH_TV_E!O12+FC_OTH_HH_IT_E!O12+FC_OTH_HH_LI_E!O12+FC_OTH_HH_OA_E!O12</f>
        <v>0</v>
      </c>
      <c r="P12" s="10">
        <f>FC_OTH_HH_SH_E!P12+FC_OTH_HH_SC_E!P12+FC_OTH_HH_WH_E!P12+FC_OTH_HH_CO_E!P12+FC_OTH_HH_RF_E!P12+FC_OTH_HH_WM_E!P12+FC_OTH_HH_DR_E!P12+FC_OTH_HH_DW_E!P12+FC_OTH_HH_TV_E!P12+FC_OTH_HH_IT_E!P12+FC_OTH_HH_LI_E!P12+FC_OTH_HH_OA_E!P12</f>
        <v>0</v>
      </c>
      <c r="Q12" s="10">
        <f>FC_OTH_HH_SH_E!Q12+FC_OTH_HH_SC_E!Q12+FC_OTH_HH_WH_E!Q12+FC_OTH_HH_CO_E!Q12+FC_OTH_HH_RF_E!Q12+FC_OTH_HH_WM_E!Q12+FC_OTH_HH_DR_E!Q12+FC_OTH_HH_DW_E!Q12+FC_OTH_HH_TV_E!Q12+FC_OTH_HH_IT_E!Q12+FC_OTH_HH_LI_E!Q12+FC_OTH_HH_OA_E!Q12</f>
        <v>0</v>
      </c>
      <c r="R12" s="10">
        <f>FC_OTH_HH_SH_E!R12+FC_OTH_HH_SC_E!R12+FC_OTH_HH_WH_E!R12+FC_OTH_HH_CO_E!R12+FC_OTH_HH_RF_E!R12+FC_OTH_HH_WM_E!R12+FC_OTH_HH_DR_E!R12+FC_OTH_HH_DW_E!R12+FC_OTH_HH_TV_E!R12+FC_OTH_HH_IT_E!R12+FC_OTH_HH_LI_E!R12+FC_OTH_HH_OA_E!R12</f>
        <v>0</v>
      </c>
      <c r="S12" s="10">
        <f>FC_OTH_HH_SH_E!S12+FC_OTH_HH_SC_E!S12+FC_OTH_HH_WH_E!S12+FC_OTH_HH_CO_E!S12+FC_OTH_HH_RF_E!S12+FC_OTH_HH_WM_E!S12+FC_OTH_HH_DR_E!S12+FC_OTH_HH_DW_E!S12+FC_OTH_HH_TV_E!S12+FC_OTH_HH_IT_E!S12+FC_OTH_HH_LI_E!S12+FC_OTH_HH_OA_E!S12</f>
        <v>0</v>
      </c>
      <c r="T12" s="10">
        <f>FC_OTH_HH_SH_E!T12+FC_OTH_HH_SC_E!T12+FC_OTH_HH_WH_E!T12+FC_OTH_HH_CO_E!T12+FC_OTH_HH_RF_E!T12+FC_OTH_HH_WM_E!T12+FC_OTH_HH_DR_E!T12+FC_OTH_HH_DW_E!T12+FC_OTH_HH_TV_E!T12+FC_OTH_HH_IT_E!T12+FC_OTH_HH_LI_E!T12+FC_OTH_HH_OA_E!T12</f>
        <v>0</v>
      </c>
      <c r="U12" s="10">
        <f>FC_OTH_HH_SH_E!U12+FC_OTH_HH_SC_E!U12+FC_OTH_HH_WH_E!U12+FC_OTH_HH_CO_E!U12+FC_OTH_HH_RF_E!U12+FC_OTH_HH_WM_E!U12+FC_OTH_HH_DR_E!U12+FC_OTH_HH_DW_E!U12+FC_OTH_HH_TV_E!U12+FC_OTH_HH_IT_E!U12+FC_OTH_HH_LI_E!U12+FC_OTH_HH_OA_E!U12</f>
        <v>0</v>
      </c>
      <c r="V12" s="10">
        <f>FC_OTH_HH_SH_E!V12+FC_OTH_HH_SC_E!V12+FC_OTH_HH_WH_E!V12+FC_OTH_HH_CO_E!V12+FC_OTH_HH_RF_E!V12+FC_OTH_HH_WM_E!V12+FC_OTH_HH_DR_E!V12+FC_OTH_HH_DW_E!V12+FC_OTH_HH_TV_E!V12+FC_OTH_HH_IT_E!V12+FC_OTH_HH_LI_E!V12+FC_OTH_HH_OA_E!V12</f>
        <v>0</v>
      </c>
      <c r="W12" s="10">
        <f>FC_OTH_HH_SH_E!W12+FC_OTH_HH_SC_E!W12+FC_OTH_HH_WH_E!W12+FC_OTH_HH_CO_E!W12+FC_OTH_HH_RF_E!W12+FC_OTH_HH_WM_E!W12+FC_OTH_HH_DR_E!W12+FC_OTH_HH_DW_E!W12+FC_OTH_HH_TV_E!W12+FC_OTH_HH_IT_E!W12+FC_OTH_HH_LI_E!W12+FC_OTH_HH_OA_E!W12</f>
        <v>0</v>
      </c>
      <c r="X12" s="10">
        <f>FC_OTH_HH_SH_E!X12+FC_OTH_HH_SC_E!X12+FC_OTH_HH_WH_E!X12+FC_OTH_HH_CO_E!X12+FC_OTH_HH_RF_E!X12+FC_OTH_HH_WM_E!X12+FC_OTH_HH_DR_E!X12+FC_OTH_HH_DW_E!X12+FC_OTH_HH_TV_E!X12+FC_OTH_HH_IT_E!X12+FC_OTH_HH_LI_E!X12+FC_OTH_HH_OA_E!X12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FC_OTH_HH_SH_E!C13+FC_OTH_HH_SC_E!C13+FC_OTH_HH_WH_E!C13+FC_OTH_HH_CO_E!C13+FC_OTH_HH_RF_E!C13+FC_OTH_HH_WM_E!C13+FC_OTH_HH_DR_E!C13+FC_OTH_HH_DW_E!C13+FC_OTH_HH_TV_E!C13+FC_OTH_HH_IT_E!C13+FC_OTH_HH_LI_E!C13+FC_OTH_HH_OA_E!C13</f>
        <v>0</v>
      </c>
      <c r="D13" s="10">
        <f>FC_OTH_HH_SH_E!D13+FC_OTH_HH_SC_E!D13+FC_OTH_HH_WH_E!D13+FC_OTH_HH_CO_E!D13+FC_OTH_HH_RF_E!D13+FC_OTH_HH_WM_E!D13+FC_OTH_HH_DR_E!D13+FC_OTH_HH_DW_E!D13+FC_OTH_HH_TV_E!D13+FC_OTH_HH_IT_E!D13+FC_OTH_HH_LI_E!D13+FC_OTH_HH_OA_E!D13</f>
        <v>0</v>
      </c>
      <c r="E13" s="10">
        <f>FC_OTH_HH_SH_E!E13+FC_OTH_HH_SC_E!E13+FC_OTH_HH_WH_E!E13+FC_OTH_HH_CO_E!E13+FC_OTH_HH_RF_E!E13+FC_OTH_HH_WM_E!E13+FC_OTH_HH_DR_E!E13+FC_OTH_HH_DW_E!E13+FC_OTH_HH_TV_E!E13+FC_OTH_HH_IT_E!E13+FC_OTH_HH_LI_E!E13+FC_OTH_HH_OA_E!E13</f>
        <v>0</v>
      </c>
      <c r="F13" s="10">
        <f>FC_OTH_HH_SH_E!F13+FC_OTH_HH_SC_E!F13+FC_OTH_HH_WH_E!F13+FC_OTH_HH_CO_E!F13+FC_OTH_HH_RF_E!F13+FC_OTH_HH_WM_E!F13+FC_OTH_HH_DR_E!F13+FC_OTH_HH_DW_E!F13+FC_OTH_HH_TV_E!F13+FC_OTH_HH_IT_E!F13+FC_OTH_HH_LI_E!F13+FC_OTH_HH_OA_E!F13</f>
        <v>0</v>
      </c>
      <c r="G13" s="10">
        <f>FC_OTH_HH_SH_E!G13+FC_OTH_HH_SC_E!G13+FC_OTH_HH_WH_E!G13+FC_OTH_HH_CO_E!G13+FC_OTH_HH_RF_E!G13+FC_OTH_HH_WM_E!G13+FC_OTH_HH_DR_E!G13+FC_OTH_HH_DW_E!G13+FC_OTH_HH_TV_E!G13+FC_OTH_HH_IT_E!G13+FC_OTH_HH_LI_E!G13+FC_OTH_HH_OA_E!G13</f>
        <v>0</v>
      </c>
      <c r="H13" s="10">
        <f>FC_OTH_HH_SH_E!H13+FC_OTH_HH_SC_E!H13+FC_OTH_HH_WH_E!H13+FC_OTH_HH_CO_E!H13+FC_OTH_HH_RF_E!H13+FC_OTH_HH_WM_E!H13+FC_OTH_HH_DR_E!H13+FC_OTH_HH_DW_E!H13+FC_OTH_HH_TV_E!H13+FC_OTH_HH_IT_E!H13+FC_OTH_HH_LI_E!H13+FC_OTH_HH_OA_E!H13</f>
        <v>0</v>
      </c>
      <c r="I13" s="10">
        <f>FC_OTH_HH_SH_E!I13+FC_OTH_HH_SC_E!I13+FC_OTH_HH_WH_E!I13+FC_OTH_HH_CO_E!I13+FC_OTH_HH_RF_E!I13+FC_OTH_HH_WM_E!I13+FC_OTH_HH_DR_E!I13+FC_OTH_HH_DW_E!I13+FC_OTH_HH_TV_E!I13+FC_OTH_HH_IT_E!I13+FC_OTH_HH_LI_E!I13+FC_OTH_HH_OA_E!I13</f>
        <v>0</v>
      </c>
      <c r="J13" s="10">
        <f>FC_OTH_HH_SH_E!J13+FC_OTH_HH_SC_E!J13+FC_OTH_HH_WH_E!J13+FC_OTH_HH_CO_E!J13+FC_OTH_HH_RF_E!J13+FC_OTH_HH_WM_E!J13+FC_OTH_HH_DR_E!J13+FC_OTH_HH_DW_E!J13+FC_OTH_HH_TV_E!J13+FC_OTH_HH_IT_E!J13+FC_OTH_HH_LI_E!J13+FC_OTH_HH_OA_E!J13</f>
        <v>0</v>
      </c>
      <c r="K13" s="10">
        <f>FC_OTH_HH_SH_E!K13+FC_OTH_HH_SC_E!K13+FC_OTH_HH_WH_E!K13+FC_OTH_HH_CO_E!K13+FC_OTH_HH_RF_E!K13+FC_OTH_HH_WM_E!K13+FC_OTH_HH_DR_E!K13+FC_OTH_HH_DW_E!K13+FC_OTH_HH_TV_E!K13+FC_OTH_HH_IT_E!K13+FC_OTH_HH_LI_E!K13+FC_OTH_HH_OA_E!K13</f>
        <v>0</v>
      </c>
      <c r="L13" s="10">
        <f>FC_OTH_HH_SH_E!L13+FC_OTH_HH_SC_E!L13+FC_OTH_HH_WH_E!L13+FC_OTH_HH_CO_E!L13+FC_OTH_HH_RF_E!L13+FC_OTH_HH_WM_E!L13+FC_OTH_HH_DR_E!L13+FC_OTH_HH_DW_E!L13+FC_OTH_HH_TV_E!L13+FC_OTH_HH_IT_E!L13+FC_OTH_HH_LI_E!L13+FC_OTH_HH_OA_E!L13</f>
        <v>0</v>
      </c>
      <c r="M13" s="10">
        <f>FC_OTH_HH_SH_E!M13+FC_OTH_HH_SC_E!M13+FC_OTH_HH_WH_E!M13+FC_OTH_HH_CO_E!M13+FC_OTH_HH_RF_E!M13+FC_OTH_HH_WM_E!M13+FC_OTH_HH_DR_E!M13+FC_OTH_HH_DW_E!M13+FC_OTH_HH_TV_E!M13+FC_OTH_HH_IT_E!M13+FC_OTH_HH_LI_E!M13+FC_OTH_HH_OA_E!M13</f>
        <v>0</v>
      </c>
      <c r="N13" s="10">
        <f>FC_OTH_HH_SH_E!N13+FC_OTH_HH_SC_E!N13+FC_OTH_HH_WH_E!N13+FC_OTH_HH_CO_E!N13+FC_OTH_HH_RF_E!N13+FC_OTH_HH_WM_E!N13+FC_OTH_HH_DR_E!N13+FC_OTH_HH_DW_E!N13+FC_OTH_HH_TV_E!N13+FC_OTH_HH_IT_E!N13+FC_OTH_HH_LI_E!N13+FC_OTH_HH_OA_E!N13</f>
        <v>0</v>
      </c>
      <c r="O13" s="10">
        <f>FC_OTH_HH_SH_E!O13+FC_OTH_HH_SC_E!O13+FC_OTH_HH_WH_E!O13+FC_OTH_HH_CO_E!O13+FC_OTH_HH_RF_E!O13+FC_OTH_HH_WM_E!O13+FC_OTH_HH_DR_E!O13+FC_OTH_HH_DW_E!O13+FC_OTH_HH_TV_E!O13+FC_OTH_HH_IT_E!O13+FC_OTH_HH_LI_E!O13+FC_OTH_HH_OA_E!O13</f>
        <v>0</v>
      </c>
      <c r="P13" s="10">
        <f>FC_OTH_HH_SH_E!P13+FC_OTH_HH_SC_E!P13+FC_OTH_HH_WH_E!P13+FC_OTH_HH_CO_E!P13+FC_OTH_HH_RF_E!P13+FC_OTH_HH_WM_E!P13+FC_OTH_HH_DR_E!P13+FC_OTH_HH_DW_E!P13+FC_OTH_HH_TV_E!P13+FC_OTH_HH_IT_E!P13+FC_OTH_HH_LI_E!P13+FC_OTH_HH_OA_E!P13</f>
        <v>0</v>
      </c>
      <c r="Q13" s="10">
        <f>FC_OTH_HH_SH_E!Q13+FC_OTH_HH_SC_E!Q13+FC_OTH_HH_WH_E!Q13+FC_OTH_HH_CO_E!Q13+FC_OTH_HH_RF_E!Q13+FC_OTH_HH_WM_E!Q13+FC_OTH_HH_DR_E!Q13+FC_OTH_HH_DW_E!Q13+FC_OTH_HH_TV_E!Q13+FC_OTH_HH_IT_E!Q13+FC_OTH_HH_LI_E!Q13+FC_OTH_HH_OA_E!Q13</f>
        <v>0</v>
      </c>
      <c r="R13" s="10">
        <f>FC_OTH_HH_SH_E!R13+FC_OTH_HH_SC_E!R13+FC_OTH_HH_WH_E!R13+FC_OTH_HH_CO_E!R13+FC_OTH_HH_RF_E!R13+FC_OTH_HH_WM_E!R13+FC_OTH_HH_DR_E!R13+FC_OTH_HH_DW_E!R13+FC_OTH_HH_TV_E!R13+FC_OTH_HH_IT_E!R13+FC_OTH_HH_LI_E!R13+FC_OTH_HH_OA_E!R13</f>
        <v>0</v>
      </c>
      <c r="S13" s="10">
        <f>FC_OTH_HH_SH_E!S13+FC_OTH_HH_SC_E!S13+FC_OTH_HH_WH_E!S13+FC_OTH_HH_CO_E!S13+FC_OTH_HH_RF_E!S13+FC_OTH_HH_WM_E!S13+FC_OTH_HH_DR_E!S13+FC_OTH_HH_DW_E!S13+FC_OTH_HH_TV_E!S13+FC_OTH_HH_IT_E!S13+FC_OTH_HH_LI_E!S13+FC_OTH_HH_OA_E!S13</f>
        <v>0</v>
      </c>
      <c r="T13" s="10">
        <f>FC_OTH_HH_SH_E!T13+FC_OTH_HH_SC_E!T13+FC_OTH_HH_WH_E!T13+FC_OTH_HH_CO_E!T13+FC_OTH_HH_RF_E!T13+FC_OTH_HH_WM_E!T13+FC_OTH_HH_DR_E!T13+FC_OTH_HH_DW_E!T13+FC_OTH_HH_TV_E!T13+FC_OTH_HH_IT_E!T13+FC_OTH_HH_LI_E!T13+FC_OTH_HH_OA_E!T13</f>
        <v>0</v>
      </c>
      <c r="U13" s="10">
        <f>FC_OTH_HH_SH_E!U13+FC_OTH_HH_SC_E!U13+FC_OTH_HH_WH_E!U13+FC_OTH_HH_CO_E!U13+FC_OTH_HH_RF_E!U13+FC_OTH_HH_WM_E!U13+FC_OTH_HH_DR_E!U13+FC_OTH_HH_DW_E!U13+FC_OTH_HH_TV_E!U13+FC_OTH_HH_IT_E!U13+FC_OTH_HH_LI_E!U13+FC_OTH_HH_OA_E!U13</f>
        <v>0</v>
      </c>
      <c r="V13" s="10">
        <f>FC_OTH_HH_SH_E!V13+FC_OTH_HH_SC_E!V13+FC_OTH_HH_WH_E!V13+FC_OTH_HH_CO_E!V13+FC_OTH_HH_RF_E!V13+FC_OTH_HH_WM_E!V13+FC_OTH_HH_DR_E!V13+FC_OTH_HH_DW_E!V13+FC_OTH_HH_TV_E!V13+FC_OTH_HH_IT_E!V13+FC_OTH_HH_LI_E!V13+FC_OTH_HH_OA_E!V13</f>
        <v>0</v>
      </c>
      <c r="W13" s="10">
        <f>FC_OTH_HH_SH_E!W13+FC_OTH_HH_SC_E!W13+FC_OTH_HH_WH_E!W13+FC_OTH_HH_CO_E!W13+FC_OTH_HH_RF_E!W13+FC_OTH_HH_WM_E!W13+FC_OTH_HH_DR_E!W13+FC_OTH_HH_DW_E!W13+FC_OTH_HH_TV_E!W13+FC_OTH_HH_IT_E!W13+FC_OTH_HH_LI_E!W13+FC_OTH_HH_OA_E!W13</f>
        <v>0</v>
      </c>
      <c r="X13" s="10">
        <f>FC_OTH_HH_SH_E!X13+FC_OTH_HH_SC_E!X13+FC_OTH_HH_WH_E!X13+FC_OTH_HH_CO_E!X13+FC_OTH_HH_RF_E!X13+FC_OTH_HH_WM_E!X13+FC_OTH_HH_DR_E!X13+FC_OTH_HH_DW_E!X13+FC_OTH_HH_TV_E!X13+FC_OTH_HH_IT_E!X13+FC_OTH_HH_LI_E!X13+FC_OTH_HH_OA_E!X13</f>
        <v>0</v>
      </c>
    </row>
    <row r="14" spans="1:24" ht="11.25" customHeight="1" x14ac:dyDescent="0.2">
      <c r="A14" s="41" t="s">
        <v>19</v>
      </c>
      <c r="B14" s="9" t="s">
        <v>20</v>
      </c>
      <c r="C14" s="10">
        <f>FC_OTH_HH_SH_E!C14+FC_OTH_HH_SC_E!C14+FC_OTH_HH_WH_E!C14+FC_OTH_HH_CO_E!C14+FC_OTH_HH_RF_E!C14+FC_OTH_HH_WM_E!C14+FC_OTH_HH_DR_E!C14+FC_OTH_HH_DW_E!C14+FC_OTH_HH_TV_E!C14+FC_OTH_HH_IT_E!C14+FC_OTH_HH_LI_E!C14+FC_OTH_HH_OA_E!C14</f>
        <v>0</v>
      </c>
      <c r="D14" s="10">
        <f>FC_OTH_HH_SH_E!D14+FC_OTH_HH_SC_E!D14+FC_OTH_HH_WH_E!D14+FC_OTH_HH_CO_E!D14+FC_OTH_HH_RF_E!D14+FC_OTH_HH_WM_E!D14+FC_OTH_HH_DR_E!D14+FC_OTH_HH_DW_E!D14+FC_OTH_HH_TV_E!D14+FC_OTH_HH_IT_E!D14+FC_OTH_HH_LI_E!D14+FC_OTH_HH_OA_E!D14</f>
        <v>0</v>
      </c>
      <c r="E14" s="10">
        <f>FC_OTH_HH_SH_E!E14+FC_OTH_HH_SC_E!E14+FC_OTH_HH_WH_E!E14+FC_OTH_HH_CO_E!E14+FC_OTH_HH_RF_E!E14+FC_OTH_HH_WM_E!E14+FC_OTH_HH_DR_E!E14+FC_OTH_HH_DW_E!E14+FC_OTH_HH_TV_E!E14+FC_OTH_HH_IT_E!E14+FC_OTH_HH_LI_E!E14+FC_OTH_HH_OA_E!E14</f>
        <v>0</v>
      </c>
      <c r="F14" s="10">
        <f>FC_OTH_HH_SH_E!F14+FC_OTH_HH_SC_E!F14+FC_OTH_HH_WH_E!F14+FC_OTH_HH_CO_E!F14+FC_OTH_HH_RF_E!F14+FC_OTH_HH_WM_E!F14+FC_OTH_HH_DR_E!F14+FC_OTH_HH_DW_E!F14+FC_OTH_HH_TV_E!F14+FC_OTH_HH_IT_E!F14+FC_OTH_HH_LI_E!F14+FC_OTH_HH_OA_E!F14</f>
        <v>0</v>
      </c>
      <c r="G14" s="10">
        <f>FC_OTH_HH_SH_E!G14+FC_OTH_HH_SC_E!G14+FC_OTH_HH_WH_E!G14+FC_OTH_HH_CO_E!G14+FC_OTH_HH_RF_E!G14+FC_OTH_HH_WM_E!G14+FC_OTH_HH_DR_E!G14+FC_OTH_HH_DW_E!G14+FC_OTH_HH_TV_E!G14+FC_OTH_HH_IT_E!G14+FC_OTH_HH_LI_E!G14+FC_OTH_HH_OA_E!G14</f>
        <v>0</v>
      </c>
      <c r="H14" s="10">
        <f>FC_OTH_HH_SH_E!H14+FC_OTH_HH_SC_E!H14+FC_OTH_HH_WH_E!H14+FC_OTH_HH_CO_E!H14+FC_OTH_HH_RF_E!H14+FC_OTH_HH_WM_E!H14+FC_OTH_HH_DR_E!H14+FC_OTH_HH_DW_E!H14+FC_OTH_HH_TV_E!H14+FC_OTH_HH_IT_E!H14+FC_OTH_HH_LI_E!H14+FC_OTH_HH_OA_E!H14</f>
        <v>0</v>
      </c>
      <c r="I14" s="10">
        <f>FC_OTH_HH_SH_E!I14+FC_OTH_HH_SC_E!I14+FC_OTH_HH_WH_E!I14+FC_OTH_HH_CO_E!I14+FC_OTH_HH_RF_E!I14+FC_OTH_HH_WM_E!I14+FC_OTH_HH_DR_E!I14+FC_OTH_HH_DW_E!I14+FC_OTH_HH_TV_E!I14+FC_OTH_HH_IT_E!I14+FC_OTH_HH_LI_E!I14+FC_OTH_HH_OA_E!I14</f>
        <v>0</v>
      </c>
      <c r="J14" s="10">
        <f>FC_OTH_HH_SH_E!J14+FC_OTH_HH_SC_E!J14+FC_OTH_HH_WH_E!J14+FC_OTH_HH_CO_E!J14+FC_OTH_HH_RF_E!J14+FC_OTH_HH_WM_E!J14+FC_OTH_HH_DR_E!J14+FC_OTH_HH_DW_E!J14+FC_OTH_HH_TV_E!J14+FC_OTH_HH_IT_E!J14+FC_OTH_HH_LI_E!J14+FC_OTH_HH_OA_E!J14</f>
        <v>0</v>
      </c>
      <c r="K14" s="10">
        <f>FC_OTH_HH_SH_E!K14+FC_OTH_HH_SC_E!K14+FC_OTH_HH_WH_E!K14+FC_OTH_HH_CO_E!K14+FC_OTH_HH_RF_E!K14+FC_OTH_HH_WM_E!K14+FC_OTH_HH_DR_E!K14+FC_OTH_HH_DW_E!K14+FC_OTH_HH_TV_E!K14+FC_OTH_HH_IT_E!K14+FC_OTH_HH_LI_E!K14+FC_OTH_HH_OA_E!K14</f>
        <v>0</v>
      </c>
      <c r="L14" s="10">
        <f>FC_OTH_HH_SH_E!L14+FC_OTH_HH_SC_E!L14+FC_OTH_HH_WH_E!L14+FC_OTH_HH_CO_E!L14+FC_OTH_HH_RF_E!L14+FC_OTH_HH_WM_E!L14+FC_OTH_HH_DR_E!L14+FC_OTH_HH_DW_E!L14+FC_OTH_HH_TV_E!L14+FC_OTH_HH_IT_E!L14+FC_OTH_HH_LI_E!L14+FC_OTH_HH_OA_E!L14</f>
        <v>0</v>
      </c>
      <c r="M14" s="10">
        <f>FC_OTH_HH_SH_E!M14+FC_OTH_HH_SC_E!M14+FC_OTH_HH_WH_E!M14+FC_OTH_HH_CO_E!M14+FC_OTH_HH_RF_E!M14+FC_OTH_HH_WM_E!M14+FC_OTH_HH_DR_E!M14+FC_OTH_HH_DW_E!M14+FC_OTH_HH_TV_E!M14+FC_OTH_HH_IT_E!M14+FC_OTH_HH_LI_E!M14+FC_OTH_HH_OA_E!M14</f>
        <v>0</v>
      </c>
      <c r="N14" s="10">
        <f>FC_OTH_HH_SH_E!N14+FC_OTH_HH_SC_E!N14+FC_OTH_HH_WH_E!N14+FC_OTH_HH_CO_E!N14+FC_OTH_HH_RF_E!N14+FC_OTH_HH_WM_E!N14+FC_OTH_HH_DR_E!N14+FC_OTH_HH_DW_E!N14+FC_OTH_HH_TV_E!N14+FC_OTH_HH_IT_E!N14+FC_OTH_HH_LI_E!N14+FC_OTH_HH_OA_E!N14</f>
        <v>0</v>
      </c>
      <c r="O14" s="10">
        <f>FC_OTH_HH_SH_E!O14+FC_OTH_HH_SC_E!O14+FC_OTH_HH_WH_E!O14+FC_OTH_HH_CO_E!O14+FC_OTH_HH_RF_E!O14+FC_OTH_HH_WM_E!O14+FC_OTH_HH_DR_E!O14+FC_OTH_HH_DW_E!O14+FC_OTH_HH_TV_E!O14+FC_OTH_HH_IT_E!O14+FC_OTH_HH_LI_E!O14+FC_OTH_HH_OA_E!O14</f>
        <v>0</v>
      </c>
      <c r="P14" s="10">
        <f>FC_OTH_HH_SH_E!P14+FC_OTH_HH_SC_E!P14+FC_OTH_HH_WH_E!P14+FC_OTH_HH_CO_E!P14+FC_OTH_HH_RF_E!P14+FC_OTH_HH_WM_E!P14+FC_OTH_HH_DR_E!P14+FC_OTH_HH_DW_E!P14+FC_OTH_HH_TV_E!P14+FC_OTH_HH_IT_E!P14+FC_OTH_HH_LI_E!P14+FC_OTH_HH_OA_E!P14</f>
        <v>0</v>
      </c>
      <c r="Q14" s="10">
        <f>FC_OTH_HH_SH_E!Q14+FC_OTH_HH_SC_E!Q14+FC_OTH_HH_WH_E!Q14+FC_OTH_HH_CO_E!Q14+FC_OTH_HH_RF_E!Q14+FC_OTH_HH_WM_E!Q14+FC_OTH_HH_DR_E!Q14+FC_OTH_HH_DW_E!Q14+FC_OTH_HH_TV_E!Q14+FC_OTH_HH_IT_E!Q14+FC_OTH_HH_LI_E!Q14+FC_OTH_HH_OA_E!Q14</f>
        <v>0</v>
      </c>
      <c r="R14" s="10">
        <f>FC_OTH_HH_SH_E!R14+FC_OTH_HH_SC_E!R14+FC_OTH_HH_WH_E!R14+FC_OTH_HH_CO_E!R14+FC_OTH_HH_RF_E!R14+FC_OTH_HH_WM_E!R14+FC_OTH_HH_DR_E!R14+FC_OTH_HH_DW_E!R14+FC_OTH_HH_TV_E!R14+FC_OTH_HH_IT_E!R14+FC_OTH_HH_LI_E!R14+FC_OTH_HH_OA_E!R14</f>
        <v>0</v>
      </c>
      <c r="S14" s="10">
        <f>FC_OTH_HH_SH_E!S14+FC_OTH_HH_SC_E!S14+FC_OTH_HH_WH_E!S14+FC_OTH_HH_CO_E!S14+FC_OTH_HH_RF_E!S14+FC_OTH_HH_WM_E!S14+FC_OTH_HH_DR_E!S14+FC_OTH_HH_DW_E!S14+FC_OTH_HH_TV_E!S14+FC_OTH_HH_IT_E!S14+FC_OTH_HH_LI_E!S14+FC_OTH_HH_OA_E!S14</f>
        <v>0</v>
      </c>
      <c r="T14" s="10">
        <f>FC_OTH_HH_SH_E!T14+FC_OTH_HH_SC_E!T14+FC_OTH_HH_WH_E!T14+FC_OTH_HH_CO_E!T14+FC_OTH_HH_RF_E!T14+FC_OTH_HH_WM_E!T14+FC_OTH_HH_DR_E!T14+FC_OTH_HH_DW_E!T14+FC_OTH_HH_TV_E!T14+FC_OTH_HH_IT_E!T14+FC_OTH_HH_LI_E!T14+FC_OTH_HH_OA_E!T14</f>
        <v>0</v>
      </c>
      <c r="U14" s="10">
        <f>FC_OTH_HH_SH_E!U14+FC_OTH_HH_SC_E!U14+FC_OTH_HH_WH_E!U14+FC_OTH_HH_CO_E!U14+FC_OTH_HH_RF_E!U14+FC_OTH_HH_WM_E!U14+FC_OTH_HH_DR_E!U14+FC_OTH_HH_DW_E!U14+FC_OTH_HH_TV_E!U14+FC_OTH_HH_IT_E!U14+FC_OTH_HH_LI_E!U14+FC_OTH_HH_OA_E!U14</f>
        <v>0</v>
      </c>
      <c r="V14" s="10">
        <f>FC_OTH_HH_SH_E!V14+FC_OTH_HH_SC_E!V14+FC_OTH_HH_WH_E!V14+FC_OTH_HH_CO_E!V14+FC_OTH_HH_RF_E!V14+FC_OTH_HH_WM_E!V14+FC_OTH_HH_DR_E!V14+FC_OTH_HH_DW_E!V14+FC_OTH_HH_TV_E!V14+FC_OTH_HH_IT_E!V14+FC_OTH_HH_LI_E!V14+FC_OTH_HH_OA_E!V14</f>
        <v>0</v>
      </c>
      <c r="W14" s="10">
        <f>FC_OTH_HH_SH_E!W14+FC_OTH_HH_SC_E!W14+FC_OTH_HH_WH_E!W14+FC_OTH_HH_CO_E!W14+FC_OTH_HH_RF_E!W14+FC_OTH_HH_WM_E!W14+FC_OTH_HH_DR_E!W14+FC_OTH_HH_DW_E!W14+FC_OTH_HH_TV_E!W14+FC_OTH_HH_IT_E!W14+FC_OTH_HH_LI_E!W14+FC_OTH_HH_OA_E!W14</f>
        <v>0</v>
      </c>
      <c r="X14" s="10">
        <f>FC_OTH_HH_SH_E!X14+FC_OTH_HH_SC_E!X14+FC_OTH_HH_WH_E!X14+FC_OTH_HH_CO_E!X14+FC_OTH_HH_RF_E!X14+FC_OTH_HH_WM_E!X14+FC_OTH_HH_DR_E!X14+FC_OTH_HH_DW_E!X14+FC_OTH_HH_TV_E!X14+FC_OTH_HH_IT_E!X14+FC_OTH_HH_LI_E!X14+FC_OTH_HH_OA_E!X14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FC_OTH_HH_SH_E!C15+FC_OTH_HH_SC_E!C15+FC_OTH_HH_WH_E!C15+FC_OTH_HH_CO_E!C15+FC_OTH_HH_RF_E!C15+FC_OTH_HH_WM_E!C15+FC_OTH_HH_DR_E!C15+FC_OTH_HH_DW_E!C15+FC_OTH_HH_TV_E!C15+FC_OTH_HH_IT_E!C15+FC_OTH_HH_LI_E!C15+FC_OTH_HH_OA_E!C15</f>
        <v>0</v>
      </c>
      <c r="D15" s="10">
        <f>FC_OTH_HH_SH_E!D15+FC_OTH_HH_SC_E!D15+FC_OTH_HH_WH_E!D15+FC_OTH_HH_CO_E!D15+FC_OTH_HH_RF_E!D15+FC_OTH_HH_WM_E!D15+FC_OTH_HH_DR_E!D15+FC_OTH_HH_DW_E!D15+FC_OTH_HH_TV_E!D15+FC_OTH_HH_IT_E!D15+FC_OTH_HH_LI_E!D15+FC_OTH_HH_OA_E!D15</f>
        <v>0</v>
      </c>
      <c r="E15" s="10">
        <f>FC_OTH_HH_SH_E!E15+FC_OTH_HH_SC_E!E15+FC_OTH_HH_WH_E!E15+FC_OTH_HH_CO_E!E15+FC_OTH_HH_RF_E!E15+FC_OTH_HH_WM_E!E15+FC_OTH_HH_DR_E!E15+FC_OTH_HH_DW_E!E15+FC_OTH_HH_TV_E!E15+FC_OTH_HH_IT_E!E15+FC_OTH_HH_LI_E!E15+FC_OTH_HH_OA_E!E15</f>
        <v>0</v>
      </c>
      <c r="F15" s="10">
        <f>FC_OTH_HH_SH_E!F15+FC_OTH_HH_SC_E!F15+FC_OTH_HH_WH_E!F15+FC_OTH_HH_CO_E!F15+FC_OTH_HH_RF_E!F15+FC_OTH_HH_WM_E!F15+FC_OTH_HH_DR_E!F15+FC_OTH_HH_DW_E!F15+FC_OTH_HH_TV_E!F15+FC_OTH_HH_IT_E!F15+FC_OTH_HH_LI_E!F15+FC_OTH_HH_OA_E!F15</f>
        <v>0</v>
      </c>
      <c r="G15" s="10">
        <f>FC_OTH_HH_SH_E!G15+FC_OTH_HH_SC_E!G15+FC_OTH_HH_WH_E!G15+FC_OTH_HH_CO_E!G15+FC_OTH_HH_RF_E!G15+FC_OTH_HH_WM_E!G15+FC_OTH_HH_DR_E!G15+FC_OTH_HH_DW_E!G15+FC_OTH_HH_TV_E!G15+FC_OTH_HH_IT_E!G15+FC_OTH_HH_LI_E!G15+FC_OTH_HH_OA_E!G15</f>
        <v>0</v>
      </c>
      <c r="H15" s="10">
        <f>FC_OTH_HH_SH_E!H15+FC_OTH_HH_SC_E!H15+FC_OTH_HH_WH_E!H15+FC_OTH_HH_CO_E!H15+FC_OTH_HH_RF_E!H15+FC_OTH_HH_WM_E!H15+FC_OTH_HH_DR_E!H15+FC_OTH_HH_DW_E!H15+FC_OTH_HH_TV_E!H15+FC_OTH_HH_IT_E!H15+FC_OTH_HH_LI_E!H15+FC_OTH_HH_OA_E!H15</f>
        <v>0</v>
      </c>
      <c r="I15" s="10">
        <f>FC_OTH_HH_SH_E!I15+FC_OTH_HH_SC_E!I15+FC_OTH_HH_WH_E!I15+FC_OTH_HH_CO_E!I15+FC_OTH_HH_RF_E!I15+FC_OTH_HH_WM_E!I15+FC_OTH_HH_DR_E!I15+FC_OTH_HH_DW_E!I15+FC_OTH_HH_TV_E!I15+FC_OTH_HH_IT_E!I15+FC_OTH_HH_LI_E!I15+FC_OTH_HH_OA_E!I15</f>
        <v>0</v>
      </c>
      <c r="J15" s="10">
        <f>FC_OTH_HH_SH_E!J15+FC_OTH_HH_SC_E!J15+FC_OTH_HH_WH_E!J15+FC_OTH_HH_CO_E!J15+FC_OTH_HH_RF_E!J15+FC_OTH_HH_WM_E!J15+FC_OTH_HH_DR_E!J15+FC_OTH_HH_DW_E!J15+FC_OTH_HH_TV_E!J15+FC_OTH_HH_IT_E!J15+FC_OTH_HH_LI_E!J15+FC_OTH_HH_OA_E!J15</f>
        <v>0</v>
      </c>
      <c r="K15" s="10">
        <f>FC_OTH_HH_SH_E!K15+FC_OTH_HH_SC_E!K15+FC_OTH_HH_WH_E!K15+FC_OTH_HH_CO_E!K15+FC_OTH_HH_RF_E!K15+FC_OTH_HH_WM_E!K15+FC_OTH_HH_DR_E!K15+FC_OTH_HH_DW_E!K15+FC_OTH_HH_TV_E!K15+FC_OTH_HH_IT_E!K15+FC_OTH_HH_LI_E!K15+FC_OTH_HH_OA_E!K15</f>
        <v>0</v>
      </c>
      <c r="L15" s="10">
        <f>FC_OTH_HH_SH_E!L15+FC_OTH_HH_SC_E!L15+FC_OTH_HH_WH_E!L15+FC_OTH_HH_CO_E!L15+FC_OTH_HH_RF_E!L15+FC_OTH_HH_WM_E!L15+FC_OTH_HH_DR_E!L15+FC_OTH_HH_DW_E!L15+FC_OTH_HH_TV_E!L15+FC_OTH_HH_IT_E!L15+FC_OTH_HH_LI_E!L15+FC_OTH_HH_OA_E!L15</f>
        <v>0</v>
      </c>
      <c r="M15" s="10">
        <f>FC_OTH_HH_SH_E!M15+FC_OTH_HH_SC_E!M15+FC_OTH_HH_WH_E!M15+FC_OTH_HH_CO_E!M15+FC_OTH_HH_RF_E!M15+FC_OTH_HH_WM_E!M15+FC_OTH_HH_DR_E!M15+FC_OTH_HH_DW_E!M15+FC_OTH_HH_TV_E!M15+FC_OTH_HH_IT_E!M15+FC_OTH_HH_LI_E!M15+FC_OTH_HH_OA_E!M15</f>
        <v>0</v>
      </c>
      <c r="N15" s="10">
        <f>FC_OTH_HH_SH_E!N15+FC_OTH_HH_SC_E!N15+FC_OTH_HH_WH_E!N15+FC_OTH_HH_CO_E!N15+FC_OTH_HH_RF_E!N15+FC_OTH_HH_WM_E!N15+FC_OTH_HH_DR_E!N15+FC_OTH_HH_DW_E!N15+FC_OTH_HH_TV_E!N15+FC_OTH_HH_IT_E!N15+FC_OTH_HH_LI_E!N15+FC_OTH_HH_OA_E!N15</f>
        <v>0</v>
      </c>
      <c r="O15" s="10">
        <f>FC_OTH_HH_SH_E!O15+FC_OTH_HH_SC_E!O15+FC_OTH_HH_WH_E!O15+FC_OTH_HH_CO_E!O15+FC_OTH_HH_RF_E!O15+FC_OTH_HH_WM_E!O15+FC_OTH_HH_DR_E!O15+FC_OTH_HH_DW_E!O15+FC_OTH_HH_TV_E!O15+FC_OTH_HH_IT_E!O15+FC_OTH_HH_LI_E!O15+FC_OTH_HH_OA_E!O15</f>
        <v>0</v>
      </c>
      <c r="P15" s="10">
        <f>FC_OTH_HH_SH_E!P15+FC_OTH_HH_SC_E!P15+FC_OTH_HH_WH_E!P15+FC_OTH_HH_CO_E!P15+FC_OTH_HH_RF_E!P15+FC_OTH_HH_WM_E!P15+FC_OTH_HH_DR_E!P15+FC_OTH_HH_DW_E!P15+FC_OTH_HH_TV_E!P15+FC_OTH_HH_IT_E!P15+FC_OTH_HH_LI_E!P15+FC_OTH_HH_OA_E!P15</f>
        <v>0</v>
      </c>
      <c r="Q15" s="10">
        <f>FC_OTH_HH_SH_E!Q15+FC_OTH_HH_SC_E!Q15+FC_OTH_HH_WH_E!Q15+FC_OTH_HH_CO_E!Q15+FC_OTH_HH_RF_E!Q15+FC_OTH_HH_WM_E!Q15+FC_OTH_HH_DR_E!Q15+FC_OTH_HH_DW_E!Q15+FC_OTH_HH_TV_E!Q15+FC_OTH_HH_IT_E!Q15+FC_OTH_HH_LI_E!Q15+FC_OTH_HH_OA_E!Q15</f>
        <v>0</v>
      </c>
      <c r="R15" s="10">
        <f>FC_OTH_HH_SH_E!R15+FC_OTH_HH_SC_E!R15+FC_OTH_HH_WH_E!R15+FC_OTH_HH_CO_E!R15+FC_OTH_HH_RF_E!R15+FC_OTH_HH_WM_E!R15+FC_OTH_HH_DR_E!R15+FC_OTH_HH_DW_E!R15+FC_OTH_HH_TV_E!R15+FC_OTH_HH_IT_E!R15+FC_OTH_HH_LI_E!R15+FC_OTH_HH_OA_E!R15</f>
        <v>0</v>
      </c>
      <c r="S15" s="10">
        <f>FC_OTH_HH_SH_E!S15+FC_OTH_HH_SC_E!S15+FC_OTH_HH_WH_E!S15+FC_OTH_HH_CO_E!S15+FC_OTH_HH_RF_E!S15+FC_OTH_HH_WM_E!S15+FC_OTH_HH_DR_E!S15+FC_OTH_HH_DW_E!S15+FC_OTH_HH_TV_E!S15+FC_OTH_HH_IT_E!S15+FC_OTH_HH_LI_E!S15+FC_OTH_HH_OA_E!S15</f>
        <v>0</v>
      </c>
      <c r="T15" s="10">
        <f>FC_OTH_HH_SH_E!T15+FC_OTH_HH_SC_E!T15+FC_OTH_HH_WH_E!T15+FC_OTH_HH_CO_E!T15+FC_OTH_HH_RF_E!T15+FC_OTH_HH_WM_E!T15+FC_OTH_HH_DR_E!T15+FC_OTH_HH_DW_E!T15+FC_OTH_HH_TV_E!T15+FC_OTH_HH_IT_E!T15+FC_OTH_HH_LI_E!T15+FC_OTH_HH_OA_E!T15</f>
        <v>0</v>
      </c>
      <c r="U15" s="10">
        <f>FC_OTH_HH_SH_E!U15+FC_OTH_HH_SC_E!U15+FC_OTH_HH_WH_E!U15+FC_OTH_HH_CO_E!U15+FC_OTH_HH_RF_E!U15+FC_OTH_HH_WM_E!U15+FC_OTH_HH_DR_E!U15+FC_OTH_HH_DW_E!U15+FC_OTH_HH_TV_E!U15+FC_OTH_HH_IT_E!U15+FC_OTH_HH_LI_E!U15+FC_OTH_HH_OA_E!U15</f>
        <v>0</v>
      </c>
      <c r="V15" s="10">
        <f>FC_OTH_HH_SH_E!V15+FC_OTH_HH_SC_E!V15+FC_OTH_HH_WH_E!V15+FC_OTH_HH_CO_E!V15+FC_OTH_HH_RF_E!V15+FC_OTH_HH_WM_E!V15+FC_OTH_HH_DR_E!V15+FC_OTH_HH_DW_E!V15+FC_OTH_HH_TV_E!V15+FC_OTH_HH_IT_E!V15+FC_OTH_HH_LI_E!V15+FC_OTH_HH_OA_E!V15</f>
        <v>0</v>
      </c>
      <c r="W15" s="10">
        <f>FC_OTH_HH_SH_E!W15+FC_OTH_HH_SC_E!W15+FC_OTH_HH_WH_E!W15+FC_OTH_HH_CO_E!W15+FC_OTH_HH_RF_E!W15+FC_OTH_HH_WM_E!W15+FC_OTH_HH_DR_E!W15+FC_OTH_HH_DW_E!W15+FC_OTH_HH_TV_E!W15+FC_OTH_HH_IT_E!W15+FC_OTH_HH_LI_E!W15+FC_OTH_HH_OA_E!W15</f>
        <v>0</v>
      </c>
      <c r="X15" s="10">
        <f>FC_OTH_HH_SH_E!X15+FC_OTH_HH_SC_E!X15+FC_OTH_HH_WH_E!X15+FC_OTH_HH_CO_E!X15+FC_OTH_HH_RF_E!X15+FC_OTH_HH_WM_E!X15+FC_OTH_HH_DR_E!X15+FC_OTH_HH_DW_E!X15+FC_OTH_HH_TV_E!X15+FC_OTH_HH_IT_E!X15+FC_OTH_HH_LI_E!X15+FC_OTH_HH_OA_E!X15</f>
        <v>0</v>
      </c>
    </row>
    <row r="16" spans="1:24" ht="11.25" customHeight="1" x14ac:dyDescent="0.2">
      <c r="A16" s="41" t="s">
        <v>23</v>
      </c>
      <c r="B16" s="9" t="s">
        <v>24</v>
      </c>
      <c r="C16" s="10">
        <f>FC_OTH_HH_SH_E!C16+FC_OTH_HH_SC_E!C16+FC_OTH_HH_WH_E!C16+FC_OTH_HH_CO_E!C16+FC_OTH_HH_RF_E!C16+FC_OTH_HH_WM_E!C16+FC_OTH_HH_DR_E!C16+FC_OTH_HH_DW_E!C16+FC_OTH_HH_TV_E!C16+FC_OTH_HH_IT_E!C16+FC_OTH_HH_LI_E!C16+FC_OTH_HH_OA_E!C16</f>
        <v>0</v>
      </c>
      <c r="D16" s="10">
        <f>FC_OTH_HH_SH_E!D16+FC_OTH_HH_SC_E!D16+FC_OTH_HH_WH_E!D16+FC_OTH_HH_CO_E!D16+FC_OTH_HH_RF_E!D16+FC_OTH_HH_WM_E!D16+FC_OTH_HH_DR_E!D16+FC_OTH_HH_DW_E!D16+FC_OTH_HH_TV_E!D16+FC_OTH_HH_IT_E!D16+FC_OTH_HH_LI_E!D16+FC_OTH_HH_OA_E!D16</f>
        <v>0.47773000859845227</v>
      </c>
      <c r="E16" s="10">
        <f>FC_OTH_HH_SH_E!E16+FC_OTH_HH_SC_E!E16+FC_OTH_HH_WH_E!E16+FC_OTH_HH_CO_E!E16+FC_OTH_HH_RF_E!E16+FC_OTH_HH_WM_E!E16+FC_OTH_HH_DR_E!E16+FC_OTH_HH_DW_E!E16+FC_OTH_HH_TV_E!E16+FC_OTH_HH_IT_E!E16+FC_OTH_HH_LI_E!E16+FC_OTH_HH_OA_E!E16</f>
        <v>0.47773000859845244</v>
      </c>
      <c r="F16" s="10">
        <f>FC_OTH_HH_SH_E!F16+FC_OTH_HH_SC_E!F16+FC_OTH_HH_WH_E!F16+FC_OTH_HH_CO_E!F16+FC_OTH_HH_RF_E!F16+FC_OTH_HH_WM_E!F16+FC_OTH_HH_DR_E!F16+FC_OTH_HH_DW_E!F16+FC_OTH_HH_TV_E!F16+FC_OTH_HH_IT_E!F16+FC_OTH_HH_LI_E!F16+FC_OTH_HH_OA_E!F16</f>
        <v>0.47773000859845233</v>
      </c>
      <c r="G16" s="10">
        <f>FC_OTH_HH_SH_E!G16+FC_OTH_HH_SC_E!G16+FC_OTH_HH_WH_E!G16+FC_OTH_HH_CO_E!G16+FC_OTH_HH_RF_E!G16+FC_OTH_HH_WM_E!G16+FC_OTH_HH_DR_E!G16+FC_OTH_HH_DW_E!G16+FC_OTH_HH_TV_E!G16+FC_OTH_HH_IT_E!G16+FC_OTH_HH_LI_E!G16+FC_OTH_HH_OA_E!G16</f>
        <v>0.47773000859845244</v>
      </c>
      <c r="H16" s="10">
        <f>FC_OTH_HH_SH_E!H16+FC_OTH_HH_SC_E!H16+FC_OTH_HH_WH_E!H16+FC_OTH_HH_CO_E!H16+FC_OTH_HH_RF_E!H16+FC_OTH_HH_WM_E!H16+FC_OTH_HH_DR_E!H16+FC_OTH_HH_DW_E!H16+FC_OTH_HH_TV_E!H16+FC_OTH_HH_IT_E!H16+FC_OTH_HH_LI_E!H16+FC_OTH_HH_OA_E!H16</f>
        <v>0.47773000859845233</v>
      </c>
      <c r="I16" s="10">
        <f>FC_OTH_HH_SH_E!I16+FC_OTH_HH_SC_E!I16+FC_OTH_HH_WH_E!I16+FC_OTH_HH_CO_E!I16+FC_OTH_HH_RF_E!I16+FC_OTH_HH_WM_E!I16+FC_OTH_HH_DR_E!I16+FC_OTH_HH_DW_E!I16+FC_OTH_HH_TV_E!I16+FC_OTH_HH_IT_E!I16+FC_OTH_HH_LI_E!I16+FC_OTH_HH_OA_E!I16</f>
        <v>0.47773000859845222</v>
      </c>
      <c r="J16" s="10">
        <f>FC_OTH_HH_SH_E!J16+FC_OTH_HH_SC_E!J16+FC_OTH_HH_WH_E!J16+FC_OTH_HH_CO_E!J16+FC_OTH_HH_RF_E!J16+FC_OTH_HH_WM_E!J16+FC_OTH_HH_DR_E!J16+FC_OTH_HH_DW_E!J16+FC_OTH_HH_TV_E!J16+FC_OTH_HH_IT_E!J16+FC_OTH_HH_LI_E!J16+FC_OTH_HH_OA_E!J16</f>
        <v>1.4331040412725706</v>
      </c>
      <c r="K16" s="10">
        <f>FC_OTH_HH_SH_E!K16+FC_OTH_HH_SC_E!K16+FC_OTH_HH_WH_E!K16+FC_OTH_HH_CO_E!K16+FC_OTH_HH_RF_E!K16+FC_OTH_HH_WM_E!K16+FC_OTH_HH_DR_E!K16+FC_OTH_HH_DW_E!K16+FC_OTH_HH_TV_E!K16+FC_OTH_HH_IT_E!K16+FC_OTH_HH_LI_E!K16+FC_OTH_HH_OA_E!K16</f>
        <v>1.4331040412725704</v>
      </c>
      <c r="L16" s="10">
        <f>FC_OTH_HH_SH_E!L16+FC_OTH_HH_SC_E!L16+FC_OTH_HH_WH_E!L16+FC_OTH_HH_CO_E!L16+FC_OTH_HH_RF_E!L16+FC_OTH_HH_WM_E!L16+FC_OTH_HH_DR_E!L16+FC_OTH_HH_DW_E!L16+FC_OTH_HH_TV_E!L16+FC_OTH_HH_IT_E!L16+FC_OTH_HH_LI_E!L16+FC_OTH_HH_OA_E!L16</f>
        <v>1.910748065348236</v>
      </c>
      <c r="M16" s="10">
        <f>FC_OTH_HH_SH_E!M16+FC_OTH_HH_SC_E!M16+FC_OTH_HH_WH_E!M16+FC_OTH_HH_CO_E!M16+FC_OTH_HH_RF_E!M16+FC_OTH_HH_WM_E!M16+FC_OTH_HH_DR_E!M16+FC_OTH_HH_DW_E!M16+FC_OTH_HH_TV_E!M16+FC_OTH_HH_IT_E!M16+FC_OTH_HH_LI_E!M16+FC_OTH_HH_OA_E!M16</f>
        <v>1.910748065348236</v>
      </c>
      <c r="N16" s="10">
        <f>FC_OTH_HH_SH_E!N16+FC_OTH_HH_SC_E!N16+FC_OTH_HH_WH_E!N16+FC_OTH_HH_CO_E!N16+FC_OTH_HH_RF_E!N16+FC_OTH_HH_WM_E!N16+FC_OTH_HH_DR_E!N16+FC_OTH_HH_DW_E!N16+FC_OTH_HH_TV_E!N16+FC_OTH_HH_IT_E!N16+FC_OTH_HH_LI_E!N16+FC_OTH_HH_OA_E!N16</f>
        <v>1.9107480653482374</v>
      </c>
      <c r="O16" s="10">
        <f>FC_OTH_HH_SH_E!O16+FC_OTH_HH_SC_E!O16+FC_OTH_HH_WH_E!O16+FC_OTH_HH_CO_E!O16+FC_OTH_HH_RF_E!O16+FC_OTH_HH_WM_E!O16+FC_OTH_HH_DR_E!O16+FC_OTH_HH_DW_E!O16+FC_OTH_HH_TV_E!O16+FC_OTH_HH_IT_E!O16+FC_OTH_HH_LI_E!O16+FC_OTH_HH_OA_E!O16</f>
        <v>1.9107480653482367</v>
      </c>
      <c r="P16" s="10">
        <f>FC_OTH_HH_SH_E!P16+FC_OTH_HH_SC_E!P16+FC_OTH_HH_WH_E!P16+FC_OTH_HH_CO_E!P16+FC_OTH_HH_RF_E!P16+FC_OTH_HH_WM_E!P16+FC_OTH_HH_DR_E!P16+FC_OTH_HH_DW_E!P16+FC_OTH_HH_TV_E!P16+FC_OTH_HH_IT_E!P16+FC_OTH_HH_LI_E!P16+FC_OTH_HH_OA_E!P16</f>
        <v>0.95537403267411847</v>
      </c>
      <c r="Q16" s="10">
        <f>FC_OTH_HH_SH_E!Q16+FC_OTH_HH_SC_E!Q16+FC_OTH_HH_WH_E!Q16+FC_OTH_HH_CO_E!Q16+FC_OTH_HH_RF_E!Q16+FC_OTH_HH_WM_E!Q16+FC_OTH_HH_DR_E!Q16+FC_OTH_HH_DW_E!Q16+FC_OTH_HH_TV_E!Q16+FC_OTH_HH_IT_E!Q16+FC_OTH_HH_LI_E!Q16+FC_OTH_HH_OA_E!Q16</f>
        <v>0.47773000859845233</v>
      </c>
      <c r="R16" s="10">
        <f>FC_OTH_HH_SH_E!R16+FC_OTH_HH_SC_E!R16+FC_OTH_HH_WH_E!R16+FC_OTH_HH_CO_E!R16+FC_OTH_HH_RF_E!R16+FC_OTH_HH_WM_E!R16+FC_OTH_HH_DR_E!R16+FC_OTH_HH_DW_E!R16+FC_OTH_HH_TV_E!R16+FC_OTH_HH_IT_E!R16+FC_OTH_HH_LI_E!R16+FC_OTH_HH_OA_E!R16</f>
        <v>0.40524505588993981</v>
      </c>
      <c r="S16" s="10">
        <f>FC_OTH_HH_SH_E!S16+FC_OTH_HH_SC_E!S16+FC_OTH_HH_WH_E!S16+FC_OTH_HH_CO_E!S16+FC_OTH_HH_RF_E!S16+FC_OTH_HH_WM_E!S16+FC_OTH_HH_DR_E!S16+FC_OTH_HH_DW_E!S16+FC_OTH_HH_TV_E!S16+FC_OTH_HH_IT_E!S16+FC_OTH_HH_LI_E!S16+FC_OTH_HH_OA_E!S16</f>
        <v>0.95391229578675851</v>
      </c>
      <c r="T16" s="10">
        <f>FC_OTH_HH_SH_E!T16+FC_OTH_HH_SC_E!T16+FC_OTH_HH_WH_E!T16+FC_OTH_HH_CO_E!T16+FC_OTH_HH_RF_E!T16+FC_OTH_HH_WM_E!T16+FC_OTH_HH_DR_E!T16+FC_OTH_HH_DW_E!T16+FC_OTH_HH_TV_E!T16+FC_OTH_HH_IT_E!T16+FC_OTH_HH_LI_E!T16+FC_OTH_HH_OA_E!T16</f>
        <v>1.0151332760103184</v>
      </c>
      <c r="U16" s="10">
        <f>FC_OTH_HH_SH_E!U16+FC_OTH_HH_SC_E!U16+FC_OTH_HH_WH_E!U16+FC_OTH_HH_CO_E!U16+FC_OTH_HH_RF_E!U16+FC_OTH_HH_WM_E!U16+FC_OTH_HH_DR_E!U16+FC_OTH_HH_DW_E!U16+FC_OTH_HH_TV_E!U16+FC_OTH_HH_IT_E!U16+FC_OTH_HH_LI_E!U16+FC_OTH_HH_OA_E!U16</f>
        <v>0.91238177128116982</v>
      </c>
      <c r="V16" s="10">
        <f>FC_OTH_HH_SH_E!V16+FC_OTH_HH_SC_E!V16+FC_OTH_HH_WH_E!V16+FC_OTH_HH_CO_E!V16+FC_OTH_HH_RF_E!V16+FC_OTH_HH_WM_E!V16+FC_OTH_HH_DR_E!V16+FC_OTH_HH_DW_E!V16+FC_OTH_HH_TV_E!V16+FC_OTH_HH_IT_E!V16+FC_OTH_HH_LI_E!V16+FC_OTH_HH_OA_E!V16</f>
        <v>1.0303525365434218</v>
      </c>
      <c r="W16" s="10">
        <f>FC_OTH_HH_SH_E!W16+FC_OTH_HH_SC_E!W16+FC_OTH_HH_WH_E!W16+FC_OTH_HH_CO_E!W16+FC_OTH_HH_RF_E!W16+FC_OTH_HH_WM_E!W16+FC_OTH_HH_DR_E!W16+FC_OTH_HH_DW_E!W16+FC_OTH_HH_TV_E!W16+FC_OTH_HH_IT_E!W16+FC_OTH_HH_LI_E!W16+FC_OTH_HH_OA_E!W16</f>
        <v>0.2637145313843508</v>
      </c>
      <c r="X16" s="10">
        <f>FC_OTH_HH_SH_E!X16+FC_OTH_HH_SC_E!X16+FC_OTH_HH_WH_E!X16+FC_OTH_HH_CO_E!X16+FC_OTH_HH_RF_E!X16+FC_OTH_HH_WM_E!X16+FC_OTH_HH_DR_E!X16+FC_OTH_HH_DW_E!X16+FC_OTH_HH_TV_E!X16+FC_OTH_HH_IT_E!X16+FC_OTH_HH_LI_E!X16+FC_OTH_HH_OA_E!X16</f>
        <v>0.30576096302665512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4">SUM(C18:C21)</f>
        <v>0</v>
      </c>
      <c r="D17" s="37">
        <f t="shared" ref="D17:W17" si="15">SUM(D18:D21)</f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f>FC_OTH_HH_SH_E!C18+FC_OTH_HH_SC_E!C18+FC_OTH_HH_WH_E!C18+FC_OTH_HH_CO_E!C18+FC_OTH_HH_RF_E!C18+FC_OTH_HH_WM_E!C18+FC_OTH_HH_DR_E!C18+FC_OTH_HH_DW_E!C18+FC_OTH_HH_TV_E!C18+FC_OTH_HH_IT_E!C18+FC_OTH_HH_LI_E!C18+FC_OTH_HH_OA_E!C18</f>
        <v>0</v>
      </c>
      <c r="D18" s="10">
        <f>FC_OTH_HH_SH_E!D18+FC_OTH_HH_SC_E!D18+FC_OTH_HH_WH_E!D18+FC_OTH_HH_CO_E!D18+FC_OTH_HH_RF_E!D18+FC_OTH_HH_WM_E!D18+FC_OTH_HH_DR_E!D18+FC_OTH_HH_DW_E!D18+FC_OTH_HH_TV_E!D18+FC_OTH_HH_IT_E!D18+FC_OTH_HH_LI_E!D18+FC_OTH_HH_OA_E!D18</f>
        <v>0</v>
      </c>
      <c r="E18" s="10">
        <f>FC_OTH_HH_SH_E!E18+FC_OTH_HH_SC_E!E18+FC_OTH_HH_WH_E!E18+FC_OTH_HH_CO_E!E18+FC_OTH_HH_RF_E!E18+FC_OTH_HH_WM_E!E18+FC_OTH_HH_DR_E!E18+FC_OTH_HH_DW_E!E18+FC_OTH_HH_TV_E!E18+FC_OTH_HH_IT_E!E18+FC_OTH_HH_LI_E!E18+FC_OTH_HH_OA_E!E18</f>
        <v>0</v>
      </c>
      <c r="F18" s="10">
        <f>FC_OTH_HH_SH_E!F18+FC_OTH_HH_SC_E!F18+FC_OTH_HH_WH_E!F18+FC_OTH_HH_CO_E!F18+FC_OTH_HH_RF_E!F18+FC_OTH_HH_WM_E!F18+FC_OTH_HH_DR_E!F18+FC_OTH_HH_DW_E!F18+FC_OTH_HH_TV_E!F18+FC_OTH_HH_IT_E!F18+FC_OTH_HH_LI_E!F18+FC_OTH_HH_OA_E!F18</f>
        <v>0</v>
      </c>
      <c r="G18" s="10">
        <f>FC_OTH_HH_SH_E!G18+FC_OTH_HH_SC_E!G18+FC_OTH_HH_WH_E!G18+FC_OTH_HH_CO_E!G18+FC_OTH_HH_RF_E!G18+FC_OTH_HH_WM_E!G18+FC_OTH_HH_DR_E!G18+FC_OTH_HH_DW_E!G18+FC_OTH_HH_TV_E!G18+FC_OTH_HH_IT_E!G18+FC_OTH_HH_LI_E!G18+FC_OTH_HH_OA_E!G18</f>
        <v>0</v>
      </c>
      <c r="H18" s="10">
        <f>FC_OTH_HH_SH_E!H18+FC_OTH_HH_SC_E!H18+FC_OTH_HH_WH_E!H18+FC_OTH_HH_CO_E!H18+FC_OTH_HH_RF_E!H18+FC_OTH_HH_WM_E!H18+FC_OTH_HH_DR_E!H18+FC_OTH_HH_DW_E!H18+FC_OTH_HH_TV_E!H18+FC_OTH_HH_IT_E!H18+FC_OTH_HH_LI_E!H18+FC_OTH_HH_OA_E!H18</f>
        <v>0</v>
      </c>
      <c r="I18" s="10">
        <f>FC_OTH_HH_SH_E!I18+FC_OTH_HH_SC_E!I18+FC_OTH_HH_WH_E!I18+FC_OTH_HH_CO_E!I18+FC_OTH_HH_RF_E!I18+FC_OTH_HH_WM_E!I18+FC_OTH_HH_DR_E!I18+FC_OTH_HH_DW_E!I18+FC_OTH_HH_TV_E!I18+FC_OTH_HH_IT_E!I18+FC_OTH_HH_LI_E!I18+FC_OTH_HH_OA_E!I18</f>
        <v>0</v>
      </c>
      <c r="J18" s="10">
        <f>FC_OTH_HH_SH_E!J18+FC_OTH_HH_SC_E!J18+FC_OTH_HH_WH_E!J18+FC_OTH_HH_CO_E!J18+FC_OTH_HH_RF_E!J18+FC_OTH_HH_WM_E!J18+FC_OTH_HH_DR_E!J18+FC_OTH_HH_DW_E!J18+FC_OTH_HH_TV_E!J18+FC_OTH_HH_IT_E!J18+FC_OTH_HH_LI_E!J18+FC_OTH_HH_OA_E!J18</f>
        <v>0</v>
      </c>
      <c r="K18" s="10">
        <f>FC_OTH_HH_SH_E!K18+FC_OTH_HH_SC_E!K18+FC_OTH_HH_WH_E!K18+FC_OTH_HH_CO_E!K18+FC_OTH_HH_RF_E!K18+FC_OTH_HH_WM_E!K18+FC_OTH_HH_DR_E!K18+FC_OTH_HH_DW_E!K18+FC_OTH_HH_TV_E!K18+FC_OTH_HH_IT_E!K18+FC_OTH_HH_LI_E!K18+FC_OTH_HH_OA_E!K18</f>
        <v>0</v>
      </c>
      <c r="L18" s="10">
        <f>FC_OTH_HH_SH_E!L18+FC_OTH_HH_SC_E!L18+FC_OTH_HH_WH_E!L18+FC_OTH_HH_CO_E!L18+FC_OTH_HH_RF_E!L18+FC_OTH_HH_WM_E!L18+FC_OTH_HH_DR_E!L18+FC_OTH_HH_DW_E!L18+FC_OTH_HH_TV_E!L18+FC_OTH_HH_IT_E!L18+FC_OTH_HH_LI_E!L18+FC_OTH_HH_OA_E!L18</f>
        <v>0</v>
      </c>
      <c r="M18" s="10">
        <f>FC_OTH_HH_SH_E!M18+FC_OTH_HH_SC_E!M18+FC_OTH_HH_WH_E!M18+FC_OTH_HH_CO_E!M18+FC_OTH_HH_RF_E!M18+FC_OTH_HH_WM_E!M18+FC_OTH_HH_DR_E!M18+FC_OTH_HH_DW_E!M18+FC_OTH_HH_TV_E!M18+FC_OTH_HH_IT_E!M18+FC_OTH_HH_LI_E!M18+FC_OTH_HH_OA_E!M18</f>
        <v>0</v>
      </c>
      <c r="N18" s="10">
        <f>FC_OTH_HH_SH_E!N18+FC_OTH_HH_SC_E!N18+FC_OTH_HH_WH_E!N18+FC_OTH_HH_CO_E!N18+FC_OTH_HH_RF_E!N18+FC_OTH_HH_WM_E!N18+FC_OTH_HH_DR_E!N18+FC_OTH_HH_DW_E!N18+FC_OTH_HH_TV_E!N18+FC_OTH_HH_IT_E!N18+FC_OTH_HH_LI_E!N18+FC_OTH_HH_OA_E!N18</f>
        <v>0</v>
      </c>
      <c r="O18" s="10">
        <f>FC_OTH_HH_SH_E!O18+FC_OTH_HH_SC_E!O18+FC_OTH_HH_WH_E!O18+FC_OTH_HH_CO_E!O18+FC_OTH_HH_RF_E!O18+FC_OTH_HH_WM_E!O18+FC_OTH_HH_DR_E!O18+FC_OTH_HH_DW_E!O18+FC_OTH_HH_TV_E!O18+FC_OTH_HH_IT_E!O18+FC_OTH_HH_LI_E!O18+FC_OTH_HH_OA_E!O18</f>
        <v>0</v>
      </c>
      <c r="P18" s="10">
        <f>FC_OTH_HH_SH_E!P18+FC_OTH_HH_SC_E!P18+FC_OTH_HH_WH_E!P18+FC_OTH_HH_CO_E!P18+FC_OTH_HH_RF_E!P18+FC_OTH_HH_WM_E!P18+FC_OTH_HH_DR_E!P18+FC_OTH_HH_DW_E!P18+FC_OTH_HH_TV_E!P18+FC_OTH_HH_IT_E!P18+FC_OTH_HH_LI_E!P18+FC_OTH_HH_OA_E!P18</f>
        <v>0</v>
      </c>
      <c r="Q18" s="10">
        <f>FC_OTH_HH_SH_E!Q18+FC_OTH_HH_SC_E!Q18+FC_OTH_HH_WH_E!Q18+FC_OTH_HH_CO_E!Q18+FC_OTH_HH_RF_E!Q18+FC_OTH_HH_WM_E!Q18+FC_OTH_HH_DR_E!Q18+FC_OTH_HH_DW_E!Q18+FC_OTH_HH_TV_E!Q18+FC_OTH_HH_IT_E!Q18+FC_OTH_HH_LI_E!Q18+FC_OTH_HH_OA_E!Q18</f>
        <v>0</v>
      </c>
      <c r="R18" s="10">
        <f>FC_OTH_HH_SH_E!R18+FC_OTH_HH_SC_E!R18+FC_OTH_HH_WH_E!R18+FC_OTH_HH_CO_E!R18+FC_OTH_HH_RF_E!R18+FC_OTH_HH_WM_E!R18+FC_OTH_HH_DR_E!R18+FC_OTH_HH_DW_E!R18+FC_OTH_HH_TV_E!R18+FC_OTH_HH_IT_E!R18+FC_OTH_HH_LI_E!R18+FC_OTH_HH_OA_E!R18</f>
        <v>0</v>
      </c>
      <c r="S18" s="10">
        <f>FC_OTH_HH_SH_E!S18+FC_OTH_HH_SC_E!S18+FC_OTH_HH_WH_E!S18+FC_OTH_HH_CO_E!S18+FC_OTH_HH_RF_E!S18+FC_OTH_HH_WM_E!S18+FC_OTH_HH_DR_E!S18+FC_OTH_HH_DW_E!S18+FC_OTH_HH_TV_E!S18+FC_OTH_HH_IT_E!S18+FC_OTH_HH_LI_E!S18+FC_OTH_HH_OA_E!S18</f>
        <v>0</v>
      </c>
      <c r="T18" s="10">
        <f>FC_OTH_HH_SH_E!T18+FC_OTH_HH_SC_E!T18+FC_OTH_HH_WH_E!T18+FC_OTH_HH_CO_E!T18+FC_OTH_HH_RF_E!T18+FC_OTH_HH_WM_E!T18+FC_OTH_HH_DR_E!T18+FC_OTH_HH_DW_E!T18+FC_OTH_HH_TV_E!T18+FC_OTH_HH_IT_E!T18+FC_OTH_HH_LI_E!T18+FC_OTH_HH_OA_E!T18</f>
        <v>0</v>
      </c>
      <c r="U18" s="10">
        <f>FC_OTH_HH_SH_E!U18+FC_OTH_HH_SC_E!U18+FC_OTH_HH_WH_E!U18+FC_OTH_HH_CO_E!U18+FC_OTH_HH_RF_E!U18+FC_OTH_HH_WM_E!U18+FC_OTH_HH_DR_E!U18+FC_OTH_HH_DW_E!U18+FC_OTH_HH_TV_E!U18+FC_OTH_HH_IT_E!U18+FC_OTH_HH_LI_E!U18+FC_OTH_HH_OA_E!U18</f>
        <v>0</v>
      </c>
      <c r="V18" s="10">
        <f>FC_OTH_HH_SH_E!V18+FC_OTH_HH_SC_E!V18+FC_OTH_HH_WH_E!V18+FC_OTH_HH_CO_E!V18+FC_OTH_HH_RF_E!V18+FC_OTH_HH_WM_E!V18+FC_OTH_HH_DR_E!V18+FC_OTH_HH_DW_E!V18+FC_OTH_HH_TV_E!V18+FC_OTH_HH_IT_E!V18+FC_OTH_HH_LI_E!V18+FC_OTH_HH_OA_E!V18</f>
        <v>0</v>
      </c>
      <c r="W18" s="10">
        <f>FC_OTH_HH_SH_E!W18+FC_OTH_HH_SC_E!W18+FC_OTH_HH_WH_E!W18+FC_OTH_HH_CO_E!W18+FC_OTH_HH_RF_E!W18+FC_OTH_HH_WM_E!W18+FC_OTH_HH_DR_E!W18+FC_OTH_HH_DW_E!W18+FC_OTH_HH_TV_E!W18+FC_OTH_HH_IT_E!W18+FC_OTH_HH_LI_E!W18+FC_OTH_HH_OA_E!W18</f>
        <v>0</v>
      </c>
      <c r="X18" s="10">
        <f>FC_OTH_HH_SH_E!X18+FC_OTH_HH_SC_E!X18+FC_OTH_HH_WH_E!X18+FC_OTH_HH_CO_E!X18+FC_OTH_HH_RF_E!X18+FC_OTH_HH_WM_E!X18+FC_OTH_HH_DR_E!X18+FC_OTH_HH_DW_E!X18+FC_OTH_HH_TV_E!X18+FC_OTH_HH_IT_E!X18+FC_OTH_HH_LI_E!X18+FC_OTH_HH_OA_E!X18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FC_OTH_HH_SH_E!C19+FC_OTH_HH_SC_E!C19+FC_OTH_HH_WH_E!C19+FC_OTH_HH_CO_E!C19+FC_OTH_HH_RF_E!C19+FC_OTH_HH_WM_E!C19+FC_OTH_HH_DR_E!C19+FC_OTH_HH_DW_E!C19+FC_OTH_HH_TV_E!C19+FC_OTH_HH_IT_E!C19+FC_OTH_HH_LI_E!C19+FC_OTH_HH_OA_E!C19</f>
        <v>0</v>
      </c>
      <c r="D19" s="10">
        <f>FC_OTH_HH_SH_E!D19+FC_OTH_HH_SC_E!D19+FC_OTH_HH_WH_E!D19+FC_OTH_HH_CO_E!D19+FC_OTH_HH_RF_E!D19+FC_OTH_HH_WM_E!D19+FC_OTH_HH_DR_E!D19+FC_OTH_HH_DW_E!D19+FC_OTH_HH_TV_E!D19+FC_OTH_HH_IT_E!D19+FC_OTH_HH_LI_E!D19+FC_OTH_HH_OA_E!D19</f>
        <v>0</v>
      </c>
      <c r="E19" s="10">
        <f>FC_OTH_HH_SH_E!E19+FC_OTH_HH_SC_E!E19+FC_OTH_HH_WH_E!E19+FC_OTH_HH_CO_E!E19+FC_OTH_HH_RF_E!E19+FC_OTH_HH_WM_E!E19+FC_OTH_HH_DR_E!E19+FC_OTH_HH_DW_E!E19+FC_OTH_HH_TV_E!E19+FC_OTH_HH_IT_E!E19+FC_OTH_HH_LI_E!E19+FC_OTH_HH_OA_E!E19</f>
        <v>0</v>
      </c>
      <c r="F19" s="10">
        <f>FC_OTH_HH_SH_E!F19+FC_OTH_HH_SC_E!F19+FC_OTH_HH_WH_E!F19+FC_OTH_HH_CO_E!F19+FC_OTH_HH_RF_E!F19+FC_OTH_HH_WM_E!F19+FC_OTH_HH_DR_E!F19+FC_OTH_HH_DW_E!F19+FC_OTH_HH_TV_E!F19+FC_OTH_HH_IT_E!F19+FC_OTH_HH_LI_E!F19+FC_OTH_HH_OA_E!F19</f>
        <v>0</v>
      </c>
      <c r="G19" s="10">
        <f>FC_OTH_HH_SH_E!G19+FC_OTH_HH_SC_E!G19+FC_OTH_HH_WH_E!G19+FC_OTH_HH_CO_E!G19+FC_OTH_HH_RF_E!G19+FC_OTH_HH_WM_E!G19+FC_OTH_HH_DR_E!G19+FC_OTH_HH_DW_E!G19+FC_OTH_HH_TV_E!G19+FC_OTH_HH_IT_E!G19+FC_OTH_HH_LI_E!G19+FC_OTH_HH_OA_E!G19</f>
        <v>0</v>
      </c>
      <c r="H19" s="10">
        <f>FC_OTH_HH_SH_E!H19+FC_OTH_HH_SC_E!H19+FC_OTH_HH_WH_E!H19+FC_OTH_HH_CO_E!H19+FC_OTH_HH_RF_E!H19+FC_OTH_HH_WM_E!H19+FC_OTH_HH_DR_E!H19+FC_OTH_HH_DW_E!H19+FC_OTH_HH_TV_E!H19+FC_OTH_HH_IT_E!H19+FC_OTH_HH_LI_E!H19+FC_OTH_HH_OA_E!H19</f>
        <v>0</v>
      </c>
      <c r="I19" s="10">
        <f>FC_OTH_HH_SH_E!I19+FC_OTH_HH_SC_E!I19+FC_OTH_HH_WH_E!I19+FC_OTH_HH_CO_E!I19+FC_OTH_HH_RF_E!I19+FC_OTH_HH_WM_E!I19+FC_OTH_HH_DR_E!I19+FC_OTH_HH_DW_E!I19+FC_OTH_HH_TV_E!I19+FC_OTH_HH_IT_E!I19+FC_OTH_HH_LI_E!I19+FC_OTH_HH_OA_E!I19</f>
        <v>0</v>
      </c>
      <c r="J19" s="10">
        <f>FC_OTH_HH_SH_E!J19+FC_OTH_HH_SC_E!J19+FC_OTH_HH_WH_E!J19+FC_OTH_HH_CO_E!J19+FC_OTH_HH_RF_E!J19+FC_OTH_HH_WM_E!J19+FC_OTH_HH_DR_E!J19+FC_OTH_HH_DW_E!J19+FC_OTH_HH_TV_E!J19+FC_OTH_HH_IT_E!J19+FC_OTH_HH_LI_E!J19+FC_OTH_HH_OA_E!J19</f>
        <v>0</v>
      </c>
      <c r="K19" s="10">
        <f>FC_OTH_HH_SH_E!K19+FC_OTH_HH_SC_E!K19+FC_OTH_HH_WH_E!K19+FC_OTH_HH_CO_E!K19+FC_OTH_HH_RF_E!K19+FC_OTH_HH_WM_E!K19+FC_OTH_HH_DR_E!K19+FC_OTH_HH_DW_E!K19+FC_OTH_HH_TV_E!K19+FC_OTH_HH_IT_E!K19+FC_OTH_HH_LI_E!K19+FC_OTH_HH_OA_E!K19</f>
        <v>0</v>
      </c>
      <c r="L19" s="10">
        <f>FC_OTH_HH_SH_E!L19+FC_OTH_HH_SC_E!L19+FC_OTH_HH_WH_E!L19+FC_OTH_HH_CO_E!L19+FC_OTH_HH_RF_E!L19+FC_OTH_HH_WM_E!L19+FC_OTH_HH_DR_E!L19+FC_OTH_HH_DW_E!L19+FC_OTH_HH_TV_E!L19+FC_OTH_HH_IT_E!L19+FC_OTH_HH_LI_E!L19+FC_OTH_HH_OA_E!L19</f>
        <v>0</v>
      </c>
      <c r="M19" s="10">
        <f>FC_OTH_HH_SH_E!M19+FC_OTH_HH_SC_E!M19+FC_OTH_HH_WH_E!M19+FC_OTH_HH_CO_E!M19+FC_OTH_HH_RF_E!M19+FC_OTH_HH_WM_E!M19+FC_OTH_HH_DR_E!M19+FC_OTH_HH_DW_E!M19+FC_OTH_HH_TV_E!M19+FC_OTH_HH_IT_E!M19+FC_OTH_HH_LI_E!M19+FC_OTH_HH_OA_E!M19</f>
        <v>0</v>
      </c>
      <c r="N19" s="10">
        <f>FC_OTH_HH_SH_E!N19+FC_OTH_HH_SC_E!N19+FC_OTH_HH_WH_E!N19+FC_OTH_HH_CO_E!N19+FC_OTH_HH_RF_E!N19+FC_OTH_HH_WM_E!N19+FC_OTH_HH_DR_E!N19+FC_OTH_HH_DW_E!N19+FC_OTH_HH_TV_E!N19+FC_OTH_HH_IT_E!N19+FC_OTH_HH_LI_E!N19+FC_OTH_HH_OA_E!N19</f>
        <v>0</v>
      </c>
      <c r="O19" s="10">
        <f>FC_OTH_HH_SH_E!O19+FC_OTH_HH_SC_E!O19+FC_OTH_HH_WH_E!O19+FC_OTH_HH_CO_E!O19+FC_OTH_HH_RF_E!O19+FC_OTH_HH_WM_E!O19+FC_OTH_HH_DR_E!O19+FC_OTH_HH_DW_E!O19+FC_OTH_HH_TV_E!O19+FC_OTH_HH_IT_E!O19+FC_OTH_HH_LI_E!O19+FC_OTH_HH_OA_E!O19</f>
        <v>0</v>
      </c>
      <c r="P19" s="10">
        <f>FC_OTH_HH_SH_E!P19+FC_OTH_HH_SC_E!P19+FC_OTH_HH_WH_E!P19+FC_OTH_HH_CO_E!P19+FC_OTH_HH_RF_E!P19+FC_OTH_HH_WM_E!P19+FC_OTH_HH_DR_E!P19+FC_OTH_HH_DW_E!P19+FC_OTH_HH_TV_E!P19+FC_OTH_HH_IT_E!P19+FC_OTH_HH_LI_E!P19+FC_OTH_HH_OA_E!P19</f>
        <v>0</v>
      </c>
      <c r="Q19" s="10">
        <f>FC_OTH_HH_SH_E!Q19+FC_OTH_HH_SC_E!Q19+FC_OTH_HH_WH_E!Q19+FC_OTH_HH_CO_E!Q19+FC_OTH_HH_RF_E!Q19+FC_OTH_HH_WM_E!Q19+FC_OTH_HH_DR_E!Q19+FC_OTH_HH_DW_E!Q19+FC_OTH_HH_TV_E!Q19+FC_OTH_HH_IT_E!Q19+FC_OTH_HH_LI_E!Q19+FC_OTH_HH_OA_E!Q19</f>
        <v>0</v>
      </c>
      <c r="R19" s="10">
        <f>FC_OTH_HH_SH_E!R19+FC_OTH_HH_SC_E!R19+FC_OTH_HH_WH_E!R19+FC_OTH_HH_CO_E!R19+FC_OTH_HH_RF_E!R19+FC_OTH_HH_WM_E!R19+FC_OTH_HH_DR_E!R19+FC_OTH_HH_DW_E!R19+FC_OTH_HH_TV_E!R19+FC_OTH_HH_IT_E!R19+FC_OTH_HH_LI_E!R19+FC_OTH_HH_OA_E!R19</f>
        <v>0</v>
      </c>
      <c r="S19" s="10">
        <f>FC_OTH_HH_SH_E!S19+FC_OTH_HH_SC_E!S19+FC_OTH_HH_WH_E!S19+FC_OTH_HH_CO_E!S19+FC_OTH_HH_RF_E!S19+FC_OTH_HH_WM_E!S19+FC_OTH_HH_DR_E!S19+FC_OTH_HH_DW_E!S19+FC_OTH_HH_TV_E!S19+FC_OTH_HH_IT_E!S19+FC_OTH_HH_LI_E!S19+FC_OTH_HH_OA_E!S19</f>
        <v>0</v>
      </c>
      <c r="T19" s="10">
        <f>FC_OTH_HH_SH_E!T19+FC_OTH_HH_SC_E!T19+FC_OTH_HH_WH_E!T19+FC_OTH_HH_CO_E!T19+FC_OTH_HH_RF_E!T19+FC_OTH_HH_WM_E!T19+FC_OTH_HH_DR_E!T19+FC_OTH_HH_DW_E!T19+FC_OTH_HH_TV_E!T19+FC_OTH_HH_IT_E!T19+FC_OTH_HH_LI_E!T19+FC_OTH_HH_OA_E!T19</f>
        <v>0</v>
      </c>
      <c r="U19" s="10">
        <f>FC_OTH_HH_SH_E!U19+FC_OTH_HH_SC_E!U19+FC_OTH_HH_WH_E!U19+FC_OTH_HH_CO_E!U19+FC_OTH_HH_RF_E!U19+FC_OTH_HH_WM_E!U19+FC_OTH_HH_DR_E!U19+FC_OTH_HH_DW_E!U19+FC_OTH_HH_TV_E!U19+FC_OTH_HH_IT_E!U19+FC_OTH_HH_LI_E!U19+FC_OTH_HH_OA_E!U19</f>
        <v>0</v>
      </c>
      <c r="V19" s="10">
        <f>FC_OTH_HH_SH_E!V19+FC_OTH_HH_SC_E!V19+FC_OTH_HH_WH_E!V19+FC_OTH_HH_CO_E!V19+FC_OTH_HH_RF_E!V19+FC_OTH_HH_WM_E!V19+FC_OTH_HH_DR_E!V19+FC_OTH_HH_DW_E!V19+FC_OTH_HH_TV_E!V19+FC_OTH_HH_IT_E!V19+FC_OTH_HH_LI_E!V19+FC_OTH_HH_OA_E!V19</f>
        <v>0</v>
      </c>
      <c r="W19" s="10">
        <f>FC_OTH_HH_SH_E!W19+FC_OTH_HH_SC_E!W19+FC_OTH_HH_WH_E!W19+FC_OTH_HH_CO_E!W19+FC_OTH_HH_RF_E!W19+FC_OTH_HH_WM_E!W19+FC_OTH_HH_DR_E!W19+FC_OTH_HH_DW_E!W19+FC_OTH_HH_TV_E!W19+FC_OTH_HH_IT_E!W19+FC_OTH_HH_LI_E!W19+FC_OTH_HH_OA_E!W19</f>
        <v>0</v>
      </c>
      <c r="X19" s="10">
        <f>FC_OTH_HH_SH_E!X19+FC_OTH_HH_SC_E!X19+FC_OTH_HH_WH_E!X19+FC_OTH_HH_CO_E!X19+FC_OTH_HH_RF_E!X19+FC_OTH_HH_WM_E!X19+FC_OTH_HH_DR_E!X19+FC_OTH_HH_DW_E!X19+FC_OTH_HH_TV_E!X19+FC_OTH_HH_IT_E!X19+FC_OTH_HH_LI_E!X19+FC_OTH_HH_OA_E!X19</f>
        <v>0</v>
      </c>
    </row>
    <row r="20" spans="1:24" ht="11.25" customHeight="1" x14ac:dyDescent="0.2">
      <c r="A20" s="42" t="s">
        <v>31</v>
      </c>
      <c r="B20" s="9" t="s">
        <v>32</v>
      </c>
      <c r="C20" s="10">
        <f>FC_OTH_HH_SH_E!C20+FC_OTH_HH_SC_E!C20+FC_OTH_HH_WH_E!C20+FC_OTH_HH_CO_E!C20+FC_OTH_HH_RF_E!C20+FC_OTH_HH_WM_E!C20+FC_OTH_HH_DR_E!C20+FC_OTH_HH_DW_E!C20+FC_OTH_HH_TV_E!C20+FC_OTH_HH_IT_E!C20+FC_OTH_HH_LI_E!C20+FC_OTH_HH_OA_E!C20</f>
        <v>0</v>
      </c>
      <c r="D20" s="10">
        <f>FC_OTH_HH_SH_E!D20+FC_OTH_HH_SC_E!D20+FC_OTH_HH_WH_E!D20+FC_OTH_HH_CO_E!D20+FC_OTH_HH_RF_E!D20+FC_OTH_HH_WM_E!D20+FC_OTH_HH_DR_E!D20+FC_OTH_HH_DW_E!D20+FC_OTH_HH_TV_E!D20+FC_OTH_HH_IT_E!D20+FC_OTH_HH_LI_E!D20+FC_OTH_HH_OA_E!D20</f>
        <v>0</v>
      </c>
      <c r="E20" s="10">
        <f>FC_OTH_HH_SH_E!E20+FC_OTH_HH_SC_E!E20+FC_OTH_HH_WH_E!E20+FC_OTH_HH_CO_E!E20+FC_OTH_HH_RF_E!E20+FC_OTH_HH_WM_E!E20+FC_OTH_HH_DR_E!E20+FC_OTH_HH_DW_E!E20+FC_OTH_HH_TV_E!E20+FC_OTH_HH_IT_E!E20+FC_OTH_HH_LI_E!E20+FC_OTH_HH_OA_E!E20</f>
        <v>0</v>
      </c>
      <c r="F20" s="10">
        <f>FC_OTH_HH_SH_E!F20+FC_OTH_HH_SC_E!F20+FC_OTH_HH_WH_E!F20+FC_OTH_HH_CO_E!F20+FC_OTH_HH_RF_E!F20+FC_OTH_HH_WM_E!F20+FC_OTH_HH_DR_E!F20+FC_OTH_HH_DW_E!F20+FC_OTH_HH_TV_E!F20+FC_OTH_HH_IT_E!F20+FC_OTH_HH_LI_E!F20+FC_OTH_HH_OA_E!F20</f>
        <v>0</v>
      </c>
      <c r="G20" s="10">
        <f>FC_OTH_HH_SH_E!G20+FC_OTH_HH_SC_E!G20+FC_OTH_HH_WH_E!G20+FC_OTH_HH_CO_E!G20+FC_OTH_HH_RF_E!G20+FC_OTH_HH_WM_E!G20+FC_OTH_HH_DR_E!G20+FC_OTH_HH_DW_E!G20+FC_OTH_HH_TV_E!G20+FC_OTH_HH_IT_E!G20+FC_OTH_HH_LI_E!G20+FC_OTH_HH_OA_E!G20</f>
        <v>0</v>
      </c>
      <c r="H20" s="10">
        <f>FC_OTH_HH_SH_E!H20+FC_OTH_HH_SC_E!H20+FC_OTH_HH_WH_E!H20+FC_OTH_HH_CO_E!H20+FC_OTH_HH_RF_E!H20+FC_OTH_HH_WM_E!H20+FC_OTH_HH_DR_E!H20+FC_OTH_HH_DW_E!H20+FC_OTH_HH_TV_E!H20+FC_OTH_HH_IT_E!H20+FC_OTH_HH_LI_E!H20+FC_OTH_HH_OA_E!H20</f>
        <v>0</v>
      </c>
      <c r="I20" s="10">
        <f>FC_OTH_HH_SH_E!I20+FC_OTH_HH_SC_E!I20+FC_OTH_HH_WH_E!I20+FC_OTH_HH_CO_E!I20+FC_OTH_HH_RF_E!I20+FC_OTH_HH_WM_E!I20+FC_OTH_HH_DR_E!I20+FC_OTH_HH_DW_E!I20+FC_OTH_HH_TV_E!I20+FC_OTH_HH_IT_E!I20+FC_OTH_HH_LI_E!I20+FC_OTH_HH_OA_E!I20</f>
        <v>0</v>
      </c>
      <c r="J20" s="10">
        <f>FC_OTH_HH_SH_E!J20+FC_OTH_HH_SC_E!J20+FC_OTH_HH_WH_E!J20+FC_OTH_HH_CO_E!J20+FC_OTH_HH_RF_E!J20+FC_OTH_HH_WM_E!J20+FC_OTH_HH_DR_E!J20+FC_OTH_HH_DW_E!J20+FC_OTH_HH_TV_E!J20+FC_OTH_HH_IT_E!J20+FC_OTH_HH_LI_E!J20+FC_OTH_HH_OA_E!J20</f>
        <v>0</v>
      </c>
      <c r="K20" s="10">
        <f>FC_OTH_HH_SH_E!K20+FC_OTH_HH_SC_E!K20+FC_OTH_HH_WH_E!K20+FC_OTH_HH_CO_E!K20+FC_OTH_HH_RF_E!K20+FC_OTH_HH_WM_E!K20+FC_OTH_HH_DR_E!K20+FC_OTH_HH_DW_E!K20+FC_OTH_HH_TV_E!K20+FC_OTH_HH_IT_E!K20+FC_OTH_HH_LI_E!K20+FC_OTH_HH_OA_E!K20</f>
        <v>0</v>
      </c>
      <c r="L20" s="10">
        <f>FC_OTH_HH_SH_E!L20+FC_OTH_HH_SC_E!L20+FC_OTH_HH_WH_E!L20+FC_OTH_HH_CO_E!L20+FC_OTH_HH_RF_E!L20+FC_OTH_HH_WM_E!L20+FC_OTH_HH_DR_E!L20+FC_OTH_HH_DW_E!L20+FC_OTH_HH_TV_E!L20+FC_OTH_HH_IT_E!L20+FC_OTH_HH_LI_E!L20+FC_OTH_HH_OA_E!L20</f>
        <v>0</v>
      </c>
      <c r="M20" s="10">
        <f>FC_OTH_HH_SH_E!M20+FC_OTH_HH_SC_E!M20+FC_OTH_HH_WH_E!M20+FC_OTH_HH_CO_E!M20+FC_OTH_HH_RF_E!M20+FC_OTH_HH_WM_E!M20+FC_OTH_HH_DR_E!M20+FC_OTH_HH_DW_E!M20+FC_OTH_HH_TV_E!M20+FC_OTH_HH_IT_E!M20+FC_OTH_HH_LI_E!M20+FC_OTH_HH_OA_E!M20</f>
        <v>0</v>
      </c>
      <c r="N20" s="10">
        <f>FC_OTH_HH_SH_E!N20+FC_OTH_HH_SC_E!N20+FC_OTH_HH_WH_E!N20+FC_OTH_HH_CO_E!N20+FC_OTH_HH_RF_E!N20+FC_OTH_HH_WM_E!N20+FC_OTH_HH_DR_E!N20+FC_OTH_HH_DW_E!N20+FC_OTH_HH_TV_E!N20+FC_OTH_HH_IT_E!N20+FC_OTH_HH_LI_E!N20+FC_OTH_HH_OA_E!N20</f>
        <v>0</v>
      </c>
      <c r="O20" s="10">
        <f>FC_OTH_HH_SH_E!O20+FC_OTH_HH_SC_E!O20+FC_OTH_HH_WH_E!O20+FC_OTH_HH_CO_E!O20+FC_OTH_HH_RF_E!O20+FC_OTH_HH_WM_E!O20+FC_OTH_HH_DR_E!O20+FC_OTH_HH_DW_E!O20+FC_OTH_HH_TV_E!O20+FC_OTH_HH_IT_E!O20+FC_OTH_HH_LI_E!O20+FC_OTH_HH_OA_E!O20</f>
        <v>0</v>
      </c>
      <c r="P20" s="10">
        <f>FC_OTH_HH_SH_E!P20+FC_OTH_HH_SC_E!P20+FC_OTH_HH_WH_E!P20+FC_OTH_HH_CO_E!P20+FC_OTH_HH_RF_E!P20+FC_OTH_HH_WM_E!P20+FC_OTH_HH_DR_E!P20+FC_OTH_HH_DW_E!P20+FC_OTH_HH_TV_E!P20+FC_OTH_HH_IT_E!P20+FC_OTH_HH_LI_E!P20+FC_OTH_HH_OA_E!P20</f>
        <v>0</v>
      </c>
      <c r="Q20" s="10">
        <f>FC_OTH_HH_SH_E!Q20+FC_OTH_HH_SC_E!Q20+FC_OTH_HH_WH_E!Q20+FC_OTH_HH_CO_E!Q20+FC_OTH_HH_RF_E!Q20+FC_OTH_HH_WM_E!Q20+FC_OTH_HH_DR_E!Q20+FC_OTH_HH_DW_E!Q20+FC_OTH_HH_TV_E!Q20+FC_OTH_HH_IT_E!Q20+FC_OTH_HH_LI_E!Q20+FC_OTH_HH_OA_E!Q20</f>
        <v>0</v>
      </c>
      <c r="R20" s="10">
        <f>FC_OTH_HH_SH_E!R20+FC_OTH_HH_SC_E!R20+FC_OTH_HH_WH_E!R20+FC_OTH_HH_CO_E!R20+FC_OTH_HH_RF_E!R20+FC_OTH_HH_WM_E!R20+FC_OTH_HH_DR_E!R20+FC_OTH_HH_DW_E!R20+FC_OTH_HH_TV_E!R20+FC_OTH_HH_IT_E!R20+FC_OTH_HH_LI_E!R20+FC_OTH_HH_OA_E!R20</f>
        <v>0</v>
      </c>
      <c r="S20" s="10">
        <f>FC_OTH_HH_SH_E!S20+FC_OTH_HH_SC_E!S20+FC_OTH_HH_WH_E!S20+FC_OTH_HH_CO_E!S20+FC_OTH_HH_RF_E!S20+FC_OTH_HH_WM_E!S20+FC_OTH_HH_DR_E!S20+FC_OTH_HH_DW_E!S20+FC_OTH_HH_TV_E!S20+FC_OTH_HH_IT_E!S20+FC_OTH_HH_LI_E!S20+FC_OTH_HH_OA_E!S20</f>
        <v>0</v>
      </c>
      <c r="T20" s="10">
        <f>FC_OTH_HH_SH_E!T20+FC_OTH_HH_SC_E!T20+FC_OTH_HH_WH_E!T20+FC_OTH_HH_CO_E!T20+FC_OTH_HH_RF_E!T20+FC_OTH_HH_WM_E!T20+FC_OTH_HH_DR_E!T20+FC_OTH_HH_DW_E!T20+FC_OTH_HH_TV_E!T20+FC_OTH_HH_IT_E!T20+FC_OTH_HH_LI_E!T20+FC_OTH_HH_OA_E!T20</f>
        <v>0</v>
      </c>
      <c r="U20" s="10">
        <f>FC_OTH_HH_SH_E!U20+FC_OTH_HH_SC_E!U20+FC_OTH_HH_WH_E!U20+FC_OTH_HH_CO_E!U20+FC_OTH_HH_RF_E!U20+FC_OTH_HH_WM_E!U20+FC_OTH_HH_DR_E!U20+FC_OTH_HH_DW_E!U20+FC_OTH_HH_TV_E!U20+FC_OTH_HH_IT_E!U20+FC_OTH_HH_LI_E!U20+FC_OTH_HH_OA_E!U20</f>
        <v>0</v>
      </c>
      <c r="V20" s="10">
        <f>FC_OTH_HH_SH_E!V20+FC_OTH_HH_SC_E!V20+FC_OTH_HH_WH_E!V20+FC_OTH_HH_CO_E!V20+FC_OTH_HH_RF_E!V20+FC_OTH_HH_WM_E!V20+FC_OTH_HH_DR_E!V20+FC_OTH_HH_DW_E!V20+FC_OTH_HH_TV_E!V20+FC_OTH_HH_IT_E!V20+FC_OTH_HH_LI_E!V20+FC_OTH_HH_OA_E!V20</f>
        <v>0</v>
      </c>
      <c r="W20" s="10">
        <f>FC_OTH_HH_SH_E!W20+FC_OTH_HH_SC_E!W20+FC_OTH_HH_WH_E!W20+FC_OTH_HH_CO_E!W20+FC_OTH_HH_RF_E!W20+FC_OTH_HH_WM_E!W20+FC_OTH_HH_DR_E!W20+FC_OTH_HH_DW_E!W20+FC_OTH_HH_TV_E!W20+FC_OTH_HH_IT_E!W20+FC_OTH_HH_LI_E!W20+FC_OTH_HH_OA_E!W20</f>
        <v>0</v>
      </c>
      <c r="X20" s="10">
        <f>FC_OTH_HH_SH_E!X20+FC_OTH_HH_SC_E!X20+FC_OTH_HH_WH_E!X20+FC_OTH_HH_CO_E!X20+FC_OTH_HH_RF_E!X20+FC_OTH_HH_WM_E!X20+FC_OTH_HH_DR_E!X20+FC_OTH_HH_DW_E!X20+FC_OTH_HH_TV_E!X20+FC_OTH_HH_IT_E!X20+FC_OTH_HH_LI_E!X20+FC_OTH_HH_OA_E!X20</f>
        <v>0</v>
      </c>
    </row>
    <row r="21" spans="1:24" ht="11.25" customHeight="1" x14ac:dyDescent="0.2">
      <c r="A21" s="42" t="s">
        <v>33</v>
      </c>
      <c r="B21" s="9" t="s">
        <v>34</v>
      </c>
      <c r="C21" s="10">
        <f>FC_OTH_HH_SH_E!C21+FC_OTH_HH_SC_E!C21+FC_OTH_HH_WH_E!C21+FC_OTH_HH_CO_E!C21+FC_OTH_HH_RF_E!C21+FC_OTH_HH_WM_E!C21+FC_OTH_HH_DR_E!C21+FC_OTH_HH_DW_E!C21+FC_OTH_HH_TV_E!C21+FC_OTH_HH_IT_E!C21+FC_OTH_HH_LI_E!C21+FC_OTH_HH_OA_E!C21</f>
        <v>0</v>
      </c>
      <c r="D21" s="10">
        <f>FC_OTH_HH_SH_E!D21+FC_OTH_HH_SC_E!D21+FC_OTH_HH_WH_E!D21+FC_OTH_HH_CO_E!D21+FC_OTH_HH_RF_E!D21+FC_OTH_HH_WM_E!D21+FC_OTH_HH_DR_E!D21+FC_OTH_HH_DW_E!D21+FC_OTH_HH_TV_E!D21+FC_OTH_HH_IT_E!D21+FC_OTH_HH_LI_E!D21+FC_OTH_HH_OA_E!D21</f>
        <v>0</v>
      </c>
      <c r="E21" s="10">
        <f>FC_OTH_HH_SH_E!E21+FC_OTH_HH_SC_E!E21+FC_OTH_HH_WH_E!E21+FC_OTH_HH_CO_E!E21+FC_OTH_HH_RF_E!E21+FC_OTH_HH_WM_E!E21+FC_OTH_HH_DR_E!E21+FC_OTH_HH_DW_E!E21+FC_OTH_HH_TV_E!E21+FC_OTH_HH_IT_E!E21+FC_OTH_HH_LI_E!E21+FC_OTH_HH_OA_E!E21</f>
        <v>0</v>
      </c>
      <c r="F21" s="10">
        <f>FC_OTH_HH_SH_E!F21+FC_OTH_HH_SC_E!F21+FC_OTH_HH_WH_E!F21+FC_OTH_HH_CO_E!F21+FC_OTH_HH_RF_E!F21+FC_OTH_HH_WM_E!F21+FC_OTH_HH_DR_E!F21+FC_OTH_HH_DW_E!F21+FC_OTH_HH_TV_E!F21+FC_OTH_HH_IT_E!F21+FC_OTH_HH_LI_E!F21+FC_OTH_HH_OA_E!F21</f>
        <v>0</v>
      </c>
      <c r="G21" s="10">
        <f>FC_OTH_HH_SH_E!G21+FC_OTH_HH_SC_E!G21+FC_OTH_HH_WH_E!G21+FC_OTH_HH_CO_E!G21+FC_OTH_HH_RF_E!G21+FC_OTH_HH_WM_E!G21+FC_OTH_HH_DR_E!G21+FC_OTH_HH_DW_E!G21+FC_OTH_HH_TV_E!G21+FC_OTH_HH_IT_E!G21+FC_OTH_HH_LI_E!G21+FC_OTH_HH_OA_E!G21</f>
        <v>0</v>
      </c>
      <c r="H21" s="10">
        <f>FC_OTH_HH_SH_E!H21+FC_OTH_HH_SC_E!H21+FC_OTH_HH_WH_E!H21+FC_OTH_HH_CO_E!H21+FC_OTH_HH_RF_E!H21+FC_OTH_HH_WM_E!H21+FC_OTH_HH_DR_E!H21+FC_OTH_HH_DW_E!H21+FC_OTH_HH_TV_E!H21+FC_OTH_HH_IT_E!H21+FC_OTH_HH_LI_E!H21+FC_OTH_HH_OA_E!H21</f>
        <v>0</v>
      </c>
      <c r="I21" s="10">
        <f>FC_OTH_HH_SH_E!I21+FC_OTH_HH_SC_E!I21+FC_OTH_HH_WH_E!I21+FC_OTH_HH_CO_E!I21+FC_OTH_HH_RF_E!I21+FC_OTH_HH_WM_E!I21+FC_OTH_HH_DR_E!I21+FC_OTH_HH_DW_E!I21+FC_OTH_HH_TV_E!I21+FC_OTH_HH_IT_E!I21+FC_OTH_HH_LI_E!I21+FC_OTH_HH_OA_E!I21</f>
        <v>0</v>
      </c>
      <c r="J21" s="10">
        <f>FC_OTH_HH_SH_E!J21+FC_OTH_HH_SC_E!J21+FC_OTH_HH_WH_E!J21+FC_OTH_HH_CO_E!J21+FC_OTH_HH_RF_E!J21+FC_OTH_HH_WM_E!J21+FC_OTH_HH_DR_E!J21+FC_OTH_HH_DW_E!J21+FC_OTH_HH_TV_E!J21+FC_OTH_HH_IT_E!J21+FC_OTH_HH_LI_E!J21+FC_OTH_HH_OA_E!J21</f>
        <v>0</v>
      </c>
      <c r="K21" s="10">
        <f>FC_OTH_HH_SH_E!K21+FC_OTH_HH_SC_E!K21+FC_OTH_HH_WH_E!K21+FC_OTH_HH_CO_E!K21+FC_OTH_HH_RF_E!K21+FC_OTH_HH_WM_E!K21+FC_OTH_HH_DR_E!K21+FC_OTH_HH_DW_E!K21+FC_OTH_HH_TV_E!K21+FC_OTH_HH_IT_E!K21+FC_OTH_HH_LI_E!K21+FC_OTH_HH_OA_E!K21</f>
        <v>0</v>
      </c>
      <c r="L21" s="10">
        <f>FC_OTH_HH_SH_E!L21+FC_OTH_HH_SC_E!L21+FC_OTH_HH_WH_E!L21+FC_OTH_HH_CO_E!L21+FC_OTH_HH_RF_E!L21+FC_OTH_HH_WM_E!L21+FC_OTH_HH_DR_E!L21+FC_OTH_HH_DW_E!L21+FC_OTH_HH_TV_E!L21+FC_OTH_HH_IT_E!L21+FC_OTH_HH_LI_E!L21+FC_OTH_HH_OA_E!L21</f>
        <v>0</v>
      </c>
      <c r="M21" s="10">
        <f>FC_OTH_HH_SH_E!M21+FC_OTH_HH_SC_E!M21+FC_OTH_HH_WH_E!M21+FC_OTH_HH_CO_E!M21+FC_OTH_HH_RF_E!M21+FC_OTH_HH_WM_E!M21+FC_OTH_HH_DR_E!M21+FC_OTH_HH_DW_E!M21+FC_OTH_HH_TV_E!M21+FC_OTH_HH_IT_E!M21+FC_OTH_HH_LI_E!M21+FC_OTH_HH_OA_E!M21</f>
        <v>0</v>
      </c>
      <c r="N21" s="10">
        <f>FC_OTH_HH_SH_E!N21+FC_OTH_HH_SC_E!N21+FC_OTH_HH_WH_E!N21+FC_OTH_HH_CO_E!N21+FC_OTH_HH_RF_E!N21+FC_OTH_HH_WM_E!N21+FC_OTH_HH_DR_E!N21+FC_OTH_HH_DW_E!N21+FC_OTH_HH_TV_E!N21+FC_OTH_HH_IT_E!N21+FC_OTH_HH_LI_E!N21+FC_OTH_HH_OA_E!N21</f>
        <v>0</v>
      </c>
      <c r="O21" s="10">
        <f>FC_OTH_HH_SH_E!O21+FC_OTH_HH_SC_E!O21+FC_OTH_HH_WH_E!O21+FC_OTH_HH_CO_E!O21+FC_OTH_HH_RF_E!O21+FC_OTH_HH_WM_E!O21+FC_OTH_HH_DR_E!O21+FC_OTH_HH_DW_E!O21+FC_OTH_HH_TV_E!O21+FC_OTH_HH_IT_E!O21+FC_OTH_HH_LI_E!O21+FC_OTH_HH_OA_E!O21</f>
        <v>0</v>
      </c>
      <c r="P21" s="10">
        <f>FC_OTH_HH_SH_E!P21+FC_OTH_HH_SC_E!P21+FC_OTH_HH_WH_E!P21+FC_OTH_HH_CO_E!P21+FC_OTH_HH_RF_E!P21+FC_OTH_HH_WM_E!P21+FC_OTH_HH_DR_E!P21+FC_OTH_HH_DW_E!P21+FC_OTH_HH_TV_E!P21+FC_OTH_HH_IT_E!P21+FC_OTH_HH_LI_E!P21+FC_OTH_HH_OA_E!P21</f>
        <v>0</v>
      </c>
      <c r="Q21" s="10">
        <f>FC_OTH_HH_SH_E!Q21+FC_OTH_HH_SC_E!Q21+FC_OTH_HH_WH_E!Q21+FC_OTH_HH_CO_E!Q21+FC_OTH_HH_RF_E!Q21+FC_OTH_HH_WM_E!Q21+FC_OTH_HH_DR_E!Q21+FC_OTH_HH_DW_E!Q21+FC_OTH_HH_TV_E!Q21+FC_OTH_HH_IT_E!Q21+FC_OTH_HH_LI_E!Q21+FC_OTH_HH_OA_E!Q21</f>
        <v>0</v>
      </c>
      <c r="R21" s="10">
        <f>FC_OTH_HH_SH_E!R21+FC_OTH_HH_SC_E!R21+FC_OTH_HH_WH_E!R21+FC_OTH_HH_CO_E!R21+FC_OTH_HH_RF_E!R21+FC_OTH_HH_WM_E!R21+FC_OTH_HH_DR_E!R21+FC_OTH_HH_DW_E!R21+FC_OTH_HH_TV_E!R21+FC_OTH_HH_IT_E!R21+FC_OTH_HH_LI_E!R21+FC_OTH_HH_OA_E!R21</f>
        <v>0</v>
      </c>
      <c r="S21" s="10">
        <f>FC_OTH_HH_SH_E!S21+FC_OTH_HH_SC_E!S21+FC_OTH_HH_WH_E!S21+FC_OTH_HH_CO_E!S21+FC_OTH_HH_RF_E!S21+FC_OTH_HH_WM_E!S21+FC_OTH_HH_DR_E!S21+FC_OTH_HH_DW_E!S21+FC_OTH_HH_TV_E!S21+FC_OTH_HH_IT_E!S21+FC_OTH_HH_LI_E!S21+FC_OTH_HH_OA_E!S21</f>
        <v>0</v>
      </c>
      <c r="T21" s="10">
        <f>FC_OTH_HH_SH_E!T21+FC_OTH_HH_SC_E!T21+FC_OTH_HH_WH_E!T21+FC_OTH_HH_CO_E!T21+FC_OTH_HH_RF_E!T21+FC_OTH_HH_WM_E!T21+FC_OTH_HH_DR_E!T21+FC_OTH_HH_DW_E!T21+FC_OTH_HH_TV_E!T21+FC_OTH_HH_IT_E!T21+FC_OTH_HH_LI_E!T21+FC_OTH_HH_OA_E!T21</f>
        <v>0</v>
      </c>
      <c r="U21" s="10">
        <f>FC_OTH_HH_SH_E!U21+FC_OTH_HH_SC_E!U21+FC_OTH_HH_WH_E!U21+FC_OTH_HH_CO_E!U21+FC_OTH_HH_RF_E!U21+FC_OTH_HH_WM_E!U21+FC_OTH_HH_DR_E!U21+FC_OTH_HH_DW_E!U21+FC_OTH_HH_TV_E!U21+FC_OTH_HH_IT_E!U21+FC_OTH_HH_LI_E!U21+FC_OTH_HH_OA_E!U21</f>
        <v>0</v>
      </c>
      <c r="V21" s="10">
        <f>FC_OTH_HH_SH_E!V21+FC_OTH_HH_SC_E!V21+FC_OTH_HH_WH_E!V21+FC_OTH_HH_CO_E!V21+FC_OTH_HH_RF_E!V21+FC_OTH_HH_WM_E!V21+FC_OTH_HH_DR_E!V21+FC_OTH_HH_DW_E!V21+FC_OTH_HH_TV_E!V21+FC_OTH_HH_IT_E!V21+FC_OTH_HH_LI_E!V21+FC_OTH_HH_OA_E!V21</f>
        <v>0</v>
      </c>
      <c r="W21" s="10">
        <f>FC_OTH_HH_SH_E!W21+FC_OTH_HH_SC_E!W21+FC_OTH_HH_WH_E!W21+FC_OTH_HH_CO_E!W21+FC_OTH_HH_RF_E!W21+FC_OTH_HH_WM_E!W21+FC_OTH_HH_DR_E!W21+FC_OTH_HH_DW_E!W21+FC_OTH_HH_TV_E!W21+FC_OTH_HH_IT_E!W21+FC_OTH_HH_LI_E!W21+FC_OTH_HH_OA_E!W21</f>
        <v>0</v>
      </c>
      <c r="X21" s="10">
        <f>FC_OTH_HH_SH_E!X21+FC_OTH_HH_SC_E!X21+FC_OTH_HH_WH_E!X21+FC_OTH_HH_CO_E!X21+FC_OTH_HH_RF_E!X21+FC_OTH_HH_WM_E!X21+FC_OTH_HH_DR_E!X21+FC_OTH_HH_DW_E!X21+FC_OTH_HH_TV_E!X21+FC_OTH_HH_IT_E!X21+FC_OTH_HH_LI_E!X21+FC_OTH_HH_OA_E!X21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7">SUM(C23:C24)</f>
        <v>0</v>
      </c>
      <c r="D22" s="37">
        <f t="shared" ref="D22:W22" si="18">SUM(D23:D24)</f>
        <v>0</v>
      </c>
      <c r="E22" s="37">
        <f t="shared" si="18"/>
        <v>0</v>
      </c>
      <c r="F22" s="37">
        <f t="shared" si="18"/>
        <v>0</v>
      </c>
      <c r="G22" s="37">
        <f t="shared" si="18"/>
        <v>0</v>
      </c>
      <c r="H22" s="37">
        <f t="shared" si="18"/>
        <v>0</v>
      </c>
      <c r="I22" s="37">
        <f t="shared" si="18"/>
        <v>0</v>
      </c>
      <c r="J22" s="37">
        <f t="shared" si="18"/>
        <v>0</v>
      </c>
      <c r="K22" s="37">
        <f t="shared" si="18"/>
        <v>0</v>
      </c>
      <c r="L22" s="37">
        <f t="shared" si="18"/>
        <v>0</v>
      </c>
      <c r="M22" s="37">
        <f t="shared" si="18"/>
        <v>0</v>
      </c>
      <c r="N22" s="37">
        <f t="shared" si="18"/>
        <v>0</v>
      </c>
      <c r="O22" s="37">
        <f t="shared" si="18"/>
        <v>0</v>
      </c>
      <c r="P22" s="37">
        <f t="shared" si="18"/>
        <v>0</v>
      </c>
      <c r="Q22" s="37">
        <f t="shared" si="18"/>
        <v>0</v>
      </c>
      <c r="R22" s="37">
        <f t="shared" si="18"/>
        <v>0</v>
      </c>
      <c r="S22" s="37">
        <f t="shared" si="18"/>
        <v>0</v>
      </c>
      <c r="T22" s="37">
        <f t="shared" si="18"/>
        <v>0</v>
      </c>
      <c r="U22" s="37">
        <f t="shared" si="18"/>
        <v>0</v>
      </c>
      <c r="V22" s="37">
        <f t="shared" si="18"/>
        <v>0</v>
      </c>
      <c r="W22" s="37">
        <f t="shared" si="18"/>
        <v>0</v>
      </c>
      <c r="X22" s="37">
        <f t="shared" ref="X22" si="19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FC_OTH_HH_SH_E!C23+FC_OTH_HH_SC_E!C23+FC_OTH_HH_WH_E!C23+FC_OTH_HH_CO_E!C23+FC_OTH_HH_RF_E!C23+FC_OTH_HH_WM_E!C23+FC_OTH_HH_DR_E!C23+FC_OTH_HH_DW_E!C23+FC_OTH_HH_TV_E!C23+FC_OTH_HH_IT_E!C23+FC_OTH_HH_LI_E!C23+FC_OTH_HH_OA_E!C23</f>
        <v>0</v>
      </c>
      <c r="D23" s="10">
        <f>FC_OTH_HH_SH_E!D23+FC_OTH_HH_SC_E!D23+FC_OTH_HH_WH_E!D23+FC_OTH_HH_CO_E!D23+FC_OTH_HH_RF_E!D23+FC_OTH_HH_WM_E!D23+FC_OTH_HH_DR_E!D23+FC_OTH_HH_DW_E!D23+FC_OTH_HH_TV_E!D23+FC_OTH_HH_IT_E!D23+FC_OTH_HH_LI_E!D23+FC_OTH_HH_OA_E!D23</f>
        <v>0</v>
      </c>
      <c r="E23" s="10">
        <f>FC_OTH_HH_SH_E!E23+FC_OTH_HH_SC_E!E23+FC_OTH_HH_WH_E!E23+FC_OTH_HH_CO_E!E23+FC_OTH_HH_RF_E!E23+FC_OTH_HH_WM_E!E23+FC_OTH_HH_DR_E!E23+FC_OTH_HH_DW_E!E23+FC_OTH_HH_TV_E!E23+FC_OTH_HH_IT_E!E23+FC_OTH_HH_LI_E!E23+FC_OTH_HH_OA_E!E23</f>
        <v>0</v>
      </c>
      <c r="F23" s="10">
        <f>FC_OTH_HH_SH_E!F23+FC_OTH_HH_SC_E!F23+FC_OTH_HH_WH_E!F23+FC_OTH_HH_CO_E!F23+FC_OTH_HH_RF_E!F23+FC_OTH_HH_WM_E!F23+FC_OTH_HH_DR_E!F23+FC_OTH_HH_DW_E!F23+FC_OTH_HH_TV_E!F23+FC_OTH_HH_IT_E!F23+FC_OTH_HH_LI_E!F23+FC_OTH_HH_OA_E!F23</f>
        <v>0</v>
      </c>
      <c r="G23" s="10">
        <f>FC_OTH_HH_SH_E!G23+FC_OTH_HH_SC_E!G23+FC_OTH_HH_WH_E!G23+FC_OTH_HH_CO_E!G23+FC_OTH_HH_RF_E!G23+FC_OTH_HH_WM_E!G23+FC_OTH_HH_DR_E!G23+FC_OTH_HH_DW_E!G23+FC_OTH_HH_TV_E!G23+FC_OTH_HH_IT_E!G23+FC_OTH_HH_LI_E!G23+FC_OTH_HH_OA_E!G23</f>
        <v>0</v>
      </c>
      <c r="H23" s="10">
        <f>FC_OTH_HH_SH_E!H23+FC_OTH_HH_SC_E!H23+FC_OTH_HH_WH_E!H23+FC_OTH_HH_CO_E!H23+FC_OTH_HH_RF_E!H23+FC_OTH_HH_WM_E!H23+FC_OTH_HH_DR_E!H23+FC_OTH_HH_DW_E!H23+FC_OTH_HH_TV_E!H23+FC_OTH_HH_IT_E!H23+FC_OTH_HH_LI_E!H23+FC_OTH_HH_OA_E!H23</f>
        <v>0</v>
      </c>
      <c r="I23" s="10">
        <f>FC_OTH_HH_SH_E!I23+FC_OTH_HH_SC_E!I23+FC_OTH_HH_WH_E!I23+FC_OTH_HH_CO_E!I23+FC_OTH_HH_RF_E!I23+FC_OTH_HH_WM_E!I23+FC_OTH_HH_DR_E!I23+FC_OTH_HH_DW_E!I23+FC_OTH_HH_TV_E!I23+FC_OTH_HH_IT_E!I23+FC_OTH_HH_LI_E!I23+FC_OTH_HH_OA_E!I23</f>
        <v>0</v>
      </c>
      <c r="J23" s="10">
        <f>FC_OTH_HH_SH_E!J23+FC_OTH_HH_SC_E!J23+FC_OTH_HH_WH_E!J23+FC_OTH_HH_CO_E!J23+FC_OTH_HH_RF_E!J23+FC_OTH_HH_WM_E!J23+FC_OTH_HH_DR_E!J23+FC_OTH_HH_DW_E!J23+FC_OTH_HH_TV_E!J23+FC_OTH_HH_IT_E!J23+FC_OTH_HH_LI_E!J23+FC_OTH_HH_OA_E!J23</f>
        <v>0</v>
      </c>
      <c r="K23" s="10">
        <f>FC_OTH_HH_SH_E!K23+FC_OTH_HH_SC_E!K23+FC_OTH_HH_WH_E!K23+FC_OTH_HH_CO_E!K23+FC_OTH_HH_RF_E!K23+FC_OTH_HH_WM_E!K23+FC_OTH_HH_DR_E!K23+FC_OTH_HH_DW_E!K23+FC_OTH_HH_TV_E!K23+FC_OTH_HH_IT_E!K23+FC_OTH_HH_LI_E!K23+FC_OTH_HH_OA_E!K23</f>
        <v>0</v>
      </c>
      <c r="L23" s="10">
        <f>FC_OTH_HH_SH_E!L23+FC_OTH_HH_SC_E!L23+FC_OTH_HH_WH_E!L23+FC_OTH_HH_CO_E!L23+FC_OTH_HH_RF_E!L23+FC_OTH_HH_WM_E!L23+FC_OTH_HH_DR_E!L23+FC_OTH_HH_DW_E!L23+FC_OTH_HH_TV_E!L23+FC_OTH_HH_IT_E!L23+FC_OTH_HH_LI_E!L23+FC_OTH_HH_OA_E!L23</f>
        <v>0</v>
      </c>
      <c r="M23" s="10">
        <f>FC_OTH_HH_SH_E!M23+FC_OTH_HH_SC_E!M23+FC_OTH_HH_WH_E!M23+FC_OTH_HH_CO_E!M23+FC_OTH_HH_RF_E!M23+FC_OTH_HH_WM_E!M23+FC_OTH_HH_DR_E!M23+FC_OTH_HH_DW_E!M23+FC_OTH_HH_TV_E!M23+FC_OTH_HH_IT_E!M23+FC_OTH_HH_LI_E!M23+FC_OTH_HH_OA_E!M23</f>
        <v>0</v>
      </c>
      <c r="N23" s="10">
        <f>FC_OTH_HH_SH_E!N23+FC_OTH_HH_SC_E!N23+FC_OTH_HH_WH_E!N23+FC_OTH_HH_CO_E!N23+FC_OTH_HH_RF_E!N23+FC_OTH_HH_WM_E!N23+FC_OTH_HH_DR_E!N23+FC_OTH_HH_DW_E!N23+FC_OTH_HH_TV_E!N23+FC_OTH_HH_IT_E!N23+FC_OTH_HH_LI_E!N23+FC_OTH_HH_OA_E!N23</f>
        <v>0</v>
      </c>
      <c r="O23" s="10">
        <f>FC_OTH_HH_SH_E!O23+FC_OTH_HH_SC_E!O23+FC_OTH_HH_WH_E!O23+FC_OTH_HH_CO_E!O23+FC_OTH_HH_RF_E!O23+FC_OTH_HH_WM_E!O23+FC_OTH_HH_DR_E!O23+FC_OTH_HH_DW_E!O23+FC_OTH_HH_TV_E!O23+FC_OTH_HH_IT_E!O23+FC_OTH_HH_LI_E!O23+FC_OTH_HH_OA_E!O23</f>
        <v>0</v>
      </c>
      <c r="P23" s="10">
        <f>FC_OTH_HH_SH_E!P23+FC_OTH_HH_SC_E!P23+FC_OTH_HH_WH_E!P23+FC_OTH_HH_CO_E!P23+FC_OTH_HH_RF_E!P23+FC_OTH_HH_WM_E!P23+FC_OTH_HH_DR_E!P23+FC_OTH_HH_DW_E!P23+FC_OTH_HH_TV_E!P23+FC_OTH_HH_IT_E!P23+FC_OTH_HH_LI_E!P23+FC_OTH_HH_OA_E!P23</f>
        <v>0</v>
      </c>
      <c r="Q23" s="10">
        <f>FC_OTH_HH_SH_E!Q23+FC_OTH_HH_SC_E!Q23+FC_OTH_HH_WH_E!Q23+FC_OTH_HH_CO_E!Q23+FC_OTH_HH_RF_E!Q23+FC_OTH_HH_WM_E!Q23+FC_OTH_HH_DR_E!Q23+FC_OTH_HH_DW_E!Q23+FC_OTH_HH_TV_E!Q23+FC_OTH_HH_IT_E!Q23+FC_OTH_HH_LI_E!Q23+FC_OTH_HH_OA_E!Q23</f>
        <v>0</v>
      </c>
      <c r="R23" s="10">
        <f>FC_OTH_HH_SH_E!R23+FC_OTH_HH_SC_E!R23+FC_OTH_HH_WH_E!R23+FC_OTH_HH_CO_E!R23+FC_OTH_HH_RF_E!R23+FC_OTH_HH_WM_E!R23+FC_OTH_HH_DR_E!R23+FC_OTH_HH_DW_E!R23+FC_OTH_HH_TV_E!R23+FC_OTH_HH_IT_E!R23+FC_OTH_HH_LI_E!R23+FC_OTH_HH_OA_E!R23</f>
        <v>0</v>
      </c>
      <c r="S23" s="10">
        <f>FC_OTH_HH_SH_E!S23+FC_OTH_HH_SC_E!S23+FC_OTH_HH_WH_E!S23+FC_OTH_HH_CO_E!S23+FC_OTH_HH_RF_E!S23+FC_OTH_HH_WM_E!S23+FC_OTH_HH_DR_E!S23+FC_OTH_HH_DW_E!S23+FC_OTH_HH_TV_E!S23+FC_OTH_HH_IT_E!S23+FC_OTH_HH_LI_E!S23+FC_OTH_HH_OA_E!S23</f>
        <v>0</v>
      </c>
      <c r="T23" s="10">
        <f>FC_OTH_HH_SH_E!T23+FC_OTH_HH_SC_E!T23+FC_OTH_HH_WH_E!T23+FC_OTH_HH_CO_E!T23+FC_OTH_HH_RF_E!T23+FC_OTH_HH_WM_E!T23+FC_OTH_HH_DR_E!T23+FC_OTH_HH_DW_E!T23+FC_OTH_HH_TV_E!T23+FC_OTH_HH_IT_E!T23+FC_OTH_HH_LI_E!T23+FC_OTH_HH_OA_E!T23</f>
        <v>0</v>
      </c>
      <c r="U23" s="10">
        <f>FC_OTH_HH_SH_E!U23+FC_OTH_HH_SC_E!U23+FC_OTH_HH_WH_E!U23+FC_OTH_HH_CO_E!U23+FC_OTH_HH_RF_E!U23+FC_OTH_HH_WM_E!U23+FC_OTH_HH_DR_E!U23+FC_OTH_HH_DW_E!U23+FC_OTH_HH_TV_E!U23+FC_OTH_HH_IT_E!U23+FC_OTH_HH_LI_E!U23+FC_OTH_HH_OA_E!U23</f>
        <v>0</v>
      </c>
      <c r="V23" s="10">
        <f>FC_OTH_HH_SH_E!V23+FC_OTH_HH_SC_E!V23+FC_OTH_HH_WH_E!V23+FC_OTH_HH_CO_E!V23+FC_OTH_HH_RF_E!V23+FC_OTH_HH_WM_E!V23+FC_OTH_HH_DR_E!V23+FC_OTH_HH_DW_E!V23+FC_OTH_HH_TV_E!V23+FC_OTH_HH_IT_E!V23+FC_OTH_HH_LI_E!V23+FC_OTH_HH_OA_E!V23</f>
        <v>0</v>
      </c>
      <c r="W23" s="10">
        <f>FC_OTH_HH_SH_E!W23+FC_OTH_HH_SC_E!W23+FC_OTH_HH_WH_E!W23+FC_OTH_HH_CO_E!W23+FC_OTH_HH_RF_E!W23+FC_OTH_HH_WM_E!W23+FC_OTH_HH_DR_E!W23+FC_OTH_HH_DW_E!W23+FC_OTH_HH_TV_E!W23+FC_OTH_HH_IT_E!W23+FC_OTH_HH_LI_E!W23+FC_OTH_HH_OA_E!W23</f>
        <v>0</v>
      </c>
      <c r="X23" s="10">
        <f>FC_OTH_HH_SH_E!X23+FC_OTH_HH_SC_E!X23+FC_OTH_HH_WH_E!X23+FC_OTH_HH_CO_E!X23+FC_OTH_HH_RF_E!X23+FC_OTH_HH_WM_E!X23+FC_OTH_HH_DR_E!X23+FC_OTH_HH_DW_E!X23+FC_OTH_HH_TV_E!X23+FC_OTH_HH_IT_E!X23+FC_OTH_HH_LI_E!X23+FC_OTH_HH_OA_E!X23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FC_OTH_HH_SH_E!C24+FC_OTH_HH_SC_E!C24+FC_OTH_HH_WH_E!C24+FC_OTH_HH_CO_E!C24+FC_OTH_HH_RF_E!C24+FC_OTH_HH_WM_E!C24+FC_OTH_HH_DR_E!C24+FC_OTH_HH_DW_E!C24+FC_OTH_HH_TV_E!C24+FC_OTH_HH_IT_E!C24+FC_OTH_HH_LI_E!C24+FC_OTH_HH_OA_E!C24</f>
        <v>0</v>
      </c>
      <c r="D24" s="10">
        <f>FC_OTH_HH_SH_E!D24+FC_OTH_HH_SC_E!D24+FC_OTH_HH_WH_E!D24+FC_OTH_HH_CO_E!D24+FC_OTH_HH_RF_E!D24+FC_OTH_HH_WM_E!D24+FC_OTH_HH_DR_E!D24+FC_OTH_HH_DW_E!D24+FC_OTH_HH_TV_E!D24+FC_OTH_HH_IT_E!D24+FC_OTH_HH_LI_E!D24+FC_OTH_HH_OA_E!D24</f>
        <v>0</v>
      </c>
      <c r="E24" s="10">
        <f>FC_OTH_HH_SH_E!E24+FC_OTH_HH_SC_E!E24+FC_OTH_HH_WH_E!E24+FC_OTH_HH_CO_E!E24+FC_OTH_HH_RF_E!E24+FC_OTH_HH_WM_E!E24+FC_OTH_HH_DR_E!E24+FC_OTH_HH_DW_E!E24+FC_OTH_HH_TV_E!E24+FC_OTH_HH_IT_E!E24+FC_OTH_HH_LI_E!E24+FC_OTH_HH_OA_E!E24</f>
        <v>0</v>
      </c>
      <c r="F24" s="10">
        <f>FC_OTH_HH_SH_E!F24+FC_OTH_HH_SC_E!F24+FC_OTH_HH_WH_E!F24+FC_OTH_HH_CO_E!F24+FC_OTH_HH_RF_E!F24+FC_OTH_HH_WM_E!F24+FC_OTH_HH_DR_E!F24+FC_OTH_HH_DW_E!F24+FC_OTH_HH_TV_E!F24+FC_OTH_HH_IT_E!F24+FC_OTH_HH_LI_E!F24+FC_OTH_HH_OA_E!F24</f>
        <v>0</v>
      </c>
      <c r="G24" s="10">
        <f>FC_OTH_HH_SH_E!G24+FC_OTH_HH_SC_E!G24+FC_OTH_HH_WH_E!G24+FC_OTH_HH_CO_E!G24+FC_OTH_HH_RF_E!G24+FC_OTH_HH_WM_E!G24+FC_OTH_HH_DR_E!G24+FC_OTH_HH_DW_E!G24+FC_OTH_HH_TV_E!G24+FC_OTH_HH_IT_E!G24+FC_OTH_HH_LI_E!G24+FC_OTH_HH_OA_E!G24</f>
        <v>0</v>
      </c>
      <c r="H24" s="10">
        <f>FC_OTH_HH_SH_E!H24+FC_OTH_HH_SC_E!H24+FC_OTH_HH_WH_E!H24+FC_OTH_HH_CO_E!H24+FC_OTH_HH_RF_E!H24+FC_OTH_HH_WM_E!H24+FC_OTH_HH_DR_E!H24+FC_OTH_HH_DW_E!H24+FC_OTH_HH_TV_E!H24+FC_OTH_HH_IT_E!H24+FC_OTH_HH_LI_E!H24+FC_OTH_HH_OA_E!H24</f>
        <v>0</v>
      </c>
      <c r="I24" s="10">
        <f>FC_OTH_HH_SH_E!I24+FC_OTH_HH_SC_E!I24+FC_OTH_HH_WH_E!I24+FC_OTH_HH_CO_E!I24+FC_OTH_HH_RF_E!I24+FC_OTH_HH_WM_E!I24+FC_OTH_HH_DR_E!I24+FC_OTH_HH_DW_E!I24+FC_OTH_HH_TV_E!I24+FC_OTH_HH_IT_E!I24+FC_OTH_HH_LI_E!I24+FC_OTH_HH_OA_E!I24</f>
        <v>0</v>
      </c>
      <c r="J24" s="10">
        <f>FC_OTH_HH_SH_E!J24+FC_OTH_HH_SC_E!J24+FC_OTH_HH_WH_E!J24+FC_OTH_HH_CO_E!J24+FC_OTH_HH_RF_E!J24+FC_OTH_HH_WM_E!J24+FC_OTH_HH_DR_E!J24+FC_OTH_HH_DW_E!J24+FC_OTH_HH_TV_E!J24+FC_OTH_HH_IT_E!J24+FC_OTH_HH_LI_E!J24+FC_OTH_HH_OA_E!J24</f>
        <v>0</v>
      </c>
      <c r="K24" s="10">
        <f>FC_OTH_HH_SH_E!K24+FC_OTH_HH_SC_E!K24+FC_OTH_HH_WH_E!K24+FC_OTH_HH_CO_E!K24+FC_OTH_HH_RF_E!K24+FC_OTH_HH_WM_E!K24+FC_OTH_HH_DR_E!K24+FC_OTH_HH_DW_E!K24+FC_OTH_HH_TV_E!K24+FC_OTH_HH_IT_E!K24+FC_OTH_HH_LI_E!K24+FC_OTH_HH_OA_E!K24</f>
        <v>0</v>
      </c>
      <c r="L24" s="10">
        <f>FC_OTH_HH_SH_E!L24+FC_OTH_HH_SC_E!L24+FC_OTH_HH_WH_E!L24+FC_OTH_HH_CO_E!L24+FC_OTH_HH_RF_E!L24+FC_OTH_HH_WM_E!L24+FC_OTH_HH_DR_E!L24+FC_OTH_HH_DW_E!L24+FC_OTH_HH_TV_E!L24+FC_OTH_HH_IT_E!L24+FC_OTH_HH_LI_E!L24+FC_OTH_HH_OA_E!L24</f>
        <v>0</v>
      </c>
      <c r="M24" s="10">
        <f>FC_OTH_HH_SH_E!M24+FC_OTH_HH_SC_E!M24+FC_OTH_HH_WH_E!M24+FC_OTH_HH_CO_E!M24+FC_OTH_HH_RF_E!M24+FC_OTH_HH_WM_E!M24+FC_OTH_HH_DR_E!M24+FC_OTH_HH_DW_E!M24+FC_OTH_HH_TV_E!M24+FC_OTH_HH_IT_E!M24+FC_OTH_HH_LI_E!M24+FC_OTH_HH_OA_E!M24</f>
        <v>0</v>
      </c>
      <c r="N24" s="10">
        <f>FC_OTH_HH_SH_E!N24+FC_OTH_HH_SC_E!N24+FC_OTH_HH_WH_E!N24+FC_OTH_HH_CO_E!N24+FC_OTH_HH_RF_E!N24+FC_OTH_HH_WM_E!N24+FC_OTH_HH_DR_E!N24+FC_OTH_HH_DW_E!N24+FC_OTH_HH_TV_E!N24+FC_OTH_HH_IT_E!N24+FC_OTH_HH_LI_E!N24+FC_OTH_HH_OA_E!N24</f>
        <v>0</v>
      </c>
      <c r="O24" s="10">
        <f>FC_OTH_HH_SH_E!O24+FC_OTH_HH_SC_E!O24+FC_OTH_HH_WH_E!O24+FC_OTH_HH_CO_E!O24+FC_OTH_HH_RF_E!O24+FC_OTH_HH_WM_E!O24+FC_OTH_HH_DR_E!O24+FC_OTH_HH_DW_E!O24+FC_OTH_HH_TV_E!O24+FC_OTH_HH_IT_E!O24+FC_OTH_HH_LI_E!O24+FC_OTH_HH_OA_E!O24</f>
        <v>0</v>
      </c>
      <c r="P24" s="10">
        <f>FC_OTH_HH_SH_E!P24+FC_OTH_HH_SC_E!P24+FC_OTH_HH_WH_E!P24+FC_OTH_HH_CO_E!P24+FC_OTH_HH_RF_E!P24+FC_OTH_HH_WM_E!P24+FC_OTH_HH_DR_E!P24+FC_OTH_HH_DW_E!P24+FC_OTH_HH_TV_E!P24+FC_OTH_HH_IT_E!P24+FC_OTH_HH_LI_E!P24+FC_OTH_HH_OA_E!P24</f>
        <v>0</v>
      </c>
      <c r="Q24" s="10">
        <f>FC_OTH_HH_SH_E!Q24+FC_OTH_HH_SC_E!Q24+FC_OTH_HH_WH_E!Q24+FC_OTH_HH_CO_E!Q24+FC_OTH_HH_RF_E!Q24+FC_OTH_HH_WM_E!Q24+FC_OTH_HH_DR_E!Q24+FC_OTH_HH_DW_E!Q24+FC_OTH_HH_TV_E!Q24+FC_OTH_HH_IT_E!Q24+FC_OTH_HH_LI_E!Q24+FC_OTH_HH_OA_E!Q24</f>
        <v>0</v>
      </c>
      <c r="R24" s="10">
        <f>FC_OTH_HH_SH_E!R24+FC_OTH_HH_SC_E!R24+FC_OTH_HH_WH_E!R24+FC_OTH_HH_CO_E!R24+FC_OTH_HH_RF_E!R24+FC_OTH_HH_WM_E!R24+FC_OTH_HH_DR_E!R24+FC_OTH_HH_DW_E!R24+FC_OTH_HH_TV_E!R24+FC_OTH_HH_IT_E!R24+FC_OTH_HH_LI_E!R24+FC_OTH_HH_OA_E!R24</f>
        <v>0</v>
      </c>
      <c r="S24" s="10">
        <f>FC_OTH_HH_SH_E!S24+FC_OTH_HH_SC_E!S24+FC_OTH_HH_WH_E!S24+FC_OTH_HH_CO_E!S24+FC_OTH_HH_RF_E!S24+FC_OTH_HH_WM_E!S24+FC_OTH_HH_DR_E!S24+FC_OTH_HH_DW_E!S24+FC_OTH_HH_TV_E!S24+FC_OTH_HH_IT_E!S24+FC_OTH_HH_LI_E!S24+FC_OTH_HH_OA_E!S24</f>
        <v>0</v>
      </c>
      <c r="T24" s="10">
        <f>FC_OTH_HH_SH_E!T24+FC_OTH_HH_SC_E!T24+FC_OTH_HH_WH_E!T24+FC_OTH_HH_CO_E!T24+FC_OTH_HH_RF_E!T24+FC_OTH_HH_WM_E!T24+FC_OTH_HH_DR_E!T24+FC_OTH_HH_DW_E!T24+FC_OTH_HH_TV_E!T24+FC_OTH_HH_IT_E!T24+FC_OTH_HH_LI_E!T24+FC_OTH_HH_OA_E!T24</f>
        <v>0</v>
      </c>
      <c r="U24" s="10">
        <f>FC_OTH_HH_SH_E!U24+FC_OTH_HH_SC_E!U24+FC_OTH_HH_WH_E!U24+FC_OTH_HH_CO_E!U24+FC_OTH_HH_RF_E!U24+FC_OTH_HH_WM_E!U24+FC_OTH_HH_DR_E!U24+FC_OTH_HH_DW_E!U24+FC_OTH_HH_TV_E!U24+FC_OTH_HH_IT_E!U24+FC_OTH_HH_LI_E!U24+FC_OTH_HH_OA_E!U24</f>
        <v>0</v>
      </c>
      <c r="V24" s="10">
        <f>FC_OTH_HH_SH_E!V24+FC_OTH_HH_SC_E!V24+FC_OTH_HH_WH_E!V24+FC_OTH_HH_CO_E!V24+FC_OTH_HH_RF_E!V24+FC_OTH_HH_WM_E!V24+FC_OTH_HH_DR_E!V24+FC_OTH_HH_DW_E!V24+FC_OTH_HH_TV_E!V24+FC_OTH_HH_IT_E!V24+FC_OTH_HH_LI_E!V24+FC_OTH_HH_OA_E!V24</f>
        <v>0</v>
      </c>
      <c r="W24" s="10">
        <f>FC_OTH_HH_SH_E!W24+FC_OTH_HH_SC_E!W24+FC_OTH_HH_WH_E!W24+FC_OTH_HH_CO_E!W24+FC_OTH_HH_RF_E!W24+FC_OTH_HH_WM_E!W24+FC_OTH_HH_DR_E!W24+FC_OTH_HH_DW_E!W24+FC_OTH_HH_TV_E!W24+FC_OTH_HH_IT_E!W24+FC_OTH_HH_LI_E!W24+FC_OTH_HH_OA_E!W24</f>
        <v>0</v>
      </c>
      <c r="X24" s="10">
        <f>FC_OTH_HH_SH_E!X24+FC_OTH_HH_SC_E!X24+FC_OTH_HH_WH_E!X24+FC_OTH_HH_CO_E!X24+FC_OTH_HH_RF_E!X24+FC_OTH_HH_WM_E!X24+FC_OTH_HH_DR_E!X24+FC_OTH_HH_DW_E!X24+FC_OTH_HH_TV_E!X24+FC_OTH_HH_IT_E!X24+FC_OTH_HH_LI_E!X24+FC_OTH_HH_OA_E!X24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FC_OTH_HH_SH_E!C25+FC_OTH_HH_SC_E!C25+FC_OTH_HH_WH_E!C25+FC_OTH_HH_CO_E!C25+FC_OTH_HH_RF_E!C25+FC_OTH_HH_WM_E!C25+FC_OTH_HH_DR_E!C25+FC_OTH_HH_DW_E!C25+FC_OTH_HH_TV_E!C25+FC_OTH_HH_IT_E!C25+FC_OTH_HH_LI_E!C25+FC_OTH_HH_OA_E!C25</f>
        <v>0</v>
      </c>
      <c r="D25" s="37">
        <f>FC_OTH_HH_SH_E!D25+FC_OTH_HH_SC_E!D25+FC_OTH_HH_WH_E!D25+FC_OTH_HH_CO_E!D25+FC_OTH_HH_RF_E!D25+FC_OTH_HH_WM_E!D25+FC_OTH_HH_DR_E!D25+FC_OTH_HH_DW_E!D25+FC_OTH_HH_TV_E!D25+FC_OTH_HH_IT_E!D25+FC_OTH_HH_LI_E!D25+FC_OTH_HH_OA_E!D25</f>
        <v>0</v>
      </c>
      <c r="E25" s="37">
        <f>FC_OTH_HH_SH_E!E25+FC_OTH_HH_SC_E!E25+FC_OTH_HH_WH_E!E25+FC_OTH_HH_CO_E!E25+FC_OTH_HH_RF_E!E25+FC_OTH_HH_WM_E!E25+FC_OTH_HH_DR_E!E25+FC_OTH_HH_DW_E!E25+FC_OTH_HH_TV_E!E25+FC_OTH_HH_IT_E!E25+FC_OTH_HH_LI_E!E25+FC_OTH_HH_OA_E!E25</f>
        <v>0</v>
      </c>
      <c r="F25" s="37">
        <f>FC_OTH_HH_SH_E!F25+FC_OTH_HH_SC_E!F25+FC_OTH_HH_WH_E!F25+FC_OTH_HH_CO_E!F25+FC_OTH_HH_RF_E!F25+FC_OTH_HH_WM_E!F25+FC_OTH_HH_DR_E!F25+FC_OTH_HH_DW_E!F25+FC_OTH_HH_TV_E!F25+FC_OTH_HH_IT_E!F25+FC_OTH_HH_LI_E!F25+FC_OTH_HH_OA_E!F25</f>
        <v>0</v>
      </c>
      <c r="G25" s="37">
        <f>FC_OTH_HH_SH_E!G25+FC_OTH_HH_SC_E!G25+FC_OTH_HH_WH_E!G25+FC_OTH_HH_CO_E!G25+FC_OTH_HH_RF_E!G25+FC_OTH_HH_WM_E!G25+FC_OTH_HH_DR_E!G25+FC_OTH_HH_DW_E!G25+FC_OTH_HH_TV_E!G25+FC_OTH_HH_IT_E!G25+FC_OTH_HH_LI_E!G25+FC_OTH_HH_OA_E!G25</f>
        <v>0</v>
      </c>
      <c r="H25" s="37">
        <f>FC_OTH_HH_SH_E!H25+FC_OTH_HH_SC_E!H25+FC_OTH_HH_WH_E!H25+FC_OTH_HH_CO_E!H25+FC_OTH_HH_RF_E!H25+FC_OTH_HH_WM_E!H25+FC_OTH_HH_DR_E!H25+FC_OTH_HH_DW_E!H25+FC_OTH_HH_TV_E!H25+FC_OTH_HH_IT_E!H25+FC_OTH_HH_LI_E!H25+FC_OTH_HH_OA_E!H25</f>
        <v>0</v>
      </c>
      <c r="I25" s="37">
        <f>FC_OTH_HH_SH_E!I25+FC_OTH_HH_SC_E!I25+FC_OTH_HH_WH_E!I25+FC_OTH_HH_CO_E!I25+FC_OTH_HH_RF_E!I25+FC_OTH_HH_WM_E!I25+FC_OTH_HH_DR_E!I25+FC_OTH_HH_DW_E!I25+FC_OTH_HH_TV_E!I25+FC_OTH_HH_IT_E!I25+FC_OTH_HH_LI_E!I25+FC_OTH_HH_OA_E!I25</f>
        <v>0</v>
      </c>
      <c r="J25" s="37">
        <f>FC_OTH_HH_SH_E!J25+FC_OTH_HH_SC_E!J25+FC_OTH_HH_WH_E!J25+FC_OTH_HH_CO_E!J25+FC_OTH_HH_RF_E!J25+FC_OTH_HH_WM_E!J25+FC_OTH_HH_DR_E!J25+FC_OTH_HH_DW_E!J25+FC_OTH_HH_TV_E!J25+FC_OTH_HH_IT_E!J25+FC_OTH_HH_LI_E!J25+FC_OTH_HH_OA_E!J25</f>
        <v>0</v>
      </c>
      <c r="K25" s="37">
        <f>FC_OTH_HH_SH_E!K25+FC_OTH_HH_SC_E!K25+FC_OTH_HH_WH_E!K25+FC_OTH_HH_CO_E!K25+FC_OTH_HH_RF_E!K25+FC_OTH_HH_WM_E!K25+FC_OTH_HH_DR_E!K25+FC_OTH_HH_DW_E!K25+FC_OTH_HH_TV_E!K25+FC_OTH_HH_IT_E!K25+FC_OTH_HH_LI_E!K25+FC_OTH_HH_OA_E!K25</f>
        <v>0</v>
      </c>
      <c r="L25" s="37">
        <f>FC_OTH_HH_SH_E!L25+FC_OTH_HH_SC_E!L25+FC_OTH_HH_WH_E!L25+FC_OTH_HH_CO_E!L25+FC_OTH_HH_RF_E!L25+FC_OTH_HH_WM_E!L25+FC_OTH_HH_DR_E!L25+FC_OTH_HH_DW_E!L25+FC_OTH_HH_TV_E!L25+FC_OTH_HH_IT_E!L25+FC_OTH_HH_LI_E!L25+FC_OTH_HH_OA_E!L25</f>
        <v>0</v>
      </c>
      <c r="M25" s="37">
        <f>FC_OTH_HH_SH_E!M25+FC_OTH_HH_SC_E!M25+FC_OTH_HH_WH_E!M25+FC_OTH_HH_CO_E!M25+FC_OTH_HH_RF_E!M25+FC_OTH_HH_WM_E!M25+FC_OTH_HH_DR_E!M25+FC_OTH_HH_DW_E!M25+FC_OTH_HH_TV_E!M25+FC_OTH_HH_IT_E!M25+FC_OTH_HH_LI_E!M25+FC_OTH_HH_OA_E!M25</f>
        <v>0</v>
      </c>
      <c r="N25" s="37">
        <f>FC_OTH_HH_SH_E!N25+FC_OTH_HH_SC_E!N25+FC_OTH_HH_WH_E!N25+FC_OTH_HH_CO_E!N25+FC_OTH_HH_RF_E!N25+FC_OTH_HH_WM_E!N25+FC_OTH_HH_DR_E!N25+FC_OTH_HH_DW_E!N25+FC_OTH_HH_TV_E!N25+FC_OTH_HH_IT_E!N25+FC_OTH_HH_LI_E!N25+FC_OTH_HH_OA_E!N25</f>
        <v>0</v>
      </c>
      <c r="O25" s="37">
        <f>FC_OTH_HH_SH_E!O25+FC_OTH_HH_SC_E!O25+FC_OTH_HH_WH_E!O25+FC_OTH_HH_CO_E!O25+FC_OTH_HH_RF_E!O25+FC_OTH_HH_WM_E!O25+FC_OTH_HH_DR_E!O25+FC_OTH_HH_DW_E!O25+FC_OTH_HH_TV_E!O25+FC_OTH_HH_IT_E!O25+FC_OTH_HH_LI_E!O25+FC_OTH_HH_OA_E!O25</f>
        <v>0</v>
      </c>
      <c r="P25" s="37">
        <f>FC_OTH_HH_SH_E!P25+FC_OTH_HH_SC_E!P25+FC_OTH_HH_WH_E!P25+FC_OTH_HH_CO_E!P25+FC_OTH_HH_RF_E!P25+FC_OTH_HH_WM_E!P25+FC_OTH_HH_DR_E!P25+FC_OTH_HH_DW_E!P25+FC_OTH_HH_TV_E!P25+FC_OTH_HH_IT_E!P25+FC_OTH_HH_LI_E!P25+FC_OTH_HH_OA_E!P25</f>
        <v>0</v>
      </c>
      <c r="Q25" s="37">
        <f>FC_OTH_HH_SH_E!Q25+FC_OTH_HH_SC_E!Q25+FC_OTH_HH_WH_E!Q25+FC_OTH_HH_CO_E!Q25+FC_OTH_HH_RF_E!Q25+FC_OTH_HH_WM_E!Q25+FC_OTH_HH_DR_E!Q25+FC_OTH_HH_DW_E!Q25+FC_OTH_HH_TV_E!Q25+FC_OTH_HH_IT_E!Q25+FC_OTH_HH_LI_E!Q25+FC_OTH_HH_OA_E!Q25</f>
        <v>0</v>
      </c>
      <c r="R25" s="37">
        <f>FC_OTH_HH_SH_E!R25+FC_OTH_HH_SC_E!R25+FC_OTH_HH_WH_E!R25+FC_OTH_HH_CO_E!R25+FC_OTH_HH_RF_E!R25+FC_OTH_HH_WM_E!R25+FC_OTH_HH_DR_E!R25+FC_OTH_HH_DW_E!R25+FC_OTH_HH_TV_E!R25+FC_OTH_HH_IT_E!R25+FC_OTH_HH_LI_E!R25+FC_OTH_HH_OA_E!R25</f>
        <v>0</v>
      </c>
      <c r="S25" s="37">
        <f>FC_OTH_HH_SH_E!S25+FC_OTH_HH_SC_E!S25+FC_OTH_HH_WH_E!S25+FC_OTH_HH_CO_E!S25+FC_OTH_HH_RF_E!S25+FC_OTH_HH_WM_E!S25+FC_OTH_HH_DR_E!S25+FC_OTH_HH_DW_E!S25+FC_OTH_HH_TV_E!S25+FC_OTH_HH_IT_E!S25+FC_OTH_HH_LI_E!S25+FC_OTH_HH_OA_E!S25</f>
        <v>0</v>
      </c>
      <c r="T25" s="37">
        <f>FC_OTH_HH_SH_E!T25+FC_OTH_HH_SC_E!T25+FC_OTH_HH_WH_E!T25+FC_OTH_HH_CO_E!T25+FC_OTH_HH_RF_E!T25+FC_OTH_HH_WM_E!T25+FC_OTH_HH_DR_E!T25+FC_OTH_HH_DW_E!T25+FC_OTH_HH_TV_E!T25+FC_OTH_HH_IT_E!T25+FC_OTH_HH_LI_E!T25+FC_OTH_HH_OA_E!T25</f>
        <v>0</v>
      </c>
      <c r="U25" s="37">
        <f>FC_OTH_HH_SH_E!U25+FC_OTH_HH_SC_E!U25+FC_OTH_HH_WH_E!U25+FC_OTH_HH_CO_E!U25+FC_OTH_HH_RF_E!U25+FC_OTH_HH_WM_E!U25+FC_OTH_HH_DR_E!U25+FC_OTH_HH_DW_E!U25+FC_OTH_HH_TV_E!U25+FC_OTH_HH_IT_E!U25+FC_OTH_HH_LI_E!U25+FC_OTH_HH_OA_E!U25</f>
        <v>0</v>
      </c>
      <c r="V25" s="37">
        <f>FC_OTH_HH_SH_E!V25+FC_OTH_HH_SC_E!V25+FC_OTH_HH_WH_E!V25+FC_OTH_HH_CO_E!V25+FC_OTH_HH_RF_E!V25+FC_OTH_HH_WM_E!V25+FC_OTH_HH_DR_E!V25+FC_OTH_HH_DW_E!V25+FC_OTH_HH_TV_E!V25+FC_OTH_HH_IT_E!V25+FC_OTH_HH_LI_E!V25+FC_OTH_HH_OA_E!V25</f>
        <v>0</v>
      </c>
      <c r="W25" s="37">
        <f>FC_OTH_HH_SH_E!W25+FC_OTH_HH_SC_E!W25+FC_OTH_HH_WH_E!W25+FC_OTH_HH_CO_E!W25+FC_OTH_HH_RF_E!W25+FC_OTH_HH_WM_E!W25+FC_OTH_HH_DR_E!W25+FC_OTH_HH_DW_E!W25+FC_OTH_HH_TV_E!W25+FC_OTH_HH_IT_E!W25+FC_OTH_HH_LI_E!W25+FC_OTH_HH_OA_E!W25</f>
        <v>0</v>
      </c>
      <c r="X25" s="37">
        <f>FC_OTH_HH_SH_E!X25+FC_OTH_HH_SC_E!X25+FC_OTH_HH_WH_E!X25+FC_OTH_HH_CO_E!X25+FC_OTH_HH_RF_E!X25+FC_OTH_HH_WM_E!X25+FC_OTH_HH_DR_E!X25+FC_OTH_HH_DW_E!X25+FC_OTH_HH_TV_E!X25+FC_OTH_HH_IT_E!X25+FC_OTH_HH_LI_E!X25+FC_OTH_HH_OA_E!X25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0">SUM(C27,C33)</f>
        <v>75.220034393809101</v>
      </c>
      <c r="D26" s="37">
        <f t="shared" ref="D26:W26" si="21">SUM(D27,D33)</f>
        <v>70.122871883061052</v>
      </c>
      <c r="E26" s="37">
        <f t="shared" si="21"/>
        <v>62.866895958727412</v>
      </c>
      <c r="F26" s="37">
        <f t="shared" si="21"/>
        <v>56.690369733447966</v>
      </c>
      <c r="G26" s="37">
        <f t="shared" si="21"/>
        <v>50.51384350816852</v>
      </c>
      <c r="H26" s="37">
        <f t="shared" si="21"/>
        <v>44.337317282889067</v>
      </c>
      <c r="I26" s="37">
        <f t="shared" si="21"/>
        <v>41.399226139294932</v>
      </c>
      <c r="J26" s="37">
        <f t="shared" si="21"/>
        <v>40.319776440240766</v>
      </c>
      <c r="K26" s="37">
        <f t="shared" si="21"/>
        <v>42.49544282029234</v>
      </c>
      <c r="L26" s="37">
        <f t="shared" si="21"/>
        <v>42.49544282029234</v>
      </c>
      <c r="M26" s="37">
        <f t="shared" si="21"/>
        <v>46.813327601031816</v>
      </c>
      <c r="N26" s="37">
        <f t="shared" si="21"/>
        <v>39.30696474634567</v>
      </c>
      <c r="O26" s="37">
        <f t="shared" si="21"/>
        <v>41.465950128976765</v>
      </c>
      <c r="P26" s="37">
        <f t="shared" si="21"/>
        <v>43.624849527085097</v>
      </c>
      <c r="Q26" s="37">
        <f t="shared" si="21"/>
        <v>37.147979363714533</v>
      </c>
      <c r="R26" s="37">
        <f t="shared" si="21"/>
        <v>36.688048151332772</v>
      </c>
      <c r="S26" s="37">
        <f t="shared" si="21"/>
        <v>36.476354256233897</v>
      </c>
      <c r="T26" s="37">
        <f t="shared" si="21"/>
        <v>36.387446259673254</v>
      </c>
      <c r="U26" s="37">
        <f t="shared" si="21"/>
        <v>36.262424763542583</v>
      </c>
      <c r="V26" s="37">
        <f t="shared" si="21"/>
        <v>36.106362854686147</v>
      </c>
      <c r="W26" s="37">
        <f t="shared" si="21"/>
        <v>35.975494411006046</v>
      </c>
      <c r="X26" s="37">
        <f t="shared" ref="X26" si="22">SUM(X27,X33)</f>
        <v>35.867411865864177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3">SUM(C28:C32)</f>
        <v>0</v>
      </c>
      <c r="D27" s="29">
        <f t="shared" ref="D27:W27" si="24">SUM(D28:D32)</f>
        <v>0</v>
      </c>
      <c r="E27" s="29">
        <f t="shared" si="24"/>
        <v>0</v>
      </c>
      <c r="F27" s="29">
        <f t="shared" si="24"/>
        <v>0</v>
      </c>
      <c r="G27" s="29">
        <f t="shared" si="24"/>
        <v>0</v>
      </c>
      <c r="H27" s="29">
        <f t="shared" si="24"/>
        <v>0</v>
      </c>
      <c r="I27" s="29">
        <f t="shared" si="24"/>
        <v>0</v>
      </c>
      <c r="J27" s="29">
        <f t="shared" si="24"/>
        <v>0</v>
      </c>
      <c r="K27" s="29">
        <f t="shared" si="24"/>
        <v>0</v>
      </c>
      <c r="L27" s="29">
        <f t="shared" si="24"/>
        <v>0</v>
      </c>
      <c r="M27" s="29">
        <f t="shared" si="24"/>
        <v>0</v>
      </c>
      <c r="N27" s="29">
        <f t="shared" si="24"/>
        <v>0</v>
      </c>
      <c r="O27" s="29">
        <f t="shared" si="24"/>
        <v>0</v>
      </c>
      <c r="P27" s="29">
        <f t="shared" si="24"/>
        <v>0</v>
      </c>
      <c r="Q27" s="29">
        <f t="shared" si="24"/>
        <v>0</v>
      </c>
      <c r="R27" s="29">
        <f t="shared" si="24"/>
        <v>0</v>
      </c>
      <c r="S27" s="29">
        <f t="shared" si="24"/>
        <v>0</v>
      </c>
      <c r="T27" s="29">
        <f t="shared" si="24"/>
        <v>0</v>
      </c>
      <c r="U27" s="29">
        <f t="shared" si="24"/>
        <v>0</v>
      </c>
      <c r="V27" s="29">
        <f t="shared" si="24"/>
        <v>0</v>
      </c>
      <c r="W27" s="29">
        <f t="shared" si="24"/>
        <v>0</v>
      </c>
      <c r="X27" s="29">
        <f t="shared" ref="X27" si="25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f>FC_OTH_HH_SH_E!C28+FC_OTH_HH_SC_E!C28+FC_OTH_HH_WH_E!C28+FC_OTH_HH_CO_E!C28+FC_OTH_HH_RF_E!C28+FC_OTH_HH_WM_E!C28+FC_OTH_HH_DR_E!C28+FC_OTH_HH_DW_E!C28+FC_OTH_HH_TV_E!C28+FC_OTH_HH_IT_E!C28+FC_OTH_HH_LI_E!C28+FC_OTH_HH_OA_E!C28</f>
        <v>0</v>
      </c>
      <c r="D28" s="10">
        <f>FC_OTH_HH_SH_E!D28+FC_OTH_HH_SC_E!D28+FC_OTH_HH_WH_E!D28+FC_OTH_HH_CO_E!D28+FC_OTH_HH_RF_E!D28+FC_OTH_HH_WM_E!D28+FC_OTH_HH_DR_E!D28+FC_OTH_HH_DW_E!D28+FC_OTH_HH_TV_E!D28+FC_OTH_HH_IT_E!D28+FC_OTH_HH_LI_E!D28+FC_OTH_HH_OA_E!D28</f>
        <v>0</v>
      </c>
      <c r="E28" s="10">
        <f>FC_OTH_HH_SH_E!E28+FC_OTH_HH_SC_E!E28+FC_OTH_HH_WH_E!E28+FC_OTH_HH_CO_E!E28+FC_OTH_HH_RF_E!E28+FC_OTH_HH_WM_E!E28+FC_OTH_HH_DR_E!E28+FC_OTH_HH_DW_E!E28+FC_OTH_HH_TV_E!E28+FC_OTH_HH_IT_E!E28+FC_OTH_HH_LI_E!E28+FC_OTH_HH_OA_E!E28</f>
        <v>0</v>
      </c>
      <c r="F28" s="10">
        <f>FC_OTH_HH_SH_E!F28+FC_OTH_HH_SC_E!F28+FC_OTH_HH_WH_E!F28+FC_OTH_HH_CO_E!F28+FC_OTH_HH_RF_E!F28+FC_OTH_HH_WM_E!F28+FC_OTH_HH_DR_E!F28+FC_OTH_HH_DW_E!F28+FC_OTH_HH_TV_E!F28+FC_OTH_HH_IT_E!F28+FC_OTH_HH_LI_E!F28+FC_OTH_HH_OA_E!F28</f>
        <v>0</v>
      </c>
      <c r="G28" s="10">
        <f>FC_OTH_HH_SH_E!G28+FC_OTH_HH_SC_E!G28+FC_OTH_HH_WH_E!G28+FC_OTH_HH_CO_E!G28+FC_OTH_HH_RF_E!G28+FC_OTH_HH_WM_E!G28+FC_OTH_HH_DR_E!G28+FC_OTH_HH_DW_E!G28+FC_OTH_HH_TV_E!G28+FC_OTH_HH_IT_E!G28+FC_OTH_HH_LI_E!G28+FC_OTH_HH_OA_E!G28</f>
        <v>0</v>
      </c>
      <c r="H28" s="10">
        <f>FC_OTH_HH_SH_E!H28+FC_OTH_HH_SC_E!H28+FC_OTH_HH_WH_E!H28+FC_OTH_HH_CO_E!H28+FC_OTH_HH_RF_E!H28+FC_OTH_HH_WM_E!H28+FC_OTH_HH_DR_E!H28+FC_OTH_HH_DW_E!H28+FC_OTH_HH_TV_E!H28+FC_OTH_HH_IT_E!H28+FC_OTH_HH_LI_E!H28+FC_OTH_HH_OA_E!H28</f>
        <v>0</v>
      </c>
      <c r="I28" s="10">
        <f>FC_OTH_HH_SH_E!I28+FC_OTH_HH_SC_E!I28+FC_OTH_HH_WH_E!I28+FC_OTH_HH_CO_E!I28+FC_OTH_HH_RF_E!I28+FC_OTH_HH_WM_E!I28+FC_OTH_HH_DR_E!I28+FC_OTH_HH_DW_E!I28+FC_OTH_HH_TV_E!I28+FC_OTH_HH_IT_E!I28+FC_OTH_HH_LI_E!I28+FC_OTH_HH_OA_E!I28</f>
        <v>0</v>
      </c>
      <c r="J28" s="10">
        <f>FC_OTH_HH_SH_E!J28+FC_OTH_HH_SC_E!J28+FC_OTH_HH_WH_E!J28+FC_OTH_HH_CO_E!J28+FC_OTH_HH_RF_E!J28+FC_OTH_HH_WM_E!J28+FC_OTH_HH_DR_E!J28+FC_OTH_HH_DW_E!J28+FC_OTH_HH_TV_E!J28+FC_OTH_HH_IT_E!J28+FC_OTH_HH_LI_E!J28+FC_OTH_HH_OA_E!J28</f>
        <v>0</v>
      </c>
      <c r="K28" s="10">
        <f>FC_OTH_HH_SH_E!K28+FC_OTH_HH_SC_E!K28+FC_OTH_HH_WH_E!K28+FC_OTH_HH_CO_E!K28+FC_OTH_HH_RF_E!K28+FC_OTH_HH_WM_E!K28+FC_OTH_HH_DR_E!K28+FC_OTH_HH_DW_E!K28+FC_OTH_HH_TV_E!K28+FC_OTH_HH_IT_E!K28+FC_OTH_HH_LI_E!K28+FC_OTH_HH_OA_E!K28</f>
        <v>0</v>
      </c>
      <c r="L28" s="10">
        <f>FC_OTH_HH_SH_E!L28+FC_OTH_HH_SC_E!L28+FC_OTH_HH_WH_E!L28+FC_OTH_HH_CO_E!L28+FC_OTH_HH_RF_E!L28+FC_OTH_HH_WM_E!L28+FC_OTH_HH_DR_E!L28+FC_OTH_HH_DW_E!L28+FC_OTH_HH_TV_E!L28+FC_OTH_HH_IT_E!L28+FC_OTH_HH_LI_E!L28+FC_OTH_HH_OA_E!L28</f>
        <v>0</v>
      </c>
      <c r="M28" s="10">
        <f>FC_OTH_HH_SH_E!M28+FC_OTH_HH_SC_E!M28+FC_OTH_HH_WH_E!M28+FC_OTH_HH_CO_E!M28+FC_OTH_HH_RF_E!M28+FC_OTH_HH_WM_E!M28+FC_OTH_HH_DR_E!M28+FC_OTH_HH_DW_E!M28+FC_OTH_HH_TV_E!M28+FC_OTH_HH_IT_E!M28+FC_OTH_HH_LI_E!M28+FC_OTH_HH_OA_E!M28</f>
        <v>0</v>
      </c>
      <c r="N28" s="10">
        <f>FC_OTH_HH_SH_E!N28+FC_OTH_HH_SC_E!N28+FC_OTH_HH_WH_E!N28+FC_OTH_HH_CO_E!N28+FC_OTH_HH_RF_E!N28+FC_OTH_HH_WM_E!N28+FC_OTH_HH_DR_E!N28+FC_OTH_HH_DW_E!N28+FC_OTH_HH_TV_E!N28+FC_OTH_HH_IT_E!N28+FC_OTH_HH_LI_E!N28+FC_OTH_HH_OA_E!N28</f>
        <v>0</v>
      </c>
      <c r="O28" s="10">
        <f>FC_OTH_HH_SH_E!O28+FC_OTH_HH_SC_E!O28+FC_OTH_HH_WH_E!O28+FC_OTH_HH_CO_E!O28+FC_OTH_HH_RF_E!O28+FC_OTH_HH_WM_E!O28+FC_OTH_HH_DR_E!O28+FC_OTH_HH_DW_E!O28+FC_OTH_HH_TV_E!O28+FC_OTH_HH_IT_E!O28+FC_OTH_HH_LI_E!O28+FC_OTH_HH_OA_E!O28</f>
        <v>0</v>
      </c>
      <c r="P28" s="10">
        <f>FC_OTH_HH_SH_E!P28+FC_OTH_HH_SC_E!P28+FC_OTH_HH_WH_E!P28+FC_OTH_HH_CO_E!P28+FC_OTH_HH_RF_E!P28+FC_OTH_HH_WM_E!P28+FC_OTH_HH_DR_E!P28+FC_OTH_HH_DW_E!P28+FC_OTH_HH_TV_E!P28+FC_OTH_HH_IT_E!P28+FC_OTH_HH_LI_E!P28+FC_OTH_HH_OA_E!P28</f>
        <v>0</v>
      </c>
      <c r="Q28" s="10">
        <f>FC_OTH_HH_SH_E!Q28+FC_OTH_HH_SC_E!Q28+FC_OTH_HH_WH_E!Q28+FC_OTH_HH_CO_E!Q28+FC_OTH_HH_RF_E!Q28+FC_OTH_HH_WM_E!Q28+FC_OTH_HH_DR_E!Q28+FC_OTH_HH_DW_E!Q28+FC_OTH_HH_TV_E!Q28+FC_OTH_HH_IT_E!Q28+FC_OTH_HH_LI_E!Q28+FC_OTH_HH_OA_E!Q28</f>
        <v>0</v>
      </c>
      <c r="R28" s="10">
        <f>FC_OTH_HH_SH_E!R28+FC_OTH_HH_SC_E!R28+FC_OTH_HH_WH_E!R28+FC_OTH_HH_CO_E!R28+FC_OTH_HH_RF_E!R28+FC_OTH_HH_WM_E!R28+FC_OTH_HH_DR_E!R28+FC_OTH_HH_DW_E!R28+FC_OTH_HH_TV_E!R28+FC_OTH_HH_IT_E!R28+FC_OTH_HH_LI_E!R28+FC_OTH_HH_OA_E!R28</f>
        <v>0</v>
      </c>
      <c r="S28" s="10">
        <f>FC_OTH_HH_SH_E!S28+FC_OTH_HH_SC_E!S28+FC_OTH_HH_WH_E!S28+FC_OTH_HH_CO_E!S28+FC_OTH_HH_RF_E!S28+FC_OTH_HH_WM_E!S28+FC_OTH_HH_DR_E!S28+FC_OTH_HH_DW_E!S28+FC_OTH_HH_TV_E!S28+FC_OTH_HH_IT_E!S28+FC_OTH_HH_LI_E!S28+FC_OTH_HH_OA_E!S28</f>
        <v>0</v>
      </c>
      <c r="T28" s="10">
        <f>FC_OTH_HH_SH_E!T28+FC_OTH_HH_SC_E!T28+FC_OTH_HH_WH_E!T28+FC_OTH_HH_CO_E!T28+FC_OTH_HH_RF_E!T28+FC_OTH_HH_WM_E!T28+FC_OTH_HH_DR_E!T28+FC_OTH_HH_DW_E!T28+FC_OTH_HH_TV_E!T28+FC_OTH_HH_IT_E!T28+FC_OTH_HH_LI_E!T28+FC_OTH_HH_OA_E!T28</f>
        <v>0</v>
      </c>
      <c r="U28" s="10">
        <f>FC_OTH_HH_SH_E!U28+FC_OTH_HH_SC_E!U28+FC_OTH_HH_WH_E!U28+FC_OTH_HH_CO_E!U28+FC_OTH_HH_RF_E!U28+FC_OTH_HH_WM_E!U28+FC_OTH_HH_DR_E!U28+FC_OTH_HH_DW_E!U28+FC_OTH_HH_TV_E!U28+FC_OTH_HH_IT_E!U28+FC_OTH_HH_LI_E!U28+FC_OTH_HH_OA_E!U28</f>
        <v>0</v>
      </c>
      <c r="V28" s="10">
        <f>FC_OTH_HH_SH_E!V28+FC_OTH_HH_SC_E!V28+FC_OTH_HH_WH_E!V28+FC_OTH_HH_CO_E!V28+FC_OTH_HH_RF_E!V28+FC_OTH_HH_WM_E!V28+FC_OTH_HH_DR_E!V28+FC_OTH_HH_DW_E!V28+FC_OTH_HH_TV_E!V28+FC_OTH_HH_IT_E!V28+FC_OTH_HH_LI_E!V28+FC_OTH_HH_OA_E!V28</f>
        <v>0</v>
      </c>
      <c r="W28" s="10">
        <f>FC_OTH_HH_SH_E!W28+FC_OTH_HH_SC_E!W28+FC_OTH_HH_WH_E!W28+FC_OTH_HH_CO_E!W28+FC_OTH_HH_RF_E!W28+FC_OTH_HH_WM_E!W28+FC_OTH_HH_DR_E!W28+FC_OTH_HH_DW_E!W28+FC_OTH_HH_TV_E!W28+FC_OTH_HH_IT_E!W28+FC_OTH_HH_LI_E!W28+FC_OTH_HH_OA_E!W28</f>
        <v>0</v>
      </c>
      <c r="X28" s="10">
        <f>FC_OTH_HH_SH_E!X28+FC_OTH_HH_SC_E!X28+FC_OTH_HH_WH_E!X28+FC_OTH_HH_CO_E!X28+FC_OTH_HH_RF_E!X28+FC_OTH_HH_WM_E!X28+FC_OTH_HH_DR_E!X28+FC_OTH_HH_DW_E!X28+FC_OTH_HH_TV_E!X28+FC_OTH_HH_IT_E!X28+FC_OTH_HH_LI_E!X28+FC_OTH_HH_OA_E!X28</f>
        <v>0</v>
      </c>
    </row>
    <row r="29" spans="1:24" ht="11.25" customHeight="1" x14ac:dyDescent="0.2">
      <c r="A29" s="41" t="s">
        <v>47</v>
      </c>
      <c r="B29" s="9" t="s">
        <v>48</v>
      </c>
      <c r="C29" s="10">
        <f>FC_OTH_HH_SH_E!C29+FC_OTH_HH_SC_E!C29+FC_OTH_HH_WH_E!C29+FC_OTH_HH_CO_E!C29+FC_OTH_HH_RF_E!C29+FC_OTH_HH_WM_E!C29+FC_OTH_HH_DR_E!C29+FC_OTH_HH_DW_E!C29+FC_OTH_HH_TV_E!C29+FC_OTH_HH_IT_E!C29+FC_OTH_HH_LI_E!C29+FC_OTH_HH_OA_E!C29</f>
        <v>0</v>
      </c>
      <c r="D29" s="10">
        <f>FC_OTH_HH_SH_E!D29+FC_OTH_HH_SC_E!D29+FC_OTH_HH_WH_E!D29+FC_OTH_HH_CO_E!D29+FC_OTH_HH_RF_E!D29+FC_OTH_HH_WM_E!D29+FC_OTH_HH_DR_E!D29+FC_OTH_HH_DW_E!D29+FC_OTH_HH_TV_E!D29+FC_OTH_HH_IT_E!D29+FC_OTH_HH_LI_E!D29+FC_OTH_HH_OA_E!D29</f>
        <v>0</v>
      </c>
      <c r="E29" s="10">
        <f>FC_OTH_HH_SH_E!E29+FC_OTH_HH_SC_E!E29+FC_OTH_HH_WH_E!E29+FC_OTH_HH_CO_E!E29+FC_OTH_HH_RF_E!E29+FC_OTH_HH_WM_E!E29+FC_OTH_HH_DR_E!E29+FC_OTH_HH_DW_E!E29+FC_OTH_HH_TV_E!E29+FC_OTH_HH_IT_E!E29+FC_OTH_HH_LI_E!E29+FC_OTH_HH_OA_E!E29</f>
        <v>0</v>
      </c>
      <c r="F29" s="10">
        <f>FC_OTH_HH_SH_E!F29+FC_OTH_HH_SC_E!F29+FC_OTH_HH_WH_E!F29+FC_OTH_HH_CO_E!F29+FC_OTH_HH_RF_E!F29+FC_OTH_HH_WM_E!F29+FC_OTH_HH_DR_E!F29+FC_OTH_HH_DW_E!F29+FC_OTH_HH_TV_E!F29+FC_OTH_HH_IT_E!F29+FC_OTH_HH_LI_E!F29+FC_OTH_HH_OA_E!F29</f>
        <v>0</v>
      </c>
      <c r="G29" s="10">
        <f>FC_OTH_HH_SH_E!G29+FC_OTH_HH_SC_E!G29+FC_OTH_HH_WH_E!G29+FC_OTH_HH_CO_E!G29+FC_OTH_HH_RF_E!G29+FC_OTH_HH_WM_E!G29+FC_OTH_HH_DR_E!G29+FC_OTH_HH_DW_E!G29+FC_OTH_HH_TV_E!G29+FC_OTH_HH_IT_E!G29+FC_OTH_HH_LI_E!G29+FC_OTH_HH_OA_E!G29</f>
        <v>0</v>
      </c>
      <c r="H29" s="10">
        <f>FC_OTH_HH_SH_E!H29+FC_OTH_HH_SC_E!H29+FC_OTH_HH_WH_E!H29+FC_OTH_HH_CO_E!H29+FC_OTH_HH_RF_E!H29+FC_OTH_HH_WM_E!H29+FC_OTH_HH_DR_E!H29+FC_OTH_HH_DW_E!H29+FC_OTH_HH_TV_E!H29+FC_OTH_HH_IT_E!H29+FC_OTH_HH_LI_E!H29+FC_OTH_HH_OA_E!H29</f>
        <v>0</v>
      </c>
      <c r="I29" s="10">
        <f>FC_OTH_HH_SH_E!I29+FC_OTH_HH_SC_E!I29+FC_OTH_HH_WH_E!I29+FC_OTH_HH_CO_E!I29+FC_OTH_HH_RF_E!I29+FC_OTH_HH_WM_E!I29+FC_OTH_HH_DR_E!I29+FC_OTH_HH_DW_E!I29+FC_OTH_HH_TV_E!I29+FC_OTH_HH_IT_E!I29+FC_OTH_HH_LI_E!I29+FC_OTH_HH_OA_E!I29</f>
        <v>0</v>
      </c>
      <c r="J29" s="10">
        <f>FC_OTH_HH_SH_E!J29+FC_OTH_HH_SC_E!J29+FC_OTH_HH_WH_E!J29+FC_OTH_HH_CO_E!J29+FC_OTH_HH_RF_E!J29+FC_OTH_HH_WM_E!J29+FC_OTH_HH_DR_E!J29+FC_OTH_HH_DW_E!J29+FC_OTH_HH_TV_E!J29+FC_OTH_HH_IT_E!J29+FC_OTH_HH_LI_E!J29+FC_OTH_HH_OA_E!J29</f>
        <v>0</v>
      </c>
      <c r="K29" s="10">
        <f>FC_OTH_HH_SH_E!K29+FC_OTH_HH_SC_E!K29+FC_OTH_HH_WH_E!K29+FC_OTH_HH_CO_E!K29+FC_OTH_HH_RF_E!K29+FC_OTH_HH_WM_E!K29+FC_OTH_HH_DR_E!K29+FC_OTH_HH_DW_E!K29+FC_OTH_HH_TV_E!K29+FC_OTH_HH_IT_E!K29+FC_OTH_HH_LI_E!K29+FC_OTH_HH_OA_E!K29</f>
        <v>0</v>
      </c>
      <c r="L29" s="10">
        <f>FC_OTH_HH_SH_E!L29+FC_OTH_HH_SC_E!L29+FC_OTH_HH_WH_E!L29+FC_OTH_HH_CO_E!L29+FC_OTH_HH_RF_E!L29+FC_OTH_HH_WM_E!L29+FC_OTH_HH_DR_E!L29+FC_OTH_HH_DW_E!L29+FC_OTH_HH_TV_E!L29+FC_OTH_HH_IT_E!L29+FC_OTH_HH_LI_E!L29+FC_OTH_HH_OA_E!L29</f>
        <v>0</v>
      </c>
      <c r="M29" s="10">
        <f>FC_OTH_HH_SH_E!M29+FC_OTH_HH_SC_E!M29+FC_OTH_HH_WH_E!M29+FC_OTH_HH_CO_E!M29+FC_OTH_HH_RF_E!M29+FC_OTH_HH_WM_E!M29+FC_OTH_HH_DR_E!M29+FC_OTH_HH_DW_E!M29+FC_OTH_HH_TV_E!M29+FC_OTH_HH_IT_E!M29+FC_OTH_HH_LI_E!M29+FC_OTH_HH_OA_E!M29</f>
        <v>0</v>
      </c>
      <c r="N29" s="10">
        <f>FC_OTH_HH_SH_E!N29+FC_OTH_HH_SC_E!N29+FC_OTH_HH_WH_E!N29+FC_OTH_HH_CO_E!N29+FC_OTH_HH_RF_E!N29+FC_OTH_HH_WM_E!N29+FC_OTH_HH_DR_E!N29+FC_OTH_HH_DW_E!N29+FC_OTH_HH_TV_E!N29+FC_OTH_HH_IT_E!N29+FC_OTH_HH_LI_E!N29+FC_OTH_HH_OA_E!N29</f>
        <v>0</v>
      </c>
      <c r="O29" s="10">
        <f>FC_OTH_HH_SH_E!O29+FC_OTH_HH_SC_E!O29+FC_OTH_HH_WH_E!O29+FC_OTH_HH_CO_E!O29+FC_OTH_HH_RF_E!O29+FC_OTH_HH_WM_E!O29+FC_OTH_HH_DR_E!O29+FC_OTH_HH_DW_E!O29+FC_OTH_HH_TV_E!O29+FC_OTH_HH_IT_E!O29+FC_OTH_HH_LI_E!O29+FC_OTH_HH_OA_E!O29</f>
        <v>0</v>
      </c>
      <c r="P29" s="10">
        <f>FC_OTH_HH_SH_E!P29+FC_OTH_HH_SC_E!P29+FC_OTH_HH_WH_E!P29+FC_OTH_HH_CO_E!P29+FC_OTH_HH_RF_E!P29+FC_OTH_HH_WM_E!P29+FC_OTH_HH_DR_E!P29+FC_OTH_HH_DW_E!P29+FC_OTH_HH_TV_E!P29+FC_OTH_HH_IT_E!P29+FC_OTH_HH_LI_E!P29+FC_OTH_HH_OA_E!P29</f>
        <v>0</v>
      </c>
      <c r="Q29" s="10">
        <f>FC_OTH_HH_SH_E!Q29+FC_OTH_HH_SC_E!Q29+FC_OTH_HH_WH_E!Q29+FC_OTH_HH_CO_E!Q29+FC_OTH_HH_RF_E!Q29+FC_OTH_HH_WM_E!Q29+FC_OTH_HH_DR_E!Q29+FC_OTH_HH_DW_E!Q29+FC_OTH_HH_TV_E!Q29+FC_OTH_HH_IT_E!Q29+FC_OTH_HH_LI_E!Q29+FC_OTH_HH_OA_E!Q29</f>
        <v>0</v>
      </c>
      <c r="R29" s="10">
        <f>FC_OTH_HH_SH_E!R29+FC_OTH_HH_SC_E!R29+FC_OTH_HH_WH_E!R29+FC_OTH_HH_CO_E!R29+FC_OTH_HH_RF_E!R29+FC_OTH_HH_WM_E!R29+FC_OTH_HH_DR_E!R29+FC_OTH_HH_DW_E!R29+FC_OTH_HH_TV_E!R29+FC_OTH_HH_IT_E!R29+FC_OTH_HH_LI_E!R29+FC_OTH_HH_OA_E!R29</f>
        <v>0</v>
      </c>
      <c r="S29" s="10">
        <f>FC_OTH_HH_SH_E!S29+FC_OTH_HH_SC_E!S29+FC_OTH_HH_WH_E!S29+FC_OTH_HH_CO_E!S29+FC_OTH_HH_RF_E!S29+FC_OTH_HH_WM_E!S29+FC_OTH_HH_DR_E!S29+FC_OTH_HH_DW_E!S29+FC_OTH_HH_TV_E!S29+FC_OTH_HH_IT_E!S29+FC_OTH_HH_LI_E!S29+FC_OTH_HH_OA_E!S29</f>
        <v>0</v>
      </c>
      <c r="T29" s="10">
        <f>FC_OTH_HH_SH_E!T29+FC_OTH_HH_SC_E!T29+FC_OTH_HH_WH_E!T29+FC_OTH_HH_CO_E!T29+FC_OTH_HH_RF_E!T29+FC_OTH_HH_WM_E!T29+FC_OTH_HH_DR_E!T29+FC_OTH_HH_DW_E!T29+FC_OTH_HH_TV_E!T29+FC_OTH_HH_IT_E!T29+FC_OTH_HH_LI_E!T29+FC_OTH_HH_OA_E!T29</f>
        <v>0</v>
      </c>
      <c r="U29" s="10">
        <f>FC_OTH_HH_SH_E!U29+FC_OTH_HH_SC_E!U29+FC_OTH_HH_WH_E!U29+FC_OTH_HH_CO_E!U29+FC_OTH_HH_RF_E!U29+FC_OTH_HH_WM_E!U29+FC_OTH_HH_DR_E!U29+FC_OTH_HH_DW_E!U29+FC_OTH_HH_TV_E!U29+FC_OTH_HH_IT_E!U29+FC_OTH_HH_LI_E!U29+FC_OTH_HH_OA_E!U29</f>
        <v>0</v>
      </c>
      <c r="V29" s="10">
        <f>FC_OTH_HH_SH_E!V29+FC_OTH_HH_SC_E!V29+FC_OTH_HH_WH_E!V29+FC_OTH_HH_CO_E!V29+FC_OTH_HH_RF_E!V29+FC_OTH_HH_WM_E!V29+FC_OTH_HH_DR_E!V29+FC_OTH_HH_DW_E!V29+FC_OTH_HH_TV_E!V29+FC_OTH_HH_IT_E!V29+FC_OTH_HH_LI_E!V29+FC_OTH_HH_OA_E!V29</f>
        <v>0</v>
      </c>
      <c r="W29" s="10">
        <f>FC_OTH_HH_SH_E!W29+FC_OTH_HH_SC_E!W29+FC_OTH_HH_WH_E!W29+FC_OTH_HH_CO_E!W29+FC_OTH_HH_RF_E!W29+FC_OTH_HH_WM_E!W29+FC_OTH_HH_DR_E!W29+FC_OTH_HH_DW_E!W29+FC_OTH_HH_TV_E!W29+FC_OTH_HH_IT_E!W29+FC_OTH_HH_LI_E!W29+FC_OTH_HH_OA_E!W29</f>
        <v>0</v>
      </c>
      <c r="X29" s="10">
        <f>FC_OTH_HH_SH_E!X29+FC_OTH_HH_SC_E!X29+FC_OTH_HH_WH_E!X29+FC_OTH_HH_CO_E!X29+FC_OTH_HH_RF_E!X29+FC_OTH_HH_WM_E!X29+FC_OTH_HH_DR_E!X29+FC_OTH_HH_DW_E!X29+FC_OTH_HH_TV_E!X29+FC_OTH_HH_IT_E!X29+FC_OTH_HH_LI_E!X29+FC_OTH_HH_OA_E!X29</f>
        <v>0</v>
      </c>
    </row>
    <row r="30" spans="1:24" ht="11.25" customHeight="1" x14ac:dyDescent="0.2">
      <c r="A30" s="41" t="s">
        <v>49</v>
      </c>
      <c r="B30" s="9" t="s">
        <v>50</v>
      </c>
      <c r="C30" s="10">
        <f>FC_OTH_HH_SH_E!C30+FC_OTH_HH_SC_E!C30+FC_OTH_HH_WH_E!C30+FC_OTH_HH_CO_E!C30+FC_OTH_HH_RF_E!C30+FC_OTH_HH_WM_E!C30+FC_OTH_HH_DR_E!C30+FC_OTH_HH_DW_E!C30+FC_OTH_HH_TV_E!C30+FC_OTH_HH_IT_E!C30+FC_OTH_HH_LI_E!C30+FC_OTH_HH_OA_E!C30</f>
        <v>0</v>
      </c>
      <c r="D30" s="10">
        <f>FC_OTH_HH_SH_E!D30+FC_OTH_HH_SC_E!D30+FC_OTH_HH_WH_E!D30+FC_OTH_HH_CO_E!D30+FC_OTH_HH_RF_E!D30+FC_OTH_HH_WM_E!D30+FC_OTH_HH_DR_E!D30+FC_OTH_HH_DW_E!D30+FC_OTH_HH_TV_E!D30+FC_OTH_HH_IT_E!D30+FC_OTH_HH_LI_E!D30+FC_OTH_HH_OA_E!D30</f>
        <v>0</v>
      </c>
      <c r="E30" s="10">
        <f>FC_OTH_HH_SH_E!E30+FC_OTH_HH_SC_E!E30+FC_OTH_HH_WH_E!E30+FC_OTH_HH_CO_E!E30+FC_OTH_HH_RF_E!E30+FC_OTH_HH_WM_E!E30+FC_OTH_HH_DR_E!E30+FC_OTH_HH_DW_E!E30+FC_OTH_HH_TV_E!E30+FC_OTH_HH_IT_E!E30+FC_OTH_HH_LI_E!E30+FC_OTH_HH_OA_E!E30</f>
        <v>0</v>
      </c>
      <c r="F30" s="10">
        <f>FC_OTH_HH_SH_E!F30+FC_OTH_HH_SC_E!F30+FC_OTH_HH_WH_E!F30+FC_OTH_HH_CO_E!F30+FC_OTH_HH_RF_E!F30+FC_OTH_HH_WM_E!F30+FC_OTH_HH_DR_E!F30+FC_OTH_HH_DW_E!F30+FC_OTH_HH_TV_E!F30+FC_OTH_HH_IT_E!F30+FC_OTH_HH_LI_E!F30+FC_OTH_HH_OA_E!F30</f>
        <v>0</v>
      </c>
      <c r="G30" s="10">
        <f>FC_OTH_HH_SH_E!G30+FC_OTH_HH_SC_E!G30+FC_OTH_HH_WH_E!G30+FC_OTH_HH_CO_E!G30+FC_OTH_HH_RF_E!G30+FC_OTH_HH_WM_E!G30+FC_OTH_HH_DR_E!G30+FC_OTH_HH_DW_E!G30+FC_OTH_HH_TV_E!G30+FC_OTH_HH_IT_E!G30+FC_OTH_HH_LI_E!G30+FC_OTH_HH_OA_E!G30</f>
        <v>0</v>
      </c>
      <c r="H30" s="10">
        <f>FC_OTH_HH_SH_E!H30+FC_OTH_HH_SC_E!H30+FC_OTH_HH_WH_E!H30+FC_OTH_HH_CO_E!H30+FC_OTH_HH_RF_E!H30+FC_OTH_HH_WM_E!H30+FC_OTH_HH_DR_E!H30+FC_OTH_HH_DW_E!H30+FC_OTH_HH_TV_E!H30+FC_OTH_HH_IT_E!H30+FC_OTH_HH_LI_E!H30+FC_OTH_HH_OA_E!H30</f>
        <v>0</v>
      </c>
      <c r="I30" s="10">
        <f>FC_OTH_HH_SH_E!I30+FC_OTH_HH_SC_E!I30+FC_OTH_HH_WH_E!I30+FC_OTH_HH_CO_E!I30+FC_OTH_HH_RF_E!I30+FC_OTH_HH_WM_E!I30+FC_OTH_HH_DR_E!I30+FC_OTH_HH_DW_E!I30+FC_OTH_HH_TV_E!I30+FC_OTH_HH_IT_E!I30+FC_OTH_HH_LI_E!I30+FC_OTH_HH_OA_E!I30</f>
        <v>0</v>
      </c>
      <c r="J30" s="10">
        <f>FC_OTH_HH_SH_E!J30+FC_OTH_HH_SC_E!J30+FC_OTH_HH_WH_E!J30+FC_OTH_HH_CO_E!J30+FC_OTH_HH_RF_E!J30+FC_OTH_HH_WM_E!J30+FC_OTH_HH_DR_E!J30+FC_OTH_HH_DW_E!J30+FC_OTH_HH_TV_E!J30+FC_OTH_HH_IT_E!J30+FC_OTH_HH_LI_E!J30+FC_OTH_HH_OA_E!J30</f>
        <v>0</v>
      </c>
      <c r="K30" s="10">
        <f>FC_OTH_HH_SH_E!K30+FC_OTH_HH_SC_E!K30+FC_OTH_HH_WH_E!K30+FC_OTH_HH_CO_E!K30+FC_OTH_HH_RF_E!K30+FC_OTH_HH_WM_E!K30+FC_OTH_HH_DR_E!K30+FC_OTH_HH_DW_E!K30+FC_OTH_HH_TV_E!K30+FC_OTH_HH_IT_E!K30+FC_OTH_HH_LI_E!K30+FC_OTH_HH_OA_E!K30</f>
        <v>0</v>
      </c>
      <c r="L30" s="10">
        <f>FC_OTH_HH_SH_E!L30+FC_OTH_HH_SC_E!L30+FC_OTH_HH_WH_E!L30+FC_OTH_HH_CO_E!L30+FC_OTH_HH_RF_E!L30+FC_OTH_HH_WM_E!L30+FC_OTH_HH_DR_E!L30+FC_OTH_HH_DW_E!L30+FC_OTH_HH_TV_E!L30+FC_OTH_HH_IT_E!L30+FC_OTH_HH_LI_E!L30+FC_OTH_HH_OA_E!L30</f>
        <v>0</v>
      </c>
      <c r="M30" s="10">
        <f>FC_OTH_HH_SH_E!M30+FC_OTH_HH_SC_E!M30+FC_OTH_HH_WH_E!M30+FC_OTH_HH_CO_E!M30+FC_OTH_HH_RF_E!M30+FC_OTH_HH_WM_E!M30+FC_OTH_HH_DR_E!M30+FC_OTH_HH_DW_E!M30+FC_OTH_HH_TV_E!M30+FC_OTH_HH_IT_E!M30+FC_OTH_HH_LI_E!M30+FC_OTH_HH_OA_E!M30</f>
        <v>0</v>
      </c>
      <c r="N30" s="10">
        <f>FC_OTH_HH_SH_E!N30+FC_OTH_HH_SC_E!N30+FC_OTH_HH_WH_E!N30+FC_OTH_HH_CO_E!N30+FC_OTH_HH_RF_E!N30+FC_OTH_HH_WM_E!N30+FC_OTH_HH_DR_E!N30+FC_OTH_HH_DW_E!N30+FC_OTH_HH_TV_E!N30+FC_OTH_HH_IT_E!N30+FC_OTH_HH_LI_E!N30+FC_OTH_HH_OA_E!N30</f>
        <v>0</v>
      </c>
      <c r="O30" s="10">
        <f>FC_OTH_HH_SH_E!O30+FC_OTH_HH_SC_E!O30+FC_OTH_HH_WH_E!O30+FC_OTH_HH_CO_E!O30+FC_OTH_HH_RF_E!O30+FC_OTH_HH_WM_E!O30+FC_OTH_HH_DR_E!O30+FC_OTH_HH_DW_E!O30+FC_OTH_HH_TV_E!O30+FC_OTH_HH_IT_E!O30+FC_OTH_HH_LI_E!O30+FC_OTH_HH_OA_E!O30</f>
        <v>0</v>
      </c>
      <c r="P30" s="10">
        <f>FC_OTH_HH_SH_E!P30+FC_OTH_HH_SC_E!P30+FC_OTH_HH_WH_E!P30+FC_OTH_HH_CO_E!P30+FC_OTH_HH_RF_E!P30+FC_OTH_HH_WM_E!P30+FC_OTH_HH_DR_E!P30+FC_OTH_HH_DW_E!P30+FC_OTH_HH_TV_E!P30+FC_OTH_HH_IT_E!P30+FC_OTH_HH_LI_E!P30+FC_OTH_HH_OA_E!P30</f>
        <v>0</v>
      </c>
      <c r="Q30" s="10">
        <f>FC_OTH_HH_SH_E!Q30+FC_OTH_HH_SC_E!Q30+FC_OTH_HH_WH_E!Q30+FC_OTH_HH_CO_E!Q30+FC_OTH_HH_RF_E!Q30+FC_OTH_HH_WM_E!Q30+FC_OTH_HH_DR_E!Q30+FC_OTH_HH_DW_E!Q30+FC_OTH_HH_TV_E!Q30+FC_OTH_HH_IT_E!Q30+FC_OTH_HH_LI_E!Q30+FC_OTH_HH_OA_E!Q30</f>
        <v>0</v>
      </c>
      <c r="R30" s="10">
        <f>FC_OTH_HH_SH_E!R30+FC_OTH_HH_SC_E!R30+FC_OTH_HH_WH_E!R30+FC_OTH_HH_CO_E!R30+FC_OTH_HH_RF_E!R30+FC_OTH_HH_WM_E!R30+FC_OTH_HH_DR_E!R30+FC_OTH_HH_DW_E!R30+FC_OTH_HH_TV_E!R30+FC_OTH_HH_IT_E!R30+FC_OTH_HH_LI_E!R30+FC_OTH_HH_OA_E!R30</f>
        <v>0</v>
      </c>
      <c r="S30" s="10">
        <f>FC_OTH_HH_SH_E!S30+FC_OTH_HH_SC_E!S30+FC_OTH_HH_WH_E!S30+FC_OTH_HH_CO_E!S30+FC_OTH_HH_RF_E!S30+FC_OTH_HH_WM_E!S30+FC_OTH_HH_DR_E!S30+FC_OTH_HH_DW_E!S30+FC_OTH_HH_TV_E!S30+FC_OTH_HH_IT_E!S30+FC_OTH_HH_LI_E!S30+FC_OTH_HH_OA_E!S30</f>
        <v>0</v>
      </c>
      <c r="T30" s="10">
        <f>FC_OTH_HH_SH_E!T30+FC_OTH_HH_SC_E!T30+FC_OTH_HH_WH_E!T30+FC_OTH_HH_CO_E!T30+FC_OTH_HH_RF_E!T30+FC_OTH_HH_WM_E!T30+FC_OTH_HH_DR_E!T30+FC_OTH_HH_DW_E!T30+FC_OTH_HH_TV_E!T30+FC_OTH_HH_IT_E!T30+FC_OTH_HH_LI_E!T30+FC_OTH_HH_OA_E!T30</f>
        <v>0</v>
      </c>
      <c r="U30" s="10">
        <f>FC_OTH_HH_SH_E!U30+FC_OTH_HH_SC_E!U30+FC_OTH_HH_WH_E!U30+FC_OTH_HH_CO_E!U30+FC_OTH_HH_RF_E!U30+FC_OTH_HH_WM_E!U30+FC_OTH_HH_DR_E!U30+FC_OTH_HH_DW_E!U30+FC_OTH_HH_TV_E!U30+FC_OTH_HH_IT_E!U30+FC_OTH_HH_LI_E!U30+FC_OTH_HH_OA_E!U30</f>
        <v>0</v>
      </c>
      <c r="V30" s="10">
        <f>FC_OTH_HH_SH_E!V30+FC_OTH_HH_SC_E!V30+FC_OTH_HH_WH_E!V30+FC_OTH_HH_CO_E!V30+FC_OTH_HH_RF_E!V30+FC_OTH_HH_WM_E!V30+FC_OTH_HH_DR_E!V30+FC_OTH_HH_DW_E!V30+FC_OTH_HH_TV_E!V30+FC_OTH_HH_IT_E!V30+FC_OTH_HH_LI_E!V30+FC_OTH_HH_OA_E!V30</f>
        <v>0</v>
      </c>
      <c r="W30" s="10">
        <f>FC_OTH_HH_SH_E!W30+FC_OTH_HH_SC_E!W30+FC_OTH_HH_WH_E!W30+FC_OTH_HH_CO_E!W30+FC_OTH_HH_RF_E!W30+FC_OTH_HH_WM_E!W30+FC_OTH_HH_DR_E!W30+FC_OTH_HH_DW_E!W30+FC_OTH_HH_TV_E!W30+FC_OTH_HH_IT_E!W30+FC_OTH_HH_LI_E!W30+FC_OTH_HH_OA_E!W30</f>
        <v>0</v>
      </c>
      <c r="X30" s="10">
        <f>FC_OTH_HH_SH_E!X30+FC_OTH_HH_SC_E!X30+FC_OTH_HH_WH_E!X30+FC_OTH_HH_CO_E!X30+FC_OTH_HH_RF_E!X30+FC_OTH_HH_WM_E!X30+FC_OTH_HH_DR_E!X30+FC_OTH_HH_DW_E!X30+FC_OTH_HH_TV_E!X30+FC_OTH_HH_IT_E!X30+FC_OTH_HH_LI_E!X30+FC_OTH_HH_OA_E!X30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FC_OTH_HH_SH_E!C31+FC_OTH_HH_SC_E!C31+FC_OTH_HH_WH_E!C31+FC_OTH_HH_CO_E!C31+FC_OTH_HH_RF_E!C31+FC_OTH_HH_WM_E!C31+FC_OTH_HH_DR_E!C31+FC_OTH_HH_DW_E!C31+FC_OTH_HH_TV_E!C31+FC_OTH_HH_IT_E!C31+FC_OTH_HH_LI_E!C31+FC_OTH_HH_OA_E!C31</f>
        <v>0</v>
      </c>
      <c r="D31" s="10">
        <f>FC_OTH_HH_SH_E!D31+FC_OTH_HH_SC_E!D31+FC_OTH_HH_WH_E!D31+FC_OTH_HH_CO_E!D31+FC_OTH_HH_RF_E!D31+FC_OTH_HH_WM_E!D31+FC_OTH_HH_DR_E!D31+FC_OTH_HH_DW_E!D31+FC_OTH_HH_TV_E!D31+FC_OTH_HH_IT_E!D31+FC_OTH_HH_LI_E!D31+FC_OTH_HH_OA_E!D31</f>
        <v>0</v>
      </c>
      <c r="E31" s="10">
        <f>FC_OTH_HH_SH_E!E31+FC_OTH_HH_SC_E!E31+FC_OTH_HH_WH_E!E31+FC_OTH_HH_CO_E!E31+FC_OTH_HH_RF_E!E31+FC_OTH_HH_WM_E!E31+FC_OTH_HH_DR_E!E31+FC_OTH_HH_DW_E!E31+FC_OTH_HH_TV_E!E31+FC_OTH_HH_IT_E!E31+FC_OTH_HH_LI_E!E31+FC_OTH_HH_OA_E!E31</f>
        <v>0</v>
      </c>
      <c r="F31" s="10">
        <f>FC_OTH_HH_SH_E!F31+FC_OTH_HH_SC_E!F31+FC_OTH_HH_WH_E!F31+FC_OTH_HH_CO_E!F31+FC_OTH_HH_RF_E!F31+FC_OTH_HH_WM_E!F31+FC_OTH_HH_DR_E!F31+FC_OTH_HH_DW_E!F31+FC_OTH_HH_TV_E!F31+FC_OTH_HH_IT_E!F31+FC_OTH_HH_LI_E!F31+FC_OTH_HH_OA_E!F31</f>
        <v>0</v>
      </c>
      <c r="G31" s="10">
        <f>FC_OTH_HH_SH_E!G31+FC_OTH_HH_SC_E!G31+FC_OTH_HH_WH_E!G31+FC_OTH_HH_CO_E!G31+FC_OTH_HH_RF_E!G31+FC_OTH_HH_WM_E!G31+FC_OTH_HH_DR_E!G31+FC_OTH_HH_DW_E!G31+FC_OTH_HH_TV_E!G31+FC_OTH_HH_IT_E!G31+FC_OTH_HH_LI_E!G31+FC_OTH_HH_OA_E!G31</f>
        <v>0</v>
      </c>
      <c r="H31" s="10">
        <f>FC_OTH_HH_SH_E!H31+FC_OTH_HH_SC_E!H31+FC_OTH_HH_WH_E!H31+FC_OTH_HH_CO_E!H31+FC_OTH_HH_RF_E!H31+FC_OTH_HH_WM_E!H31+FC_OTH_HH_DR_E!H31+FC_OTH_HH_DW_E!H31+FC_OTH_HH_TV_E!H31+FC_OTH_HH_IT_E!H31+FC_OTH_HH_LI_E!H31+FC_OTH_HH_OA_E!H31</f>
        <v>0</v>
      </c>
      <c r="I31" s="10">
        <f>FC_OTH_HH_SH_E!I31+FC_OTH_HH_SC_E!I31+FC_OTH_HH_WH_E!I31+FC_OTH_HH_CO_E!I31+FC_OTH_HH_RF_E!I31+FC_OTH_HH_WM_E!I31+FC_OTH_HH_DR_E!I31+FC_OTH_HH_DW_E!I31+FC_OTH_HH_TV_E!I31+FC_OTH_HH_IT_E!I31+FC_OTH_HH_LI_E!I31+FC_OTH_HH_OA_E!I31</f>
        <v>0</v>
      </c>
      <c r="J31" s="10">
        <f>FC_OTH_HH_SH_E!J31+FC_OTH_HH_SC_E!J31+FC_OTH_HH_WH_E!J31+FC_OTH_HH_CO_E!J31+FC_OTH_HH_RF_E!J31+FC_OTH_HH_WM_E!J31+FC_OTH_HH_DR_E!J31+FC_OTH_HH_DW_E!J31+FC_OTH_HH_TV_E!J31+FC_OTH_HH_IT_E!J31+FC_OTH_HH_LI_E!J31+FC_OTH_HH_OA_E!J31</f>
        <v>0</v>
      </c>
      <c r="K31" s="10">
        <f>FC_OTH_HH_SH_E!K31+FC_OTH_HH_SC_E!K31+FC_OTH_HH_WH_E!K31+FC_OTH_HH_CO_E!K31+FC_OTH_HH_RF_E!K31+FC_OTH_HH_WM_E!K31+FC_OTH_HH_DR_E!K31+FC_OTH_HH_DW_E!K31+FC_OTH_HH_TV_E!K31+FC_OTH_HH_IT_E!K31+FC_OTH_HH_LI_E!K31+FC_OTH_HH_OA_E!K31</f>
        <v>0</v>
      </c>
      <c r="L31" s="10">
        <f>FC_OTH_HH_SH_E!L31+FC_OTH_HH_SC_E!L31+FC_OTH_HH_WH_E!L31+FC_OTH_HH_CO_E!L31+FC_OTH_HH_RF_E!L31+FC_OTH_HH_WM_E!L31+FC_OTH_HH_DR_E!L31+FC_OTH_HH_DW_E!L31+FC_OTH_HH_TV_E!L31+FC_OTH_HH_IT_E!L31+FC_OTH_HH_LI_E!L31+FC_OTH_HH_OA_E!L31</f>
        <v>0</v>
      </c>
      <c r="M31" s="10">
        <f>FC_OTH_HH_SH_E!M31+FC_OTH_HH_SC_E!M31+FC_OTH_HH_WH_E!M31+FC_OTH_HH_CO_E!M31+FC_OTH_HH_RF_E!M31+FC_OTH_HH_WM_E!M31+FC_OTH_HH_DR_E!M31+FC_OTH_HH_DW_E!M31+FC_OTH_HH_TV_E!M31+FC_OTH_HH_IT_E!M31+FC_OTH_HH_LI_E!M31+FC_OTH_HH_OA_E!M31</f>
        <v>0</v>
      </c>
      <c r="N31" s="10">
        <f>FC_OTH_HH_SH_E!N31+FC_OTH_HH_SC_E!N31+FC_OTH_HH_WH_E!N31+FC_OTH_HH_CO_E!N31+FC_OTH_HH_RF_E!N31+FC_OTH_HH_WM_E!N31+FC_OTH_HH_DR_E!N31+FC_OTH_HH_DW_E!N31+FC_OTH_HH_TV_E!N31+FC_OTH_HH_IT_E!N31+FC_OTH_HH_LI_E!N31+FC_OTH_HH_OA_E!N31</f>
        <v>0</v>
      </c>
      <c r="O31" s="10">
        <f>FC_OTH_HH_SH_E!O31+FC_OTH_HH_SC_E!O31+FC_OTH_HH_WH_E!O31+FC_OTH_HH_CO_E!O31+FC_OTH_HH_RF_E!O31+FC_OTH_HH_WM_E!O31+FC_OTH_HH_DR_E!O31+FC_OTH_HH_DW_E!O31+FC_OTH_HH_TV_E!O31+FC_OTH_HH_IT_E!O31+FC_OTH_HH_LI_E!O31+FC_OTH_HH_OA_E!O31</f>
        <v>0</v>
      </c>
      <c r="P31" s="10">
        <f>FC_OTH_HH_SH_E!P31+FC_OTH_HH_SC_E!P31+FC_OTH_HH_WH_E!P31+FC_OTH_HH_CO_E!P31+FC_OTH_HH_RF_E!P31+FC_OTH_HH_WM_E!P31+FC_OTH_HH_DR_E!P31+FC_OTH_HH_DW_E!P31+FC_OTH_HH_TV_E!P31+FC_OTH_HH_IT_E!P31+FC_OTH_HH_LI_E!P31+FC_OTH_HH_OA_E!P31</f>
        <v>0</v>
      </c>
      <c r="Q31" s="10">
        <f>FC_OTH_HH_SH_E!Q31+FC_OTH_HH_SC_E!Q31+FC_OTH_HH_WH_E!Q31+FC_OTH_HH_CO_E!Q31+FC_OTH_HH_RF_E!Q31+FC_OTH_HH_WM_E!Q31+FC_OTH_HH_DR_E!Q31+FC_OTH_HH_DW_E!Q31+FC_OTH_HH_TV_E!Q31+FC_OTH_HH_IT_E!Q31+FC_OTH_HH_LI_E!Q31+FC_OTH_HH_OA_E!Q31</f>
        <v>0</v>
      </c>
      <c r="R31" s="10">
        <f>FC_OTH_HH_SH_E!R31+FC_OTH_HH_SC_E!R31+FC_OTH_HH_WH_E!R31+FC_OTH_HH_CO_E!R31+FC_OTH_HH_RF_E!R31+FC_OTH_HH_WM_E!R31+FC_OTH_HH_DR_E!R31+FC_OTH_HH_DW_E!R31+FC_OTH_HH_TV_E!R31+FC_OTH_HH_IT_E!R31+FC_OTH_HH_LI_E!R31+FC_OTH_HH_OA_E!R31</f>
        <v>0</v>
      </c>
      <c r="S31" s="10">
        <f>FC_OTH_HH_SH_E!S31+FC_OTH_HH_SC_E!S31+FC_OTH_HH_WH_E!S31+FC_OTH_HH_CO_E!S31+FC_OTH_HH_RF_E!S31+FC_OTH_HH_WM_E!S31+FC_OTH_HH_DR_E!S31+FC_OTH_HH_DW_E!S31+FC_OTH_HH_TV_E!S31+FC_OTH_HH_IT_E!S31+FC_OTH_HH_LI_E!S31+FC_OTH_HH_OA_E!S31</f>
        <v>0</v>
      </c>
      <c r="T31" s="10">
        <f>FC_OTH_HH_SH_E!T31+FC_OTH_HH_SC_E!T31+FC_OTH_HH_WH_E!T31+FC_OTH_HH_CO_E!T31+FC_OTH_HH_RF_E!T31+FC_OTH_HH_WM_E!T31+FC_OTH_HH_DR_E!T31+FC_OTH_HH_DW_E!T31+FC_OTH_HH_TV_E!T31+FC_OTH_HH_IT_E!T31+FC_OTH_HH_LI_E!T31+FC_OTH_HH_OA_E!T31</f>
        <v>0</v>
      </c>
      <c r="U31" s="10">
        <f>FC_OTH_HH_SH_E!U31+FC_OTH_HH_SC_E!U31+FC_OTH_HH_WH_E!U31+FC_OTH_HH_CO_E!U31+FC_OTH_HH_RF_E!U31+FC_OTH_HH_WM_E!U31+FC_OTH_HH_DR_E!U31+FC_OTH_HH_DW_E!U31+FC_OTH_HH_TV_E!U31+FC_OTH_HH_IT_E!U31+FC_OTH_HH_LI_E!U31+FC_OTH_HH_OA_E!U31</f>
        <v>0</v>
      </c>
      <c r="V31" s="10">
        <f>FC_OTH_HH_SH_E!V31+FC_OTH_HH_SC_E!V31+FC_OTH_HH_WH_E!V31+FC_OTH_HH_CO_E!V31+FC_OTH_HH_RF_E!V31+FC_OTH_HH_WM_E!V31+FC_OTH_HH_DR_E!V31+FC_OTH_HH_DW_E!V31+FC_OTH_HH_TV_E!V31+FC_OTH_HH_IT_E!V31+FC_OTH_HH_LI_E!V31+FC_OTH_HH_OA_E!V31</f>
        <v>0</v>
      </c>
      <c r="W31" s="10">
        <f>FC_OTH_HH_SH_E!W31+FC_OTH_HH_SC_E!W31+FC_OTH_HH_WH_E!W31+FC_OTH_HH_CO_E!W31+FC_OTH_HH_RF_E!W31+FC_OTH_HH_WM_E!W31+FC_OTH_HH_DR_E!W31+FC_OTH_HH_DW_E!W31+FC_OTH_HH_TV_E!W31+FC_OTH_HH_IT_E!W31+FC_OTH_HH_LI_E!W31+FC_OTH_HH_OA_E!W31</f>
        <v>0</v>
      </c>
      <c r="X31" s="10">
        <f>FC_OTH_HH_SH_E!X31+FC_OTH_HH_SC_E!X31+FC_OTH_HH_WH_E!X31+FC_OTH_HH_CO_E!X31+FC_OTH_HH_RF_E!X31+FC_OTH_HH_WM_E!X31+FC_OTH_HH_DR_E!X31+FC_OTH_HH_DW_E!X31+FC_OTH_HH_TV_E!X31+FC_OTH_HH_IT_E!X31+FC_OTH_HH_LI_E!X31+FC_OTH_HH_OA_E!X31</f>
        <v>0</v>
      </c>
    </row>
    <row r="32" spans="1:24" ht="11.25" customHeight="1" x14ac:dyDescent="0.2">
      <c r="A32" s="41" t="s">
        <v>53</v>
      </c>
      <c r="B32" s="9" t="s">
        <v>54</v>
      </c>
      <c r="C32" s="10">
        <f>FC_OTH_HH_SH_E!C32+FC_OTH_HH_SC_E!C32+FC_OTH_HH_WH_E!C32+FC_OTH_HH_CO_E!C32+FC_OTH_HH_RF_E!C32+FC_OTH_HH_WM_E!C32+FC_OTH_HH_DR_E!C32+FC_OTH_HH_DW_E!C32+FC_OTH_HH_TV_E!C32+FC_OTH_HH_IT_E!C32+FC_OTH_HH_LI_E!C32+FC_OTH_HH_OA_E!C32</f>
        <v>0</v>
      </c>
      <c r="D32" s="10">
        <f>FC_OTH_HH_SH_E!D32+FC_OTH_HH_SC_E!D32+FC_OTH_HH_WH_E!D32+FC_OTH_HH_CO_E!D32+FC_OTH_HH_RF_E!D32+FC_OTH_HH_WM_E!D32+FC_OTH_HH_DR_E!D32+FC_OTH_HH_DW_E!D32+FC_OTH_HH_TV_E!D32+FC_OTH_HH_IT_E!D32+FC_OTH_HH_LI_E!D32+FC_OTH_HH_OA_E!D32</f>
        <v>0</v>
      </c>
      <c r="E32" s="10">
        <f>FC_OTH_HH_SH_E!E32+FC_OTH_HH_SC_E!E32+FC_OTH_HH_WH_E!E32+FC_OTH_HH_CO_E!E32+FC_OTH_HH_RF_E!E32+FC_OTH_HH_WM_E!E32+FC_OTH_HH_DR_E!E32+FC_OTH_HH_DW_E!E32+FC_OTH_HH_TV_E!E32+FC_OTH_HH_IT_E!E32+FC_OTH_HH_LI_E!E32+FC_OTH_HH_OA_E!E32</f>
        <v>0</v>
      </c>
      <c r="F32" s="10">
        <f>FC_OTH_HH_SH_E!F32+FC_OTH_HH_SC_E!F32+FC_OTH_HH_WH_E!F32+FC_OTH_HH_CO_E!F32+FC_OTH_HH_RF_E!F32+FC_OTH_HH_WM_E!F32+FC_OTH_HH_DR_E!F32+FC_OTH_HH_DW_E!F32+FC_OTH_HH_TV_E!F32+FC_OTH_HH_IT_E!F32+FC_OTH_HH_LI_E!F32+FC_OTH_HH_OA_E!F32</f>
        <v>0</v>
      </c>
      <c r="G32" s="10">
        <f>FC_OTH_HH_SH_E!G32+FC_OTH_HH_SC_E!G32+FC_OTH_HH_WH_E!G32+FC_OTH_HH_CO_E!G32+FC_OTH_HH_RF_E!G32+FC_OTH_HH_WM_E!G32+FC_OTH_HH_DR_E!G32+FC_OTH_HH_DW_E!G32+FC_OTH_HH_TV_E!G32+FC_OTH_HH_IT_E!G32+FC_OTH_HH_LI_E!G32+FC_OTH_HH_OA_E!G32</f>
        <v>0</v>
      </c>
      <c r="H32" s="10">
        <f>FC_OTH_HH_SH_E!H32+FC_OTH_HH_SC_E!H32+FC_OTH_HH_WH_E!H32+FC_OTH_HH_CO_E!H32+FC_OTH_HH_RF_E!H32+FC_OTH_HH_WM_E!H32+FC_OTH_HH_DR_E!H32+FC_OTH_HH_DW_E!H32+FC_OTH_HH_TV_E!H32+FC_OTH_HH_IT_E!H32+FC_OTH_HH_LI_E!H32+FC_OTH_HH_OA_E!H32</f>
        <v>0</v>
      </c>
      <c r="I32" s="10">
        <f>FC_OTH_HH_SH_E!I32+FC_OTH_HH_SC_E!I32+FC_OTH_HH_WH_E!I32+FC_OTH_HH_CO_E!I32+FC_OTH_HH_RF_E!I32+FC_OTH_HH_WM_E!I32+FC_OTH_HH_DR_E!I32+FC_OTH_HH_DW_E!I32+FC_OTH_HH_TV_E!I32+FC_OTH_HH_IT_E!I32+FC_OTH_HH_LI_E!I32+FC_OTH_HH_OA_E!I32</f>
        <v>0</v>
      </c>
      <c r="J32" s="10">
        <f>FC_OTH_HH_SH_E!J32+FC_OTH_HH_SC_E!J32+FC_OTH_HH_WH_E!J32+FC_OTH_HH_CO_E!J32+FC_OTH_HH_RF_E!J32+FC_OTH_HH_WM_E!J32+FC_OTH_HH_DR_E!J32+FC_OTH_HH_DW_E!J32+FC_OTH_HH_TV_E!J32+FC_OTH_HH_IT_E!J32+FC_OTH_HH_LI_E!J32+FC_OTH_HH_OA_E!J32</f>
        <v>0</v>
      </c>
      <c r="K32" s="10">
        <f>FC_OTH_HH_SH_E!K32+FC_OTH_HH_SC_E!K32+FC_OTH_HH_WH_E!K32+FC_OTH_HH_CO_E!K32+FC_OTH_HH_RF_E!K32+FC_OTH_HH_WM_E!K32+FC_OTH_HH_DR_E!K32+FC_OTH_HH_DW_E!K32+FC_OTH_HH_TV_E!K32+FC_OTH_HH_IT_E!K32+FC_OTH_HH_LI_E!K32+FC_OTH_HH_OA_E!K32</f>
        <v>0</v>
      </c>
      <c r="L32" s="10">
        <f>FC_OTH_HH_SH_E!L32+FC_OTH_HH_SC_E!L32+FC_OTH_HH_WH_E!L32+FC_OTH_HH_CO_E!L32+FC_OTH_HH_RF_E!L32+FC_OTH_HH_WM_E!L32+FC_OTH_HH_DR_E!L32+FC_OTH_HH_DW_E!L32+FC_OTH_HH_TV_E!L32+FC_OTH_HH_IT_E!L32+FC_OTH_HH_LI_E!L32+FC_OTH_HH_OA_E!L32</f>
        <v>0</v>
      </c>
      <c r="M32" s="10">
        <f>FC_OTH_HH_SH_E!M32+FC_OTH_HH_SC_E!M32+FC_OTH_HH_WH_E!M32+FC_OTH_HH_CO_E!M32+FC_OTH_HH_RF_E!M32+FC_OTH_HH_WM_E!M32+FC_OTH_HH_DR_E!M32+FC_OTH_HH_DW_E!M32+FC_OTH_HH_TV_E!M32+FC_OTH_HH_IT_E!M32+FC_OTH_HH_LI_E!M32+FC_OTH_HH_OA_E!M32</f>
        <v>0</v>
      </c>
      <c r="N32" s="10">
        <f>FC_OTH_HH_SH_E!N32+FC_OTH_HH_SC_E!N32+FC_OTH_HH_WH_E!N32+FC_OTH_HH_CO_E!N32+FC_OTH_HH_RF_E!N32+FC_OTH_HH_WM_E!N32+FC_OTH_HH_DR_E!N32+FC_OTH_HH_DW_E!N32+FC_OTH_HH_TV_E!N32+FC_OTH_HH_IT_E!N32+FC_OTH_HH_LI_E!N32+FC_OTH_HH_OA_E!N32</f>
        <v>0</v>
      </c>
      <c r="O32" s="10">
        <f>FC_OTH_HH_SH_E!O32+FC_OTH_HH_SC_E!O32+FC_OTH_HH_WH_E!O32+FC_OTH_HH_CO_E!O32+FC_OTH_HH_RF_E!O32+FC_OTH_HH_WM_E!O32+FC_OTH_HH_DR_E!O32+FC_OTH_HH_DW_E!O32+FC_OTH_HH_TV_E!O32+FC_OTH_HH_IT_E!O32+FC_OTH_HH_LI_E!O32+FC_OTH_HH_OA_E!O32</f>
        <v>0</v>
      </c>
      <c r="P32" s="10">
        <f>FC_OTH_HH_SH_E!P32+FC_OTH_HH_SC_E!P32+FC_OTH_HH_WH_E!P32+FC_OTH_HH_CO_E!P32+FC_OTH_HH_RF_E!P32+FC_OTH_HH_WM_E!P32+FC_OTH_HH_DR_E!P32+FC_OTH_HH_DW_E!P32+FC_OTH_HH_TV_E!P32+FC_OTH_HH_IT_E!P32+FC_OTH_HH_LI_E!P32+FC_OTH_HH_OA_E!P32</f>
        <v>0</v>
      </c>
      <c r="Q32" s="10">
        <f>FC_OTH_HH_SH_E!Q32+FC_OTH_HH_SC_E!Q32+FC_OTH_HH_WH_E!Q32+FC_OTH_HH_CO_E!Q32+FC_OTH_HH_RF_E!Q32+FC_OTH_HH_WM_E!Q32+FC_OTH_HH_DR_E!Q32+FC_OTH_HH_DW_E!Q32+FC_OTH_HH_TV_E!Q32+FC_OTH_HH_IT_E!Q32+FC_OTH_HH_LI_E!Q32+FC_OTH_HH_OA_E!Q32</f>
        <v>0</v>
      </c>
      <c r="R32" s="10">
        <f>FC_OTH_HH_SH_E!R32+FC_OTH_HH_SC_E!R32+FC_OTH_HH_WH_E!R32+FC_OTH_HH_CO_E!R32+FC_OTH_HH_RF_E!R32+FC_OTH_HH_WM_E!R32+FC_OTH_HH_DR_E!R32+FC_OTH_HH_DW_E!R32+FC_OTH_HH_TV_E!R32+FC_OTH_HH_IT_E!R32+FC_OTH_HH_LI_E!R32+FC_OTH_HH_OA_E!R32</f>
        <v>0</v>
      </c>
      <c r="S32" s="10">
        <f>FC_OTH_HH_SH_E!S32+FC_OTH_HH_SC_E!S32+FC_OTH_HH_WH_E!S32+FC_OTH_HH_CO_E!S32+FC_OTH_HH_RF_E!S32+FC_OTH_HH_WM_E!S32+FC_OTH_HH_DR_E!S32+FC_OTH_HH_DW_E!S32+FC_OTH_HH_TV_E!S32+FC_OTH_HH_IT_E!S32+FC_OTH_HH_LI_E!S32+FC_OTH_HH_OA_E!S32</f>
        <v>0</v>
      </c>
      <c r="T32" s="10">
        <f>FC_OTH_HH_SH_E!T32+FC_OTH_HH_SC_E!T32+FC_OTH_HH_WH_E!T32+FC_OTH_HH_CO_E!T32+FC_OTH_HH_RF_E!T32+FC_OTH_HH_WM_E!T32+FC_OTH_HH_DR_E!T32+FC_OTH_HH_DW_E!T32+FC_OTH_HH_TV_E!T32+FC_OTH_HH_IT_E!T32+FC_OTH_HH_LI_E!T32+FC_OTH_HH_OA_E!T32</f>
        <v>0</v>
      </c>
      <c r="U32" s="10">
        <f>FC_OTH_HH_SH_E!U32+FC_OTH_HH_SC_E!U32+FC_OTH_HH_WH_E!U32+FC_OTH_HH_CO_E!U32+FC_OTH_HH_RF_E!U32+FC_OTH_HH_WM_E!U32+FC_OTH_HH_DR_E!U32+FC_OTH_HH_DW_E!U32+FC_OTH_HH_TV_E!U32+FC_OTH_HH_IT_E!U32+FC_OTH_HH_LI_E!U32+FC_OTH_HH_OA_E!U32</f>
        <v>0</v>
      </c>
      <c r="V32" s="10">
        <f>FC_OTH_HH_SH_E!V32+FC_OTH_HH_SC_E!V32+FC_OTH_HH_WH_E!V32+FC_OTH_HH_CO_E!V32+FC_OTH_HH_RF_E!V32+FC_OTH_HH_WM_E!V32+FC_OTH_HH_DR_E!V32+FC_OTH_HH_DW_E!V32+FC_OTH_HH_TV_E!V32+FC_OTH_HH_IT_E!V32+FC_OTH_HH_LI_E!V32+FC_OTH_HH_OA_E!V32</f>
        <v>0</v>
      </c>
      <c r="W32" s="10">
        <f>FC_OTH_HH_SH_E!W32+FC_OTH_HH_SC_E!W32+FC_OTH_HH_WH_E!W32+FC_OTH_HH_CO_E!W32+FC_OTH_HH_RF_E!W32+FC_OTH_HH_WM_E!W32+FC_OTH_HH_DR_E!W32+FC_OTH_HH_DW_E!W32+FC_OTH_HH_TV_E!W32+FC_OTH_HH_IT_E!W32+FC_OTH_HH_LI_E!W32+FC_OTH_HH_OA_E!W32</f>
        <v>0</v>
      </c>
      <c r="X32" s="10">
        <f>FC_OTH_HH_SH_E!X32+FC_OTH_HH_SC_E!X32+FC_OTH_HH_WH_E!X32+FC_OTH_HH_CO_E!X32+FC_OTH_HH_RF_E!X32+FC_OTH_HH_WM_E!X32+FC_OTH_HH_DR_E!X32+FC_OTH_HH_DW_E!X32+FC_OTH_HH_TV_E!X32+FC_OTH_HH_IT_E!X32+FC_OTH_HH_LI_E!X32+FC_OTH_HH_OA_E!X32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6">SUM(C34:C50)</f>
        <v>75.220034393809101</v>
      </c>
      <c r="D33" s="29">
        <f t="shared" ref="D33:W33" si="27">SUM(D34:D50)</f>
        <v>70.122871883061052</v>
      </c>
      <c r="E33" s="29">
        <f t="shared" si="27"/>
        <v>62.866895958727412</v>
      </c>
      <c r="F33" s="29">
        <f t="shared" si="27"/>
        <v>56.690369733447966</v>
      </c>
      <c r="G33" s="29">
        <f t="shared" si="27"/>
        <v>50.51384350816852</v>
      </c>
      <c r="H33" s="29">
        <f t="shared" si="27"/>
        <v>44.337317282889067</v>
      </c>
      <c r="I33" s="29">
        <f t="shared" si="27"/>
        <v>41.399226139294932</v>
      </c>
      <c r="J33" s="29">
        <f t="shared" si="27"/>
        <v>40.319776440240766</v>
      </c>
      <c r="K33" s="29">
        <f t="shared" si="27"/>
        <v>42.49544282029234</v>
      </c>
      <c r="L33" s="29">
        <f t="shared" si="27"/>
        <v>42.49544282029234</v>
      </c>
      <c r="M33" s="29">
        <f t="shared" si="27"/>
        <v>46.813327601031816</v>
      </c>
      <c r="N33" s="29">
        <f t="shared" si="27"/>
        <v>39.30696474634567</v>
      </c>
      <c r="O33" s="29">
        <f t="shared" si="27"/>
        <v>41.465950128976765</v>
      </c>
      <c r="P33" s="29">
        <f t="shared" si="27"/>
        <v>43.624849527085097</v>
      </c>
      <c r="Q33" s="29">
        <f t="shared" si="27"/>
        <v>37.147979363714533</v>
      </c>
      <c r="R33" s="29">
        <f t="shared" si="27"/>
        <v>36.688048151332772</v>
      </c>
      <c r="S33" s="29">
        <f t="shared" si="27"/>
        <v>36.476354256233897</v>
      </c>
      <c r="T33" s="29">
        <f t="shared" si="27"/>
        <v>36.387446259673254</v>
      </c>
      <c r="U33" s="29">
        <f t="shared" si="27"/>
        <v>36.262424763542583</v>
      </c>
      <c r="V33" s="29">
        <f t="shared" si="27"/>
        <v>36.106362854686147</v>
      </c>
      <c r="W33" s="29">
        <f t="shared" si="27"/>
        <v>35.975494411006046</v>
      </c>
      <c r="X33" s="29">
        <f t="shared" ref="X33" si="28">SUM(X34:X50)</f>
        <v>35.867411865864177</v>
      </c>
    </row>
    <row r="34" spans="1:24" ht="11.25" customHeight="1" x14ac:dyDescent="0.2">
      <c r="A34" s="41" t="s">
        <v>55</v>
      </c>
      <c r="B34" s="9" t="s">
        <v>56</v>
      </c>
      <c r="C34" s="10">
        <f>FC_OTH_HH_SH_E!C34+FC_OTH_HH_SC_E!C34+FC_OTH_HH_WH_E!C34+FC_OTH_HH_CO_E!C34+FC_OTH_HH_RF_E!C34+FC_OTH_HH_WM_E!C34+FC_OTH_HH_DR_E!C34+FC_OTH_HH_DW_E!C34+FC_OTH_HH_TV_E!C34+FC_OTH_HH_IT_E!C34+FC_OTH_HH_LI_E!C34+FC_OTH_HH_OA_E!C34</f>
        <v>0</v>
      </c>
      <c r="D34" s="10">
        <f>FC_OTH_HH_SH_E!D34+FC_OTH_HH_SC_E!D34+FC_OTH_HH_WH_E!D34+FC_OTH_HH_CO_E!D34+FC_OTH_HH_RF_E!D34+FC_OTH_HH_WM_E!D34+FC_OTH_HH_DR_E!D34+FC_OTH_HH_DW_E!D34+FC_OTH_HH_TV_E!D34+FC_OTH_HH_IT_E!D34+FC_OTH_HH_LI_E!D34+FC_OTH_HH_OA_E!D34</f>
        <v>0</v>
      </c>
      <c r="E34" s="10">
        <f>FC_OTH_HH_SH_E!E34+FC_OTH_HH_SC_E!E34+FC_OTH_HH_WH_E!E34+FC_OTH_HH_CO_E!E34+FC_OTH_HH_RF_E!E34+FC_OTH_HH_WM_E!E34+FC_OTH_HH_DR_E!E34+FC_OTH_HH_DW_E!E34+FC_OTH_HH_TV_E!E34+FC_OTH_HH_IT_E!E34+FC_OTH_HH_LI_E!E34+FC_OTH_HH_OA_E!E34</f>
        <v>0</v>
      </c>
      <c r="F34" s="10">
        <f>FC_OTH_HH_SH_E!F34+FC_OTH_HH_SC_E!F34+FC_OTH_HH_WH_E!F34+FC_OTH_HH_CO_E!F34+FC_OTH_HH_RF_E!F34+FC_OTH_HH_WM_E!F34+FC_OTH_HH_DR_E!F34+FC_OTH_HH_DW_E!F34+FC_OTH_HH_TV_E!F34+FC_OTH_HH_IT_E!F34+FC_OTH_HH_LI_E!F34+FC_OTH_HH_OA_E!F34</f>
        <v>0</v>
      </c>
      <c r="G34" s="10">
        <f>FC_OTH_HH_SH_E!G34+FC_OTH_HH_SC_E!G34+FC_OTH_HH_WH_E!G34+FC_OTH_HH_CO_E!G34+FC_OTH_HH_RF_E!G34+FC_OTH_HH_WM_E!G34+FC_OTH_HH_DR_E!G34+FC_OTH_HH_DW_E!G34+FC_OTH_HH_TV_E!G34+FC_OTH_HH_IT_E!G34+FC_OTH_HH_LI_E!G34+FC_OTH_HH_OA_E!G34</f>
        <v>0</v>
      </c>
      <c r="H34" s="10">
        <f>FC_OTH_HH_SH_E!H34+FC_OTH_HH_SC_E!H34+FC_OTH_HH_WH_E!H34+FC_OTH_HH_CO_E!H34+FC_OTH_HH_RF_E!H34+FC_OTH_HH_WM_E!H34+FC_OTH_HH_DR_E!H34+FC_OTH_HH_DW_E!H34+FC_OTH_HH_TV_E!H34+FC_OTH_HH_IT_E!H34+FC_OTH_HH_LI_E!H34+FC_OTH_HH_OA_E!H34</f>
        <v>0</v>
      </c>
      <c r="I34" s="10">
        <f>FC_OTH_HH_SH_E!I34+FC_OTH_HH_SC_E!I34+FC_OTH_HH_WH_E!I34+FC_OTH_HH_CO_E!I34+FC_OTH_HH_RF_E!I34+FC_OTH_HH_WM_E!I34+FC_OTH_HH_DR_E!I34+FC_OTH_HH_DW_E!I34+FC_OTH_HH_TV_E!I34+FC_OTH_HH_IT_E!I34+FC_OTH_HH_LI_E!I34+FC_OTH_HH_OA_E!I34</f>
        <v>0</v>
      </c>
      <c r="J34" s="10">
        <f>FC_OTH_HH_SH_E!J34+FC_OTH_HH_SC_E!J34+FC_OTH_HH_WH_E!J34+FC_OTH_HH_CO_E!J34+FC_OTH_HH_RF_E!J34+FC_OTH_HH_WM_E!J34+FC_OTH_HH_DR_E!J34+FC_OTH_HH_DW_E!J34+FC_OTH_HH_TV_E!J34+FC_OTH_HH_IT_E!J34+FC_OTH_HH_LI_E!J34+FC_OTH_HH_OA_E!J34</f>
        <v>0</v>
      </c>
      <c r="K34" s="10">
        <f>FC_OTH_HH_SH_E!K34+FC_OTH_HH_SC_E!K34+FC_OTH_HH_WH_E!K34+FC_OTH_HH_CO_E!K34+FC_OTH_HH_RF_E!K34+FC_OTH_HH_WM_E!K34+FC_OTH_HH_DR_E!K34+FC_OTH_HH_DW_E!K34+FC_OTH_HH_TV_E!K34+FC_OTH_HH_IT_E!K34+FC_OTH_HH_LI_E!K34+FC_OTH_HH_OA_E!K34</f>
        <v>0</v>
      </c>
      <c r="L34" s="10">
        <f>FC_OTH_HH_SH_E!L34+FC_OTH_HH_SC_E!L34+FC_OTH_HH_WH_E!L34+FC_OTH_HH_CO_E!L34+FC_OTH_HH_RF_E!L34+FC_OTH_HH_WM_E!L34+FC_OTH_HH_DR_E!L34+FC_OTH_HH_DW_E!L34+FC_OTH_HH_TV_E!L34+FC_OTH_HH_IT_E!L34+FC_OTH_HH_LI_E!L34+FC_OTH_HH_OA_E!L34</f>
        <v>0</v>
      </c>
      <c r="M34" s="10">
        <f>FC_OTH_HH_SH_E!M34+FC_OTH_HH_SC_E!M34+FC_OTH_HH_WH_E!M34+FC_OTH_HH_CO_E!M34+FC_OTH_HH_RF_E!M34+FC_OTH_HH_WM_E!M34+FC_OTH_HH_DR_E!M34+FC_OTH_HH_DW_E!M34+FC_OTH_HH_TV_E!M34+FC_OTH_HH_IT_E!M34+FC_OTH_HH_LI_E!M34+FC_OTH_HH_OA_E!M34</f>
        <v>0</v>
      </c>
      <c r="N34" s="10">
        <f>FC_OTH_HH_SH_E!N34+FC_OTH_HH_SC_E!N34+FC_OTH_HH_WH_E!N34+FC_OTH_HH_CO_E!N34+FC_OTH_HH_RF_E!N34+FC_OTH_HH_WM_E!N34+FC_OTH_HH_DR_E!N34+FC_OTH_HH_DW_E!N34+FC_OTH_HH_TV_E!N34+FC_OTH_HH_IT_E!N34+FC_OTH_HH_LI_E!N34+FC_OTH_HH_OA_E!N34</f>
        <v>0</v>
      </c>
      <c r="O34" s="10">
        <f>FC_OTH_HH_SH_E!O34+FC_OTH_HH_SC_E!O34+FC_OTH_HH_WH_E!O34+FC_OTH_HH_CO_E!O34+FC_OTH_HH_RF_E!O34+FC_OTH_HH_WM_E!O34+FC_OTH_HH_DR_E!O34+FC_OTH_HH_DW_E!O34+FC_OTH_HH_TV_E!O34+FC_OTH_HH_IT_E!O34+FC_OTH_HH_LI_E!O34+FC_OTH_HH_OA_E!O34</f>
        <v>0</v>
      </c>
      <c r="P34" s="10">
        <f>FC_OTH_HH_SH_E!P34+FC_OTH_HH_SC_E!P34+FC_OTH_HH_WH_E!P34+FC_OTH_HH_CO_E!P34+FC_OTH_HH_RF_E!P34+FC_OTH_HH_WM_E!P34+FC_OTH_HH_DR_E!P34+FC_OTH_HH_DW_E!P34+FC_OTH_HH_TV_E!P34+FC_OTH_HH_IT_E!P34+FC_OTH_HH_LI_E!P34+FC_OTH_HH_OA_E!P34</f>
        <v>0</v>
      </c>
      <c r="Q34" s="10">
        <f>FC_OTH_HH_SH_E!Q34+FC_OTH_HH_SC_E!Q34+FC_OTH_HH_WH_E!Q34+FC_OTH_HH_CO_E!Q34+FC_OTH_HH_RF_E!Q34+FC_OTH_HH_WM_E!Q34+FC_OTH_HH_DR_E!Q34+FC_OTH_HH_DW_E!Q34+FC_OTH_HH_TV_E!Q34+FC_OTH_HH_IT_E!Q34+FC_OTH_HH_LI_E!Q34+FC_OTH_HH_OA_E!Q34</f>
        <v>0</v>
      </c>
      <c r="R34" s="10">
        <f>FC_OTH_HH_SH_E!R34+FC_OTH_HH_SC_E!R34+FC_OTH_HH_WH_E!R34+FC_OTH_HH_CO_E!R34+FC_OTH_HH_RF_E!R34+FC_OTH_HH_WM_E!R34+FC_OTH_HH_DR_E!R34+FC_OTH_HH_DW_E!R34+FC_OTH_HH_TV_E!R34+FC_OTH_HH_IT_E!R34+FC_OTH_HH_LI_E!R34+FC_OTH_HH_OA_E!R34</f>
        <v>0</v>
      </c>
      <c r="S34" s="10">
        <f>FC_OTH_HH_SH_E!S34+FC_OTH_HH_SC_E!S34+FC_OTH_HH_WH_E!S34+FC_OTH_HH_CO_E!S34+FC_OTH_HH_RF_E!S34+FC_OTH_HH_WM_E!S34+FC_OTH_HH_DR_E!S34+FC_OTH_HH_DW_E!S34+FC_OTH_HH_TV_E!S34+FC_OTH_HH_IT_E!S34+FC_OTH_HH_LI_E!S34+FC_OTH_HH_OA_E!S34</f>
        <v>0</v>
      </c>
      <c r="T34" s="10">
        <f>FC_OTH_HH_SH_E!T34+FC_OTH_HH_SC_E!T34+FC_OTH_HH_WH_E!T34+FC_OTH_HH_CO_E!T34+FC_OTH_HH_RF_E!T34+FC_OTH_HH_WM_E!T34+FC_OTH_HH_DR_E!T34+FC_OTH_HH_DW_E!T34+FC_OTH_HH_TV_E!T34+FC_OTH_HH_IT_E!T34+FC_OTH_HH_LI_E!T34+FC_OTH_HH_OA_E!T34</f>
        <v>0</v>
      </c>
      <c r="U34" s="10">
        <f>FC_OTH_HH_SH_E!U34+FC_OTH_HH_SC_E!U34+FC_OTH_HH_WH_E!U34+FC_OTH_HH_CO_E!U34+FC_OTH_HH_RF_E!U34+FC_OTH_HH_WM_E!U34+FC_OTH_HH_DR_E!U34+FC_OTH_HH_DW_E!U34+FC_OTH_HH_TV_E!U34+FC_OTH_HH_IT_E!U34+FC_OTH_HH_LI_E!U34+FC_OTH_HH_OA_E!U34</f>
        <v>0</v>
      </c>
      <c r="V34" s="10">
        <f>FC_OTH_HH_SH_E!V34+FC_OTH_HH_SC_E!V34+FC_OTH_HH_WH_E!V34+FC_OTH_HH_CO_E!V34+FC_OTH_HH_RF_E!V34+FC_OTH_HH_WM_E!V34+FC_OTH_HH_DR_E!V34+FC_OTH_HH_DW_E!V34+FC_OTH_HH_TV_E!V34+FC_OTH_HH_IT_E!V34+FC_OTH_HH_LI_E!V34+FC_OTH_HH_OA_E!V34</f>
        <v>0</v>
      </c>
      <c r="W34" s="10">
        <f>FC_OTH_HH_SH_E!W34+FC_OTH_HH_SC_E!W34+FC_OTH_HH_WH_E!W34+FC_OTH_HH_CO_E!W34+FC_OTH_HH_RF_E!W34+FC_OTH_HH_WM_E!W34+FC_OTH_HH_DR_E!W34+FC_OTH_HH_DW_E!W34+FC_OTH_HH_TV_E!W34+FC_OTH_HH_IT_E!W34+FC_OTH_HH_LI_E!W34+FC_OTH_HH_OA_E!W34</f>
        <v>0</v>
      </c>
      <c r="X34" s="10">
        <f>FC_OTH_HH_SH_E!X34+FC_OTH_HH_SC_E!X34+FC_OTH_HH_WH_E!X34+FC_OTH_HH_CO_E!X34+FC_OTH_HH_RF_E!X34+FC_OTH_HH_WM_E!X34+FC_OTH_HH_DR_E!X34+FC_OTH_HH_DW_E!X34+FC_OTH_HH_TV_E!X34+FC_OTH_HH_IT_E!X34+FC_OTH_HH_LI_E!X34+FC_OTH_HH_OA_E!X34</f>
        <v>0</v>
      </c>
    </row>
    <row r="35" spans="1:24" ht="11.25" customHeight="1" x14ac:dyDescent="0.2">
      <c r="A35" s="41" t="s">
        <v>57</v>
      </c>
      <c r="B35" s="9" t="s">
        <v>58</v>
      </c>
      <c r="C35" s="10">
        <f>FC_OTH_HH_SH_E!C35+FC_OTH_HH_SC_E!C35+FC_OTH_HH_WH_E!C35+FC_OTH_HH_CO_E!C35+FC_OTH_HH_RF_E!C35+FC_OTH_HH_WM_E!C35+FC_OTH_HH_DR_E!C35+FC_OTH_HH_DW_E!C35+FC_OTH_HH_TV_E!C35+FC_OTH_HH_IT_E!C35+FC_OTH_HH_LI_E!C35+FC_OTH_HH_OA_E!C35</f>
        <v>0</v>
      </c>
      <c r="D35" s="10">
        <f>FC_OTH_HH_SH_E!D35+FC_OTH_HH_SC_E!D35+FC_OTH_HH_WH_E!D35+FC_OTH_HH_CO_E!D35+FC_OTH_HH_RF_E!D35+FC_OTH_HH_WM_E!D35+FC_OTH_HH_DR_E!D35+FC_OTH_HH_DW_E!D35+FC_OTH_HH_TV_E!D35+FC_OTH_HH_IT_E!D35+FC_OTH_HH_LI_E!D35+FC_OTH_HH_OA_E!D35</f>
        <v>0</v>
      </c>
      <c r="E35" s="10">
        <f>FC_OTH_HH_SH_E!E35+FC_OTH_HH_SC_E!E35+FC_OTH_HH_WH_E!E35+FC_OTH_HH_CO_E!E35+FC_OTH_HH_RF_E!E35+FC_OTH_HH_WM_E!E35+FC_OTH_HH_DR_E!E35+FC_OTH_HH_DW_E!E35+FC_OTH_HH_TV_E!E35+FC_OTH_HH_IT_E!E35+FC_OTH_HH_LI_E!E35+FC_OTH_HH_OA_E!E35</f>
        <v>0</v>
      </c>
      <c r="F35" s="10">
        <f>FC_OTH_HH_SH_E!F35+FC_OTH_HH_SC_E!F35+FC_OTH_HH_WH_E!F35+FC_OTH_HH_CO_E!F35+FC_OTH_HH_RF_E!F35+FC_OTH_HH_WM_E!F35+FC_OTH_HH_DR_E!F35+FC_OTH_HH_DW_E!F35+FC_OTH_HH_TV_E!F35+FC_OTH_HH_IT_E!F35+FC_OTH_HH_LI_E!F35+FC_OTH_HH_OA_E!F35</f>
        <v>0</v>
      </c>
      <c r="G35" s="10">
        <f>FC_OTH_HH_SH_E!G35+FC_OTH_HH_SC_E!G35+FC_OTH_HH_WH_E!G35+FC_OTH_HH_CO_E!G35+FC_OTH_HH_RF_E!G35+FC_OTH_HH_WM_E!G35+FC_OTH_HH_DR_E!G35+FC_OTH_HH_DW_E!G35+FC_OTH_HH_TV_E!G35+FC_OTH_HH_IT_E!G35+FC_OTH_HH_LI_E!G35+FC_OTH_HH_OA_E!G35</f>
        <v>0</v>
      </c>
      <c r="H35" s="10">
        <f>FC_OTH_HH_SH_E!H35+FC_OTH_HH_SC_E!H35+FC_OTH_HH_WH_E!H35+FC_OTH_HH_CO_E!H35+FC_OTH_HH_RF_E!H35+FC_OTH_HH_WM_E!H35+FC_OTH_HH_DR_E!H35+FC_OTH_HH_DW_E!H35+FC_OTH_HH_TV_E!H35+FC_OTH_HH_IT_E!H35+FC_OTH_HH_LI_E!H35+FC_OTH_HH_OA_E!H35</f>
        <v>0</v>
      </c>
      <c r="I35" s="10">
        <f>FC_OTH_HH_SH_E!I35+FC_OTH_HH_SC_E!I35+FC_OTH_HH_WH_E!I35+FC_OTH_HH_CO_E!I35+FC_OTH_HH_RF_E!I35+FC_OTH_HH_WM_E!I35+FC_OTH_HH_DR_E!I35+FC_OTH_HH_DW_E!I35+FC_OTH_HH_TV_E!I35+FC_OTH_HH_IT_E!I35+FC_OTH_HH_LI_E!I35+FC_OTH_HH_OA_E!I35</f>
        <v>0</v>
      </c>
      <c r="J35" s="10">
        <f>FC_OTH_HH_SH_E!J35+FC_OTH_HH_SC_E!J35+FC_OTH_HH_WH_E!J35+FC_OTH_HH_CO_E!J35+FC_OTH_HH_RF_E!J35+FC_OTH_HH_WM_E!J35+FC_OTH_HH_DR_E!J35+FC_OTH_HH_DW_E!J35+FC_OTH_HH_TV_E!J35+FC_OTH_HH_IT_E!J35+FC_OTH_HH_LI_E!J35+FC_OTH_HH_OA_E!J35</f>
        <v>0</v>
      </c>
      <c r="K35" s="10">
        <f>FC_OTH_HH_SH_E!K35+FC_OTH_HH_SC_E!K35+FC_OTH_HH_WH_E!K35+FC_OTH_HH_CO_E!K35+FC_OTH_HH_RF_E!K35+FC_OTH_HH_WM_E!K35+FC_OTH_HH_DR_E!K35+FC_OTH_HH_DW_E!K35+FC_OTH_HH_TV_E!K35+FC_OTH_HH_IT_E!K35+FC_OTH_HH_LI_E!K35+FC_OTH_HH_OA_E!K35</f>
        <v>0</v>
      </c>
      <c r="L35" s="10">
        <f>FC_OTH_HH_SH_E!L35+FC_OTH_HH_SC_E!L35+FC_OTH_HH_WH_E!L35+FC_OTH_HH_CO_E!L35+FC_OTH_HH_RF_E!L35+FC_OTH_HH_WM_E!L35+FC_OTH_HH_DR_E!L35+FC_OTH_HH_DW_E!L35+FC_OTH_HH_TV_E!L35+FC_OTH_HH_IT_E!L35+FC_OTH_HH_LI_E!L35+FC_OTH_HH_OA_E!L35</f>
        <v>0</v>
      </c>
      <c r="M35" s="10">
        <f>FC_OTH_HH_SH_E!M35+FC_OTH_HH_SC_E!M35+FC_OTH_HH_WH_E!M35+FC_OTH_HH_CO_E!M35+FC_OTH_HH_RF_E!M35+FC_OTH_HH_WM_E!M35+FC_OTH_HH_DR_E!M35+FC_OTH_HH_DW_E!M35+FC_OTH_HH_TV_E!M35+FC_OTH_HH_IT_E!M35+FC_OTH_HH_LI_E!M35+FC_OTH_HH_OA_E!M35</f>
        <v>0</v>
      </c>
      <c r="N35" s="10">
        <f>FC_OTH_HH_SH_E!N35+FC_OTH_HH_SC_E!N35+FC_OTH_HH_WH_E!N35+FC_OTH_HH_CO_E!N35+FC_OTH_HH_RF_E!N35+FC_OTH_HH_WM_E!N35+FC_OTH_HH_DR_E!N35+FC_OTH_HH_DW_E!N35+FC_OTH_HH_TV_E!N35+FC_OTH_HH_IT_E!N35+FC_OTH_HH_LI_E!N35+FC_OTH_HH_OA_E!N35</f>
        <v>0</v>
      </c>
      <c r="O35" s="10">
        <f>FC_OTH_HH_SH_E!O35+FC_OTH_HH_SC_E!O35+FC_OTH_HH_WH_E!O35+FC_OTH_HH_CO_E!O35+FC_OTH_HH_RF_E!O35+FC_OTH_HH_WM_E!O35+FC_OTH_HH_DR_E!O35+FC_OTH_HH_DW_E!O35+FC_OTH_HH_TV_E!O35+FC_OTH_HH_IT_E!O35+FC_OTH_HH_LI_E!O35+FC_OTH_HH_OA_E!O35</f>
        <v>0</v>
      </c>
      <c r="P35" s="10">
        <f>FC_OTH_HH_SH_E!P35+FC_OTH_HH_SC_E!P35+FC_OTH_HH_WH_E!P35+FC_OTH_HH_CO_E!P35+FC_OTH_HH_RF_E!P35+FC_OTH_HH_WM_E!P35+FC_OTH_HH_DR_E!P35+FC_OTH_HH_DW_E!P35+FC_OTH_HH_TV_E!P35+FC_OTH_HH_IT_E!P35+FC_OTH_HH_LI_E!P35+FC_OTH_HH_OA_E!P35</f>
        <v>0</v>
      </c>
      <c r="Q35" s="10">
        <f>FC_OTH_HH_SH_E!Q35+FC_OTH_HH_SC_E!Q35+FC_OTH_HH_WH_E!Q35+FC_OTH_HH_CO_E!Q35+FC_OTH_HH_RF_E!Q35+FC_OTH_HH_WM_E!Q35+FC_OTH_HH_DR_E!Q35+FC_OTH_HH_DW_E!Q35+FC_OTH_HH_TV_E!Q35+FC_OTH_HH_IT_E!Q35+FC_OTH_HH_LI_E!Q35+FC_OTH_HH_OA_E!Q35</f>
        <v>0</v>
      </c>
      <c r="R35" s="10">
        <f>FC_OTH_HH_SH_E!R35+FC_OTH_HH_SC_E!R35+FC_OTH_HH_WH_E!R35+FC_OTH_HH_CO_E!R35+FC_OTH_HH_RF_E!R35+FC_OTH_HH_WM_E!R35+FC_OTH_HH_DR_E!R35+FC_OTH_HH_DW_E!R35+FC_OTH_HH_TV_E!R35+FC_OTH_HH_IT_E!R35+FC_OTH_HH_LI_E!R35+FC_OTH_HH_OA_E!R35</f>
        <v>0</v>
      </c>
      <c r="S35" s="10">
        <f>FC_OTH_HH_SH_E!S35+FC_OTH_HH_SC_E!S35+FC_OTH_HH_WH_E!S35+FC_OTH_HH_CO_E!S35+FC_OTH_HH_RF_E!S35+FC_OTH_HH_WM_E!S35+FC_OTH_HH_DR_E!S35+FC_OTH_HH_DW_E!S35+FC_OTH_HH_TV_E!S35+FC_OTH_HH_IT_E!S35+FC_OTH_HH_LI_E!S35+FC_OTH_HH_OA_E!S35</f>
        <v>0</v>
      </c>
      <c r="T35" s="10">
        <f>FC_OTH_HH_SH_E!T35+FC_OTH_HH_SC_E!T35+FC_OTH_HH_WH_E!T35+FC_OTH_HH_CO_E!T35+FC_OTH_HH_RF_E!T35+FC_OTH_HH_WM_E!T35+FC_OTH_HH_DR_E!T35+FC_OTH_HH_DW_E!T35+FC_OTH_HH_TV_E!T35+FC_OTH_HH_IT_E!T35+FC_OTH_HH_LI_E!T35+FC_OTH_HH_OA_E!T35</f>
        <v>0</v>
      </c>
      <c r="U35" s="10">
        <f>FC_OTH_HH_SH_E!U35+FC_OTH_HH_SC_E!U35+FC_OTH_HH_WH_E!U35+FC_OTH_HH_CO_E!U35+FC_OTH_HH_RF_E!U35+FC_OTH_HH_WM_E!U35+FC_OTH_HH_DR_E!U35+FC_OTH_HH_DW_E!U35+FC_OTH_HH_TV_E!U35+FC_OTH_HH_IT_E!U35+FC_OTH_HH_LI_E!U35+FC_OTH_HH_OA_E!U35</f>
        <v>0</v>
      </c>
      <c r="V35" s="10">
        <f>FC_OTH_HH_SH_E!V35+FC_OTH_HH_SC_E!V35+FC_OTH_HH_WH_E!V35+FC_OTH_HH_CO_E!V35+FC_OTH_HH_RF_E!V35+FC_OTH_HH_WM_E!V35+FC_OTH_HH_DR_E!V35+FC_OTH_HH_DW_E!V35+FC_OTH_HH_TV_E!V35+FC_OTH_HH_IT_E!V35+FC_OTH_HH_LI_E!V35+FC_OTH_HH_OA_E!V35</f>
        <v>0</v>
      </c>
      <c r="W35" s="10">
        <f>FC_OTH_HH_SH_E!W35+FC_OTH_HH_SC_E!W35+FC_OTH_HH_WH_E!W35+FC_OTH_HH_CO_E!W35+FC_OTH_HH_RF_E!W35+FC_OTH_HH_WM_E!W35+FC_OTH_HH_DR_E!W35+FC_OTH_HH_DW_E!W35+FC_OTH_HH_TV_E!W35+FC_OTH_HH_IT_E!W35+FC_OTH_HH_LI_E!W35+FC_OTH_HH_OA_E!W35</f>
        <v>0</v>
      </c>
      <c r="X35" s="10">
        <f>FC_OTH_HH_SH_E!X35+FC_OTH_HH_SC_E!X35+FC_OTH_HH_WH_E!X35+FC_OTH_HH_CO_E!X35+FC_OTH_HH_RF_E!X35+FC_OTH_HH_WM_E!X35+FC_OTH_HH_DR_E!X35+FC_OTH_HH_DW_E!X35+FC_OTH_HH_TV_E!X35+FC_OTH_HH_IT_E!X35+FC_OTH_HH_LI_E!X35+FC_OTH_HH_OA_E!X35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FC_OTH_HH_SH_E!C36+FC_OTH_HH_SC_E!C36+FC_OTH_HH_WH_E!C36+FC_OTH_HH_CO_E!C36+FC_OTH_HH_RF_E!C36+FC_OTH_HH_WM_E!C36+FC_OTH_HH_DR_E!C36+FC_OTH_HH_DW_E!C36+FC_OTH_HH_TV_E!C36+FC_OTH_HH_IT_E!C36+FC_OTH_HH_LI_E!C36+FC_OTH_HH_OA_E!C36</f>
        <v>23.748753224419598</v>
      </c>
      <c r="D36" s="10">
        <f>FC_OTH_HH_SH_E!D36+FC_OTH_HH_SC_E!D36+FC_OTH_HH_WH_E!D36+FC_OTH_HH_CO_E!D36+FC_OTH_HH_RF_E!D36+FC_OTH_HH_WM_E!D36+FC_OTH_HH_DR_E!D36+FC_OTH_HH_DW_E!D36+FC_OTH_HH_TV_E!D36+FC_OTH_HH_IT_E!D36+FC_OTH_HH_LI_E!D36+FC_OTH_HH_OA_E!D36</f>
        <v>24.828202923473768</v>
      </c>
      <c r="E36" s="10">
        <f>FC_OTH_HH_SH_E!E36+FC_OTH_HH_SC_E!E36+FC_OTH_HH_WH_E!E36+FC_OTH_HH_CO_E!E36+FC_OTH_HH_RF_E!E36+FC_OTH_HH_WM_E!E36+FC_OTH_HH_DR_E!E36+FC_OTH_HH_DW_E!E36+FC_OTH_HH_TV_E!E36+FC_OTH_HH_IT_E!E36+FC_OTH_HH_LI_E!E36+FC_OTH_HH_OA_E!E36</f>
        <v>23.748753224419595</v>
      </c>
      <c r="F36" s="10">
        <f>FC_OTH_HH_SH_E!F36+FC_OTH_HH_SC_E!F36+FC_OTH_HH_WH_E!F36+FC_OTH_HH_CO_E!F36+FC_OTH_HH_RF_E!F36+FC_OTH_HH_WM_E!F36+FC_OTH_HH_DR_E!F36+FC_OTH_HH_DW_E!F36+FC_OTH_HH_TV_E!F36+FC_OTH_HH_IT_E!F36+FC_OTH_HH_LI_E!F36+FC_OTH_HH_OA_E!F36</f>
        <v>23.748753224419598</v>
      </c>
      <c r="G36" s="10">
        <f>FC_OTH_HH_SH_E!G36+FC_OTH_HH_SC_E!G36+FC_OTH_HH_WH_E!G36+FC_OTH_HH_CO_E!G36+FC_OTH_HH_RF_E!G36+FC_OTH_HH_WM_E!G36+FC_OTH_HH_DR_E!G36+FC_OTH_HH_DW_E!G36+FC_OTH_HH_TV_E!G36+FC_OTH_HH_IT_E!G36+FC_OTH_HH_LI_E!G36+FC_OTH_HH_OA_E!G36</f>
        <v>23.748753224419598</v>
      </c>
      <c r="H36" s="10">
        <f>FC_OTH_HH_SH_E!H36+FC_OTH_HH_SC_E!H36+FC_OTH_HH_WH_E!H36+FC_OTH_HH_CO_E!H36+FC_OTH_HH_RF_E!H36+FC_OTH_HH_WM_E!H36+FC_OTH_HH_DR_E!H36+FC_OTH_HH_DW_E!H36+FC_OTH_HH_TV_E!H36+FC_OTH_HH_IT_E!H36+FC_OTH_HH_LI_E!H36+FC_OTH_HH_OA_E!H36</f>
        <v>23.748753224419598</v>
      </c>
      <c r="I36" s="10">
        <f>FC_OTH_HH_SH_E!I36+FC_OTH_HH_SC_E!I36+FC_OTH_HH_WH_E!I36+FC_OTH_HH_CO_E!I36+FC_OTH_HH_RF_E!I36+FC_OTH_HH_WM_E!I36+FC_OTH_HH_DR_E!I36+FC_OTH_HH_DW_E!I36+FC_OTH_HH_TV_E!I36+FC_OTH_HH_IT_E!I36+FC_OTH_HH_LI_E!I36+FC_OTH_HH_OA_E!I36</f>
        <v>26.987188306104908</v>
      </c>
      <c r="J36" s="10">
        <f>FC_OTH_HH_SH_E!J36+FC_OTH_HH_SC_E!J36+FC_OTH_HH_WH_E!J36+FC_OTH_HH_CO_E!J36+FC_OTH_HH_RF_E!J36+FC_OTH_HH_WM_E!J36+FC_OTH_HH_DR_E!J36+FC_OTH_HH_DW_E!J36+FC_OTH_HH_TV_E!J36+FC_OTH_HH_IT_E!J36+FC_OTH_HH_LI_E!J36+FC_OTH_HH_OA_E!J36</f>
        <v>25.907738607050742</v>
      </c>
      <c r="K36" s="10">
        <f>FC_OTH_HH_SH_E!K36+FC_OTH_HH_SC_E!K36+FC_OTH_HH_WH_E!K36+FC_OTH_HH_CO_E!K36+FC_OTH_HH_RF_E!K36+FC_OTH_HH_WM_E!K36+FC_OTH_HH_DR_E!K36+FC_OTH_HH_DW_E!K36+FC_OTH_HH_TV_E!K36+FC_OTH_HH_IT_E!K36+FC_OTH_HH_LI_E!K36+FC_OTH_HH_OA_E!K36</f>
        <v>28.066723989681851</v>
      </c>
      <c r="L36" s="10">
        <f>FC_OTH_HH_SH_E!L36+FC_OTH_HH_SC_E!L36+FC_OTH_HH_WH_E!L36+FC_OTH_HH_CO_E!L36+FC_OTH_HH_RF_E!L36+FC_OTH_HH_WM_E!L36+FC_OTH_HH_DR_E!L36+FC_OTH_HH_DW_E!L36+FC_OTH_HH_TV_E!L36+FC_OTH_HH_IT_E!L36+FC_OTH_HH_LI_E!L36+FC_OTH_HH_OA_E!L36</f>
        <v>28.066723989681847</v>
      </c>
      <c r="M36" s="10">
        <f>FC_OTH_HH_SH_E!M36+FC_OTH_HH_SC_E!M36+FC_OTH_HH_WH_E!M36+FC_OTH_HH_CO_E!M36+FC_OTH_HH_RF_E!M36+FC_OTH_HH_WM_E!M36+FC_OTH_HH_DR_E!M36+FC_OTH_HH_DW_E!M36+FC_OTH_HH_TV_E!M36+FC_OTH_HH_IT_E!M36+FC_OTH_HH_LI_E!M36+FC_OTH_HH_OA_E!M36</f>
        <v>32.38460877042133</v>
      </c>
      <c r="N36" s="10">
        <f>FC_OTH_HH_SH_E!N36+FC_OTH_HH_SC_E!N36+FC_OTH_HH_WH_E!N36+FC_OTH_HH_CO_E!N36+FC_OTH_HH_RF_E!N36+FC_OTH_HH_WM_E!N36+FC_OTH_HH_DR_E!N36+FC_OTH_HH_DW_E!N36+FC_OTH_HH_TV_E!N36+FC_OTH_HH_IT_E!N36+FC_OTH_HH_LI_E!N36+FC_OTH_HH_OA_E!N36</f>
        <v>25.907738607050739</v>
      </c>
      <c r="O36" s="10">
        <f>FC_OTH_HH_SH_E!O36+FC_OTH_HH_SC_E!O36+FC_OTH_HH_WH_E!O36+FC_OTH_HH_CO_E!O36+FC_OTH_HH_RF_E!O36+FC_OTH_HH_WM_E!O36+FC_OTH_HH_DR_E!O36+FC_OTH_HH_DW_E!O36+FC_OTH_HH_TV_E!O36+FC_OTH_HH_IT_E!O36+FC_OTH_HH_LI_E!O36+FC_OTH_HH_OA_E!O36</f>
        <v>28.066723989681847</v>
      </c>
      <c r="P36" s="10">
        <f>FC_OTH_HH_SH_E!P36+FC_OTH_HH_SC_E!P36+FC_OTH_HH_WH_E!P36+FC_OTH_HH_CO_E!P36+FC_OTH_HH_RF_E!P36+FC_OTH_HH_WM_E!P36+FC_OTH_HH_DR_E!P36+FC_OTH_HH_DW_E!P36+FC_OTH_HH_TV_E!P36+FC_OTH_HH_IT_E!P36+FC_OTH_HH_LI_E!P36+FC_OTH_HH_OA_E!P36</f>
        <v>30.225623387790183</v>
      </c>
      <c r="Q36" s="10">
        <f>FC_OTH_HH_SH_E!Q36+FC_OTH_HH_SC_E!Q36+FC_OTH_HH_WH_E!Q36+FC_OTH_HH_CO_E!Q36+FC_OTH_HH_RF_E!Q36+FC_OTH_HH_WM_E!Q36+FC_OTH_HH_DR_E!Q36+FC_OTH_HH_DW_E!Q36+FC_OTH_HH_TV_E!Q36+FC_OTH_HH_IT_E!Q36+FC_OTH_HH_LI_E!Q36+FC_OTH_HH_OA_E!Q36</f>
        <v>23.748753224419602</v>
      </c>
      <c r="R36" s="10">
        <f>FC_OTH_HH_SH_E!R36+FC_OTH_HH_SC_E!R36+FC_OTH_HH_WH_E!R36+FC_OTH_HH_CO_E!R36+FC_OTH_HH_RF_E!R36+FC_OTH_HH_WM_E!R36+FC_OTH_HH_DR_E!R36+FC_OTH_HH_DW_E!R36+FC_OTH_HH_TV_E!R36+FC_OTH_HH_IT_E!R36+FC_OTH_HH_LI_E!R36+FC_OTH_HH_OA_E!R36</f>
        <v>23.203525365434224</v>
      </c>
      <c r="S36" s="10">
        <f>FC_OTH_HH_SH_E!S36+FC_OTH_HH_SC_E!S36+FC_OTH_HH_WH_E!S36+FC_OTH_HH_CO_E!S36+FC_OTH_HH_RF_E!S36+FC_OTH_HH_WM_E!S36+FC_OTH_HH_DR_E!S36+FC_OTH_HH_DW_E!S36+FC_OTH_HH_TV_E!S36+FC_OTH_HH_IT_E!S36+FC_OTH_HH_LI_E!S36+FC_OTH_HH_OA_E!S36</f>
        <v>23.211263972484964</v>
      </c>
      <c r="T36" s="10">
        <f>FC_OTH_HH_SH_E!T36+FC_OTH_HH_SC_E!T36+FC_OTH_HH_WH_E!T36+FC_OTH_HH_CO_E!T36+FC_OTH_HH_RF_E!T36+FC_OTH_HH_WM_E!T36+FC_OTH_HH_DR_E!T36+FC_OTH_HH_DW_E!T36+FC_OTH_HH_TV_E!T36+FC_OTH_HH_IT_E!T36+FC_OTH_HH_LI_E!T36+FC_OTH_HH_OA_E!T36</f>
        <v>23.209114359415302</v>
      </c>
      <c r="U36" s="10">
        <f>FC_OTH_HH_SH_E!U36+FC_OTH_HH_SC_E!U36+FC_OTH_HH_WH_E!U36+FC_OTH_HH_CO_E!U36+FC_OTH_HH_RF_E!U36+FC_OTH_HH_WM_E!U36+FC_OTH_HH_DR_E!U36+FC_OTH_HH_DW_E!U36+FC_OTH_HH_TV_E!U36+FC_OTH_HH_IT_E!U36+FC_OTH_HH_LI_E!U36+FC_OTH_HH_OA_E!U36</f>
        <v>23.213413585554612</v>
      </c>
      <c r="V36" s="10">
        <f>FC_OTH_HH_SH_E!V36+FC_OTH_HH_SC_E!V36+FC_OTH_HH_WH_E!V36+FC_OTH_HH_CO_E!V36+FC_OTH_HH_RF_E!V36+FC_OTH_HH_WM_E!V36+FC_OTH_HH_DR_E!V36+FC_OTH_HH_DW_E!V36+FC_OTH_HH_TV_E!V36+FC_OTH_HH_IT_E!V36+FC_OTH_HH_LI_E!V36+FC_OTH_HH_OA_E!V36</f>
        <v>23.213413585554591</v>
      </c>
      <c r="W36" s="10">
        <f>FC_OTH_HH_SH_E!W36+FC_OTH_HH_SC_E!W36+FC_OTH_HH_WH_E!W36+FC_OTH_HH_CO_E!W36+FC_OTH_HH_RF_E!W36+FC_OTH_HH_WM_E!W36+FC_OTH_HH_DR_E!W36+FC_OTH_HH_DW_E!W36+FC_OTH_HH_TV_E!W36+FC_OTH_HH_IT_E!W36+FC_OTH_HH_LI_E!W36+FC_OTH_HH_OA_E!W36</f>
        <v>23.213413585554616</v>
      </c>
      <c r="X36" s="10">
        <f>FC_OTH_HH_SH_E!X36+FC_OTH_HH_SC_E!X36+FC_OTH_HH_WH_E!X36+FC_OTH_HH_CO_E!X36+FC_OTH_HH_RF_E!X36+FC_OTH_HH_WM_E!X36+FC_OTH_HH_DR_E!X36+FC_OTH_HH_DW_E!X36+FC_OTH_HH_TV_E!X36+FC_OTH_HH_IT_E!X36+FC_OTH_HH_LI_E!X36+FC_OTH_HH_OA_E!X36</f>
        <v>23.213413585554637</v>
      </c>
    </row>
    <row r="37" spans="1:24" ht="11.25" customHeight="1" x14ac:dyDescent="0.2">
      <c r="A37" s="41" t="s">
        <v>61</v>
      </c>
      <c r="B37" s="9" t="s">
        <v>62</v>
      </c>
      <c r="C37" s="10">
        <f>FC_OTH_HH_SH_E!C37+FC_OTH_HH_SC_E!C37+FC_OTH_HH_WH_E!C37+FC_OTH_HH_CO_E!C37+FC_OTH_HH_RF_E!C37+FC_OTH_HH_WM_E!C37+FC_OTH_HH_DR_E!C37+FC_OTH_HH_DW_E!C37+FC_OTH_HH_TV_E!C37+FC_OTH_HH_IT_E!C37+FC_OTH_HH_LI_E!C37+FC_OTH_HH_OA_E!C37</f>
        <v>0</v>
      </c>
      <c r="D37" s="10">
        <f>FC_OTH_HH_SH_E!D37+FC_OTH_HH_SC_E!D37+FC_OTH_HH_WH_E!D37+FC_OTH_HH_CO_E!D37+FC_OTH_HH_RF_E!D37+FC_OTH_HH_WM_E!D37+FC_OTH_HH_DR_E!D37+FC_OTH_HH_DW_E!D37+FC_OTH_HH_TV_E!D37+FC_OTH_HH_IT_E!D37+FC_OTH_HH_LI_E!D37+FC_OTH_HH_OA_E!D37</f>
        <v>0</v>
      </c>
      <c r="E37" s="10">
        <f>FC_OTH_HH_SH_E!E37+FC_OTH_HH_SC_E!E37+FC_OTH_HH_WH_E!E37+FC_OTH_HH_CO_E!E37+FC_OTH_HH_RF_E!E37+FC_OTH_HH_WM_E!E37+FC_OTH_HH_DR_E!E37+FC_OTH_HH_DW_E!E37+FC_OTH_HH_TV_E!E37+FC_OTH_HH_IT_E!E37+FC_OTH_HH_LI_E!E37+FC_OTH_HH_OA_E!E37</f>
        <v>0</v>
      </c>
      <c r="F37" s="10">
        <f>FC_OTH_HH_SH_E!F37+FC_OTH_HH_SC_E!F37+FC_OTH_HH_WH_E!F37+FC_OTH_HH_CO_E!F37+FC_OTH_HH_RF_E!F37+FC_OTH_HH_WM_E!F37+FC_OTH_HH_DR_E!F37+FC_OTH_HH_DW_E!F37+FC_OTH_HH_TV_E!F37+FC_OTH_HH_IT_E!F37+FC_OTH_HH_LI_E!F37+FC_OTH_HH_OA_E!F37</f>
        <v>0</v>
      </c>
      <c r="G37" s="10">
        <f>FC_OTH_HH_SH_E!G37+FC_OTH_HH_SC_E!G37+FC_OTH_HH_WH_E!G37+FC_OTH_HH_CO_E!G37+FC_OTH_HH_RF_E!G37+FC_OTH_HH_WM_E!G37+FC_OTH_HH_DR_E!G37+FC_OTH_HH_DW_E!G37+FC_OTH_HH_TV_E!G37+FC_OTH_HH_IT_E!G37+FC_OTH_HH_LI_E!G37+FC_OTH_HH_OA_E!G37</f>
        <v>0</v>
      </c>
      <c r="H37" s="10">
        <f>FC_OTH_HH_SH_E!H37+FC_OTH_HH_SC_E!H37+FC_OTH_HH_WH_E!H37+FC_OTH_HH_CO_E!H37+FC_OTH_HH_RF_E!H37+FC_OTH_HH_WM_E!H37+FC_OTH_HH_DR_E!H37+FC_OTH_HH_DW_E!H37+FC_OTH_HH_TV_E!H37+FC_OTH_HH_IT_E!H37+FC_OTH_HH_LI_E!H37+FC_OTH_HH_OA_E!H37</f>
        <v>0</v>
      </c>
      <c r="I37" s="10">
        <f>FC_OTH_HH_SH_E!I37+FC_OTH_HH_SC_E!I37+FC_OTH_HH_WH_E!I37+FC_OTH_HH_CO_E!I37+FC_OTH_HH_RF_E!I37+FC_OTH_HH_WM_E!I37+FC_OTH_HH_DR_E!I37+FC_OTH_HH_DW_E!I37+FC_OTH_HH_TV_E!I37+FC_OTH_HH_IT_E!I37+FC_OTH_HH_LI_E!I37+FC_OTH_HH_OA_E!I37</f>
        <v>0</v>
      </c>
      <c r="J37" s="10">
        <f>FC_OTH_HH_SH_E!J37+FC_OTH_HH_SC_E!J37+FC_OTH_HH_WH_E!J37+FC_OTH_HH_CO_E!J37+FC_OTH_HH_RF_E!J37+FC_OTH_HH_WM_E!J37+FC_OTH_HH_DR_E!J37+FC_OTH_HH_DW_E!J37+FC_OTH_HH_TV_E!J37+FC_OTH_HH_IT_E!J37+FC_OTH_HH_LI_E!J37+FC_OTH_HH_OA_E!J37</f>
        <v>0</v>
      </c>
      <c r="K37" s="10">
        <f>FC_OTH_HH_SH_E!K37+FC_OTH_HH_SC_E!K37+FC_OTH_HH_WH_E!K37+FC_OTH_HH_CO_E!K37+FC_OTH_HH_RF_E!K37+FC_OTH_HH_WM_E!K37+FC_OTH_HH_DR_E!K37+FC_OTH_HH_DW_E!K37+FC_OTH_HH_TV_E!K37+FC_OTH_HH_IT_E!K37+FC_OTH_HH_LI_E!K37+FC_OTH_HH_OA_E!K37</f>
        <v>0</v>
      </c>
      <c r="L37" s="10">
        <f>FC_OTH_HH_SH_E!L37+FC_OTH_HH_SC_E!L37+FC_OTH_HH_WH_E!L37+FC_OTH_HH_CO_E!L37+FC_OTH_HH_RF_E!L37+FC_OTH_HH_WM_E!L37+FC_OTH_HH_DR_E!L37+FC_OTH_HH_DW_E!L37+FC_OTH_HH_TV_E!L37+FC_OTH_HH_IT_E!L37+FC_OTH_HH_LI_E!L37+FC_OTH_HH_OA_E!L37</f>
        <v>0</v>
      </c>
      <c r="M37" s="10">
        <f>FC_OTH_HH_SH_E!M37+FC_OTH_HH_SC_E!M37+FC_OTH_HH_WH_E!M37+FC_OTH_HH_CO_E!M37+FC_OTH_HH_RF_E!M37+FC_OTH_HH_WM_E!M37+FC_OTH_HH_DR_E!M37+FC_OTH_HH_DW_E!M37+FC_OTH_HH_TV_E!M37+FC_OTH_HH_IT_E!M37+FC_OTH_HH_LI_E!M37+FC_OTH_HH_OA_E!M37</f>
        <v>0</v>
      </c>
      <c r="N37" s="10">
        <f>FC_OTH_HH_SH_E!N37+FC_OTH_HH_SC_E!N37+FC_OTH_HH_WH_E!N37+FC_OTH_HH_CO_E!N37+FC_OTH_HH_RF_E!N37+FC_OTH_HH_WM_E!N37+FC_OTH_HH_DR_E!N37+FC_OTH_HH_DW_E!N37+FC_OTH_HH_TV_E!N37+FC_OTH_HH_IT_E!N37+FC_OTH_HH_LI_E!N37+FC_OTH_HH_OA_E!N37</f>
        <v>0</v>
      </c>
      <c r="O37" s="10">
        <f>FC_OTH_HH_SH_E!O37+FC_OTH_HH_SC_E!O37+FC_OTH_HH_WH_E!O37+FC_OTH_HH_CO_E!O37+FC_OTH_HH_RF_E!O37+FC_OTH_HH_WM_E!O37+FC_OTH_HH_DR_E!O37+FC_OTH_HH_DW_E!O37+FC_OTH_HH_TV_E!O37+FC_OTH_HH_IT_E!O37+FC_OTH_HH_LI_E!O37+FC_OTH_HH_OA_E!O37</f>
        <v>0</v>
      </c>
      <c r="P37" s="10">
        <f>FC_OTH_HH_SH_E!P37+FC_OTH_HH_SC_E!P37+FC_OTH_HH_WH_E!P37+FC_OTH_HH_CO_E!P37+FC_OTH_HH_RF_E!P37+FC_OTH_HH_WM_E!P37+FC_OTH_HH_DR_E!P37+FC_OTH_HH_DW_E!P37+FC_OTH_HH_TV_E!P37+FC_OTH_HH_IT_E!P37+FC_OTH_HH_LI_E!P37+FC_OTH_HH_OA_E!P37</f>
        <v>0</v>
      </c>
      <c r="Q37" s="10">
        <f>FC_OTH_HH_SH_E!Q37+FC_OTH_HH_SC_E!Q37+FC_OTH_HH_WH_E!Q37+FC_OTH_HH_CO_E!Q37+FC_OTH_HH_RF_E!Q37+FC_OTH_HH_WM_E!Q37+FC_OTH_HH_DR_E!Q37+FC_OTH_HH_DW_E!Q37+FC_OTH_HH_TV_E!Q37+FC_OTH_HH_IT_E!Q37+FC_OTH_HH_LI_E!Q37+FC_OTH_HH_OA_E!Q37</f>
        <v>0</v>
      </c>
      <c r="R37" s="10">
        <f>FC_OTH_HH_SH_E!R37+FC_OTH_HH_SC_E!R37+FC_OTH_HH_WH_E!R37+FC_OTH_HH_CO_E!R37+FC_OTH_HH_RF_E!R37+FC_OTH_HH_WM_E!R37+FC_OTH_HH_DR_E!R37+FC_OTH_HH_DW_E!R37+FC_OTH_HH_TV_E!R37+FC_OTH_HH_IT_E!R37+FC_OTH_HH_LI_E!R37+FC_OTH_HH_OA_E!R37</f>
        <v>0</v>
      </c>
      <c r="S37" s="10">
        <f>FC_OTH_HH_SH_E!S37+FC_OTH_HH_SC_E!S37+FC_OTH_HH_WH_E!S37+FC_OTH_HH_CO_E!S37+FC_OTH_HH_RF_E!S37+FC_OTH_HH_WM_E!S37+FC_OTH_HH_DR_E!S37+FC_OTH_HH_DW_E!S37+FC_OTH_HH_TV_E!S37+FC_OTH_HH_IT_E!S37+FC_OTH_HH_LI_E!S37+FC_OTH_HH_OA_E!S37</f>
        <v>0</v>
      </c>
      <c r="T37" s="10">
        <f>FC_OTH_HH_SH_E!T37+FC_OTH_HH_SC_E!T37+FC_OTH_HH_WH_E!T37+FC_OTH_HH_CO_E!T37+FC_OTH_HH_RF_E!T37+FC_OTH_HH_WM_E!T37+FC_OTH_HH_DR_E!T37+FC_OTH_HH_DW_E!T37+FC_OTH_HH_TV_E!T37+FC_OTH_HH_IT_E!T37+FC_OTH_HH_LI_E!T37+FC_OTH_HH_OA_E!T37</f>
        <v>0</v>
      </c>
      <c r="U37" s="10">
        <f>FC_OTH_HH_SH_E!U37+FC_OTH_HH_SC_E!U37+FC_OTH_HH_WH_E!U37+FC_OTH_HH_CO_E!U37+FC_OTH_HH_RF_E!U37+FC_OTH_HH_WM_E!U37+FC_OTH_HH_DR_E!U37+FC_OTH_HH_DW_E!U37+FC_OTH_HH_TV_E!U37+FC_OTH_HH_IT_E!U37+FC_OTH_HH_LI_E!U37+FC_OTH_HH_OA_E!U37</f>
        <v>0</v>
      </c>
      <c r="V37" s="10">
        <f>FC_OTH_HH_SH_E!V37+FC_OTH_HH_SC_E!V37+FC_OTH_HH_WH_E!V37+FC_OTH_HH_CO_E!V37+FC_OTH_HH_RF_E!V37+FC_OTH_HH_WM_E!V37+FC_OTH_HH_DR_E!V37+FC_OTH_HH_DW_E!V37+FC_OTH_HH_TV_E!V37+FC_OTH_HH_IT_E!V37+FC_OTH_HH_LI_E!V37+FC_OTH_HH_OA_E!V37</f>
        <v>0</v>
      </c>
      <c r="W37" s="10">
        <f>FC_OTH_HH_SH_E!W37+FC_OTH_HH_SC_E!W37+FC_OTH_HH_WH_E!W37+FC_OTH_HH_CO_E!W37+FC_OTH_HH_RF_E!W37+FC_OTH_HH_WM_E!W37+FC_OTH_HH_DR_E!W37+FC_OTH_HH_DW_E!W37+FC_OTH_HH_TV_E!W37+FC_OTH_HH_IT_E!W37+FC_OTH_HH_LI_E!W37+FC_OTH_HH_OA_E!W37</f>
        <v>0</v>
      </c>
      <c r="X37" s="10">
        <f>FC_OTH_HH_SH_E!X37+FC_OTH_HH_SC_E!X37+FC_OTH_HH_WH_E!X37+FC_OTH_HH_CO_E!X37+FC_OTH_HH_RF_E!X37+FC_OTH_HH_WM_E!X37+FC_OTH_HH_DR_E!X37+FC_OTH_HH_DW_E!X37+FC_OTH_HH_TV_E!X37+FC_OTH_HH_IT_E!X37+FC_OTH_HH_LI_E!X37+FC_OTH_HH_OA_E!X37</f>
        <v>0</v>
      </c>
    </row>
    <row r="38" spans="1:24" ht="11.25" customHeight="1" x14ac:dyDescent="0.2">
      <c r="A38" s="41" t="s">
        <v>63</v>
      </c>
      <c r="B38" s="9" t="s">
        <v>64</v>
      </c>
      <c r="C38" s="10">
        <f>FC_OTH_HH_SH_E!C38+FC_OTH_HH_SC_E!C38+FC_OTH_HH_WH_E!C38+FC_OTH_HH_CO_E!C38+FC_OTH_HH_RF_E!C38+FC_OTH_HH_WM_E!C38+FC_OTH_HH_DR_E!C38+FC_OTH_HH_DW_E!C38+FC_OTH_HH_TV_E!C38+FC_OTH_HH_IT_E!C38+FC_OTH_HH_LI_E!C38+FC_OTH_HH_OA_E!C38</f>
        <v>0</v>
      </c>
      <c r="D38" s="10">
        <f>FC_OTH_HH_SH_E!D38+FC_OTH_HH_SC_E!D38+FC_OTH_HH_WH_E!D38+FC_OTH_HH_CO_E!D38+FC_OTH_HH_RF_E!D38+FC_OTH_HH_WM_E!D38+FC_OTH_HH_DR_E!D38+FC_OTH_HH_DW_E!D38+FC_OTH_HH_TV_E!D38+FC_OTH_HH_IT_E!D38+FC_OTH_HH_LI_E!D38+FC_OTH_HH_OA_E!D38</f>
        <v>0</v>
      </c>
      <c r="E38" s="10">
        <f>FC_OTH_HH_SH_E!E38+FC_OTH_HH_SC_E!E38+FC_OTH_HH_WH_E!E38+FC_OTH_HH_CO_E!E38+FC_OTH_HH_RF_E!E38+FC_OTH_HH_WM_E!E38+FC_OTH_HH_DR_E!E38+FC_OTH_HH_DW_E!E38+FC_OTH_HH_TV_E!E38+FC_OTH_HH_IT_E!E38+FC_OTH_HH_LI_E!E38+FC_OTH_HH_OA_E!E38</f>
        <v>0</v>
      </c>
      <c r="F38" s="10">
        <f>FC_OTH_HH_SH_E!F38+FC_OTH_HH_SC_E!F38+FC_OTH_HH_WH_E!F38+FC_OTH_HH_CO_E!F38+FC_OTH_HH_RF_E!F38+FC_OTH_HH_WM_E!F38+FC_OTH_HH_DR_E!F38+FC_OTH_HH_DW_E!F38+FC_OTH_HH_TV_E!F38+FC_OTH_HH_IT_E!F38+FC_OTH_HH_LI_E!F38+FC_OTH_HH_OA_E!F38</f>
        <v>0</v>
      </c>
      <c r="G38" s="10">
        <f>FC_OTH_HH_SH_E!G38+FC_OTH_HH_SC_E!G38+FC_OTH_HH_WH_E!G38+FC_OTH_HH_CO_E!G38+FC_OTH_HH_RF_E!G38+FC_OTH_HH_WM_E!G38+FC_OTH_HH_DR_E!G38+FC_OTH_HH_DW_E!G38+FC_OTH_HH_TV_E!G38+FC_OTH_HH_IT_E!G38+FC_OTH_HH_LI_E!G38+FC_OTH_HH_OA_E!G38</f>
        <v>0</v>
      </c>
      <c r="H38" s="10">
        <f>FC_OTH_HH_SH_E!H38+FC_OTH_HH_SC_E!H38+FC_OTH_HH_WH_E!H38+FC_OTH_HH_CO_E!H38+FC_OTH_HH_RF_E!H38+FC_OTH_HH_WM_E!H38+FC_OTH_HH_DR_E!H38+FC_OTH_HH_DW_E!H38+FC_OTH_HH_TV_E!H38+FC_OTH_HH_IT_E!H38+FC_OTH_HH_LI_E!H38+FC_OTH_HH_OA_E!H38</f>
        <v>0</v>
      </c>
      <c r="I38" s="10">
        <f>FC_OTH_HH_SH_E!I38+FC_OTH_HH_SC_E!I38+FC_OTH_HH_WH_E!I38+FC_OTH_HH_CO_E!I38+FC_OTH_HH_RF_E!I38+FC_OTH_HH_WM_E!I38+FC_OTH_HH_DR_E!I38+FC_OTH_HH_DW_E!I38+FC_OTH_HH_TV_E!I38+FC_OTH_HH_IT_E!I38+FC_OTH_HH_LI_E!I38+FC_OTH_HH_OA_E!I38</f>
        <v>0</v>
      </c>
      <c r="J38" s="10">
        <f>FC_OTH_HH_SH_E!J38+FC_OTH_HH_SC_E!J38+FC_OTH_HH_WH_E!J38+FC_OTH_HH_CO_E!J38+FC_OTH_HH_RF_E!J38+FC_OTH_HH_WM_E!J38+FC_OTH_HH_DR_E!J38+FC_OTH_HH_DW_E!J38+FC_OTH_HH_TV_E!J38+FC_OTH_HH_IT_E!J38+FC_OTH_HH_LI_E!J38+FC_OTH_HH_OA_E!J38</f>
        <v>0</v>
      </c>
      <c r="K38" s="10">
        <f>FC_OTH_HH_SH_E!K38+FC_OTH_HH_SC_E!K38+FC_OTH_HH_WH_E!K38+FC_OTH_HH_CO_E!K38+FC_OTH_HH_RF_E!K38+FC_OTH_HH_WM_E!K38+FC_OTH_HH_DR_E!K38+FC_OTH_HH_DW_E!K38+FC_OTH_HH_TV_E!K38+FC_OTH_HH_IT_E!K38+FC_OTH_HH_LI_E!K38+FC_OTH_HH_OA_E!K38</f>
        <v>0</v>
      </c>
      <c r="L38" s="10">
        <f>FC_OTH_HH_SH_E!L38+FC_OTH_HH_SC_E!L38+FC_OTH_HH_WH_E!L38+FC_OTH_HH_CO_E!L38+FC_OTH_HH_RF_E!L38+FC_OTH_HH_WM_E!L38+FC_OTH_HH_DR_E!L38+FC_OTH_HH_DW_E!L38+FC_OTH_HH_TV_E!L38+FC_OTH_HH_IT_E!L38+FC_OTH_HH_LI_E!L38+FC_OTH_HH_OA_E!L38</f>
        <v>0</v>
      </c>
      <c r="M38" s="10">
        <f>FC_OTH_HH_SH_E!M38+FC_OTH_HH_SC_E!M38+FC_OTH_HH_WH_E!M38+FC_OTH_HH_CO_E!M38+FC_OTH_HH_RF_E!M38+FC_OTH_HH_WM_E!M38+FC_OTH_HH_DR_E!M38+FC_OTH_HH_DW_E!M38+FC_OTH_HH_TV_E!M38+FC_OTH_HH_IT_E!M38+FC_OTH_HH_LI_E!M38+FC_OTH_HH_OA_E!M38</f>
        <v>0</v>
      </c>
      <c r="N38" s="10">
        <f>FC_OTH_HH_SH_E!N38+FC_OTH_HH_SC_E!N38+FC_OTH_HH_WH_E!N38+FC_OTH_HH_CO_E!N38+FC_OTH_HH_RF_E!N38+FC_OTH_HH_WM_E!N38+FC_OTH_HH_DR_E!N38+FC_OTH_HH_DW_E!N38+FC_OTH_HH_TV_E!N38+FC_OTH_HH_IT_E!N38+FC_OTH_HH_LI_E!N38+FC_OTH_HH_OA_E!N38</f>
        <v>0</v>
      </c>
      <c r="O38" s="10">
        <f>FC_OTH_HH_SH_E!O38+FC_OTH_HH_SC_E!O38+FC_OTH_HH_WH_E!O38+FC_OTH_HH_CO_E!O38+FC_OTH_HH_RF_E!O38+FC_OTH_HH_WM_E!O38+FC_OTH_HH_DR_E!O38+FC_OTH_HH_DW_E!O38+FC_OTH_HH_TV_E!O38+FC_OTH_HH_IT_E!O38+FC_OTH_HH_LI_E!O38+FC_OTH_HH_OA_E!O38</f>
        <v>0</v>
      </c>
      <c r="P38" s="10">
        <f>FC_OTH_HH_SH_E!P38+FC_OTH_HH_SC_E!P38+FC_OTH_HH_WH_E!P38+FC_OTH_HH_CO_E!P38+FC_OTH_HH_RF_E!P38+FC_OTH_HH_WM_E!P38+FC_OTH_HH_DR_E!P38+FC_OTH_HH_DW_E!P38+FC_OTH_HH_TV_E!P38+FC_OTH_HH_IT_E!P38+FC_OTH_HH_LI_E!P38+FC_OTH_HH_OA_E!P38</f>
        <v>0</v>
      </c>
      <c r="Q38" s="10">
        <f>FC_OTH_HH_SH_E!Q38+FC_OTH_HH_SC_E!Q38+FC_OTH_HH_WH_E!Q38+FC_OTH_HH_CO_E!Q38+FC_OTH_HH_RF_E!Q38+FC_OTH_HH_WM_E!Q38+FC_OTH_HH_DR_E!Q38+FC_OTH_HH_DW_E!Q38+FC_OTH_HH_TV_E!Q38+FC_OTH_HH_IT_E!Q38+FC_OTH_HH_LI_E!Q38+FC_OTH_HH_OA_E!Q38</f>
        <v>0</v>
      </c>
      <c r="R38" s="10">
        <f>FC_OTH_HH_SH_E!R38+FC_OTH_HH_SC_E!R38+FC_OTH_HH_WH_E!R38+FC_OTH_HH_CO_E!R38+FC_OTH_HH_RF_E!R38+FC_OTH_HH_WM_E!R38+FC_OTH_HH_DR_E!R38+FC_OTH_HH_DW_E!R38+FC_OTH_HH_TV_E!R38+FC_OTH_HH_IT_E!R38+FC_OTH_HH_LI_E!R38+FC_OTH_HH_OA_E!R38</f>
        <v>0</v>
      </c>
      <c r="S38" s="10">
        <f>FC_OTH_HH_SH_E!S38+FC_OTH_HH_SC_E!S38+FC_OTH_HH_WH_E!S38+FC_OTH_HH_CO_E!S38+FC_OTH_HH_RF_E!S38+FC_OTH_HH_WM_E!S38+FC_OTH_HH_DR_E!S38+FC_OTH_HH_DW_E!S38+FC_OTH_HH_TV_E!S38+FC_OTH_HH_IT_E!S38+FC_OTH_HH_LI_E!S38+FC_OTH_HH_OA_E!S38</f>
        <v>0</v>
      </c>
      <c r="T38" s="10">
        <f>FC_OTH_HH_SH_E!T38+FC_OTH_HH_SC_E!T38+FC_OTH_HH_WH_E!T38+FC_OTH_HH_CO_E!T38+FC_OTH_HH_RF_E!T38+FC_OTH_HH_WM_E!T38+FC_OTH_HH_DR_E!T38+FC_OTH_HH_DW_E!T38+FC_OTH_HH_TV_E!T38+FC_OTH_HH_IT_E!T38+FC_OTH_HH_LI_E!T38+FC_OTH_HH_OA_E!T38</f>
        <v>0</v>
      </c>
      <c r="U38" s="10">
        <f>FC_OTH_HH_SH_E!U38+FC_OTH_HH_SC_E!U38+FC_OTH_HH_WH_E!U38+FC_OTH_HH_CO_E!U38+FC_OTH_HH_RF_E!U38+FC_OTH_HH_WM_E!U38+FC_OTH_HH_DR_E!U38+FC_OTH_HH_DW_E!U38+FC_OTH_HH_TV_E!U38+FC_OTH_HH_IT_E!U38+FC_OTH_HH_LI_E!U38+FC_OTH_HH_OA_E!U38</f>
        <v>0</v>
      </c>
      <c r="V38" s="10">
        <f>FC_OTH_HH_SH_E!V38+FC_OTH_HH_SC_E!V38+FC_OTH_HH_WH_E!V38+FC_OTH_HH_CO_E!V38+FC_OTH_HH_RF_E!V38+FC_OTH_HH_WM_E!V38+FC_OTH_HH_DR_E!V38+FC_OTH_HH_DW_E!V38+FC_OTH_HH_TV_E!V38+FC_OTH_HH_IT_E!V38+FC_OTH_HH_LI_E!V38+FC_OTH_HH_OA_E!V38</f>
        <v>0</v>
      </c>
      <c r="W38" s="10">
        <f>FC_OTH_HH_SH_E!W38+FC_OTH_HH_SC_E!W38+FC_OTH_HH_WH_E!W38+FC_OTH_HH_CO_E!W38+FC_OTH_HH_RF_E!W38+FC_OTH_HH_WM_E!W38+FC_OTH_HH_DR_E!W38+FC_OTH_HH_DW_E!W38+FC_OTH_HH_TV_E!W38+FC_OTH_HH_IT_E!W38+FC_OTH_HH_LI_E!W38+FC_OTH_HH_OA_E!W38</f>
        <v>0</v>
      </c>
      <c r="X38" s="10">
        <f>FC_OTH_HH_SH_E!X38+FC_OTH_HH_SC_E!X38+FC_OTH_HH_WH_E!X38+FC_OTH_HH_CO_E!X38+FC_OTH_HH_RF_E!X38+FC_OTH_HH_WM_E!X38+FC_OTH_HH_DR_E!X38+FC_OTH_HH_DW_E!X38+FC_OTH_HH_TV_E!X38+FC_OTH_HH_IT_E!X38+FC_OTH_HH_LI_E!X38+FC_OTH_HH_OA_E!X38</f>
        <v>0</v>
      </c>
    </row>
    <row r="39" spans="1:24" ht="11.25" customHeight="1" x14ac:dyDescent="0.2">
      <c r="A39" s="41" t="s">
        <v>65</v>
      </c>
      <c r="B39" s="9" t="s">
        <v>66</v>
      </c>
      <c r="C39" s="10">
        <f>FC_OTH_HH_SH_E!C39+FC_OTH_HH_SC_E!C39+FC_OTH_HH_WH_E!C39+FC_OTH_HH_CO_E!C39+FC_OTH_HH_RF_E!C39+FC_OTH_HH_WM_E!C39+FC_OTH_HH_DR_E!C39+FC_OTH_HH_DW_E!C39+FC_OTH_HH_TV_E!C39+FC_OTH_HH_IT_E!C39+FC_OTH_HH_LI_E!C39+FC_OTH_HH_OA_E!C39</f>
        <v>0</v>
      </c>
      <c r="D39" s="10">
        <f>FC_OTH_HH_SH_E!D39+FC_OTH_HH_SC_E!D39+FC_OTH_HH_WH_E!D39+FC_OTH_HH_CO_E!D39+FC_OTH_HH_RF_E!D39+FC_OTH_HH_WM_E!D39+FC_OTH_HH_DR_E!D39+FC_OTH_HH_DW_E!D39+FC_OTH_HH_TV_E!D39+FC_OTH_HH_IT_E!D39+FC_OTH_HH_LI_E!D39+FC_OTH_HH_OA_E!D39</f>
        <v>0</v>
      </c>
      <c r="E39" s="10">
        <f>FC_OTH_HH_SH_E!E39+FC_OTH_HH_SC_E!E39+FC_OTH_HH_WH_E!E39+FC_OTH_HH_CO_E!E39+FC_OTH_HH_RF_E!E39+FC_OTH_HH_WM_E!E39+FC_OTH_HH_DR_E!E39+FC_OTH_HH_DW_E!E39+FC_OTH_HH_TV_E!E39+FC_OTH_HH_IT_E!E39+FC_OTH_HH_LI_E!E39+FC_OTH_HH_OA_E!E39</f>
        <v>0</v>
      </c>
      <c r="F39" s="10">
        <f>FC_OTH_HH_SH_E!F39+FC_OTH_HH_SC_E!F39+FC_OTH_HH_WH_E!F39+FC_OTH_HH_CO_E!F39+FC_OTH_HH_RF_E!F39+FC_OTH_HH_WM_E!F39+FC_OTH_HH_DR_E!F39+FC_OTH_HH_DW_E!F39+FC_OTH_HH_TV_E!F39+FC_OTH_HH_IT_E!F39+FC_OTH_HH_LI_E!F39+FC_OTH_HH_OA_E!F39</f>
        <v>0</v>
      </c>
      <c r="G39" s="10">
        <f>FC_OTH_HH_SH_E!G39+FC_OTH_HH_SC_E!G39+FC_OTH_HH_WH_E!G39+FC_OTH_HH_CO_E!G39+FC_OTH_HH_RF_E!G39+FC_OTH_HH_WM_E!G39+FC_OTH_HH_DR_E!G39+FC_OTH_HH_DW_E!G39+FC_OTH_HH_TV_E!G39+FC_OTH_HH_IT_E!G39+FC_OTH_HH_LI_E!G39+FC_OTH_HH_OA_E!G39</f>
        <v>0</v>
      </c>
      <c r="H39" s="10">
        <f>FC_OTH_HH_SH_E!H39+FC_OTH_HH_SC_E!H39+FC_OTH_HH_WH_E!H39+FC_OTH_HH_CO_E!H39+FC_OTH_HH_RF_E!H39+FC_OTH_HH_WM_E!H39+FC_OTH_HH_DR_E!H39+FC_OTH_HH_DW_E!H39+FC_OTH_HH_TV_E!H39+FC_OTH_HH_IT_E!H39+FC_OTH_HH_LI_E!H39+FC_OTH_HH_OA_E!H39</f>
        <v>0</v>
      </c>
      <c r="I39" s="10">
        <f>FC_OTH_HH_SH_E!I39+FC_OTH_HH_SC_E!I39+FC_OTH_HH_WH_E!I39+FC_OTH_HH_CO_E!I39+FC_OTH_HH_RF_E!I39+FC_OTH_HH_WM_E!I39+FC_OTH_HH_DR_E!I39+FC_OTH_HH_DW_E!I39+FC_OTH_HH_TV_E!I39+FC_OTH_HH_IT_E!I39+FC_OTH_HH_LI_E!I39+FC_OTH_HH_OA_E!I39</f>
        <v>0</v>
      </c>
      <c r="J39" s="10">
        <f>FC_OTH_HH_SH_E!J39+FC_OTH_HH_SC_E!J39+FC_OTH_HH_WH_E!J39+FC_OTH_HH_CO_E!J39+FC_OTH_HH_RF_E!J39+FC_OTH_HH_WM_E!J39+FC_OTH_HH_DR_E!J39+FC_OTH_HH_DW_E!J39+FC_OTH_HH_TV_E!J39+FC_OTH_HH_IT_E!J39+FC_OTH_HH_LI_E!J39+FC_OTH_HH_OA_E!J39</f>
        <v>0</v>
      </c>
      <c r="K39" s="10">
        <f>FC_OTH_HH_SH_E!K39+FC_OTH_HH_SC_E!K39+FC_OTH_HH_WH_E!K39+FC_OTH_HH_CO_E!K39+FC_OTH_HH_RF_E!K39+FC_OTH_HH_WM_E!K39+FC_OTH_HH_DR_E!K39+FC_OTH_HH_DW_E!K39+FC_OTH_HH_TV_E!K39+FC_OTH_HH_IT_E!K39+FC_OTH_HH_LI_E!K39+FC_OTH_HH_OA_E!K39</f>
        <v>0</v>
      </c>
      <c r="L39" s="10">
        <f>FC_OTH_HH_SH_E!L39+FC_OTH_HH_SC_E!L39+FC_OTH_HH_WH_E!L39+FC_OTH_HH_CO_E!L39+FC_OTH_HH_RF_E!L39+FC_OTH_HH_WM_E!L39+FC_OTH_HH_DR_E!L39+FC_OTH_HH_DW_E!L39+FC_OTH_HH_TV_E!L39+FC_OTH_HH_IT_E!L39+FC_OTH_HH_LI_E!L39+FC_OTH_HH_OA_E!L39</f>
        <v>0</v>
      </c>
      <c r="M39" s="10">
        <f>FC_OTH_HH_SH_E!M39+FC_OTH_HH_SC_E!M39+FC_OTH_HH_WH_E!M39+FC_OTH_HH_CO_E!M39+FC_OTH_HH_RF_E!M39+FC_OTH_HH_WM_E!M39+FC_OTH_HH_DR_E!M39+FC_OTH_HH_DW_E!M39+FC_OTH_HH_TV_E!M39+FC_OTH_HH_IT_E!M39+FC_OTH_HH_LI_E!M39+FC_OTH_HH_OA_E!M39</f>
        <v>0</v>
      </c>
      <c r="N39" s="10">
        <f>FC_OTH_HH_SH_E!N39+FC_OTH_HH_SC_E!N39+FC_OTH_HH_WH_E!N39+FC_OTH_HH_CO_E!N39+FC_OTH_HH_RF_E!N39+FC_OTH_HH_WM_E!N39+FC_OTH_HH_DR_E!N39+FC_OTH_HH_DW_E!N39+FC_OTH_HH_TV_E!N39+FC_OTH_HH_IT_E!N39+FC_OTH_HH_LI_E!N39+FC_OTH_HH_OA_E!N39</f>
        <v>0</v>
      </c>
      <c r="O39" s="10">
        <f>FC_OTH_HH_SH_E!O39+FC_OTH_HH_SC_E!O39+FC_OTH_HH_WH_E!O39+FC_OTH_HH_CO_E!O39+FC_OTH_HH_RF_E!O39+FC_OTH_HH_WM_E!O39+FC_OTH_HH_DR_E!O39+FC_OTH_HH_DW_E!O39+FC_OTH_HH_TV_E!O39+FC_OTH_HH_IT_E!O39+FC_OTH_HH_LI_E!O39+FC_OTH_HH_OA_E!O39</f>
        <v>0</v>
      </c>
      <c r="P39" s="10">
        <f>FC_OTH_HH_SH_E!P39+FC_OTH_HH_SC_E!P39+FC_OTH_HH_WH_E!P39+FC_OTH_HH_CO_E!P39+FC_OTH_HH_RF_E!P39+FC_OTH_HH_WM_E!P39+FC_OTH_HH_DR_E!P39+FC_OTH_HH_DW_E!P39+FC_OTH_HH_TV_E!P39+FC_OTH_HH_IT_E!P39+FC_OTH_HH_LI_E!P39+FC_OTH_HH_OA_E!P39</f>
        <v>0</v>
      </c>
      <c r="Q39" s="10">
        <f>FC_OTH_HH_SH_E!Q39+FC_OTH_HH_SC_E!Q39+FC_OTH_HH_WH_E!Q39+FC_OTH_HH_CO_E!Q39+FC_OTH_HH_RF_E!Q39+FC_OTH_HH_WM_E!Q39+FC_OTH_HH_DR_E!Q39+FC_OTH_HH_DW_E!Q39+FC_OTH_HH_TV_E!Q39+FC_OTH_HH_IT_E!Q39+FC_OTH_HH_LI_E!Q39+FC_OTH_HH_OA_E!Q39</f>
        <v>0</v>
      </c>
      <c r="R39" s="10">
        <f>FC_OTH_HH_SH_E!R39+FC_OTH_HH_SC_E!R39+FC_OTH_HH_WH_E!R39+FC_OTH_HH_CO_E!R39+FC_OTH_HH_RF_E!R39+FC_OTH_HH_WM_E!R39+FC_OTH_HH_DR_E!R39+FC_OTH_HH_DW_E!R39+FC_OTH_HH_TV_E!R39+FC_OTH_HH_IT_E!R39+FC_OTH_HH_LI_E!R39+FC_OTH_HH_OA_E!R39</f>
        <v>0</v>
      </c>
      <c r="S39" s="10">
        <f>FC_OTH_HH_SH_E!S39+FC_OTH_HH_SC_E!S39+FC_OTH_HH_WH_E!S39+FC_OTH_HH_CO_E!S39+FC_OTH_HH_RF_E!S39+FC_OTH_HH_WM_E!S39+FC_OTH_HH_DR_E!S39+FC_OTH_HH_DW_E!S39+FC_OTH_HH_TV_E!S39+FC_OTH_HH_IT_E!S39+FC_OTH_HH_LI_E!S39+FC_OTH_HH_OA_E!S39</f>
        <v>0</v>
      </c>
      <c r="T39" s="10">
        <f>FC_OTH_HH_SH_E!T39+FC_OTH_HH_SC_E!T39+FC_OTH_HH_WH_E!T39+FC_OTH_HH_CO_E!T39+FC_OTH_HH_RF_E!T39+FC_OTH_HH_WM_E!T39+FC_OTH_HH_DR_E!T39+FC_OTH_HH_DW_E!T39+FC_OTH_HH_TV_E!T39+FC_OTH_HH_IT_E!T39+FC_OTH_HH_LI_E!T39+FC_OTH_HH_OA_E!T39</f>
        <v>0</v>
      </c>
      <c r="U39" s="10">
        <f>FC_OTH_HH_SH_E!U39+FC_OTH_HH_SC_E!U39+FC_OTH_HH_WH_E!U39+FC_OTH_HH_CO_E!U39+FC_OTH_HH_RF_E!U39+FC_OTH_HH_WM_E!U39+FC_OTH_HH_DR_E!U39+FC_OTH_HH_DW_E!U39+FC_OTH_HH_TV_E!U39+FC_OTH_HH_IT_E!U39+FC_OTH_HH_LI_E!U39+FC_OTH_HH_OA_E!U39</f>
        <v>0</v>
      </c>
      <c r="V39" s="10">
        <f>FC_OTH_HH_SH_E!V39+FC_OTH_HH_SC_E!V39+FC_OTH_HH_WH_E!V39+FC_OTH_HH_CO_E!V39+FC_OTH_HH_RF_E!V39+FC_OTH_HH_WM_E!V39+FC_OTH_HH_DR_E!V39+FC_OTH_HH_DW_E!V39+FC_OTH_HH_TV_E!V39+FC_OTH_HH_IT_E!V39+FC_OTH_HH_LI_E!V39+FC_OTH_HH_OA_E!V39</f>
        <v>0</v>
      </c>
      <c r="W39" s="10">
        <f>FC_OTH_HH_SH_E!W39+FC_OTH_HH_SC_E!W39+FC_OTH_HH_WH_E!W39+FC_OTH_HH_CO_E!W39+FC_OTH_HH_RF_E!W39+FC_OTH_HH_WM_E!W39+FC_OTH_HH_DR_E!W39+FC_OTH_HH_DW_E!W39+FC_OTH_HH_TV_E!W39+FC_OTH_HH_IT_E!W39+FC_OTH_HH_LI_E!W39+FC_OTH_HH_OA_E!W39</f>
        <v>0</v>
      </c>
      <c r="X39" s="10">
        <f>FC_OTH_HH_SH_E!X39+FC_OTH_HH_SC_E!X39+FC_OTH_HH_WH_E!X39+FC_OTH_HH_CO_E!X39+FC_OTH_HH_RF_E!X39+FC_OTH_HH_WM_E!X39+FC_OTH_HH_DR_E!X39+FC_OTH_HH_DW_E!X39+FC_OTH_HH_TV_E!X39+FC_OTH_HH_IT_E!X39+FC_OTH_HH_LI_E!X39+FC_OTH_HH_OA_E!X39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FC_OTH_HH_SH_E!C40+FC_OTH_HH_SC_E!C40+FC_OTH_HH_WH_E!C40+FC_OTH_HH_CO_E!C40+FC_OTH_HH_RF_E!C40+FC_OTH_HH_WM_E!C40+FC_OTH_HH_DR_E!C40+FC_OTH_HH_DW_E!C40+FC_OTH_HH_TV_E!C40+FC_OTH_HH_IT_E!C40+FC_OTH_HH_LI_E!C40+FC_OTH_HH_OA_E!C40</f>
        <v>0</v>
      </c>
      <c r="D40" s="10">
        <f>FC_OTH_HH_SH_E!D40+FC_OTH_HH_SC_E!D40+FC_OTH_HH_WH_E!D40+FC_OTH_HH_CO_E!D40+FC_OTH_HH_RF_E!D40+FC_OTH_HH_WM_E!D40+FC_OTH_HH_DR_E!D40+FC_OTH_HH_DW_E!D40+FC_OTH_HH_TV_E!D40+FC_OTH_HH_IT_E!D40+FC_OTH_HH_LI_E!D40+FC_OTH_HH_OA_E!D40</f>
        <v>0</v>
      </c>
      <c r="E40" s="10">
        <f>FC_OTH_HH_SH_E!E40+FC_OTH_HH_SC_E!E40+FC_OTH_HH_WH_E!E40+FC_OTH_HH_CO_E!E40+FC_OTH_HH_RF_E!E40+FC_OTH_HH_WM_E!E40+FC_OTH_HH_DR_E!E40+FC_OTH_HH_DW_E!E40+FC_OTH_HH_TV_E!E40+FC_OTH_HH_IT_E!E40+FC_OTH_HH_LI_E!E40+FC_OTH_HH_OA_E!E40</f>
        <v>0</v>
      </c>
      <c r="F40" s="10">
        <f>FC_OTH_HH_SH_E!F40+FC_OTH_HH_SC_E!F40+FC_OTH_HH_WH_E!F40+FC_OTH_HH_CO_E!F40+FC_OTH_HH_RF_E!F40+FC_OTH_HH_WM_E!F40+FC_OTH_HH_DR_E!F40+FC_OTH_HH_DW_E!F40+FC_OTH_HH_TV_E!F40+FC_OTH_HH_IT_E!F40+FC_OTH_HH_LI_E!F40+FC_OTH_HH_OA_E!F40</f>
        <v>0</v>
      </c>
      <c r="G40" s="10">
        <f>FC_OTH_HH_SH_E!G40+FC_OTH_HH_SC_E!G40+FC_OTH_HH_WH_E!G40+FC_OTH_HH_CO_E!G40+FC_OTH_HH_RF_E!G40+FC_OTH_HH_WM_E!G40+FC_OTH_HH_DR_E!G40+FC_OTH_HH_DW_E!G40+FC_OTH_HH_TV_E!G40+FC_OTH_HH_IT_E!G40+FC_OTH_HH_LI_E!G40+FC_OTH_HH_OA_E!G40</f>
        <v>0</v>
      </c>
      <c r="H40" s="10">
        <f>FC_OTH_HH_SH_E!H40+FC_OTH_HH_SC_E!H40+FC_OTH_HH_WH_E!H40+FC_OTH_HH_CO_E!H40+FC_OTH_HH_RF_E!H40+FC_OTH_HH_WM_E!H40+FC_OTH_HH_DR_E!H40+FC_OTH_HH_DW_E!H40+FC_OTH_HH_TV_E!H40+FC_OTH_HH_IT_E!H40+FC_OTH_HH_LI_E!H40+FC_OTH_HH_OA_E!H40</f>
        <v>0</v>
      </c>
      <c r="I40" s="10">
        <f>FC_OTH_HH_SH_E!I40+FC_OTH_HH_SC_E!I40+FC_OTH_HH_WH_E!I40+FC_OTH_HH_CO_E!I40+FC_OTH_HH_RF_E!I40+FC_OTH_HH_WM_E!I40+FC_OTH_HH_DR_E!I40+FC_OTH_HH_DW_E!I40+FC_OTH_HH_TV_E!I40+FC_OTH_HH_IT_E!I40+FC_OTH_HH_LI_E!I40+FC_OTH_HH_OA_E!I40</f>
        <v>0</v>
      </c>
      <c r="J40" s="10">
        <f>FC_OTH_HH_SH_E!J40+FC_OTH_HH_SC_E!J40+FC_OTH_HH_WH_E!J40+FC_OTH_HH_CO_E!J40+FC_OTH_HH_RF_E!J40+FC_OTH_HH_WM_E!J40+FC_OTH_HH_DR_E!J40+FC_OTH_HH_DW_E!J40+FC_OTH_HH_TV_E!J40+FC_OTH_HH_IT_E!J40+FC_OTH_HH_LI_E!J40+FC_OTH_HH_OA_E!J40</f>
        <v>0</v>
      </c>
      <c r="K40" s="10">
        <f>FC_OTH_HH_SH_E!K40+FC_OTH_HH_SC_E!K40+FC_OTH_HH_WH_E!K40+FC_OTH_HH_CO_E!K40+FC_OTH_HH_RF_E!K40+FC_OTH_HH_WM_E!K40+FC_OTH_HH_DR_E!K40+FC_OTH_HH_DW_E!K40+FC_OTH_HH_TV_E!K40+FC_OTH_HH_IT_E!K40+FC_OTH_HH_LI_E!K40+FC_OTH_HH_OA_E!K40</f>
        <v>0</v>
      </c>
      <c r="L40" s="10">
        <f>FC_OTH_HH_SH_E!L40+FC_OTH_HH_SC_E!L40+FC_OTH_HH_WH_E!L40+FC_OTH_HH_CO_E!L40+FC_OTH_HH_RF_E!L40+FC_OTH_HH_WM_E!L40+FC_OTH_HH_DR_E!L40+FC_OTH_HH_DW_E!L40+FC_OTH_HH_TV_E!L40+FC_OTH_HH_IT_E!L40+FC_OTH_HH_LI_E!L40+FC_OTH_HH_OA_E!L40</f>
        <v>0</v>
      </c>
      <c r="M40" s="10">
        <f>FC_OTH_HH_SH_E!M40+FC_OTH_HH_SC_E!M40+FC_OTH_HH_WH_E!M40+FC_OTH_HH_CO_E!M40+FC_OTH_HH_RF_E!M40+FC_OTH_HH_WM_E!M40+FC_OTH_HH_DR_E!M40+FC_OTH_HH_DW_E!M40+FC_OTH_HH_TV_E!M40+FC_OTH_HH_IT_E!M40+FC_OTH_HH_LI_E!M40+FC_OTH_HH_OA_E!M40</f>
        <v>0</v>
      </c>
      <c r="N40" s="10">
        <f>FC_OTH_HH_SH_E!N40+FC_OTH_HH_SC_E!N40+FC_OTH_HH_WH_E!N40+FC_OTH_HH_CO_E!N40+FC_OTH_HH_RF_E!N40+FC_OTH_HH_WM_E!N40+FC_OTH_HH_DR_E!N40+FC_OTH_HH_DW_E!N40+FC_OTH_HH_TV_E!N40+FC_OTH_HH_IT_E!N40+FC_OTH_HH_LI_E!N40+FC_OTH_HH_OA_E!N40</f>
        <v>0</v>
      </c>
      <c r="O40" s="10">
        <f>FC_OTH_HH_SH_E!O40+FC_OTH_HH_SC_E!O40+FC_OTH_HH_WH_E!O40+FC_OTH_HH_CO_E!O40+FC_OTH_HH_RF_E!O40+FC_OTH_HH_WM_E!O40+FC_OTH_HH_DR_E!O40+FC_OTH_HH_DW_E!O40+FC_OTH_HH_TV_E!O40+FC_OTH_HH_IT_E!O40+FC_OTH_HH_LI_E!O40+FC_OTH_HH_OA_E!O40</f>
        <v>0</v>
      </c>
      <c r="P40" s="10">
        <f>FC_OTH_HH_SH_E!P40+FC_OTH_HH_SC_E!P40+FC_OTH_HH_WH_E!P40+FC_OTH_HH_CO_E!P40+FC_OTH_HH_RF_E!P40+FC_OTH_HH_WM_E!P40+FC_OTH_HH_DR_E!P40+FC_OTH_HH_DW_E!P40+FC_OTH_HH_TV_E!P40+FC_OTH_HH_IT_E!P40+FC_OTH_HH_LI_E!P40+FC_OTH_HH_OA_E!P40</f>
        <v>0</v>
      </c>
      <c r="Q40" s="10">
        <f>FC_OTH_HH_SH_E!Q40+FC_OTH_HH_SC_E!Q40+FC_OTH_HH_WH_E!Q40+FC_OTH_HH_CO_E!Q40+FC_OTH_HH_RF_E!Q40+FC_OTH_HH_WM_E!Q40+FC_OTH_HH_DR_E!Q40+FC_OTH_HH_DW_E!Q40+FC_OTH_HH_TV_E!Q40+FC_OTH_HH_IT_E!Q40+FC_OTH_HH_LI_E!Q40+FC_OTH_HH_OA_E!Q40</f>
        <v>0</v>
      </c>
      <c r="R40" s="10">
        <f>FC_OTH_HH_SH_E!R40+FC_OTH_HH_SC_E!R40+FC_OTH_HH_WH_E!R40+FC_OTH_HH_CO_E!R40+FC_OTH_HH_RF_E!R40+FC_OTH_HH_WM_E!R40+FC_OTH_HH_DR_E!R40+FC_OTH_HH_DW_E!R40+FC_OTH_HH_TV_E!R40+FC_OTH_HH_IT_E!R40+FC_OTH_HH_LI_E!R40+FC_OTH_HH_OA_E!R40</f>
        <v>0</v>
      </c>
      <c r="S40" s="10">
        <f>FC_OTH_HH_SH_E!S40+FC_OTH_HH_SC_E!S40+FC_OTH_HH_WH_E!S40+FC_OTH_HH_CO_E!S40+FC_OTH_HH_RF_E!S40+FC_OTH_HH_WM_E!S40+FC_OTH_HH_DR_E!S40+FC_OTH_HH_DW_E!S40+FC_OTH_HH_TV_E!S40+FC_OTH_HH_IT_E!S40+FC_OTH_HH_LI_E!S40+FC_OTH_HH_OA_E!S40</f>
        <v>0</v>
      </c>
      <c r="T40" s="10">
        <f>FC_OTH_HH_SH_E!T40+FC_OTH_HH_SC_E!T40+FC_OTH_HH_WH_E!T40+FC_OTH_HH_CO_E!T40+FC_OTH_HH_RF_E!T40+FC_OTH_HH_WM_E!T40+FC_OTH_HH_DR_E!T40+FC_OTH_HH_DW_E!T40+FC_OTH_HH_TV_E!T40+FC_OTH_HH_IT_E!T40+FC_OTH_HH_LI_E!T40+FC_OTH_HH_OA_E!T40</f>
        <v>0</v>
      </c>
      <c r="U40" s="10">
        <f>FC_OTH_HH_SH_E!U40+FC_OTH_HH_SC_E!U40+FC_OTH_HH_WH_E!U40+FC_OTH_HH_CO_E!U40+FC_OTH_HH_RF_E!U40+FC_OTH_HH_WM_E!U40+FC_OTH_HH_DR_E!U40+FC_OTH_HH_DW_E!U40+FC_OTH_HH_TV_E!U40+FC_OTH_HH_IT_E!U40+FC_OTH_HH_LI_E!U40+FC_OTH_HH_OA_E!U40</f>
        <v>0</v>
      </c>
      <c r="V40" s="10">
        <f>FC_OTH_HH_SH_E!V40+FC_OTH_HH_SC_E!V40+FC_OTH_HH_WH_E!V40+FC_OTH_HH_CO_E!V40+FC_OTH_HH_RF_E!V40+FC_OTH_HH_WM_E!V40+FC_OTH_HH_DR_E!V40+FC_OTH_HH_DW_E!V40+FC_OTH_HH_TV_E!V40+FC_OTH_HH_IT_E!V40+FC_OTH_HH_LI_E!V40+FC_OTH_HH_OA_E!V40</f>
        <v>0</v>
      </c>
      <c r="W40" s="10">
        <f>FC_OTH_HH_SH_E!W40+FC_OTH_HH_SC_E!W40+FC_OTH_HH_WH_E!W40+FC_OTH_HH_CO_E!W40+FC_OTH_HH_RF_E!W40+FC_OTH_HH_WM_E!W40+FC_OTH_HH_DR_E!W40+FC_OTH_HH_DW_E!W40+FC_OTH_HH_TV_E!W40+FC_OTH_HH_IT_E!W40+FC_OTH_HH_LI_E!W40+FC_OTH_HH_OA_E!W40</f>
        <v>0</v>
      </c>
      <c r="X40" s="10">
        <f>FC_OTH_HH_SH_E!X40+FC_OTH_HH_SC_E!X40+FC_OTH_HH_WH_E!X40+FC_OTH_HH_CO_E!X40+FC_OTH_HH_RF_E!X40+FC_OTH_HH_WM_E!X40+FC_OTH_HH_DR_E!X40+FC_OTH_HH_DW_E!X40+FC_OTH_HH_TV_E!X40+FC_OTH_HH_IT_E!X40+FC_OTH_HH_LI_E!X40+FC_OTH_HH_OA_E!X40</f>
        <v>0</v>
      </c>
    </row>
    <row r="41" spans="1:24" ht="11.25" customHeight="1" x14ac:dyDescent="0.2">
      <c r="A41" s="41" t="s">
        <v>69</v>
      </c>
      <c r="B41" s="9" t="s">
        <v>70</v>
      </c>
      <c r="C41" s="10">
        <f>FC_OTH_HH_SH_E!C41+FC_OTH_HH_SC_E!C41+FC_OTH_HH_WH_E!C41+FC_OTH_HH_CO_E!C41+FC_OTH_HH_RF_E!C41+FC_OTH_HH_WM_E!C41+FC_OTH_HH_DR_E!C41+FC_OTH_HH_DW_E!C41+FC_OTH_HH_TV_E!C41+FC_OTH_HH_IT_E!C41+FC_OTH_HH_LI_E!C41+FC_OTH_HH_OA_E!C41</f>
        <v>12.35313843508168</v>
      </c>
      <c r="D41" s="10">
        <f>FC_OTH_HH_SH_E!D41+FC_OTH_HH_SC_E!D41+FC_OTH_HH_WH_E!D41+FC_OTH_HH_CO_E!D41+FC_OTH_HH_RF_E!D41+FC_OTH_HH_WM_E!D41+FC_OTH_HH_DR_E!D41+FC_OTH_HH_DW_E!D41+FC_OTH_HH_TV_E!D41+FC_OTH_HH_IT_E!D41+FC_OTH_HH_LI_E!D41+FC_OTH_HH_OA_E!D41</f>
        <v>11.32364574376612</v>
      </c>
      <c r="E41" s="10">
        <f>FC_OTH_HH_SH_E!E41+FC_OTH_HH_SC_E!E41+FC_OTH_HH_WH_E!E41+FC_OTH_HH_CO_E!E41+FC_OTH_HH_RF_E!E41+FC_OTH_HH_WM_E!E41+FC_OTH_HH_DR_E!E41+FC_OTH_HH_DW_E!E41+FC_OTH_HH_TV_E!E41+FC_OTH_HH_IT_E!E41+FC_OTH_HH_LI_E!E41+FC_OTH_HH_OA_E!E41</f>
        <v>10.294239036973339</v>
      </c>
      <c r="F41" s="10">
        <f>FC_OTH_HH_SH_E!F41+FC_OTH_HH_SC_E!F41+FC_OTH_HH_WH_E!F41+FC_OTH_HH_CO_E!F41+FC_OTH_HH_RF_E!F41+FC_OTH_HH_WM_E!F41+FC_OTH_HH_DR_E!F41+FC_OTH_HH_DW_E!F41+FC_OTH_HH_TV_E!F41+FC_OTH_HH_IT_E!F41+FC_OTH_HH_LI_E!F41+FC_OTH_HH_OA_E!F41</f>
        <v>9.2648323301805675</v>
      </c>
      <c r="G41" s="10">
        <f>FC_OTH_HH_SH_E!G41+FC_OTH_HH_SC_E!G41+FC_OTH_HH_WH_E!G41+FC_OTH_HH_CO_E!G41+FC_OTH_HH_RF_E!G41+FC_OTH_HH_WM_E!G41+FC_OTH_HH_DR_E!G41+FC_OTH_HH_DW_E!G41+FC_OTH_HH_TV_E!G41+FC_OTH_HH_IT_E!G41+FC_OTH_HH_LI_E!G41+FC_OTH_HH_OA_E!G41</f>
        <v>9.2648323301805675</v>
      </c>
      <c r="H41" s="10">
        <f>FC_OTH_HH_SH_E!H41+FC_OTH_HH_SC_E!H41+FC_OTH_HH_WH_E!H41+FC_OTH_HH_CO_E!H41+FC_OTH_HH_RF_E!H41+FC_OTH_HH_WM_E!H41+FC_OTH_HH_DR_E!H41+FC_OTH_HH_DW_E!H41+FC_OTH_HH_TV_E!H41+FC_OTH_HH_IT_E!H41+FC_OTH_HH_LI_E!H41+FC_OTH_HH_OA_E!H41</f>
        <v>8.2354256233877905</v>
      </c>
      <c r="I41" s="10">
        <f>FC_OTH_HH_SH_E!I41+FC_OTH_HH_SC_E!I41+FC_OTH_HH_WH_E!I41+FC_OTH_HH_CO_E!I41+FC_OTH_HH_RF_E!I41+FC_OTH_HH_WM_E!I41+FC_OTH_HH_DR_E!I41+FC_OTH_HH_DW_E!I41+FC_OTH_HH_TV_E!I41+FC_OTH_HH_IT_E!I41+FC_OTH_HH_LI_E!I41+FC_OTH_HH_OA_E!I41</f>
        <v>7.2060189165950126</v>
      </c>
      <c r="J41" s="10">
        <f>FC_OTH_HH_SH_E!J41+FC_OTH_HH_SC_E!J41+FC_OTH_HH_WH_E!J41+FC_OTH_HH_CO_E!J41+FC_OTH_HH_RF_E!J41+FC_OTH_HH_WM_E!J41+FC_OTH_HH_DR_E!J41+FC_OTH_HH_DW_E!J41+FC_OTH_HH_TV_E!J41+FC_OTH_HH_IT_E!J41+FC_OTH_HH_LI_E!J41+FC_OTH_HH_OA_E!J41</f>
        <v>7.2060189165950126</v>
      </c>
      <c r="K41" s="10">
        <f>FC_OTH_HH_SH_E!K41+FC_OTH_HH_SC_E!K41+FC_OTH_HH_WH_E!K41+FC_OTH_HH_CO_E!K41+FC_OTH_HH_RF_E!K41+FC_OTH_HH_WM_E!K41+FC_OTH_HH_DR_E!K41+FC_OTH_HH_DW_E!K41+FC_OTH_HH_TV_E!K41+FC_OTH_HH_IT_E!K41+FC_OTH_HH_LI_E!K41+FC_OTH_HH_OA_E!K41</f>
        <v>7.2060189165950126</v>
      </c>
      <c r="L41" s="10">
        <f>FC_OTH_HH_SH_E!L41+FC_OTH_HH_SC_E!L41+FC_OTH_HH_WH_E!L41+FC_OTH_HH_CO_E!L41+FC_OTH_HH_RF_E!L41+FC_OTH_HH_WM_E!L41+FC_OTH_HH_DR_E!L41+FC_OTH_HH_DW_E!L41+FC_OTH_HH_TV_E!L41+FC_OTH_HH_IT_E!L41+FC_OTH_HH_LI_E!L41+FC_OTH_HH_OA_E!L41</f>
        <v>7.2060189165950126</v>
      </c>
      <c r="M41" s="10">
        <f>FC_OTH_HH_SH_E!M41+FC_OTH_HH_SC_E!M41+FC_OTH_HH_WH_E!M41+FC_OTH_HH_CO_E!M41+FC_OTH_HH_RF_E!M41+FC_OTH_HH_WM_E!M41+FC_OTH_HH_DR_E!M41+FC_OTH_HH_DW_E!M41+FC_OTH_HH_TV_E!M41+FC_OTH_HH_IT_E!M41+FC_OTH_HH_LI_E!M41+FC_OTH_HH_OA_E!M41</f>
        <v>7.2060189165950108</v>
      </c>
      <c r="N41" s="10">
        <f>FC_OTH_HH_SH_E!N41+FC_OTH_HH_SC_E!N41+FC_OTH_HH_WH_E!N41+FC_OTH_HH_CO_E!N41+FC_OTH_HH_RF_E!N41+FC_OTH_HH_WM_E!N41+FC_OTH_HH_DR_E!N41+FC_OTH_HH_DW_E!N41+FC_OTH_HH_TV_E!N41+FC_OTH_HH_IT_E!N41+FC_OTH_HH_LI_E!N41+FC_OTH_HH_OA_E!N41</f>
        <v>6.1765262252794511</v>
      </c>
      <c r="O41" s="10">
        <f>FC_OTH_HH_SH_E!O41+FC_OTH_HH_SC_E!O41+FC_OTH_HH_WH_E!O41+FC_OTH_HH_CO_E!O41+FC_OTH_HH_RF_E!O41+FC_OTH_HH_WM_E!O41+FC_OTH_HH_DR_E!O41+FC_OTH_HH_DW_E!O41+FC_OTH_HH_TV_E!O41+FC_OTH_HH_IT_E!O41+FC_OTH_HH_LI_E!O41+FC_OTH_HH_OA_E!O41</f>
        <v>6.1765262252794457</v>
      </c>
      <c r="P41" s="10">
        <f>FC_OTH_HH_SH_E!P41+FC_OTH_HH_SC_E!P41+FC_OTH_HH_WH_E!P41+FC_OTH_HH_CO_E!P41+FC_OTH_HH_RF_E!P41+FC_OTH_HH_WM_E!P41+FC_OTH_HH_DR_E!P41+FC_OTH_HH_DW_E!P41+FC_OTH_HH_TV_E!P41+FC_OTH_HH_IT_E!P41+FC_OTH_HH_LI_E!P41+FC_OTH_HH_OA_E!P41</f>
        <v>6.1765262252794457</v>
      </c>
      <c r="Q41" s="10">
        <f>FC_OTH_HH_SH_E!Q41+FC_OTH_HH_SC_E!Q41+FC_OTH_HH_WH_E!Q41+FC_OTH_HH_CO_E!Q41+FC_OTH_HH_RF_E!Q41+FC_OTH_HH_WM_E!Q41+FC_OTH_HH_DR_E!Q41+FC_OTH_HH_DW_E!Q41+FC_OTH_HH_TV_E!Q41+FC_OTH_HH_IT_E!Q41+FC_OTH_HH_LI_E!Q41+FC_OTH_HH_OA_E!Q41</f>
        <v>6.1765262252794519</v>
      </c>
      <c r="R41" s="10">
        <f>FC_OTH_HH_SH_E!R41+FC_OTH_HH_SC_E!R41+FC_OTH_HH_WH_E!R41+FC_OTH_HH_CO_E!R41+FC_OTH_HH_RF_E!R41+FC_OTH_HH_WM_E!R41+FC_OTH_HH_DR_E!R41+FC_OTH_HH_DW_E!R41+FC_OTH_HH_TV_E!R41+FC_OTH_HH_IT_E!R41+FC_OTH_HH_LI_E!R41+FC_OTH_HH_OA_E!R41</f>
        <v>6.2085124677558081</v>
      </c>
      <c r="S41" s="10">
        <f>FC_OTH_HH_SH_E!S41+FC_OTH_HH_SC_E!S41+FC_OTH_HH_WH_E!S41+FC_OTH_HH_CO_E!S41+FC_OTH_HH_RF_E!S41+FC_OTH_HH_WM_E!S41+FC_OTH_HH_DR_E!S41+FC_OTH_HH_DW_E!S41+FC_OTH_HH_TV_E!S41+FC_OTH_HH_IT_E!S41+FC_OTH_HH_LI_E!S41+FC_OTH_HH_OA_E!S41</f>
        <v>5.9963886500429942</v>
      </c>
      <c r="T41" s="10">
        <f>FC_OTH_HH_SH_E!T41+FC_OTH_HH_SC_E!T41+FC_OTH_HH_WH_E!T41+FC_OTH_HH_CO_E!T41+FC_OTH_HH_RF_E!T41+FC_OTH_HH_WM_E!T41+FC_OTH_HH_DR_E!T41+FC_OTH_HH_DW_E!T41+FC_OTH_HH_TV_E!T41+FC_OTH_HH_IT_E!T41+FC_OTH_HH_LI_E!T41+FC_OTH_HH_OA_E!T41</f>
        <v>5.8986242476354258</v>
      </c>
      <c r="U41" s="10">
        <f>FC_OTH_HH_SH_E!U41+FC_OTH_HH_SC_E!U41+FC_OTH_HH_WH_E!U41+FC_OTH_HH_CO_E!U41+FC_OTH_HH_RF_E!U41+FC_OTH_HH_WM_E!U41+FC_OTH_HH_DR_E!U41+FC_OTH_HH_DW_E!U41+FC_OTH_HH_TV_E!U41+FC_OTH_HH_IT_E!U41+FC_OTH_HH_LI_E!U41+FC_OTH_HH_OA_E!U41</f>
        <v>5.7390369733448008</v>
      </c>
      <c r="V41" s="10">
        <f>FC_OTH_HH_SH_E!V41+FC_OTH_HH_SC_E!V41+FC_OTH_HH_WH_E!V41+FC_OTH_HH_CO_E!V41+FC_OTH_HH_RF_E!V41+FC_OTH_HH_WM_E!V41+FC_OTH_HH_DR_E!V41+FC_OTH_HH_DW_E!V41+FC_OTH_HH_TV_E!V41+FC_OTH_HH_IT_E!V41+FC_OTH_HH_LI_E!V41+FC_OTH_HH_OA_E!V41</f>
        <v>5.6175408426483235</v>
      </c>
      <c r="W41" s="10">
        <f>FC_OTH_HH_SH_E!W41+FC_OTH_HH_SC_E!W41+FC_OTH_HH_WH_E!W41+FC_OTH_HH_CO_E!W41+FC_OTH_HH_RF_E!W41+FC_OTH_HH_WM_E!W41+FC_OTH_HH_DR_E!W41+FC_OTH_HH_DW_E!W41+FC_OTH_HH_TV_E!W41+FC_OTH_HH_IT_E!W41+FC_OTH_HH_LI_E!W41+FC_OTH_HH_OA_E!W41</f>
        <v>5.4981943250215002</v>
      </c>
      <c r="X41" s="10">
        <f>FC_OTH_HH_SH_E!X41+FC_OTH_HH_SC_E!X41+FC_OTH_HH_WH_E!X41+FC_OTH_HH_CO_E!X41+FC_OTH_HH_RF_E!X41+FC_OTH_HH_WM_E!X41+FC_OTH_HH_DR_E!X41+FC_OTH_HH_DW_E!X41+FC_OTH_HH_TV_E!X41+FC_OTH_HH_IT_E!X41+FC_OTH_HH_LI_E!X41+FC_OTH_HH_OA_E!X41</f>
        <v>5.3818572656921742</v>
      </c>
    </row>
    <row r="42" spans="1:24" ht="11.25" customHeight="1" x14ac:dyDescent="0.2">
      <c r="A42" s="41" t="s">
        <v>71</v>
      </c>
      <c r="B42" s="9" t="s">
        <v>72</v>
      </c>
      <c r="C42" s="10">
        <f>FC_OTH_HH_SH_E!C42+FC_OTH_HH_SC_E!C42+FC_OTH_HH_WH_E!C42+FC_OTH_HH_CO_E!C42+FC_OTH_HH_RF_E!C42+FC_OTH_HH_WM_E!C42+FC_OTH_HH_DR_E!C42+FC_OTH_HH_DW_E!C42+FC_OTH_HH_TV_E!C42+FC_OTH_HH_IT_E!C42+FC_OTH_HH_LI_E!C42+FC_OTH_HH_OA_E!C42</f>
        <v>0</v>
      </c>
      <c r="D42" s="10">
        <f>FC_OTH_HH_SH_E!D42+FC_OTH_HH_SC_E!D42+FC_OTH_HH_WH_E!D42+FC_OTH_HH_CO_E!D42+FC_OTH_HH_RF_E!D42+FC_OTH_HH_WM_E!D42+FC_OTH_HH_DR_E!D42+FC_OTH_HH_DW_E!D42+FC_OTH_HH_TV_E!D42+FC_OTH_HH_IT_E!D42+FC_OTH_HH_LI_E!D42+FC_OTH_HH_OA_E!D42</f>
        <v>0</v>
      </c>
      <c r="E42" s="10">
        <f>FC_OTH_HH_SH_E!E42+FC_OTH_HH_SC_E!E42+FC_OTH_HH_WH_E!E42+FC_OTH_HH_CO_E!E42+FC_OTH_HH_RF_E!E42+FC_OTH_HH_WM_E!E42+FC_OTH_HH_DR_E!E42+FC_OTH_HH_DW_E!E42+FC_OTH_HH_TV_E!E42+FC_OTH_HH_IT_E!E42+FC_OTH_HH_LI_E!E42+FC_OTH_HH_OA_E!E42</f>
        <v>0</v>
      </c>
      <c r="F42" s="10">
        <f>FC_OTH_HH_SH_E!F42+FC_OTH_HH_SC_E!F42+FC_OTH_HH_WH_E!F42+FC_OTH_HH_CO_E!F42+FC_OTH_HH_RF_E!F42+FC_OTH_HH_WM_E!F42+FC_OTH_HH_DR_E!F42+FC_OTH_HH_DW_E!F42+FC_OTH_HH_TV_E!F42+FC_OTH_HH_IT_E!F42+FC_OTH_HH_LI_E!F42+FC_OTH_HH_OA_E!F42</f>
        <v>0</v>
      </c>
      <c r="G42" s="10">
        <f>FC_OTH_HH_SH_E!G42+FC_OTH_HH_SC_E!G42+FC_OTH_HH_WH_E!G42+FC_OTH_HH_CO_E!G42+FC_OTH_HH_RF_E!G42+FC_OTH_HH_WM_E!G42+FC_OTH_HH_DR_E!G42+FC_OTH_HH_DW_E!G42+FC_OTH_HH_TV_E!G42+FC_OTH_HH_IT_E!G42+FC_OTH_HH_LI_E!G42+FC_OTH_HH_OA_E!G42</f>
        <v>0</v>
      </c>
      <c r="H42" s="10">
        <f>FC_OTH_HH_SH_E!H42+FC_OTH_HH_SC_E!H42+FC_OTH_HH_WH_E!H42+FC_OTH_HH_CO_E!H42+FC_OTH_HH_RF_E!H42+FC_OTH_HH_WM_E!H42+FC_OTH_HH_DR_E!H42+FC_OTH_HH_DW_E!H42+FC_OTH_HH_TV_E!H42+FC_OTH_HH_IT_E!H42+FC_OTH_HH_LI_E!H42+FC_OTH_HH_OA_E!H42</f>
        <v>0</v>
      </c>
      <c r="I42" s="10">
        <f>FC_OTH_HH_SH_E!I42+FC_OTH_HH_SC_E!I42+FC_OTH_HH_WH_E!I42+FC_OTH_HH_CO_E!I42+FC_OTH_HH_RF_E!I42+FC_OTH_HH_WM_E!I42+FC_OTH_HH_DR_E!I42+FC_OTH_HH_DW_E!I42+FC_OTH_HH_TV_E!I42+FC_OTH_HH_IT_E!I42+FC_OTH_HH_LI_E!I42+FC_OTH_HH_OA_E!I42</f>
        <v>0</v>
      </c>
      <c r="J42" s="10">
        <f>FC_OTH_HH_SH_E!J42+FC_OTH_HH_SC_E!J42+FC_OTH_HH_WH_E!J42+FC_OTH_HH_CO_E!J42+FC_OTH_HH_RF_E!J42+FC_OTH_HH_WM_E!J42+FC_OTH_HH_DR_E!J42+FC_OTH_HH_DW_E!J42+FC_OTH_HH_TV_E!J42+FC_OTH_HH_IT_E!J42+FC_OTH_HH_LI_E!J42+FC_OTH_HH_OA_E!J42</f>
        <v>0</v>
      </c>
      <c r="K42" s="10">
        <f>FC_OTH_HH_SH_E!K42+FC_OTH_HH_SC_E!K42+FC_OTH_HH_WH_E!K42+FC_OTH_HH_CO_E!K42+FC_OTH_HH_RF_E!K42+FC_OTH_HH_WM_E!K42+FC_OTH_HH_DR_E!K42+FC_OTH_HH_DW_E!K42+FC_OTH_HH_TV_E!K42+FC_OTH_HH_IT_E!K42+FC_OTH_HH_LI_E!K42+FC_OTH_HH_OA_E!K42</f>
        <v>0</v>
      </c>
      <c r="L42" s="10">
        <f>FC_OTH_HH_SH_E!L42+FC_OTH_HH_SC_E!L42+FC_OTH_HH_WH_E!L42+FC_OTH_HH_CO_E!L42+FC_OTH_HH_RF_E!L42+FC_OTH_HH_WM_E!L42+FC_OTH_HH_DR_E!L42+FC_OTH_HH_DW_E!L42+FC_OTH_HH_TV_E!L42+FC_OTH_HH_IT_E!L42+FC_OTH_HH_LI_E!L42+FC_OTH_HH_OA_E!L42</f>
        <v>0</v>
      </c>
      <c r="M42" s="10">
        <f>FC_OTH_HH_SH_E!M42+FC_OTH_HH_SC_E!M42+FC_OTH_HH_WH_E!M42+FC_OTH_HH_CO_E!M42+FC_OTH_HH_RF_E!M42+FC_OTH_HH_WM_E!M42+FC_OTH_HH_DR_E!M42+FC_OTH_HH_DW_E!M42+FC_OTH_HH_TV_E!M42+FC_OTH_HH_IT_E!M42+FC_OTH_HH_LI_E!M42+FC_OTH_HH_OA_E!M42</f>
        <v>0</v>
      </c>
      <c r="N42" s="10">
        <f>FC_OTH_HH_SH_E!N42+FC_OTH_HH_SC_E!N42+FC_OTH_HH_WH_E!N42+FC_OTH_HH_CO_E!N42+FC_OTH_HH_RF_E!N42+FC_OTH_HH_WM_E!N42+FC_OTH_HH_DR_E!N42+FC_OTH_HH_DW_E!N42+FC_OTH_HH_TV_E!N42+FC_OTH_HH_IT_E!N42+FC_OTH_HH_LI_E!N42+FC_OTH_HH_OA_E!N42</f>
        <v>0</v>
      </c>
      <c r="O42" s="10">
        <f>FC_OTH_HH_SH_E!O42+FC_OTH_HH_SC_E!O42+FC_OTH_HH_WH_E!O42+FC_OTH_HH_CO_E!O42+FC_OTH_HH_RF_E!O42+FC_OTH_HH_WM_E!O42+FC_OTH_HH_DR_E!O42+FC_OTH_HH_DW_E!O42+FC_OTH_HH_TV_E!O42+FC_OTH_HH_IT_E!O42+FC_OTH_HH_LI_E!O42+FC_OTH_HH_OA_E!O42</f>
        <v>0</v>
      </c>
      <c r="P42" s="10">
        <f>FC_OTH_HH_SH_E!P42+FC_OTH_HH_SC_E!P42+FC_OTH_HH_WH_E!P42+FC_OTH_HH_CO_E!P42+FC_OTH_HH_RF_E!P42+FC_OTH_HH_WM_E!P42+FC_OTH_HH_DR_E!P42+FC_OTH_HH_DW_E!P42+FC_OTH_HH_TV_E!P42+FC_OTH_HH_IT_E!P42+FC_OTH_HH_LI_E!P42+FC_OTH_HH_OA_E!P42</f>
        <v>0</v>
      </c>
      <c r="Q42" s="10">
        <f>FC_OTH_HH_SH_E!Q42+FC_OTH_HH_SC_E!Q42+FC_OTH_HH_WH_E!Q42+FC_OTH_HH_CO_E!Q42+FC_OTH_HH_RF_E!Q42+FC_OTH_HH_WM_E!Q42+FC_OTH_HH_DR_E!Q42+FC_OTH_HH_DW_E!Q42+FC_OTH_HH_TV_E!Q42+FC_OTH_HH_IT_E!Q42+FC_OTH_HH_LI_E!Q42+FC_OTH_HH_OA_E!Q42</f>
        <v>0</v>
      </c>
      <c r="R42" s="10">
        <f>FC_OTH_HH_SH_E!R42+FC_OTH_HH_SC_E!R42+FC_OTH_HH_WH_E!R42+FC_OTH_HH_CO_E!R42+FC_OTH_HH_RF_E!R42+FC_OTH_HH_WM_E!R42+FC_OTH_HH_DR_E!R42+FC_OTH_HH_DW_E!R42+FC_OTH_HH_TV_E!R42+FC_OTH_HH_IT_E!R42+FC_OTH_HH_LI_E!R42+FC_OTH_HH_OA_E!R42</f>
        <v>0</v>
      </c>
      <c r="S42" s="10">
        <f>FC_OTH_HH_SH_E!S42+FC_OTH_HH_SC_E!S42+FC_OTH_HH_WH_E!S42+FC_OTH_HH_CO_E!S42+FC_OTH_HH_RF_E!S42+FC_OTH_HH_WM_E!S42+FC_OTH_HH_DR_E!S42+FC_OTH_HH_DW_E!S42+FC_OTH_HH_TV_E!S42+FC_OTH_HH_IT_E!S42+FC_OTH_HH_LI_E!S42+FC_OTH_HH_OA_E!S42</f>
        <v>0</v>
      </c>
      <c r="T42" s="10">
        <f>FC_OTH_HH_SH_E!T42+FC_OTH_HH_SC_E!T42+FC_OTH_HH_WH_E!T42+FC_OTH_HH_CO_E!T42+FC_OTH_HH_RF_E!T42+FC_OTH_HH_WM_E!T42+FC_OTH_HH_DR_E!T42+FC_OTH_HH_DW_E!T42+FC_OTH_HH_TV_E!T42+FC_OTH_HH_IT_E!T42+FC_OTH_HH_LI_E!T42+FC_OTH_HH_OA_E!T42</f>
        <v>0</v>
      </c>
      <c r="U42" s="10">
        <f>FC_OTH_HH_SH_E!U42+FC_OTH_HH_SC_E!U42+FC_OTH_HH_WH_E!U42+FC_OTH_HH_CO_E!U42+FC_OTH_HH_RF_E!U42+FC_OTH_HH_WM_E!U42+FC_OTH_HH_DR_E!U42+FC_OTH_HH_DW_E!U42+FC_OTH_HH_TV_E!U42+FC_OTH_HH_IT_E!U42+FC_OTH_HH_LI_E!U42+FC_OTH_HH_OA_E!U42</f>
        <v>0</v>
      </c>
      <c r="V42" s="10">
        <f>FC_OTH_HH_SH_E!V42+FC_OTH_HH_SC_E!V42+FC_OTH_HH_WH_E!V42+FC_OTH_HH_CO_E!V42+FC_OTH_HH_RF_E!V42+FC_OTH_HH_WM_E!V42+FC_OTH_HH_DR_E!V42+FC_OTH_HH_DW_E!V42+FC_OTH_HH_TV_E!V42+FC_OTH_HH_IT_E!V42+FC_OTH_HH_LI_E!V42+FC_OTH_HH_OA_E!V42</f>
        <v>0</v>
      </c>
      <c r="W42" s="10">
        <f>FC_OTH_HH_SH_E!W42+FC_OTH_HH_SC_E!W42+FC_OTH_HH_WH_E!W42+FC_OTH_HH_CO_E!W42+FC_OTH_HH_RF_E!W42+FC_OTH_HH_WM_E!W42+FC_OTH_HH_DR_E!W42+FC_OTH_HH_DW_E!W42+FC_OTH_HH_TV_E!W42+FC_OTH_HH_IT_E!W42+FC_OTH_HH_LI_E!W42+FC_OTH_HH_OA_E!W42</f>
        <v>0</v>
      </c>
      <c r="X42" s="10">
        <f>FC_OTH_HH_SH_E!X42+FC_OTH_HH_SC_E!X42+FC_OTH_HH_WH_E!X42+FC_OTH_HH_CO_E!X42+FC_OTH_HH_RF_E!X42+FC_OTH_HH_WM_E!X42+FC_OTH_HH_DR_E!X42+FC_OTH_HH_DW_E!X42+FC_OTH_HH_TV_E!X42+FC_OTH_HH_IT_E!X42+FC_OTH_HH_LI_E!X42+FC_OTH_HH_OA_E!X42</f>
        <v>0</v>
      </c>
    </row>
    <row r="43" spans="1:24" ht="11.25" customHeight="1" x14ac:dyDescent="0.2">
      <c r="A43" s="41" t="s">
        <v>73</v>
      </c>
      <c r="B43" s="9" t="s">
        <v>74</v>
      </c>
      <c r="C43" s="10">
        <f>FC_OTH_HH_SH_E!C43+FC_OTH_HH_SC_E!C43+FC_OTH_HH_WH_E!C43+FC_OTH_HH_CO_E!C43+FC_OTH_HH_RF_E!C43+FC_OTH_HH_WM_E!C43+FC_OTH_HH_DR_E!C43+FC_OTH_HH_DW_E!C43+FC_OTH_HH_TV_E!C43+FC_OTH_HH_IT_E!C43+FC_OTH_HH_LI_E!C43+FC_OTH_HH_OA_E!C43</f>
        <v>39.118142734307817</v>
      </c>
      <c r="D43" s="10">
        <f>FC_OTH_HH_SH_E!D43+FC_OTH_HH_SC_E!D43+FC_OTH_HH_WH_E!D43+FC_OTH_HH_CO_E!D43+FC_OTH_HH_RF_E!D43+FC_OTH_HH_WM_E!D43+FC_OTH_HH_DR_E!D43+FC_OTH_HH_DW_E!D43+FC_OTH_HH_TV_E!D43+FC_OTH_HH_IT_E!D43+FC_OTH_HH_LI_E!D43+FC_OTH_HH_OA_E!D43</f>
        <v>33.971023215821162</v>
      </c>
      <c r="E43" s="10">
        <f>FC_OTH_HH_SH_E!E43+FC_OTH_HH_SC_E!E43+FC_OTH_HH_WH_E!E43+FC_OTH_HH_CO_E!E43+FC_OTH_HH_RF_E!E43+FC_OTH_HH_WM_E!E43+FC_OTH_HH_DR_E!E43+FC_OTH_HH_DW_E!E43+FC_OTH_HH_TV_E!E43+FC_OTH_HH_IT_E!E43+FC_OTH_HH_LI_E!E43+FC_OTH_HH_OA_E!E43</f>
        <v>28.82390369733448</v>
      </c>
      <c r="F43" s="10">
        <f>FC_OTH_HH_SH_E!F43+FC_OTH_HH_SC_E!F43+FC_OTH_HH_WH_E!F43+FC_OTH_HH_CO_E!F43+FC_OTH_HH_RF_E!F43+FC_OTH_HH_WM_E!F43+FC_OTH_HH_DR_E!F43+FC_OTH_HH_DW_E!F43+FC_OTH_HH_TV_E!F43+FC_OTH_HH_IT_E!F43+FC_OTH_HH_LI_E!F43+FC_OTH_HH_OA_E!F43</f>
        <v>23.6767841788478</v>
      </c>
      <c r="G43" s="10">
        <f>FC_OTH_HH_SH_E!G43+FC_OTH_HH_SC_E!G43+FC_OTH_HH_WH_E!G43+FC_OTH_HH_CO_E!G43+FC_OTH_HH_RF_E!G43+FC_OTH_HH_WM_E!G43+FC_OTH_HH_DR_E!G43+FC_OTH_HH_DW_E!G43+FC_OTH_HH_TV_E!G43+FC_OTH_HH_IT_E!G43+FC_OTH_HH_LI_E!G43+FC_OTH_HH_OA_E!G43</f>
        <v>17.500257953568351</v>
      </c>
      <c r="H43" s="10">
        <f>FC_OTH_HH_SH_E!H43+FC_OTH_HH_SC_E!H43+FC_OTH_HH_WH_E!H43+FC_OTH_HH_CO_E!H43+FC_OTH_HH_RF_E!H43+FC_OTH_HH_WM_E!H43+FC_OTH_HH_DR_E!H43+FC_OTH_HH_DW_E!H43+FC_OTH_HH_TV_E!H43+FC_OTH_HH_IT_E!H43+FC_OTH_HH_LI_E!H43+FC_OTH_HH_OA_E!H43</f>
        <v>12.35313843508168</v>
      </c>
      <c r="I43" s="10">
        <f>FC_OTH_HH_SH_E!I43+FC_OTH_HH_SC_E!I43+FC_OTH_HH_WH_E!I43+FC_OTH_HH_CO_E!I43+FC_OTH_HH_RF_E!I43+FC_OTH_HH_WM_E!I43+FC_OTH_HH_DR_E!I43+FC_OTH_HH_DW_E!I43+FC_OTH_HH_TV_E!I43+FC_OTH_HH_IT_E!I43+FC_OTH_HH_LI_E!I43+FC_OTH_HH_OA_E!I43</f>
        <v>7.2060189165950126</v>
      </c>
      <c r="J43" s="10">
        <f>FC_OTH_HH_SH_E!J43+FC_OTH_HH_SC_E!J43+FC_OTH_HH_WH_E!J43+FC_OTH_HH_CO_E!J43+FC_OTH_HH_RF_E!J43+FC_OTH_HH_WM_E!J43+FC_OTH_HH_DR_E!J43+FC_OTH_HH_DW_E!J43+FC_OTH_HH_TV_E!J43+FC_OTH_HH_IT_E!J43+FC_OTH_HH_LI_E!J43+FC_OTH_HH_OA_E!J43</f>
        <v>7.2060189165950126</v>
      </c>
      <c r="K43" s="10">
        <f>FC_OTH_HH_SH_E!K43+FC_OTH_HH_SC_E!K43+FC_OTH_HH_WH_E!K43+FC_OTH_HH_CO_E!K43+FC_OTH_HH_RF_E!K43+FC_OTH_HH_WM_E!K43+FC_OTH_HH_DR_E!K43+FC_OTH_HH_DW_E!K43+FC_OTH_HH_TV_E!K43+FC_OTH_HH_IT_E!K43+FC_OTH_HH_LI_E!K43+FC_OTH_HH_OA_E!K43</f>
        <v>7.2226999140154771</v>
      </c>
      <c r="L43" s="10">
        <f>FC_OTH_HH_SH_E!L43+FC_OTH_HH_SC_E!L43+FC_OTH_HH_WH_E!L43+FC_OTH_HH_CO_E!L43+FC_OTH_HH_RF_E!L43+FC_OTH_HH_WM_E!L43+FC_OTH_HH_DR_E!L43+FC_OTH_HH_DW_E!L43+FC_OTH_HH_TV_E!L43+FC_OTH_HH_IT_E!L43+FC_OTH_HH_LI_E!L43+FC_OTH_HH_OA_E!L43</f>
        <v>7.2226999140154771</v>
      </c>
      <c r="M43" s="10">
        <f>FC_OTH_HH_SH_E!M43+FC_OTH_HH_SC_E!M43+FC_OTH_HH_WH_E!M43+FC_OTH_HH_CO_E!M43+FC_OTH_HH_RF_E!M43+FC_OTH_HH_WM_E!M43+FC_OTH_HH_DR_E!M43+FC_OTH_HH_DW_E!M43+FC_OTH_HH_TV_E!M43+FC_OTH_HH_IT_E!M43+FC_OTH_HH_LI_E!M43+FC_OTH_HH_OA_E!M43</f>
        <v>7.2226999140154753</v>
      </c>
      <c r="N43" s="10">
        <f>FC_OTH_HH_SH_E!N43+FC_OTH_HH_SC_E!N43+FC_OTH_HH_WH_E!N43+FC_OTH_HH_CO_E!N43+FC_OTH_HH_RF_E!N43+FC_OTH_HH_WM_E!N43+FC_OTH_HH_DR_E!N43+FC_OTH_HH_DW_E!N43+FC_OTH_HH_TV_E!N43+FC_OTH_HH_IT_E!N43+FC_OTH_HH_LI_E!N43+FC_OTH_HH_OA_E!N43</f>
        <v>7.2226999140154788</v>
      </c>
      <c r="O43" s="10">
        <f>FC_OTH_HH_SH_E!O43+FC_OTH_HH_SC_E!O43+FC_OTH_HH_WH_E!O43+FC_OTH_HH_CO_E!O43+FC_OTH_HH_RF_E!O43+FC_OTH_HH_WM_E!O43+FC_OTH_HH_DR_E!O43+FC_OTH_HH_DW_E!O43+FC_OTH_HH_TV_E!O43+FC_OTH_HH_IT_E!O43+FC_OTH_HH_LI_E!O43+FC_OTH_HH_OA_E!O43</f>
        <v>7.2226999140154726</v>
      </c>
      <c r="P43" s="10">
        <f>FC_OTH_HH_SH_E!P43+FC_OTH_HH_SC_E!P43+FC_OTH_HH_WH_E!P43+FC_OTH_HH_CO_E!P43+FC_OTH_HH_RF_E!P43+FC_OTH_HH_WM_E!P43+FC_OTH_HH_DR_E!P43+FC_OTH_HH_DW_E!P43+FC_OTH_HH_TV_E!P43+FC_OTH_HH_IT_E!P43+FC_OTH_HH_LI_E!P43+FC_OTH_HH_OA_E!P43</f>
        <v>7.2226999140154726</v>
      </c>
      <c r="Q43" s="10">
        <f>FC_OTH_HH_SH_E!Q43+FC_OTH_HH_SC_E!Q43+FC_OTH_HH_WH_E!Q43+FC_OTH_HH_CO_E!Q43+FC_OTH_HH_RF_E!Q43+FC_OTH_HH_WM_E!Q43+FC_OTH_HH_DR_E!Q43+FC_OTH_HH_DW_E!Q43+FC_OTH_HH_TV_E!Q43+FC_OTH_HH_IT_E!Q43+FC_OTH_HH_LI_E!Q43+FC_OTH_HH_OA_E!Q43</f>
        <v>7.2226999140154806</v>
      </c>
      <c r="R43" s="10">
        <f>FC_OTH_HH_SH_E!R43+FC_OTH_HH_SC_E!R43+FC_OTH_HH_WH_E!R43+FC_OTH_HH_CO_E!R43+FC_OTH_HH_RF_E!R43+FC_OTH_HH_WM_E!R43+FC_OTH_HH_DR_E!R43+FC_OTH_HH_DW_E!R43+FC_OTH_HH_TV_E!R43+FC_OTH_HH_IT_E!R43+FC_OTH_HH_LI_E!R43+FC_OTH_HH_OA_E!R43</f>
        <v>7.2760103181427382</v>
      </c>
      <c r="S43" s="10">
        <f>FC_OTH_HH_SH_E!S43+FC_OTH_HH_SC_E!S43+FC_OTH_HH_WH_E!S43+FC_OTH_HH_CO_E!S43+FC_OTH_HH_RF_E!S43+FC_OTH_HH_WM_E!S43+FC_OTH_HH_DR_E!S43+FC_OTH_HH_DW_E!S43+FC_OTH_HH_TV_E!S43+FC_OTH_HH_IT_E!S43+FC_OTH_HH_LI_E!S43+FC_OTH_HH_OA_E!S43</f>
        <v>7.2687016337059367</v>
      </c>
      <c r="T43" s="10">
        <f>FC_OTH_HH_SH_E!T43+FC_OTH_HH_SC_E!T43+FC_OTH_HH_WH_E!T43+FC_OTH_HH_CO_E!T43+FC_OTH_HH_RF_E!T43+FC_OTH_HH_WM_E!T43+FC_OTH_HH_DR_E!T43+FC_OTH_HH_DW_E!T43+FC_OTH_HH_TV_E!T43+FC_OTH_HH_IT_E!T43+FC_OTH_HH_LI_E!T43+FC_OTH_HH_OA_E!T43</f>
        <v>7.2797076526225286</v>
      </c>
      <c r="U43" s="10">
        <f>FC_OTH_HH_SH_E!U43+FC_OTH_HH_SC_E!U43+FC_OTH_HH_WH_E!U43+FC_OTH_HH_CO_E!U43+FC_OTH_HH_RF_E!U43+FC_OTH_HH_WM_E!U43+FC_OTH_HH_DR_E!U43+FC_OTH_HH_DW_E!U43+FC_OTH_HH_TV_E!U43+FC_OTH_HH_IT_E!U43+FC_OTH_HH_LI_E!U43+FC_OTH_HH_OA_E!U43</f>
        <v>7.3099742046431677</v>
      </c>
      <c r="V43" s="10">
        <f>FC_OTH_HH_SH_E!V43+FC_OTH_HH_SC_E!V43+FC_OTH_HH_WH_E!V43+FC_OTH_HH_CO_E!V43+FC_OTH_HH_RF_E!V43+FC_OTH_HH_WM_E!V43+FC_OTH_HH_DR_E!V43+FC_OTH_HH_DW_E!V43+FC_OTH_HH_TV_E!V43+FC_OTH_HH_IT_E!V43+FC_OTH_HH_LI_E!V43+FC_OTH_HH_OA_E!V43</f>
        <v>7.2754084264832342</v>
      </c>
      <c r="W43" s="10">
        <f>FC_OTH_HH_SH_E!W43+FC_OTH_HH_SC_E!W43+FC_OTH_HH_WH_E!W43+FC_OTH_HH_CO_E!W43+FC_OTH_HH_RF_E!W43+FC_OTH_HH_WM_E!W43+FC_OTH_HH_DR_E!W43+FC_OTH_HH_DW_E!W43+FC_OTH_HH_TV_E!W43+FC_OTH_HH_IT_E!W43+FC_OTH_HH_LI_E!W43+FC_OTH_HH_OA_E!W43</f>
        <v>7.263886500429928</v>
      </c>
      <c r="X43" s="10">
        <f>FC_OTH_HH_SH_E!X43+FC_OTH_HH_SC_E!X43+FC_OTH_HH_WH_E!X43+FC_OTH_HH_CO_E!X43+FC_OTH_HH_RF_E!X43+FC_OTH_HH_WM_E!X43+FC_OTH_HH_DR_E!X43+FC_OTH_HH_DW_E!X43+FC_OTH_HH_TV_E!X43+FC_OTH_HH_IT_E!X43+FC_OTH_HH_LI_E!X43+FC_OTH_HH_OA_E!X43</f>
        <v>7.2721410146173682</v>
      </c>
    </row>
    <row r="44" spans="1:24" ht="11.25" customHeight="1" x14ac:dyDescent="0.2">
      <c r="A44" s="41" t="s">
        <v>75</v>
      </c>
      <c r="B44" s="9" t="s">
        <v>76</v>
      </c>
      <c r="C44" s="10">
        <f>FC_OTH_HH_SH_E!C44+FC_OTH_HH_SC_E!C44+FC_OTH_HH_WH_E!C44+FC_OTH_HH_CO_E!C44+FC_OTH_HH_RF_E!C44+FC_OTH_HH_WM_E!C44+FC_OTH_HH_DR_E!C44+FC_OTH_HH_DW_E!C44+FC_OTH_HH_TV_E!C44+FC_OTH_HH_IT_E!C44+FC_OTH_HH_LI_E!C44+FC_OTH_HH_OA_E!C44</f>
        <v>0</v>
      </c>
      <c r="D44" s="10">
        <f>FC_OTH_HH_SH_E!D44+FC_OTH_HH_SC_E!D44+FC_OTH_HH_WH_E!D44+FC_OTH_HH_CO_E!D44+FC_OTH_HH_RF_E!D44+FC_OTH_HH_WM_E!D44+FC_OTH_HH_DR_E!D44+FC_OTH_HH_DW_E!D44+FC_OTH_HH_TV_E!D44+FC_OTH_HH_IT_E!D44+FC_OTH_HH_LI_E!D44+FC_OTH_HH_OA_E!D44</f>
        <v>0</v>
      </c>
      <c r="E44" s="10">
        <f>FC_OTH_HH_SH_E!E44+FC_OTH_HH_SC_E!E44+FC_OTH_HH_WH_E!E44+FC_OTH_HH_CO_E!E44+FC_OTH_HH_RF_E!E44+FC_OTH_HH_WM_E!E44+FC_OTH_HH_DR_E!E44+FC_OTH_HH_DW_E!E44+FC_OTH_HH_TV_E!E44+FC_OTH_HH_IT_E!E44+FC_OTH_HH_LI_E!E44+FC_OTH_HH_OA_E!E44</f>
        <v>0</v>
      </c>
      <c r="F44" s="10">
        <f>FC_OTH_HH_SH_E!F44+FC_OTH_HH_SC_E!F44+FC_OTH_HH_WH_E!F44+FC_OTH_HH_CO_E!F44+FC_OTH_HH_RF_E!F44+FC_OTH_HH_WM_E!F44+FC_OTH_HH_DR_E!F44+FC_OTH_HH_DW_E!F44+FC_OTH_HH_TV_E!F44+FC_OTH_HH_IT_E!F44+FC_OTH_HH_LI_E!F44+FC_OTH_HH_OA_E!F44</f>
        <v>0</v>
      </c>
      <c r="G44" s="10">
        <f>FC_OTH_HH_SH_E!G44+FC_OTH_HH_SC_E!G44+FC_OTH_HH_WH_E!G44+FC_OTH_HH_CO_E!G44+FC_OTH_HH_RF_E!G44+FC_OTH_HH_WM_E!G44+FC_OTH_HH_DR_E!G44+FC_OTH_HH_DW_E!G44+FC_OTH_HH_TV_E!G44+FC_OTH_HH_IT_E!G44+FC_OTH_HH_LI_E!G44+FC_OTH_HH_OA_E!G44</f>
        <v>0</v>
      </c>
      <c r="H44" s="10">
        <f>FC_OTH_HH_SH_E!H44+FC_OTH_HH_SC_E!H44+FC_OTH_HH_WH_E!H44+FC_OTH_HH_CO_E!H44+FC_OTH_HH_RF_E!H44+FC_OTH_HH_WM_E!H44+FC_OTH_HH_DR_E!H44+FC_OTH_HH_DW_E!H44+FC_OTH_HH_TV_E!H44+FC_OTH_HH_IT_E!H44+FC_OTH_HH_LI_E!H44+FC_OTH_HH_OA_E!H44</f>
        <v>0</v>
      </c>
      <c r="I44" s="10">
        <f>FC_OTH_HH_SH_E!I44+FC_OTH_HH_SC_E!I44+FC_OTH_HH_WH_E!I44+FC_OTH_HH_CO_E!I44+FC_OTH_HH_RF_E!I44+FC_OTH_HH_WM_E!I44+FC_OTH_HH_DR_E!I44+FC_OTH_HH_DW_E!I44+FC_OTH_HH_TV_E!I44+FC_OTH_HH_IT_E!I44+FC_OTH_HH_LI_E!I44+FC_OTH_HH_OA_E!I44</f>
        <v>0</v>
      </c>
      <c r="J44" s="10">
        <f>FC_OTH_HH_SH_E!J44+FC_OTH_HH_SC_E!J44+FC_OTH_HH_WH_E!J44+FC_OTH_HH_CO_E!J44+FC_OTH_HH_RF_E!J44+FC_OTH_HH_WM_E!J44+FC_OTH_HH_DR_E!J44+FC_OTH_HH_DW_E!J44+FC_OTH_HH_TV_E!J44+FC_OTH_HH_IT_E!J44+FC_OTH_HH_LI_E!J44+FC_OTH_HH_OA_E!J44</f>
        <v>0</v>
      </c>
      <c r="K44" s="10">
        <f>FC_OTH_HH_SH_E!K44+FC_OTH_HH_SC_E!K44+FC_OTH_HH_WH_E!K44+FC_OTH_HH_CO_E!K44+FC_OTH_HH_RF_E!K44+FC_OTH_HH_WM_E!K44+FC_OTH_HH_DR_E!K44+FC_OTH_HH_DW_E!K44+FC_OTH_HH_TV_E!K44+FC_OTH_HH_IT_E!K44+FC_OTH_HH_LI_E!K44+FC_OTH_HH_OA_E!K44</f>
        <v>0</v>
      </c>
      <c r="L44" s="10">
        <f>FC_OTH_HH_SH_E!L44+FC_OTH_HH_SC_E!L44+FC_OTH_HH_WH_E!L44+FC_OTH_HH_CO_E!L44+FC_OTH_HH_RF_E!L44+FC_OTH_HH_WM_E!L44+FC_OTH_HH_DR_E!L44+FC_OTH_HH_DW_E!L44+FC_OTH_HH_TV_E!L44+FC_OTH_HH_IT_E!L44+FC_OTH_HH_LI_E!L44+FC_OTH_HH_OA_E!L44</f>
        <v>0</v>
      </c>
      <c r="M44" s="10">
        <f>FC_OTH_HH_SH_E!M44+FC_OTH_HH_SC_E!M44+FC_OTH_HH_WH_E!M44+FC_OTH_HH_CO_E!M44+FC_OTH_HH_RF_E!M44+FC_OTH_HH_WM_E!M44+FC_OTH_HH_DR_E!M44+FC_OTH_HH_DW_E!M44+FC_OTH_HH_TV_E!M44+FC_OTH_HH_IT_E!M44+FC_OTH_HH_LI_E!M44+FC_OTH_HH_OA_E!M44</f>
        <v>0</v>
      </c>
      <c r="N44" s="10">
        <f>FC_OTH_HH_SH_E!N44+FC_OTH_HH_SC_E!N44+FC_OTH_HH_WH_E!N44+FC_OTH_HH_CO_E!N44+FC_OTH_HH_RF_E!N44+FC_OTH_HH_WM_E!N44+FC_OTH_HH_DR_E!N44+FC_OTH_HH_DW_E!N44+FC_OTH_HH_TV_E!N44+FC_OTH_HH_IT_E!N44+FC_OTH_HH_LI_E!N44+FC_OTH_HH_OA_E!N44</f>
        <v>0</v>
      </c>
      <c r="O44" s="10">
        <f>FC_OTH_HH_SH_E!O44+FC_OTH_HH_SC_E!O44+FC_OTH_HH_WH_E!O44+FC_OTH_HH_CO_E!O44+FC_OTH_HH_RF_E!O44+FC_OTH_HH_WM_E!O44+FC_OTH_HH_DR_E!O44+FC_OTH_HH_DW_E!O44+FC_OTH_HH_TV_E!O44+FC_OTH_HH_IT_E!O44+FC_OTH_HH_LI_E!O44+FC_OTH_HH_OA_E!O44</f>
        <v>0</v>
      </c>
      <c r="P44" s="10">
        <f>FC_OTH_HH_SH_E!P44+FC_OTH_HH_SC_E!P44+FC_OTH_HH_WH_E!P44+FC_OTH_HH_CO_E!P44+FC_OTH_HH_RF_E!P44+FC_OTH_HH_WM_E!P44+FC_OTH_HH_DR_E!P44+FC_OTH_HH_DW_E!P44+FC_OTH_HH_TV_E!P44+FC_OTH_HH_IT_E!P44+FC_OTH_HH_LI_E!P44+FC_OTH_HH_OA_E!P44</f>
        <v>0</v>
      </c>
      <c r="Q44" s="10">
        <f>FC_OTH_HH_SH_E!Q44+FC_OTH_HH_SC_E!Q44+FC_OTH_HH_WH_E!Q44+FC_OTH_HH_CO_E!Q44+FC_OTH_HH_RF_E!Q44+FC_OTH_HH_WM_E!Q44+FC_OTH_HH_DR_E!Q44+FC_OTH_HH_DW_E!Q44+FC_OTH_HH_TV_E!Q44+FC_OTH_HH_IT_E!Q44+FC_OTH_HH_LI_E!Q44+FC_OTH_HH_OA_E!Q44</f>
        <v>0</v>
      </c>
      <c r="R44" s="10">
        <f>FC_OTH_HH_SH_E!R44+FC_OTH_HH_SC_E!R44+FC_OTH_HH_WH_E!R44+FC_OTH_HH_CO_E!R44+FC_OTH_HH_RF_E!R44+FC_OTH_HH_WM_E!R44+FC_OTH_HH_DR_E!R44+FC_OTH_HH_DW_E!R44+FC_OTH_HH_TV_E!R44+FC_OTH_HH_IT_E!R44+FC_OTH_HH_LI_E!R44+FC_OTH_HH_OA_E!R44</f>
        <v>0</v>
      </c>
      <c r="S44" s="10">
        <f>FC_OTH_HH_SH_E!S44+FC_OTH_HH_SC_E!S44+FC_OTH_HH_WH_E!S44+FC_OTH_HH_CO_E!S44+FC_OTH_HH_RF_E!S44+FC_OTH_HH_WM_E!S44+FC_OTH_HH_DR_E!S44+FC_OTH_HH_DW_E!S44+FC_OTH_HH_TV_E!S44+FC_OTH_HH_IT_E!S44+FC_OTH_HH_LI_E!S44+FC_OTH_HH_OA_E!S44</f>
        <v>0</v>
      </c>
      <c r="T44" s="10">
        <f>FC_OTH_HH_SH_E!T44+FC_OTH_HH_SC_E!T44+FC_OTH_HH_WH_E!T44+FC_OTH_HH_CO_E!T44+FC_OTH_HH_RF_E!T44+FC_OTH_HH_WM_E!T44+FC_OTH_HH_DR_E!T44+FC_OTH_HH_DW_E!T44+FC_OTH_HH_TV_E!T44+FC_OTH_HH_IT_E!T44+FC_OTH_HH_LI_E!T44+FC_OTH_HH_OA_E!T44</f>
        <v>0</v>
      </c>
      <c r="U44" s="10">
        <f>FC_OTH_HH_SH_E!U44+FC_OTH_HH_SC_E!U44+FC_OTH_HH_WH_E!U44+FC_OTH_HH_CO_E!U44+FC_OTH_HH_RF_E!U44+FC_OTH_HH_WM_E!U44+FC_OTH_HH_DR_E!U44+FC_OTH_HH_DW_E!U44+FC_OTH_HH_TV_E!U44+FC_OTH_HH_IT_E!U44+FC_OTH_HH_LI_E!U44+FC_OTH_HH_OA_E!U44</f>
        <v>0</v>
      </c>
      <c r="V44" s="10">
        <f>FC_OTH_HH_SH_E!V44+FC_OTH_HH_SC_E!V44+FC_OTH_HH_WH_E!V44+FC_OTH_HH_CO_E!V44+FC_OTH_HH_RF_E!V44+FC_OTH_HH_WM_E!V44+FC_OTH_HH_DR_E!V44+FC_OTH_HH_DW_E!V44+FC_OTH_HH_TV_E!V44+FC_OTH_HH_IT_E!V44+FC_OTH_HH_LI_E!V44+FC_OTH_HH_OA_E!V44</f>
        <v>0</v>
      </c>
      <c r="W44" s="10">
        <f>FC_OTH_HH_SH_E!W44+FC_OTH_HH_SC_E!W44+FC_OTH_HH_WH_E!W44+FC_OTH_HH_CO_E!W44+FC_OTH_HH_RF_E!W44+FC_OTH_HH_WM_E!W44+FC_OTH_HH_DR_E!W44+FC_OTH_HH_DW_E!W44+FC_OTH_HH_TV_E!W44+FC_OTH_HH_IT_E!W44+FC_OTH_HH_LI_E!W44+FC_OTH_HH_OA_E!W44</f>
        <v>0</v>
      </c>
      <c r="X44" s="10">
        <f>FC_OTH_HH_SH_E!X44+FC_OTH_HH_SC_E!X44+FC_OTH_HH_WH_E!X44+FC_OTH_HH_CO_E!X44+FC_OTH_HH_RF_E!X44+FC_OTH_HH_WM_E!X44+FC_OTH_HH_DR_E!X44+FC_OTH_HH_DW_E!X44+FC_OTH_HH_TV_E!X44+FC_OTH_HH_IT_E!X44+FC_OTH_HH_LI_E!X44+FC_OTH_HH_OA_E!X44</f>
        <v>0</v>
      </c>
    </row>
    <row r="45" spans="1:24" ht="11.25" customHeight="1" x14ac:dyDescent="0.2">
      <c r="A45" s="41" t="s">
        <v>77</v>
      </c>
      <c r="B45" s="9" t="s">
        <v>78</v>
      </c>
      <c r="C45" s="10">
        <f>FC_OTH_HH_SH_E!C45+FC_OTH_HH_SC_E!C45+FC_OTH_HH_WH_E!C45+FC_OTH_HH_CO_E!C45+FC_OTH_HH_RF_E!C45+FC_OTH_HH_WM_E!C45+FC_OTH_HH_DR_E!C45+FC_OTH_HH_DW_E!C45+FC_OTH_HH_TV_E!C45+FC_OTH_HH_IT_E!C45+FC_OTH_HH_LI_E!C45+FC_OTH_HH_OA_E!C45</f>
        <v>0</v>
      </c>
      <c r="D45" s="10">
        <f>FC_OTH_HH_SH_E!D45+FC_OTH_HH_SC_E!D45+FC_OTH_HH_WH_E!D45+FC_OTH_HH_CO_E!D45+FC_OTH_HH_RF_E!D45+FC_OTH_HH_WM_E!D45+FC_OTH_HH_DR_E!D45+FC_OTH_HH_DW_E!D45+FC_OTH_HH_TV_E!D45+FC_OTH_HH_IT_E!D45+FC_OTH_HH_LI_E!D45+FC_OTH_HH_OA_E!D45</f>
        <v>0</v>
      </c>
      <c r="E45" s="10">
        <f>FC_OTH_HH_SH_E!E45+FC_OTH_HH_SC_E!E45+FC_OTH_HH_WH_E!E45+FC_OTH_HH_CO_E!E45+FC_OTH_HH_RF_E!E45+FC_OTH_HH_WM_E!E45+FC_OTH_HH_DR_E!E45+FC_OTH_HH_DW_E!E45+FC_OTH_HH_TV_E!E45+FC_OTH_HH_IT_E!E45+FC_OTH_HH_LI_E!E45+FC_OTH_HH_OA_E!E45</f>
        <v>0</v>
      </c>
      <c r="F45" s="10">
        <f>FC_OTH_HH_SH_E!F45+FC_OTH_HH_SC_E!F45+FC_OTH_HH_WH_E!F45+FC_OTH_HH_CO_E!F45+FC_OTH_HH_RF_E!F45+FC_OTH_HH_WM_E!F45+FC_OTH_HH_DR_E!F45+FC_OTH_HH_DW_E!F45+FC_OTH_HH_TV_E!F45+FC_OTH_HH_IT_E!F45+FC_OTH_HH_LI_E!F45+FC_OTH_HH_OA_E!F45</f>
        <v>0</v>
      </c>
      <c r="G45" s="10">
        <f>FC_OTH_HH_SH_E!G45+FC_OTH_HH_SC_E!G45+FC_OTH_HH_WH_E!G45+FC_OTH_HH_CO_E!G45+FC_OTH_HH_RF_E!G45+FC_OTH_HH_WM_E!G45+FC_OTH_HH_DR_E!G45+FC_OTH_HH_DW_E!G45+FC_OTH_HH_TV_E!G45+FC_OTH_HH_IT_E!G45+FC_OTH_HH_LI_E!G45+FC_OTH_HH_OA_E!G45</f>
        <v>0</v>
      </c>
      <c r="H45" s="10">
        <f>FC_OTH_HH_SH_E!H45+FC_OTH_HH_SC_E!H45+FC_OTH_HH_WH_E!H45+FC_OTH_HH_CO_E!H45+FC_OTH_HH_RF_E!H45+FC_OTH_HH_WM_E!H45+FC_OTH_HH_DR_E!H45+FC_OTH_HH_DW_E!H45+FC_OTH_HH_TV_E!H45+FC_OTH_HH_IT_E!H45+FC_OTH_HH_LI_E!H45+FC_OTH_HH_OA_E!H45</f>
        <v>0</v>
      </c>
      <c r="I45" s="10">
        <f>FC_OTH_HH_SH_E!I45+FC_OTH_HH_SC_E!I45+FC_OTH_HH_WH_E!I45+FC_OTH_HH_CO_E!I45+FC_OTH_HH_RF_E!I45+FC_OTH_HH_WM_E!I45+FC_OTH_HH_DR_E!I45+FC_OTH_HH_DW_E!I45+FC_OTH_HH_TV_E!I45+FC_OTH_HH_IT_E!I45+FC_OTH_HH_LI_E!I45+FC_OTH_HH_OA_E!I45</f>
        <v>0</v>
      </c>
      <c r="J45" s="10">
        <f>FC_OTH_HH_SH_E!J45+FC_OTH_HH_SC_E!J45+FC_OTH_HH_WH_E!J45+FC_OTH_HH_CO_E!J45+FC_OTH_HH_RF_E!J45+FC_OTH_HH_WM_E!J45+FC_OTH_HH_DR_E!J45+FC_OTH_HH_DW_E!J45+FC_OTH_HH_TV_E!J45+FC_OTH_HH_IT_E!J45+FC_OTH_HH_LI_E!J45+FC_OTH_HH_OA_E!J45</f>
        <v>0</v>
      </c>
      <c r="K45" s="10">
        <f>FC_OTH_HH_SH_E!K45+FC_OTH_HH_SC_E!K45+FC_OTH_HH_WH_E!K45+FC_OTH_HH_CO_E!K45+FC_OTH_HH_RF_E!K45+FC_OTH_HH_WM_E!K45+FC_OTH_HH_DR_E!K45+FC_OTH_HH_DW_E!K45+FC_OTH_HH_TV_E!K45+FC_OTH_HH_IT_E!K45+FC_OTH_HH_LI_E!K45+FC_OTH_HH_OA_E!K45</f>
        <v>0</v>
      </c>
      <c r="L45" s="10">
        <f>FC_OTH_HH_SH_E!L45+FC_OTH_HH_SC_E!L45+FC_OTH_HH_WH_E!L45+FC_OTH_HH_CO_E!L45+FC_OTH_HH_RF_E!L45+FC_OTH_HH_WM_E!L45+FC_OTH_HH_DR_E!L45+FC_OTH_HH_DW_E!L45+FC_OTH_HH_TV_E!L45+FC_OTH_HH_IT_E!L45+FC_OTH_HH_LI_E!L45+FC_OTH_HH_OA_E!L45</f>
        <v>0</v>
      </c>
      <c r="M45" s="10">
        <f>FC_OTH_HH_SH_E!M45+FC_OTH_HH_SC_E!M45+FC_OTH_HH_WH_E!M45+FC_OTH_HH_CO_E!M45+FC_OTH_HH_RF_E!M45+FC_OTH_HH_WM_E!M45+FC_OTH_HH_DR_E!M45+FC_OTH_HH_DW_E!M45+FC_OTH_HH_TV_E!M45+FC_OTH_HH_IT_E!M45+FC_OTH_HH_LI_E!M45+FC_OTH_HH_OA_E!M45</f>
        <v>0</v>
      </c>
      <c r="N45" s="10">
        <f>FC_OTH_HH_SH_E!N45+FC_OTH_HH_SC_E!N45+FC_OTH_HH_WH_E!N45+FC_OTH_HH_CO_E!N45+FC_OTH_HH_RF_E!N45+FC_OTH_HH_WM_E!N45+FC_OTH_HH_DR_E!N45+FC_OTH_HH_DW_E!N45+FC_OTH_HH_TV_E!N45+FC_OTH_HH_IT_E!N45+FC_OTH_HH_LI_E!N45+FC_OTH_HH_OA_E!N45</f>
        <v>0</v>
      </c>
      <c r="O45" s="10">
        <f>FC_OTH_HH_SH_E!O45+FC_OTH_HH_SC_E!O45+FC_OTH_HH_WH_E!O45+FC_OTH_HH_CO_E!O45+FC_OTH_HH_RF_E!O45+FC_OTH_HH_WM_E!O45+FC_OTH_HH_DR_E!O45+FC_OTH_HH_DW_E!O45+FC_OTH_HH_TV_E!O45+FC_OTH_HH_IT_E!O45+FC_OTH_HH_LI_E!O45+FC_OTH_HH_OA_E!O45</f>
        <v>0</v>
      </c>
      <c r="P45" s="10">
        <f>FC_OTH_HH_SH_E!P45+FC_OTH_HH_SC_E!P45+FC_OTH_HH_WH_E!P45+FC_OTH_HH_CO_E!P45+FC_OTH_HH_RF_E!P45+FC_OTH_HH_WM_E!P45+FC_OTH_HH_DR_E!P45+FC_OTH_HH_DW_E!P45+FC_OTH_HH_TV_E!P45+FC_OTH_HH_IT_E!P45+FC_OTH_HH_LI_E!P45+FC_OTH_HH_OA_E!P45</f>
        <v>0</v>
      </c>
      <c r="Q45" s="10">
        <f>FC_OTH_HH_SH_E!Q45+FC_OTH_HH_SC_E!Q45+FC_OTH_HH_WH_E!Q45+FC_OTH_HH_CO_E!Q45+FC_OTH_HH_RF_E!Q45+FC_OTH_HH_WM_E!Q45+FC_OTH_HH_DR_E!Q45+FC_OTH_HH_DW_E!Q45+FC_OTH_HH_TV_E!Q45+FC_OTH_HH_IT_E!Q45+FC_OTH_HH_LI_E!Q45+FC_OTH_HH_OA_E!Q45</f>
        <v>0</v>
      </c>
      <c r="R45" s="10">
        <f>FC_OTH_HH_SH_E!R45+FC_OTH_HH_SC_E!R45+FC_OTH_HH_WH_E!R45+FC_OTH_HH_CO_E!R45+FC_OTH_HH_RF_E!R45+FC_OTH_HH_WM_E!R45+FC_OTH_HH_DR_E!R45+FC_OTH_HH_DW_E!R45+FC_OTH_HH_TV_E!R45+FC_OTH_HH_IT_E!R45+FC_OTH_HH_LI_E!R45+FC_OTH_HH_OA_E!R45</f>
        <v>0</v>
      </c>
      <c r="S45" s="10">
        <f>FC_OTH_HH_SH_E!S45+FC_OTH_HH_SC_E!S45+FC_OTH_HH_WH_E!S45+FC_OTH_HH_CO_E!S45+FC_OTH_HH_RF_E!S45+FC_OTH_HH_WM_E!S45+FC_OTH_HH_DR_E!S45+FC_OTH_HH_DW_E!S45+FC_OTH_HH_TV_E!S45+FC_OTH_HH_IT_E!S45+FC_OTH_HH_LI_E!S45+FC_OTH_HH_OA_E!S45</f>
        <v>0</v>
      </c>
      <c r="T45" s="10">
        <f>FC_OTH_HH_SH_E!T45+FC_OTH_HH_SC_E!T45+FC_OTH_HH_WH_E!T45+FC_OTH_HH_CO_E!T45+FC_OTH_HH_RF_E!T45+FC_OTH_HH_WM_E!T45+FC_OTH_HH_DR_E!T45+FC_OTH_HH_DW_E!T45+FC_OTH_HH_TV_E!T45+FC_OTH_HH_IT_E!T45+FC_OTH_HH_LI_E!T45+FC_OTH_HH_OA_E!T45</f>
        <v>0</v>
      </c>
      <c r="U45" s="10">
        <f>FC_OTH_HH_SH_E!U45+FC_OTH_HH_SC_E!U45+FC_OTH_HH_WH_E!U45+FC_OTH_HH_CO_E!U45+FC_OTH_HH_RF_E!U45+FC_OTH_HH_WM_E!U45+FC_OTH_HH_DR_E!U45+FC_OTH_HH_DW_E!U45+FC_OTH_HH_TV_E!U45+FC_OTH_HH_IT_E!U45+FC_OTH_HH_LI_E!U45+FC_OTH_HH_OA_E!U45</f>
        <v>0</v>
      </c>
      <c r="V45" s="10">
        <f>FC_OTH_HH_SH_E!V45+FC_OTH_HH_SC_E!V45+FC_OTH_HH_WH_E!V45+FC_OTH_HH_CO_E!V45+FC_OTH_HH_RF_E!V45+FC_OTH_HH_WM_E!V45+FC_OTH_HH_DR_E!V45+FC_OTH_HH_DW_E!V45+FC_OTH_HH_TV_E!V45+FC_OTH_HH_IT_E!V45+FC_OTH_HH_LI_E!V45+FC_OTH_HH_OA_E!V45</f>
        <v>0</v>
      </c>
      <c r="W45" s="10">
        <f>FC_OTH_HH_SH_E!W45+FC_OTH_HH_SC_E!W45+FC_OTH_HH_WH_E!W45+FC_OTH_HH_CO_E!W45+FC_OTH_HH_RF_E!W45+FC_OTH_HH_WM_E!W45+FC_OTH_HH_DR_E!W45+FC_OTH_HH_DW_E!W45+FC_OTH_HH_TV_E!W45+FC_OTH_HH_IT_E!W45+FC_OTH_HH_LI_E!W45+FC_OTH_HH_OA_E!W45</f>
        <v>0</v>
      </c>
      <c r="X45" s="10">
        <f>FC_OTH_HH_SH_E!X45+FC_OTH_HH_SC_E!X45+FC_OTH_HH_WH_E!X45+FC_OTH_HH_CO_E!X45+FC_OTH_HH_RF_E!X45+FC_OTH_HH_WM_E!X45+FC_OTH_HH_DR_E!X45+FC_OTH_HH_DW_E!X45+FC_OTH_HH_TV_E!X45+FC_OTH_HH_IT_E!X45+FC_OTH_HH_LI_E!X45+FC_OTH_HH_OA_E!X45</f>
        <v>0</v>
      </c>
    </row>
    <row r="46" spans="1:24" ht="11.25" customHeight="1" x14ac:dyDescent="0.2">
      <c r="A46" s="41" t="s">
        <v>79</v>
      </c>
      <c r="B46" s="9" t="s">
        <v>80</v>
      </c>
      <c r="C46" s="10">
        <f>FC_OTH_HH_SH_E!C46+FC_OTH_HH_SC_E!C46+FC_OTH_HH_WH_E!C46+FC_OTH_HH_CO_E!C46+FC_OTH_HH_RF_E!C46+FC_OTH_HH_WM_E!C46+FC_OTH_HH_DR_E!C46+FC_OTH_HH_DW_E!C46+FC_OTH_HH_TV_E!C46+FC_OTH_HH_IT_E!C46+FC_OTH_HH_LI_E!C46+FC_OTH_HH_OA_E!C46</f>
        <v>0</v>
      </c>
      <c r="D46" s="10">
        <f>FC_OTH_HH_SH_E!D46+FC_OTH_HH_SC_E!D46+FC_OTH_HH_WH_E!D46+FC_OTH_HH_CO_E!D46+FC_OTH_HH_RF_E!D46+FC_OTH_HH_WM_E!D46+FC_OTH_HH_DR_E!D46+FC_OTH_HH_DW_E!D46+FC_OTH_HH_TV_E!D46+FC_OTH_HH_IT_E!D46+FC_OTH_HH_LI_E!D46+FC_OTH_HH_OA_E!D46</f>
        <v>0</v>
      </c>
      <c r="E46" s="10">
        <f>FC_OTH_HH_SH_E!E46+FC_OTH_HH_SC_E!E46+FC_OTH_HH_WH_E!E46+FC_OTH_HH_CO_E!E46+FC_OTH_HH_RF_E!E46+FC_OTH_HH_WM_E!E46+FC_OTH_HH_DR_E!E46+FC_OTH_HH_DW_E!E46+FC_OTH_HH_TV_E!E46+FC_OTH_HH_IT_E!E46+FC_OTH_HH_LI_E!E46+FC_OTH_HH_OA_E!E46</f>
        <v>0</v>
      </c>
      <c r="F46" s="10">
        <f>FC_OTH_HH_SH_E!F46+FC_OTH_HH_SC_E!F46+FC_OTH_HH_WH_E!F46+FC_OTH_HH_CO_E!F46+FC_OTH_HH_RF_E!F46+FC_OTH_HH_WM_E!F46+FC_OTH_HH_DR_E!F46+FC_OTH_HH_DW_E!F46+FC_OTH_HH_TV_E!F46+FC_OTH_HH_IT_E!F46+FC_OTH_HH_LI_E!F46+FC_OTH_HH_OA_E!F46</f>
        <v>0</v>
      </c>
      <c r="G46" s="10">
        <f>FC_OTH_HH_SH_E!G46+FC_OTH_HH_SC_E!G46+FC_OTH_HH_WH_E!G46+FC_OTH_HH_CO_E!G46+FC_OTH_HH_RF_E!G46+FC_OTH_HH_WM_E!G46+FC_OTH_HH_DR_E!G46+FC_OTH_HH_DW_E!G46+FC_OTH_HH_TV_E!G46+FC_OTH_HH_IT_E!G46+FC_OTH_HH_LI_E!G46+FC_OTH_HH_OA_E!G46</f>
        <v>0</v>
      </c>
      <c r="H46" s="10">
        <f>FC_OTH_HH_SH_E!H46+FC_OTH_HH_SC_E!H46+FC_OTH_HH_WH_E!H46+FC_OTH_HH_CO_E!H46+FC_OTH_HH_RF_E!H46+FC_OTH_HH_WM_E!H46+FC_OTH_HH_DR_E!H46+FC_OTH_HH_DW_E!H46+FC_OTH_HH_TV_E!H46+FC_OTH_HH_IT_E!H46+FC_OTH_HH_LI_E!H46+FC_OTH_HH_OA_E!H46</f>
        <v>0</v>
      </c>
      <c r="I46" s="10">
        <f>FC_OTH_HH_SH_E!I46+FC_OTH_HH_SC_E!I46+FC_OTH_HH_WH_E!I46+FC_OTH_HH_CO_E!I46+FC_OTH_HH_RF_E!I46+FC_OTH_HH_WM_E!I46+FC_OTH_HH_DR_E!I46+FC_OTH_HH_DW_E!I46+FC_OTH_HH_TV_E!I46+FC_OTH_HH_IT_E!I46+FC_OTH_HH_LI_E!I46+FC_OTH_HH_OA_E!I46</f>
        <v>0</v>
      </c>
      <c r="J46" s="10">
        <f>FC_OTH_HH_SH_E!J46+FC_OTH_HH_SC_E!J46+FC_OTH_HH_WH_E!J46+FC_OTH_HH_CO_E!J46+FC_OTH_HH_RF_E!J46+FC_OTH_HH_WM_E!J46+FC_OTH_HH_DR_E!J46+FC_OTH_HH_DW_E!J46+FC_OTH_HH_TV_E!J46+FC_OTH_HH_IT_E!J46+FC_OTH_HH_LI_E!J46+FC_OTH_HH_OA_E!J46</f>
        <v>0</v>
      </c>
      <c r="K46" s="10">
        <f>FC_OTH_HH_SH_E!K46+FC_OTH_HH_SC_E!K46+FC_OTH_HH_WH_E!K46+FC_OTH_HH_CO_E!K46+FC_OTH_HH_RF_E!K46+FC_OTH_HH_WM_E!K46+FC_OTH_HH_DR_E!K46+FC_OTH_HH_DW_E!K46+FC_OTH_HH_TV_E!K46+FC_OTH_HH_IT_E!K46+FC_OTH_HH_LI_E!K46+FC_OTH_HH_OA_E!K46</f>
        <v>0</v>
      </c>
      <c r="L46" s="10">
        <f>FC_OTH_HH_SH_E!L46+FC_OTH_HH_SC_E!L46+FC_OTH_HH_WH_E!L46+FC_OTH_HH_CO_E!L46+FC_OTH_HH_RF_E!L46+FC_OTH_HH_WM_E!L46+FC_OTH_HH_DR_E!L46+FC_OTH_HH_DW_E!L46+FC_OTH_HH_TV_E!L46+FC_OTH_HH_IT_E!L46+FC_OTH_HH_LI_E!L46+FC_OTH_HH_OA_E!L46</f>
        <v>0</v>
      </c>
      <c r="M46" s="10">
        <f>FC_OTH_HH_SH_E!M46+FC_OTH_HH_SC_E!M46+FC_OTH_HH_WH_E!M46+FC_OTH_HH_CO_E!M46+FC_OTH_HH_RF_E!M46+FC_OTH_HH_WM_E!M46+FC_OTH_HH_DR_E!M46+FC_OTH_HH_DW_E!M46+FC_OTH_HH_TV_E!M46+FC_OTH_HH_IT_E!M46+FC_OTH_HH_LI_E!M46+FC_OTH_HH_OA_E!M46</f>
        <v>0</v>
      </c>
      <c r="N46" s="10">
        <f>FC_OTH_HH_SH_E!N46+FC_OTH_HH_SC_E!N46+FC_OTH_HH_WH_E!N46+FC_OTH_HH_CO_E!N46+FC_OTH_HH_RF_E!N46+FC_OTH_HH_WM_E!N46+FC_OTH_HH_DR_E!N46+FC_OTH_HH_DW_E!N46+FC_OTH_HH_TV_E!N46+FC_OTH_HH_IT_E!N46+FC_OTH_HH_LI_E!N46+FC_OTH_HH_OA_E!N46</f>
        <v>0</v>
      </c>
      <c r="O46" s="10">
        <f>FC_OTH_HH_SH_E!O46+FC_OTH_HH_SC_E!O46+FC_OTH_HH_WH_E!O46+FC_OTH_HH_CO_E!O46+FC_OTH_HH_RF_E!O46+FC_OTH_HH_WM_E!O46+FC_OTH_HH_DR_E!O46+FC_OTH_HH_DW_E!O46+FC_OTH_HH_TV_E!O46+FC_OTH_HH_IT_E!O46+FC_OTH_HH_LI_E!O46+FC_OTH_HH_OA_E!O46</f>
        <v>0</v>
      </c>
      <c r="P46" s="10">
        <f>FC_OTH_HH_SH_E!P46+FC_OTH_HH_SC_E!P46+FC_OTH_HH_WH_E!P46+FC_OTH_HH_CO_E!P46+FC_OTH_HH_RF_E!P46+FC_OTH_HH_WM_E!P46+FC_OTH_HH_DR_E!P46+FC_OTH_HH_DW_E!P46+FC_OTH_HH_TV_E!P46+FC_OTH_HH_IT_E!P46+FC_OTH_HH_LI_E!P46+FC_OTH_HH_OA_E!P46</f>
        <v>0</v>
      </c>
      <c r="Q46" s="10">
        <f>FC_OTH_HH_SH_E!Q46+FC_OTH_HH_SC_E!Q46+FC_OTH_HH_WH_E!Q46+FC_OTH_HH_CO_E!Q46+FC_OTH_HH_RF_E!Q46+FC_OTH_HH_WM_E!Q46+FC_OTH_HH_DR_E!Q46+FC_OTH_HH_DW_E!Q46+FC_OTH_HH_TV_E!Q46+FC_OTH_HH_IT_E!Q46+FC_OTH_HH_LI_E!Q46+FC_OTH_HH_OA_E!Q46</f>
        <v>0</v>
      </c>
      <c r="R46" s="10">
        <f>FC_OTH_HH_SH_E!R46+FC_OTH_HH_SC_E!R46+FC_OTH_HH_WH_E!R46+FC_OTH_HH_CO_E!R46+FC_OTH_HH_RF_E!R46+FC_OTH_HH_WM_E!R46+FC_OTH_HH_DR_E!R46+FC_OTH_HH_DW_E!R46+FC_OTH_HH_TV_E!R46+FC_OTH_HH_IT_E!R46+FC_OTH_HH_LI_E!R46+FC_OTH_HH_OA_E!R46</f>
        <v>0</v>
      </c>
      <c r="S46" s="10">
        <f>FC_OTH_HH_SH_E!S46+FC_OTH_HH_SC_E!S46+FC_OTH_HH_WH_E!S46+FC_OTH_HH_CO_E!S46+FC_OTH_HH_RF_E!S46+FC_OTH_HH_WM_E!S46+FC_OTH_HH_DR_E!S46+FC_OTH_HH_DW_E!S46+FC_OTH_HH_TV_E!S46+FC_OTH_HH_IT_E!S46+FC_OTH_HH_LI_E!S46+FC_OTH_HH_OA_E!S46</f>
        <v>0</v>
      </c>
      <c r="T46" s="10">
        <f>FC_OTH_HH_SH_E!T46+FC_OTH_HH_SC_E!T46+FC_OTH_HH_WH_E!T46+FC_OTH_HH_CO_E!T46+FC_OTH_HH_RF_E!T46+FC_OTH_HH_WM_E!T46+FC_OTH_HH_DR_E!T46+FC_OTH_HH_DW_E!T46+FC_OTH_HH_TV_E!T46+FC_OTH_HH_IT_E!T46+FC_OTH_HH_LI_E!T46+FC_OTH_HH_OA_E!T46</f>
        <v>0</v>
      </c>
      <c r="U46" s="10">
        <f>FC_OTH_HH_SH_E!U46+FC_OTH_HH_SC_E!U46+FC_OTH_HH_WH_E!U46+FC_OTH_HH_CO_E!U46+FC_OTH_HH_RF_E!U46+FC_OTH_HH_WM_E!U46+FC_OTH_HH_DR_E!U46+FC_OTH_HH_DW_E!U46+FC_OTH_HH_TV_E!U46+FC_OTH_HH_IT_E!U46+FC_OTH_HH_LI_E!U46+FC_OTH_HH_OA_E!U46</f>
        <v>0</v>
      </c>
      <c r="V46" s="10">
        <f>FC_OTH_HH_SH_E!V46+FC_OTH_HH_SC_E!V46+FC_OTH_HH_WH_E!V46+FC_OTH_HH_CO_E!V46+FC_OTH_HH_RF_E!V46+FC_OTH_HH_WM_E!V46+FC_OTH_HH_DR_E!V46+FC_OTH_HH_DW_E!V46+FC_OTH_HH_TV_E!V46+FC_OTH_HH_IT_E!V46+FC_OTH_HH_LI_E!V46+FC_OTH_HH_OA_E!V46</f>
        <v>0</v>
      </c>
      <c r="W46" s="10">
        <f>FC_OTH_HH_SH_E!W46+FC_OTH_HH_SC_E!W46+FC_OTH_HH_WH_E!W46+FC_OTH_HH_CO_E!W46+FC_OTH_HH_RF_E!W46+FC_OTH_HH_WM_E!W46+FC_OTH_HH_DR_E!W46+FC_OTH_HH_DW_E!W46+FC_OTH_HH_TV_E!W46+FC_OTH_HH_IT_E!W46+FC_OTH_HH_LI_E!W46+FC_OTH_HH_OA_E!W46</f>
        <v>0</v>
      </c>
      <c r="X46" s="10">
        <f>FC_OTH_HH_SH_E!X46+FC_OTH_HH_SC_E!X46+FC_OTH_HH_WH_E!X46+FC_OTH_HH_CO_E!X46+FC_OTH_HH_RF_E!X46+FC_OTH_HH_WM_E!X46+FC_OTH_HH_DR_E!X46+FC_OTH_HH_DW_E!X46+FC_OTH_HH_TV_E!X46+FC_OTH_HH_IT_E!X46+FC_OTH_HH_LI_E!X46+FC_OTH_HH_OA_E!X46</f>
        <v>0</v>
      </c>
    </row>
    <row r="47" spans="1:24" ht="11.25" customHeight="1" x14ac:dyDescent="0.2">
      <c r="A47" s="41" t="s">
        <v>81</v>
      </c>
      <c r="B47" s="9" t="s">
        <v>82</v>
      </c>
      <c r="C47" s="10">
        <f>FC_OTH_HH_SH_E!C47+FC_OTH_HH_SC_E!C47+FC_OTH_HH_WH_E!C47+FC_OTH_HH_CO_E!C47+FC_OTH_HH_RF_E!C47+FC_OTH_HH_WM_E!C47+FC_OTH_HH_DR_E!C47+FC_OTH_HH_DW_E!C47+FC_OTH_HH_TV_E!C47+FC_OTH_HH_IT_E!C47+FC_OTH_HH_LI_E!C47+FC_OTH_HH_OA_E!C47</f>
        <v>0</v>
      </c>
      <c r="D47" s="10">
        <f>FC_OTH_HH_SH_E!D47+FC_OTH_HH_SC_E!D47+FC_OTH_HH_WH_E!D47+FC_OTH_HH_CO_E!D47+FC_OTH_HH_RF_E!D47+FC_OTH_HH_WM_E!D47+FC_OTH_HH_DR_E!D47+FC_OTH_HH_DW_E!D47+FC_OTH_HH_TV_E!D47+FC_OTH_HH_IT_E!D47+FC_OTH_HH_LI_E!D47+FC_OTH_HH_OA_E!D47</f>
        <v>0</v>
      </c>
      <c r="E47" s="10">
        <f>FC_OTH_HH_SH_E!E47+FC_OTH_HH_SC_E!E47+FC_OTH_HH_WH_E!E47+FC_OTH_HH_CO_E!E47+FC_OTH_HH_RF_E!E47+FC_OTH_HH_WM_E!E47+FC_OTH_HH_DR_E!E47+FC_OTH_HH_DW_E!E47+FC_OTH_HH_TV_E!E47+FC_OTH_HH_IT_E!E47+FC_OTH_HH_LI_E!E47+FC_OTH_HH_OA_E!E47</f>
        <v>0</v>
      </c>
      <c r="F47" s="10">
        <f>FC_OTH_HH_SH_E!F47+FC_OTH_HH_SC_E!F47+FC_OTH_HH_WH_E!F47+FC_OTH_HH_CO_E!F47+FC_OTH_HH_RF_E!F47+FC_OTH_HH_WM_E!F47+FC_OTH_HH_DR_E!F47+FC_OTH_HH_DW_E!F47+FC_OTH_HH_TV_E!F47+FC_OTH_HH_IT_E!F47+FC_OTH_HH_LI_E!F47+FC_OTH_HH_OA_E!F47</f>
        <v>0</v>
      </c>
      <c r="G47" s="10">
        <f>FC_OTH_HH_SH_E!G47+FC_OTH_HH_SC_E!G47+FC_OTH_HH_WH_E!G47+FC_OTH_HH_CO_E!G47+FC_OTH_HH_RF_E!G47+FC_OTH_HH_WM_E!G47+FC_OTH_HH_DR_E!G47+FC_OTH_HH_DW_E!G47+FC_OTH_HH_TV_E!G47+FC_OTH_HH_IT_E!G47+FC_OTH_HH_LI_E!G47+FC_OTH_HH_OA_E!G47</f>
        <v>0</v>
      </c>
      <c r="H47" s="10">
        <f>FC_OTH_HH_SH_E!H47+FC_OTH_HH_SC_E!H47+FC_OTH_HH_WH_E!H47+FC_OTH_HH_CO_E!H47+FC_OTH_HH_RF_E!H47+FC_OTH_HH_WM_E!H47+FC_OTH_HH_DR_E!H47+FC_OTH_HH_DW_E!H47+FC_OTH_HH_TV_E!H47+FC_OTH_HH_IT_E!H47+FC_OTH_HH_LI_E!H47+FC_OTH_HH_OA_E!H47</f>
        <v>0</v>
      </c>
      <c r="I47" s="10">
        <f>FC_OTH_HH_SH_E!I47+FC_OTH_HH_SC_E!I47+FC_OTH_HH_WH_E!I47+FC_OTH_HH_CO_E!I47+FC_OTH_HH_RF_E!I47+FC_OTH_HH_WM_E!I47+FC_OTH_HH_DR_E!I47+FC_OTH_HH_DW_E!I47+FC_OTH_HH_TV_E!I47+FC_OTH_HH_IT_E!I47+FC_OTH_HH_LI_E!I47+FC_OTH_HH_OA_E!I47</f>
        <v>0</v>
      </c>
      <c r="J47" s="10">
        <f>FC_OTH_HH_SH_E!J47+FC_OTH_HH_SC_E!J47+FC_OTH_HH_WH_E!J47+FC_OTH_HH_CO_E!J47+FC_OTH_HH_RF_E!J47+FC_OTH_HH_WM_E!J47+FC_OTH_HH_DR_E!J47+FC_OTH_HH_DW_E!J47+FC_OTH_HH_TV_E!J47+FC_OTH_HH_IT_E!J47+FC_OTH_HH_LI_E!J47+FC_OTH_HH_OA_E!J47</f>
        <v>0</v>
      </c>
      <c r="K47" s="10">
        <f>FC_OTH_HH_SH_E!K47+FC_OTH_HH_SC_E!K47+FC_OTH_HH_WH_E!K47+FC_OTH_HH_CO_E!K47+FC_OTH_HH_RF_E!K47+FC_OTH_HH_WM_E!K47+FC_OTH_HH_DR_E!K47+FC_OTH_HH_DW_E!K47+FC_OTH_HH_TV_E!K47+FC_OTH_HH_IT_E!K47+FC_OTH_HH_LI_E!K47+FC_OTH_HH_OA_E!K47</f>
        <v>0</v>
      </c>
      <c r="L47" s="10">
        <f>FC_OTH_HH_SH_E!L47+FC_OTH_HH_SC_E!L47+FC_OTH_HH_WH_E!L47+FC_OTH_HH_CO_E!L47+FC_OTH_HH_RF_E!L47+FC_OTH_HH_WM_E!L47+FC_OTH_HH_DR_E!L47+FC_OTH_HH_DW_E!L47+FC_OTH_HH_TV_E!L47+FC_OTH_HH_IT_E!L47+FC_OTH_HH_LI_E!L47+FC_OTH_HH_OA_E!L47</f>
        <v>0</v>
      </c>
      <c r="M47" s="10">
        <f>FC_OTH_HH_SH_E!M47+FC_OTH_HH_SC_E!M47+FC_OTH_HH_WH_E!M47+FC_OTH_HH_CO_E!M47+FC_OTH_HH_RF_E!M47+FC_OTH_HH_WM_E!M47+FC_OTH_HH_DR_E!M47+FC_OTH_HH_DW_E!M47+FC_OTH_HH_TV_E!M47+FC_OTH_HH_IT_E!M47+FC_OTH_HH_LI_E!M47+FC_OTH_HH_OA_E!M47</f>
        <v>0</v>
      </c>
      <c r="N47" s="10">
        <f>FC_OTH_HH_SH_E!N47+FC_OTH_HH_SC_E!N47+FC_OTH_HH_WH_E!N47+FC_OTH_HH_CO_E!N47+FC_OTH_HH_RF_E!N47+FC_OTH_HH_WM_E!N47+FC_OTH_HH_DR_E!N47+FC_OTH_HH_DW_E!N47+FC_OTH_HH_TV_E!N47+FC_OTH_HH_IT_E!N47+FC_OTH_HH_LI_E!N47+FC_OTH_HH_OA_E!N47</f>
        <v>0</v>
      </c>
      <c r="O47" s="10">
        <f>FC_OTH_HH_SH_E!O47+FC_OTH_HH_SC_E!O47+FC_OTH_HH_WH_E!O47+FC_OTH_HH_CO_E!O47+FC_OTH_HH_RF_E!O47+FC_OTH_HH_WM_E!O47+FC_OTH_HH_DR_E!O47+FC_OTH_HH_DW_E!O47+FC_OTH_HH_TV_E!O47+FC_OTH_HH_IT_E!O47+FC_OTH_HH_LI_E!O47+FC_OTH_HH_OA_E!O47</f>
        <v>0</v>
      </c>
      <c r="P47" s="10">
        <f>FC_OTH_HH_SH_E!P47+FC_OTH_HH_SC_E!P47+FC_OTH_HH_WH_E!P47+FC_OTH_HH_CO_E!P47+FC_OTH_HH_RF_E!P47+FC_OTH_HH_WM_E!P47+FC_OTH_HH_DR_E!P47+FC_OTH_HH_DW_E!P47+FC_OTH_HH_TV_E!P47+FC_OTH_HH_IT_E!P47+FC_OTH_HH_LI_E!P47+FC_OTH_HH_OA_E!P47</f>
        <v>0</v>
      </c>
      <c r="Q47" s="10">
        <f>FC_OTH_HH_SH_E!Q47+FC_OTH_HH_SC_E!Q47+FC_OTH_HH_WH_E!Q47+FC_OTH_HH_CO_E!Q47+FC_OTH_HH_RF_E!Q47+FC_OTH_HH_WM_E!Q47+FC_OTH_HH_DR_E!Q47+FC_OTH_HH_DW_E!Q47+FC_OTH_HH_TV_E!Q47+FC_OTH_HH_IT_E!Q47+FC_OTH_HH_LI_E!Q47+FC_OTH_HH_OA_E!Q47</f>
        <v>0</v>
      </c>
      <c r="R47" s="10">
        <f>FC_OTH_HH_SH_E!R47+FC_OTH_HH_SC_E!R47+FC_OTH_HH_WH_E!R47+FC_OTH_HH_CO_E!R47+FC_OTH_HH_RF_E!R47+FC_OTH_HH_WM_E!R47+FC_OTH_HH_DR_E!R47+FC_OTH_HH_DW_E!R47+FC_OTH_HH_TV_E!R47+FC_OTH_HH_IT_E!R47+FC_OTH_HH_LI_E!R47+FC_OTH_HH_OA_E!R47</f>
        <v>0</v>
      </c>
      <c r="S47" s="10">
        <f>FC_OTH_HH_SH_E!S47+FC_OTH_HH_SC_E!S47+FC_OTH_HH_WH_E!S47+FC_OTH_HH_CO_E!S47+FC_OTH_HH_RF_E!S47+FC_OTH_HH_WM_E!S47+FC_OTH_HH_DR_E!S47+FC_OTH_HH_DW_E!S47+FC_OTH_HH_TV_E!S47+FC_OTH_HH_IT_E!S47+FC_OTH_HH_LI_E!S47+FC_OTH_HH_OA_E!S47</f>
        <v>0</v>
      </c>
      <c r="T47" s="10">
        <f>FC_OTH_HH_SH_E!T47+FC_OTH_HH_SC_E!T47+FC_OTH_HH_WH_E!T47+FC_OTH_HH_CO_E!T47+FC_OTH_HH_RF_E!T47+FC_OTH_HH_WM_E!T47+FC_OTH_HH_DR_E!T47+FC_OTH_HH_DW_E!T47+FC_OTH_HH_TV_E!T47+FC_OTH_HH_IT_E!T47+FC_OTH_HH_LI_E!T47+FC_OTH_HH_OA_E!T47</f>
        <v>0</v>
      </c>
      <c r="U47" s="10">
        <f>FC_OTH_HH_SH_E!U47+FC_OTH_HH_SC_E!U47+FC_OTH_HH_WH_E!U47+FC_OTH_HH_CO_E!U47+FC_OTH_HH_RF_E!U47+FC_OTH_HH_WM_E!U47+FC_OTH_HH_DR_E!U47+FC_OTH_HH_DW_E!U47+FC_OTH_HH_TV_E!U47+FC_OTH_HH_IT_E!U47+FC_OTH_HH_LI_E!U47+FC_OTH_HH_OA_E!U47</f>
        <v>0</v>
      </c>
      <c r="V47" s="10">
        <f>FC_OTH_HH_SH_E!V47+FC_OTH_HH_SC_E!V47+FC_OTH_HH_WH_E!V47+FC_OTH_HH_CO_E!V47+FC_OTH_HH_RF_E!V47+FC_OTH_HH_WM_E!V47+FC_OTH_HH_DR_E!V47+FC_OTH_HH_DW_E!V47+FC_OTH_HH_TV_E!V47+FC_OTH_HH_IT_E!V47+FC_OTH_HH_LI_E!V47+FC_OTH_HH_OA_E!V47</f>
        <v>0</v>
      </c>
      <c r="W47" s="10">
        <f>FC_OTH_HH_SH_E!W47+FC_OTH_HH_SC_E!W47+FC_OTH_HH_WH_E!W47+FC_OTH_HH_CO_E!W47+FC_OTH_HH_RF_E!W47+FC_OTH_HH_WM_E!W47+FC_OTH_HH_DR_E!W47+FC_OTH_HH_DW_E!W47+FC_OTH_HH_TV_E!W47+FC_OTH_HH_IT_E!W47+FC_OTH_HH_LI_E!W47+FC_OTH_HH_OA_E!W47</f>
        <v>0</v>
      </c>
      <c r="X47" s="10">
        <f>FC_OTH_HH_SH_E!X47+FC_OTH_HH_SC_E!X47+FC_OTH_HH_WH_E!X47+FC_OTH_HH_CO_E!X47+FC_OTH_HH_RF_E!X47+FC_OTH_HH_WM_E!X47+FC_OTH_HH_DR_E!X47+FC_OTH_HH_DW_E!X47+FC_OTH_HH_TV_E!X47+FC_OTH_HH_IT_E!X47+FC_OTH_HH_LI_E!X47+FC_OTH_HH_OA_E!X47</f>
        <v>0</v>
      </c>
    </row>
    <row r="48" spans="1:24" ht="11.25" customHeight="1" x14ac:dyDescent="0.2">
      <c r="A48" s="41" t="s">
        <v>83</v>
      </c>
      <c r="B48" s="9" t="s">
        <v>84</v>
      </c>
      <c r="C48" s="10">
        <f>FC_OTH_HH_SH_E!C48+FC_OTH_HH_SC_E!C48+FC_OTH_HH_WH_E!C48+FC_OTH_HH_CO_E!C48+FC_OTH_HH_RF_E!C48+FC_OTH_HH_WM_E!C48+FC_OTH_HH_DR_E!C48+FC_OTH_HH_DW_E!C48+FC_OTH_HH_TV_E!C48+FC_OTH_HH_IT_E!C48+FC_OTH_HH_LI_E!C48+FC_OTH_HH_OA_E!C48</f>
        <v>0</v>
      </c>
      <c r="D48" s="10">
        <f>FC_OTH_HH_SH_E!D48+FC_OTH_HH_SC_E!D48+FC_OTH_HH_WH_E!D48+FC_OTH_HH_CO_E!D48+FC_OTH_HH_RF_E!D48+FC_OTH_HH_WM_E!D48+FC_OTH_HH_DR_E!D48+FC_OTH_HH_DW_E!D48+FC_OTH_HH_TV_E!D48+FC_OTH_HH_IT_E!D48+FC_OTH_HH_LI_E!D48+FC_OTH_HH_OA_E!D48</f>
        <v>0</v>
      </c>
      <c r="E48" s="10">
        <f>FC_OTH_HH_SH_E!E48+FC_OTH_HH_SC_E!E48+FC_OTH_HH_WH_E!E48+FC_OTH_HH_CO_E!E48+FC_OTH_HH_RF_E!E48+FC_OTH_HH_WM_E!E48+FC_OTH_HH_DR_E!E48+FC_OTH_HH_DW_E!E48+FC_OTH_HH_TV_E!E48+FC_OTH_HH_IT_E!E48+FC_OTH_HH_LI_E!E48+FC_OTH_HH_OA_E!E48</f>
        <v>0</v>
      </c>
      <c r="F48" s="10">
        <f>FC_OTH_HH_SH_E!F48+FC_OTH_HH_SC_E!F48+FC_OTH_HH_WH_E!F48+FC_OTH_HH_CO_E!F48+FC_OTH_HH_RF_E!F48+FC_OTH_HH_WM_E!F48+FC_OTH_HH_DR_E!F48+FC_OTH_HH_DW_E!F48+FC_OTH_HH_TV_E!F48+FC_OTH_HH_IT_E!F48+FC_OTH_HH_LI_E!F48+FC_OTH_HH_OA_E!F48</f>
        <v>0</v>
      </c>
      <c r="G48" s="10">
        <f>FC_OTH_HH_SH_E!G48+FC_OTH_HH_SC_E!G48+FC_OTH_HH_WH_E!G48+FC_OTH_HH_CO_E!G48+FC_OTH_HH_RF_E!G48+FC_OTH_HH_WM_E!G48+FC_OTH_HH_DR_E!G48+FC_OTH_HH_DW_E!G48+FC_OTH_HH_TV_E!G48+FC_OTH_HH_IT_E!G48+FC_OTH_HH_LI_E!G48+FC_OTH_HH_OA_E!G48</f>
        <v>0</v>
      </c>
      <c r="H48" s="10">
        <f>FC_OTH_HH_SH_E!H48+FC_OTH_HH_SC_E!H48+FC_OTH_HH_WH_E!H48+FC_OTH_HH_CO_E!H48+FC_OTH_HH_RF_E!H48+FC_OTH_HH_WM_E!H48+FC_OTH_HH_DR_E!H48+FC_OTH_HH_DW_E!H48+FC_OTH_HH_TV_E!H48+FC_OTH_HH_IT_E!H48+FC_OTH_HH_LI_E!H48+FC_OTH_HH_OA_E!H48</f>
        <v>0</v>
      </c>
      <c r="I48" s="10">
        <f>FC_OTH_HH_SH_E!I48+FC_OTH_HH_SC_E!I48+FC_OTH_HH_WH_E!I48+FC_OTH_HH_CO_E!I48+FC_OTH_HH_RF_E!I48+FC_OTH_HH_WM_E!I48+FC_OTH_HH_DR_E!I48+FC_OTH_HH_DW_E!I48+FC_OTH_HH_TV_E!I48+FC_OTH_HH_IT_E!I48+FC_OTH_HH_LI_E!I48+FC_OTH_HH_OA_E!I48</f>
        <v>0</v>
      </c>
      <c r="J48" s="10">
        <f>FC_OTH_HH_SH_E!J48+FC_OTH_HH_SC_E!J48+FC_OTH_HH_WH_E!J48+FC_OTH_HH_CO_E!J48+FC_OTH_HH_RF_E!J48+FC_OTH_HH_WM_E!J48+FC_OTH_HH_DR_E!J48+FC_OTH_HH_DW_E!J48+FC_OTH_HH_TV_E!J48+FC_OTH_HH_IT_E!J48+FC_OTH_HH_LI_E!J48+FC_OTH_HH_OA_E!J48</f>
        <v>0</v>
      </c>
      <c r="K48" s="10">
        <f>FC_OTH_HH_SH_E!K48+FC_OTH_HH_SC_E!K48+FC_OTH_HH_WH_E!K48+FC_OTH_HH_CO_E!K48+FC_OTH_HH_RF_E!K48+FC_OTH_HH_WM_E!K48+FC_OTH_HH_DR_E!K48+FC_OTH_HH_DW_E!K48+FC_OTH_HH_TV_E!K48+FC_OTH_HH_IT_E!K48+FC_OTH_HH_LI_E!K48+FC_OTH_HH_OA_E!K48</f>
        <v>0</v>
      </c>
      <c r="L48" s="10">
        <f>FC_OTH_HH_SH_E!L48+FC_OTH_HH_SC_E!L48+FC_OTH_HH_WH_E!L48+FC_OTH_HH_CO_E!L48+FC_OTH_HH_RF_E!L48+FC_OTH_HH_WM_E!L48+FC_OTH_HH_DR_E!L48+FC_OTH_HH_DW_E!L48+FC_OTH_HH_TV_E!L48+FC_OTH_HH_IT_E!L48+FC_OTH_HH_LI_E!L48+FC_OTH_HH_OA_E!L48</f>
        <v>0</v>
      </c>
      <c r="M48" s="10">
        <f>FC_OTH_HH_SH_E!M48+FC_OTH_HH_SC_E!M48+FC_OTH_HH_WH_E!M48+FC_OTH_HH_CO_E!M48+FC_OTH_HH_RF_E!M48+FC_OTH_HH_WM_E!M48+FC_OTH_HH_DR_E!M48+FC_OTH_HH_DW_E!M48+FC_OTH_HH_TV_E!M48+FC_OTH_HH_IT_E!M48+FC_OTH_HH_LI_E!M48+FC_OTH_HH_OA_E!M48</f>
        <v>0</v>
      </c>
      <c r="N48" s="10">
        <f>FC_OTH_HH_SH_E!N48+FC_OTH_HH_SC_E!N48+FC_OTH_HH_WH_E!N48+FC_OTH_HH_CO_E!N48+FC_OTH_HH_RF_E!N48+FC_OTH_HH_WM_E!N48+FC_OTH_HH_DR_E!N48+FC_OTH_HH_DW_E!N48+FC_OTH_HH_TV_E!N48+FC_OTH_HH_IT_E!N48+FC_OTH_HH_LI_E!N48+FC_OTH_HH_OA_E!N48</f>
        <v>0</v>
      </c>
      <c r="O48" s="10">
        <f>FC_OTH_HH_SH_E!O48+FC_OTH_HH_SC_E!O48+FC_OTH_HH_WH_E!O48+FC_OTH_HH_CO_E!O48+FC_OTH_HH_RF_E!O48+FC_OTH_HH_WM_E!O48+FC_OTH_HH_DR_E!O48+FC_OTH_HH_DW_E!O48+FC_OTH_HH_TV_E!O48+FC_OTH_HH_IT_E!O48+FC_OTH_HH_LI_E!O48+FC_OTH_HH_OA_E!O48</f>
        <v>0</v>
      </c>
      <c r="P48" s="10">
        <f>FC_OTH_HH_SH_E!P48+FC_OTH_HH_SC_E!P48+FC_OTH_HH_WH_E!P48+FC_OTH_HH_CO_E!P48+FC_OTH_HH_RF_E!P48+FC_OTH_HH_WM_E!P48+FC_OTH_HH_DR_E!P48+FC_OTH_HH_DW_E!P48+FC_OTH_HH_TV_E!P48+FC_OTH_HH_IT_E!P48+FC_OTH_HH_LI_E!P48+FC_OTH_HH_OA_E!P48</f>
        <v>0</v>
      </c>
      <c r="Q48" s="10">
        <f>FC_OTH_HH_SH_E!Q48+FC_OTH_HH_SC_E!Q48+FC_OTH_HH_WH_E!Q48+FC_OTH_HH_CO_E!Q48+FC_OTH_HH_RF_E!Q48+FC_OTH_HH_WM_E!Q48+FC_OTH_HH_DR_E!Q48+FC_OTH_HH_DW_E!Q48+FC_OTH_HH_TV_E!Q48+FC_OTH_HH_IT_E!Q48+FC_OTH_HH_LI_E!Q48+FC_OTH_HH_OA_E!Q48</f>
        <v>0</v>
      </c>
      <c r="R48" s="10">
        <f>FC_OTH_HH_SH_E!R48+FC_OTH_HH_SC_E!R48+FC_OTH_HH_WH_E!R48+FC_OTH_HH_CO_E!R48+FC_OTH_HH_RF_E!R48+FC_OTH_HH_WM_E!R48+FC_OTH_HH_DR_E!R48+FC_OTH_HH_DW_E!R48+FC_OTH_HH_TV_E!R48+FC_OTH_HH_IT_E!R48+FC_OTH_HH_LI_E!R48+FC_OTH_HH_OA_E!R48</f>
        <v>0</v>
      </c>
      <c r="S48" s="10">
        <f>FC_OTH_HH_SH_E!S48+FC_OTH_HH_SC_E!S48+FC_OTH_HH_WH_E!S48+FC_OTH_HH_CO_E!S48+FC_OTH_HH_RF_E!S48+FC_OTH_HH_WM_E!S48+FC_OTH_HH_DR_E!S48+FC_OTH_HH_DW_E!S48+FC_OTH_HH_TV_E!S48+FC_OTH_HH_IT_E!S48+FC_OTH_HH_LI_E!S48+FC_OTH_HH_OA_E!S48</f>
        <v>0</v>
      </c>
      <c r="T48" s="10">
        <f>FC_OTH_HH_SH_E!T48+FC_OTH_HH_SC_E!T48+FC_OTH_HH_WH_E!T48+FC_OTH_HH_CO_E!T48+FC_OTH_HH_RF_E!T48+FC_OTH_HH_WM_E!T48+FC_OTH_HH_DR_E!T48+FC_OTH_HH_DW_E!T48+FC_OTH_HH_TV_E!T48+FC_OTH_HH_IT_E!T48+FC_OTH_HH_LI_E!T48+FC_OTH_HH_OA_E!T48</f>
        <v>0</v>
      </c>
      <c r="U48" s="10">
        <f>FC_OTH_HH_SH_E!U48+FC_OTH_HH_SC_E!U48+FC_OTH_HH_WH_E!U48+FC_OTH_HH_CO_E!U48+FC_OTH_HH_RF_E!U48+FC_OTH_HH_WM_E!U48+FC_OTH_HH_DR_E!U48+FC_OTH_HH_DW_E!U48+FC_OTH_HH_TV_E!U48+FC_OTH_HH_IT_E!U48+FC_OTH_HH_LI_E!U48+FC_OTH_HH_OA_E!U48</f>
        <v>0</v>
      </c>
      <c r="V48" s="10">
        <f>FC_OTH_HH_SH_E!V48+FC_OTH_HH_SC_E!V48+FC_OTH_HH_WH_E!V48+FC_OTH_HH_CO_E!V48+FC_OTH_HH_RF_E!V48+FC_OTH_HH_WM_E!V48+FC_OTH_HH_DR_E!V48+FC_OTH_HH_DW_E!V48+FC_OTH_HH_TV_E!V48+FC_OTH_HH_IT_E!V48+FC_OTH_HH_LI_E!V48+FC_OTH_HH_OA_E!V48</f>
        <v>0</v>
      </c>
      <c r="W48" s="10">
        <f>FC_OTH_HH_SH_E!W48+FC_OTH_HH_SC_E!W48+FC_OTH_HH_WH_E!W48+FC_OTH_HH_CO_E!W48+FC_OTH_HH_RF_E!W48+FC_OTH_HH_WM_E!W48+FC_OTH_HH_DR_E!W48+FC_OTH_HH_DW_E!W48+FC_OTH_HH_TV_E!W48+FC_OTH_HH_IT_E!W48+FC_OTH_HH_LI_E!W48+FC_OTH_HH_OA_E!W48</f>
        <v>0</v>
      </c>
      <c r="X48" s="10">
        <f>FC_OTH_HH_SH_E!X48+FC_OTH_HH_SC_E!X48+FC_OTH_HH_WH_E!X48+FC_OTH_HH_CO_E!X48+FC_OTH_HH_RF_E!X48+FC_OTH_HH_WM_E!X48+FC_OTH_HH_DR_E!X48+FC_OTH_HH_DW_E!X48+FC_OTH_HH_TV_E!X48+FC_OTH_HH_IT_E!X48+FC_OTH_HH_LI_E!X48+FC_OTH_HH_OA_E!X48</f>
        <v>0</v>
      </c>
    </row>
    <row r="49" spans="1:24" ht="11.25" customHeight="1" x14ac:dyDescent="0.2">
      <c r="A49" s="41" t="s">
        <v>85</v>
      </c>
      <c r="B49" s="9" t="s">
        <v>86</v>
      </c>
      <c r="C49" s="10">
        <f>FC_OTH_HH_SH_E!C49+FC_OTH_HH_SC_E!C49+FC_OTH_HH_WH_E!C49+FC_OTH_HH_CO_E!C49+FC_OTH_HH_RF_E!C49+FC_OTH_HH_WM_E!C49+FC_OTH_HH_DR_E!C49+FC_OTH_HH_DW_E!C49+FC_OTH_HH_TV_E!C49+FC_OTH_HH_IT_E!C49+FC_OTH_HH_LI_E!C49+FC_OTH_HH_OA_E!C49</f>
        <v>0</v>
      </c>
      <c r="D49" s="10">
        <f>FC_OTH_HH_SH_E!D49+FC_OTH_HH_SC_E!D49+FC_OTH_HH_WH_E!D49+FC_OTH_HH_CO_E!D49+FC_OTH_HH_RF_E!D49+FC_OTH_HH_WM_E!D49+FC_OTH_HH_DR_E!D49+FC_OTH_HH_DW_E!D49+FC_OTH_HH_TV_E!D49+FC_OTH_HH_IT_E!D49+FC_OTH_HH_LI_E!D49+FC_OTH_HH_OA_E!D49</f>
        <v>0</v>
      </c>
      <c r="E49" s="10">
        <f>FC_OTH_HH_SH_E!E49+FC_OTH_HH_SC_E!E49+FC_OTH_HH_WH_E!E49+FC_OTH_HH_CO_E!E49+FC_OTH_HH_RF_E!E49+FC_OTH_HH_WM_E!E49+FC_OTH_HH_DR_E!E49+FC_OTH_HH_DW_E!E49+FC_OTH_HH_TV_E!E49+FC_OTH_HH_IT_E!E49+FC_OTH_HH_LI_E!E49+FC_OTH_HH_OA_E!E49</f>
        <v>0</v>
      </c>
      <c r="F49" s="10">
        <f>FC_OTH_HH_SH_E!F49+FC_OTH_HH_SC_E!F49+FC_OTH_HH_WH_E!F49+FC_OTH_HH_CO_E!F49+FC_OTH_HH_RF_E!F49+FC_OTH_HH_WM_E!F49+FC_OTH_HH_DR_E!F49+FC_OTH_HH_DW_E!F49+FC_OTH_HH_TV_E!F49+FC_OTH_HH_IT_E!F49+FC_OTH_HH_LI_E!F49+FC_OTH_HH_OA_E!F49</f>
        <v>0</v>
      </c>
      <c r="G49" s="10">
        <f>FC_OTH_HH_SH_E!G49+FC_OTH_HH_SC_E!G49+FC_OTH_HH_WH_E!G49+FC_OTH_HH_CO_E!G49+FC_OTH_HH_RF_E!G49+FC_OTH_HH_WM_E!G49+FC_OTH_HH_DR_E!G49+FC_OTH_HH_DW_E!G49+FC_OTH_HH_TV_E!G49+FC_OTH_HH_IT_E!G49+FC_OTH_HH_LI_E!G49+FC_OTH_HH_OA_E!G49</f>
        <v>0</v>
      </c>
      <c r="H49" s="10">
        <f>FC_OTH_HH_SH_E!H49+FC_OTH_HH_SC_E!H49+FC_OTH_HH_WH_E!H49+FC_OTH_HH_CO_E!H49+FC_OTH_HH_RF_E!H49+FC_OTH_HH_WM_E!H49+FC_OTH_HH_DR_E!H49+FC_OTH_HH_DW_E!H49+FC_OTH_HH_TV_E!H49+FC_OTH_HH_IT_E!H49+FC_OTH_HH_LI_E!H49+FC_OTH_HH_OA_E!H49</f>
        <v>0</v>
      </c>
      <c r="I49" s="10">
        <f>FC_OTH_HH_SH_E!I49+FC_OTH_HH_SC_E!I49+FC_OTH_HH_WH_E!I49+FC_OTH_HH_CO_E!I49+FC_OTH_HH_RF_E!I49+FC_OTH_HH_WM_E!I49+FC_OTH_HH_DR_E!I49+FC_OTH_HH_DW_E!I49+FC_OTH_HH_TV_E!I49+FC_OTH_HH_IT_E!I49+FC_OTH_HH_LI_E!I49+FC_OTH_HH_OA_E!I49</f>
        <v>0</v>
      </c>
      <c r="J49" s="10">
        <f>FC_OTH_HH_SH_E!J49+FC_OTH_HH_SC_E!J49+FC_OTH_HH_WH_E!J49+FC_OTH_HH_CO_E!J49+FC_OTH_HH_RF_E!J49+FC_OTH_HH_WM_E!J49+FC_OTH_HH_DR_E!J49+FC_OTH_HH_DW_E!J49+FC_OTH_HH_TV_E!J49+FC_OTH_HH_IT_E!J49+FC_OTH_HH_LI_E!J49+FC_OTH_HH_OA_E!J49</f>
        <v>0</v>
      </c>
      <c r="K49" s="10">
        <f>FC_OTH_HH_SH_E!K49+FC_OTH_HH_SC_E!K49+FC_OTH_HH_WH_E!K49+FC_OTH_HH_CO_E!K49+FC_OTH_HH_RF_E!K49+FC_OTH_HH_WM_E!K49+FC_OTH_HH_DR_E!K49+FC_OTH_HH_DW_E!K49+FC_OTH_HH_TV_E!K49+FC_OTH_HH_IT_E!K49+FC_OTH_HH_LI_E!K49+FC_OTH_HH_OA_E!K49</f>
        <v>0</v>
      </c>
      <c r="L49" s="10">
        <f>FC_OTH_HH_SH_E!L49+FC_OTH_HH_SC_E!L49+FC_OTH_HH_WH_E!L49+FC_OTH_HH_CO_E!L49+FC_OTH_HH_RF_E!L49+FC_OTH_HH_WM_E!L49+FC_OTH_HH_DR_E!L49+FC_OTH_HH_DW_E!L49+FC_OTH_HH_TV_E!L49+FC_OTH_HH_IT_E!L49+FC_OTH_HH_LI_E!L49+FC_OTH_HH_OA_E!L49</f>
        <v>0</v>
      </c>
      <c r="M49" s="10">
        <f>FC_OTH_HH_SH_E!M49+FC_OTH_HH_SC_E!M49+FC_OTH_HH_WH_E!M49+FC_OTH_HH_CO_E!M49+FC_OTH_HH_RF_E!M49+FC_OTH_HH_WM_E!M49+FC_OTH_HH_DR_E!M49+FC_OTH_HH_DW_E!M49+FC_OTH_HH_TV_E!M49+FC_OTH_HH_IT_E!M49+FC_OTH_HH_LI_E!M49+FC_OTH_HH_OA_E!M49</f>
        <v>0</v>
      </c>
      <c r="N49" s="10">
        <f>FC_OTH_HH_SH_E!N49+FC_OTH_HH_SC_E!N49+FC_OTH_HH_WH_E!N49+FC_OTH_HH_CO_E!N49+FC_OTH_HH_RF_E!N49+FC_OTH_HH_WM_E!N49+FC_OTH_HH_DR_E!N49+FC_OTH_HH_DW_E!N49+FC_OTH_HH_TV_E!N49+FC_OTH_HH_IT_E!N49+FC_OTH_HH_LI_E!N49+FC_OTH_HH_OA_E!N49</f>
        <v>0</v>
      </c>
      <c r="O49" s="10">
        <f>FC_OTH_HH_SH_E!O49+FC_OTH_HH_SC_E!O49+FC_OTH_HH_WH_E!O49+FC_OTH_HH_CO_E!O49+FC_OTH_HH_RF_E!O49+FC_OTH_HH_WM_E!O49+FC_OTH_HH_DR_E!O49+FC_OTH_HH_DW_E!O49+FC_OTH_HH_TV_E!O49+FC_OTH_HH_IT_E!O49+FC_OTH_HH_LI_E!O49+FC_OTH_HH_OA_E!O49</f>
        <v>0</v>
      </c>
      <c r="P49" s="10">
        <f>FC_OTH_HH_SH_E!P49+FC_OTH_HH_SC_E!P49+FC_OTH_HH_WH_E!P49+FC_OTH_HH_CO_E!P49+FC_OTH_HH_RF_E!P49+FC_OTH_HH_WM_E!P49+FC_OTH_HH_DR_E!P49+FC_OTH_HH_DW_E!P49+FC_OTH_HH_TV_E!P49+FC_OTH_HH_IT_E!P49+FC_OTH_HH_LI_E!P49+FC_OTH_HH_OA_E!P49</f>
        <v>0</v>
      </c>
      <c r="Q49" s="10">
        <f>FC_OTH_HH_SH_E!Q49+FC_OTH_HH_SC_E!Q49+FC_OTH_HH_WH_E!Q49+FC_OTH_HH_CO_E!Q49+FC_OTH_HH_RF_E!Q49+FC_OTH_HH_WM_E!Q49+FC_OTH_HH_DR_E!Q49+FC_OTH_HH_DW_E!Q49+FC_OTH_HH_TV_E!Q49+FC_OTH_HH_IT_E!Q49+FC_OTH_HH_LI_E!Q49+FC_OTH_HH_OA_E!Q49</f>
        <v>0</v>
      </c>
      <c r="R49" s="10">
        <f>FC_OTH_HH_SH_E!R49+FC_OTH_HH_SC_E!R49+FC_OTH_HH_WH_E!R49+FC_OTH_HH_CO_E!R49+FC_OTH_HH_RF_E!R49+FC_OTH_HH_WM_E!R49+FC_OTH_HH_DR_E!R49+FC_OTH_HH_DW_E!R49+FC_OTH_HH_TV_E!R49+FC_OTH_HH_IT_E!R49+FC_OTH_HH_LI_E!R49+FC_OTH_HH_OA_E!R49</f>
        <v>0</v>
      </c>
      <c r="S49" s="10">
        <f>FC_OTH_HH_SH_E!S49+FC_OTH_HH_SC_E!S49+FC_OTH_HH_WH_E!S49+FC_OTH_HH_CO_E!S49+FC_OTH_HH_RF_E!S49+FC_OTH_HH_WM_E!S49+FC_OTH_HH_DR_E!S49+FC_OTH_HH_DW_E!S49+FC_OTH_HH_TV_E!S49+FC_OTH_HH_IT_E!S49+FC_OTH_HH_LI_E!S49+FC_OTH_HH_OA_E!S49</f>
        <v>0</v>
      </c>
      <c r="T49" s="10">
        <f>FC_OTH_HH_SH_E!T49+FC_OTH_HH_SC_E!T49+FC_OTH_HH_WH_E!T49+FC_OTH_HH_CO_E!T49+FC_OTH_HH_RF_E!T49+FC_OTH_HH_WM_E!T49+FC_OTH_HH_DR_E!T49+FC_OTH_HH_DW_E!T49+FC_OTH_HH_TV_E!T49+FC_OTH_HH_IT_E!T49+FC_OTH_HH_LI_E!T49+FC_OTH_HH_OA_E!T49</f>
        <v>0</v>
      </c>
      <c r="U49" s="10">
        <f>FC_OTH_HH_SH_E!U49+FC_OTH_HH_SC_E!U49+FC_OTH_HH_WH_E!U49+FC_OTH_HH_CO_E!U49+FC_OTH_HH_RF_E!U49+FC_OTH_HH_WM_E!U49+FC_OTH_HH_DR_E!U49+FC_OTH_HH_DW_E!U49+FC_OTH_HH_TV_E!U49+FC_OTH_HH_IT_E!U49+FC_OTH_HH_LI_E!U49+FC_OTH_HH_OA_E!U49</f>
        <v>0</v>
      </c>
      <c r="V49" s="10">
        <f>FC_OTH_HH_SH_E!V49+FC_OTH_HH_SC_E!V49+FC_OTH_HH_WH_E!V49+FC_OTH_HH_CO_E!V49+FC_OTH_HH_RF_E!V49+FC_OTH_HH_WM_E!V49+FC_OTH_HH_DR_E!V49+FC_OTH_HH_DW_E!V49+FC_OTH_HH_TV_E!V49+FC_OTH_HH_IT_E!V49+FC_OTH_HH_LI_E!V49+FC_OTH_HH_OA_E!V49</f>
        <v>0</v>
      </c>
      <c r="W49" s="10">
        <f>FC_OTH_HH_SH_E!W49+FC_OTH_HH_SC_E!W49+FC_OTH_HH_WH_E!W49+FC_OTH_HH_CO_E!W49+FC_OTH_HH_RF_E!W49+FC_OTH_HH_WM_E!W49+FC_OTH_HH_DR_E!W49+FC_OTH_HH_DW_E!W49+FC_OTH_HH_TV_E!W49+FC_OTH_HH_IT_E!W49+FC_OTH_HH_LI_E!W49+FC_OTH_HH_OA_E!W49</f>
        <v>0</v>
      </c>
      <c r="X49" s="10">
        <f>FC_OTH_HH_SH_E!X49+FC_OTH_HH_SC_E!X49+FC_OTH_HH_WH_E!X49+FC_OTH_HH_CO_E!X49+FC_OTH_HH_RF_E!X49+FC_OTH_HH_WM_E!X49+FC_OTH_HH_DR_E!X49+FC_OTH_HH_DW_E!X49+FC_OTH_HH_TV_E!X49+FC_OTH_HH_IT_E!X49+FC_OTH_HH_LI_E!X49+FC_OTH_HH_OA_E!X49</f>
        <v>0</v>
      </c>
    </row>
    <row r="50" spans="1:24" ht="11.25" customHeight="1" x14ac:dyDescent="0.2">
      <c r="A50" s="41" t="s">
        <v>87</v>
      </c>
      <c r="B50" s="9" t="s">
        <v>88</v>
      </c>
      <c r="C50" s="10">
        <f>FC_OTH_HH_SH_E!C50+FC_OTH_HH_SC_E!C50+FC_OTH_HH_WH_E!C50+FC_OTH_HH_CO_E!C50+FC_OTH_HH_RF_E!C50+FC_OTH_HH_WM_E!C50+FC_OTH_HH_DR_E!C50+FC_OTH_HH_DW_E!C50+FC_OTH_HH_TV_E!C50+FC_OTH_HH_IT_E!C50+FC_OTH_HH_LI_E!C50+FC_OTH_HH_OA_E!C50</f>
        <v>0</v>
      </c>
      <c r="D50" s="10">
        <f>FC_OTH_HH_SH_E!D50+FC_OTH_HH_SC_E!D50+FC_OTH_HH_WH_E!D50+FC_OTH_HH_CO_E!D50+FC_OTH_HH_RF_E!D50+FC_OTH_HH_WM_E!D50+FC_OTH_HH_DR_E!D50+FC_OTH_HH_DW_E!D50+FC_OTH_HH_TV_E!D50+FC_OTH_HH_IT_E!D50+FC_OTH_HH_LI_E!D50+FC_OTH_HH_OA_E!D50</f>
        <v>0</v>
      </c>
      <c r="E50" s="10">
        <f>FC_OTH_HH_SH_E!E50+FC_OTH_HH_SC_E!E50+FC_OTH_HH_WH_E!E50+FC_OTH_HH_CO_E!E50+FC_OTH_HH_RF_E!E50+FC_OTH_HH_WM_E!E50+FC_OTH_HH_DR_E!E50+FC_OTH_HH_DW_E!E50+FC_OTH_HH_TV_E!E50+FC_OTH_HH_IT_E!E50+FC_OTH_HH_LI_E!E50+FC_OTH_HH_OA_E!E50</f>
        <v>0</v>
      </c>
      <c r="F50" s="10">
        <f>FC_OTH_HH_SH_E!F50+FC_OTH_HH_SC_E!F50+FC_OTH_HH_WH_E!F50+FC_OTH_HH_CO_E!F50+FC_OTH_HH_RF_E!F50+FC_OTH_HH_WM_E!F50+FC_OTH_HH_DR_E!F50+FC_OTH_HH_DW_E!F50+FC_OTH_HH_TV_E!F50+FC_OTH_HH_IT_E!F50+FC_OTH_HH_LI_E!F50+FC_OTH_HH_OA_E!F50</f>
        <v>0</v>
      </c>
      <c r="G50" s="10">
        <f>FC_OTH_HH_SH_E!G50+FC_OTH_HH_SC_E!G50+FC_OTH_HH_WH_E!G50+FC_OTH_HH_CO_E!G50+FC_OTH_HH_RF_E!G50+FC_OTH_HH_WM_E!G50+FC_OTH_HH_DR_E!G50+FC_OTH_HH_DW_E!G50+FC_OTH_HH_TV_E!G50+FC_OTH_HH_IT_E!G50+FC_OTH_HH_LI_E!G50+FC_OTH_HH_OA_E!G50</f>
        <v>0</v>
      </c>
      <c r="H50" s="10">
        <f>FC_OTH_HH_SH_E!H50+FC_OTH_HH_SC_E!H50+FC_OTH_HH_WH_E!H50+FC_OTH_HH_CO_E!H50+FC_OTH_HH_RF_E!H50+FC_OTH_HH_WM_E!H50+FC_OTH_HH_DR_E!H50+FC_OTH_HH_DW_E!H50+FC_OTH_HH_TV_E!H50+FC_OTH_HH_IT_E!H50+FC_OTH_HH_LI_E!H50+FC_OTH_HH_OA_E!H50</f>
        <v>0</v>
      </c>
      <c r="I50" s="10">
        <f>FC_OTH_HH_SH_E!I50+FC_OTH_HH_SC_E!I50+FC_OTH_HH_WH_E!I50+FC_OTH_HH_CO_E!I50+FC_OTH_HH_RF_E!I50+FC_OTH_HH_WM_E!I50+FC_OTH_HH_DR_E!I50+FC_OTH_HH_DW_E!I50+FC_OTH_HH_TV_E!I50+FC_OTH_HH_IT_E!I50+FC_OTH_HH_LI_E!I50+FC_OTH_HH_OA_E!I50</f>
        <v>0</v>
      </c>
      <c r="J50" s="10">
        <f>FC_OTH_HH_SH_E!J50+FC_OTH_HH_SC_E!J50+FC_OTH_HH_WH_E!J50+FC_OTH_HH_CO_E!J50+FC_OTH_HH_RF_E!J50+FC_OTH_HH_WM_E!J50+FC_OTH_HH_DR_E!J50+FC_OTH_HH_DW_E!J50+FC_OTH_HH_TV_E!J50+FC_OTH_HH_IT_E!J50+FC_OTH_HH_LI_E!J50+FC_OTH_HH_OA_E!J50</f>
        <v>0</v>
      </c>
      <c r="K50" s="10">
        <f>FC_OTH_HH_SH_E!K50+FC_OTH_HH_SC_E!K50+FC_OTH_HH_WH_E!K50+FC_OTH_HH_CO_E!K50+FC_OTH_HH_RF_E!K50+FC_OTH_HH_WM_E!K50+FC_OTH_HH_DR_E!K50+FC_OTH_HH_DW_E!K50+FC_OTH_HH_TV_E!K50+FC_OTH_HH_IT_E!K50+FC_OTH_HH_LI_E!K50+FC_OTH_HH_OA_E!K50</f>
        <v>0</v>
      </c>
      <c r="L50" s="10">
        <f>FC_OTH_HH_SH_E!L50+FC_OTH_HH_SC_E!L50+FC_OTH_HH_WH_E!L50+FC_OTH_HH_CO_E!L50+FC_OTH_HH_RF_E!L50+FC_OTH_HH_WM_E!L50+FC_OTH_HH_DR_E!L50+FC_OTH_HH_DW_E!L50+FC_OTH_HH_TV_E!L50+FC_OTH_HH_IT_E!L50+FC_OTH_HH_LI_E!L50+FC_OTH_HH_OA_E!L50</f>
        <v>0</v>
      </c>
      <c r="M50" s="10">
        <f>FC_OTH_HH_SH_E!M50+FC_OTH_HH_SC_E!M50+FC_OTH_HH_WH_E!M50+FC_OTH_HH_CO_E!M50+FC_OTH_HH_RF_E!M50+FC_OTH_HH_WM_E!M50+FC_OTH_HH_DR_E!M50+FC_OTH_HH_DW_E!M50+FC_OTH_HH_TV_E!M50+FC_OTH_HH_IT_E!M50+FC_OTH_HH_LI_E!M50+FC_OTH_HH_OA_E!M50</f>
        <v>0</v>
      </c>
      <c r="N50" s="10">
        <f>FC_OTH_HH_SH_E!N50+FC_OTH_HH_SC_E!N50+FC_OTH_HH_WH_E!N50+FC_OTH_HH_CO_E!N50+FC_OTH_HH_RF_E!N50+FC_OTH_HH_WM_E!N50+FC_OTH_HH_DR_E!N50+FC_OTH_HH_DW_E!N50+FC_OTH_HH_TV_E!N50+FC_OTH_HH_IT_E!N50+FC_OTH_HH_LI_E!N50+FC_OTH_HH_OA_E!N50</f>
        <v>0</v>
      </c>
      <c r="O50" s="10">
        <f>FC_OTH_HH_SH_E!O50+FC_OTH_HH_SC_E!O50+FC_OTH_HH_WH_E!O50+FC_OTH_HH_CO_E!O50+FC_OTH_HH_RF_E!O50+FC_OTH_HH_WM_E!O50+FC_OTH_HH_DR_E!O50+FC_OTH_HH_DW_E!O50+FC_OTH_HH_TV_E!O50+FC_OTH_HH_IT_E!O50+FC_OTH_HH_LI_E!O50+FC_OTH_HH_OA_E!O50</f>
        <v>0</v>
      </c>
      <c r="P50" s="10">
        <f>FC_OTH_HH_SH_E!P50+FC_OTH_HH_SC_E!P50+FC_OTH_HH_WH_E!P50+FC_OTH_HH_CO_E!P50+FC_OTH_HH_RF_E!P50+FC_OTH_HH_WM_E!P50+FC_OTH_HH_DR_E!P50+FC_OTH_HH_DW_E!P50+FC_OTH_HH_TV_E!P50+FC_OTH_HH_IT_E!P50+FC_OTH_HH_LI_E!P50+FC_OTH_HH_OA_E!P50</f>
        <v>0</v>
      </c>
      <c r="Q50" s="10">
        <f>FC_OTH_HH_SH_E!Q50+FC_OTH_HH_SC_E!Q50+FC_OTH_HH_WH_E!Q50+FC_OTH_HH_CO_E!Q50+FC_OTH_HH_RF_E!Q50+FC_OTH_HH_WM_E!Q50+FC_OTH_HH_DR_E!Q50+FC_OTH_HH_DW_E!Q50+FC_OTH_HH_TV_E!Q50+FC_OTH_HH_IT_E!Q50+FC_OTH_HH_LI_E!Q50+FC_OTH_HH_OA_E!Q50</f>
        <v>0</v>
      </c>
      <c r="R50" s="10">
        <f>FC_OTH_HH_SH_E!R50+FC_OTH_HH_SC_E!R50+FC_OTH_HH_WH_E!R50+FC_OTH_HH_CO_E!R50+FC_OTH_HH_RF_E!R50+FC_OTH_HH_WM_E!R50+FC_OTH_HH_DR_E!R50+FC_OTH_HH_DW_E!R50+FC_OTH_HH_TV_E!R50+FC_OTH_HH_IT_E!R50+FC_OTH_HH_LI_E!R50+FC_OTH_HH_OA_E!R50</f>
        <v>0</v>
      </c>
      <c r="S50" s="10">
        <f>FC_OTH_HH_SH_E!S50+FC_OTH_HH_SC_E!S50+FC_OTH_HH_WH_E!S50+FC_OTH_HH_CO_E!S50+FC_OTH_HH_RF_E!S50+FC_OTH_HH_WM_E!S50+FC_OTH_HH_DR_E!S50+FC_OTH_HH_DW_E!S50+FC_OTH_HH_TV_E!S50+FC_OTH_HH_IT_E!S50+FC_OTH_HH_LI_E!S50+FC_OTH_HH_OA_E!S50</f>
        <v>0</v>
      </c>
      <c r="T50" s="10">
        <f>FC_OTH_HH_SH_E!T50+FC_OTH_HH_SC_E!T50+FC_OTH_HH_WH_E!T50+FC_OTH_HH_CO_E!T50+FC_OTH_HH_RF_E!T50+FC_OTH_HH_WM_E!T50+FC_OTH_HH_DR_E!T50+FC_OTH_HH_DW_E!T50+FC_OTH_HH_TV_E!T50+FC_OTH_HH_IT_E!T50+FC_OTH_HH_LI_E!T50+FC_OTH_HH_OA_E!T50</f>
        <v>0</v>
      </c>
      <c r="U50" s="10">
        <f>FC_OTH_HH_SH_E!U50+FC_OTH_HH_SC_E!U50+FC_OTH_HH_WH_E!U50+FC_OTH_HH_CO_E!U50+FC_OTH_HH_RF_E!U50+FC_OTH_HH_WM_E!U50+FC_OTH_HH_DR_E!U50+FC_OTH_HH_DW_E!U50+FC_OTH_HH_TV_E!U50+FC_OTH_HH_IT_E!U50+FC_OTH_HH_LI_E!U50+FC_OTH_HH_OA_E!U50</f>
        <v>0</v>
      </c>
      <c r="V50" s="10">
        <f>FC_OTH_HH_SH_E!V50+FC_OTH_HH_SC_E!V50+FC_OTH_HH_WH_E!V50+FC_OTH_HH_CO_E!V50+FC_OTH_HH_RF_E!V50+FC_OTH_HH_WM_E!V50+FC_OTH_HH_DR_E!V50+FC_OTH_HH_DW_E!V50+FC_OTH_HH_TV_E!V50+FC_OTH_HH_IT_E!V50+FC_OTH_HH_LI_E!V50+FC_OTH_HH_OA_E!V50</f>
        <v>0</v>
      </c>
      <c r="W50" s="10">
        <f>FC_OTH_HH_SH_E!W50+FC_OTH_HH_SC_E!W50+FC_OTH_HH_WH_E!W50+FC_OTH_HH_CO_E!W50+FC_OTH_HH_RF_E!W50+FC_OTH_HH_WM_E!W50+FC_OTH_HH_DR_E!W50+FC_OTH_HH_DW_E!W50+FC_OTH_HH_TV_E!W50+FC_OTH_HH_IT_E!W50+FC_OTH_HH_LI_E!W50+FC_OTH_HH_OA_E!W50</f>
        <v>0</v>
      </c>
      <c r="X50" s="10">
        <f>FC_OTH_HH_SH_E!X50+FC_OTH_HH_SC_E!X50+FC_OTH_HH_WH_E!X50+FC_OTH_HH_CO_E!X50+FC_OTH_HH_RF_E!X50+FC_OTH_HH_WM_E!X50+FC_OTH_HH_DR_E!X50+FC_OTH_HH_DW_E!X50+FC_OTH_HH_TV_E!X50+FC_OTH_HH_IT_E!X50+FC_OTH_HH_LI_E!X50+FC_OTH_HH_OA_E!X50</f>
        <v>0</v>
      </c>
    </row>
    <row r="51" spans="1:24" ht="11.25" customHeight="1" x14ac:dyDescent="0.2">
      <c r="A51" s="35" t="s">
        <v>89</v>
      </c>
      <c r="B51" s="36" t="s">
        <v>90</v>
      </c>
      <c r="C51" s="37">
        <f>FC_OTH_HH_SH_E!C51+FC_OTH_HH_SC_E!C51+FC_OTH_HH_WH_E!C51+FC_OTH_HH_CO_E!C51+FC_OTH_HH_RF_E!C51+FC_OTH_HH_WM_E!C51+FC_OTH_HH_DR_E!C51+FC_OTH_HH_DW_E!C51+FC_OTH_HH_TV_E!C51+FC_OTH_HH_IT_E!C51+FC_OTH_HH_LI_E!C51+FC_OTH_HH_OA_E!C51</f>
        <v>8508.5915735167655</v>
      </c>
      <c r="D51" s="37">
        <f>FC_OTH_HH_SH_E!D51+FC_OTH_HH_SC_E!D51+FC_OTH_HH_WH_E!D51+FC_OTH_HH_CO_E!D51+FC_OTH_HH_RF_E!D51+FC_OTH_HH_WM_E!D51+FC_OTH_HH_DR_E!D51+FC_OTH_HH_DW_E!D51+FC_OTH_HH_TV_E!D51+FC_OTH_HH_IT_E!D51+FC_OTH_HH_LI_E!D51+FC_OTH_HH_OA_E!D51</f>
        <v>9043.2415305245049</v>
      </c>
      <c r="E51" s="37">
        <f>FC_OTH_HH_SH_E!E51+FC_OTH_HH_SC_E!E51+FC_OTH_HH_WH_E!E51+FC_OTH_HH_CO_E!E51+FC_OTH_HH_RF_E!E51+FC_OTH_HH_WM_E!E51+FC_OTH_HH_DR_E!E51+FC_OTH_HH_DW_E!E51+FC_OTH_HH_TV_E!E51+FC_OTH_HH_IT_E!E51+FC_OTH_HH_LI_E!E51+FC_OTH_HH_OA_E!E51</f>
        <v>8726.4756663800508</v>
      </c>
      <c r="F51" s="37">
        <f>FC_OTH_HH_SH_E!F51+FC_OTH_HH_SC_E!F51+FC_OTH_HH_WH_E!F51+FC_OTH_HH_CO_E!F51+FC_OTH_HH_RF_E!F51+FC_OTH_HH_WM_E!F51+FC_OTH_HH_DR_E!F51+FC_OTH_HH_DW_E!F51+FC_OTH_HH_TV_E!F51+FC_OTH_HH_IT_E!F51+FC_OTH_HH_LI_E!F51+FC_OTH_HH_OA_E!F51</f>
        <v>8937.1800515907107</v>
      </c>
      <c r="G51" s="37">
        <f>FC_OTH_HH_SH_E!G51+FC_OTH_HH_SC_E!G51+FC_OTH_HH_WH_E!G51+FC_OTH_HH_CO_E!G51+FC_OTH_HH_RF_E!G51+FC_OTH_HH_WM_E!G51+FC_OTH_HH_DR_E!G51+FC_OTH_HH_DW_E!G51+FC_OTH_HH_TV_E!G51+FC_OTH_HH_IT_E!G51+FC_OTH_HH_LI_E!G51+FC_OTH_HH_OA_E!G51</f>
        <v>8543.1142734307778</v>
      </c>
      <c r="H51" s="37">
        <f>FC_OTH_HH_SH_E!H51+FC_OTH_HH_SC_E!H51+FC_OTH_HH_WH_E!H51+FC_OTH_HH_CO_E!H51+FC_OTH_HH_RF_E!H51+FC_OTH_HH_WM_E!H51+FC_OTH_HH_DR_E!H51+FC_OTH_HH_DW_E!H51+FC_OTH_HH_TV_E!H51+FC_OTH_HH_IT_E!H51+FC_OTH_HH_LI_E!H51+FC_OTH_HH_OA_E!H51</f>
        <v>8214.6330180567493</v>
      </c>
      <c r="I51" s="37">
        <f>FC_OTH_HH_SH_E!I51+FC_OTH_HH_SC_E!I51+FC_OTH_HH_WH_E!I51+FC_OTH_HH_CO_E!I51+FC_OTH_HH_RF_E!I51+FC_OTH_HH_WM_E!I51+FC_OTH_HH_DR_E!I51+FC_OTH_HH_DW_E!I51+FC_OTH_HH_TV_E!I51+FC_OTH_HH_IT_E!I51+FC_OTH_HH_LI_E!I51+FC_OTH_HH_OA_E!I51</f>
        <v>8279.9809974204618</v>
      </c>
      <c r="J51" s="37">
        <f>FC_OTH_HH_SH_E!J51+FC_OTH_HH_SC_E!J51+FC_OTH_HH_WH_E!J51+FC_OTH_HH_CO_E!J51+FC_OTH_HH_RF_E!J51+FC_OTH_HH_WM_E!J51+FC_OTH_HH_DR_E!J51+FC_OTH_HH_DW_E!J51+FC_OTH_HH_TV_E!J51+FC_OTH_HH_IT_E!J51+FC_OTH_HH_LI_E!J51+FC_OTH_HH_OA_E!J51</f>
        <v>7393.8919174548582</v>
      </c>
      <c r="K51" s="37">
        <f>FC_OTH_HH_SH_E!K51+FC_OTH_HH_SC_E!K51+FC_OTH_HH_WH_E!K51+FC_OTH_HH_CO_E!K51+FC_OTH_HH_RF_E!K51+FC_OTH_HH_WM_E!K51+FC_OTH_HH_DR_E!K51+FC_OTH_HH_DW_E!K51+FC_OTH_HH_TV_E!K51+FC_OTH_HH_IT_E!K51+FC_OTH_HH_LI_E!K51+FC_OTH_HH_OA_E!K51</f>
        <v>8377.2721410146223</v>
      </c>
      <c r="L51" s="37">
        <f>FC_OTH_HH_SH_E!L51+FC_OTH_HH_SC_E!L51+FC_OTH_HH_WH_E!L51+FC_OTH_HH_CO_E!L51+FC_OTH_HH_RF_E!L51+FC_OTH_HH_WM_E!L51+FC_OTH_HH_DR_E!L51+FC_OTH_HH_DW_E!L51+FC_OTH_HH_TV_E!L51+FC_OTH_HH_IT_E!L51+FC_OTH_HH_LI_E!L51+FC_OTH_HH_OA_E!L51</f>
        <v>8342.2766122098019</v>
      </c>
      <c r="M51" s="37">
        <f>FC_OTH_HH_SH_E!M51+FC_OTH_HH_SC_E!M51+FC_OTH_HH_WH_E!M51+FC_OTH_HH_CO_E!M51+FC_OTH_HH_RF_E!M51+FC_OTH_HH_WM_E!M51+FC_OTH_HH_DR_E!M51+FC_OTH_HH_DW_E!M51+FC_OTH_HH_TV_E!M51+FC_OTH_HH_IT_E!M51+FC_OTH_HH_LI_E!M51+FC_OTH_HH_OA_E!M51</f>
        <v>9714.8429062768682</v>
      </c>
      <c r="N51" s="37">
        <f>FC_OTH_HH_SH_E!N51+FC_OTH_HH_SC_E!N51+FC_OTH_HH_WH_E!N51+FC_OTH_HH_CO_E!N51+FC_OTH_HH_RF_E!N51+FC_OTH_HH_WM_E!N51+FC_OTH_HH_DR_E!N51+FC_OTH_HH_DW_E!N51+FC_OTH_HH_TV_E!N51+FC_OTH_HH_IT_E!N51+FC_OTH_HH_LI_E!N51+FC_OTH_HH_OA_E!N51</f>
        <v>7547.0298366294055</v>
      </c>
      <c r="O51" s="37">
        <f>FC_OTH_HH_SH_E!O51+FC_OTH_HH_SC_E!O51+FC_OTH_HH_WH_E!O51+FC_OTH_HH_CO_E!O51+FC_OTH_HH_RF_E!O51+FC_OTH_HH_WM_E!O51+FC_OTH_HH_DR_E!O51+FC_OTH_HH_DW_E!O51+FC_OTH_HH_TV_E!O51+FC_OTH_HH_IT_E!O51+FC_OTH_HH_LI_E!O51+FC_OTH_HH_OA_E!O51</f>
        <v>8070.7598452278626</v>
      </c>
      <c r="P51" s="37">
        <f>FC_OTH_HH_SH_E!P51+FC_OTH_HH_SC_E!P51+FC_OTH_HH_WH_E!P51+FC_OTH_HH_CO_E!P51+FC_OTH_HH_RF_E!P51+FC_OTH_HH_WM_E!P51+FC_OTH_HH_DR_E!P51+FC_OTH_HH_DW_E!P51+FC_OTH_HH_TV_E!P51+FC_OTH_HH_IT_E!P51+FC_OTH_HH_LI_E!P51+FC_OTH_HH_OA_E!P51</f>
        <v>8573.7461736887399</v>
      </c>
      <c r="Q51" s="37">
        <f>FC_OTH_HH_SH_E!Q51+FC_OTH_HH_SC_E!Q51+FC_OTH_HH_WH_E!Q51+FC_OTH_HH_CO_E!Q51+FC_OTH_HH_RF_E!Q51+FC_OTH_HH_WM_E!Q51+FC_OTH_HH_DR_E!Q51+FC_OTH_HH_DW_E!Q51+FC_OTH_HH_TV_E!Q51+FC_OTH_HH_IT_E!Q51+FC_OTH_HH_LI_E!Q51+FC_OTH_HH_OA_E!Q51</f>
        <v>6393.9812553740367</v>
      </c>
      <c r="R51" s="37">
        <f>FC_OTH_HH_SH_E!R51+FC_OTH_HH_SC_E!R51+FC_OTH_HH_WH_E!R51+FC_OTH_HH_CO_E!R51+FC_OTH_HH_RF_E!R51+FC_OTH_HH_WM_E!R51+FC_OTH_HH_DR_E!R51+FC_OTH_HH_DW_E!R51+FC_OTH_HH_TV_E!R51+FC_OTH_HH_IT_E!R51+FC_OTH_HH_LI_E!R51+FC_OTH_HH_OA_E!R51</f>
        <v>6813.9681857265714</v>
      </c>
      <c r="S51" s="37">
        <f>FC_OTH_HH_SH_E!S51+FC_OTH_HH_SC_E!S51+FC_OTH_HH_WH_E!S51+FC_OTH_HH_CO_E!S51+FC_OTH_HH_RF_E!S51+FC_OTH_HH_WM_E!S51+FC_OTH_HH_DR_E!S51+FC_OTH_HH_DW_E!S51+FC_OTH_HH_TV_E!S51+FC_OTH_HH_IT_E!S51+FC_OTH_HH_LI_E!S51+FC_OTH_HH_OA_E!S51</f>
        <v>7099.8012037833205</v>
      </c>
      <c r="T51" s="37">
        <f>FC_OTH_HH_SH_E!T51+FC_OTH_HH_SC_E!T51+FC_OTH_HH_WH_E!T51+FC_OTH_HH_CO_E!T51+FC_OTH_HH_RF_E!T51+FC_OTH_HH_WM_E!T51+FC_OTH_HH_DR_E!T51+FC_OTH_HH_DW_E!T51+FC_OTH_HH_TV_E!T51+FC_OTH_HH_IT_E!T51+FC_OTH_HH_LI_E!T51+FC_OTH_HH_OA_E!T51</f>
        <v>6885.7990541702475</v>
      </c>
      <c r="U51" s="37">
        <f>FC_OTH_HH_SH_E!U51+FC_OTH_HH_SC_E!U51+FC_OTH_HH_WH_E!U51+FC_OTH_HH_CO_E!U51+FC_OTH_HH_RF_E!U51+FC_OTH_HH_WM_E!U51+FC_OTH_HH_DR_E!U51+FC_OTH_HH_DW_E!U51+FC_OTH_HH_TV_E!U51+FC_OTH_HH_IT_E!U51+FC_OTH_HH_LI_E!U51+FC_OTH_HH_OA_E!U51</f>
        <v>6840.1944969905389</v>
      </c>
      <c r="V51" s="37">
        <f>FC_OTH_HH_SH_E!V51+FC_OTH_HH_SC_E!V51+FC_OTH_HH_WH_E!V51+FC_OTH_HH_CO_E!V51+FC_OTH_HH_RF_E!V51+FC_OTH_HH_WM_E!V51+FC_OTH_HH_DR_E!V51+FC_OTH_HH_DW_E!V51+FC_OTH_HH_TV_E!V51+FC_OTH_HH_IT_E!V51+FC_OTH_HH_LI_E!V51+FC_OTH_HH_OA_E!V51</f>
        <v>6605.1512467755847</v>
      </c>
      <c r="W51" s="37">
        <f>FC_OTH_HH_SH_E!W51+FC_OTH_HH_SC_E!W51+FC_OTH_HH_WH_E!W51+FC_OTH_HH_CO_E!W51+FC_OTH_HH_RF_E!W51+FC_OTH_HH_WM_E!W51+FC_OTH_HH_DR_E!W51+FC_OTH_HH_DW_E!W51+FC_OTH_HH_TV_E!W51+FC_OTH_HH_IT_E!W51+FC_OTH_HH_LI_E!W51+FC_OTH_HH_OA_E!W51</f>
        <v>6323.0639724849516</v>
      </c>
      <c r="X51" s="37">
        <f>FC_OTH_HH_SH_E!X51+FC_OTH_HH_SC_E!X51+FC_OTH_HH_WH_E!X51+FC_OTH_HH_CO_E!X51+FC_OTH_HH_RF_E!X51+FC_OTH_HH_WM_E!X51+FC_OTH_HH_DR_E!X51+FC_OTH_HH_DW_E!X51+FC_OTH_HH_TV_E!X51+FC_OTH_HH_IT_E!X51+FC_OTH_HH_LI_E!X51+FC_OTH_HH_OA_E!X51</f>
        <v>7175.8276010318204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29">SUM(C53:C70)</f>
        <v>345.45674978503865</v>
      </c>
      <c r="D52" s="37">
        <f t="shared" ref="D52:W52" si="30">SUM(D53:D70)</f>
        <v>344.69260533104034</v>
      </c>
      <c r="E52" s="37">
        <f t="shared" si="30"/>
        <v>344.64840928632839</v>
      </c>
      <c r="F52" s="37">
        <f t="shared" si="30"/>
        <v>354.37781599312115</v>
      </c>
      <c r="G52" s="37">
        <f t="shared" si="30"/>
        <v>373.23250214961303</v>
      </c>
      <c r="H52" s="37">
        <f t="shared" si="30"/>
        <v>393.17050730868436</v>
      </c>
      <c r="I52" s="37">
        <f t="shared" si="30"/>
        <v>413.08882201203772</v>
      </c>
      <c r="J52" s="37">
        <f t="shared" si="30"/>
        <v>415.26534823731714</v>
      </c>
      <c r="K52" s="37">
        <f t="shared" si="30"/>
        <v>423.30601891659478</v>
      </c>
      <c r="L52" s="37">
        <f t="shared" si="30"/>
        <v>435.35193465176246</v>
      </c>
      <c r="M52" s="37">
        <f t="shared" si="30"/>
        <v>448.70128976784156</v>
      </c>
      <c r="N52" s="37">
        <f t="shared" si="30"/>
        <v>461.62975064488376</v>
      </c>
      <c r="O52" s="37">
        <f t="shared" si="30"/>
        <v>454.64299226139286</v>
      </c>
      <c r="P52" s="37">
        <f t="shared" si="30"/>
        <v>460.13774720550316</v>
      </c>
      <c r="Q52" s="37">
        <f t="shared" si="30"/>
        <v>461.4546001719691</v>
      </c>
      <c r="R52" s="37">
        <f t="shared" si="30"/>
        <v>462.0071367153912</v>
      </c>
      <c r="S52" s="37">
        <f t="shared" si="30"/>
        <v>466.22725709372332</v>
      </c>
      <c r="T52" s="37">
        <f t="shared" si="30"/>
        <v>475.98985382631076</v>
      </c>
      <c r="U52" s="37">
        <f t="shared" si="30"/>
        <v>494.63413585554594</v>
      </c>
      <c r="V52" s="37">
        <f t="shared" si="30"/>
        <v>519.31461736887331</v>
      </c>
      <c r="W52" s="37">
        <f t="shared" si="30"/>
        <v>560.94866723989685</v>
      </c>
      <c r="X52" s="37">
        <f t="shared" ref="X52" si="31">SUM(X53:X70)</f>
        <v>608.39630266552012</v>
      </c>
    </row>
    <row r="53" spans="1:24" ht="11.25" customHeight="1" x14ac:dyDescent="0.2">
      <c r="A53" s="42" t="s">
        <v>93</v>
      </c>
      <c r="B53" s="9" t="s">
        <v>94</v>
      </c>
      <c r="C53" s="10">
        <f>FC_OTH_HH_SH_E!C53+FC_OTH_HH_SC_E!C53+FC_OTH_HH_WH_E!C53+FC_OTH_HH_CO_E!C53+FC_OTH_HH_RF_E!C53+FC_OTH_HH_WM_E!C53+FC_OTH_HH_DR_E!C53+FC_OTH_HH_DW_E!C53+FC_OTH_HH_TV_E!C53+FC_OTH_HH_IT_E!C53+FC_OTH_HH_LI_E!C53+FC_OTH_HH_OA_E!C53</f>
        <v>0</v>
      </c>
      <c r="D53" s="10">
        <f>FC_OTH_HH_SH_E!D53+FC_OTH_HH_SC_E!D53+FC_OTH_HH_WH_E!D53+FC_OTH_HH_CO_E!D53+FC_OTH_HH_RF_E!D53+FC_OTH_HH_WM_E!D53+FC_OTH_HH_DR_E!D53+FC_OTH_HH_DW_E!D53+FC_OTH_HH_TV_E!D53+FC_OTH_HH_IT_E!D53+FC_OTH_HH_LI_E!D53+FC_OTH_HH_OA_E!D53</f>
        <v>0</v>
      </c>
      <c r="E53" s="10">
        <f>FC_OTH_HH_SH_E!E53+FC_OTH_HH_SC_E!E53+FC_OTH_HH_WH_E!E53+FC_OTH_HH_CO_E!E53+FC_OTH_HH_RF_E!E53+FC_OTH_HH_WM_E!E53+FC_OTH_HH_DR_E!E53+FC_OTH_HH_DW_E!E53+FC_OTH_HH_TV_E!E53+FC_OTH_HH_IT_E!E53+FC_OTH_HH_LI_E!E53+FC_OTH_HH_OA_E!E53</f>
        <v>0</v>
      </c>
      <c r="F53" s="10">
        <f>FC_OTH_HH_SH_E!F53+FC_OTH_HH_SC_E!F53+FC_OTH_HH_WH_E!F53+FC_OTH_HH_CO_E!F53+FC_OTH_HH_RF_E!F53+FC_OTH_HH_WM_E!F53+FC_OTH_HH_DR_E!F53+FC_OTH_HH_DW_E!F53+FC_OTH_HH_TV_E!F53+FC_OTH_HH_IT_E!F53+FC_OTH_HH_LI_E!F53+FC_OTH_HH_OA_E!F53</f>
        <v>0</v>
      </c>
      <c r="G53" s="10">
        <f>FC_OTH_HH_SH_E!G53+FC_OTH_HH_SC_E!G53+FC_OTH_HH_WH_E!G53+FC_OTH_HH_CO_E!G53+FC_OTH_HH_RF_E!G53+FC_OTH_HH_WM_E!G53+FC_OTH_HH_DR_E!G53+FC_OTH_HH_DW_E!G53+FC_OTH_HH_TV_E!G53+FC_OTH_HH_IT_E!G53+FC_OTH_HH_LI_E!G53+FC_OTH_HH_OA_E!G53</f>
        <v>0</v>
      </c>
      <c r="H53" s="10">
        <f>FC_OTH_HH_SH_E!H53+FC_OTH_HH_SC_E!H53+FC_OTH_HH_WH_E!H53+FC_OTH_HH_CO_E!H53+FC_OTH_HH_RF_E!H53+FC_OTH_HH_WM_E!H53+FC_OTH_HH_DR_E!H53+FC_OTH_HH_DW_E!H53+FC_OTH_HH_TV_E!H53+FC_OTH_HH_IT_E!H53+FC_OTH_HH_LI_E!H53+FC_OTH_HH_OA_E!H53</f>
        <v>0</v>
      </c>
      <c r="I53" s="10">
        <f>FC_OTH_HH_SH_E!I53+FC_OTH_HH_SC_E!I53+FC_OTH_HH_WH_E!I53+FC_OTH_HH_CO_E!I53+FC_OTH_HH_RF_E!I53+FC_OTH_HH_WM_E!I53+FC_OTH_HH_DR_E!I53+FC_OTH_HH_DW_E!I53+FC_OTH_HH_TV_E!I53+FC_OTH_HH_IT_E!I53+FC_OTH_HH_LI_E!I53+FC_OTH_HH_OA_E!I53</f>
        <v>0</v>
      </c>
      <c r="J53" s="10">
        <f>FC_OTH_HH_SH_E!J53+FC_OTH_HH_SC_E!J53+FC_OTH_HH_WH_E!J53+FC_OTH_HH_CO_E!J53+FC_OTH_HH_RF_E!J53+FC_OTH_HH_WM_E!J53+FC_OTH_HH_DR_E!J53+FC_OTH_HH_DW_E!J53+FC_OTH_HH_TV_E!J53+FC_OTH_HH_IT_E!J53+FC_OTH_HH_LI_E!J53+FC_OTH_HH_OA_E!J53</f>
        <v>0</v>
      </c>
      <c r="K53" s="10">
        <f>FC_OTH_HH_SH_E!K53+FC_OTH_HH_SC_E!K53+FC_OTH_HH_WH_E!K53+FC_OTH_HH_CO_E!K53+FC_OTH_HH_RF_E!K53+FC_OTH_HH_WM_E!K53+FC_OTH_HH_DR_E!K53+FC_OTH_HH_DW_E!K53+FC_OTH_HH_TV_E!K53+FC_OTH_HH_IT_E!K53+FC_OTH_HH_LI_E!K53+FC_OTH_HH_OA_E!K53</f>
        <v>0</v>
      </c>
      <c r="L53" s="10">
        <f>FC_OTH_HH_SH_E!L53+FC_OTH_HH_SC_E!L53+FC_OTH_HH_WH_E!L53+FC_OTH_HH_CO_E!L53+FC_OTH_HH_RF_E!L53+FC_OTH_HH_WM_E!L53+FC_OTH_HH_DR_E!L53+FC_OTH_HH_DW_E!L53+FC_OTH_HH_TV_E!L53+FC_OTH_HH_IT_E!L53+FC_OTH_HH_LI_E!L53+FC_OTH_HH_OA_E!L53</f>
        <v>0</v>
      </c>
      <c r="M53" s="10">
        <f>FC_OTH_HH_SH_E!M53+FC_OTH_HH_SC_E!M53+FC_OTH_HH_WH_E!M53+FC_OTH_HH_CO_E!M53+FC_OTH_HH_RF_E!M53+FC_OTH_HH_WM_E!M53+FC_OTH_HH_DR_E!M53+FC_OTH_HH_DW_E!M53+FC_OTH_HH_TV_E!M53+FC_OTH_HH_IT_E!M53+FC_OTH_HH_LI_E!M53+FC_OTH_HH_OA_E!M53</f>
        <v>0</v>
      </c>
      <c r="N53" s="10">
        <f>FC_OTH_HH_SH_E!N53+FC_OTH_HH_SC_E!N53+FC_OTH_HH_WH_E!N53+FC_OTH_HH_CO_E!N53+FC_OTH_HH_RF_E!N53+FC_OTH_HH_WM_E!N53+FC_OTH_HH_DR_E!N53+FC_OTH_HH_DW_E!N53+FC_OTH_HH_TV_E!N53+FC_OTH_HH_IT_E!N53+FC_OTH_HH_LI_E!N53+FC_OTH_HH_OA_E!N53</f>
        <v>0</v>
      </c>
      <c r="O53" s="10">
        <f>FC_OTH_HH_SH_E!O53+FC_OTH_HH_SC_E!O53+FC_OTH_HH_WH_E!O53+FC_OTH_HH_CO_E!O53+FC_OTH_HH_RF_E!O53+FC_OTH_HH_WM_E!O53+FC_OTH_HH_DR_E!O53+FC_OTH_HH_DW_E!O53+FC_OTH_HH_TV_E!O53+FC_OTH_HH_IT_E!O53+FC_OTH_HH_LI_E!O53+FC_OTH_HH_OA_E!O53</f>
        <v>0</v>
      </c>
      <c r="P53" s="10">
        <f>FC_OTH_HH_SH_E!P53+FC_OTH_HH_SC_E!P53+FC_OTH_HH_WH_E!P53+FC_OTH_HH_CO_E!P53+FC_OTH_HH_RF_E!P53+FC_OTH_HH_WM_E!P53+FC_OTH_HH_DR_E!P53+FC_OTH_HH_DW_E!P53+FC_OTH_HH_TV_E!P53+FC_OTH_HH_IT_E!P53+FC_OTH_HH_LI_E!P53+FC_OTH_HH_OA_E!P53</f>
        <v>0</v>
      </c>
      <c r="Q53" s="10">
        <f>FC_OTH_HH_SH_E!Q53+FC_OTH_HH_SC_E!Q53+FC_OTH_HH_WH_E!Q53+FC_OTH_HH_CO_E!Q53+FC_OTH_HH_RF_E!Q53+FC_OTH_HH_WM_E!Q53+FC_OTH_HH_DR_E!Q53+FC_OTH_HH_DW_E!Q53+FC_OTH_HH_TV_E!Q53+FC_OTH_HH_IT_E!Q53+FC_OTH_HH_LI_E!Q53+FC_OTH_HH_OA_E!Q53</f>
        <v>0</v>
      </c>
      <c r="R53" s="10">
        <f>FC_OTH_HH_SH_E!R53+FC_OTH_HH_SC_E!R53+FC_OTH_HH_WH_E!R53+FC_OTH_HH_CO_E!R53+FC_OTH_HH_RF_E!R53+FC_OTH_HH_WM_E!R53+FC_OTH_HH_DR_E!R53+FC_OTH_HH_DW_E!R53+FC_OTH_HH_TV_E!R53+FC_OTH_HH_IT_E!R53+FC_OTH_HH_LI_E!R53+FC_OTH_HH_OA_E!R53</f>
        <v>0</v>
      </c>
      <c r="S53" s="10">
        <f>FC_OTH_HH_SH_E!S53+FC_OTH_HH_SC_E!S53+FC_OTH_HH_WH_E!S53+FC_OTH_HH_CO_E!S53+FC_OTH_HH_RF_E!S53+FC_OTH_HH_WM_E!S53+FC_OTH_HH_DR_E!S53+FC_OTH_HH_DW_E!S53+FC_OTH_HH_TV_E!S53+FC_OTH_HH_IT_E!S53+FC_OTH_HH_LI_E!S53+FC_OTH_HH_OA_E!S53</f>
        <v>0</v>
      </c>
      <c r="T53" s="10">
        <f>FC_OTH_HH_SH_E!T53+FC_OTH_HH_SC_E!T53+FC_OTH_HH_WH_E!T53+FC_OTH_HH_CO_E!T53+FC_OTH_HH_RF_E!T53+FC_OTH_HH_WM_E!T53+FC_OTH_HH_DR_E!T53+FC_OTH_HH_DW_E!T53+FC_OTH_HH_TV_E!T53+FC_OTH_HH_IT_E!T53+FC_OTH_HH_LI_E!T53+FC_OTH_HH_OA_E!T53</f>
        <v>0</v>
      </c>
      <c r="U53" s="10">
        <f>FC_OTH_HH_SH_E!U53+FC_OTH_HH_SC_E!U53+FC_OTH_HH_WH_E!U53+FC_OTH_HH_CO_E!U53+FC_OTH_HH_RF_E!U53+FC_OTH_HH_WM_E!U53+FC_OTH_HH_DR_E!U53+FC_OTH_HH_DW_E!U53+FC_OTH_HH_TV_E!U53+FC_OTH_HH_IT_E!U53+FC_OTH_HH_LI_E!U53+FC_OTH_HH_OA_E!U53</f>
        <v>0</v>
      </c>
      <c r="V53" s="10">
        <f>FC_OTH_HH_SH_E!V53+FC_OTH_HH_SC_E!V53+FC_OTH_HH_WH_E!V53+FC_OTH_HH_CO_E!V53+FC_OTH_HH_RF_E!V53+FC_OTH_HH_WM_E!V53+FC_OTH_HH_DR_E!V53+FC_OTH_HH_DW_E!V53+FC_OTH_HH_TV_E!V53+FC_OTH_HH_IT_E!V53+FC_OTH_HH_LI_E!V53+FC_OTH_HH_OA_E!V53</f>
        <v>0</v>
      </c>
      <c r="W53" s="10">
        <f>FC_OTH_HH_SH_E!W53+FC_OTH_HH_SC_E!W53+FC_OTH_HH_WH_E!W53+FC_OTH_HH_CO_E!W53+FC_OTH_HH_RF_E!W53+FC_OTH_HH_WM_E!W53+FC_OTH_HH_DR_E!W53+FC_OTH_HH_DW_E!W53+FC_OTH_HH_TV_E!W53+FC_OTH_HH_IT_E!W53+FC_OTH_HH_LI_E!W53+FC_OTH_HH_OA_E!W53</f>
        <v>0</v>
      </c>
      <c r="X53" s="10">
        <f>FC_OTH_HH_SH_E!X53+FC_OTH_HH_SC_E!X53+FC_OTH_HH_WH_E!X53+FC_OTH_HH_CO_E!X53+FC_OTH_HH_RF_E!X53+FC_OTH_HH_WM_E!X53+FC_OTH_HH_DR_E!X53+FC_OTH_HH_DW_E!X53+FC_OTH_HH_TV_E!X53+FC_OTH_HH_IT_E!X53+FC_OTH_HH_LI_E!X53+FC_OTH_HH_OA_E!X53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FC_OTH_HH_SH_E!C54+FC_OTH_HH_SC_E!C54+FC_OTH_HH_WH_E!C54+FC_OTH_HH_CO_E!C54+FC_OTH_HH_RF_E!C54+FC_OTH_HH_WM_E!C54+FC_OTH_HH_DR_E!C54+FC_OTH_HH_DW_E!C54+FC_OTH_HH_TV_E!C54+FC_OTH_HH_IT_E!C54+FC_OTH_HH_LI_E!C54+FC_OTH_HH_OA_E!C54</f>
        <v>0</v>
      </c>
      <c r="D54" s="10">
        <f>FC_OTH_HH_SH_E!D54+FC_OTH_HH_SC_E!D54+FC_OTH_HH_WH_E!D54+FC_OTH_HH_CO_E!D54+FC_OTH_HH_RF_E!D54+FC_OTH_HH_WM_E!D54+FC_OTH_HH_DR_E!D54+FC_OTH_HH_DW_E!D54+FC_OTH_HH_TV_E!D54+FC_OTH_HH_IT_E!D54+FC_OTH_HH_LI_E!D54+FC_OTH_HH_OA_E!D54</f>
        <v>0</v>
      </c>
      <c r="E54" s="10">
        <f>FC_OTH_HH_SH_E!E54+FC_OTH_HH_SC_E!E54+FC_OTH_HH_WH_E!E54+FC_OTH_HH_CO_E!E54+FC_OTH_HH_RF_E!E54+FC_OTH_HH_WM_E!E54+FC_OTH_HH_DR_E!E54+FC_OTH_HH_DW_E!E54+FC_OTH_HH_TV_E!E54+FC_OTH_HH_IT_E!E54+FC_OTH_HH_LI_E!E54+FC_OTH_HH_OA_E!E54</f>
        <v>0</v>
      </c>
      <c r="F54" s="10">
        <f>FC_OTH_HH_SH_E!F54+FC_OTH_HH_SC_E!F54+FC_OTH_HH_WH_E!F54+FC_OTH_HH_CO_E!F54+FC_OTH_HH_RF_E!F54+FC_OTH_HH_WM_E!F54+FC_OTH_HH_DR_E!F54+FC_OTH_HH_DW_E!F54+FC_OTH_HH_TV_E!F54+FC_OTH_HH_IT_E!F54+FC_OTH_HH_LI_E!F54+FC_OTH_HH_OA_E!F54</f>
        <v>0</v>
      </c>
      <c r="G54" s="10">
        <f>FC_OTH_HH_SH_E!G54+FC_OTH_HH_SC_E!G54+FC_OTH_HH_WH_E!G54+FC_OTH_HH_CO_E!G54+FC_OTH_HH_RF_E!G54+FC_OTH_HH_WM_E!G54+FC_OTH_HH_DR_E!G54+FC_OTH_HH_DW_E!G54+FC_OTH_HH_TV_E!G54+FC_OTH_HH_IT_E!G54+FC_OTH_HH_LI_E!G54+FC_OTH_HH_OA_E!G54</f>
        <v>0</v>
      </c>
      <c r="H54" s="10">
        <f>FC_OTH_HH_SH_E!H54+FC_OTH_HH_SC_E!H54+FC_OTH_HH_WH_E!H54+FC_OTH_HH_CO_E!H54+FC_OTH_HH_RF_E!H54+FC_OTH_HH_WM_E!H54+FC_OTH_HH_DR_E!H54+FC_OTH_HH_DW_E!H54+FC_OTH_HH_TV_E!H54+FC_OTH_HH_IT_E!H54+FC_OTH_HH_LI_E!H54+FC_OTH_HH_OA_E!H54</f>
        <v>0</v>
      </c>
      <c r="I54" s="10">
        <f>FC_OTH_HH_SH_E!I54+FC_OTH_HH_SC_E!I54+FC_OTH_HH_WH_E!I54+FC_OTH_HH_CO_E!I54+FC_OTH_HH_RF_E!I54+FC_OTH_HH_WM_E!I54+FC_OTH_HH_DR_E!I54+FC_OTH_HH_DW_E!I54+FC_OTH_HH_TV_E!I54+FC_OTH_HH_IT_E!I54+FC_OTH_HH_LI_E!I54+FC_OTH_HH_OA_E!I54</f>
        <v>0</v>
      </c>
      <c r="J54" s="10">
        <f>FC_OTH_HH_SH_E!J54+FC_OTH_HH_SC_E!J54+FC_OTH_HH_WH_E!J54+FC_OTH_HH_CO_E!J54+FC_OTH_HH_RF_E!J54+FC_OTH_HH_WM_E!J54+FC_OTH_HH_DR_E!J54+FC_OTH_HH_DW_E!J54+FC_OTH_HH_TV_E!J54+FC_OTH_HH_IT_E!J54+FC_OTH_HH_LI_E!J54+FC_OTH_HH_OA_E!J54</f>
        <v>0</v>
      </c>
      <c r="K54" s="10">
        <f>FC_OTH_HH_SH_E!K54+FC_OTH_HH_SC_E!K54+FC_OTH_HH_WH_E!K54+FC_OTH_HH_CO_E!K54+FC_OTH_HH_RF_E!K54+FC_OTH_HH_WM_E!K54+FC_OTH_HH_DR_E!K54+FC_OTH_HH_DW_E!K54+FC_OTH_HH_TV_E!K54+FC_OTH_HH_IT_E!K54+FC_OTH_HH_LI_E!K54+FC_OTH_HH_OA_E!K54</f>
        <v>0</v>
      </c>
      <c r="L54" s="10">
        <f>FC_OTH_HH_SH_E!L54+FC_OTH_HH_SC_E!L54+FC_OTH_HH_WH_E!L54+FC_OTH_HH_CO_E!L54+FC_OTH_HH_RF_E!L54+FC_OTH_HH_WM_E!L54+FC_OTH_HH_DR_E!L54+FC_OTH_HH_DW_E!L54+FC_OTH_HH_TV_E!L54+FC_OTH_HH_IT_E!L54+FC_OTH_HH_LI_E!L54+FC_OTH_HH_OA_E!L54</f>
        <v>0</v>
      </c>
      <c r="M54" s="10">
        <f>FC_OTH_HH_SH_E!M54+FC_OTH_HH_SC_E!M54+FC_OTH_HH_WH_E!M54+FC_OTH_HH_CO_E!M54+FC_OTH_HH_RF_E!M54+FC_OTH_HH_WM_E!M54+FC_OTH_HH_DR_E!M54+FC_OTH_HH_DW_E!M54+FC_OTH_HH_TV_E!M54+FC_OTH_HH_IT_E!M54+FC_OTH_HH_LI_E!M54+FC_OTH_HH_OA_E!M54</f>
        <v>0</v>
      </c>
      <c r="N54" s="10">
        <f>FC_OTH_HH_SH_E!N54+FC_OTH_HH_SC_E!N54+FC_OTH_HH_WH_E!N54+FC_OTH_HH_CO_E!N54+FC_OTH_HH_RF_E!N54+FC_OTH_HH_WM_E!N54+FC_OTH_HH_DR_E!N54+FC_OTH_HH_DW_E!N54+FC_OTH_HH_TV_E!N54+FC_OTH_HH_IT_E!N54+FC_OTH_HH_LI_E!N54+FC_OTH_HH_OA_E!N54</f>
        <v>0</v>
      </c>
      <c r="O54" s="10">
        <f>FC_OTH_HH_SH_E!O54+FC_OTH_HH_SC_E!O54+FC_OTH_HH_WH_E!O54+FC_OTH_HH_CO_E!O54+FC_OTH_HH_RF_E!O54+FC_OTH_HH_WM_E!O54+FC_OTH_HH_DR_E!O54+FC_OTH_HH_DW_E!O54+FC_OTH_HH_TV_E!O54+FC_OTH_HH_IT_E!O54+FC_OTH_HH_LI_E!O54+FC_OTH_HH_OA_E!O54</f>
        <v>0</v>
      </c>
      <c r="P54" s="10">
        <f>FC_OTH_HH_SH_E!P54+FC_OTH_HH_SC_E!P54+FC_OTH_HH_WH_E!P54+FC_OTH_HH_CO_E!P54+FC_OTH_HH_RF_E!P54+FC_OTH_HH_WM_E!P54+FC_OTH_HH_DR_E!P54+FC_OTH_HH_DW_E!P54+FC_OTH_HH_TV_E!P54+FC_OTH_HH_IT_E!P54+FC_OTH_HH_LI_E!P54+FC_OTH_HH_OA_E!P54</f>
        <v>0</v>
      </c>
      <c r="Q54" s="10">
        <f>FC_OTH_HH_SH_E!Q54+FC_OTH_HH_SC_E!Q54+FC_OTH_HH_WH_E!Q54+FC_OTH_HH_CO_E!Q54+FC_OTH_HH_RF_E!Q54+FC_OTH_HH_WM_E!Q54+FC_OTH_HH_DR_E!Q54+FC_OTH_HH_DW_E!Q54+FC_OTH_HH_TV_E!Q54+FC_OTH_HH_IT_E!Q54+FC_OTH_HH_LI_E!Q54+FC_OTH_HH_OA_E!Q54</f>
        <v>0</v>
      </c>
      <c r="R54" s="10">
        <f>FC_OTH_HH_SH_E!R54+FC_OTH_HH_SC_E!R54+FC_OTH_HH_WH_E!R54+FC_OTH_HH_CO_E!R54+FC_OTH_HH_RF_E!R54+FC_OTH_HH_WM_E!R54+FC_OTH_HH_DR_E!R54+FC_OTH_HH_DW_E!R54+FC_OTH_HH_TV_E!R54+FC_OTH_HH_IT_E!R54+FC_OTH_HH_LI_E!R54+FC_OTH_HH_OA_E!R54</f>
        <v>0</v>
      </c>
      <c r="S54" s="10">
        <f>FC_OTH_HH_SH_E!S54+FC_OTH_HH_SC_E!S54+FC_OTH_HH_WH_E!S54+FC_OTH_HH_CO_E!S54+FC_OTH_HH_RF_E!S54+FC_OTH_HH_WM_E!S54+FC_OTH_HH_DR_E!S54+FC_OTH_HH_DW_E!S54+FC_OTH_HH_TV_E!S54+FC_OTH_HH_IT_E!S54+FC_OTH_HH_LI_E!S54+FC_OTH_HH_OA_E!S54</f>
        <v>0</v>
      </c>
      <c r="T54" s="10">
        <f>FC_OTH_HH_SH_E!T54+FC_OTH_HH_SC_E!T54+FC_OTH_HH_WH_E!T54+FC_OTH_HH_CO_E!T54+FC_OTH_HH_RF_E!T54+FC_OTH_HH_WM_E!T54+FC_OTH_HH_DR_E!T54+FC_OTH_HH_DW_E!T54+FC_OTH_HH_TV_E!T54+FC_OTH_HH_IT_E!T54+FC_OTH_HH_LI_E!T54+FC_OTH_HH_OA_E!T54</f>
        <v>0</v>
      </c>
      <c r="U54" s="10">
        <f>FC_OTH_HH_SH_E!U54+FC_OTH_HH_SC_E!U54+FC_OTH_HH_WH_E!U54+FC_OTH_HH_CO_E!U54+FC_OTH_HH_RF_E!U54+FC_OTH_HH_WM_E!U54+FC_OTH_HH_DR_E!U54+FC_OTH_HH_DW_E!U54+FC_OTH_HH_TV_E!U54+FC_OTH_HH_IT_E!U54+FC_OTH_HH_LI_E!U54+FC_OTH_HH_OA_E!U54</f>
        <v>0</v>
      </c>
      <c r="V54" s="10">
        <f>FC_OTH_HH_SH_E!V54+FC_OTH_HH_SC_E!V54+FC_OTH_HH_WH_E!V54+FC_OTH_HH_CO_E!V54+FC_OTH_HH_RF_E!V54+FC_OTH_HH_WM_E!V54+FC_OTH_HH_DR_E!V54+FC_OTH_HH_DW_E!V54+FC_OTH_HH_TV_E!V54+FC_OTH_HH_IT_E!V54+FC_OTH_HH_LI_E!V54+FC_OTH_HH_OA_E!V54</f>
        <v>0</v>
      </c>
      <c r="W54" s="10">
        <f>FC_OTH_HH_SH_E!W54+FC_OTH_HH_SC_E!W54+FC_OTH_HH_WH_E!W54+FC_OTH_HH_CO_E!W54+FC_OTH_HH_RF_E!W54+FC_OTH_HH_WM_E!W54+FC_OTH_HH_DR_E!W54+FC_OTH_HH_DW_E!W54+FC_OTH_HH_TV_E!W54+FC_OTH_HH_IT_E!W54+FC_OTH_HH_LI_E!W54+FC_OTH_HH_OA_E!W54</f>
        <v>0</v>
      </c>
      <c r="X54" s="10">
        <f>FC_OTH_HH_SH_E!X54+FC_OTH_HH_SC_E!X54+FC_OTH_HH_WH_E!X54+FC_OTH_HH_CO_E!X54+FC_OTH_HH_RF_E!X54+FC_OTH_HH_WM_E!X54+FC_OTH_HH_DR_E!X54+FC_OTH_HH_DW_E!X54+FC_OTH_HH_TV_E!X54+FC_OTH_HH_IT_E!X54+FC_OTH_HH_LI_E!X54+FC_OTH_HH_OA_E!X54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FC_OTH_HH_SH_E!C55+FC_OTH_HH_SC_E!C55+FC_OTH_HH_WH_E!C55+FC_OTH_HH_CO_E!C55+FC_OTH_HH_RF_E!C55+FC_OTH_HH_WM_E!C55+FC_OTH_HH_DR_E!C55+FC_OTH_HH_DW_E!C55+FC_OTH_HH_TV_E!C55+FC_OTH_HH_IT_E!C55+FC_OTH_HH_LI_E!C55+FC_OTH_HH_OA_E!C55</f>
        <v>0</v>
      </c>
      <c r="D55" s="10">
        <f>FC_OTH_HH_SH_E!D55+FC_OTH_HH_SC_E!D55+FC_OTH_HH_WH_E!D55+FC_OTH_HH_CO_E!D55+FC_OTH_HH_RF_E!D55+FC_OTH_HH_WM_E!D55+FC_OTH_HH_DR_E!D55+FC_OTH_HH_DW_E!D55+FC_OTH_HH_TV_E!D55+FC_OTH_HH_IT_E!D55+FC_OTH_HH_LI_E!D55+FC_OTH_HH_OA_E!D55</f>
        <v>0</v>
      </c>
      <c r="E55" s="10">
        <f>FC_OTH_HH_SH_E!E55+FC_OTH_HH_SC_E!E55+FC_OTH_HH_WH_E!E55+FC_OTH_HH_CO_E!E55+FC_OTH_HH_RF_E!E55+FC_OTH_HH_WM_E!E55+FC_OTH_HH_DR_E!E55+FC_OTH_HH_DW_E!E55+FC_OTH_HH_TV_E!E55+FC_OTH_HH_IT_E!E55+FC_OTH_HH_LI_E!E55+FC_OTH_HH_OA_E!E55</f>
        <v>0</v>
      </c>
      <c r="F55" s="10">
        <f>FC_OTH_HH_SH_E!F55+FC_OTH_HH_SC_E!F55+FC_OTH_HH_WH_E!F55+FC_OTH_HH_CO_E!F55+FC_OTH_HH_RF_E!F55+FC_OTH_HH_WM_E!F55+FC_OTH_HH_DR_E!F55+FC_OTH_HH_DW_E!F55+FC_OTH_HH_TV_E!F55+FC_OTH_HH_IT_E!F55+FC_OTH_HH_LI_E!F55+FC_OTH_HH_OA_E!F55</f>
        <v>0</v>
      </c>
      <c r="G55" s="10">
        <f>FC_OTH_HH_SH_E!G55+FC_OTH_HH_SC_E!G55+FC_OTH_HH_WH_E!G55+FC_OTH_HH_CO_E!G55+FC_OTH_HH_RF_E!G55+FC_OTH_HH_WM_E!G55+FC_OTH_HH_DR_E!G55+FC_OTH_HH_DW_E!G55+FC_OTH_HH_TV_E!G55+FC_OTH_HH_IT_E!G55+FC_OTH_HH_LI_E!G55+FC_OTH_HH_OA_E!G55</f>
        <v>0</v>
      </c>
      <c r="H55" s="10">
        <f>FC_OTH_HH_SH_E!H55+FC_OTH_HH_SC_E!H55+FC_OTH_HH_WH_E!H55+FC_OTH_HH_CO_E!H55+FC_OTH_HH_RF_E!H55+FC_OTH_HH_WM_E!H55+FC_OTH_HH_DR_E!H55+FC_OTH_HH_DW_E!H55+FC_OTH_HH_TV_E!H55+FC_OTH_HH_IT_E!H55+FC_OTH_HH_LI_E!H55+FC_OTH_HH_OA_E!H55</f>
        <v>0</v>
      </c>
      <c r="I55" s="10">
        <f>FC_OTH_HH_SH_E!I55+FC_OTH_HH_SC_E!I55+FC_OTH_HH_WH_E!I55+FC_OTH_HH_CO_E!I55+FC_OTH_HH_RF_E!I55+FC_OTH_HH_WM_E!I55+FC_OTH_HH_DR_E!I55+FC_OTH_HH_DW_E!I55+FC_OTH_HH_TV_E!I55+FC_OTH_HH_IT_E!I55+FC_OTH_HH_LI_E!I55+FC_OTH_HH_OA_E!I55</f>
        <v>0</v>
      </c>
      <c r="J55" s="10">
        <f>FC_OTH_HH_SH_E!J55+FC_OTH_HH_SC_E!J55+FC_OTH_HH_WH_E!J55+FC_OTH_HH_CO_E!J55+FC_OTH_HH_RF_E!J55+FC_OTH_HH_WM_E!J55+FC_OTH_HH_DR_E!J55+FC_OTH_HH_DW_E!J55+FC_OTH_HH_TV_E!J55+FC_OTH_HH_IT_E!J55+FC_OTH_HH_LI_E!J55+FC_OTH_HH_OA_E!J55</f>
        <v>0</v>
      </c>
      <c r="K55" s="10">
        <f>FC_OTH_HH_SH_E!K55+FC_OTH_HH_SC_E!K55+FC_OTH_HH_WH_E!K55+FC_OTH_HH_CO_E!K55+FC_OTH_HH_RF_E!K55+FC_OTH_HH_WM_E!K55+FC_OTH_HH_DR_E!K55+FC_OTH_HH_DW_E!K55+FC_OTH_HH_TV_E!K55+FC_OTH_HH_IT_E!K55+FC_OTH_HH_LI_E!K55+FC_OTH_HH_OA_E!K55</f>
        <v>0</v>
      </c>
      <c r="L55" s="10">
        <f>FC_OTH_HH_SH_E!L55+FC_OTH_HH_SC_E!L55+FC_OTH_HH_WH_E!L55+FC_OTH_HH_CO_E!L55+FC_OTH_HH_RF_E!L55+FC_OTH_HH_WM_E!L55+FC_OTH_HH_DR_E!L55+FC_OTH_HH_DW_E!L55+FC_OTH_HH_TV_E!L55+FC_OTH_HH_IT_E!L55+FC_OTH_HH_LI_E!L55+FC_OTH_HH_OA_E!L55</f>
        <v>0</v>
      </c>
      <c r="M55" s="10">
        <f>FC_OTH_HH_SH_E!M55+FC_OTH_HH_SC_E!M55+FC_OTH_HH_WH_E!M55+FC_OTH_HH_CO_E!M55+FC_OTH_HH_RF_E!M55+FC_OTH_HH_WM_E!M55+FC_OTH_HH_DR_E!M55+FC_OTH_HH_DW_E!M55+FC_OTH_HH_TV_E!M55+FC_OTH_HH_IT_E!M55+FC_OTH_HH_LI_E!M55+FC_OTH_HH_OA_E!M55</f>
        <v>0</v>
      </c>
      <c r="N55" s="10">
        <f>FC_OTH_HH_SH_E!N55+FC_OTH_HH_SC_E!N55+FC_OTH_HH_WH_E!N55+FC_OTH_HH_CO_E!N55+FC_OTH_HH_RF_E!N55+FC_OTH_HH_WM_E!N55+FC_OTH_HH_DR_E!N55+FC_OTH_HH_DW_E!N55+FC_OTH_HH_TV_E!N55+FC_OTH_HH_IT_E!N55+FC_OTH_HH_LI_E!N55+FC_OTH_HH_OA_E!N55</f>
        <v>0</v>
      </c>
      <c r="O55" s="10">
        <f>FC_OTH_HH_SH_E!O55+FC_OTH_HH_SC_E!O55+FC_OTH_HH_WH_E!O55+FC_OTH_HH_CO_E!O55+FC_OTH_HH_RF_E!O55+FC_OTH_HH_WM_E!O55+FC_OTH_HH_DR_E!O55+FC_OTH_HH_DW_E!O55+FC_OTH_HH_TV_E!O55+FC_OTH_HH_IT_E!O55+FC_OTH_HH_LI_E!O55+FC_OTH_HH_OA_E!O55</f>
        <v>0</v>
      </c>
      <c r="P55" s="10">
        <f>FC_OTH_HH_SH_E!P55+FC_OTH_HH_SC_E!P55+FC_OTH_HH_WH_E!P55+FC_OTH_HH_CO_E!P55+FC_OTH_HH_RF_E!P55+FC_OTH_HH_WM_E!P55+FC_OTH_HH_DR_E!P55+FC_OTH_HH_DW_E!P55+FC_OTH_HH_TV_E!P55+FC_OTH_HH_IT_E!P55+FC_OTH_HH_LI_E!P55+FC_OTH_HH_OA_E!P55</f>
        <v>0</v>
      </c>
      <c r="Q55" s="10">
        <f>FC_OTH_HH_SH_E!Q55+FC_OTH_HH_SC_E!Q55+FC_OTH_HH_WH_E!Q55+FC_OTH_HH_CO_E!Q55+FC_OTH_HH_RF_E!Q55+FC_OTH_HH_WM_E!Q55+FC_OTH_HH_DR_E!Q55+FC_OTH_HH_DW_E!Q55+FC_OTH_HH_TV_E!Q55+FC_OTH_HH_IT_E!Q55+FC_OTH_HH_LI_E!Q55+FC_OTH_HH_OA_E!Q55</f>
        <v>0</v>
      </c>
      <c r="R55" s="10">
        <f>FC_OTH_HH_SH_E!R55+FC_OTH_HH_SC_E!R55+FC_OTH_HH_WH_E!R55+FC_OTH_HH_CO_E!R55+FC_OTH_HH_RF_E!R55+FC_OTH_HH_WM_E!R55+FC_OTH_HH_DR_E!R55+FC_OTH_HH_DW_E!R55+FC_OTH_HH_TV_E!R55+FC_OTH_HH_IT_E!R55+FC_OTH_HH_LI_E!R55+FC_OTH_HH_OA_E!R55</f>
        <v>0</v>
      </c>
      <c r="S55" s="10">
        <f>FC_OTH_HH_SH_E!S55+FC_OTH_HH_SC_E!S55+FC_OTH_HH_WH_E!S55+FC_OTH_HH_CO_E!S55+FC_OTH_HH_RF_E!S55+FC_OTH_HH_WM_E!S55+FC_OTH_HH_DR_E!S55+FC_OTH_HH_DW_E!S55+FC_OTH_HH_TV_E!S55+FC_OTH_HH_IT_E!S55+FC_OTH_HH_LI_E!S55+FC_OTH_HH_OA_E!S55</f>
        <v>0</v>
      </c>
      <c r="T55" s="10">
        <f>FC_OTH_HH_SH_E!T55+FC_OTH_HH_SC_E!T55+FC_OTH_HH_WH_E!T55+FC_OTH_HH_CO_E!T55+FC_OTH_HH_RF_E!T55+FC_OTH_HH_WM_E!T55+FC_OTH_HH_DR_E!T55+FC_OTH_HH_DW_E!T55+FC_OTH_HH_TV_E!T55+FC_OTH_HH_IT_E!T55+FC_OTH_HH_LI_E!T55+FC_OTH_HH_OA_E!T55</f>
        <v>0</v>
      </c>
      <c r="U55" s="10">
        <f>FC_OTH_HH_SH_E!U55+FC_OTH_HH_SC_E!U55+FC_OTH_HH_WH_E!U55+FC_OTH_HH_CO_E!U55+FC_OTH_HH_RF_E!U55+FC_OTH_HH_WM_E!U55+FC_OTH_HH_DR_E!U55+FC_OTH_HH_DW_E!U55+FC_OTH_HH_TV_E!U55+FC_OTH_HH_IT_E!U55+FC_OTH_HH_LI_E!U55+FC_OTH_HH_OA_E!U55</f>
        <v>0</v>
      </c>
      <c r="V55" s="10">
        <f>FC_OTH_HH_SH_E!V55+FC_OTH_HH_SC_E!V55+FC_OTH_HH_WH_E!V55+FC_OTH_HH_CO_E!V55+FC_OTH_HH_RF_E!V55+FC_OTH_HH_WM_E!V55+FC_OTH_HH_DR_E!V55+FC_OTH_HH_DW_E!V55+FC_OTH_HH_TV_E!V55+FC_OTH_HH_IT_E!V55+FC_OTH_HH_LI_E!V55+FC_OTH_HH_OA_E!V55</f>
        <v>0</v>
      </c>
      <c r="W55" s="10">
        <f>FC_OTH_HH_SH_E!W55+FC_OTH_HH_SC_E!W55+FC_OTH_HH_WH_E!W55+FC_OTH_HH_CO_E!W55+FC_OTH_HH_RF_E!W55+FC_OTH_HH_WM_E!W55+FC_OTH_HH_DR_E!W55+FC_OTH_HH_DW_E!W55+FC_OTH_HH_TV_E!W55+FC_OTH_HH_IT_E!W55+FC_OTH_HH_LI_E!W55+FC_OTH_HH_OA_E!W55</f>
        <v>0</v>
      </c>
      <c r="X55" s="10">
        <f>FC_OTH_HH_SH_E!X55+FC_OTH_HH_SC_E!X55+FC_OTH_HH_WH_E!X55+FC_OTH_HH_CO_E!X55+FC_OTH_HH_RF_E!X55+FC_OTH_HH_WM_E!X55+FC_OTH_HH_DR_E!X55+FC_OTH_HH_DW_E!X55+FC_OTH_HH_TV_E!X55+FC_OTH_HH_IT_E!X55+FC_OTH_HH_LI_E!X55+FC_OTH_HH_OA_E!X55</f>
        <v>0</v>
      </c>
    </row>
    <row r="56" spans="1:24" ht="11.25" customHeight="1" x14ac:dyDescent="0.2">
      <c r="A56" s="42" t="s">
        <v>99</v>
      </c>
      <c r="B56" s="9" t="s">
        <v>100</v>
      </c>
      <c r="C56" s="10">
        <f>FC_OTH_HH_SH_E!C56+FC_OTH_HH_SC_E!C56+FC_OTH_HH_WH_E!C56+FC_OTH_HH_CO_E!C56+FC_OTH_HH_RF_E!C56+FC_OTH_HH_WM_E!C56+FC_OTH_HH_DR_E!C56+FC_OTH_HH_DW_E!C56+FC_OTH_HH_TV_E!C56+FC_OTH_HH_IT_E!C56+FC_OTH_HH_LI_E!C56+FC_OTH_HH_OA_E!C56</f>
        <v>0</v>
      </c>
      <c r="D56" s="10">
        <f>FC_OTH_HH_SH_E!D56+FC_OTH_HH_SC_E!D56+FC_OTH_HH_WH_E!D56+FC_OTH_HH_CO_E!D56+FC_OTH_HH_RF_E!D56+FC_OTH_HH_WM_E!D56+FC_OTH_HH_DR_E!D56+FC_OTH_HH_DW_E!D56+FC_OTH_HH_TV_E!D56+FC_OTH_HH_IT_E!D56+FC_OTH_HH_LI_E!D56+FC_OTH_HH_OA_E!D56</f>
        <v>0</v>
      </c>
      <c r="E56" s="10">
        <f>FC_OTH_HH_SH_E!E56+FC_OTH_HH_SC_E!E56+FC_OTH_HH_WH_E!E56+FC_OTH_HH_CO_E!E56+FC_OTH_HH_RF_E!E56+FC_OTH_HH_WM_E!E56+FC_OTH_HH_DR_E!E56+FC_OTH_HH_DW_E!E56+FC_OTH_HH_TV_E!E56+FC_OTH_HH_IT_E!E56+FC_OTH_HH_LI_E!E56+FC_OTH_HH_OA_E!E56</f>
        <v>0</v>
      </c>
      <c r="F56" s="10">
        <f>FC_OTH_HH_SH_E!F56+FC_OTH_HH_SC_E!F56+FC_OTH_HH_WH_E!F56+FC_OTH_HH_CO_E!F56+FC_OTH_HH_RF_E!F56+FC_OTH_HH_WM_E!F56+FC_OTH_HH_DR_E!F56+FC_OTH_HH_DW_E!F56+FC_OTH_HH_TV_E!F56+FC_OTH_HH_IT_E!F56+FC_OTH_HH_LI_E!F56+FC_OTH_HH_OA_E!F56</f>
        <v>0</v>
      </c>
      <c r="G56" s="10">
        <f>FC_OTH_HH_SH_E!G56+FC_OTH_HH_SC_E!G56+FC_OTH_HH_WH_E!G56+FC_OTH_HH_CO_E!G56+FC_OTH_HH_RF_E!G56+FC_OTH_HH_WM_E!G56+FC_OTH_HH_DR_E!G56+FC_OTH_HH_DW_E!G56+FC_OTH_HH_TV_E!G56+FC_OTH_HH_IT_E!G56+FC_OTH_HH_LI_E!G56+FC_OTH_HH_OA_E!G56</f>
        <v>0</v>
      </c>
      <c r="H56" s="10">
        <f>FC_OTH_HH_SH_E!H56+FC_OTH_HH_SC_E!H56+FC_OTH_HH_WH_E!H56+FC_OTH_HH_CO_E!H56+FC_OTH_HH_RF_E!H56+FC_OTH_HH_WM_E!H56+FC_OTH_HH_DR_E!H56+FC_OTH_HH_DW_E!H56+FC_OTH_HH_TV_E!H56+FC_OTH_HH_IT_E!H56+FC_OTH_HH_LI_E!H56+FC_OTH_HH_OA_E!H56</f>
        <v>0</v>
      </c>
      <c r="I56" s="10">
        <f>FC_OTH_HH_SH_E!I56+FC_OTH_HH_SC_E!I56+FC_OTH_HH_WH_E!I56+FC_OTH_HH_CO_E!I56+FC_OTH_HH_RF_E!I56+FC_OTH_HH_WM_E!I56+FC_OTH_HH_DR_E!I56+FC_OTH_HH_DW_E!I56+FC_OTH_HH_TV_E!I56+FC_OTH_HH_IT_E!I56+FC_OTH_HH_LI_E!I56+FC_OTH_HH_OA_E!I56</f>
        <v>0</v>
      </c>
      <c r="J56" s="10">
        <f>FC_OTH_HH_SH_E!J56+FC_OTH_HH_SC_E!J56+FC_OTH_HH_WH_E!J56+FC_OTH_HH_CO_E!J56+FC_OTH_HH_RF_E!J56+FC_OTH_HH_WM_E!J56+FC_OTH_HH_DR_E!J56+FC_OTH_HH_DW_E!J56+FC_OTH_HH_TV_E!J56+FC_OTH_HH_IT_E!J56+FC_OTH_HH_LI_E!J56+FC_OTH_HH_OA_E!J56</f>
        <v>0</v>
      </c>
      <c r="K56" s="10">
        <f>FC_OTH_HH_SH_E!K56+FC_OTH_HH_SC_E!K56+FC_OTH_HH_WH_E!K56+FC_OTH_HH_CO_E!K56+FC_OTH_HH_RF_E!K56+FC_OTH_HH_WM_E!K56+FC_OTH_HH_DR_E!K56+FC_OTH_HH_DW_E!K56+FC_OTH_HH_TV_E!K56+FC_OTH_HH_IT_E!K56+FC_OTH_HH_LI_E!K56+FC_OTH_HH_OA_E!K56</f>
        <v>0</v>
      </c>
      <c r="L56" s="10">
        <f>FC_OTH_HH_SH_E!L56+FC_OTH_HH_SC_E!L56+FC_OTH_HH_WH_E!L56+FC_OTH_HH_CO_E!L56+FC_OTH_HH_RF_E!L56+FC_OTH_HH_WM_E!L56+FC_OTH_HH_DR_E!L56+FC_OTH_HH_DW_E!L56+FC_OTH_HH_TV_E!L56+FC_OTH_HH_IT_E!L56+FC_OTH_HH_LI_E!L56+FC_OTH_HH_OA_E!L56</f>
        <v>0</v>
      </c>
      <c r="M56" s="10">
        <f>FC_OTH_HH_SH_E!M56+FC_OTH_HH_SC_E!M56+FC_OTH_HH_WH_E!M56+FC_OTH_HH_CO_E!M56+FC_OTH_HH_RF_E!M56+FC_OTH_HH_WM_E!M56+FC_OTH_HH_DR_E!M56+FC_OTH_HH_DW_E!M56+FC_OTH_HH_TV_E!M56+FC_OTH_HH_IT_E!M56+FC_OTH_HH_LI_E!M56+FC_OTH_HH_OA_E!M56</f>
        <v>0</v>
      </c>
      <c r="N56" s="10">
        <f>FC_OTH_HH_SH_E!N56+FC_OTH_HH_SC_E!N56+FC_OTH_HH_WH_E!N56+FC_OTH_HH_CO_E!N56+FC_OTH_HH_RF_E!N56+FC_OTH_HH_WM_E!N56+FC_OTH_HH_DR_E!N56+FC_OTH_HH_DW_E!N56+FC_OTH_HH_TV_E!N56+FC_OTH_HH_IT_E!N56+FC_OTH_HH_LI_E!N56+FC_OTH_HH_OA_E!N56</f>
        <v>0</v>
      </c>
      <c r="O56" s="10">
        <f>FC_OTH_HH_SH_E!O56+FC_OTH_HH_SC_E!O56+FC_OTH_HH_WH_E!O56+FC_OTH_HH_CO_E!O56+FC_OTH_HH_RF_E!O56+FC_OTH_HH_WM_E!O56+FC_OTH_HH_DR_E!O56+FC_OTH_HH_DW_E!O56+FC_OTH_HH_TV_E!O56+FC_OTH_HH_IT_E!O56+FC_OTH_HH_LI_E!O56+FC_OTH_HH_OA_E!O56</f>
        <v>0</v>
      </c>
      <c r="P56" s="10">
        <f>FC_OTH_HH_SH_E!P56+FC_OTH_HH_SC_E!P56+FC_OTH_HH_WH_E!P56+FC_OTH_HH_CO_E!P56+FC_OTH_HH_RF_E!P56+FC_OTH_HH_WM_E!P56+FC_OTH_HH_DR_E!P56+FC_OTH_HH_DW_E!P56+FC_OTH_HH_TV_E!P56+FC_OTH_HH_IT_E!P56+FC_OTH_HH_LI_E!P56+FC_OTH_HH_OA_E!P56</f>
        <v>0</v>
      </c>
      <c r="Q56" s="10">
        <f>FC_OTH_HH_SH_E!Q56+FC_OTH_HH_SC_E!Q56+FC_OTH_HH_WH_E!Q56+FC_OTH_HH_CO_E!Q56+FC_OTH_HH_RF_E!Q56+FC_OTH_HH_WM_E!Q56+FC_OTH_HH_DR_E!Q56+FC_OTH_HH_DW_E!Q56+FC_OTH_HH_TV_E!Q56+FC_OTH_HH_IT_E!Q56+FC_OTH_HH_LI_E!Q56+FC_OTH_HH_OA_E!Q56</f>
        <v>0</v>
      </c>
      <c r="R56" s="10">
        <f>FC_OTH_HH_SH_E!R56+FC_OTH_HH_SC_E!R56+FC_OTH_HH_WH_E!R56+FC_OTH_HH_CO_E!R56+FC_OTH_HH_RF_E!R56+FC_OTH_HH_WM_E!R56+FC_OTH_HH_DR_E!R56+FC_OTH_HH_DW_E!R56+FC_OTH_HH_TV_E!R56+FC_OTH_HH_IT_E!R56+FC_OTH_HH_LI_E!R56+FC_OTH_HH_OA_E!R56</f>
        <v>0</v>
      </c>
      <c r="S56" s="10">
        <f>FC_OTH_HH_SH_E!S56+FC_OTH_HH_SC_E!S56+FC_OTH_HH_WH_E!S56+FC_OTH_HH_CO_E!S56+FC_OTH_HH_RF_E!S56+FC_OTH_HH_WM_E!S56+FC_OTH_HH_DR_E!S56+FC_OTH_HH_DW_E!S56+FC_OTH_HH_TV_E!S56+FC_OTH_HH_IT_E!S56+FC_OTH_HH_LI_E!S56+FC_OTH_HH_OA_E!S56</f>
        <v>0</v>
      </c>
      <c r="T56" s="10">
        <f>FC_OTH_HH_SH_E!T56+FC_OTH_HH_SC_E!T56+FC_OTH_HH_WH_E!T56+FC_OTH_HH_CO_E!T56+FC_OTH_HH_RF_E!T56+FC_OTH_HH_WM_E!T56+FC_OTH_HH_DR_E!T56+FC_OTH_HH_DW_E!T56+FC_OTH_HH_TV_E!T56+FC_OTH_HH_IT_E!T56+FC_OTH_HH_LI_E!T56+FC_OTH_HH_OA_E!T56</f>
        <v>0</v>
      </c>
      <c r="U56" s="10">
        <f>FC_OTH_HH_SH_E!U56+FC_OTH_HH_SC_E!U56+FC_OTH_HH_WH_E!U56+FC_OTH_HH_CO_E!U56+FC_OTH_HH_RF_E!U56+FC_OTH_HH_WM_E!U56+FC_OTH_HH_DR_E!U56+FC_OTH_HH_DW_E!U56+FC_OTH_HH_TV_E!U56+FC_OTH_HH_IT_E!U56+FC_OTH_HH_LI_E!U56+FC_OTH_HH_OA_E!U56</f>
        <v>0</v>
      </c>
      <c r="V56" s="10">
        <f>FC_OTH_HH_SH_E!V56+FC_OTH_HH_SC_E!V56+FC_OTH_HH_WH_E!V56+FC_OTH_HH_CO_E!V56+FC_OTH_HH_RF_E!V56+FC_OTH_HH_WM_E!V56+FC_OTH_HH_DR_E!V56+FC_OTH_HH_DW_E!V56+FC_OTH_HH_TV_E!V56+FC_OTH_HH_IT_E!V56+FC_OTH_HH_LI_E!V56+FC_OTH_HH_OA_E!V56</f>
        <v>0</v>
      </c>
      <c r="W56" s="10">
        <f>FC_OTH_HH_SH_E!W56+FC_OTH_HH_SC_E!W56+FC_OTH_HH_WH_E!W56+FC_OTH_HH_CO_E!W56+FC_OTH_HH_RF_E!W56+FC_OTH_HH_WM_E!W56+FC_OTH_HH_DR_E!W56+FC_OTH_HH_DW_E!W56+FC_OTH_HH_TV_E!W56+FC_OTH_HH_IT_E!W56+FC_OTH_HH_LI_E!W56+FC_OTH_HH_OA_E!W56</f>
        <v>0</v>
      </c>
      <c r="X56" s="10">
        <f>FC_OTH_HH_SH_E!X56+FC_OTH_HH_SC_E!X56+FC_OTH_HH_WH_E!X56+FC_OTH_HH_CO_E!X56+FC_OTH_HH_RF_E!X56+FC_OTH_HH_WM_E!X56+FC_OTH_HH_DR_E!X56+FC_OTH_HH_DW_E!X56+FC_OTH_HH_TV_E!X56+FC_OTH_HH_IT_E!X56+FC_OTH_HH_LI_E!X56+FC_OTH_HH_OA_E!X56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FC_OTH_HH_SH_E!C57+FC_OTH_HH_SC_E!C57+FC_OTH_HH_WH_E!C57+FC_OTH_HH_CO_E!C57+FC_OTH_HH_RF_E!C57+FC_OTH_HH_WM_E!C57+FC_OTH_HH_DR_E!C57+FC_OTH_HH_DW_E!C57+FC_OTH_HH_TV_E!C57+FC_OTH_HH_IT_E!C57+FC_OTH_HH_LI_E!C57+FC_OTH_HH_OA_E!C57</f>
        <v>8.6700773860705063</v>
      </c>
      <c r="D57" s="10">
        <f>FC_OTH_HH_SH_E!D57+FC_OTH_HH_SC_E!D57+FC_OTH_HH_WH_E!D57+FC_OTH_HH_CO_E!D57+FC_OTH_HH_RF_E!D57+FC_OTH_HH_WM_E!D57+FC_OTH_HH_DR_E!D57+FC_OTH_HH_DW_E!D57+FC_OTH_HH_TV_E!D57+FC_OTH_HH_IT_E!D57+FC_OTH_HH_LI_E!D57+FC_OTH_HH_OA_E!D57</f>
        <v>9.7687876182287177</v>
      </c>
      <c r="E57" s="10">
        <f>FC_OTH_HH_SH_E!E57+FC_OTH_HH_SC_E!E57+FC_OTH_HH_WH_E!E57+FC_OTH_HH_CO_E!E57+FC_OTH_HH_RF_E!E57+FC_OTH_HH_WM_E!E57+FC_OTH_HH_DR_E!E57+FC_OTH_HH_DW_E!E57+FC_OTH_HH_TV_E!E57+FC_OTH_HH_IT_E!E57+FC_OTH_HH_LI_E!E57+FC_OTH_HH_OA_E!E57</f>
        <v>10.98693035253654</v>
      </c>
      <c r="F57" s="10">
        <f>FC_OTH_HH_SH_E!F57+FC_OTH_HH_SC_E!F57+FC_OTH_HH_WH_E!F57+FC_OTH_HH_CO_E!F57+FC_OTH_HH_RF_E!F57+FC_OTH_HH_WM_E!F57+FC_OTH_HH_DR_E!F57+FC_OTH_HH_DW_E!F57+FC_OTH_HH_TV_E!F57+FC_OTH_HH_IT_E!F57+FC_OTH_HH_LI_E!F57+FC_OTH_HH_OA_E!F57</f>
        <v>11.918400687876179</v>
      </c>
      <c r="G57" s="10">
        <f>FC_OTH_HH_SH_E!G57+FC_OTH_HH_SC_E!G57+FC_OTH_HH_WH_E!G57+FC_OTH_HH_CO_E!G57+FC_OTH_HH_RF_E!G57+FC_OTH_HH_WM_E!G57+FC_OTH_HH_DR_E!G57+FC_OTH_HH_DW_E!G57+FC_OTH_HH_TV_E!G57+FC_OTH_HH_IT_E!G57+FC_OTH_HH_LI_E!G57+FC_OTH_HH_OA_E!G57</f>
        <v>12.873774720550299</v>
      </c>
      <c r="H57" s="10">
        <f>FC_OTH_HH_SH_E!H57+FC_OTH_HH_SC_E!H57+FC_OTH_HH_WH_E!H57+FC_OTH_HH_CO_E!H57+FC_OTH_HH_RF_E!H57+FC_OTH_HH_WM_E!H57+FC_OTH_HH_DR_E!H57+FC_OTH_HH_DW_E!H57+FC_OTH_HH_TV_E!H57+FC_OTH_HH_IT_E!H57+FC_OTH_HH_LI_E!H57+FC_OTH_HH_OA_E!H57</f>
        <v>13.73361994840929</v>
      </c>
      <c r="I57" s="10">
        <f>FC_OTH_HH_SH_E!I57+FC_OTH_HH_SC_E!I57+FC_OTH_HH_WH_E!I57+FC_OTH_HH_CO_E!I57+FC_OTH_HH_RF_E!I57+FC_OTH_HH_WM_E!I57+FC_OTH_HH_DR_E!I57+FC_OTH_HH_DW_E!I57+FC_OTH_HH_TV_E!I57+FC_OTH_HH_IT_E!I57+FC_OTH_HH_LI_E!I57+FC_OTH_HH_OA_E!I57</f>
        <v>14.42631126397248</v>
      </c>
      <c r="J57" s="10">
        <f>FC_OTH_HH_SH_E!J57+FC_OTH_HH_SC_E!J57+FC_OTH_HH_WH_E!J57+FC_OTH_HH_CO_E!J57+FC_OTH_HH_RF_E!J57+FC_OTH_HH_WM_E!J57+FC_OTH_HH_DR_E!J57+FC_OTH_HH_DW_E!J57+FC_OTH_HH_TV_E!J57+FC_OTH_HH_IT_E!J57+FC_OTH_HH_LI_E!J57+FC_OTH_HH_OA_E!J57</f>
        <v>15.23834909716251</v>
      </c>
      <c r="K57" s="10">
        <f>FC_OTH_HH_SH_E!K57+FC_OTH_HH_SC_E!K57+FC_OTH_HH_WH_E!K57+FC_OTH_HH_CO_E!K57+FC_OTH_HH_RF_E!K57+FC_OTH_HH_WM_E!K57+FC_OTH_HH_DR_E!K57+FC_OTH_HH_DW_E!K57+FC_OTH_HH_TV_E!K57+FC_OTH_HH_IT_E!K57+FC_OTH_HH_LI_E!K57+FC_OTH_HH_OA_E!K57</f>
        <v>16.169905417024939</v>
      </c>
      <c r="L57" s="10">
        <f>FC_OTH_HH_SH_E!L57+FC_OTH_HH_SC_E!L57+FC_OTH_HH_WH_E!L57+FC_OTH_HH_CO_E!L57+FC_OTH_HH_RF_E!L57+FC_OTH_HH_WM_E!L57+FC_OTH_HH_DR_E!L57+FC_OTH_HH_DW_E!L57+FC_OTH_HH_TV_E!L57+FC_OTH_HH_IT_E!L57+FC_OTH_HH_LI_E!L57+FC_OTH_HH_OA_E!L57</f>
        <v>17.698452278589851</v>
      </c>
      <c r="M57" s="10">
        <f>FC_OTH_HH_SH_E!M57+FC_OTH_HH_SC_E!M57+FC_OTH_HH_WH_E!M57+FC_OTH_HH_CO_E!M57+FC_OTH_HH_RF_E!M57+FC_OTH_HH_WM_E!M57+FC_OTH_HH_DR_E!M57+FC_OTH_HH_DW_E!M57+FC_OTH_HH_TV_E!M57+FC_OTH_HH_IT_E!M57+FC_OTH_HH_LI_E!M57+FC_OTH_HH_OA_E!M57</f>
        <v>18.98822012037833</v>
      </c>
      <c r="N57" s="10">
        <f>FC_OTH_HH_SH_E!N57+FC_OTH_HH_SC_E!N57+FC_OTH_HH_WH_E!N57+FC_OTH_HH_CO_E!N57+FC_OTH_HH_RF_E!N57+FC_OTH_HH_WM_E!N57+FC_OTH_HH_DR_E!N57+FC_OTH_HH_DW_E!N57+FC_OTH_HH_TV_E!N57+FC_OTH_HH_IT_E!N57+FC_OTH_HH_LI_E!N57+FC_OTH_HH_OA_E!N57</f>
        <v>19.871969045571799</v>
      </c>
      <c r="O57" s="10">
        <f>FC_OTH_HH_SH_E!O57+FC_OTH_HH_SC_E!O57+FC_OTH_HH_WH_E!O57+FC_OTH_HH_CO_E!O57+FC_OTH_HH_RF_E!O57+FC_OTH_HH_WM_E!O57+FC_OTH_HH_DR_E!O57+FC_OTH_HH_DW_E!O57+FC_OTH_HH_TV_E!O57+FC_OTH_HH_IT_E!O57+FC_OTH_HH_LI_E!O57+FC_OTH_HH_OA_E!O57</f>
        <v>20.44522785898538</v>
      </c>
      <c r="P57" s="10">
        <f>FC_OTH_HH_SH_E!P57+FC_OTH_HH_SC_E!P57+FC_OTH_HH_WH_E!P57+FC_OTH_HH_CO_E!P57+FC_OTH_HH_RF_E!P57+FC_OTH_HH_WM_E!P57+FC_OTH_HH_DR_E!P57+FC_OTH_HH_DW_E!P57+FC_OTH_HH_TV_E!P57+FC_OTH_HH_IT_E!P57+FC_OTH_HH_LI_E!P57+FC_OTH_HH_OA_E!P57</f>
        <v>21.137833190025791</v>
      </c>
      <c r="Q57" s="10">
        <f>FC_OTH_HH_SH_E!Q57+FC_OTH_HH_SC_E!Q57+FC_OTH_HH_WH_E!Q57+FC_OTH_HH_CO_E!Q57+FC_OTH_HH_RF_E!Q57+FC_OTH_HH_WM_E!Q57+FC_OTH_HH_DR_E!Q57+FC_OTH_HH_DW_E!Q57+FC_OTH_HH_TV_E!Q57+FC_OTH_HH_IT_E!Q57+FC_OTH_HH_LI_E!Q57+FC_OTH_HH_OA_E!Q57</f>
        <v>21.543938091143591</v>
      </c>
      <c r="R57" s="10">
        <f>FC_OTH_HH_SH_E!R57+FC_OTH_HH_SC_E!R57+FC_OTH_HH_WH_E!R57+FC_OTH_HH_CO_E!R57+FC_OTH_HH_RF_E!R57+FC_OTH_HH_WM_E!R57+FC_OTH_HH_DR_E!R57+FC_OTH_HH_DW_E!R57+FC_OTH_HH_TV_E!R57+FC_OTH_HH_IT_E!R57+FC_OTH_HH_LI_E!R57+FC_OTH_HH_OA_E!R57</f>
        <v>21.734995700773862</v>
      </c>
      <c r="S57" s="10">
        <f>FC_OTH_HH_SH_E!S57+FC_OTH_HH_SC_E!S57+FC_OTH_HH_WH_E!S57+FC_OTH_HH_CO_E!S57+FC_OTH_HH_RF_E!S57+FC_OTH_HH_WM_E!S57+FC_OTH_HH_DR_E!S57+FC_OTH_HH_DW_E!S57+FC_OTH_HH_TV_E!S57+FC_OTH_HH_IT_E!S57+FC_OTH_HH_LI_E!S57+FC_OTH_HH_OA_E!S57</f>
        <v>21.926053310404129</v>
      </c>
      <c r="T57" s="10">
        <f>FC_OTH_HH_SH_E!T57+FC_OTH_HH_SC_E!T57+FC_OTH_HH_WH_E!T57+FC_OTH_HH_CO_E!T57+FC_OTH_HH_RF_E!T57+FC_OTH_HH_WM_E!T57+FC_OTH_HH_DR_E!T57+FC_OTH_HH_DW_E!T57+FC_OTH_HH_TV_E!T57+FC_OTH_HH_IT_E!T57+FC_OTH_HH_LI_E!T57+FC_OTH_HH_OA_E!T57</f>
        <v>21.758899398108341</v>
      </c>
      <c r="U57" s="10">
        <f>FC_OTH_HH_SH_E!U57+FC_OTH_HH_SC_E!U57+FC_OTH_HH_WH_E!U57+FC_OTH_HH_CO_E!U57+FC_OTH_HH_RF_E!U57+FC_OTH_HH_WM_E!U57+FC_OTH_HH_DR_E!U57+FC_OTH_HH_DW_E!U57+FC_OTH_HH_TV_E!U57+FC_OTH_HH_IT_E!U57+FC_OTH_HH_LI_E!U57+FC_OTH_HH_OA_E!U57</f>
        <v>22.09320722269991</v>
      </c>
      <c r="V57" s="10">
        <f>FC_OTH_HH_SH_E!V57+FC_OTH_HH_SC_E!V57+FC_OTH_HH_WH_E!V57+FC_OTH_HH_CO_E!V57+FC_OTH_HH_RF_E!V57+FC_OTH_HH_WM_E!V57+FC_OTH_HH_DR_E!V57+FC_OTH_HH_DW_E!V57+FC_OTH_HH_TV_E!V57+FC_OTH_HH_IT_E!V57+FC_OTH_HH_LI_E!V57+FC_OTH_HH_OA_E!V57</f>
        <v>22.54703353396388</v>
      </c>
      <c r="W57" s="10">
        <f>FC_OTH_HH_SH_E!W57+FC_OTH_HH_SC_E!W57+FC_OTH_HH_WH_E!W57+FC_OTH_HH_CO_E!W57+FC_OTH_HH_RF_E!W57+FC_OTH_HH_WM_E!W57+FC_OTH_HH_DR_E!W57+FC_OTH_HH_DW_E!W57+FC_OTH_HH_TV_E!W57+FC_OTH_HH_IT_E!W57+FC_OTH_HH_LI_E!W57+FC_OTH_HH_OA_E!W57</f>
        <v>22.475408426483231</v>
      </c>
      <c r="X57" s="10">
        <f>FC_OTH_HH_SH_E!X57+FC_OTH_HH_SC_E!X57+FC_OTH_HH_WH_E!X57+FC_OTH_HH_CO_E!X57+FC_OTH_HH_RF_E!X57+FC_OTH_HH_WM_E!X57+FC_OTH_HH_DR_E!X57+FC_OTH_HH_DW_E!X57+FC_OTH_HH_TV_E!X57+FC_OTH_HH_IT_E!X57+FC_OTH_HH_LI_E!X57+FC_OTH_HH_OA_E!X57</f>
        <v>22.23654342218401</v>
      </c>
    </row>
    <row r="58" spans="1:24" ht="11.25" customHeight="1" x14ac:dyDescent="0.2">
      <c r="A58" s="42" t="s">
        <v>103</v>
      </c>
      <c r="B58" s="9" t="s">
        <v>104</v>
      </c>
      <c r="C58" s="10">
        <f>FC_OTH_HH_SH_E!C58+FC_OTH_HH_SC_E!C58+FC_OTH_HH_WH_E!C58+FC_OTH_HH_CO_E!C58+FC_OTH_HH_RF_E!C58+FC_OTH_HH_WM_E!C58+FC_OTH_HH_DR_E!C58+FC_OTH_HH_DW_E!C58+FC_OTH_HH_TV_E!C58+FC_OTH_HH_IT_E!C58+FC_OTH_HH_LI_E!C58+FC_OTH_HH_OA_E!C58</f>
        <v>0</v>
      </c>
      <c r="D58" s="10">
        <f>FC_OTH_HH_SH_E!D58+FC_OTH_HH_SC_E!D58+FC_OTH_HH_WH_E!D58+FC_OTH_HH_CO_E!D58+FC_OTH_HH_RF_E!D58+FC_OTH_HH_WM_E!D58+FC_OTH_HH_DR_E!D58+FC_OTH_HH_DW_E!D58+FC_OTH_HH_TV_E!D58+FC_OTH_HH_IT_E!D58+FC_OTH_HH_LI_E!D58+FC_OTH_HH_OA_E!D58</f>
        <v>0</v>
      </c>
      <c r="E58" s="10">
        <f>FC_OTH_HH_SH_E!E58+FC_OTH_HH_SC_E!E58+FC_OTH_HH_WH_E!E58+FC_OTH_HH_CO_E!E58+FC_OTH_HH_RF_E!E58+FC_OTH_HH_WM_E!E58+FC_OTH_HH_DR_E!E58+FC_OTH_HH_DW_E!E58+FC_OTH_HH_TV_E!E58+FC_OTH_HH_IT_E!E58+FC_OTH_HH_LI_E!E58+FC_OTH_HH_OA_E!E58</f>
        <v>0</v>
      </c>
      <c r="F58" s="10">
        <f>FC_OTH_HH_SH_E!F58+FC_OTH_HH_SC_E!F58+FC_OTH_HH_WH_E!F58+FC_OTH_HH_CO_E!F58+FC_OTH_HH_RF_E!F58+FC_OTH_HH_WM_E!F58+FC_OTH_HH_DR_E!F58+FC_OTH_HH_DW_E!F58+FC_OTH_HH_TV_E!F58+FC_OTH_HH_IT_E!F58+FC_OTH_HH_LI_E!F58+FC_OTH_HH_OA_E!F58</f>
        <v>0</v>
      </c>
      <c r="G58" s="10">
        <f>FC_OTH_HH_SH_E!G58+FC_OTH_HH_SC_E!G58+FC_OTH_HH_WH_E!G58+FC_OTH_HH_CO_E!G58+FC_OTH_HH_RF_E!G58+FC_OTH_HH_WM_E!G58+FC_OTH_HH_DR_E!G58+FC_OTH_HH_DW_E!G58+FC_OTH_HH_TV_E!G58+FC_OTH_HH_IT_E!G58+FC_OTH_HH_LI_E!G58+FC_OTH_HH_OA_E!G58</f>
        <v>0</v>
      </c>
      <c r="H58" s="10">
        <f>FC_OTH_HH_SH_E!H58+FC_OTH_HH_SC_E!H58+FC_OTH_HH_WH_E!H58+FC_OTH_HH_CO_E!H58+FC_OTH_HH_RF_E!H58+FC_OTH_HH_WM_E!H58+FC_OTH_HH_DR_E!H58+FC_OTH_HH_DW_E!H58+FC_OTH_HH_TV_E!H58+FC_OTH_HH_IT_E!H58+FC_OTH_HH_LI_E!H58+FC_OTH_HH_OA_E!H58</f>
        <v>0</v>
      </c>
      <c r="I58" s="10">
        <f>FC_OTH_HH_SH_E!I58+FC_OTH_HH_SC_E!I58+FC_OTH_HH_WH_E!I58+FC_OTH_HH_CO_E!I58+FC_OTH_HH_RF_E!I58+FC_OTH_HH_WM_E!I58+FC_OTH_HH_DR_E!I58+FC_OTH_HH_DW_E!I58+FC_OTH_HH_TV_E!I58+FC_OTH_HH_IT_E!I58+FC_OTH_HH_LI_E!I58+FC_OTH_HH_OA_E!I58</f>
        <v>0</v>
      </c>
      <c r="J58" s="10">
        <f>FC_OTH_HH_SH_E!J58+FC_OTH_HH_SC_E!J58+FC_OTH_HH_WH_E!J58+FC_OTH_HH_CO_E!J58+FC_OTH_HH_RF_E!J58+FC_OTH_HH_WM_E!J58+FC_OTH_HH_DR_E!J58+FC_OTH_HH_DW_E!J58+FC_OTH_HH_TV_E!J58+FC_OTH_HH_IT_E!J58+FC_OTH_HH_LI_E!J58+FC_OTH_HH_OA_E!J58</f>
        <v>0</v>
      </c>
      <c r="K58" s="10">
        <f>FC_OTH_HH_SH_E!K58+FC_OTH_HH_SC_E!K58+FC_OTH_HH_WH_E!K58+FC_OTH_HH_CO_E!K58+FC_OTH_HH_RF_E!K58+FC_OTH_HH_WM_E!K58+FC_OTH_HH_DR_E!K58+FC_OTH_HH_DW_E!K58+FC_OTH_HH_TV_E!K58+FC_OTH_HH_IT_E!K58+FC_OTH_HH_LI_E!K58+FC_OTH_HH_OA_E!K58</f>
        <v>0</v>
      </c>
      <c r="L58" s="10">
        <f>FC_OTH_HH_SH_E!L58+FC_OTH_HH_SC_E!L58+FC_OTH_HH_WH_E!L58+FC_OTH_HH_CO_E!L58+FC_OTH_HH_RF_E!L58+FC_OTH_HH_WM_E!L58+FC_OTH_HH_DR_E!L58+FC_OTH_HH_DW_E!L58+FC_OTH_HH_TV_E!L58+FC_OTH_HH_IT_E!L58+FC_OTH_HH_LI_E!L58+FC_OTH_HH_OA_E!L58</f>
        <v>0</v>
      </c>
      <c r="M58" s="10">
        <f>FC_OTH_HH_SH_E!M58+FC_OTH_HH_SC_E!M58+FC_OTH_HH_WH_E!M58+FC_OTH_HH_CO_E!M58+FC_OTH_HH_RF_E!M58+FC_OTH_HH_WM_E!M58+FC_OTH_HH_DR_E!M58+FC_OTH_HH_DW_E!M58+FC_OTH_HH_TV_E!M58+FC_OTH_HH_IT_E!M58+FC_OTH_HH_LI_E!M58+FC_OTH_HH_OA_E!M58</f>
        <v>0</v>
      </c>
      <c r="N58" s="10">
        <f>FC_OTH_HH_SH_E!N58+FC_OTH_HH_SC_E!N58+FC_OTH_HH_WH_E!N58+FC_OTH_HH_CO_E!N58+FC_OTH_HH_RF_E!N58+FC_OTH_HH_WM_E!N58+FC_OTH_HH_DR_E!N58+FC_OTH_HH_DW_E!N58+FC_OTH_HH_TV_E!N58+FC_OTH_HH_IT_E!N58+FC_OTH_HH_LI_E!N58+FC_OTH_HH_OA_E!N58</f>
        <v>0</v>
      </c>
      <c r="O58" s="10">
        <f>FC_OTH_HH_SH_E!O58+FC_OTH_HH_SC_E!O58+FC_OTH_HH_WH_E!O58+FC_OTH_HH_CO_E!O58+FC_OTH_HH_RF_E!O58+FC_OTH_HH_WM_E!O58+FC_OTH_HH_DR_E!O58+FC_OTH_HH_DW_E!O58+FC_OTH_HH_TV_E!O58+FC_OTH_HH_IT_E!O58+FC_OTH_HH_LI_E!O58+FC_OTH_HH_OA_E!O58</f>
        <v>0</v>
      </c>
      <c r="P58" s="10">
        <f>FC_OTH_HH_SH_E!P58+FC_OTH_HH_SC_E!P58+FC_OTH_HH_WH_E!P58+FC_OTH_HH_CO_E!P58+FC_OTH_HH_RF_E!P58+FC_OTH_HH_WM_E!P58+FC_OTH_HH_DR_E!P58+FC_OTH_HH_DW_E!P58+FC_OTH_HH_TV_E!P58+FC_OTH_HH_IT_E!P58+FC_OTH_HH_LI_E!P58+FC_OTH_HH_OA_E!P58</f>
        <v>0</v>
      </c>
      <c r="Q58" s="10">
        <f>FC_OTH_HH_SH_E!Q58+FC_OTH_HH_SC_E!Q58+FC_OTH_HH_WH_E!Q58+FC_OTH_HH_CO_E!Q58+FC_OTH_HH_RF_E!Q58+FC_OTH_HH_WM_E!Q58+FC_OTH_HH_DR_E!Q58+FC_OTH_HH_DW_E!Q58+FC_OTH_HH_TV_E!Q58+FC_OTH_HH_IT_E!Q58+FC_OTH_HH_LI_E!Q58+FC_OTH_HH_OA_E!Q58</f>
        <v>0</v>
      </c>
      <c r="R58" s="10">
        <f>FC_OTH_HH_SH_E!R58+FC_OTH_HH_SC_E!R58+FC_OTH_HH_WH_E!R58+FC_OTH_HH_CO_E!R58+FC_OTH_HH_RF_E!R58+FC_OTH_HH_WM_E!R58+FC_OTH_HH_DR_E!R58+FC_OTH_HH_DW_E!R58+FC_OTH_HH_TV_E!R58+FC_OTH_HH_IT_E!R58+FC_OTH_HH_LI_E!R58+FC_OTH_HH_OA_E!R58</f>
        <v>0</v>
      </c>
      <c r="S58" s="10">
        <f>FC_OTH_HH_SH_E!S58+FC_OTH_HH_SC_E!S58+FC_OTH_HH_WH_E!S58+FC_OTH_HH_CO_E!S58+FC_OTH_HH_RF_E!S58+FC_OTH_HH_WM_E!S58+FC_OTH_HH_DR_E!S58+FC_OTH_HH_DW_E!S58+FC_OTH_HH_TV_E!S58+FC_OTH_HH_IT_E!S58+FC_OTH_HH_LI_E!S58+FC_OTH_HH_OA_E!S58</f>
        <v>0</v>
      </c>
      <c r="T58" s="10">
        <f>FC_OTH_HH_SH_E!T58+FC_OTH_HH_SC_E!T58+FC_OTH_HH_WH_E!T58+FC_OTH_HH_CO_E!T58+FC_OTH_HH_RF_E!T58+FC_OTH_HH_WM_E!T58+FC_OTH_HH_DR_E!T58+FC_OTH_HH_DW_E!T58+FC_OTH_HH_TV_E!T58+FC_OTH_HH_IT_E!T58+FC_OTH_HH_LI_E!T58+FC_OTH_HH_OA_E!T58</f>
        <v>0</v>
      </c>
      <c r="U58" s="10">
        <f>FC_OTH_HH_SH_E!U58+FC_OTH_HH_SC_E!U58+FC_OTH_HH_WH_E!U58+FC_OTH_HH_CO_E!U58+FC_OTH_HH_RF_E!U58+FC_OTH_HH_WM_E!U58+FC_OTH_HH_DR_E!U58+FC_OTH_HH_DW_E!U58+FC_OTH_HH_TV_E!U58+FC_OTH_HH_IT_E!U58+FC_OTH_HH_LI_E!U58+FC_OTH_HH_OA_E!U58</f>
        <v>0</v>
      </c>
      <c r="V58" s="10">
        <f>FC_OTH_HH_SH_E!V58+FC_OTH_HH_SC_E!V58+FC_OTH_HH_WH_E!V58+FC_OTH_HH_CO_E!V58+FC_OTH_HH_RF_E!V58+FC_OTH_HH_WM_E!V58+FC_OTH_HH_DR_E!V58+FC_OTH_HH_DW_E!V58+FC_OTH_HH_TV_E!V58+FC_OTH_HH_IT_E!V58+FC_OTH_HH_LI_E!V58+FC_OTH_HH_OA_E!V58</f>
        <v>0</v>
      </c>
      <c r="W58" s="10">
        <f>FC_OTH_HH_SH_E!W58+FC_OTH_HH_SC_E!W58+FC_OTH_HH_WH_E!W58+FC_OTH_HH_CO_E!W58+FC_OTH_HH_RF_E!W58+FC_OTH_HH_WM_E!W58+FC_OTH_HH_DR_E!W58+FC_OTH_HH_DW_E!W58+FC_OTH_HH_TV_E!W58+FC_OTH_HH_IT_E!W58+FC_OTH_HH_LI_E!W58+FC_OTH_HH_OA_E!W58</f>
        <v>0</v>
      </c>
      <c r="X58" s="10">
        <f>FC_OTH_HH_SH_E!X58+FC_OTH_HH_SC_E!X58+FC_OTH_HH_WH_E!X58+FC_OTH_HH_CO_E!X58+FC_OTH_HH_RF_E!X58+FC_OTH_HH_WM_E!X58+FC_OTH_HH_DR_E!X58+FC_OTH_HH_DW_E!X58+FC_OTH_HH_TV_E!X58+FC_OTH_HH_IT_E!X58+FC_OTH_HH_LI_E!X58+FC_OTH_HH_OA_E!X58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FC_OTH_HH_SH_E!C59+FC_OTH_HH_SC_E!C59+FC_OTH_HH_WH_E!C59+FC_OTH_HH_CO_E!C59+FC_OTH_HH_RF_E!C59+FC_OTH_HH_WM_E!C59+FC_OTH_HH_DR_E!C59+FC_OTH_HH_DW_E!C59+FC_OTH_HH_TV_E!C59+FC_OTH_HH_IT_E!C59+FC_OTH_HH_LI_E!C59+FC_OTH_HH_OA_E!C59</f>
        <v>328.56990541702493</v>
      </c>
      <c r="D59" s="10">
        <f>FC_OTH_HH_SH_E!D59+FC_OTH_HH_SC_E!D59+FC_OTH_HH_WH_E!D59+FC_OTH_HH_CO_E!D59+FC_OTH_HH_RF_E!D59+FC_OTH_HH_WM_E!D59+FC_OTH_HH_DR_E!D59+FC_OTH_HH_DW_E!D59+FC_OTH_HH_TV_E!D59+FC_OTH_HH_IT_E!D59+FC_OTH_HH_LI_E!D59+FC_OTH_HH_OA_E!D59</f>
        <v>326.46302665520199</v>
      </c>
      <c r="E59" s="10">
        <f>FC_OTH_HH_SH_E!E59+FC_OTH_HH_SC_E!E59+FC_OTH_HH_WH_E!E59+FC_OTH_HH_CO_E!E59+FC_OTH_HH_RF_E!E59+FC_OTH_HH_WM_E!E59+FC_OTH_HH_DR_E!E59+FC_OTH_HH_DW_E!E59+FC_OTH_HH_TV_E!E59+FC_OTH_HH_IT_E!E59+FC_OTH_HH_LI_E!E59+FC_OTH_HH_OA_E!E59</f>
        <v>324.49845227858975</v>
      </c>
      <c r="F59" s="10">
        <f>FC_OTH_HH_SH_E!F59+FC_OTH_HH_SC_E!F59+FC_OTH_HH_WH_E!F59+FC_OTH_HH_CO_E!F59+FC_OTH_HH_RF_E!F59+FC_OTH_HH_WM_E!F59+FC_OTH_HH_DR_E!F59+FC_OTH_HH_DW_E!F59+FC_OTH_HH_TV_E!F59+FC_OTH_HH_IT_E!F59+FC_OTH_HH_LI_E!F59+FC_OTH_HH_OA_E!F59</f>
        <v>332.3850386930352</v>
      </c>
      <c r="G59" s="10">
        <f>FC_OTH_HH_SH_E!G59+FC_OTH_HH_SC_E!G59+FC_OTH_HH_WH_E!G59+FC_OTH_HH_CO_E!G59+FC_OTH_HH_RF_E!G59+FC_OTH_HH_WM_E!G59+FC_OTH_HH_DR_E!G59+FC_OTH_HH_DW_E!G59+FC_OTH_HH_TV_E!G59+FC_OTH_HH_IT_E!G59+FC_OTH_HH_LI_E!G59+FC_OTH_HH_OA_E!G59</f>
        <v>349.44445399828032</v>
      </c>
      <c r="H59" s="10">
        <f>FC_OTH_HH_SH_E!H59+FC_OTH_HH_SC_E!H59+FC_OTH_HH_WH_E!H59+FC_OTH_HH_CO_E!H59+FC_OTH_HH_RF_E!H59+FC_OTH_HH_WM_E!H59+FC_OTH_HH_DR_E!H59+FC_OTH_HH_DW_E!H59+FC_OTH_HH_TV_E!H59+FC_OTH_HH_IT_E!H59+FC_OTH_HH_LI_E!H59+FC_OTH_HH_OA_E!H59</f>
        <v>367.67944969905409</v>
      </c>
      <c r="I59" s="10">
        <f>FC_OTH_HH_SH_E!I59+FC_OTH_HH_SC_E!I59+FC_OTH_HH_WH_E!I59+FC_OTH_HH_CO_E!I59+FC_OTH_HH_RF_E!I59+FC_OTH_HH_WM_E!I59+FC_OTH_HH_DR_E!I59+FC_OTH_HH_DW_E!I59+FC_OTH_HH_TV_E!I59+FC_OTH_HH_IT_E!I59+FC_OTH_HH_LI_E!I59+FC_OTH_HH_OA_E!I59</f>
        <v>385.11143594153043</v>
      </c>
      <c r="J59" s="10">
        <f>FC_OTH_HH_SH_E!J59+FC_OTH_HH_SC_E!J59+FC_OTH_HH_WH_E!J59+FC_OTH_HH_CO_E!J59+FC_OTH_HH_RF_E!J59+FC_OTH_HH_WM_E!J59+FC_OTH_HH_DR_E!J59+FC_OTH_HH_DW_E!J59+FC_OTH_HH_TV_E!J59+FC_OTH_HH_IT_E!J59+FC_OTH_HH_LI_E!J59+FC_OTH_HH_OA_E!J59</f>
        <v>384.72072226999131</v>
      </c>
      <c r="K59" s="10">
        <f>FC_OTH_HH_SH_E!K59+FC_OTH_HH_SC_E!K59+FC_OTH_HH_WH_E!K59+FC_OTH_HH_CO_E!K59+FC_OTH_HH_RF_E!K59+FC_OTH_HH_WM_E!K59+FC_OTH_HH_DR_E!K59+FC_OTH_HH_DW_E!K59+FC_OTH_HH_TV_E!K59+FC_OTH_HH_IT_E!K59+FC_OTH_HH_LI_E!K59+FC_OTH_HH_OA_E!K59</f>
        <v>388.16165090283727</v>
      </c>
      <c r="L59" s="10">
        <f>FC_OTH_HH_SH_E!L59+FC_OTH_HH_SC_E!L59+FC_OTH_HH_WH_E!L59+FC_OTH_HH_CO_E!L59+FC_OTH_HH_RF_E!L59+FC_OTH_HH_WM_E!L59+FC_OTH_HH_DR_E!L59+FC_OTH_HH_DW_E!L59+FC_OTH_HH_TV_E!L59+FC_OTH_HH_IT_E!L59+FC_OTH_HH_LI_E!L59+FC_OTH_HH_OA_E!L59</f>
        <v>393.93061049011158</v>
      </c>
      <c r="M59" s="10">
        <f>FC_OTH_HH_SH_E!M59+FC_OTH_HH_SC_E!M59+FC_OTH_HH_WH_E!M59+FC_OTH_HH_CO_E!M59+FC_OTH_HH_RF_E!M59+FC_OTH_HH_WM_E!M59+FC_OTH_HH_DR_E!M59+FC_OTH_HH_DW_E!M59+FC_OTH_HH_TV_E!M59+FC_OTH_HH_IT_E!M59+FC_OTH_HH_LI_E!M59+FC_OTH_HH_OA_E!M59</f>
        <v>401.95331040412702</v>
      </c>
      <c r="N59" s="10">
        <f>FC_OTH_HH_SH_E!N59+FC_OTH_HH_SC_E!N59+FC_OTH_HH_WH_E!N59+FC_OTH_HH_CO_E!N59+FC_OTH_HH_RF_E!N59+FC_OTH_HH_WM_E!N59+FC_OTH_HH_DR_E!N59+FC_OTH_HH_DW_E!N59+FC_OTH_HH_TV_E!N59+FC_OTH_HH_IT_E!N59+FC_OTH_HH_LI_E!N59+FC_OTH_HH_OA_E!N59</f>
        <v>409.46887360275133</v>
      </c>
      <c r="O59" s="10">
        <f>FC_OTH_HH_SH_E!O59+FC_OTH_HH_SC_E!O59+FC_OTH_HH_WH_E!O59+FC_OTH_HH_CO_E!O59+FC_OTH_HH_RF_E!O59+FC_OTH_HH_WM_E!O59+FC_OTH_HH_DR_E!O59+FC_OTH_HH_DW_E!O59+FC_OTH_HH_TV_E!O59+FC_OTH_HH_IT_E!O59+FC_OTH_HH_LI_E!O59+FC_OTH_HH_OA_E!O59</f>
        <v>398.11702493551149</v>
      </c>
      <c r="P59" s="10">
        <f>FC_OTH_HH_SH_E!P59+FC_OTH_HH_SC_E!P59+FC_OTH_HH_WH_E!P59+FC_OTH_HH_CO_E!P59+FC_OTH_HH_RF_E!P59+FC_OTH_HH_WM_E!P59+FC_OTH_HH_DR_E!P59+FC_OTH_HH_DW_E!P59+FC_OTH_HH_TV_E!P59+FC_OTH_HH_IT_E!P59+FC_OTH_HH_LI_E!P59+FC_OTH_HH_OA_E!P59</f>
        <v>399.87661220980237</v>
      </c>
      <c r="Q59" s="10">
        <f>FC_OTH_HH_SH_E!Q59+FC_OTH_HH_SC_E!Q59+FC_OTH_HH_WH_E!Q59+FC_OTH_HH_CO_E!Q59+FC_OTH_HH_RF_E!Q59+FC_OTH_HH_WM_E!Q59+FC_OTH_HH_DR_E!Q59+FC_OTH_HH_DW_E!Q59+FC_OTH_HH_TV_E!Q59+FC_OTH_HH_IT_E!Q59+FC_OTH_HH_LI_E!Q59+FC_OTH_HH_OA_E!Q59</f>
        <v>397.14574376612211</v>
      </c>
      <c r="R59" s="10">
        <f>FC_OTH_HH_SH_E!R59+FC_OTH_HH_SC_E!R59+FC_OTH_HH_WH_E!R59+FC_OTH_HH_CO_E!R59+FC_OTH_HH_RF_E!R59+FC_OTH_HH_WM_E!R59+FC_OTH_HH_DR_E!R59+FC_OTH_HH_DW_E!R59+FC_OTH_HH_TV_E!R59+FC_OTH_HH_IT_E!R59+FC_OTH_HH_LI_E!R59+FC_OTH_HH_OA_E!R59</f>
        <v>393.45460017196899</v>
      </c>
      <c r="S59" s="10">
        <f>FC_OTH_HH_SH_E!S59+FC_OTH_HH_SC_E!S59+FC_OTH_HH_WH_E!S59+FC_OTH_HH_CO_E!S59+FC_OTH_HH_RF_E!S59+FC_OTH_HH_WM_E!S59+FC_OTH_HH_DR_E!S59+FC_OTH_HH_DW_E!S59+FC_OTH_HH_TV_E!S59+FC_OTH_HH_IT_E!S59+FC_OTH_HH_LI_E!S59+FC_OTH_HH_OA_E!S59</f>
        <v>389.29501289767859</v>
      </c>
      <c r="T59" s="10">
        <f>FC_OTH_HH_SH_E!T59+FC_OTH_HH_SC_E!T59+FC_OTH_HH_WH_E!T59+FC_OTH_HH_CO_E!T59+FC_OTH_HH_RF_E!T59+FC_OTH_HH_WM_E!T59+FC_OTH_HH_DR_E!T59+FC_OTH_HH_DW_E!T59+FC_OTH_HH_TV_E!T59+FC_OTH_HH_IT_E!T59+FC_OTH_HH_LI_E!T59+FC_OTH_HH_OA_E!T59</f>
        <v>386.02098022355926</v>
      </c>
      <c r="U59" s="10">
        <f>FC_OTH_HH_SH_E!U59+FC_OTH_HH_SC_E!U59+FC_OTH_HH_WH_E!U59+FC_OTH_HH_CO_E!U59+FC_OTH_HH_RF_E!U59+FC_OTH_HH_WM_E!U59+FC_OTH_HH_DR_E!U59+FC_OTH_HH_DW_E!U59+FC_OTH_HH_TV_E!U59+FC_OTH_HH_IT_E!U59+FC_OTH_HH_LI_E!U59+FC_OTH_HH_OA_E!U59</f>
        <v>386.35434221840063</v>
      </c>
      <c r="V59" s="10">
        <f>FC_OTH_HH_SH_E!V59+FC_OTH_HH_SC_E!V59+FC_OTH_HH_WH_E!V59+FC_OTH_HH_CO_E!V59+FC_OTH_HH_RF_E!V59+FC_OTH_HH_WM_E!V59+FC_OTH_HH_DR_E!V59+FC_OTH_HH_DW_E!V59+FC_OTH_HH_TV_E!V59+FC_OTH_HH_IT_E!V59+FC_OTH_HH_LI_E!V59+FC_OTH_HH_OA_E!V59</f>
        <v>382.353310404127</v>
      </c>
      <c r="W59" s="10">
        <f>FC_OTH_HH_SH_E!W59+FC_OTH_HH_SC_E!W59+FC_OTH_HH_WH_E!W59+FC_OTH_HH_CO_E!W59+FC_OTH_HH_RF_E!W59+FC_OTH_HH_WM_E!W59+FC_OTH_HH_DR_E!W59+FC_OTH_HH_DW_E!W59+FC_OTH_HH_TV_E!W59+FC_OTH_HH_IT_E!W59+FC_OTH_HH_LI_E!W59+FC_OTH_HH_OA_E!W59</f>
        <v>379.72098022355988</v>
      </c>
      <c r="X59" s="10">
        <f>FC_OTH_HH_SH_E!X59+FC_OTH_HH_SC_E!X59+FC_OTH_HH_WH_E!X59+FC_OTH_HH_CO_E!X59+FC_OTH_HH_RF_E!X59+FC_OTH_HH_WM_E!X59+FC_OTH_HH_DR_E!X59+FC_OTH_HH_DW_E!X59+FC_OTH_HH_TV_E!X59+FC_OTH_HH_IT_E!X59+FC_OTH_HH_LI_E!X59+FC_OTH_HH_OA_E!X59</f>
        <v>380.21040412725699</v>
      </c>
    </row>
    <row r="60" spans="1:24" ht="11.25" customHeight="1" x14ac:dyDescent="0.2">
      <c r="A60" s="42" t="s">
        <v>107</v>
      </c>
      <c r="B60" s="9" t="s">
        <v>108</v>
      </c>
      <c r="C60" s="10">
        <f>FC_OTH_HH_SH_E!C60+FC_OTH_HH_SC_E!C60+FC_OTH_HH_WH_E!C60+FC_OTH_HH_CO_E!C60+FC_OTH_HH_RF_E!C60+FC_OTH_HH_WM_E!C60+FC_OTH_HH_DR_E!C60+FC_OTH_HH_DW_E!C60+FC_OTH_HH_TV_E!C60+FC_OTH_HH_IT_E!C60+FC_OTH_HH_LI_E!C60+FC_OTH_HH_OA_E!C60</f>
        <v>6.44883920894239</v>
      </c>
      <c r="D60" s="10">
        <f>FC_OTH_HH_SH_E!D60+FC_OTH_HH_SC_E!D60+FC_OTH_HH_WH_E!D60+FC_OTH_HH_CO_E!D60+FC_OTH_HH_RF_E!D60+FC_OTH_HH_WM_E!D60+FC_OTH_HH_DR_E!D60+FC_OTH_HH_DW_E!D60+FC_OTH_HH_TV_E!D60+FC_OTH_HH_IT_E!D60+FC_OTH_HH_LI_E!D60+FC_OTH_HH_OA_E!D60</f>
        <v>6.44883920894239</v>
      </c>
      <c r="E60" s="10">
        <f>FC_OTH_HH_SH_E!E60+FC_OTH_HH_SC_E!E60+FC_OTH_HH_WH_E!E60+FC_OTH_HH_CO_E!E60+FC_OTH_HH_RF_E!E60+FC_OTH_HH_WM_E!E60+FC_OTH_HH_DR_E!E60+FC_OTH_HH_DW_E!E60+FC_OTH_HH_TV_E!E60+FC_OTH_HH_IT_E!E60+FC_OTH_HH_LI_E!E60+FC_OTH_HH_OA_E!E60</f>
        <v>6.4488392089423883</v>
      </c>
      <c r="F60" s="10">
        <f>FC_OTH_HH_SH_E!F60+FC_OTH_HH_SC_E!F60+FC_OTH_HH_WH_E!F60+FC_OTH_HH_CO_E!F60+FC_OTH_HH_RF_E!F60+FC_OTH_HH_WM_E!F60+FC_OTH_HH_DR_E!F60+FC_OTH_HH_DW_E!F60+FC_OTH_HH_TV_E!F60+FC_OTH_HH_IT_E!F60+FC_OTH_HH_LI_E!F60+FC_OTH_HH_OA_E!F60</f>
        <v>6.44883920894239</v>
      </c>
      <c r="G60" s="10">
        <f>FC_OTH_HH_SH_E!G60+FC_OTH_HH_SC_E!G60+FC_OTH_HH_WH_E!G60+FC_OTH_HH_CO_E!G60+FC_OTH_HH_RF_E!G60+FC_OTH_HH_WM_E!G60+FC_OTH_HH_DR_E!G60+FC_OTH_HH_DW_E!G60+FC_OTH_HH_TV_E!G60+FC_OTH_HH_IT_E!G60+FC_OTH_HH_LI_E!G60+FC_OTH_HH_OA_E!G60</f>
        <v>6.44883920894239</v>
      </c>
      <c r="H60" s="10">
        <f>FC_OTH_HH_SH_E!H60+FC_OTH_HH_SC_E!H60+FC_OTH_HH_WH_E!H60+FC_OTH_HH_CO_E!H60+FC_OTH_HH_RF_E!H60+FC_OTH_HH_WM_E!H60+FC_OTH_HH_DR_E!H60+FC_OTH_HH_DW_E!H60+FC_OTH_HH_TV_E!H60+FC_OTH_HH_IT_E!H60+FC_OTH_HH_LI_E!H60+FC_OTH_HH_OA_E!H60</f>
        <v>6.44883920894239</v>
      </c>
      <c r="I60" s="10">
        <f>FC_OTH_HH_SH_E!I60+FC_OTH_HH_SC_E!I60+FC_OTH_HH_WH_E!I60+FC_OTH_HH_CO_E!I60+FC_OTH_HH_RF_E!I60+FC_OTH_HH_WM_E!I60+FC_OTH_HH_DR_E!I60+FC_OTH_HH_DW_E!I60+FC_OTH_HH_TV_E!I60+FC_OTH_HH_IT_E!I60+FC_OTH_HH_LI_E!I60+FC_OTH_HH_OA_E!I60</f>
        <v>6.4488392089423892</v>
      </c>
      <c r="J60" s="10">
        <f>FC_OTH_HH_SH_E!J60+FC_OTH_HH_SC_E!J60+FC_OTH_HH_WH_E!J60+FC_OTH_HH_CO_E!J60+FC_OTH_HH_RF_E!J60+FC_OTH_HH_WM_E!J60+FC_OTH_HH_DR_E!J60+FC_OTH_HH_DW_E!J60+FC_OTH_HH_TV_E!J60+FC_OTH_HH_IT_E!J60+FC_OTH_HH_LI_E!J60+FC_OTH_HH_OA_E!J60</f>
        <v>6.4488392089423883</v>
      </c>
      <c r="K60" s="10">
        <f>FC_OTH_HH_SH_E!K60+FC_OTH_HH_SC_E!K60+FC_OTH_HH_WH_E!K60+FC_OTH_HH_CO_E!K60+FC_OTH_HH_RF_E!K60+FC_OTH_HH_WM_E!K60+FC_OTH_HH_DR_E!K60+FC_OTH_HH_DW_E!K60+FC_OTH_HH_TV_E!K60+FC_OTH_HH_IT_E!K60+FC_OTH_HH_LI_E!K60+FC_OTH_HH_OA_E!K60</f>
        <v>6.4488392089423883</v>
      </c>
      <c r="L60" s="10">
        <f>FC_OTH_HH_SH_E!L60+FC_OTH_HH_SC_E!L60+FC_OTH_HH_WH_E!L60+FC_OTH_HH_CO_E!L60+FC_OTH_HH_RF_E!L60+FC_OTH_HH_WM_E!L60+FC_OTH_HH_DR_E!L60+FC_OTH_HH_DW_E!L60+FC_OTH_HH_TV_E!L60+FC_OTH_HH_IT_E!L60+FC_OTH_HH_LI_E!L60+FC_OTH_HH_OA_E!L60</f>
        <v>6.4488392089423883</v>
      </c>
      <c r="M60" s="10">
        <f>FC_OTH_HH_SH_E!M60+FC_OTH_HH_SC_E!M60+FC_OTH_HH_WH_E!M60+FC_OTH_HH_CO_E!M60+FC_OTH_HH_RF_E!M60+FC_OTH_HH_WM_E!M60+FC_OTH_HH_DR_E!M60+FC_OTH_HH_DW_E!M60+FC_OTH_HH_TV_E!M60+FC_OTH_HH_IT_E!M60+FC_OTH_HH_LI_E!M60+FC_OTH_HH_OA_E!M60</f>
        <v>6.4488392089423874</v>
      </c>
      <c r="N60" s="10">
        <f>FC_OTH_HH_SH_E!N60+FC_OTH_HH_SC_E!N60+FC_OTH_HH_WH_E!N60+FC_OTH_HH_CO_E!N60+FC_OTH_HH_RF_E!N60+FC_OTH_HH_WM_E!N60+FC_OTH_HH_DR_E!N60+FC_OTH_HH_DW_E!N60+FC_OTH_HH_TV_E!N60+FC_OTH_HH_IT_E!N60+FC_OTH_HH_LI_E!N60+FC_OTH_HH_OA_E!N60</f>
        <v>6.4488392089423892</v>
      </c>
      <c r="O60" s="10">
        <f>FC_OTH_HH_SH_E!O60+FC_OTH_HH_SC_E!O60+FC_OTH_HH_WH_E!O60+FC_OTH_HH_CO_E!O60+FC_OTH_HH_RF_E!O60+FC_OTH_HH_WM_E!O60+FC_OTH_HH_DR_E!O60+FC_OTH_HH_DW_E!O60+FC_OTH_HH_TV_E!O60+FC_OTH_HH_IT_E!O60+FC_OTH_HH_LI_E!O60+FC_OTH_HH_OA_E!O60</f>
        <v>6.4488392089423883</v>
      </c>
      <c r="P60" s="10">
        <f>FC_OTH_HH_SH_E!P60+FC_OTH_HH_SC_E!P60+FC_OTH_HH_WH_E!P60+FC_OTH_HH_CO_E!P60+FC_OTH_HH_RF_E!P60+FC_OTH_HH_WM_E!P60+FC_OTH_HH_DR_E!P60+FC_OTH_HH_DW_E!P60+FC_OTH_HH_TV_E!P60+FC_OTH_HH_IT_E!P60+FC_OTH_HH_LI_E!P60+FC_OTH_HH_OA_E!P60</f>
        <v>6.4488392089423945</v>
      </c>
      <c r="Q60" s="10">
        <f>FC_OTH_HH_SH_E!Q60+FC_OTH_HH_SC_E!Q60+FC_OTH_HH_WH_E!Q60+FC_OTH_HH_CO_E!Q60+FC_OTH_HH_RF_E!Q60+FC_OTH_HH_WM_E!Q60+FC_OTH_HH_DR_E!Q60+FC_OTH_HH_DW_E!Q60+FC_OTH_HH_TV_E!Q60+FC_OTH_HH_IT_E!Q60+FC_OTH_HH_LI_E!Q60+FC_OTH_HH_OA_E!Q60</f>
        <v>6.44883920894239</v>
      </c>
      <c r="R60" s="10">
        <f>FC_OTH_HH_SH_E!R60+FC_OTH_HH_SC_E!R60+FC_OTH_HH_WH_E!R60+FC_OTH_HH_CO_E!R60+FC_OTH_HH_RF_E!R60+FC_OTH_HH_WM_E!R60+FC_OTH_HH_DR_E!R60+FC_OTH_HH_DW_E!R60+FC_OTH_HH_TV_E!R60+FC_OTH_HH_IT_E!R60+FC_OTH_HH_LI_E!R60+FC_OTH_HH_OA_E!R60</f>
        <v>6.44883920894239</v>
      </c>
      <c r="S60" s="10">
        <f>FC_OTH_HH_SH_E!S60+FC_OTH_HH_SC_E!S60+FC_OTH_HH_WH_E!S60+FC_OTH_HH_CO_E!S60+FC_OTH_HH_RF_E!S60+FC_OTH_HH_WM_E!S60+FC_OTH_HH_DR_E!S60+FC_OTH_HH_DW_E!S60+FC_OTH_HH_TV_E!S60+FC_OTH_HH_IT_E!S60+FC_OTH_HH_LI_E!S60+FC_OTH_HH_OA_E!S60</f>
        <v>6.4488392089423927</v>
      </c>
      <c r="T60" s="10">
        <f>FC_OTH_HH_SH_E!T60+FC_OTH_HH_SC_E!T60+FC_OTH_HH_WH_E!T60+FC_OTH_HH_CO_E!T60+FC_OTH_HH_RF_E!T60+FC_OTH_HH_WM_E!T60+FC_OTH_HH_DR_E!T60+FC_OTH_HH_DW_E!T60+FC_OTH_HH_TV_E!T60+FC_OTH_HH_IT_E!T60+FC_OTH_HH_LI_E!T60+FC_OTH_HH_OA_E!T60</f>
        <v>6.4488392089423829</v>
      </c>
      <c r="U60" s="10">
        <f>FC_OTH_HH_SH_E!U60+FC_OTH_HH_SC_E!U60+FC_OTH_HH_WH_E!U60+FC_OTH_HH_CO_E!U60+FC_OTH_HH_RF_E!U60+FC_OTH_HH_WM_E!U60+FC_OTH_HH_DR_E!U60+FC_OTH_HH_DW_E!U60+FC_OTH_HH_TV_E!U60+FC_OTH_HH_IT_E!U60+FC_OTH_HH_LI_E!U60+FC_OTH_HH_OA_E!U60</f>
        <v>6.4488392089423892</v>
      </c>
      <c r="V60" s="10">
        <f>FC_OTH_HH_SH_E!V60+FC_OTH_HH_SC_E!V60+FC_OTH_HH_WH_E!V60+FC_OTH_HH_CO_E!V60+FC_OTH_HH_RF_E!V60+FC_OTH_HH_WM_E!V60+FC_OTH_HH_DR_E!V60+FC_OTH_HH_DW_E!V60+FC_OTH_HH_TV_E!V60+FC_OTH_HH_IT_E!V60+FC_OTH_HH_LI_E!V60+FC_OTH_HH_OA_E!V60</f>
        <v>6.4488392089423865</v>
      </c>
      <c r="W60" s="10">
        <f>FC_OTH_HH_SH_E!W60+FC_OTH_HH_SC_E!W60+FC_OTH_HH_WH_E!W60+FC_OTH_HH_CO_E!W60+FC_OTH_HH_RF_E!W60+FC_OTH_HH_WM_E!W60+FC_OTH_HH_DR_E!W60+FC_OTH_HH_DW_E!W60+FC_OTH_HH_TV_E!W60+FC_OTH_HH_IT_E!W60+FC_OTH_HH_LI_E!W60+FC_OTH_HH_OA_E!W60</f>
        <v>6.4488392089423927</v>
      </c>
      <c r="X60" s="10">
        <f>FC_OTH_HH_SH_E!X60+FC_OTH_HH_SC_E!X60+FC_OTH_HH_WH_E!X60+FC_OTH_HH_CO_E!X60+FC_OTH_HH_RF_E!X60+FC_OTH_HH_WM_E!X60+FC_OTH_HH_DR_E!X60+FC_OTH_HH_DW_E!X60+FC_OTH_HH_TV_E!X60+FC_OTH_HH_IT_E!X60+FC_OTH_HH_LI_E!X60+FC_OTH_HH_OA_E!X60</f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f>FC_OTH_HH_SH_E!C61+FC_OTH_HH_SC_E!C61+FC_OTH_HH_WH_E!C61+FC_OTH_HH_CO_E!C61+FC_OTH_HH_RF_E!C61+FC_OTH_HH_WM_E!C61+FC_OTH_HH_DR_E!C61+FC_OTH_HH_DW_E!C61+FC_OTH_HH_TV_E!C61+FC_OTH_HH_IT_E!C61+FC_OTH_HH_LI_E!C61+FC_OTH_HH_OA_E!C61</f>
        <v>0</v>
      </c>
      <c r="D61" s="10">
        <f>FC_OTH_HH_SH_E!D61+FC_OTH_HH_SC_E!D61+FC_OTH_HH_WH_E!D61+FC_OTH_HH_CO_E!D61+FC_OTH_HH_RF_E!D61+FC_OTH_HH_WM_E!D61+FC_OTH_HH_DR_E!D61+FC_OTH_HH_DW_E!D61+FC_OTH_HH_TV_E!D61+FC_OTH_HH_IT_E!D61+FC_OTH_HH_LI_E!D61+FC_OTH_HH_OA_E!D61</f>
        <v>0</v>
      </c>
      <c r="E61" s="10">
        <f>FC_OTH_HH_SH_E!E61+FC_OTH_HH_SC_E!E61+FC_OTH_HH_WH_E!E61+FC_OTH_HH_CO_E!E61+FC_OTH_HH_RF_E!E61+FC_OTH_HH_WM_E!E61+FC_OTH_HH_DR_E!E61+FC_OTH_HH_DW_E!E61+FC_OTH_HH_TV_E!E61+FC_OTH_HH_IT_E!E61+FC_OTH_HH_LI_E!E61+FC_OTH_HH_OA_E!E61</f>
        <v>0</v>
      </c>
      <c r="F61" s="10">
        <f>FC_OTH_HH_SH_E!F61+FC_OTH_HH_SC_E!F61+FC_OTH_HH_WH_E!F61+FC_OTH_HH_CO_E!F61+FC_OTH_HH_RF_E!F61+FC_OTH_HH_WM_E!F61+FC_OTH_HH_DR_E!F61+FC_OTH_HH_DW_E!F61+FC_OTH_HH_TV_E!F61+FC_OTH_HH_IT_E!F61+FC_OTH_HH_LI_E!F61+FC_OTH_HH_OA_E!F61</f>
        <v>0</v>
      </c>
      <c r="G61" s="10">
        <f>FC_OTH_HH_SH_E!G61+FC_OTH_HH_SC_E!G61+FC_OTH_HH_WH_E!G61+FC_OTH_HH_CO_E!G61+FC_OTH_HH_RF_E!G61+FC_OTH_HH_WM_E!G61+FC_OTH_HH_DR_E!G61+FC_OTH_HH_DW_E!G61+FC_OTH_HH_TV_E!G61+FC_OTH_HH_IT_E!G61+FC_OTH_HH_LI_E!G61+FC_OTH_HH_OA_E!G61</f>
        <v>0</v>
      </c>
      <c r="H61" s="10">
        <f>FC_OTH_HH_SH_E!H61+FC_OTH_HH_SC_E!H61+FC_OTH_HH_WH_E!H61+FC_OTH_HH_CO_E!H61+FC_OTH_HH_RF_E!H61+FC_OTH_HH_WM_E!H61+FC_OTH_HH_DR_E!H61+FC_OTH_HH_DW_E!H61+FC_OTH_HH_TV_E!H61+FC_OTH_HH_IT_E!H61+FC_OTH_HH_LI_E!H61+FC_OTH_HH_OA_E!H61</f>
        <v>0</v>
      </c>
      <c r="I61" s="10">
        <f>FC_OTH_HH_SH_E!I61+FC_OTH_HH_SC_E!I61+FC_OTH_HH_WH_E!I61+FC_OTH_HH_CO_E!I61+FC_OTH_HH_RF_E!I61+FC_OTH_HH_WM_E!I61+FC_OTH_HH_DR_E!I61+FC_OTH_HH_DW_E!I61+FC_OTH_HH_TV_E!I61+FC_OTH_HH_IT_E!I61+FC_OTH_HH_LI_E!I61+FC_OTH_HH_OA_E!I61</f>
        <v>0</v>
      </c>
      <c r="J61" s="10">
        <f>FC_OTH_HH_SH_E!J61+FC_OTH_HH_SC_E!J61+FC_OTH_HH_WH_E!J61+FC_OTH_HH_CO_E!J61+FC_OTH_HH_RF_E!J61+FC_OTH_HH_WM_E!J61+FC_OTH_HH_DR_E!J61+FC_OTH_HH_DW_E!J61+FC_OTH_HH_TV_E!J61+FC_OTH_HH_IT_E!J61+FC_OTH_HH_LI_E!J61+FC_OTH_HH_OA_E!J61</f>
        <v>0</v>
      </c>
      <c r="K61" s="10">
        <f>FC_OTH_HH_SH_E!K61+FC_OTH_HH_SC_E!K61+FC_OTH_HH_WH_E!K61+FC_OTH_HH_CO_E!K61+FC_OTH_HH_RF_E!K61+FC_OTH_HH_WM_E!K61+FC_OTH_HH_DR_E!K61+FC_OTH_HH_DW_E!K61+FC_OTH_HH_TV_E!K61+FC_OTH_HH_IT_E!K61+FC_OTH_HH_LI_E!K61+FC_OTH_HH_OA_E!K61</f>
        <v>0</v>
      </c>
      <c r="L61" s="10">
        <f>FC_OTH_HH_SH_E!L61+FC_OTH_HH_SC_E!L61+FC_OTH_HH_WH_E!L61+FC_OTH_HH_CO_E!L61+FC_OTH_HH_RF_E!L61+FC_OTH_HH_WM_E!L61+FC_OTH_HH_DR_E!L61+FC_OTH_HH_DW_E!L61+FC_OTH_HH_TV_E!L61+FC_OTH_HH_IT_E!L61+FC_OTH_HH_LI_E!L61+FC_OTH_HH_OA_E!L61</f>
        <v>0</v>
      </c>
      <c r="M61" s="10">
        <f>FC_OTH_HH_SH_E!M61+FC_OTH_HH_SC_E!M61+FC_OTH_HH_WH_E!M61+FC_OTH_HH_CO_E!M61+FC_OTH_HH_RF_E!M61+FC_OTH_HH_WM_E!M61+FC_OTH_HH_DR_E!M61+FC_OTH_HH_DW_E!M61+FC_OTH_HH_TV_E!M61+FC_OTH_HH_IT_E!M61+FC_OTH_HH_LI_E!M61+FC_OTH_HH_OA_E!M61</f>
        <v>0</v>
      </c>
      <c r="N61" s="10">
        <f>FC_OTH_HH_SH_E!N61+FC_OTH_HH_SC_E!N61+FC_OTH_HH_WH_E!N61+FC_OTH_HH_CO_E!N61+FC_OTH_HH_RF_E!N61+FC_OTH_HH_WM_E!N61+FC_OTH_HH_DR_E!N61+FC_OTH_HH_DW_E!N61+FC_OTH_HH_TV_E!N61+FC_OTH_HH_IT_E!N61+FC_OTH_HH_LI_E!N61+FC_OTH_HH_OA_E!N61</f>
        <v>0</v>
      </c>
      <c r="O61" s="10">
        <f>FC_OTH_HH_SH_E!O61+FC_OTH_HH_SC_E!O61+FC_OTH_HH_WH_E!O61+FC_OTH_HH_CO_E!O61+FC_OTH_HH_RF_E!O61+FC_OTH_HH_WM_E!O61+FC_OTH_HH_DR_E!O61+FC_OTH_HH_DW_E!O61+FC_OTH_HH_TV_E!O61+FC_OTH_HH_IT_E!O61+FC_OTH_HH_LI_E!O61+FC_OTH_HH_OA_E!O61</f>
        <v>0</v>
      </c>
      <c r="P61" s="10">
        <f>FC_OTH_HH_SH_E!P61+FC_OTH_HH_SC_E!P61+FC_OTH_HH_WH_E!P61+FC_OTH_HH_CO_E!P61+FC_OTH_HH_RF_E!P61+FC_OTH_HH_WM_E!P61+FC_OTH_HH_DR_E!P61+FC_OTH_HH_DW_E!P61+FC_OTH_HH_TV_E!P61+FC_OTH_HH_IT_E!P61+FC_OTH_HH_LI_E!P61+FC_OTH_HH_OA_E!P61</f>
        <v>0</v>
      </c>
      <c r="Q61" s="10">
        <f>FC_OTH_HH_SH_E!Q61+FC_OTH_HH_SC_E!Q61+FC_OTH_HH_WH_E!Q61+FC_OTH_HH_CO_E!Q61+FC_OTH_HH_RF_E!Q61+FC_OTH_HH_WM_E!Q61+FC_OTH_HH_DR_E!Q61+FC_OTH_HH_DW_E!Q61+FC_OTH_HH_TV_E!Q61+FC_OTH_HH_IT_E!Q61+FC_OTH_HH_LI_E!Q61+FC_OTH_HH_OA_E!Q61</f>
        <v>0</v>
      </c>
      <c r="R61" s="10">
        <f>FC_OTH_HH_SH_E!R61+FC_OTH_HH_SC_E!R61+FC_OTH_HH_WH_E!R61+FC_OTH_HH_CO_E!R61+FC_OTH_HH_RF_E!R61+FC_OTH_HH_WM_E!R61+FC_OTH_HH_DR_E!R61+FC_OTH_HH_DW_E!R61+FC_OTH_HH_TV_E!R61+FC_OTH_HH_IT_E!R61+FC_OTH_HH_LI_E!R61+FC_OTH_HH_OA_E!R61</f>
        <v>0</v>
      </c>
      <c r="S61" s="10">
        <f>FC_OTH_HH_SH_E!S61+FC_OTH_HH_SC_E!S61+FC_OTH_HH_WH_E!S61+FC_OTH_HH_CO_E!S61+FC_OTH_HH_RF_E!S61+FC_OTH_HH_WM_E!S61+FC_OTH_HH_DR_E!S61+FC_OTH_HH_DW_E!S61+FC_OTH_HH_TV_E!S61+FC_OTH_HH_IT_E!S61+FC_OTH_HH_LI_E!S61+FC_OTH_HH_OA_E!S61</f>
        <v>0</v>
      </c>
      <c r="T61" s="10">
        <f>FC_OTH_HH_SH_E!T61+FC_OTH_HH_SC_E!T61+FC_OTH_HH_WH_E!T61+FC_OTH_HH_CO_E!T61+FC_OTH_HH_RF_E!T61+FC_OTH_HH_WM_E!T61+FC_OTH_HH_DR_E!T61+FC_OTH_HH_DW_E!T61+FC_OTH_HH_TV_E!T61+FC_OTH_HH_IT_E!T61+FC_OTH_HH_LI_E!T61+FC_OTH_HH_OA_E!T61</f>
        <v>0</v>
      </c>
      <c r="U61" s="10">
        <f>FC_OTH_HH_SH_E!U61+FC_OTH_HH_SC_E!U61+FC_OTH_HH_WH_E!U61+FC_OTH_HH_CO_E!U61+FC_OTH_HH_RF_E!U61+FC_OTH_HH_WM_E!U61+FC_OTH_HH_DR_E!U61+FC_OTH_HH_DW_E!U61+FC_OTH_HH_TV_E!U61+FC_OTH_HH_IT_E!U61+FC_OTH_HH_LI_E!U61+FC_OTH_HH_OA_E!U61</f>
        <v>0</v>
      </c>
      <c r="V61" s="10">
        <f>FC_OTH_HH_SH_E!V61+FC_OTH_HH_SC_E!V61+FC_OTH_HH_WH_E!V61+FC_OTH_HH_CO_E!V61+FC_OTH_HH_RF_E!V61+FC_OTH_HH_WM_E!V61+FC_OTH_HH_DR_E!V61+FC_OTH_HH_DW_E!V61+FC_OTH_HH_TV_E!V61+FC_OTH_HH_IT_E!V61+FC_OTH_HH_LI_E!V61+FC_OTH_HH_OA_E!V61</f>
        <v>0</v>
      </c>
      <c r="W61" s="10">
        <f>FC_OTH_HH_SH_E!W61+FC_OTH_HH_SC_E!W61+FC_OTH_HH_WH_E!W61+FC_OTH_HH_CO_E!W61+FC_OTH_HH_RF_E!W61+FC_OTH_HH_WM_E!W61+FC_OTH_HH_DR_E!W61+FC_OTH_HH_DW_E!W61+FC_OTH_HH_TV_E!W61+FC_OTH_HH_IT_E!W61+FC_OTH_HH_LI_E!W61+FC_OTH_HH_OA_E!W61</f>
        <v>0</v>
      </c>
      <c r="X61" s="10">
        <f>FC_OTH_HH_SH_E!X61+FC_OTH_HH_SC_E!X61+FC_OTH_HH_WH_E!X61+FC_OTH_HH_CO_E!X61+FC_OTH_HH_RF_E!X61+FC_OTH_HH_WM_E!X61+FC_OTH_HH_DR_E!X61+FC_OTH_HH_DW_E!X61+FC_OTH_HH_TV_E!X61+FC_OTH_HH_IT_E!X61+FC_OTH_HH_LI_E!X61+FC_OTH_HH_OA_E!X61</f>
        <v>0</v>
      </c>
    </row>
    <row r="62" spans="1:24" ht="11.25" customHeight="1" x14ac:dyDescent="0.2">
      <c r="A62" s="42" t="s">
        <v>111</v>
      </c>
      <c r="B62" s="9" t="s">
        <v>112</v>
      </c>
      <c r="C62" s="10">
        <f>FC_OTH_HH_SH_E!C62+FC_OTH_HH_SC_E!C62+FC_OTH_HH_WH_E!C62+FC_OTH_HH_CO_E!C62+FC_OTH_HH_RF_E!C62+FC_OTH_HH_WM_E!C62+FC_OTH_HH_DR_E!C62+FC_OTH_HH_DW_E!C62+FC_OTH_HH_TV_E!C62+FC_OTH_HH_IT_E!C62+FC_OTH_HH_LI_E!C62+FC_OTH_HH_OA_E!C62</f>
        <v>0</v>
      </c>
      <c r="D62" s="10">
        <f>FC_OTH_HH_SH_E!D62+FC_OTH_HH_SC_E!D62+FC_OTH_HH_WH_E!D62+FC_OTH_HH_CO_E!D62+FC_OTH_HH_RF_E!D62+FC_OTH_HH_WM_E!D62+FC_OTH_HH_DR_E!D62+FC_OTH_HH_DW_E!D62+FC_OTH_HH_TV_E!D62+FC_OTH_HH_IT_E!D62+FC_OTH_HH_LI_E!D62+FC_OTH_HH_OA_E!D62</f>
        <v>0</v>
      </c>
      <c r="E62" s="10">
        <f>FC_OTH_HH_SH_E!E62+FC_OTH_HH_SC_E!E62+FC_OTH_HH_WH_E!E62+FC_OTH_HH_CO_E!E62+FC_OTH_HH_RF_E!E62+FC_OTH_HH_WM_E!E62+FC_OTH_HH_DR_E!E62+FC_OTH_HH_DW_E!E62+FC_OTH_HH_TV_E!E62+FC_OTH_HH_IT_E!E62+FC_OTH_HH_LI_E!E62+FC_OTH_HH_OA_E!E62</f>
        <v>0</v>
      </c>
      <c r="F62" s="10">
        <f>FC_OTH_HH_SH_E!F62+FC_OTH_HH_SC_E!F62+FC_OTH_HH_WH_E!F62+FC_OTH_HH_CO_E!F62+FC_OTH_HH_RF_E!F62+FC_OTH_HH_WM_E!F62+FC_OTH_HH_DR_E!F62+FC_OTH_HH_DW_E!F62+FC_OTH_HH_TV_E!F62+FC_OTH_HH_IT_E!F62+FC_OTH_HH_LI_E!F62+FC_OTH_HH_OA_E!F62</f>
        <v>0</v>
      </c>
      <c r="G62" s="10">
        <f>FC_OTH_HH_SH_E!G62+FC_OTH_HH_SC_E!G62+FC_OTH_HH_WH_E!G62+FC_OTH_HH_CO_E!G62+FC_OTH_HH_RF_E!G62+FC_OTH_HH_WM_E!G62+FC_OTH_HH_DR_E!G62+FC_OTH_HH_DW_E!G62+FC_OTH_HH_TV_E!G62+FC_OTH_HH_IT_E!G62+FC_OTH_HH_LI_E!G62+FC_OTH_HH_OA_E!G62</f>
        <v>0</v>
      </c>
      <c r="H62" s="10">
        <f>FC_OTH_HH_SH_E!H62+FC_OTH_HH_SC_E!H62+FC_OTH_HH_WH_E!H62+FC_OTH_HH_CO_E!H62+FC_OTH_HH_RF_E!H62+FC_OTH_HH_WM_E!H62+FC_OTH_HH_DR_E!H62+FC_OTH_HH_DW_E!H62+FC_OTH_HH_TV_E!H62+FC_OTH_HH_IT_E!H62+FC_OTH_HH_LI_E!H62+FC_OTH_HH_OA_E!H62</f>
        <v>0</v>
      </c>
      <c r="I62" s="10">
        <f>FC_OTH_HH_SH_E!I62+FC_OTH_HH_SC_E!I62+FC_OTH_HH_WH_E!I62+FC_OTH_HH_CO_E!I62+FC_OTH_HH_RF_E!I62+FC_OTH_HH_WM_E!I62+FC_OTH_HH_DR_E!I62+FC_OTH_HH_DW_E!I62+FC_OTH_HH_TV_E!I62+FC_OTH_HH_IT_E!I62+FC_OTH_HH_LI_E!I62+FC_OTH_HH_OA_E!I62</f>
        <v>0</v>
      </c>
      <c r="J62" s="10">
        <f>FC_OTH_HH_SH_E!J62+FC_OTH_HH_SC_E!J62+FC_OTH_HH_WH_E!J62+FC_OTH_HH_CO_E!J62+FC_OTH_HH_RF_E!J62+FC_OTH_HH_WM_E!J62+FC_OTH_HH_DR_E!J62+FC_OTH_HH_DW_E!J62+FC_OTH_HH_TV_E!J62+FC_OTH_HH_IT_E!J62+FC_OTH_HH_LI_E!J62+FC_OTH_HH_OA_E!J62</f>
        <v>0</v>
      </c>
      <c r="K62" s="10">
        <f>FC_OTH_HH_SH_E!K62+FC_OTH_HH_SC_E!K62+FC_OTH_HH_WH_E!K62+FC_OTH_HH_CO_E!K62+FC_OTH_HH_RF_E!K62+FC_OTH_HH_WM_E!K62+FC_OTH_HH_DR_E!K62+FC_OTH_HH_DW_E!K62+FC_OTH_HH_TV_E!K62+FC_OTH_HH_IT_E!K62+FC_OTH_HH_LI_E!K62+FC_OTH_HH_OA_E!K62</f>
        <v>0</v>
      </c>
      <c r="L62" s="10">
        <f>FC_OTH_HH_SH_E!L62+FC_OTH_HH_SC_E!L62+FC_OTH_HH_WH_E!L62+FC_OTH_HH_CO_E!L62+FC_OTH_HH_RF_E!L62+FC_OTH_HH_WM_E!L62+FC_OTH_HH_DR_E!L62+FC_OTH_HH_DW_E!L62+FC_OTH_HH_TV_E!L62+FC_OTH_HH_IT_E!L62+FC_OTH_HH_LI_E!L62+FC_OTH_HH_OA_E!L62</f>
        <v>0</v>
      </c>
      <c r="M62" s="10">
        <f>FC_OTH_HH_SH_E!M62+FC_OTH_HH_SC_E!M62+FC_OTH_HH_WH_E!M62+FC_OTH_HH_CO_E!M62+FC_OTH_HH_RF_E!M62+FC_OTH_HH_WM_E!M62+FC_OTH_HH_DR_E!M62+FC_OTH_HH_DW_E!M62+FC_OTH_HH_TV_E!M62+FC_OTH_HH_IT_E!M62+FC_OTH_HH_LI_E!M62+FC_OTH_HH_OA_E!M62</f>
        <v>0</v>
      </c>
      <c r="N62" s="10">
        <f>FC_OTH_HH_SH_E!N62+FC_OTH_HH_SC_E!N62+FC_OTH_HH_WH_E!N62+FC_OTH_HH_CO_E!N62+FC_OTH_HH_RF_E!N62+FC_OTH_HH_WM_E!N62+FC_OTH_HH_DR_E!N62+FC_OTH_HH_DW_E!N62+FC_OTH_HH_TV_E!N62+FC_OTH_HH_IT_E!N62+FC_OTH_HH_LI_E!N62+FC_OTH_HH_OA_E!N62</f>
        <v>0</v>
      </c>
      <c r="O62" s="10">
        <f>FC_OTH_HH_SH_E!O62+FC_OTH_HH_SC_E!O62+FC_OTH_HH_WH_E!O62+FC_OTH_HH_CO_E!O62+FC_OTH_HH_RF_E!O62+FC_OTH_HH_WM_E!O62+FC_OTH_HH_DR_E!O62+FC_OTH_HH_DW_E!O62+FC_OTH_HH_TV_E!O62+FC_OTH_HH_IT_E!O62+FC_OTH_HH_LI_E!O62+FC_OTH_HH_OA_E!O62</f>
        <v>0</v>
      </c>
      <c r="P62" s="10">
        <f>FC_OTH_HH_SH_E!P62+FC_OTH_HH_SC_E!P62+FC_OTH_HH_WH_E!P62+FC_OTH_HH_CO_E!P62+FC_OTH_HH_RF_E!P62+FC_OTH_HH_WM_E!P62+FC_OTH_HH_DR_E!P62+FC_OTH_HH_DW_E!P62+FC_OTH_HH_TV_E!P62+FC_OTH_HH_IT_E!P62+FC_OTH_HH_LI_E!P62+FC_OTH_HH_OA_E!P62</f>
        <v>0</v>
      </c>
      <c r="Q62" s="10">
        <f>FC_OTH_HH_SH_E!Q62+FC_OTH_HH_SC_E!Q62+FC_OTH_HH_WH_E!Q62+FC_OTH_HH_CO_E!Q62+FC_OTH_HH_RF_E!Q62+FC_OTH_HH_WM_E!Q62+FC_OTH_HH_DR_E!Q62+FC_OTH_HH_DW_E!Q62+FC_OTH_HH_TV_E!Q62+FC_OTH_HH_IT_E!Q62+FC_OTH_HH_LI_E!Q62+FC_OTH_HH_OA_E!Q62</f>
        <v>0</v>
      </c>
      <c r="R62" s="10">
        <f>FC_OTH_HH_SH_E!R62+FC_OTH_HH_SC_E!R62+FC_OTH_HH_WH_E!R62+FC_OTH_HH_CO_E!R62+FC_OTH_HH_RF_E!R62+FC_OTH_HH_WM_E!R62+FC_OTH_HH_DR_E!R62+FC_OTH_HH_DW_E!R62+FC_OTH_HH_TV_E!R62+FC_OTH_HH_IT_E!R62+FC_OTH_HH_LI_E!R62+FC_OTH_HH_OA_E!R62</f>
        <v>0</v>
      </c>
      <c r="S62" s="10">
        <f>FC_OTH_HH_SH_E!S62+FC_OTH_HH_SC_E!S62+FC_OTH_HH_WH_E!S62+FC_OTH_HH_CO_E!S62+FC_OTH_HH_RF_E!S62+FC_OTH_HH_WM_E!S62+FC_OTH_HH_DR_E!S62+FC_OTH_HH_DW_E!S62+FC_OTH_HH_TV_E!S62+FC_OTH_HH_IT_E!S62+FC_OTH_HH_LI_E!S62+FC_OTH_HH_OA_E!S62</f>
        <v>0</v>
      </c>
      <c r="T62" s="10">
        <f>FC_OTH_HH_SH_E!T62+FC_OTH_HH_SC_E!T62+FC_OTH_HH_WH_E!T62+FC_OTH_HH_CO_E!T62+FC_OTH_HH_RF_E!T62+FC_OTH_HH_WM_E!T62+FC_OTH_HH_DR_E!T62+FC_OTH_HH_DW_E!T62+FC_OTH_HH_TV_E!T62+FC_OTH_HH_IT_E!T62+FC_OTH_HH_LI_E!T62+FC_OTH_HH_OA_E!T62</f>
        <v>0</v>
      </c>
      <c r="U62" s="10">
        <f>FC_OTH_HH_SH_E!U62+FC_OTH_HH_SC_E!U62+FC_OTH_HH_WH_E!U62+FC_OTH_HH_CO_E!U62+FC_OTH_HH_RF_E!U62+FC_OTH_HH_WM_E!U62+FC_OTH_HH_DR_E!U62+FC_OTH_HH_DW_E!U62+FC_OTH_HH_TV_E!U62+FC_OTH_HH_IT_E!U62+FC_OTH_HH_LI_E!U62+FC_OTH_HH_OA_E!U62</f>
        <v>0</v>
      </c>
      <c r="V62" s="10">
        <f>FC_OTH_HH_SH_E!V62+FC_OTH_HH_SC_E!V62+FC_OTH_HH_WH_E!V62+FC_OTH_HH_CO_E!V62+FC_OTH_HH_RF_E!V62+FC_OTH_HH_WM_E!V62+FC_OTH_HH_DR_E!V62+FC_OTH_HH_DW_E!V62+FC_OTH_HH_TV_E!V62+FC_OTH_HH_IT_E!V62+FC_OTH_HH_LI_E!V62+FC_OTH_HH_OA_E!V62</f>
        <v>0</v>
      </c>
      <c r="W62" s="10">
        <f>FC_OTH_HH_SH_E!W62+FC_OTH_HH_SC_E!W62+FC_OTH_HH_WH_E!W62+FC_OTH_HH_CO_E!W62+FC_OTH_HH_RF_E!W62+FC_OTH_HH_WM_E!W62+FC_OTH_HH_DR_E!W62+FC_OTH_HH_DW_E!W62+FC_OTH_HH_TV_E!W62+FC_OTH_HH_IT_E!W62+FC_OTH_HH_LI_E!W62+FC_OTH_HH_OA_E!W62</f>
        <v>0</v>
      </c>
      <c r="X62" s="10">
        <f>FC_OTH_HH_SH_E!X62+FC_OTH_HH_SC_E!X62+FC_OTH_HH_WH_E!X62+FC_OTH_HH_CO_E!X62+FC_OTH_HH_RF_E!X62+FC_OTH_HH_WM_E!X62+FC_OTH_HH_DR_E!X62+FC_OTH_HH_DW_E!X62+FC_OTH_HH_TV_E!X62+FC_OTH_HH_IT_E!X62+FC_OTH_HH_LI_E!X62+FC_OTH_HH_OA_E!X62</f>
        <v>0</v>
      </c>
    </row>
    <row r="63" spans="1:24" ht="11.25" customHeight="1" x14ac:dyDescent="0.2">
      <c r="A63" s="42" t="s">
        <v>113</v>
      </c>
      <c r="B63" s="9" t="s">
        <v>114</v>
      </c>
      <c r="C63" s="10">
        <f>FC_OTH_HH_SH_E!C63+FC_OTH_HH_SC_E!C63+FC_OTH_HH_WH_E!C63+FC_OTH_HH_CO_E!C63+FC_OTH_HH_RF_E!C63+FC_OTH_HH_WM_E!C63+FC_OTH_HH_DR_E!C63+FC_OTH_HH_DW_E!C63+FC_OTH_HH_TV_E!C63+FC_OTH_HH_IT_E!C63+FC_OTH_HH_LI_E!C63+FC_OTH_HH_OA_E!C63</f>
        <v>0</v>
      </c>
      <c r="D63" s="10">
        <f>FC_OTH_HH_SH_E!D63+FC_OTH_HH_SC_E!D63+FC_OTH_HH_WH_E!D63+FC_OTH_HH_CO_E!D63+FC_OTH_HH_RF_E!D63+FC_OTH_HH_WM_E!D63+FC_OTH_HH_DR_E!D63+FC_OTH_HH_DW_E!D63+FC_OTH_HH_TV_E!D63+FC_OTH_HH_IT_E!D63+FC_OTH_HH_LI_E!D63+FC_OTH_HH_OA_E!D63</f>
        <v>0</v>
      </c>
      <c r="E63" s="10">
        <f>FC_OTH_HH_SH_E!E63+FC_OTH_HH_SC_E!E63+FC_OTH_HH_WH_E!E63+FC_OTH_HH_CO_E!E63+FC_OTH_HH_RF_E!E63+FC_OTH_HH_WM_E!E63+FC_OTH_HH_DR_E!E63+FC_OTH_HH_DW_E!E63+FC_OTH_HH_TV_E!E63+FC_OTH_HH_IT_E!E63+FC_OTH_HH_LI_E!E63+FC_OTH_HH_OA_E!E63</f>
        <v>0</v>
      </c>
      <c r="F63" s="10">
        <f>FC_OTH_HH_SH_E!F63+FC_OTH_HH_SC_E!F63+FC_OTH_HH_WH_E!F63+FC_OTH_HH_CO_E!F63+FC_OTH_HH_RF_E!F63+FC_OTH_HH_WM_E!F63+FC_OTH_HH_DR_E!F63+FC_OTH_HH_DW_E!F63+FC_OTH_HH_TV_E!F63+FC_OTH_HH_IT_E!F63+FC_OTH_HH_LI_E!F63+FC_OTH_HH_OA_E!F63</f>
        <v>0</v>
      </c>
      <c r="G63" s="10">
        <f>FC_OTH_HH_SH_E!G63+FC_OTH_HH_SC_E!G63+FC_OTH_HH_WH_E!G63+FC_OTH_HH_CO_E!G63+FC_OTH_HH_RF_E!G63+FC_OTH_HH_WM_E!G63+FC_OTH_HH_DR_E!G63+FC_OTH_HH_DW_E!G63+FC_OTH_HH_TV_E!G63+FC_OTH_HH_IT_E!G63+FC_OTH_HH_LI_E!G63+FC_OTH_HH_OA_E!G63</f>
        <v>0</v>
      </c>
      <c r="H63" s="10">
        <f>FC_OTH_HH_SH_E!H63+FC_OTH_HH_SC_E!H63+FC_OTH_HH_WH_E!H63+FC_OTH_HH_CO_E!H63+FC_OTH_HH_RF_E!H63+FC_OTH_HH_WM_E!H63+FC_OTH_HH_DR_E!H63+FC_OTH_HH_DW_E!H63+FC_OTH_HH_TV_E!H63+FC_OTH_HH_IT_E!H63+FC_OTH_HH_LI_E!H63+FC_OTH_HH_OA_E!H63</f>
        <v>0</v>
      </c>
      <c r="I63" s="10">
        <f>FC_OTH_HH_SH_E!I63+FC_OTH_HH_SC_E!I63+FC_OTH_HH_WH_E!I63+FC_OTH_HH_CO_E!I63+FC_OTH_HH_RF_E!I63+FC_OTH_HH_WM_E!I63+FC_OTH_HH_DR_E!I63+FC_OTH_HH_DW_E!I63+FC_OTH_HH_TV_E!I63+FC_OTH_HH_IT_E!I63+FC_OTH_HH_LI_E!I63+FC_OTH_HH_OA_E!I63</f>
        <v>0</v>
      </c>
      <c r="J63" s="10">
        <f>FC_OTH_HH_SH_E!J63+FC_OTH_HH_SC_E!J63+FC_OTH_HH_WH_E!J63+FC_OTH_HH_CO_E!J63+FC_OTH_HH_RF_E!J63+FC_OTH_HH_WM_E!J63+FC_OTH_HH_DR_E!J63+FC_OTH_HH_DW_E!J63+FC_OTH_HH_TV_E!J63+FC_OTH_HH_IT_E!J63+FC_OTH_HH_LI_E!J63+FC_OTH_HH_OA_E!J63</f>
        <v>0</v>
      </c>
      <c r="K63" s="10">
        <f>FC_OTH_HH_SH_E!K63+FC_OTH_HH_SC_E!K63+FC_OTH_HH_WH_E!K63+FC_OTH_HH_CO_E!K63+FC_OTH_HH_RF_E!K63+FC_OTH_HH_WM_E!K63+FC_OTH_HH_DR_E!K63+FC_OTH_HH_DW_E!K63+FC_OTH_HH_TV_E!K63+FC_OTH_HH_IT_E!K63+FC_OTH_HH_LI_E!K63+FC_OTH_HH_OA_E!K63</f>
        <v>0</v>
      </c>
      <c r="L63" s="10">
        <f>FC_OTH_HH_SH_E!L63+FC_OTH_HH_SC_E!L63+FC_OTH_HH_WH_E!L63+FC_OTH_HH_CO_E!L63+FC_OTH_HH_RF_E!L63+FC_OTH_HH_WM_E!L63+FC_OTH_HH_DR_E!L63+FC_OTH_HH_DW_E!L63+FC_OTH_HH_TV_E!L63+FC_OTH_HH_IT_E!L63+FC_OTH_HH_LI_E!L63+FC_OTH_HH_OA_E!L63</f>
        <v>0</v>
      </c>
      <c r="M63" s="10">
        <f>FC_OTH_HH_SH_E!M63+FC_OTH_HH_SC_E!M63+FC_OTH_HH_WH_E!M63+FC_OTH_HH_CO_E!M63+FC_OTH_HH_RF_E!M63+FC_OTH_HH_WM_E!M63+FC_OTH_HH_DR_E!M63+FC_OTH_HH_DW_E!M63+FC_OTH_HH_TV_E!M63+FC_OTH_HH_IT_E!M63+FC_OTH_HH_LI_E!M63+FC_OTH_HH_OA_E!M63</f>
        <v>0</v>
      </c>
      <c r="N63" s="10">
        <f>FC_OTH_HH_SH_E!N63+FC_OTH_HH_SC_E!N63+FC_OTH_HH_WH_E!N63+FC_OTH_HH_CO_E!N63+FC_OTH_HH_RF_E!N63+FC_OTH_HH_WM_E!N63+FC_OTH_HH_DR_E!N63+FC_OTH_HH_DW_E!N63+FC_OTH_HH_TV_E!N63+FC_OTH_HH_IT_E!N63+FC_OTH_HH_LI_E!N63+FC_OTH_HH_OA_E!N63</f>
        <v>0</v>
      </c>
      <c r="O63" s="10">
        <f>FC_OTH_HH_SH_E!O63+FC_OTH_HH_SC_E!O63+FC_OTH_HH_WH_E!O63+FC_OTH_HH_CO_E!O63+FC_OTH_HH_RF_E!O63+FC_OTH_HH_WM_E!O63+FC_OTH_HH_DR_E!O63+FC_OTH_HH_DW_E!O63+FC_OTH_HH_TV_E!O63+FC_OTH_HH_IT_E!O63+FC_OTH_HH_LI_E!O63+FC_OTH_HH_OA_E!O63</f>
        <v>0</v>
      </c>
      <c r="P63" s="10">
        <f>FC_OTH_HH_SH_E!P63+FC_OTH_HH_SC_E!P63+FC_OTH_HH_WH_E!P63+FC_OTH_HH_CO_E!P63+FC_OTH_HH_RF_E!P63+FC_OTH_HH_WM_E!P63+FC_OTH_HH_DR_E!P63+FC_OTH_HH_DW_E!P63+FC_OTH_HH_TV_E!P63+FC_OTH_HH_IT_E!P63+FC_OTH_HH_LI_E!P63+FC_OTH_HH_OA_E!P63</f>
        <v>0</v>
      </c>
      <c r="Q63" s="10">
        <f>FC_OTH_HH_SH_E!Q63+FC_OTH_HH_SC_E!Q63+FC_OTH_HH_WH_E!Q63+FC_OTH_HH_CO_E!Q63+FC_OTH_HH_RF_E!Q63+FC_OTH_HH_WM_E!Q63+FC_OTH_HH_DR_E!Q63+FC_OTH_HH_DW_E!Q63+FC_OTH_HH_TV_E!Q63+FC_OTH_HH_IT_E!Q63+FC_OTH_HH_LI_E!Q63+FC_OTH_HH_OA_E!Q63</f>
        <v>0</v>
      </c>
      <c r="R63" s="10">
        <f>FC_OTH_HH_SH_E!R63+FC_OTH_HH_SC_E!R63+FC_OTH_HH_WH_E!R63+FC_OTH_HH_CO_E!R63+FC_OTH_HH_RF_E!R63+FC_OTH_HH_WM_E!R63+FC_OTH_HH_DR_E!R63+FC_OTH_HH_DW_E!R63+FC_OTH_HH_TV_E!R63+FC_OTH_HH_IT_E!R63+FC_OTH_HH_LI_E!R63+FC_OTH_HH_OA_E!R63</f>
        <v>0</v>
      </c>
      <c r="S63" s="10">
        <f>FC_OTH_HH_SH_E!S63+FC_OTH_HH_SC_E!S63+FC_OTH_HH_WH_E!S63+FC_OTH_HH_CO_E!S63+FC_OTH_HH_RF_E!S63+FC_OTH_HH_WM_E!S63+FC_OTH_HH_DR_E!S63+FC_OTH_HH_DW_E!S63+FC_OTH_HH_TV_E!S63+FC_OTH_HH_IT_E!S63+FC_OTH_HH_LI_E!S63+FC_OTH_HH_OA_E!S63</f>
        <v>0</v>
      </c>
      <c r="T63" s="10">
        <f>FC_OTH_HH_SH_E!T63+FC_OTH_HH_SC_E!T63+FC_OTH_HH_WH_E!T63+FC_OTH_HH_CO_E!T63+FC_OTH_HH_RF_E!T63+FC_OTH_HH_WM_E!T63+FC_OTH_HH_DR_E!T63+FC_OTH_HH_DW_E!T63+FC_OTH_HH_TV_E!T63+FC_OTH_HH_IT_E!T63+FC_OTH_HH_LI_E!T63+FC_OTH_HH_OA_E!T63</f>
        <v>0</v>
      </c>
      <c r="U63" s="10">
        <f>FC_OTH_HH_SH_E!U63+FC_OTH_HH_SC_E!U63+FC_OTH_HH_WH_E!U63+FC_OTH_HH_CO_E!U63+FC_OTH_HH_RF_E!U63+FC_OTH_HH_WM_E!U63+FC_OTH_HH_DR_E!U63+FC_OTH_HH_DW_E!U63+FC_OTH_HH_TV_E!U63+FC_OTH_HH_IT_E!U63+FC_OTH_HH_LI_E!U63+FC_OTH_HH_OA_E!U63</f>
        <v>0</v>
      </c>
      <c r="V63" s="10">
        <f>FC_OTH_HH_SH_E!V63+FC_OTH_HH_SC_E!V63+FC_OTH_HH_WH_E!V63+FC_OTH_HH_CO_E!V63+FC_OTH_HH_RF_E!V63+FC_OTH_HH_WM_E!V63+FC_OTH_HH_DR_E!V63+FC_OTH_HH_DW_E!V63+FC_OTH_HH_TV_E!V63+FC_OTH_HH_IT_E!V63+FC_OTH_HH_LI_E!V63+FC_OTH_HH_OA_E!V63</f>
        <v>0</v>
      </c>
      <c r="W63" s="10">
        <f>FC_OTH_HH_SH_E!W63+FC_OTH_HH_SC_E!W63+FC_OTH_HH_WH_E!W63+FC_OTH_HH_CO_E!W63+FC_OTH_HH_RF_E!W63+FC_OTH_HH_WM_E!W63+FC_OTH_HH_DR_E!W63+FC_OTH_HH_DW_E!W63+FC_OTH_HH_TV_E!W63+FC_OTH_HH_IT_E!W63+FC_OTH_HH_LI_E!W63+FC_OTH_HH_OA_E!W63</f>
        <v>0</v>
      </c>
      <c r="X63" s="10">
        <f>FC_OTH_HH_SH_E!X63+FC_OTH_HH_SC_E!X63+FC_OTH_HH_WH_E!X63+FC_OTH_HH_CO_E!X63+FC_OTH_HH_RF_E!X63+FC_OTH_HH_WM_E!X63+FC_OTH_HH_DR_E!X63+FC_OTH_HH_DW_E!X63+FC_OTH_HH_TV_E!X63+FC_OTH_HH_IT_E!X63+FC_OTH_HH_LI_E!X63+FC_OTH_HH_OA_E!X63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FC_OTH_HH_SH_E!C64+FC_OTH_HH_SC_E!C64+FC_OTH_HH_WH_E!C64+FC_OTH_HH_CO_E!C64+FC_OTH_HH_RF_E!C64+FC_OTH_HH_WM_E!C64+FC_OTH_HH_DR_E!C64+FC_OTH_HH_DW_E!C64+FC_OTH_HH_TV_E!C64+FC_OTH_HH_IT_E!C64+FC_OTH_HH_LI_E!C64+FC_OTH_HH_OA_E!C64</f>
        <v>0</v>
      </c>
      <c r="D64" s="10">
        <f>FC_OTH_HH_SH_E!D64+FC_OTH_HH_SC_E!D64+FC_OTH_HH_WH_E!D64+FC_OTH_HH_CO_E!D64+FC_OTH_HH_RF_E!D64+FC_OTH_HH_WM_E!D64+FC_OTH_HH_DR_E!D64+FC_OTH_HH_DW_E!D64+FC_OTH_HH_TV_E!D64+FC_OTH_HH_IT_E!D64+FC_OTH_HH_LI_E!D64+FC_OTH_HH_OA_E!D64</f>
        <v>0</v>
      </c>
      <c r="E64" s="10">
        <f>FC_OTH_HH_SH_E!E64+FC_OTH_HH_SC_E!E64+FC_OTH_HH_WH_E!E64+FC_OTH_HH_CO_E!E64+FC_OTH_HH_RF_E!E64+FC_OTH_HH_WM_E!E64+FC_OTH_HH_DR_E!E64+FC_OTH_HH_DW_E!E64+FC_OTH_HH_TV_E!E64+FC_OTH_HH_IT_E!E64+FC_OTH_HH_LI_E!E64+FC_OTH_HH_OA_E!E64</f>
        <v>0</v>
      </c>
      <c r="F64" s="10">
        <f>FC_OTH_HH_SH_E!F64+FC_OTH_HH_SC_E!F64+FC_OTH_HH_WH_E!F64+FC_OTH_HH_CO_E!F64+FC_OTH_HH_RF_E!F64+FC_OTH_HH_WM_E!F64+FC_OTH_HH_DR_E!F64+FC_OTH_HH_DW_E!F64+FC_OTH_HH_TV_E!F64+FC_OTH_HH_IT_E!F64+FC_OTH_HH_LI_E!F64+FC_OTH_HH_OA_E!F64</f>
        <v>0</v>
      </c>
      <c r="G64" s="10">
        <f>FC_OTH_HH_SH_E!G64+FC_OTH_HH_SC_E!G64+FC_OTH_HH_WH_E!G64+FC_OTH_HH_CO_E!G64+FC_OTH_HH_RF_E!G64+FC_OTH_HH_WM_E!G64+FC_OTH_HH_DR_E!G64+FC_OTH_HH_DW_E!G64+FC_OTH_HH_TV_E!G64+FC_OTH_HH_IT_E!G64+FC_OTH_HH_LI_E!G64+FC_OTH_HH_OA_E!G64</f>
        <v>0</v>
      </c>
      <c r="H64" s="10">
        <f>FC_OTH_HH_SH_E!H64+FC_OTH_HH_SC_E!H64+FC_OTH_HH_WH_E!H64+FC_OTH_HH_CO_E!H64+FC_OTH_HH_RF_E!H64+FC_OTH_HH_WM_E!H64+FC_OTH_HH_DR_E!H64+FC_OTH_HH_DW_E!H64+FC_OTH_HH_TV_E!H64+FC_OTH_HH_IT_E!H64+FC_OTH_HH_LI_E!H64+FC_OTH_HH_OA_E!H64</f>
        <v>0</v>
      </c>
      <c r="I64" s="10">
        <f>FC_OTH_HH_SH_E!I64+FC_OTH_HH_SC_E!I64+FC_OTH_HH_WH_E!I64+FC_OTH_HH_CO_E!I64+FC_OTH_HH_RF_E!I64+FC_OTH_HH_WM_E!I64+FC_OTH_HH_DR_E!I64+FC_OTH_HH_DW_E!I64+FC_OTH_HH_TV_E!I64+FC_OTH_HH_IT_E!I64+FC_OTH_HH_LI_E!I64+FC_OTH_HH_OA_E!I64</f>
        <v>0</v>
      </c>
      <c r="J64" s="10">
        <f>FC_OTH_HH_SH_E!J64+FC_OTH_HH_SC_E!J64+FC_OTH_HH_WH_E!J64+FC_OTH_HH_CO_E!J64+FC_OTH_HH_RF_E!J64+FC_OTH_HH_WM_E!J64+FC_OTH_HH_DR_E!J64+FC_OTH_HH_DW_E!J64+FC_OTH_HH_TV_E!J64+FC_OTH_HH_IT_E!J64+FC_OTH_HH_LI_E!J64+FC_OTH_HH_OA_E!J64</f>
        <v>0</v>
      </c>
      <c r="K64" s="10">
        <f>FC_OTH_HH_SH_E!K64+FC_OTH_HH_SC_E!K64+FC_OTH_HH_WH_E!K64+FC_OTH_HH_CO_E!K64+FC_OTH_HH_RF_E!K64+FC_OTH_HH_WM_E!K64+FC_OTH_HH_DR_E!K64+FC_OTH_HH_DW_E!K64+FC_OTH_HH_TV_E!K64+FC_OTH_HH_IT_E!K64+FC_OTH_HH_LI_E!K64+FC_OTH_HH_OA_E!K64</f>
        <v>0</v>
      </c>
      <c r="L64" s="10">
        <f>FC_OTH_HH_SH_E!L64+FC_OTH_HH_SC_E!L64+FC_OTH_HH_WH_E!L64+FC_OTH_HH_CO_E!L64+FC_OTH_HH_RF_E!L64+FC_OTH_HH_WM_E!L64+FC_OTH_HH_DR_E!L64+FC_OTH_HH_DW_E!L64+FC_OTH_HH_TV_E!L64+FC_OTH_HH_IT_E!L64+FC_OTH_HH_LI_E!L64+FC_OTH_HH_OA_E!L64</f>
        <v>0</v>
      </c>
      <c r="M64" s="10">
        <f>FC_OTH_HH_SH_E!M64+FC_OTH_HH_SC_E!M64+FC_OTH_HH_WH_E!M64+FC_OTH_HH_CO_E!M64+FC_OTH_HH_RF_E!M64+FC_OTH_HH_WM_E!M64+FC_OTH_HH_DR_E!M64+FC_OTH_HH_DW_E!M64+FC_OTH_HH_TV_E!M64+FC_OTH_HH_IT_E!M64+FC_OTH_HH_LI_E!M64+FC_OTH_HH_OA_E!M64</f>
        <v>0</v>
      </c>
      <c r="N64" s="10">
        <f>FC_OTH_HH_SH_E!N64+FC_OTH_HH_SC_E!N64+FC_OTH_HH_WH_E!N64+FC_OTH_HH_CO_E!N64+FC_OTH_HH_RF_E!N64+FC_OTH_HH_WM_E!N64+FC_OTH_HH_DR_E!N64+FC_OTH_HH_DW_E!N64+FC_OTH_HH_TV_E!N64+FC_OTH_HH_IT_E!N64+FC_OTH_HH_LI_E!N64+FC_OTH_HH_OA_E!N64</f>
        <v>0</v>
      </c>
      <c r="O64" s="10">
        <f>FC_OTH_HH_SH_E!O64+FC_OTH_HH_SC_E!O64+FC_OTH_HH_WH_E!O64+FC_OTH_HH_CO_E!O64+FC_OTH_HH_RF_E!O64+FC_OTH_HH_WM_E!O64+FC_OTH_HH_DR_E!O64+FC_OTH_HH_DW_E!O64+FC_OTH_HH_TV_E!O64+FC_OTH_HH_IT_E!O64+FC_OTH_HH_LI_E!O64+FC_OTH_HH_OA_E!O64</f>
        <v>0</v>
      </c>
      <c r="P64" s="10">
        <f>FC_OTH_HH_SH_E!P64+FC_OTH_HH_SC_E!P64+FC_OTH_HH_WH_E!P64+FC_OTH_HH_CO_E!P64+FC_OTH_HH_RF_E!P64+FC_OTH_HH_WM_E!P64+FC_OTH_HH_DR_E!P64+FC_OTH_HH_DW_E!P64+FC_OTH_HH_TV_E!P64+FC_OTH_HH_IT_E!P64+FC_OTH_HH_LI_E!P64+FC_OTH_HH_OA_E!P64</f>
        <v>0</v>
      </c>
      <c r="Q64" s="10">
        <f>FC_OTH_HH_SH_E!Q64+FC_OTH_HH_SC_E!Q64+FC_OTH_HH_WH_E!Q64+FC_OTH_HH_CO_E!Q64+FC_OTH_HH_RF_E!Q64+FC_OTH_HH_WM_E!Q64+FC_OTH_HH_DR_E!Q64+FC_OTH_HH_DW_E!Q64+FC_OTH_HH_TV_E!Q64+FC_OTH_HH_IT_E!Q64+FC_OTH_HH_LI_E!Q64+FC_OTH_HH_OA_E!Q64</f>
        <v>0</v>
      </c>
      <c r="R64" s="10">
        <f>FC_OTH_HH_SH_E!R64+FC_OTH_HH_SC_E!R64+FC_OTH_HH_WH_E!R64+FC_OTH_HH_CO_E!R64+FC_OTH_HH_RF_E!R64+FC_OTH_HH_WM_E!R64+FC_OTH_HH_DR_E!R64+FC_OTH_HH_DW_E!R64+FC_OTH_HH_TV_E!R64+FC_OTH_HH_IT_E!R64+FC_OTH_HH_LI_E!R64+FC_OTH_HH_OA_E!R64</f>
        <v>0</v>
      </c>
      <c r="S64" s="10">
        <f>FC_OTH_HH_SH_E!S64+FC_OTH_HH_SC_E!S64+FC_OTH_HH_WH_E!S64+FC_OTH_HH_CO_E!S64+FC_OTH_HH_RF_E!S64+FC_OTH_HH_WM_E!S64+FC_OTH_HH_DR_E!S64+FC_OTH_HH_DW_E!S64+FC_OTH_HH_TV_E!S64+FC_OTH_HH_IT_E!S64+FC_OTH_HH_LI_E!S64+FC_OTH_HH_OA_E!S64</f>
        <v>0</v>
      </c>
      <c r="T64" s="10">
        <f>FC_OTH_HH_SH_E!T64+FC_OTH_HH_SC_E!T64+FC_OTH_HH_WH_E!T64+FC_OTH_HH_CO_E!T64+FC_OTH_HH_RF_E!T64+FC_OTH_HH_WM_E!T64+FC_OTH_HH_DR_E!T64+FC_OTH_HH_DW_E!T64+FC_OTH_HH_TV_E!T64+FC_OTH_HH_IT_E!T64+FC_OTH_HH_LI_E!T64+FC_OTH_HH_OA_E!T64</f>
        <v>0</v>
      </c>
      <c r="U64" s="10">
        <f>FC_OTH_HH_SH_E!U64+FC_OTH_HH_SC_E!U64+FC_OTH_HH_WH_E!U64+FC_OTH_HH_CO_E!U64+FC_OTH_HH_RF_E!U64+FC_OTH_HH_WM_E!U64+FC_OTH_HH_DR_E!U64+FC_OTH_HH_DW_E!U64+FC_OTH_HH_TV_E!U64+FC_OTH_HH_IT_E!U64+FC_OTH_HH_LI_E!U64+FC_OTH_HH_OA_E!U64</f>
        <v>0</v>
      </c>
      <c r="V64" s="10">
        <f>FC_OTH_HH_SH_E!V64+FC_OTH_HH_SC_E!V64+FC_OTH_HH_WH_E!V64+FC_OTH_HH_CO_E!V64+FC_OTH_HH_RF_E!V64+FC_OTH_HH_WM_E!V64+FC_OTH_HH_DR_E!V64+FC_OTH_HH_DW_E!V64+FC_OTH_HH_TV_E!V64+FC_OTH_HH_IT_E!V64+FC_OTH_HH_LI_E!V64+FC_OTH_HH_OA_E!V64</f>
        <v>0</v>
      </c>
      <c r="W64" s="10">
        <f>FC_OTH_HH_SH_E!W64+FC_OTH_HH_SC_E!W64+FC_OTH_HH_WH_E!W64+FC_OTH_HH_CO_E!W64+FC_OTH_HH_RF_E!W64+FC_OTH_HH_WM_E!W64+FC_OTH_HH_DR_E!W64+FC_OTH_HH_DW_E!W64+FC_OTH_HH_TV_E!W64+FC_OTH_HH_IT_E!W64+FC_OTH_HH_LI_E!W64+FC_OTH_HH_OA_E!W64</f>
        <v>0</v>
      </c>
      <c r="X64" s="10">
        <f>FC_OTH_HH_SH_E!X64+FC_OTH_HH_SC_E!X64+FC_OTH_HH_WH_E!X64+FC_OTH_HH_CO_E!X64+FC_OTH_HH_RF_E!X64+FC_OTH_HH_WM_E!X64+FC_OTH_HH_DR_E!X64+FC_OTH_HH_DW_E!X64+FC_OTH_HH_TV_E!X64+FC_OTH_HH_IT_E!X64+FC_OTH_HH_LI_E!X64+FC_OTH_HH_OA_E!X64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FC_OTH_HH_SH_E!C65+FC_OTH_HH_SC_E!C65+FC_OTH_HH_WH_E!C65+FC_OTH_HH_CO_E!C65+FC_OTH_HH_RF_E!C65+FC_OTH_HH_WM_E!C65+FC_OTH_HH_DR_E!C65+FC_OTH_HH_DW_E!C65+FC_OTH_HH_TV_E!C65+FC_OTH_HH_IT_E!C65+FC_OTH_HH_LI_E!C65+FC_OTH_HH_OA_E!C65</f>
        <v>0</v>
      </c>
      <c r="D65" s="10">
        <f>FC_OTH_HH_SH_E!D65+FC_OTH_HH_SC_E!D65+FC_OTH_HH_WH_E!D65+FC_OTH_HH_CO_E!D65+FC_OTH_HH_RF_E!D65+FC_OTH_HH_WM_E!D65+FC_OTH_HH_DR_E!D65+FC_OTH_HH_DW_E!D65+FC_OTH_HH_TV_E!D65+FC_OTH_HH_IT_E!D65+FC_OTH_HH_LI_E!D65+FC_OTH_HH_OA_E!D65</f>
        <v>0</v>
      </c>
      <c r="E65" s="10">
        <f>FC_OTH_HH_SH_E!E65+FC_OTH_HH_SC_E!E65+FC_OTH_HH_WH_E!E65+FC_OTH_HH_CO_E!E65+FC_OTH_HH_RF_E!E65+FC_OTH_HH_WM_E!E65+FC_OTH_HH_DR_E!E65+FC_OTH_HH_DW_E!E65+FC_OTH_HH_TV_E!E65+FC_OTH_HH_IT_E!E65+FC_OTH_HH_LI_E!E65+FC_OTH_HH_OA_E!E65</f>
        <v>0</v>
      </c>
      <c r="F65" s="10">
        <f>FC_OTH_HH_SH_E!F65+FC_OTH_HH_SC_E!F65+FC_OTH_HH_WH_E!F65+FC_OTH_HH_CO_E!F65+FC_OTH_HH_RF_E!F65+FC_OTH_HH_WM_E!F65+FC_OTH_HH_DR_E!F65+FC_OTH_HH_DW_E!F65+FC_OTH_HH_TV_E!F65+FC_OTH_HH_IT_E!F65+FC_OTH_HH_LI_E!F65+FC_OTH_HH_OA_E!F65</f>
        <v>0</v>
      </c>
      <c r="G65" s="10">
        <f>FC_OTH_HH_SH_E!G65+FC_OTH_HH_SC_E!G65+FC_OTH_HH_WH_E!G65+FC_OTH_HH_CO_E!G65+FC_OTH_HH_RF_E!G65+FC_OTH_HH_WM_E!G65+FC_OTH_HH_DR_E!G65+FC_OTH_HH_DW_E!G65+FC_OTH_HH_TV_E!G65+FC_OTH_HH_IT_E!G65+FC_OTH_HH_LI_E!G65+FC_OTH_HH_OA_E!G65</f>
        <v>0</v>
      </c>
      <c r="H65" s="10">
        <f>FC_OTH_HH_SH_E!H65+FC_OTH_HH_SC_E!H65+FC_OTH_HH_WH_E!H65+FC_OTH_HH_CO_E!H65+FC_OTH_HH_RF_E!H65+FC_OTH_HH_WM_E!H65+FC_OTH_HH_DR_E!H65+FC_OTH_HH_DW_E!H65+FC_OTH_HH_TV_E!H65+FC_OTH_HH_IT_E!H65+FC_OTH_HH_LI_E!H65+FC_OTH_HH_OA_E!H65</f>
        <v>0</v>
      </c>
      <c r="I65" s="10">
        <f>FC_OTH_HH_SH_E!I65+FC_OTH_HH_SC_E!I65+FC_OTH_HH_WH_E!I65+FC_OTH_HH_CO_E!I65+FC_OTH_HH_RF_E!I65+FC_OTH_HH_WM_E!I65+FC_OTH_HH_DR_E!I65+FC_OTH_HH_DW_E!I65+FC_OTH_HH_TV_E!I65+FC_OTH_HH_IT_E!I65+FC_OTH_HH_LI_E!I65+FC_OTH_HH_OA_E!I65</f>
        <v>0</v>
      </c>
      <c r="J65" s="10">
        <f>FC_OTH_HH_SH_E!J65+FC_OTH_HH_SC_E!J65+FC_OTH_HH_WH_E!J65+FC_OTH_HH_CO_E!J65+FC_OTH_HH_RF_E!J65+FC_OTH_HH_WM_E!J65+FC_OTH_HH_DR_E!J65+FC_OTH_HH_DW_E!J65+FC_OTH_HH_TV_E!J65+FC_OTH_HH_IT_E!J65+FC_OTH_HH_LI_E!J65+FC_OTH_HH_OA_E!J65</f>
        <v>0</v>
      </c>
      <c r="K65" s="10">
        <f>FC_OTH_HH_SH_E!K65+FC_OTH_HH_SC_E!K65+FC_OTH_HH_WH_E!K65+FC_OTH_HH_CO_E!K65+FC_OTH_HH_RF_E!K65+FC_OTH_HH_WM_E!K65+FC_OTH_HH_DR_E!K65+FC_OTH_HH_DW_E!K65+FC_OTH_HH_TV_E!K65+FC_OTH_HH_IT_E!K65+FC_OTH_HH_LI_E!K65+FC_OTH_HH_OA_E!K65</f>
        <v>0</v>
      </c>
      <c r="L65" s="10">
        <f>FC_OTH_HH_SH_E!L65+FC_OTH_HH_SC_E!L65+FC_OTH_HH_WH_E!L65+FC_OTH_HH_CO_E!L65+FC_OTH_HH_RF_E!L65+FC_OTH_HH_WM_E!L65+FC_OTH_HH_DR_E!L65+FC_OTH_HH_DW_E!L65+FC_OTH_HH_TV_E!L65+FC_OTH_HH_IT_E!L65+FC_OTH_HH_LI_E!L65+FC_OTH_HH_OA_E!L65</f>
        <v>0</v>
      </c>
      <c r="M65" s="10">
        <f>FC_OTH_HH_SH_E!M65+FC_OTH_HH_SC_E!M65+FC_OTH_HH_WH_E!M65+FC_OTH_HH_CO_E!M65+FC_OTH_HH_RF_E!M65+FC_OTH_HH_WM_E!M65+FC_OTH_HH_DR_E!M65+FC_OTH_HH_DW_E!M65+FC_OTH_HH_TV_E!M65+FC_OTH_HH_IT_E!M65+FC_OTH_HH_LI_E!M65+FC_OTH_HH_OA_E!M65</f>
        <v>0</v>
      </c>
      <c r="N65" s="10">
        <f>FC_OTH_HH_SH_E!N65+FC_OTH_HH_SC_E!N65+FC_OTH_HH_WH_E!N65+FC_OTH_HH_CO_E!N65+FC_OTH_HH_RF_E!N65+FC_OTH_HH_WM_E!N65+FC_OTH_HH_DR_E!N65+FC_OTH_HH_DW_E!N65+FC_OTH_HH_TV_E!N65+FC_OTH_HH_IT_E!N65+FC_OTH_HH_LI_E!N65+FC_OTH_HH_OA_E!N65</f>
        <v>0</v>
      </c>
      <c r="O65" s="10">
        <f>FC_OTH_HH_SH_E!O65+FC_OTH_HH_SC_E!O65+FC_OTH_HH_WH_E!O65+FC_OTH_HH_CO_E!O65+FC_OTH_HH_RF_E!O65+FC_OTH_HH_WM_E!O65+FC_OTH_HH_DR_E!O65+FC_OTH_HH_DW_E!O65+FC_OTH_HH_TV_E!O65+FC_OTH_HH_IT_E!O65+FC_OTH_HH_LI_E!O65+FC_OTH_HH_OA_E!O65</f>
        <v>0</v>
      </c>
      <c r="P65" s="10">
        <f>FC_OTH_HH_SH_E!P65+FC_OTH_HH_SC_E!P65+FC_OTH_HH_WH_E!P65+FC_OTH_HH_CO_E!P65+FC_OTH_HH_RF_E!P65+FC_OTH_HH_WM_E!P65+FC_OTH_HH_DR_E!P65+FC_OTH_HH_DW_E!P65+FC_OTH_HH_TV_E!P65+FC_OTH_HH_IT_E!P65+FC_OTH_HH_LI_E!P65+FC_OTH_HH_OA_E!P65</f>
        <v>0</v>
      </c>
      <c r="Q65" s="10">
        <f>FC_OTH_HH_SH_E!Q65+FC_OTH_HH_SC_E!Q65+FC_OTH_HH_WH_E!Q65+FC_OTH_HH_CO_E!Q65+FC_OTH_HH_RF_E!Q65+FC_OTH_HH_WM_E!Q65+FC_OTH_HH_DR_E!Q65+FC_OTH_HH_DW_E!Q65+FC_OTH_HH_TV_E!Q65+FC_OTH_HH_IT_E!Q65+FC_OTH_HH_LI_E!Q65+FC_OTH_HH_OA_E!Q65</f>
        <v>0</v>
      </c>
      <c r="R65" s="10">
        <f>FC_OTH_HH_SH_E!R65+FC_OTH_HH_SC_E!R65+FC_OTH_HH_WH_E!R65+FC_OTH_HH_CO_E!R65+FC_OTH_HH_RF_E!R65+FC_OTH_HH_WM_E!R65+FC_OTH_HH_DR_E!R65+FC_OTH_HH_DW_E!R65+FC_OTH_HH_TV_E!R65+FC_OTH_HH_IT_E!R65+FC_OTH_HH_LI_E!R65+FC_OTH_HH_OA_E!R65</f>
        <v>0</v>
      </c>
      <c r="S65" s="10">
        <f>FC_OTH_HH_SH_E!S65+FC_OTH_HH_SC_E!S65+FC_OTH_HH_WH_E!S65+FC_OTH_HH_CO_E!S65+FC_OTH_HH_RF_E!S65+FC_OTH_HH_WM_E!S65+FC_OTH_HH_DR_E!S65+FC_OTH_HH_DW_E!S65+FC_OTH_HH_TV_E!S65+FC_OTH_HH_IT_E!S65+FC_OTH_HH_LI_E!S65+FC_OTH_HH_OA_E!S65</f>
        <v>0</v>
      </c>
      <c r="T65" s="10">
        <f>FC_OTH_HH_SH_E!T65+FC_OTH_HH_SC_E!T65+FC_OTH_HH_WH_E!T65+FC_OTH_HH_CO_E!T65+FC_OTH_HH_RF_E!T65+FC_OTH_HH_WM_E!T65+FC_OTH_HH_DR_E!T65+FC_OTH_HH_DW_E!T65+FC_OTH_HH_TV_E!T65+FC_OTH_HH_IT_E!T65+FC_OTH_HH_LI_E!T65+FC_OTH_HH_OA_E!T65</f>
        <v>0</v>
      </c>
      <c r="U65" s="10">
        <f>FC_OTH_HH_SH_E!U65+FC_OTH_HH_SC_E!U65+FC_OTH_HH_WH_E!U65+FC_OTH_HH_CO_E!U65+FC_OTH_HH_RF_E!U65+FC_OTH_HH_WM_E!U65+FC_OTH_HH_DR_E!U65+FC_OTH_HH_DW_E!U65+FC_OTH_HH_TV_E!U65+FC_OTH_HH_IT_E!U65+FC_OTH_HH_LI_E!U65+FC_OTH_HH_OA_E!U65</f>
        <v>0</v>
      </c>
      <c r="V65" s="10">
        <f>FC_OTH_HH_SH_E!V65+FC_OTH_HH_SC_E!V65+FC_OTH_HH_WH_E!V65+FC_OTH_HH_CO_E!V65+FC_OTH_HH_RF_E!V65+FC_OTH_HH_WM_E!V65+FC_OTH_HH_DR_E!V65+FC_OTH_HH_DW_E!V65+FC_OTH_HH_TV_E!V65+FC_OTH_HH_IT_E!V65+FC_OTH_HH_LI_E!V65+FC_OTH_HH_OA_E!V65</f>
        <v>0</v>
      </c>
      <c r="W65" s="10">
        <f>FC_OTH_HH_SH_E!W65+FC_OTH_HH_SC_E!W65+FC_OTH_HH_WH_E!W65+FC_OTH_HH_CO_E!W65+FC_OTH_HH_RF_E!W65+FC_OTH_HH_WM_E!W65+FC_OTH_HH_DR_E!W65+FC_OTH_HH_DW_E!W65+FC_OTH_HH_TV_E!W65+FC_OTH_HH_IT_E!W65+FC_OTH_HH_LI_E!W65+FC_OTH_HH_OA_E!W65</f>
        <v>0</v>
      </c>
      <c r="X65" s="10">
        <f>FC_OTH_HH_SH_E!X65+FC_OTH_HH_SC_E!X65+FC_OTH_HH_WH_E!X65+FC_OTH_HH_CO_E!X65+FC_OTH_HH_RF_E!X65+FC_OTH_HH_WM_E!X65+FC_OTH_HH_DR_E!X65+FC_OTH_HH_DW_E!X65+FC_OTH_HH_TV_E!X65+FC_OTH_HH_IT_E!X65+FC_OTH_HH_LI_E!X65+FC_OTH_HH_OA_E!X65</f>
        <v>0</v>
      </c>
    </row>
    <row r="66" spans="1:24" ht="11.25" customHeight="1" x14ac:dyDescent="0.2">
      <c r="A66" s="42" t="s">
        <v>119</v>
      </c>
      <c r="B66" s="9" t="s">
        <v>120</v>
      </c>
      <c r="C66" s="10">
        <f>FC_OTH_HH_SH_E!C66+FC_OTH_HH_SC_E!C66+FC_OTH_HH_WH_E!C66+FC_OTH_HH_CO_E!C66+FC_OTH_HH_RF_E!C66+FC_OTH_HH_WM_E!C66+FC_OTH_HH_DR_E!C66+FC_OTH_HH_DW_E!C66+FC_OTH_HH_TV_E!C66+FC_OTH_HH_IT_E!C66+FC_OTH_HH_LI_E!C66+FC_OTH_HH_OA_E!C66</f>
        <v>0</v>
      </c>
      <c r="D66" s="10">
        <f>FC_OTH_HH_SH_E!D66+FC_OTH_HH_SC_E!D66+FC_OTH_HH_WH_E!D66+FC_OTH_HH_CO_E!D66+FC_OTH_HH_RF_E!D66+FC_OTH_HH_WM_E!D66+FC_OTH_HH_DR_E!D66+FC_OTH_HH_DW_E!D66+FC_OTH_HH_TV_E!D66+FC_OTH_HH_IT_E!D66+FC_OTH_HH_LI_E!D66+FC_OTH_HH_OA_E!D66</f>
        <v>0</v>
      </c>
      <c r="E66" s="10">
        <f>FC_OTH_HH_SH_E!E66+FC_OTH_HH_SC_E!E66+FC_OTH_HH_WH_E!E66+FC_OTH_HH_CO_E!E66+FC_OTH_HH_RF_E!E66+FC_OTH_HH_WM_E!E66+FC_OTH_HH_DR_E!E66+FC_OTH_HH_DW_E!E66+FC_OTH_HH_TV_E!E66+FC_OTH_HH_IT_E!E66+FC_OTH_HH_LI_E!E66+FC_OTH_HH_OA_E!E66</f>
        <v>0</v>
      </c>
      <c r="F66" s="10">
        <f>FC_OTH_HH_SH_E!F66+FC_OTH_HH_SC_E!F66+FC_OTH_HH_WH_E!F66+FC_OTH_HH_CO_E!F66+FC_OTH_HH_RF_E!F66+FC_OTH_HH_WM_E!F66+FC_OTH_HH_DR_E!F66+FC_OTH_HH_DW_E!F66+FC_OTH_HH_TV_E!F66+FC_OTH_HH_IT_E!F66+FC_OTH_HH_LI_E!F66+FC_OTH_HH_OA_E!F66</f>
        <v>0</v>
      </c>
      <c r="G66" s="10">
        <f>FC_OTH_HH_SH_E!G66+FC_OTH_HH_SC_E!G66+FC_OTH_HH_WH_E!G66+FC_OTH_HH_CO_E!G66+FC_OTH_HH_RF_E!G66+FC_OTH_HH_WM_E!G66+FC_OTH_HH_DR_E!G66+FC_OTH_HH_DW_E!G66+FC_OTH_HH_TV_E!G66+FC_OTH_HH_IT_E!G66+FC_OTH_HH_LI_E!G66+FC_OTH_HH_OA_E!G66</f>
        <v>0</v>
      </c>
      <c r="H66" s="10">
        <f>FC_OTH_HH_SH_E!H66+FC_OTH_HH_SC_E!H66+FC_OTH_HH_WH_E!H66+FC_OTH_HH_CO_E!H66+FC_OTH_HH_RF_E!H66+FC_OTH_HH_WM_E!H66+FC_OTH_HH_DR_E!H66+FC_OTH_HH_DW_E!H66+FC_OTH_HH_TV_E!H66+FC_OTH_HH_IT_E!H66+FC_OTH_HH_LI_E!H66+FC_OTH_HH_OA_E!H66</f>
        <v>0</v>
      </c>
      <c r="I66" s="10">
        <f>FC_OTH_HH_SH_E!I66+FC_OTH_HH_SC_E!I66+FC_OTH_HH_WH_E!I66+FC_OTH_HH_CO_E!I66+FC_OTH_HH_RF_E!I66+FC_OTH_HH_WM_E!I66+FC_OTH_HH_DR_E!I66+FC_OTH_HH_DW_E!I66+FC_OTH_HH_TV_E!I66+FC_OTH_HH_IT_E!I66+FC_OTH_HH_LI_E!I66+FC_OTH_HH_OA_E!I66</f>
        <v>0</v>
      </c>
      <c r="J66" s="10">
        <f>FC_OTH_HH_SH_E!J66+FC_OTH_HH_SC_E!J66+FC_OTH_HH_WH_E!J66+FC_OTH_HH_CO_E!J66+FC_OTH_HH_RF_E!J66+FC_OTH_HH_WM_E!J66+FC_OTH_HH_DR_E!J66+FC_OTH_HH_DW_E!J66+FC_OTH_HH_TV_E!J66+FC_OTH_HH_IT_E!J66+FC_OTH_HH_LI_E!J66+FC_OTH_HH_OA_E!J66</f>
        <v>0</v>
      </c>
      <c r="K66" s="10">
        <f>FC_OTH_HH_SH_E!K66+FC_OTH_HH_SC_E!K66+FC_OTH_HH_WH_E!K66+FC_OTH_HH_CO_E!K66+FC_OTH_HH_RF_E!K66+FC_OTH_HH_WM_E!K66+FC_OTH_HH_DR_E!K66+FC_OTH_HH_DW_E!K66+FC_OTH_HH_TV_E!K66+FC_OTH_HH_IT_E!K66+FC_OTH_HH_LI_E!K66+FC_OTH_HH_OA_E!K66</f>
        <v>0</v>
      </c>
      <c r="L66" s="10">
        <f>FC_OTH_HH_SH_E!L66+FC_OTH_HH_SC_E!L66+FC_OTH_HH_WH_E!L66+FC_OTH_HH_CO_E!L66+FC_OTH_HH_RF_E!L66+FC_OTH_HH_WM_E!L66+FC_OTH_HH_DR_E!L66+FC_OTH_HH_DW_E!L66+FC_OTH_HH_TV_E!L66+FC_OTH_HH_IT_E!L66+FC_OTH_HH_LI_E!L66+FC_OTH_HH_OA_E!L66</f>
        <v>0</v>
      </c>
      <c r="M66" s="10">
        <f>FC_OTH_HH_SH_E!M66+FC_OTH_HH_SC_E!M66+FC_OTH_HH_WH_E!M66+FC_OTH_HH_CO_E!M66+FC_OTH_HH_RF_E!M66+FC_OTH_HH_WM_E!M66+FC_OTH_HH_DR_E!M66+FC_OTH_HH_DW_E!M66+FC_OTH_HH_TV_E!M66+FC_OTH_HH_IT_E!M66+FC_OTH_HH_LI_E!M66+FC_OTH_HH_OA_E!M66</f>
        <v>0</v>
      </c>
      <c r="N66" s="10">
        <f>FC_OTH_HH_SH_E!N66+FC_OTH_HH_SC_E!N66+FC_OTH_HH_WH_E!N66+FC_OTH_HH_CO_E!N66+FC_OTH_HH_RF_E!N66+FC_OTH_HH_WM_E!N66+FC_OTH_HH_DR_E!N66+FC_OTH_HH_DW_E!N66+FC_OTH_HH_TV_E!N66+FC_OTH_HH_IT_E!N66+FC_OTH_HH_LI_E!N66+FC_OTH_HH_OA_E!N66</f>
        <v>0</v>
      </c>
      <c r="O66" s="10">
        <f>FC_OTH_HH_SH_E!O66+FC_OTH_HH_SC_E!O66+FC_OTH_HH_WH_E!O66+FC_OTH_HH_CO_E!O66+FC_OTH_HH_RF_E!O66+FC_OTH_HH_WM_E!O66+FC_OTH_HH_DR_E!O66+FC_OTH_HH_DW_E!O66+FC_OTH_HH_TV_E!O66+FC_OTH_HH_IT_E!O66+FC_OTH_HH_LI_E!O66+FC_OTH_HH_OA_E!O66</f>
        <v>0</v>
      </c>
      <c r="P66" s="10">
        <f>FC_OTH_HH_SH_E!P66+FC_OTH_HH_SC_E!P66+FC_OTH_HH_WH_E!P66+FC_OTH_HH_CO_E!P66+FC_OTH_HH_RF_E!P66+FC_OTH_HH_WM_E!P66+FC_OTH_HH_DR_E!P66+FC_OTH_HH_DW_E!P66+FC_OTH_HH_TV_E!P66+FC_OTH_HH_IT_E!P66+FC_OTH_HH_LI_E!P66+FC_OTH_HH_OA_E!P66</f>
        <v>0</v>
      </c>
      <c r="Q66" s="10">
        <f>FC_OTH_HH_SH_E!Q66+FC_OTH_HH_SC_E!Q66+FC_OTH_HH_WH_E!Q66+FC_OTH_HH_CO_E!Q66+FC_OTH_HH_RF_E!Q66+FC_OTH_HH_WM_E!Q66+FC_OTH_HH_DR_E!Q66+FC_OTH_HH_DW_E!Q66+FC_OTH_HH_TV_E!Q66+FC_OTH_HH_IT_E!Q66+FC_OTH_HH_LI_E!Q66+FC_OTH_HH_OA_E!Q66</f>
        <v>0</v>
      </c>
      <c r="R66" s="10">
        <f>FC_OTH_HH_SH_E!R66+FC_OTH_HH_SC_E!R66+FC_OTH_HH_WH_E!R66+FC_OTH_HH_CO_E!R66+FC_OTH_HH_RF_E!R66+FC_OTH_HH_WM_E!R66+FC_OTH_HH_DR_E!R66+FC_OTH_HH_DW_E!R66+FC_OTH_HH_TV_E!R66+FC_OTH_HH_IT_E!R66+FC_OTH_HH_LI_E!R66+FC_OTH_HH_OA_E!R66</f>
        <v>0</v>
      </c>
      <c r="S66" s="10">
        <f>FC_OTH_HH_SH_E!S66+FC_OTH_HH_SC_E!S66+FC_OTH_HH_WH_E!S66+FC_OTH_HH_CO_E!S66+FC_OTH_HH_RF_E!S66+FC_OTH_HH_WM_E!S66+FC_OTH_HH_DR_E!S66+FC_OTH_HH_DW_E!S66+FC_OTH_HH_TV_E!S66+FC_OTH_HH_IT_E!S66+FC_OTH_HH_LI_E!S66+FC_OTH_HH_OA_E!S66</f>
        <v>0</v>
      </c>
      <c r="T66" s="10">
        <f>FC_OTH_HH_SH_E!T66+FC_OTH_HH_SC_E!T66+FC_OTH_HH_WH_E!T66+FC_OTH_HH_CO_E!T66+FC_OTH_HH_RF_E!T66+FC_OTH_HH_WM_E!T66+FC_OTH_HH_DR_E!T66+FC_OTH_HH_DW_E!T66+FC_OTH_HH_TV_E!T66+FC_OTH_HH_IT_E!T66+FC_OTH_HH_LI_E!T66+FC_OTH_HH_OA_E!T66</f>
        <v>0</v>
      </c>
      <c r="U66" s="10">
        <f>FC_OTH_HH_SH_E!U66+FC_OTH_HH_SC_E!U66+FC_OTH_HH_WH_E!U66+FC_OTH_HH_CO_E!U66+FC_OTH_HH_RF_E!U66+FC_OTH_HH_WM_E!U66+FC_OTH_HH_DR_E!U66+FC_OTH_HH_DW_E!U66+FC_OTH_HH_TV_E!U66+FC_OTH_HH_IT_E!U66+FC_OTH_HH_LI_E!U66+FC_OTH_HH_OA_E!U66</f>
        <v>0</v>
      </c>
      <c r="V66" s="10">
        <f>FC_OTH_HH_SH_E!V66+FC_OTH_HH_SC_E!V66+FC_OTH_HH_WH_E!V66+FC_OTH_HH_CO_E!V66+FC_OTH_HH_RF_E!V66+FC_OTH_HH_WM_E!V66+FC_OTH_HH_DR_E!V66+FC_OTH_HH_DW_E!V66+FC_OTH_HH_TV_E!V66+FC_OTH_HH_IT_E!V66+FC_OTH_HH_LI_E!V66+FC_OTH_HH_OA_E!V66</f>
        <v>0</v>
      </c>
      <c r="W66" s="10">
        <f>FC_OTH_HH_SH_E!W66+FC_OTH_HH_SC_E!W66+FC_OTH_HH_WH_E!W66+FC_OTH_HH_CO_E!W66+FC_OTH_HH_RF_E!W66+FC_OTH_HH_WM_E!W66+FC_OTH_HH_DR_E!W66+FC_OTH_HH_DW_E!W66+FC_OTH_HH_TV_E!W66+FC_OTH_HH_IT_E!W66+FC_OTH_HH_LI_E!W66+FC_OTH_HH_OA_E!W66</f>
        <v>0</v>
      </c>
      <c r="X66" s="10">
        <f>FC_OTH_HH_SH_E!X66+FC_OTH_HH_SC_E!X66+FC_OTH_HH_WH_E!X66+FC_OTH_HH_CO_E!X66+FC_OTH_HH_RF_E!X66+FC_OTH_HH_WM_E!X66+FC_OTH_HH_DR_E!X66+FC_OTH_HH_DW_E!X66+FC_OTH_HH_TV_E!X66+FC_OTH_HH_IT_E!X66+FC_OTH_HH_LI_E!X66+FC_OTH_HH_OA_E!X66</f>
        <v>0</v>
      </c>
    </row>
    <row r="67" spans="1:24" ht="11.25" customHeight="1" x14ac:dyDescent="0.2">
      <c r="A67" s="42" t="s">
        <v>121</v>
      </c>
      <c r="B67" s="9" t="s">
        <v>122</v>
      </c>
      <c r="C67" s="10">
        <f>FC_OTH_HH_SH_E!C67+FC_OTH_HH_SC_E!C67+FC_OTH_HH_WH_E!C67+FC_OTH_HH_CO_E!C67+FC_OTH_HH_RF_E!C67+FC_OTH_HH_WM_E!C67+FC_OTH_HH_DR_E!C67+FC_OTH_HH_DW_E!C67+FC_OTH_HH_TV_E!C67+FC_OTH_HH_IT_E!C67+FC_OTH_HH_LI_E!C67+FC_OTH_HH_OA_E!C67</f>
        <v>0</v>
      </c>
      <c r="D67" s="10">
        <f>FC_OTH_HH_SH_E!D67+FC_OTH_HH_SC_E!D67+FC_OTH_HH_WH_E!D67+FC_OTH_HH_CO_E!D67+FC_OTH_HH_RF_E!D67+FC_OTH_HH_WM_E!D67+FC_OTH_HH_DR_E!D67+FC_OTH_HH_DW_E!D67+FC_OTH_HH_TV_E!D67+FC_OTH_HH_IT_E!D67+FC_OTH_HH_LI_E!D67+FC_OTH_HH_OA_E!D67</f>
        <v>0</v>
      </c>
      <c r="E67" s="10">
        <f>FC_OTH_HH_SH_E!E67+FC_OTH_HH_SC_E!E67+FC_OTH_HH_WH_E!E67+FC_OTH_HH_CO_E!E67+FC_OTH_HH_RF_E!E67+FC_OTH_HH_WM_E!E67+FC_OTH_HH_DR_E!E67+FC_OTH_HH_DW_E!E67+FC_OTH_HH_TV_E!E67+FC_OTH_HH_IT_E!E67+FC_OTH_HH_LI_E!E67+FC_OTH_HH_OA_E!E67</f>
        <v>0</v>
      </c>
      <c r="F67" s="10">
        <f>FC_OTH_HH_SH_E!F67+FC_OTH_HH_SC_E!F67+FC_OTH_HH_WH_E!F67+FC_OTH_HH_CO_E!F67+FC_OTH_HH_RF_E!F67+FC_OTH_HH_WM_E!F67+FC_OTH_HH_DR_E!F67+FC_OTH_HH_DW_E!F67+FC_OTH_HH_TV_E!F67+FC_OTH_HH_IT_E!F67+FC_OTH_HH_LI_E!F67+FC_OTH_HH_OA_E!F67</f>
        <v>0</v>
      </c>
      <c r="G67" s="10">
        <f>FC_OTH_HH_SH_E!G67+FC_OTH_HH_SC_E!G67+FC_OTH_HH_WH_E!G67+FC_OTH_HH_CO_E!G67+FC_OTH_HH_RF_E!G67+FC_OTH_HH_WM_E!G67+FC_OTH_HH_DR_E!G67+FC_OTH_HH_DW_E!G67+FC_OTH_HH_TV_E!G67+FC_OTH_HH_IT_E!G67+FC_OTH_HH_LI_E!G67+FC_OTH_HH_OA_E!G67</f>
        <v>0</v>
      </c>
      <c r="H67" s="10">
        <f>FC_OTH_HH_SH_E!H67+FC_OTH_HH_SC_E!H67+FC_OTH_HH_WH_E!H67+FC_OTH_HH_CO_E!H67+FC_OTH_HH_RF_E!H67+FC_OTH_HH_WM_E!H67+FC_OTH_HH_DR_E!H67+FC_OTH_HH_DW_E!H67+FC_OTH_HH_TV_E!H67+FC_OTH_HH_IT_E!H67+FC_OTH_HH_LI_E!H67+FC_OTH_HH_OA_E!H67</f>
        <v>0</v>
      </c>
      <c r="I67" s="10">
        <f>FC_OTH_HH_SH_E!I67+FC_OTH_HH_SC_E!I67+FC_OTH_HH_WH_E!I67+FC_OTH_HH_CO_E!I67+FC_OTH_HH_RF_E!I67+FC_OTH_HH_WM_E!I67+FC_OTH_HH_DR_E!I67+FC_OTH_HH_DW_E!I67+FC_OTH_HH_TV_E!I67+FC_OTH_HH_IT_E!I67+FC_OTH_HH_LI_E!I67+FC_OTH_HH_OA_E!I67</f>
        <v>0</v>
      </c>
      <c r="J67" s="10">
        <f>FC_OTH_HH_SH_E!J67+FC_OTH_HH_SC_E!J67+FC_OTH_HH_WH_E!J67+FC_OTH_HH_CO_E!J67+FC_OTH_HH_RF_E!J67+FC_OTH_HH_WM_E!J67+FC_OTH_HH_DR_E!J67+FC_OTH_HH_DW_E!J67+FC_OTH_HH_TV_E!J67+FC_OTH_HH_IT_E!J67+FC_OTH_HH_LI_E!J67+FC_OTH_HH_OA_E!J67</f>
        <v>0</v>
      </c>
      <c r="K67" s="10">
        <f>FC_OTH_HH_SH_E!K67+FC_OTH_HH_SC_E!K67+FC_OTH_HH_WH_E!K67+FC_OTH_HH_CO_E!K67+FC_OTH_HH_RF_E!K67+FC_OTH_HH_WM_E!K67+FC_OTH_HH_DR_E!K67+FC_OTH_HH_DW_E!K67+FC_OTH_HH_TV_E!K67+FC_OTH_HH_IT_E!K67+FC_OTH_HH_LI_E!K67+FC_OTH_HH_OA_E!K67</f>
        <v>0</v>
      </c>
      <c r="L67" s="10">
        <f>FC_OTH_HH_SH_E!L67+FC_OTH_HH_SC_E!L67+FC_OTH_HH_WH_E!L67+FC_OTH_HH_CO_E!L67+FC_OTH_HH_RF_E!L67+FC_OTH_HH_WM_E!L67+FC_OTH_HH_DR_E!L67+FC_OTH_HH_DW_E!L67+FC_OTH_HH_TV_E!L67+FC_OTH_HH_IT_E!L67+FC_OTH_HH_LI_E!L67+FC_OTH_HH_OA_E!L67</f>
        <v>0</v>
      </c>
      <c r="M67" s="10">
        <f>FC_OTH_HH_SH_E!M67+FC_OTH_HH_SC_E!M67+FC_OTH_HH_WH_E!M67+FC_OTH_HH_CO_E!M67+FC_OTH_HH_RF_E!M67+FC_OTH_HH_WM_E!M67+FC_OTH_HH_DR_E!M67+FC_OTH_HH_DW_E!M67+FC_OTH_HH_TV_E!M67+FC_OTH_HH_IT_E!M67+FC_OTH_HH_LI_E!M67+FC_OTH_HH_OA_E!M67</f>
        <v>0</v>
      </c>
      <c r="N67" s="10">
        <f>FC_OTH_HH_SH_E!N67+FC_OTH_HH_SC_E!N67+FC_OTH_HH_WH_E!N67+FC_OTH_HH_CO_E!N67+FC_OTH_HH_RF_E!N67+FC_OTH_HH_WM_E!N67+FC_OTH_HH_DR_E!N67+FC_OTH_HH_DW_E!N67+FC_OTH_HH_TV_E!N67+FC_OTH_HH_IT_E!N67+FC_OTH_HH_LI_E!N67+FC_OTH_HH_OA_E!N67</f>
        <v>0</v>
      </c>
      <c r="O67" s="10">
        <f>FC_OTH_HH_SH_E!O67+FC_OTH_HH_SC_E!O67+FC_OTH_HH_WH_E!O67+FC_OTH_HH_CO_E!O67+FC_OTH_HH_RF_E!O67+FC_OTH_HH_WM_E!O67+FC_OTH_HH_DR_E!O67+FC_OTH_HH_DW_E!O67+FC_OTH_HH_TV_E!O67+FC_OTH_HH_IT_E!O67+FC_OTH_HH_LI_E!O67+FC_OTH_HH_OA_E!O67</f>
        <v>0</v>
      </c>
      <c r="P67" s="10">
        <f>FC_OTH_HH_SH_E!P67+FC_OTH_HH_SC_E!P67+FC_OTH_HH_WH_E!P67+FC_OTH_HH_CO_E!P67+FC_OTH_HH_RF_E!P67+FC_OTH_HH_WM_E!P67+FC_OTH_HH_DR_E!P67+FC_OTH_HH_DW_E!P67+FC_OTH_HH_TV_E!P67+FC_OTH_HH_IT_E!P67+FC_OTH_HH_LI_E!P67+FC_OTH_HH_OA_E!P67</f>
        <v>0</v>
      </c>
      <c r="Q67" s="10">
        <f>FC_OTH_HH_SH_E!Q67+FC_OTH_HH_SC_E!Q67+FC_OTH_HH_WH_E!Q67+FC_OTH_HH_CO_E!Q67+FC_OTH_HH_RF_E!Q67+FC_OTH_HH_WM_E!Q67+FC_OTH_HH_DR_E!Q67+FC_OTH_HH_DW_E!Q67+FC_OTH_HH_TV_E!Q67+FC_OTH_HH_IT_E!Q67+FC_OTH_HH_LI_E!Q67+FC_OTH_HH_OA_E!Q67</f>
        <v>0</v>
      </c>
      <c r="R67" s="10">
        <f>FC_OTH_HH_SH_E!R67+FC_OTH_HH_SC_E!R67+FC_OTH_HH_WH_E!R67+FC_OTH_HH_CO_E!R67+FC_OTH_HH_RF_E!R67+FC_OTH_HH_WM_E!R67+FC_OTH_HH_DR_E!R67+FC_OTH_HH_DW_E!R67+FC_OTH_HH_TV_E!R67+FC_OTH_HH_IT_E!R67+FC_OTH_HH_LI_E!R67+FC_OTH_HH_OA_E!R67</f>
        <v>0</v>
      </c>
      <c r="S67" s="10">
        <f>FC_OTH_HH_SH_E!S67+FC_OTH_HH_SC_E!S67+FC_OTH_HH_WH_E!S67+FC_OTH_HH_CO_E!S67+FC_OTH_HH_RF_E!S67+FC_OTH_HH_WM_E!S67+FC_OTH_HH_DR_E!S67+FC_OTH_HH_DW_E!S67+FC_OTH_HH_TV_E!S67+FC_OTH_HH_IT_E!S67+FC_OTH_HH_LI_E!S67+FC_OTH_HH_OA_E!S67</f>
        <v>0</v>
      </c>
      <c r="T67" s="10">
        <f>FC_OTH_HH_SH_E!T67+FC_OTH_HH_SC_E!T67+FC_OTH_HH_WH_E!T67+FC_OTH_HH_CO_E!T67+FC_OTH_HH_RF_E!T67+FC_OTH_HH_WM_E!T67+FC_OTH_HH_DR_E!T67+FC_OTH_HH_DW_E!T67+FC_OTH_HH_TV_E!T67+FC_OTH_HH_IT_E!T67+FC_OTH_HH_LI_E!T67+FC_OTH_HH_OA_E!T67</f>
        <v>0</v>
      </c>
      <c r="U67" s="10">
        <f>FC_OTH_HH_SH_E!U67+FC_OTH_HH_SC_E!U67+FC_OTH_HH_WH_E!U67+FC_OTH_HH_CO_E!U67+FC_OTH_HH_RF_E!U67+FC_OTH_HH_WM_E!U67+FC_OTH_HH_DR_E!U67+FC_OTH_HH_DW_E!U67+FC_OTH_HH_TV_E!U67+FC_OTH_HH_IT_E!U67+FC_OTH_HH_LI_E!U67+FC_OTH_HH_OA_E!U67</f>
        <v>0</v>
      </c>
      <c r="V67" s="10">
        <f>FC_OTH_HH_SH_E!V67+FC_OTH_HH_SC_E!V67+FC_OTH_HH_WH_E!V67+FC_OTH_HH_CO_E!V67+FC_OTH_HH_RF_E!V67+FC_OTH_HH_WM_E!V67+FC_OTH_HH_DR_E!V67+FC_OTH_HH_DW_E!V67+FC_OTH_HH_TV_E!V67+FC_OTH_HH_IT_E!V67+FC_OTH_HH_LI_E!V67+FC_OTH_HH_OA_E!V67</f>
        <v>0</v>
      </c>
      <c r="W67" s="10">
        <f>FC_OTH_HH_SH_E!W67+FC_OTH_HH_SC_E!W67+FC_OTH_HH_WH_E!W67+FC_OTH_HH_CO_E!W67+FC_OTH_HH_RF_E!W67+FC_OTH_HH_WM_E!W67+FC_OTH_HH_DR_E!W67+FC_OTH_HH_DW_E!W67+FC_OTH_HH_TV_E!W67+FC_OTH_HH_IT_E!W67+FC_OTH_HH_LI_E!W67+FC_OTH_HH_OA_E!W67</f>
        <v>0</v>
      </c>
      <c r="X67" s="10">
        <f>FC_OTH_HH_SH_E!X67+FC_OTH_HH_SC_E!X67+FC_OTH_HH_WH_E!X67+FC_OTH_HH_CO_E!X67+FC_OTH_HH_RF_E!X67+FC_OTH_HH_WM_E!X67+FC_OTH_HH_DR_E!X67+FC_OTH_HH_DW_E!X67+FC_OTH_HH_TV_E!X67+FC_OTH_HH_IT_E!X67+FC_OTH_HH_LI_E!X67+FC_OTH_HH_OA_E!X67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FC_OTH_HH_SH_E!C68+FC_OTH_HH_SC_E!C68+FC_OTH_HH_WH_E!C68+FC_OTH_HH_CO_E!C68+FC_OTH_HH_RF_E!C68+FC_OTH_HH_WM_E!C68+FC_OTH_HH_DR_E!C68+FC_OTH_HH_DW_E!C68+FC_OTH_HH_TV_E!C68+FC_OTH_HH_IT_E!C68+FC_OTH_HH_LI_E!C68+FC_OTH_HH_OA_E!C68</f>
        <v>0</v>
      </c>
      <c r="D68" s="10">
        <f>FC_OTH_HH_SH_E!D68+FC_OTH_HH_SC_E!D68+FC_OTH_HH_WH_E!D68+FC_OTH_HH_CO_E!D68+FC_OTH_HH_RF_E!D68+FC_OTH_HH_WM_E!D68+FC_OTH_HH_DR_E!D68+FC_OTH_HH_DW_E!D68+FC_OTH_HH_TV_E!D68+FC_OTH_HH_IT_E!D68+FC_OTH_HH_LI_E!D68+FC_OTH_HH_OA_E!D68</f>
        <v>0</v>
      </c>
      <c r="E68" s="10">
        <f>FC_OTH_HH_SH_E!E68+FC_OTH_HH_SC_E!E68+FC_OTH_HH_WH_E!E68+FC_OTH_HH_CO_E!E68+FC_OTH_HH_RF_E!E68+FC_OTH_HH_WM_E!E68+FC_OTH_HH_DR_E!E68+FC_OTH_HH_DW_E!E68+FC_OTH_HH_TV_E!E68+FC_OTH_HH_IT_E!E68+FC_OTH_HH_LI_E!E68+FC_OTH_HH_OA_E!E68</f>
        <v>0</v>
      </c>
      <c r="F68" s="10">
        <f>FC_OTH_HH_SH_E!F68+FC_OTH_HH_SC_E!F68+FC_OTH_HH_WH_E!F68+FC_OTH_HH_CO_E!F68+FC_OTH_HH_RF_E!F68+FC_OTH_HH_WM_E!F68+FC_OTH_HH_DR_E!F68+FC_OTH_HH_DW_E!F68+FC_OTH_HH_TV_E!F68+FC_OTH_HH_IT_E!F68+FC_OTH_HH_LI_E!F68+FC_OTH_HH_OA_E!F68</f>
        <v>0</v>
      </c>
      <c r="G68" s="10">
        <f>FC_OTH_HH_SH_E!G68+FC_OTH_HH_SC_E!G68+FC_OTH_HH_WH_E!G68+FC_OTH_HH_CO_E!G68+FC_OTH_HH_RF_E!G68+FC_OTH_HH_WM_E!G68+FC_OTH_HH_DR_E!G68+FC_OTH_HH_DW_E!G68+FC_OTH_HH_TV_E!G68+FC_OTH_HH_IT_E!G68+FC_OTH_HH_LI_E!G68+FC_OTH_HH_OA_E!G68</f>
        <v>0</v>
      </c>
      <c r="H68" s="10">
        <f>FC_OTH_HH_SH_E!H68+FC_OTH_HH_SC_E!H68+FC_OTH_HH_WH_E!H68+FC_OTH_HH_CO_E!H68+FC_OTH_HH_RF_E!H68+FC_OTH_HH_WM_E!H68+FC_OTH_HH_DR_E!H68+FC_OTH_HH_DW_E!H68+FC_OTH_HH_TV_E!H68+FC_OTH_HH_IT_E!H68+FC_OTH_HH_LI_E!H68+FC_OTH_HH_OA_E!H68</f>
        <v>0</v>
      </c>
      <c r="I68" s="10">
        <f>FC_OTH_HH_SH_E!I68+FC_OTH_HH_SC_E!I68+FC_OTH_HH_WH_E!I68+FC_OTH_HH_CO_E!I68+FC_OTH_HH_RF_E!I68+FC_OTH_HH_WM_E!I68+FC_OTH_HH_DR_E!I68+FC_OTH_HH_DW_E!I68+FC_OTH_HH_TV_E!I68+FC_OTH_HH_IT_E!I68+FC_OTH_HH_LI_E!I68+FC_OTH_HH_OA_E!I68</f>
        <v>0</v>
      </c>
      <c r="J68" s="10">
        <f>FC_OTH_HH_SH_E!J68+FC_OTH_HH_SC_E!J68+FC_OTH_HH_WH_E!J68+FC_OTH_HH_CO_E!J68+FC_OTH_HH_RF_E!J68+FC_OTH_HH_WM_E!J68+FC_OTH_HH_DR_E!J68+FC_OTH_HH_DW_E!J68+FC_OTH_HH_TV_E!J68+FC_OTH_HH_IT_E!J68+FC_OTH_HH_LI_E!J68+FC_OTH_HH_OA_E!J68</f>
        <v>0</v>
      </c>
      <c r="K68" s="10">
        <f>FC_OTH_HH_SH_E!K68+FC_OTH_HH_SC_E!K68+FC_OTH_HH_WH_E!K68+FC_OTH_HH_CO_E!K68+FC_OTH_HH_RF_E!K68+FC_OTH_HH_WM_E!K68+FC_OTH_HH_DR_E!K68+FC_OTH_HH_DW_E!K68+FC_OTH_HH_TV_E!K68+FC_OTH_HH_IT_E!K68+FC_OTH_HH_LI_E!K68+FC_OTH_HH_OA_E!K68</f>
        <v>0</v>
      </c>
      <c r="L68" s="10">
        <f>FC_OTH_HH_SH_E!L68+FC_OTH_HH_SC_E!L68+FC_OTH_HH_WH_E!L68+FC_OTH_HH_CO_E!L68+FC_OTH_HH_RF_E!L68+FC_OTH_HH_WM_E!L68+FC_OTH_HH_DR_E!L68+FC_OTH_HH_DW_E!L68+FC_OTH_HH_TV_E!L68+FC_OTH_HH_IT_E!L68+FC_OTH_HH_LI_E!L68+FC_OTH_HH_OA_E!L68</f>
        <v>0</v>
      </c>
      <c r="M68" s="10">
        <f>FC_OTH_HH_SH_E!M68+FC_OTH_HH_SC_E!M68+FC_OTH_HH_WH_E!M68+FC_OTH_HH_CO_E!M68+FC_OTH_HH_RF_E!M68+FC_OTH_HH_WM_E!M68+FC_OTH_HH_DR_E!M68+FC_OTH_HH_DW_E!M68+FC_OTH_HH_TV_E!M68+FC_OTH_HH_IT_E!M68+FC_OTH_HH_LI_E!M68+FC_OTH_HH_OA_E!M68</f>
        <v>0</v>
      </c>
      <c r="N68" s="10">
        <f>FC_OTH_HH_SH_E!N68+FC_OTH_HH_SC_E!N68+FC_OTH_HH_WH_E!N68+FC_OTH_HH_CO_E!N68+FC_OTH_HH_RF_E!N68+FC_OTH_HH_WM_E!N68+FC_OTH_HH_DR_E!N68+FC_OTH_HH_DW_E!N68+FC_OTH_HH_TV_E!N68+FC_OTH_HH_IT_E!N68+FC_OTH_HH_LI_E!N68+FC_OTH_HH_OA_E!N68</f>
        <v>0</v>
      </c>
      <c r="O68" s="10">
        <f>FC_OTH_HH_SH_E!O68+FC_OTH_HH_SC_E!O68+FC_OTH_HH_WH_E!O68+FC_OTH_HH_CO_E!O68+FC_OTH_HH_RF_E!O68+FC_OTH_HH_WM_E!O68+FC_OTH_HH_DR_E!O68+FC_OTH_HH_DW_E!O68+FC_OTH_HH_TV_E!O68+FC_OTH_HH_IT_E!O68+FC_OTH_HH_LI_E!O68+FC_OTH_HH_OA_E!O68</f>
        <v>0</v>
      </c>
      <c r="P68" s="10">
        <f>FC_OTH_HH_SH_E!P68+FC_OTH_HH_SC_E!P68+FC_OTH_HH_WH_E!P68+FC_OTH_HH_CO_E!P68+FC_OTH_HH_RF_E!P68+FC_OTH_HH_WM_E!P68+FC_OTH_HH_DR_E!P68+FC_OTH_HH_DW_E!P68+FC_OTH_HH_TV_E!P68+FC_OTH_HH_IT_E!P68+FC_OTH_HH_LI_E!P68+FC_OTH_HH_OA_E!P68</f>
        <v>0</v>
      </c>
      <c r="Q68" s="10">
        <f>FC_OTH_HH_SH_E!Q68+FC_OTH_HH_SC_E!Q68+FC_OTH_HH_WH_E!Q68+FC_OTH_HH_CO_E!Q68+FC_OTH_HH_RF_E!Q68+FC_OTH_HH_WM_E!Q68+FC_OTH_HH_DR_E!Q68+FC_OTH_HH_DW_E!Q68+FC_OTH_HH_TV_E!Q68+FC_OTH_HH_IT_E!Q68+FC_OTH_HH_LI_E!Q68+FC_OTH_HH_OA_E!Q68</f>
        <v>0</v>
      </c>
      <c r="R68" s="10">
        <f>FC_OTH_HH_SH_E!R68+FC_OTH_HH_SC_E!R68+FC_OTH_HH_WH_E!R68+FC_OTH_HH_CO_E!R68+FC_OTH_HH_RF_E!R68+FC_OTH_HH_WM_E!R68+FC_OTH_HH_DR_E!R68+FC_OTH_HH_DW_E!R68+FC_OTH_HH_TV_E!R68+FC_OTH_HH_IT_E!R68+FC_OTH_HH_LI_E!R68+FC_OTH_HH_OA_E!R68</f>
        <v>0</v>
      </c>
      <c r="S68" s="10">
        <f>FC_OTH_HH_SH_E!S68+FC_OTH_HH_SC_E!S68+FC_OTH_HH_WH_E!S68+FC_OTH_HH_CO_E!S68+FC_OTH_HH_RF_E!S68+FC_OTH_HH_WM_E!S68+FC_OTH_HH_DR_E!S68+FC_OTH_HH_DW_E!S68+FC_OTH_HH_TV_E!S68+FC_OTH_HH_IT_E!S68+FC_OTH_HH_LI_E!S68+FC_OTH_HH_OA_E!S68</f>
        <v>0</v>
      </c>
      <c r="T68" s="10">
        <f>FC_OTH_HH_SH_E!T68+FC_OTH_HH_SC_E!T68+FC_OTH_HH_WH_E!T68+FC_OTH_HH_CO_E!T68+FC_OTH_HH_RF_E!T68+FC_OTH_HH_WM_E!T68+FC_OTH_HH_DR_E!T68+FC_OTH_HH_DW_E!T68+FC_OTH_HH_TV_E!T68+FC_OTH_HH_IT_E!T68+FC_OTH_HH_LI_E!T68+FC_OTH_HH_OA_E!T68</f>
        <v>0</v>
      </c>
      <c r="U68" s="10">
        <f>FC_OTH_HH_SH_E!U68+FC_OTH_HH_SC_E!U68+FC_OTH_HH_WH_E!U68+FC_OTH_HH_CO_E!U68+FC_OTH_HH_RF_E!U68+FC_OTH_HH_WM_E!U68+FC_OTH_HH_DR_E!U68+FC_OTH_HH_DW_E!U68+FC_OTH_HH_TV_E!U68+FC_OTH_HH_IT_E!U68+FC_OTH_HH_LI_E!U68+FC_OTH_HH_OA_E!U68</f>
        <v>0</v>
      </c>
      <c r="V68" s="10">
        <f>FC_OTH_HH_SH_E!V68+FC_OTH_HH_SC_E!V68+FC_OTH_HH_WH_E!V68+FC_OTH_HH_CO_E!V68+FC_OTH_HH_RF_E!V68+FC_OTH_HH_WM_E!V68+FC_OTH_HH_DR_E!V68+FC_OTH_HH_DW_E!V68+FC_OTH_HH_TV_E!V68+FC_OTH_HH_IT_E!V68+FC_OTH_HH_LI_E!V68+FC_OTH_HH_OA_E!V68</f>
        <v>0</v>
      </c>
      <c r="W68" s="10">
        <f>FC_OTH_HH_SH_E!W68+FC_OTH_HH_SC_E!W68+FC_OTH_HH_WH_E!W68+FC_OTH_HH_CO_E!W68+FC_OTH_HH_RF_E!W68+FC_OTH_HH_WM_E!W68+FC_OTH_HH_DR_E!W68+FC_OTH_HH_DW_E!W68+FC_OTH_HH_TV_E!W68+FC_OTH_HH_IT_E!W68+FC_OTH_HH_LI_E!W68+FC_OTH_HH_OA_E!W68</f>
        <v>0</v>
      </c>
      <c r="X68" s="10">
        <f>FC_OTH_HH_SH_E!X68+FC_OTH_HH_SC_E!X68+FC_OTH_HH_WH_E!X68+FC_OTH_HH_CO_E!X68+FC_OTH_HH_RF_E!X68+FC_OTH_HH_WM_E!X68+FC_OTH_HH_DR_E!X68+FC_OTH_HH_DW_E!X68+FC_OTH_HH_TV_E!X68+FC_OTH_HH_IT_E!X68+FC_OTH_HH_LI_E!X68+FC_OTH_HH_OA_E!X68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FC_OTH_HH_SH_E!C69+FC_OTH_HH_SC_E!C69+FC_OTH_HH_WH_E!C69+FC_OTH_HH_CO_E!C69+FC_OTH_HH_RF_E!C69+FC_OTH_HH_WM_E!C69+FC_OTH_HH_DR_E!C69+FC_OTH_HH_DW_E!C69+FC_OTH_HH_TV_E!C69+FC_OTH_HH_IT_E!C69+FC_OTH_HH_LI_E!C69+FC_OTH_HH_OA_E!C69</f>
        <v>0</v>
      </c>
      <c r="D69" s="10">
        <f>FC_OTH_HH_SH_E!D69+FC_OTH_HH_SC_E!D69+FC_OTH_HH_WH_E!D69+FC_OTH_HH_CO_E!D69+FC_OTH_HH_RF_E!D69+FC_OTH_HH_WM_E!D69+FC_OTH_HH_DR_E!D69+FC_OTH_HH_DW_E!D69+FC_OTH_HH_TV_E!D69+FC_OTH_HH_IT_E!D69+FC_OTH_HH_LI_E!D69+FC_OTH_HH_OA_E!D69</f>
        <v>0</v>
      </c>
      <c r="E69" s="10">
        <f>FC_OTH_HH_SH_E!E69+FC_OTH_HH_SC_E!E69+FC_OTH_HH_WH_E!E69+FC_OTH_HH_CO_E!E69+FC_OTH_HH_RF_E!E69+FC_OTH_HH_WM_E!E69+FC_OTH_HH_DR_E!E69+FC_OTH_HH_DW_E!E69+FC_OTH_HH_TV_E!E69+FC_OTH_HH_IT_E!E69+FC_OTH_HH_LI_E!E69+FC_OTH_HH_OA_E!E69</f>
        <v>0</v>
      </c>
      <c r="F69" s="10">
        <f>FC_OTH_HH_SH_E!F69+FC_OTH_HH_SC_E!F69+FC_OTH_HH_WH_E!F69+FC_OTH_HH_CO_E!F69+FC_OTH_HH_RF_E!F69+FC_OTH_HH_WM_E!F69+FC_OTH_HH_DR_E!F69+FC_OTH_HH_DW_E!F69+FC_OTH_HH_TV_E!F69+FC_OTH_HH_IT_E!F69+FC_OTH_HH_LI_E!F69+FC_OTH_HH_OA_E!F69</f>
        <v>0</v>
      </c>
      <c r="G69" s="10">
        <f>FC_OTH_HH_SH_E!G69+FC_OTH_HH_SC_E!G69+FC_OTH_HH_WH_E!G69+FC_OTH_HH_CO_E!G69+FC_OTH_HH_RF_E!G69+FC_OTH_HH_WM_E!G69+FC_OTH_HH_DR_E!G69+FC_OTH_HH_DW_E!G69+FC_OTH_HH_TV_E!G69+FC_OTH_HH_IT_E!G69+FC_OTH_HH_LI_E!G69+FC_OTH_HH_OA_E!G69</f>
        <v>0</v>
      </c>
      <c r="H69" s="10">
        <f>FC_OTH_HH_SH_E!H69+FC_OTH_HH_SC_E!H69+FC_OTH_HH_WH_E!H69+FC_OTH_HH_CO_E!H69+FC_OTH_HH_RF_E!H69+FC_OTH_HH_WM_E!H69+FC_OTH_HH_DR_E!H69+FC_OTH_HH_DW_E!H69+FC_OTH_HH_TV_E!H69+FC_OTH_HH_IT_E!H69+FC_OTH_HH_LI_E!H69+FC_OTH_HH_OA_E!H69</f>
        <v>0</v>
      </c>
      <c r="I69" s="10">
        <f>FC_OTH_HH_SH_E!I69+FC_OTH_HH_SC_E!I69+FC_OTH_HH_WH_E!I69+FC_OTH_HH_CO_E!I69+FC_OTH_HH_RF_E!I69+FC_OTH_HH_WM_E!I69+FC_OTH_HH_DR_E!I69+FC_OTH_HH_DW_E!I69+FC_OTH_HH_TV_E!I69+FC_OTH_HH_IT_E!I69+FC_OTH_HH_LI_E!I69+FC_OTH_HH_OA_E!I69</f>
        <v>0</v>
      </c>
      <c r="J69" s="10">
        <f>FC_OTH_HH_SH_E!J69+FC_OTH_HH_SC_E!J69+FC_OTH_HH_WH_E!J69+FC_OTH_HH_CO_E!J69+FC_OTH_HH_RF_E!J69+FC_OTH_HH_WM_E!J69+FC_OTH_HH_DR_E!J69+FC_OTH_HH_DW_E!J69+FC_OTH_HH_TV_E!J69+FC_OTH_HH_IT_E!J69+FC_OTH_HH_LI_E!J69+FC_OTH_HH_OA_E!J69</f>
        <v>0</v>
      </c>
      <c r="K69" s="10">
        <f>FC_OTH_HH_SH_E!K69+FC_OTH_HH_SC_E!K69+FC_OTH_HH_WH_E!K69+FC_OTH_HH_CO_E!K69+FC_OTH_HH_RF_E!K69+FC_OTH_HH_WM_E!K69+FC_OTH_HH_DR_E!K69+FC_OTH_HH_DW_E!K69+FC_OTH_HH_TV_E!K69+FC_OTH_HH_IT_E!K69+FC_OTH_HH_LI_E!K69+FC_OTH_HH_OA_E!K69</f>
        <v>0</v>
      </c>
      <c r="L69" s="10">
        <f>FC_OTH_HH_SH_E!L69+FC_OTH_HH_SC_E!L69+FC_OTH_HH_WH_E!L69+FC_OTH_HH_CO_E!L69+FC_OTH_HH_RF_E!L69+FC_OTH_HH_WM_E!L69+FC_OTH_HH_DR_E!L69+FC_OTH_HH_DW_E!L69+FC_OTH_HH_TV_E!L69+FC_OTH_HH_IT_E!L69+FC_OTH_HH_LI_E!L69+FC_OTH_HH_OA_E!L69</f>
        <v>0</v>
      </c>
      <c r="M69" s="10">
        <f>FC_OTH_HH_SH_E!M69+FC_OTH_HH_SC_E!M69+FC_OTH_HH_WH_E!M69+FC_OTH_HH_CO_E!M69+FC_OTH_HH_RF_E!M69+FC_OTH_HH_WM_E!M69+FC_OTH_HH_DR_E!M69+FC_OTH_HH_DW_E!M69+FC_OTH_HH_TV_E!M69+FC_OTH_HH_IT_E!M69+FC_OTH_HH_LI_E!M69+FC_OTH_HH_OA_E!M69</f>
        <v>0</v>
      </c>
      <c r="N69" s="10">
        <f>FC_OTH_HH_SH_E!N69+FC_OTH_HH_SC_E!N69+FC_OTH_HH_WH_E!N69+FC_OTH_HH_CO_E!N69+FC_OTH_HH_RF_E!N69+FC_OTH_HH_WM_E!N69+FC_OTH_HH_DR_E!N69+FC_OTH_HH_DW_E!N69+FC_OTH_HH_TV_E!N69+FC_OTH_HH_IT_E!N69+FC_OTH_HH_LI_E!N69+FC_OTH_HH_OA_E!N69</f>
        <v>0</v>
      </c>
      <c r="O69" s="10">
        <f>FC_OTH_HH_SH_E!O69+FC_OTH_HH_SC_E!O69+FC_OTH_HH_WH_E!O69+FC_OTH_HH_CO_E!O69+FC_OTH_HH_RF_E!O69+FC_OTH_HH_WM_E!O69+FC_OTH_HH_DR_E!O69+FC_OTH_HH_DW_E!O69+FC_OTH_HH_TV_E!O69+FC_OTH_HH_IT_E!O69+FC_OTH_HH_LI_E!O69+FC_OTH_HH_OA_E!O69</f>
        <v>0</v>
      </c>
      <c r="P69" s="10">
        <f>FC_OTH_HH_SH_E!P69+FC_OTH_HH_SC_E!P69+FC_OTH_HH_WH_E!P69+FC_OTH_HH_CO_E!P69+FC_OTH_HH_RF_E!P69+FC_OTH_HH_WM_E!P69+FC_OTH_HH_DR_E!P69+FC_OTH_HH_DW_E!P69+FC_OTH_HH_TV_E!P69+FC_OTH_HH_IT_E!P69+FC_OTH_HH_LI_E!P69+FC_OTH_HH_OA_E!P69</f>
        <v>0</v>
      </c>
      <c r="Q69" s="10">
        <f>FC_OTH_HH_SH_E!Q69+FC_OTH_HH_SC_E!Q69+FC_OTH_HH_WH_E!Q69+FC_OTH_HH_CO_E!Q69+FC_OTH_HH_RF_E!Q69+FC_OTH_HH_WM_E!Q69+FC_OTH_HH_DR_E!Q69+FC_OTH_HH_DW_E!Q69+FC_OTH_HH_TV_E!Q69+FC_OTH_HH_IT_E!Q69+FC_OTH_HH_LI_E!Q69+FC_OTH_HH_OA_E!Q69</f>
        <v>0</v>
      </c>
      <c r="R69" s="10">
        <f>FC_OTH_HH_SH_E!R69+FC_OTH_HH_SC_E!R69+FC_OTH_HH_WH_E!R69+FC_OTH_HH_CO_E!R69+FC_OTH_HH_RF_E!R69+FC_OTH_HH_WM_E!R69+FC_OTH_HH_DR_E!R69+FC_OTH_HH_DW_E!R69+FC_OTH_HH_TV_E!R69+FC_OTH_HH_IT_E!R69+FC_OTH_HH_LI_E!R69+FC_OTH_HH_OA_E!R69</f>
        <v>0</v>
      </c>
      <c r="S69" s="10">
        <f>FC_OTH_HH_SH_E!S69+FC_OTH_HH_SC_E!S69+FC_OTH_HH_WH_E!S69+FC_OTH_HH_CO_E!S69+FC_OTH_HH_RF_E!S69+FC_OTH_HH_WM_E!S69+FC_OTH_HH_DR_E!S69+FC_OTH_HH_DW_E!S69+FC_OTH_HH_TV_E!S69+FC_OTH_HH_IT_E!S69+FC_OTH_HH_LI_E!S69+FC_OTH_HH_OA_E!S69</f>
        <v>0</v>
      </c>
      <c r="T69" s="10">
        <f>FC_OTH_HH_SH_E!T69+FC_OTH_HH_SC_E!T69+FC_OTH_HH_WH_E!T69+FC_OTH_HH_CO_E!T69+FC_OTH_HH_RF_E!T69+FC_OTH_HH_WM_E!T69+FC_OTH_HH_DR_E!T69+FC_OTH_HH_DW_E!T69+FC_OTH_HH_TV_E!T69+FC_OTH_HH_IT_E!T69+FC_OTH_HH_LI_E!T69+FC_OTH_HH_OA_E!T69</f>
        <v>0</v>
      </c>
      <c r="U69" s="10">
        <f>FC_OTH_HH_SH_E!U69+FC_OTH_HH_SC_E!U69+FC_OTH_HH_WH_E!U69+FC_OTH_HH_CO_E!U69+FC_OTH_HH_RF_E!U69+FC_OTH_HH_WM_E!U69+FC_OTH_HH_DR_E!U69+FC_OTH_HH_DW_E!U69+FC_OTH_HH_TV_E!U69+FC_OTH_HH_IT_E!U69+FC_OTH_HH_LI_E!U69+FC_OTH_HH_OA_E!U69</f>
        <v>0</v>
      </c>
      <c r="V69" s="10">
        <f>FC_OTH_HH_SH_E!V69+FC_OTH_HH_SC_E!V69+FC_OTH_HH_WH_E!V69+FC_OTH_HH_CO_E!V69+FC_OTH_HH_RF_E!V69+FC_OTH_HH_WM_E!V69+FC_OTH_HH_DR_E!V69+FC_OTH_HH_DW_E!V69+FC_OTH_HH_TV_E!V69+FC_OTH_HH_IT_E!V69+FC_OTH_HH_LI_E!V69+FC_OTH_HH_OA_E!V69</f>
        <v>0</v>
      </c>
      <c r="W69" s="10">
        <f>FC_OTH_HH_SH_E!W69+FC_OTH_HH_SC_E!W69+FC_OTH_HH_WH_E!W69+FC_OTH_HH_CO_E!W69+FC_OTH_HH_RF_E!W69+FC_OTH_HH_WM_E!W69+FC_OTH_HH_DR_E!W69+FC_OTH_HH_DW_E!W69+FC_OTH_HH_TV_E!W69+FC_OTH_HH_IT_E!W69+FC_OTH_HH_LI_E!W69+FC_OTH_HH_OA_E!W69</f>
        <v>0</v>
      </c>
      <c r="X69" s="10">
        <f>FC_OTH_HH_SH_E!X69+FC_OTH_HH_SC_E!X69+FC_OTH_HH_WH_E!X69+FC_OTH_HH_CO_E!X69+FC_OTH_HH_RF_E!X69+FC_OTH_HH_WM_E!X69+FC_OTH_HH_DR_E!X69+FC_OTH_HH_DW_E!X69+FC_OTH_HH_TV_E!X69+FC_OTH_HH_IT_E!X69+FC_OTH_HH_LI_E!X69+FC_OTH_HH_OA_E!X69</f>
        <v>0</v>
      </c>
    </row>
    <row r="70" spans="1:24" ht="11.25" customHeight="1" x14ac:dyDescent="0.2">
      <c r="A70" s="42" t="s">
        <v>127</v>
      </c>
      <c r="B70" s="9" t="s">
        <v>128</v>
      </c>
      <c r="C70" s="10">
        <f>FC_OTH_HH_SH_E!C70+FC_OTH_HH_SC_E!C70+FC_OTH_HH_WH_E!C70+FC_OTH_HH_CO_E!C70+FC_OTH_HH_RF_E!C70+FC_OTH_HH_WM_E!C70+FC_OTH_HH_DR_E!C70+FC_OTH_HH_DW_E!C70+FC_OTH_HH_TV_E!C70+FC_OTH_HH_IT_E!C70+FC_OTH_HH_LI_E!C70+FC_OTH_HH_OA_E!C70</f>
        <v>1.76792777300086</v>
      </c>
      <c r="D70" s="10">
        <f>FC_OTH_HH_SH_E!D70+FC_OTH_HH_SC_E!D70+FC_OTH_HH_WH_E!D70+FC_OTH_HH_CO_E!D70+FC_OTH_HH_RF_E!D70+FC_OTH_HH_WM_E!D70+FC_OTH_HH_DR_E!D70+FC_OTH_HH_DW_E!D70+FC_OTH_HH_TV_E!D70+FC_OTH_HH_IT_E!D70+FC_OTH_HH_LI_E!D70+FC_OTH_HH_OA_E!D70</f>
        <v>2.0119518486672399</v>
      </c>
      <c r="E70" s="10">
        <f>FC_OTH_HH_SH_E!E70+FC_OTH_HH_SC_E!E70+FC_OTH_HH_WH_E!E70+FC_OTH_HH_CO_E!E70+FC_OTH_HH_RF_E!E70+FC_OTH_HH_WM_E!E70+FC_OTH_HH_DR_E!E70+FC_OTH_HH_DW_E!E70+FC_OTH_HH_TV_E!E70+FC_OTH_HH_IT_E!E70+FC_OTH_HH_LI_E!E70+FC_OTH_HH_OA_E!E70</f>
        <v>2.7141874462596731</v>
      </c>
      <c r="F70" s="10">
        <f>FC_OTH_HH_SH_E!F70+FC_OTH_HH_SC_E!F70+FC_OTH_HH_WH_E!F70+FC_OTH_HH_CO_E!F70+FC_OTH_HH_RF_E!F70+FC_OTH_HH_WM_E!F70+FC_OTH_HH_DR_E!F70+FC_OTH_HH_DW_E!F70+FC_OTH_HH_TV_E!F70+FC_OTH_HH_IT_E!F70+FC_OTH_HH_LI_E!F70+FC_OTH_HH_OA_E!F70</f>
        <v>3.625537403267411</v>
      </c>
      <c r="G70" s="10">
        <f>FC_OTH_HH_SH_E!G70+FC_OTH_HH_SC_E!G70+FC_OTH_HH_WH_E!G70+FC_OTH_HH_CO_E!G70+FC_OTH_HH_RF_E!G70+FC_OTH_HH_WM_E!G70+FC_OTH_HH_DR_E!G70+FC_OTH_HH_DW_E!G70+FC_OTH_HH_TV_E!G70+FC_OTH_HH_IT_E!G70+FC_OTH_HH_LI_E!G70+FC_OTH_HH_OA_E!G70</f>
        <v>4.4654342218400682</v>
      </c>
      <c r="H70" s="10">
        <f>FC_OTH_HH_SH_E!H70+FC_OTH_HH_SC_E!H70+FC_OTH_HH_WH_E!H70+FC_OTH_HH_CO_E!H70+FC_OTH_HH_RF_E!H70+FC_OTH_HH_WM_E!H70+FC_OTH_HH_DR_E!H70+FC_OTH_HH_DW_E!H70+FC_OTH_HH_TV_E!H70+FC_OTH_HH_IT_E!H70+FC_OTH_HH_LI_E!H70+FC_OTH_HH_OA_E!H70</f>
        <v>5.3085984522785896</v>
      </c>
      <c r="I70" s="10">
        <f>FC_OTH_HH_SH_E!I70+FC_OTH_HH_SC_E!I70+FC_OTH_HH_WH_E!I70+FC_OTH_HH_CO_E!I70+FC_OTH_HH_RF_E!I70+FC_OTH_HH_WM_E!I70+FC_OTH_HH_DR_E!I70+FC_OTH_HH_DW_E!I70+FC_OTH_HH_TV_E!I70+FC_OTH_HH_IT_E!I70+FC_OTH_HH_LI_E!I70+FC_OTH_HH_OA_E!I70</f>
        <v>7.1022355975924336</v>
      </c>
      <c r="J70" s="10">
        <f>FC_OTH_HH_SH_E!J70+FC_OTH_HH_SC_E!J70+FC_OTH_HH_WH_E!J70+FC_OTH_HH_CO_E!J70+FC_OTH_HH_RF_E!J70+FC_OTH_HH_WM_E!J70+FC_OTH_HH_DR_E!J70+FC_OTH_HH_DW_E!J70+FC_OTH_HH_TV_E!J70+FC_OTH_HH_IT_E!J70+FC_OTH_HH_LI_E!J70+FC_OTH_HH_OA_E!J70</f>
        <v>8.8574376612209793</v>
      </c>
      <c r="K70" s="10">
        <f>FC_OTH_HH_SH_E!K70+FC_OTH_HH_SC_E!K70+FC_OTH_HH_WH_E!K70+FC_OTH_HH_CO_E!K70+FC_OTH_HH_RF_E!K70+FC_OTH_HH_WM_E!K70+FC_OTH_HH_DR_E!K70+FC_OTH_HH_DW_E!K70+FC_OTH_HH_TV_E!K70+FC_OTH_HH_IT_E!K70+FC_OTH_HH_LI_E!K70+FC_OTH_HH_OA_E!K70</f>
        <v>12.525623387790199</v>
      </c>
      <c r="L70" s="10">
        <f>FC_OTH_HH_SH_E!L70+FC_OTH_HH_SC_E!L70+FC_OTH_HH_WH_E!L70+FC_OTH_HH_CO_E!L70+FC_OTH_HH_RF_E!L70+FC_OTH_HH_WM_E!L70+FC_OTH_HH_DR_E!L70+FC_OTH_HH_DW_E!L70+FC_OTH_HH_TV_E!L70+FC_OTH_HH_IT_E!L70+FC_OTH_HH_LI_E!L70+FC_OTH_HH_OA_E!L70</f>
        <v>17.274032674118661</v>
      </c>
      <c r="M70" s="10">
        <f>FC_OTH_HH_SH_E!M70+FC_OTH_HH_SC_E!M70+FC_OTH_HH_WH_E!M70+FC_OTH_HH_CO_E!M70+FC_OTH_HH_RF_E!M70+FC_OTH_HH_WM_E!M70+FC_OTH_HH_DR_E!M70+FC_OTH_HH_DW_E!M70+FC_OTH_HH_TV_E!M70+FC_OTH_HH_IT_E!M70+FC_OTH_HH_LI_E!M70+FC_OTH_HH_OA_E!M70</f>
        <v>21.31092003439381</v>
      </c>
      <c r="N70" s="10">
        <f>FC_OTH_HH_SH_E!N70+FC_OTH_HH_SC_E!N70+FC_OTH_HH_WH_E!N70+FC_OTH_HH_CO_E!N70+FC_OTH_HH_RF_E!N70+FC_OTH_HH_WM_E!N70+FC_OTH_HH_DR_E!N70+FC_OTH_HH_DW_E!N70+FC_OTH_HH_TV_E!N70+FC_OTH_HH_IT_E!N70+FC_OTH_HH_LI_E!N70+FC_OTH_HH_OA_E!N70</f>
        <v>25.840068787618229</v>
      </c>
      <c r="O70" s="10">
        <f>FC_OTH_HH_SH_E!O70+FC_OTH_HH_SC_E!O70+FC_OTH_HH_WH_E!O70+FC_OTH_HH_CO_E!O70+FC_OTH_HH_RF_E!O70+FC_OTH_HH_WM_E!O70+FC_OTH_HH_DR_E!O70+FC_OTH_HH_DW_E!O70+FC_OTH_HH_TV_E!O70+FC_OTH_HH_IT_E!O70+FC_OTH_HH_LI_E!O70+FC_OTH_HH_OA_E!O70</f>
        <v>29.631900257953571</v>
      </c>
      <c r="P70" s="10">
        <f>FC_OTH_HH_SH_E!P70+FC_OTH_HH_SC_E!P70+FC_OTH_HH_WH_E!P70+FC_OTH_HH_CO_E!P70+FC_OTH_HH_RF_E!P70+FC_OTH_HH_WM_E!P70+FC_OTH_HH_DR_E!P70+FC_OTH_HH_DW_E!P70+FC_OTH_HH_TV_E!P70+FC_OTH_HH_IT_E!P70+FC_OTH_HH_LI_E!P70+FC_OTH_HH_OA_E!P70</f>
        <v>32.674462596732589</v>
      </c>
      <c r="Q70" s="10">
        <f>FC_OTH_HH_SH_E!Q70+FC_OTH_HH_SC_E!Q70+FC_OTH_HH_WH_E!Q70+FC_OTH_HH_CO_E!Q70+FC_OTH_HH_RF_E!Q70+FC_OTH_HH_WM_E!Q70+FC_OTH_HH_DR_E!Q70+FC_OTH_HH_DW_E!Q70+FC_OTH_HH_TV_E!Q70+FC_OTH_HH_IT_E!Q70+FC_OTH_HH_LI_E!Q70+FC_OTH_HH_OA_E!Q70</f>
        <v>36.316079105760963</v>
      </c>
      <c r="R70" s="10">
        <f>FC_OTH_HH_SH_E!R70+FC_OTH_HH_SC_E!R70+FC_OTH_HH_WH_E!R70+FC_OTH_HH_CO_E!R70+FC_OTH_HH_RF_E!R70+FC_OTH_HH_WM_E!R70+FC_OTH_HH_DR_E!R70+FC_OTH_HH_DW_E!R70+FC_OTH_HH_TV_E!R70+FC_OTH_HH_IT_E!R70+FC_OTH_HH_LI_E!R70+FC_OTH_HH_OA_E!R70</f>
        <v>40.368701633705932</v>
      </c>
      <c r="S70" s="10">
        <f>FC_OTH_HH_SH_E!S70+FC_OTH_HH_SC_E!S70+FC_OTH_HH_WH_E!S70+FC_OTH_HH_CO_E!S70+FC_OTH_HH_RF_E!S70+FC_OTH_HH_WM_E!S70+FC_OTH_HH_DR_E!S70+FC_OTH_HH_DW_E!S70+FC_OTH_HH_TV_E!S70+FC_OTH_HH_IT_E!S70+FC_OTH_HH_LI_E!S70+FC_OTH_HH_OA_E!S70</f>
        <v>48.55735167669819</v>
      </c>
      <c r="T70" s="10">
        <f>FC_OTH_HH_SH_E!T70+FC_OTH_HH_SC_E!T70+FC_OTH_HH_WH_E!T70+FC_OTH_HH_CO_E!T70+FC_OTH_HH_RF_E!T70+FC_OTH_HH_WM_E!T70+FC_OTH_HH_DR_E!T70+FC_OTH_HH_DW_E!T70+FC_OTH_HH_TV_E!T70+FC_OTH_HH_IT_E!T70+FC_OTH_HH_LI_E!T70+FC_OTH_HH_OA_E!T70</f>
        <v>61.761134995700772</v>
      </c>
      <c r="U70" s="10">
        <f>FC_OTH_HH_SH_E!U70+FC_OTH_HH_SC_E!U70+FC_OTH_HH_WH_E!U70+FC_OTH_HH_CO_E!U70+FC_OTH_HH_RF_E!U70+FC_OTH_HH_WM_E!U70+FC_OTH_HH_DR_E!U70+FC_OTH_HH_DW_E!U70+FC_OTH_HH_TV_E!U70+FC_OTH_HH_IT_E!U70+FC_OTH_HH_LI_E!U70+FC_OTH_HH_OA_E!U70</f>
        <v>79.737747205503013</v>
      </c>
      <c r="V70" s="10">
        <f>FC_OTH_HH_SH_E!V70+FC_OTH_HH_SC_E!V70+FC_OTH_HH_WH_E!V70+FC_OTH_HH_CO_E!V70+FC_OTH_HH_RF_E!V70+FC_OTH_HH_WM_E!V70+FC_OTH_HH_DR_E!V70+FC_OTH_HH_DW_E!V70+FC_OTH_HH_TV_E!V70+FC_OTH_HH_IT_E!V70+FC_OTH_HH_LI_E!V70+FC_OTH_HH_OA_E!V70</f>
        <v>107.9654342218401</v>
      </c>
      <c r="W70" s="10">
        <f>FC_OTH_HH_SH_E!W70+FC_OTH_HH_SC_E!W70+FC_OTH_HH_WH_E!W70+FC_OTH_HH_CO_E!W70+FC_OTH_HH_RF_E!W70+FC_OTH_HH_WM_E!W70+FC_OTH_HH_DR_E!W70+FC_OTH_HH_DW_E!W70+FC_OTH_HH_TV_E!W70+FC_OTH_HH_IT_E!W70+FC_OTH_HH_LI_E!W70+FC_OTH_HH_OA_E!W70</f>
        <v>152.30343938091141</v>
      </c>
      <c r="X70" s="10">
        <f>FC_OTH_HH_SH_E!X70+FC_OTH_HH_SC_E!X70+FC_OTH_HH_WH_E!X70+FC_OTH_HH_CO_E!X70+FC_OTH_HH_RF_E!X70+FC_OTH_HH_WM_E!X70+FC_OTH_HH_DR_E!X70+FC_OTH_HH_DW_E!X70+FC_OTH_HH_TV_E!X70+FC_OTH_HH_IT_E!X70+FC_OTH_HH_LI_E!X70+FC_OTH_HH_OA_E!X70</f>
        <v>199.5005159071367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2">SUM(C72:C73)</f>
        <v>0</v>
      </c>
      <c r="D71" s="37">
        <f t="shared" ref="D71:W71" si="33">SUM(D72:D73)</f>
        <v>0</v>
      </c>
      <c r="E71" s="37">
        <f t="shared" si="33"/>
        <v>0</v>
      </c>
      <c r="F71" s="37">
        <f t="shared" si="33"/>
        <v>0</v>
      </c>
      <c r="G71" s="37">
        <f t="shared" si="33"/>
        <v>0</v>
      </c>
      <c r="H71" s="37">
        <f t="shared" si="33"/>
        <v>0</v>
      </c>
      <c r="I71" s="37">
        <f t="shared" si="33"/>
        <v>0</v>
      </c>
      <c r="J71" s="37">
        <f t="shared" si="33"/>
        <v>0</v>
      </c>
      <c r="K71" s="37">
        <f t="shared" si="33"/>
        <v>0</v>
      </c>
      <c r="L71" s="37">
        <f t="shared" si="33"/>
        <v>0</v>
      </c>
      <c r="M71" s="37">
        <f t="shared" si="33"/>
        <v>0</v>
      </c>
      <c r="N71" s="37">
        <f t="shared" si="33"/>
        <v>0</v>
      </c>
      <c r="O71" s="37">
        <f t="shared" si="33"/>
        <v>0</v>
      </c>
      <c r="P71" s="37">
        <f t="shared" si="33"/>
        <v>0</v>
      </c>
      <c r="Q71" s="37">
        <f t="shared" si="33"/>
        <v>0</v>
      </c>
      <c r="R71" s="37">
        <f t="shared" si="33"/>
        <v>0</v>
      </c>
      <c r="S71" s="37">
        <f t="shared" si="33"/>
        <v>0</v>
      </c>
      <c r="T71" s="37">
        <f t="shared" si="33"/>
        <v>0</v>
      </c>
      <c r="U71" s="37">
        <f t="shared" si="33"/>
        <v>0</v>
      </c>
      <c r="V71" s="37">
        <f t="shared" si="33"/>
        <v>0</v>
      </c>
      <c r="W71" s="37">
        <f t="shared" si="33"/>
        <v>0</v>
      </c>
      <c r="X71" s="37">
        <f t="shared" ref="X71" si="34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f>FC_OTH_HH_SH_E!C72+FC_OTH_HH_SC_E!C72+FC_OTH_HH_WH_E!C72+FC_OTH_HH_CO_E!C72+FC_OTH_HH_RF_E!C72+FC_OTH_HH_WM_E!C72+FC_OTH_HH_DR_E!C72+FC_OTH_HH_DW_E!C72+FC_OTH_HH_TV_E!C72+FC_OTH_HH_IT_E!C72+FC_OTH_HH_LI_E!C72+FC_OTH_HH_OA_E!C72</f>
        <v>0</v>
      </c>
      <c r="D72" s="10">
        <f>FC_OTH_HH_SH_E!D72+FC_OTH_HH_SC_E!D72+FC_OTH_HH_WH_E!D72+FC_OTH_HH_CO_E!D72+FC_OTH_HH_RF_E!D72+FC_OTH_HH_WM_E!D72+FC_OTH_HH_DR_E!D72+FC_OTH_HH_DW_E!D72+FC_OTH_HH_TV_E!D72+FC_OTH_HH_IT_E!D72+FC_OTH_HH_LI_E!D72+FC_OTH_HH_OA_E!D72</f>
        <v>0</v>
      </c>
      <c r="E72" s="10">
        <f>FC_OTH_HH_SH_E!E72+FC_OTH_HH_SC_E!E72+FC_OTH_HH_WH_E!E72+FC_OTH_HH_CO_E!E72+FC_OTH_HH_RF_E!E72+FC_OTH_HH_WM_E!E72+FC_OTH_HH_DR_E!E72+FC_OTH_HH_DW_E!E72+FC_OTH_HH_TV_E!E72+FC_OTH_HH_IT_E!E72+FC_OTH_HH_LI_E!E72+FC_OTH_HH_OA_E!E72</f>
        <v>0</v>
      </c>
      <c r="F72" s="10">
        <f>FC_OTH_HH_SH_E!F72+FC_OTH_HH_SC_E!F72+FC_OTH_HH_WH_E!F72+FC_OTH_HH_CO_E!F72+FC_OTH_HH_RF_E!F72+FC_OTH_HH_WM_E!F72+FC_OTH_HH_DR_E!F72+FC_OTH_HH_DW_E!F72+FC_OTH_HH_TV_E!F72+FC_OTH_HH_IT_E!F72+FC_OTH_HH_LI_E!F72+FC_OTH_HH_OA_E!F72</f>
        <v>0</v>
      </c>
      <c r="G72" s="10">
        <f>FC_OTH_HH_SH_E!G72+FC_OTH_HH_SC_E!G72+FC_OTH_HH_WH_E!G72+FC_OTH_HH_CO_E!G72+FC_OTH_HH_RF_E!G72+FC_OTH_HH_WM_E!G72+FC_OTH_HH_DR_E!G72+FC_OTH_HH_DW_E!G72+FC_OTH_HH_TV_E!G72+FC_OTH_HH_IT_E!G72+FC_OTH_HH_LI_E!G72+FC_OTH_HH_OA_E!G72</f>
        <v>0</v>
      </c>
      <c r="H72" s="10">
        <f>FC_OTH_HH_SH_E!H72+FC_OTH_HH_SC_E!H72+FC_OTH_HH_WH_E!H72+FC_OTH_HH_CO_E!H72+FC_OTH_HH_RF_E!H72+FC_OTH_HH_WM_E!H72+FC_OTH_HH_DR_E!H72+FC_OTH_HH_DW_E!H72+FC_OTH_HH_TV_E!H72+FC_OTH_HH_IT_E!H72+FC_OTH_HH_LI_E!H72+FC_OTH_HH_OA_E!H72</f>
        <v>0</v>
      </c>
      <c r="I72" s="10">
        <f>FC_OTH_HH_SH_E!I72+FC_OTH_HH_SC_E!I72+FC_OTH_HH_WH_E!I72+FC_OTH_HH_CO_E!I72+FC_OTH_HH_RF_E!I72+FC_OTH_HH_WM_E!I72+FC_OTH_HH_DR_E!I72+FC_OTH_HH_DW_E!I72+FC_OTH_HH_TV_E!I72+FC_OTH_HH_IT_E!I72+FC_OTH_HH_LI_E!I72+FC_OTH_HH_OA_E!I72</f>
        <v>0</v>
      </c>
      <c r="J72" s="10">
        <f>FC_OTH_HH_SH_E!J72+FC_OTH_HH_SC_E!J72+FC_OTH_HH_WH_E!J72+FC_OTH_HH_CO_E!J72+FC_OTH_HH_RF_E!J72+FC_OTH_HH_WM_E!J72+FC_OTH_HH_DR_E!J72+FC_OTH_HH_DW_E!J72+FC_OTH_HH_TV_E!J72+FC_OTH_HH_IT_E!J72+FC_OTH_HH_LI_E!J72+FC_OTH_HH_OA_E!J72</f>
        <v>0</v>
      </c>
      <c r="K72" s="10">
        <f>FC_OTH_HH_SH_E!K72+FC_OTH_HH_SC_E!K72+FC_OTH_HH_WH_E!K72+FC_OTH_HH_CO_E!K72+FC_OTH_HH_RF_E!K72+FC_OTH_HH_WM_E!K72+FC_OTH_HH_DR_E!K72+FC_OTH_HH_DW_E!K72+FC_OTH_HH_TV_E!K72+FC_OTH_HH_IT_E!K72+FC_OTH_HH_LI_E!K72+FC_OTH_HH_OA_E!K72</f>
        <v>0</v>
      </c>
      <c r="L72" s="10">
        <f>FC_OTH_HH_SH_E!L72+FC_OTH_HH_SC_E!L72+FC_OTH_HH_WH_E!L72+FC_OTH_HH_CO_E!L72+FC_OTH_HH_RF_E!L72+FC_OTH_HH_WM_E!L72+FC_OTH_HH_DR_E!L72+FC_OTH_HH_DW_E!L72+FC_OTH_HH_TV_E!L72+FC_OTH_HH_IT_E!L72+FC_OTH_HH_LI_E!L72+FC_OTH_HH_OA_E!L72</f>
        <v>0</v>
      </c>
      <c r="M72" s="10">
        <f>FC_OTH_HH_SH_E!M72+FC_OTH_HH_SC_E!M72+FC_OTH_HH_WH_E!M72+FC_OTH_HH_CO_E!M72+FC_OTH_HH_RF_E!M72+FC_OTH_HH_WM_E!M72+FC_OTH_HH_DR_E!M72+FC_OTH_HH_DW_E!M72+FC_OTH_HH_TV_E!M72+FC_OTH_HH_IT_E!M72+FC_OTH_HH_LI_E!M72+FC_OTH_HH_OA_E!M72</f>
        <v>0</v>
      </c>
      <c r="N72" s="10">
        <f>FC_OTH_HH_SH_E!N72+FC_OTH_HH_SC_E!N72+FC_OTH_HH_WH_E!N72+FC_OTH_HH_CO_E!N72+FC_OTH_HH_RF_E!N72+FC_OTH_HH_WM_E!N72+FC_OTH_HH_DR_E!N72+FC_OTH_HH_DW_E!N72+FC_OTH_HH_TV_E!N72+FC_OTH_HH_IT_E!N72+FC_OTH_HH_LI_E!N72+FC_OTH_HH_OA_E!N72</f>
        <v>0</v>
      </c>
      <c r="O72" s="10">
        <f>FC_OTH_HH_SH_E!O72+FC_OTH_HH_SC_E!O72+FC_OTH_HH_WH_E!O72+FC_OTH_HH_CO_E!O72+FC_OTH_HH_RF_E!O72+FC_OTH_HH_WM_E!O72+FC_OTH_HH_DR_E!O72+FC_OTH_HH_DW_E!O72+FC_OTH_HH_TV_E!O72+FC_OTH_HH_IT_E!O72+FC_OTH_HH_LI_E!O72+FC_OTH_HH_OA_E!O72</f>
        <v>0</v>
      </c>
      <c r="P72" s="10">
        <f>FC_OTH_HH_SH_E!P72+FC_OTH_HH_SC_E!P72+FC_OTH_HH_WH_E!P72+FC_OTH_HH_CO_E!P72+FC_OTH_HH_RF_E!P72+FC_OTH_HH_WM_E!P72+FC_OTH_HH_DR_E!P72+FC_OTH_HH_DW_E!P72+FC_OTH_HH_TV_E!P72+FC_OTH_HH_IT_E!P72+FC_OTH_HH_LI_E!P72+FC_OTH_HH_OA_E!P72</f>
        <v>0</v>
      </c>
      <c r="Q72" s="10">
        <f>FC_OTH_HH_SH_E!Q72+FC_OTH_HH_SC_E!Q72+FC_OTH_HH_WH_E!Q72+FC_OTH_HH_CO_E!Q72+FC_OTH_HH_RF_E!Q72+FC_OTH_HH_WM_E!Q72+FC_OTH_HH_DR_E!Q72+FC_OTH_HH_DW_E!Q72+FC_OTH_HH_TV_E!Q72+FC_OTH_HH_IT_E!Q72+FC_OTH_HH_LI_E!Q72+FC_OTH_HH_OA_E!Q72</f>
        <v>0</v>
      </c>
      <c r="R72" s="10">
        <f>FC_OTH_HH_SH_E!R72+FC_OTH_HH_SC_E!R72+FC_OTH_HH_WH_E!R72+FC_OTH_HH_CO_E!R72+FC_OTH_HH_RF_E!R72+FC_OTH_HH_WM_E!R72+FC_OTH_HH_DR_E!R72+FC_OTH_HH_DW_E!R72+FC_OTH_HH_TV_E!R72+FC_OTH_HH_IT_E!R72+FC_OTH_HH_LI_E!R72+FC_OTH_HH_OA_E!R72</f>
        <v>0</v>
      </c>
      <c r="S72" s="10">
        <f>FC_OTH_HH_SH_E!S72+FC_OTH_HH_SC_E!S72+FC_OTH_HH_WH_E!S72+FC_OTH_HH_CO_E!S72+FC_OTH_HH_RF_E!S72+FC_OTH_HH_WM_E!S72+FC_OTH_HH_DR_E!S72+FC_OTH_HH_DW_E!S72+FC_OTH_HH_TV_E!S72+FC_OTH_HH_IT_E!S72+FC_OTH_HH_LI_E!S72+FC_OTH_HH_OA_E!S72</f>
        <v>0</v>
      </c>
      <c r="T72" s="10">
        <f>FC_OTH_HH_SH_E!T72+FC_OTH_HH_SC_E!T72+FC_OTH_HH_WH_E!T72+FC_OTH_HH_CO_E!T72+FC_OTH_HH_RF_E!T72+FC_OTH_HH_WM_E!T72+FC_OTH_HH_DR_E!T72+FC_OTH_HH_DW_E!T72+FC_OTH_HH_TV_E!T72+FC_OTH_HH_IT_E!T72+FC_OTH_HH_LI_E!T72+FC_OTH_HH_OA_E!T72</f>
        <v>0</v>
      </c>
      <c r="U72" s="10">
        <f>FC_OTH_HH_SH_E!U72+FC_OTH_HH_SC_E!U72+FC_OTH_HH_WH_E!U72+FC_OTH_HH_CO_E!U72+FC_OTH_HH_RF_E!U72+FC_OTH_HH_WM_E!U72+FC_OTH_HH_DR_E!U72+FC_OTH_HH_DW_E!U72+FC_OTH_HH_TV_E!U72+FC_OTH_HH_IT_E!U72+FC_OTH_HH_LI_E!U72+FC_OTH_HH_OA_E!U72</f>
        <v>0</v>
      </c>
      <c r="V72" s="10">
        <f>FC_OTH_HH_SH_E!V72+FC_OTH_HH_SC_E!V72+FC_OTH_HH_WH_E!V72+FC_OTH_HH_CO_E!V72+FC_OTH_HH_RF_E!V72+FC_OTH_HH_WM_E!V72+FC_OTH_HH_DR_E!V72+FC_OTH_HH_DW_E!V72+FC_OTH_HH_TV_E!V72+FC_OTH_HH_IT_E!V72+FC_OTH_HH_LI_E!V72+FC_OTH_HH_OA_E!V72</f>
        <v>0</v>
      </c>
      <c r="W72" s="10">
        <f>FC_OTH_HH_SH_E!W72+FC_OTH_HH_SC_E!W72+FC_OTH_HH_WH_E!W72+FC_OTH_HH_CO_E!W72+FC_OTH_HH_RF_E!W72+FC_OTH_HH_WM_E!W72+FC_OTH_HH_DR_E!W72+FC_OTH_HH_DW_E!W72+FC_OTH_HH_TV_E!W72+FC_OTH_HH_IT_E!W72+FC_OTH_HH_LI_E!W72+FC_OTH_HH_OA_E!W72</f>
        <v>0</v>
      </c>
      <c r="X72" s="10">
        <f>FC_OTH_HH_SH_E!X72+FC_OTH_HH_SC_E!X72+FC_OTH_HH_WH_E!X72+FC_OTH_HH_CO_E!X72+FC_OTH_HH_RF_E!X72+FC_OTH_HH_WM_E!X72+FC_OTH_HH_DR_E!X72+FC_OTH_HH_DW_E!X72+FC_OTH_HH_TV_E!X72+FC_OTH_HH_IT_E!X72+FC_OTH_HH_LI_E!X72+FC_OTH_HH_OA_E!X72</f>
        <v>0</v>
      </c>
    </row>
    <row r="73" spans="1:24" ht="11.25" customHeight="1" x14ac:dyDescent="0.2">
      <c r="A73" s="42" t="s">
        <v>133</v>
      </c>
      <c r="B73" s="9" t="s">
        <v>134</v>
      </c>
      <c r="C73" s="10">
        <f>FC_OTH_HH_SH_E!C73+FC_OTH_HH_SC_E!C73+FC_OTH_HH_WH_E!C73+FC_OTH_HH_CO_E!C73+FC_OTH_HH_RF_E!C73+FC_OTH_HH_WM_E!C73+FC_OTH_HH_DR_E!C73+FC_OTH_HH_DW_E!C73+FC_OTH_HH_TV_E!C73+FC_OTH_HH_IT_E!C73+FC_OTH_HH_LI_E!C73+FC_OTH_HH_OA_E!C73</f>
        <v>0</v>
      </c>
      <c r="D73" s="10">
        <f>FC_OTH_HH_SH_E!D73+FC_OTH_HH_SC_E!D73+FC_OTH_HH_WH_E!D73+FC_OTH_HH_CO_E!D73+FC_OTH_HH_RF_E!D73+FC_OTH_HH_WM_E!D73+FC_OTH_HH_DR_E!D73+FC_OTH_HH_DW_E!D73+FC_OTH_HH_TV_E!D73+FC_OTH_HH_IT_E!D73+FC_OTH_HH_LI_E!D73+FC_OTH_HH_OA_E!D73</f>
        <v>0</v>
      </c>
      <c r="E73" s="10">
        <f>FC_OTH_HH_SH_E!E73+FC_OTH_HH_SC_E!E73+FC_OTH_HH_WH_E!E73+FC_OTH_HH_CO_E!E73+FC_OTH_HH_RF_E!E73+FC_OTH_HH_WM_E!E73+FC_OTH_HH_DR_E!E73+FC_OTH_HH_DW_E!E73+FC_OTH_HH_TV_E!E73+FC_OTH_HH_IT_E!E73+FC_OTH_HH_LI_E!E73+FC_OTH_HH_OA_E!E73</f>
        <v>0</v>
      </c>
      <c r="F73" s="10">
        <f>FC_OTH_HH_SH_E!F73+FC_OTH_HH_SC_E!F73+FC_OTH_HH_WH_E!F73+FC_OTH_HH_CO_E!F73+FC_OTH_HH_RF_E!F73+FC_OTH_HH_WM_E!F73+FC_OTH_HH_DR_E!F73+FC_OTH_HH_DW_E!F73+FC_OTH_HH_TV_E!F73+FC_OTH_HH_IT_E!F73+FC_OTH_HH_LI_E!F73+FC_OTH_HH_OA_E!F73</f>
        <v>0</v>
      </c>
      <c r="G73" s="10">
        <f>FC_OTH_HH_SH_E!G73+FC_OTH_HH_SC_E!G73+FC_OTH_HH_WH_E!G73+FC_OTH_HH_CO_E!G73+FC_OTH_HH_RF_E!G73+FC_OTH_HH_WM_E!G73+FC_OTH_HH_DR_E!G73+FC_OTH_HH_DW_E!G73+FC_OTH_HH_TV_E!G73+FC_OTH_HH_IT_E!G73+FC_OTH_HH_LI_E!G73+FC_OTH_HH_OA_E!G73</f>
        <v>0</v>
      </c>
      <c r="H73" s="10">
        <f>FC_OTH_HH_SH_E!H73+FC_OTH_HH_SC_E!H73+FC_OTH_HH_WH_E!H73+FC_OTH_HH_CO_E!H73+FC_OTH_HH_RF_E!H73+FC_OTH_HH_WM_E!H73+FC_OTH_HH_DR_E!H73+FC_OTH_HH_DW_E!H73+FC_OTH_HH_TV_E!H73+FC_OTH_HH_IT_E!H73+FC_OTH_HH_LI_E!H73+FC_OTH_HH_OA_E!H73</f>
        <v>0</v>
      </c>
      <c r="I73" s="10">
        <f>FC_OTH_HH_SH_E!I73+FC_OTH_HH_SC_E!I73+FC_OTH_HH_WH_E!I73+FC_OTH_HH_CO_E!I73+FC_OTH_HH_RF_E!I73+FC_OTH_HH_WM_E!I73+FC_OTH_HH_DR_E!I73+FC_OTH_HH_DW_E!I73+FC_OTH_HH_TV_E!I73+FC_OTH_HH_IT_E!I73+FC_OTH_HH_LI_E!I73+FC_OTH_HH_OA_E!I73</f>
        <v>0</v>
      </c>
      <c r="J73" s="10">
        <f>FC_OTH_HH_SH_E!J73+FC_OTH_HH_SC_E!J73+FC_OTH_HH_WH_E!J73+FC_OTH_HH_CO_E!J73+FC_OTH_HH_RF_E!J73+FC_OTH_HH_WM_E!J73+FC_OTH_HH_DR_E!J73+FC_OTH_HH_DW_E!J73+FC_OTH_HH_TV_E!J73+FC_OTH_HH_IT_E!J73+FC_OTH_HH_LI_E!J73+FC_OTH_HH_OA_E!J73</f>
        <v>0</v>
      </c>
      <c r="K73" s="10">
        <f>FC_OTH_HH_SH_E!K73+FC_OTH_HH_SC_E!K73+FC_OTH_HH_WH_E!K73+FC_OTH_HH_CO_E!K73+FC_OTH_HH_RF_E!K73+FC_OTH_HH_WM_E!K73+FC_OTH_HH_DR_E!K73+FC_OTH_HH_DW_E!K73+FC_OTH_HH_TV_E!K73+FC_OTH_HH_IT_E!K73+FC_OTH_HH_LI_E!K73+FC_OTH_HH_OA_E!K73</f>
        <v>0</v>
      </c>
      <c r="L73" s="10">
        <f>FC_OTH_HH_SH_E!L73+FC_OTH_HH_SC_E!L73+FC_OTH_HH_WH_E!L73+FC_OTH_HH_CO_E!L73+FC_OTH_HH_RF_E!L73+FC_OTH_HH_WM_E!L73+FC_OTH_HH_DR_E!L73+FC_OTH_HH_DW_E!L73+FC_OTH_HH_TV_E!L73+FC_OTH_HH_IT_E!L73+FC_OTH_HH_LI_E!L73+FC_OTH_HH_OA_E!L73</f>
        <v>0</v>
      </c>
      <c r="M73" s="10">
        <f>FC_OTH_HH_SH_E!M73+FC_OTH_HH_SC_E!M73+FC_OTH_HH_WH_E!M73+FC_OTH_HH_CO_E!M73+FC_OTH_HH_RF_E!M73+FC_OTH_HH_WM_E!M73+FC_OTH_HH_DR_E!M73+FC_OTH_HH_DW_E!M73+FC_OTH_HH_TV_E!M73+FC_OTH_HH_IT_E!M73+FC_OTH_HH_LI_E!M73+FC_OTH_HH_OA_E!M73</f>
        <v>0</v>
      </c>
      <c r="N73" s="10">
        <f>FC_OTH_HH_SH_E!N73+FC_OTH_HH_SC_E!N73+FC_OTH_HH_WH_E!N73+FC_OTH_HH_CO_E!N73+FC_OTH_HH_RF_E!N73+FC_OTH_HH_WM_E!N73+FC_OTH_HH_DR_E!N73+FC_OTH_HH_DW_E!N73+FC_OTH_HH_TV_E!N73+FC_OTH_HH_IT_E!N73+FC_OTH_HH_LI_E!N73+FC_OTH_HH_OA_E!N73</f>
        <v>0</v>
      </c>
      <c r="O73" s="10">
        <f>FC_OTH_HH_SH_E!O73+FC_OTH_HH_SC_E!O73+FC_OTH_HH_WH_E!O73+FC_OTH_HH_CO_E!O73+FC_OTH_HH_RF_E!O73+FC_OTH_HH_WM_E!O73+FC_OTH_HH_DR_E!O73+FC_OTH_HH_DW_E!O73+FC_OTH_HH_TV_E!O73+FC_OTH_HH_IT_E!O73+FC_OTH_HH_LI_E!O73+FC_OTH_HH_OA_E!O73</f>
        <v>0</v>
      </c>
      <c r="P73" s="10">
        <f>FC_OTH_HH_SH_E!P73+FC_OTH_HH_SC_E!P73+FC_OTH_HH_WH_E!P73+FC_OTH_HH_CO_E!P73+FC_OTH_HH_RF_E!P73+FC_OTH_HH_WM_E!P73+FC_OTH_HH_DR_E!P73+FC_OTH_HH_DW_E!P73+FC_OTH_HH_TV_E!P73+FC_OTH_HH_IT_E!P73+FC_OTH_HH_LI_E!P73+FC_OTH_HH_OA_E!P73</f>
        <v>0</v>
      </c>
      <c r="Q73" s="10">
        <f>FC_OTH_HH_SH_E!Q73+FC_OTH_HH_SC_E!Q73+FC_OTH_HH_WH_E!Q73+FC_OTH_HH_CO_E!Q73+FC_OTH_HH_RF_E!Q73+FC_OTH_HH_WM_E!Q73+FC_OTH_HH_DR_E!Q73+FC_OTH_HH_DW_E!Q73+FC_OTH_HH_TV_E!Q73+FC_OTH_HH_IT_E!Q73+FC_OTH_HH_LI_E!Q73+FC_OTH_HH_OA_E!Q73</f>
        <v>0</v>
      </c>
      <c r="R73" s="10">
        <f>FC_OTH_HH_SH_E!R73+FC_OTH_HH_SC_E!R73+FC_OTH_HH_WH_E!R73+FC_OTH_HH_CO_E!R73+FC_OTH_HH_RF_E!R73+FC_OTH_HH_WM_E!R73+FC_OTH_HH_DR_E!R73+FC_OTH_HH_DW_E!R73+FC_OTH_HH_TV_E!R73+FC_OTH_HH_IT_E!R73+FC_OTH_HH_LI_E!R73+FC_OTH_HH_OA_E!R73</f>
        <v>0</v>
      </c>
      <c r="S73" s="10">
        <f>FC_OTH_HH_SH_E!S73+FC_OTH_HH_SC_E!S73+FC_OTH_HH_WH_E!S73+FC_OTH_HH_CO_E!S73+FC_OTH_HH_RF_E!S73+FC_OTH_HH_WM_E!S73+FC_OTH_HH_DR_E!S73+FC_OTH_HH_DW_E!S73+FC_OTH_HH_TV_E!S73+FC_OTH_HH_IT_E!S73+FC_OTH_HH_LI_E!S73+FC_OTH_HH_OA_E!S73</f>
        <v>0</v>
      </c>
      <c r="T73" s="10">
        <f>FC_OTH_HH_SH_E!T73+FC_OTH_HH_SC_E!T73+FC_OTH_HH_WH_E!T73+FC_OTH_HH_CO_E!T73+FC_OTH_HH_RF_E!T73+FC_OTH_HH_WM_E!T73+FC_OTH_HH_DR_E!T73+FC_OTH_HH_DW_E!T73+FC_OTH_HH_TV_E!T73+FC_OTH_HH_IT_E!T73+FC_OTH_HH_LI_E!T73+FC_OTH_HH_OA_E!T73</f>
        <v>0</v>
      </c>
      <c r="U73" s="10">
        <f>FC_OTH_HH_SH_E!U73+FC_OTH_HH_SC_E!U73+FC_OTH_HH_WH_E!U73+FC_OTH_HH_CO_E!U73+FC_OTH_HH_RF_E!U73+FC_OTH_HH_WM_E!U73+FC_OTH_HH_DR_E!U73+FC_OTH_HH_DW_E!U73+FC_OTH_HH_TV_E!U73+FC_OTH_HH_IT_E!U73+FC_OTH_HH_LI_E!U73+FC_OTH_HH_OA_E!U73</f>
        <v>0</v>
      </c>
      <c r="V73" s="10">
        <f>FC_OTH_HH_SH_E!V73+FC_OTH_HH_SC_E!V73+FC_OTH_HH_WH_E!V73+FC_OTH_HH_CO_E!V73+FC_OTH_HH_RF_E!V73+FC_OTH_HH_WM_E!V73+FC_OTH_HH_DR_E!V73+FC_OTH_HH_DW_E!V73+FC_OTH_HH_TV_E!V73+FC_OTH_HH_IT_E!V73+FC_OTH_HH_LI_E!V73+FC_OTH_HH_OA_E!V73</f>
        <v>0</v>
      </c>
      <c r="W73" s="10">
        <f>FC_OTH_HH_SH_E!W73+FC_OTH_HH_SC_E!W73+FC_OTH_HH_WH_E!W73+FC_OTH_HH_CO_E!W73+FC_OTH_HH_RF_E!W73+FC_OTH_HH_WM_E!W73+FC_OTH_HH_DR_E!W73+FC_OTH_HH_DW_E!W73+FC_OTH_HH_TV_E!W73+FC_OTH_HH_IT_E!W73+FC_OTH_HH_LI_E!W73+FC_OTH_HH_OA_E!W73</f>
        <v>0</v>
      </c>
      <c r="X73" s="10">
        <f>FC_OTH_HH_SH_E!X73+FC_OTH_HH_SC_E!X73+FC_OTH_HH_WH_E!X73+FC_OTH_HH_CO_E!X73+FC_OTH_HH_RF_E!X73+FC_OTH_HH_WM_E!X73+FC_OTH_HH_DR_E!X73+FC_OTH_HH_DW_E!X73+FC_OTH_HH_TV_E!X73+FC_OTH_HH_IT_E!X73+FC_OTH_HH_LI_E!X73+FC_OTH_HH_OA_E!X73</f>
        <v>0</v>
      </c>
    </row>
    <row r="74" spans="1:24" ht="11.25" customHeight="1" x14ac:dyDescent="0.2">
      <c r="A74" s="35" t="s">
        <v>135</v>
      </c>
      <c r="B74" s="36" t="s">
        <v>136</v>
      </c>
      <c r="C74" s="37">
        <f>FC_OTH_HH_SH_E!C74+FC_OTH_HH_SC_E!C74+FC_OTH_HH_WH_E!C74+FC_OTH_HH_CO_E!C74+FC_OTH_HH_RF_E!C74+FC_OTH_HH_WM_E!C74+FC_OTH_HH_DR_E!C74+FC_OTH_HH_DW_E!C74+FC_OTH_HH_TV_E!C74+FC_OTH_HH_IT_E!C74+FC_OTH_HH_LI_E!C74+FC_OTH_HH_OA_E!C74</f>
        <v>0</v>
      </c>
      <c r="D74" s="37">
        <f>FC_OTH_HH_SH_E!D74+FC_OTH_HH_SC_E!D74+FC_OTH_HH_WH_E!D74+FC_OTH_HH_CO_E!D74+FC_OTH_HH_RF_E!D74+FC_OTH_HH_WM_E!D74+FC_OTH_HH_DR_E!D74+FC_OTH_HH_DW_E!D74+FC_OTH_HH_TV_E!D74+FC_OTH_HH_IT_E!D74+FC_OTH_HH_LI_E!D74+FC_OTH_HH_OA_E!D74</f>
        <v>0</v>
      </c>
      <c r="E74" s="37">
        <f>FC_OTH_HH_SH_E!E74+FC_OTH_HH_SC_E!E74+FC_OTH_HH_WH_E!E74+FC_OTH_HH_CO_E!E74+FC_OTH_HH_RF_E!E74+FC_OTH_HH_WM_E!E74+FC_OTH_HH_DR_E!E74+FC_OTH_HH_DW_E!E74+FC_OTH_HH_TV_E!E74+FC_OTH_HH_IT_E!E74+FC_OTH_HH_LI_E!E74+FC_OTH_HH_OA_E!E74</f>
        <v>0</v>
      </c>
      <c r="F74" s="37">
        <f>FC_OTH_HH_SH_E!F74+FC_OTH_HH_SC_E!F74+FC_OTH_HH_WH_E!F74+FC_OTH_HH_CO_E!F74+FC_OTH_HH_RF_E!F74+FC_OTH_HH_WM_E!F74+FC_OTH_HH_DR_E!F74+FC_OTH_HH_DW_E!F74+FC_OTH_HH_TV_E!F74+FC_OTH_HH_IT_E!F74+FC_OTH_HH_LI_E!F74+FC_OTH_HH_OA_E!F74</f>
        <v>0</v>
      </c>
      <c r="G74" s="37">
        <f>FC_OTH_HH_SH_E!G74+FC_OTH_HH_SC_E!G74+FC_OTH_HH_WH_E!G74+FC_OTH_HH_CO_E!G74+FC_OTH_HH_RF_E!G74+FC_OTH_HH_WM_E!G74+FC_OTH_HH_DR_E!G74+FC_OTH_HH_DW_E!G74+FC_OTH_HH_TV_E!G74+FC_OTH_HH_IT_E!G74+FC_OTH_HH_LI_E!G74+FC_OTH_HH_OA_E!G74</f>
        <v>0</v>
      </c>
      <c r="H74" s="37">
        <f>FC_OTH_HH_SH_E!H74+FC_OTH_HH_SC_E!H74+FC_OTH_HH_WH_E!H74+FC_OTH_HH_CO_E!H74+FC_OTH_HH_RF_E!H74+FC_OTH_HH_WM_E!H74+FC_OTH_HH_DR_E!H74+FC_OTH_HH_DW_E!H74+FC_OTH_HH_TV_E!H74+FC_OTH_HH_IT_E!H74+FC_OTH_HH_LI_E!H74+FC_OTH_HH_OA_E!H74</f>
        <v>0</v>
      </c>
      <c r="I74" s="37">
        <f>FC_OTH_HH_SH_E!I74+FC_OTH_HH_SC_E!I74+FC_OTH_HH_WH_E!I74+FC_OTH_HH_CO_E!I74+FC_OTH_HH_RF_E!I74+FC_OTH_HH_WM_E!I74+FC_OTH_HH_DR_E!I74+FC_OTH_HH_DW_E!I74+FC_OTH_HH_TV_E!I74+FC_OTH_HH_IT_E!I74+FC_OTH_HH_LI_E!I74+FC_OTH_HH_OA_E!I74</f>
        <v>0</v>
      </c>
      <c r="J74" s="37">
        <f>FC_OTH_HH_SH_E!J74+FC_OTH_HH_SC_E!J74+FC_OTH_HH_WH_E!J74+FC_OTH_HH_CO_E!J74+FC_OTH_HH_RF_E!J74+FC_OTH_HH_WM_E!J74+FC_OTH_HH_DR_E!J74+FC_OTH_HH_DW_E!J74+FC_OTH_HH_TV_E!J74+FC_OTH_HH_IT_E!J74+FC_OTH_HH_LI_E!J74+FC_OTH_HH_OA_E!J74</f>
        <v>0</v>
      </c>
      <c r="K74" s="37">
        <f>FC_OTH_HH_SH_E!K74+FC_OTH_HH_SC_E!K74+FC_OTH_HH_WH_E!K74+FC_OTH_HH_CO_E!K74+FC_OTH_HH_RF_E!K74+FC_OTH_HH_WM_E!K74+FC_OTH_HH_DR_E!K74+FC_OTH_HH_DW_E!K74+FC_OTH_HH_TV_E!K74+FC_OTH_HH_IT_E!K74+FC_OTH_HH_LI_E!K74+FC_OTH_HH_OA_E!K74</f>
        <v>0</v>
      </c>
      <c r="L74" s="37">
        <f>FC_OTH_HH_SH_E!L74+FC_OTH_HH_SC_E!L74+FC_OTH_HH_WH_E!L74+FC_OTH_HH_CO_E!L74+FC_OTH_HH_RF_E!L74+FC_OTH_HH_WM_E!L74+FC_OTH_HH_DR_E!L74+FC_OTH_HH_DW_E!L74+FC_OTH_HH_TV_E!L74+FC_OTH_HH_IT_E!L74+FC_OTH_HH_LI_E!L74+FC_OTH_HH_OA_E!L74</f>
        <v>0</v>
      </c>
      <c r="M74" s="37">
        <f>FC_OTH_HH_SH_E!M74+FC_OTH_HH_SC_E!M74+FC_OTH_HH_WH_E!M74+FC_OTH_HH_CO_E!M74+FC_OTH_HH_RF_E!M74+FC_OTH_HH_WM_E!M74+FC_OTH_HH_DR_E!M74+FC_OTH_HH_DW_E!M74+FC_OTH_HH_TV_E!M74+FC_OTH_HH_IT_E!M74+FC_OTH_HH_LI_E!M74+FC_OTH_HH_OA_E!M74</f>
        <v>0</v>
      </c>
      <c r="N74" s="37">
        <f>FC_OTH_HH_SH_E!N74+FC_OTH_HH_SC_E!N74+FC_OTH_HH_WH_E!N74+FC_OTH_HH_CO_E!N74+FC_OTH_HH_RF_E!N74+FC_OTH_HH_WM_E!N74+FC_OTH_HH_DR_E!N74+FC_OTH_HH_DW_E!N74+FC_OTH_HH_TV_E!N74+FC_OTH_HH_IT_E!N74+FC_OTH_HH_LI_E!N74+FC_OTH_HH_OA_E!N74</f>
        <v>0</v>
      </c>
      <c r="O74" s="37">
        <f>FC_OTH_HH_SH_E!O74+FC_OTH_HH_SC_E!O74+FC_OTH_HH_WH_E!O74+FC_OTH_HH_CO_E!O74+FC_OTH_HH_RF_E!O74+FC_OTH_HH_WM_E!O74+FC_OTH_HH_DR_E!O74+FC_OTH_HH_DW_E!O74+FC_OTH_HH_TV_E!O74+FC_OTH_HH_IT_E!O74+FC_OTH_HH_LI_E!O74+FC_OTH_HH_OA_E!O74</f>
        <v>0</v>
      </c>
      <c r="P74" s="37">
        <f>FC_OTH_HH_SH_E!P74+FC_OTH_HH_SC_E!P74+FC_OTH_HH_WH_E!P74+FC_OTH_HH_CO_E!P74+FC_OTH_HH_RF_E!P74+FC_OTH_HH_WM_E!P74+FC_OTH_HH_DR_E!P74+FC_OTH_HH_DW_E!P74+FC_OTH_HH_TV_E!P74+FC_OTH_HH_IT_E!P74+FC_OTH_HH_LI_E!P74+FC_OTH_HH_OA_E!P74</f>
        <v>0</v>
      </c>
      <c r="Q74" s="37">
        <f>FC_OTH_HH_SH_E!Q74+FC_OTH_HH_SC_E!Q74+FC_OTH_HH_WH_E!Q74+FC_OTH_HH_CO_E!Q74+FC_OTH_HH_RF_E!Q74+FC_OTH_HH_WM_E!Q74+FC_OTH_HH_DR_E!Q74+FC_OTH_HH_DW_E!Q74+FC_OTH_HH_TV_E!Q74+FC_OTH_HH_IT_E!Q74+FC_OTH_HH_LI_E!Q74+FC_OTH_HH_OA_E!Q74</f>
        <v>0</v>
      </c>
      <c r="R74" s="37">
        <f>FC_OTH_HH_SH_E!R74+FC_OTH_HH_SC_E!R74+FC_OTH_HH_WH_E!R74+FC_OTH_HH_CO_E!R74+FC_OTH_HH_RF_E!R74+FC_OTH_HH_WM_E!R74+FC_OTH_HH_DR_E!R74+FC_OTH_HH_DW_E!R74+FC_OTH_HH_TV_E!R74+FC_OTH_HH_IT_E!R74+FC_OTH_HH_LI_E!R74+FC_OTH_HH_OA_E!R74</f>
        <v>0</v>
      </c>
      <c r="S74" s="37">
        <f>FC_OTH_HH_SH_E!S74+FC_OTH_HH_SC_E!S74+FC_OTH_HH_WH_E!S74+FC_OTH_HH_CO_E!S74+FC_OTH_HH_RF_E!S74+FC_OTH_HH_WM_E!S74+FC_OTH_HH_DR_E!S74+FC_OTH_HH_DW_E!S74+FC_OTH_HH_TV_E!S74+FC_OTH_HH_IT_E!S74+FC_OTH_HH_LI_E!S74+FC_OTH_HH_OA_E!S74</f>
        <v>0</v>
      </c>
      <c r="T74" s="37">
        <f>FC_OTH_HH_SH_E!T74+FC_OTH_HH_SC_E!T74+FC_OTH_HH_WH_E!T74+FC_OTH_HH_CO_E!T74+FC_OTH_HH_RF_E!T74+FC_OTH_HH_WM_E!T74+FC_OTH_HH_DR_E!T74+FC_OTH_HH_DW_E!T74+FC_OTH_HH_TV_E!T74+FC_OTH_HH_IT_E!T74+FC_OTH_HH_LI_E!T74+FC_OTH_HH_OA_E!T74</f>
        <v>0</v>
      </c>
      <c r="U74" s="37">
        <f>FC_OTH_HH_SH_E!U74+FC_OTH_HH_SC_E!U74+FC_OTH_HH_WH_E!U74+FC_OTH_HH_CO_E!U74+FC_OTH_HH_RF_E!U74+FC_OTH_HH_WM_E!U74+FC_OTH_HH_DR_E!U74+FC_OTH_HH_DW_E!U74+FC_OTH_HH_TV_E!U74+FC_OTH_HH_IT_E!U74+FC_OTH_HH_LI_E!U74+FC_OTH_HH_OA_E!U74</f>
        <v>0</v>
      </c>
      <c r="V74" s="37">
        <f>FC_OTH_HH_SH_E!V74+FC_OTH_HH_SC_E!V74+FC_OTH_HH_WH_E!V74+FC_OTH_HH_CO_E!V74+FC_OTH_HH_RF_E!V74+FC_OTH_HH_WM_E!V74+FC_OTH_HH_DR_E!V74+FC_OTH_HH_DW_E!V74+FC_OTH_HH_TV_E!V74+FC_OTH_HH_IT_E!V74+FC_OTH_HH_LI_E!V74+FC_OTH_HH_OA_E!V74</f>
        <v>0</v>
      </c>
      <c r="W74" s="37">
        <f>FC_OTH_HH_SH_E!W74+FC_OTH_HH_SC_E!W74+FC_OTH_HH_WH_E!W74+FC_OTH_HH_CO_E!W74+FC_OTH_HH_RF_E!W74+FC_OTH_HH_WM_E!W74+FC_OTH_HH_DR_E!W74+FC_OTH_HH_DW_E!W74+FC_OTH_HH_TV_E!W74+FC_OTH_HH_IT_E!W74+FC_OTH_HH_LI_E!W74+FC_OTH_HH_OA_E!W74</f>
        <v>0</v>
      </c>
      <c r="X74" s="37">
        <f>FC_OTH_HH_SH_E!X74+FC_OTH_HH_SC_E!X74+FC_OTH_HH_WH_E!X74+FC_OTH_HH_CO_E!X74+FC_OTH_HH_RF_E!X74+FC_OTH_HH_WM_E!X74+FC_OTH_HH_DR_E!X74+FC_OTH_HH_DW_E!X74+FC_OTH_HH_TV_E!X74+FC_OTH_HH_IT_E!X74+FC_OTH_HH_LI_E!X74+FC_OTH_HH_OA_E!X74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FC_OTH_HH_SH_E!C75+FC_OTH_HH_SC_E!C75+FC_OTH_HH_WH_E!C75+FC_OTH_HH_CO_E!C75+FC_OTH_HH_RF_E!C75+FC_OTH_HH_WM_E!C75+FC_OTH_HH_DR_E!C75+FC_OTH_HH_DW_E!C75+FC_OTH_HH_TV_E!C75+FC_OTH_HH_IT_E!C75+FC_OTH_HH_LI_E!C75+FC_OTH_HH_OA_E!C75</f>
        <v>170.48822012037829</v>
      </c>
      <c r="D75" s="37">
        <f>FC_OTH_HH_SH_E!D75+FC_OTH_HH_SC_E!D75+FC_OTH_HH_WH_E!D75+FC_OTH_HH_CO_E!D75+FC_OTH_HH_RF_E!D75+FC_OTH_HH_WM_E!D75+FC_OTH_HH_DR_E!D75+FC_OTH_HH_DW_E!D75+FC_OTH_HH_TV_E!D75+FC_OTH_HH_IT_E!D75+FC_OTH_HH_LI_E!D75+FC_OTH_HH_OA_E!D75</f>
        <v>196.76122098022364</v>
      </c>
      <c r="E75" s="37">
        <f>FC_OTH_HH_SH_E!E75+FC_OTH_HH_SC_E!E75+FC_OTH_HH_WH_E!E75+FC_OTH_HH_CO_E!E75+FC_OTH_HH_RF_E!E75+FC_OTH_HH_WM_E!E75+FC_OTH_HH_DR_E!E75+FC_OTH_HH_DW_E!E75+FC_OTH_HH_TV_E!E75+FC_OTH_HH_IT_E!E75+FC_OTH_HH_LI_E!E75+FC_OTH_HH_OA_E!E75</f>
        <v>193.89509888220124</v>
      </c>
      <c r="F75" s="37">
        <f>FC_OTH_HH_SH_E!F75+FC_OTH_HH_SC_E!F75+FC_OTH_HH_WH_E!F75+FC_OTH_HH_CO_E!F75+FC_OTH_HH_RF_E!F75+FC_OTH_HH_WM_E!F75+FC_OTH_HH_DR_E!F75+FC_OTH_HH_DW_E!F75+FC_OTH_HH_TV_E!F75+FC_OTH_HH_IT_E!F75+FC_OTH_HH_LI_E!F75+FC_OTH_HH_OA_E!F75</f>
        <v>211.47411865864137</v>
      </c>
      <c r="G75" s="37">
        <f>FC_OTH_HH_SH_E!G75+FC_OTH_HH_SC_E!G75+FC_OTH_HH_WH_E!G75+FC_OTH_HH_CO_E!G75+FC_OTH_HH_RF_E!G75+FC_OTH_HH_WM_E!G75+FC_OTH_HH_DR_E!G75+FC_OTH_HH_DW_E!G75+FC_OTH_HH_TV_E!G75+FC_OTH_HH_IT_E!G75+FC_OTH_HH_LI_E!G75+FC_OTH_HH_OA_E!G75</f>
        <v>217.11092003439387</v>
      </c>
      <c r="H75" s="37">
        <f>FC_OTH_HH_SH_E!H75+FC_OTH_HH_SC_E!H75+FC_OTH_HH_WH_E!H75+FC_OTH_HH_CO_E!H75+FC_OTH_HH_RF_E!H75+FC_OTH_HH_WM_E!H75+FC_OTH_HH_DR_E!H75+FC_OTH_HH_DW_E!H75+FC_OTH_HH_TV_E!H75+FC_OTH_HH_IT_E!H75+FC_OTH_HH_LI_E!H75+FC_OTH_HH_OA_E!H75</f>
        <v>210.32768701633699</v>
      </c>
      <c r="I75" s="37">
        <f>FC_OTH_HH_SH_E!I75+FC_OTH_HH_SC_E!I75+FC_OTH_HH_WH_E!I75+FC_OTH_HH_CO_E!I75+FC_OTH_HH_RF_E!I75+FC_OTH_HH_WM_E!I75+FC_OTH_HH_DR_E!I75+FC_OTH_HH_DW_E!I75+FC_OTH_HH_TV_E!I75+FC_OTH_HH_IT_E!I75+FC_OTH_HH_LI_E!I75+FC_OTH_HH_OA_E!I75</f>
        <v>210.56655202063638</v>
      </c>
      <c r="J75" s="37">
        <f>FC_OTH_HH_SH_E!J75+FC_OTH_HH_SC_E!J75+FC_OTH_HH_WH_E!J75+FC_OTH_HH_CO_E!J75+FC_OTH_HH_RF_E!J75+FC_OTH_HH_WM_E!J75+FC_OTH_HH_DR_E!J75+FC_OTH_HH_DW_E!J75+FC_OTH_HH_TV_E!J75+FC_OTH_HH_IT_E!J75+FC_OTH_HH_LI_E!J75+FC_OTH_HH_OA_E!J75</f>
        <v>206.50619088564065</v>
      </c>
      <c r="K75" s="37">
        <f>FC_OTH_HH_SH_E!K75+FC_OTH_HH_SC_E!K75+FC_OTH_HH_WH_E!K75+FC_OTH_HH_CO_E!K75+FC_OTH_HH_RF_E!K75+FC_OTH_HH_WM_E!K75+FC_OTH_HH_DR_E!K75+FC_OTH_HH_DW_E!K75+FC_OTH_HH_TV_E!K75+FC_OTH_HH_IT_E!K75+FC_OTH_HH_LI_E!K75+FC_OTH_HH_OA_E!K75</f>
        <v>235.35872742906298</v>
      </c>
      <c r="L75" s="37">
        <f>FC_OTH_HH_SH_E!L75+FC_OTH_HH_SC_E!L75+FC_OTH_HH_WH_E!L75+FC_OTH_HH_CO_E!L75+FC_OTH_HH_RF_E!L75+FC_OTH_HH_WM_E!L75+FC_OTH_HH_DR_E!L75+FC_OTH_HH_DW_E!L75+FC_OTH_HH_TV_E!L75+FC_OTH_HH_IT_E!L75+FC_OTH_HH_LI_E!L75+FC_OTH_HH_OA_E!L75</f>
        <v>239.22803095442833</v>
      </c>
      <c r="M75" s="37">
        <f>FC_OTH_HH_SH_E!M75+FC_OTH_HH_SC_E!M75+FC_OTH_HH_WH_E!M75+FC_OTH_HH_CO_E!M75+FC_OTH_HH_RF_E!M75+FC_OTH_HH_WM_E!M75+FC_OTH_HH_DR_E!M75+FC_OTH_HH_DW_E!M75+FC_OTH_HH_TV_E!M75+FC_OTH_HH_IT_E!M75+FC_OTH_HH_LI_E!M75+FC_OTH_HH_OA_E!M75</f>
        <v>290.74711951848678</v>
      </c>
      <c r="N75" s="37">
        <f>FC_OTH_HH_SH_E!N75+FC_OTH_HH_SC_E!N75+FC_OTH_HH_WH_E!N75+FC_OTH_HH_CO_E!N75+FC_OTH_HH_RF_E!N75+FC_OTH_HH_WM_E!N75+FC_OTH_HH_DR_E!N75+FC_OTH_HH_DW_E!N75+FC_OTH_HH_TV_E!N75+FC_OTH_HH_IT_E!N75+FC_OTH_HH_LI_E!N75+FC_OTH_HH_OA_E!N75</f>
        <v>249.76113499570093</v>
      </c>
      <c r="O75" s="37">
        <f>FC_OTH_HH_SH_E!O75+FC_OTH_HH_SC_E!O75+FC_OTH_HH_WH_E!O75+FC_OTH_HH_CO_E!O75+FC_OTH_HH_RF_E!O75+FC_OTH_HH_WM_E!O75+FC_OTH_HH_DR_E!O75+FC_OTH_HH_DW_E!O75+FC_OTH_HH_TV_E!O75+FC_OTH_HH_IT_E!O75+FC_OTH_HH_LI_E!O75+FC_OTH_HH_OA_E!O75</f>
        <v>289.12295786758369</v>
      </c>
      <c r="P75" s="37">
        <f>FC_OTH_HH_SH_E!P75+FC_OTH_HH_SC_E!P75+FC_OTH_HH_WH_E!P75+FC_OTH_HH_CO_E!P75+FC_OTH_HH_RF_E!P75+FC_OTH_HH_WM_E!P75+FC_OTH_HH_DR_E!P75+FC_OTH_HH_DW_E!P75+FC_OTH_HH_TV_E!P75+FC_OTH_HH_IT_E!P75+FC_OTH_HH_LI_E!P75+FC_OTH_HH_OA_E!P75</f>
        <v>325.40361134995692</v>
      </c>
      <c r="Q75" s="37">
        <f>FC_OTH_HH_SH_E!Q75+FC_OTH_HH_SC_E!Q75+FC_OTH_HH_WH_E!Q75+FC_OTH_HH_CO_E!Q75+FC_OTH_HH_RF_E!Q75+FC_OTH_HH_WM_E!Q75+FC_OTH_HH_DR_E!Q75+FC_OTH_HH_DW_E!Q75+FC_OTH_HH_TV_E!Q75+FC_OTH_HH_IT_E!Q75+FC_OTH_HH_LI_E!Q75+FC_OTH_HH_OA_E!Q75</f>
        <v>260.77196904557161</v>
      </c>
      <c r="R75" s="37">
        <f>FC_OTH_HH_SH_E!R75+FC_OTH_HH_SC_E!R75+FC_OTH_HH_WH_E!R75+FC_OTH_HH_CO_E!R75+FC_OTH_HH_RF_E!R75+FC_OTH_HH_WM_E!R75+FC_OTH_HH_DR_E!R75+FC_OTH_HH_DW_E!R75+FC_OTH_HH_TV_E!R75+FC_OTH_HH_IT_E!R75+FC_OTH_HH_LI_E!R75+FC_OTH_HH_OA_E!R75</f>
        <v>288.47807394668962</v>
      </c>
      <c r="S75" s="37">
        <f>FC_OTH_HH_SH_E!S75+FC_OTH_HH_SC_E!S75+FC_OTH_HH_WH_E!S75+FC_OTH_HH_CO_E!S75+FC_OTH_HH_RF_E!S75+FC_OTH_HH_WM_E!S75+FC_OTH_HH_DR_E!S75+FC_OTH_HH_DW_E!S75+FC_OTH_HH_TV_E!S75+FC_OTH_HH_IT_E!S75+FC_OTH_HH_LI_E!S75+FC_OTH_HH_OA_E!S75</f>
        <v>293.17497850386945</v>
      </c>
      <c r="T75" s="37">
        <f>FC_OTH_HH_SH_E!T75+FC_OTH_HH_SC_E!T75+FC_OTH_HH_WH_E!T75+FC_OTH_HH_CO_E!T75+FC_OTH_HH_RF_E!T75+FC_OTH_HH_WM_E!T75+FC_OTH_HH_DR_E!T75+FC_OTH_HH_DW_E!T75+FC_OTH_HH_TV_E!T75+FC_OTH_HH_IT_E!T75+FC_OTH_HH_LI_E!T75+FC_OTH_HH_OA_E!T75</f>
        <v>285.21263972484957</v>
      </c>
      <c r="U75" s="37">
        <f>FC_OTH_HH_SH_E!U75+FC_OTH_HH_SC_E!U75+FC_OTH_HH_WH_E!U75+FC_OTH_HH_CO_E!U75+FC_OTH_HH_RF_E!U75+FC_OTH_HH_WM_E!U75+FC_OTH_HH_DR_E!U75+FC_OTH_HH_DW_E!U75+FC_OTH_HH_TV_E!U75+FC_OTH_HH_IT_E!U75+FC_OTH_HH_LI_E!U75+FC_OTH_HH_OA_E!U75</f>
        <v>298.64858125537404</v>
      </c>
      <c r="V75" s="37">
        <f>FC_OTH_HH_SH_E!V75+FC_OTH_HH_SC_E!V75+FC_OTH_HH_WH_E!V75+FC_OTH_HH_CO_E!V75+FC_OTH_HH_RF_E!V75+FC_OTH_HH_WM_E!V75+FC_OTH_HH_DR_E!V75+FC_OTH_HH_DW_E!V75+FC_OTH_HH_TV_E!V75+FC_OTH_HH_IT_E!V75+FC_OTH_HH_LI_E!V75+FC_OTH_HH_OA_E!V75</f>
        <v>288.56749785038699</v>
      </c>
      <c r="W75" s="37">
        <f>FC_OTH_HH_SH_E!W75+FC_OTH_HH_SC_E!W75+FC_OTH_HH_WH_E!W75+FC_OTH_HH_CO_E!W75+FC_OTH_HH_RF_E!W75+FC_OTH_HH_WM_E!W75+FC_OTH_HH_DR_E!W75+FC_OTH_HH_DW_E!W75+FC_OTH_HH_TV_E!W75+FC_OTH_HH_IT_E!W75+FC_OTH_HH_LI_E!W75+FC_OTH_HH_OA_E!W75</f>
        <v>281.36775580395545</v>
      </c>
      <c r="X75" s="37">
        <f>FC_OTH_HH_SH_E!X75+FC_OTH_HH_SC_E!X75+FC_OTH_HH_WH_E!X75+FC_OTH_HH_CO_E!X75+FC_OTH_HH_RF_E!X75+FC_OTH_HH_WM_E!X75+FC_OTH_HH_DR_E!X75+FC_OTH_HH_DW_E!X75+FC_OTH_HH_TV_E!X75+FC_OTH_HH_IT_E!X75+FC_OTH_HH_LI_E!X75+FC_OTH_HH_OA_E!X75</f>
        <v>317.19690455717972</v>
      </c>
    </row>
    <row r="76" spans="1:24" ht="11.25" customHeight="1" x14ac:dyDescent="0.2">
      <c r="A76" s="38" t="s">
        <v>139</v>
      </c>
      <c r="B76" s="39" t="s">
        <v>140</v>
      </c>
      <c r="C76" s="40">
        <f>FC_OTH_HH_SH_E!C76+FC_OTH_HH_SC_E!C76+FC_OTH_HH_WH_E!C76+FC_OTH_HH_CO_E!C76+FC_OTH_HH_RF_E!C76+FC_OTH_HH_WM_E!C76+FC_OTH_HH_DR_E!C76+FC_OTH_HH_DW_E!C76+FC_OTH_HH_TV_E!C76+FC_OTH_HH_IT_E!C76+FC_OTH_HH_LI_E!C76+FC_OTH_HH_OA_E!C76</f>
        <v>1721.3241616509029</v>
      </c>
      <c r="D76" s="40">
        <f>FC_OTH_HH_SH_E!D76+FC_OTH_HH_SC_E!D76+FC_OTH_HH_WH_E!D76+FC_OTH_HH_CO_E!D76+FC_OTH_HH_RF_E!D76+FC_OTH_HH_WM_E!D76+FC_OTH_HH_DR_E!D76+FC_OTH_HH_DW_E!D76+FC_OTH_HH_TV_E!D76+FC_OTH_HH_IT_E!D76+FC_OTH_HH_LI_E!D76+FC_OTH_HH_OA_E!D76</f>
        <v>1745.3998280309543</v>
      </c>
      <c r="E76" s="40">
        <f>FC_OTH_HH_SH_E!E76+FC_OTH_HH_SC_E!E76+FC_OTH_HH_WH_E!E76+FC_OTH_HH_CO_E!E76+FC_OTH_HH_RF_E!E76+FC_OTH_HH_WM_E!E76+FC_OTH_HH_DR_E!E76+FC_OTH_HH_DW_E!E76+FC_OTH_HH_TV_E!E76+FC_OTH_HH_IT_E!E76+FC_OTH_HH_LI_E!E76+FC_OTH_HH_OA_E!E76</f>
        <v>1800.9458297506453</v>
      </c>
      <c r="F76" s="40">
        <f>FC_OTH_HH_SH_E!F76+FC_OTH_HH_SC_E!F76+FC_OTH_HH_WH_E!F76+FC_OTH_HH_CO_E!F76+FC_OTH_HH_RF_E!F76+FC_OTH_HH_WM_E!F76+FC_OTH_HH_DR_E!F76+FC_OTH_HH_DW_E!F76+FC_OTH_HH_TV_E!F76+FC_OTH_HH_IT_E!F76+FC_OTH_HH_LI_E!F76+FC_OTH_HH_OA_E!F76</f>
        <v>1841.6165090283748</v>
      </c>
      <c r="G76" s="40">
        <f>FC_OTH_HH_SH_E!G76+FC_OTH_HH_SC_E!G76+FC_OTH_HH_WH_E!G76+FC_OTH_HH_CO_E!G76+FC_OTH_HH_RF_E!G76+FC_OTH_HH_WM_E!G76+FC_OTH_HH_DR_E!G76+FC_OTH_HH_DW_E!G76+FC_OTH_HH_TV_E!G76+FC_OTH_HH_IT_E!G76+FC_OTH_HH_LI_E!G76+FC_OTH_HH_OA_E!G76</f>
        <v>1850.2149613069646</v>
      </c>
      <c r="H76" s="40">
        <f>FC_OTH_HH_SH_E!H76+FC_OTH_HH_SC_E!H76+FC_OTH_HH_WH_E!H76+FC_OTH_HH_CO_E!H76+FC_OTH_HH_RF_E!H76+FC_OTH_HH_WM_E!H76+FC_OTH_HH_DR_E!H76+FC_OTH_HH_DW_E!H76+FC_OTH_HH_TV_E!H76+FC_OTH_HH_IT_E!H76+FC_OTH_HH_LI_E!H76+FC_OTH_HH_OA_E!H76</f>
        <v>1874.1186586414442</v>
      </c>
      <c r="I76" s="40">
        <f>FC_OTH_HH_SH_E!I76+FC_OTH_HH_SC_E!I76+FC_OTH_HH_WH_E!I76+FC_OTH_HH_CO_E!I76+FC_OTH_HH_RF_E!I76+FC_OTH_HH_WM_E!I76+FC_OTH_HH_DR_E!I76+FC_OTH_HH_DW_E!I76+FC_OTH_HH_TV_E!I76+FC_OTH_HH_IT_E!I76+FC_OTH_HH_LI_E!I76+FC_OTH_HH_OA_E!I76</f>
        <v>1898.624247635425</v>
      </c>
      <c r="J76" s="40">
        <f>FC_OTH_HH_SH_E!J76+FC_OTH_HH_SC_E!J76+FC_OTH_HH_WH_E!J76+FC_OTH_HH_CO_E!J76+FC_OTH_HH_RF_E!J76+FC_OTH_HH_WM_E!J76+FC_OTH_HH_DR_E!J76+FC_OTH_HH_DW_E!J76+FC_OTH_HH_TV_E!J76+FC_OTH_HH_IT_E!J76+FC_OTH_HH_LI_E!J76+FC_OTH_HH_OA_E!J76</f>
        <v>1914.7033533963893</v>
      </c>
      <c r="K76" s="40">
        <f>FC_OTH_HH_SH_E!K76+FC_OTH_HH_SC_E!K76+FC_OTH_HH_WH_E!K76+FC_OTH_HH_CO_E!K76+FC_OTH_HH_RF_E!K76+FC_OTH_HH_WM_E!K76+FC_OTH_HH_DR_E!K76+FC_OTH_HH_DW_E!K76+FC_OTH_HH_TV_E!K76+FC_OTH_HH_IT_E!K76+FC_OTH_HH_LI_E!K76+FC_OTH_HH_OA_E!K76</f>
        <v>1934.7377472055027</v>
      </c>
      <c r="L76" s="40">
        <f>FC_OTH_HH_SH_E!L76+FC_OTH_HH_SC_E!L76+FC_OTH_HH_WH_E!L76+FC_OTH_HH_CO_E!L76+FC_OTH_HH_RF_E!L76+FC_OTH_HH_WM_E!L76+FC_OTH_HH_DR_E!L76+FC_OTH_HH_DW_E!L76+FC_OTH_HH_TV_E!L76+FC_OTH_HH_IT_E!L76+FC_OTH_HH_LI_E!L76+FC_OTH_HH_OA_E!L76</f>
        <v>1966.6380051590713</v>
      </c>
      <c r="M76" s="40">
        <f>FC_OTH_HH_SH_E!M76+FC_OTH_HH_SC_E!M76+FC_OTH_HH_WH_E!M76+FC_OTH_HH_CO_E!M76+FC_OTH_HH_RF_E!M76+FC_OTH_HH_WM_E!M76+FC_OTH_HH_DR_E!M76+FC_OTH_HH_DW_E!M76+FC_OTH_HH_TV_E!M76+FC_OTH_HH_IT_E!M76+FC_OTH_HH_LI_E!M76+FC_OTH_HH_OA_E!M76</f>
        <v>1977.1281169389515</v>
      </c>
      <c r="N76" s="40">
        <f>FC_OTH_HH_SH_E!N76+FC_OTH_HH_SC_E!N76+FC_OTH_HH_WH_E!N76+FC_OTH_HH_CO_E!N76+FC_OTH_HH_RF_E!N76+FC_OTH_HH_WM_E!N76+FC_OTH_HH_DR_E!N76+FC_OTH_HH_DW_E!N76+FC_OTH_HH_TV_E!N76+FC_OTH_HH_IT_E!N76+FC_OTH_HH_LI_E!N76+FC_OTH_HH_OA_E!N76</f>
        <v>1981.3413585554597</v>
      </c>
      <c r="O76" s="40">
        <f>FC_OTH_HH_SH_E!O76+FC_OTH_HH_SC_E!O76+FC_OTH_HH_WH_E!O76+FC_OTH_HH_CO_E!O76+FC_OTH_HH_RF_E!O76+FC_OTH_HH_WM_E!O76+FC_OTH_HH_DR_E!O76+FC_OTH_HH_DW_E!O76+FC_OTH_HH_TV_E!O76+FC_OTH_HH_IT_E!O76+FC_OTH_HH_LI_E!O76+FC_OTH_HH_OA_E!O76</f>
        <v>2008.8846947549439</v>
      </c>
      <c r="P76" s="40">
        <f>FC_OTH_HH_SH_E!P76+FC_OTH_HH_SC_E!P76+FC_OTH_HH_WH_E!P76+FC_OTH_HH_CO_E!P76+FC_OTH_HH_RF_E!P76+FC_OTH_HH_WM_E!P76+FC_OTH_HH_DR_E!P76+FC_OTH_HH_DW_E!P76+FC_OTH_HH_TV_E!P76+FC_OTH_HH_IT_E!P76+FC_OTH_HH_LI_E!P76+FC_OTH_HH_OA_E!P76</f>
        <v>2008.6809114359407</v>
      </c>
      <c r="Q76" s="40">
        <f>FC_OTH_HH_SH_E!Q76+FC_OTH_HH_SC_E!Q76+FC_OTH_HH_WH_E!Q76+FC_OTH_HH_CO_E!Q76+FC_OTH_HH_RF_E!Q76+FC_OTH_HH_WM_E!Q76+FC_OTH_HH_DR_E!Q76+FC_OTH_HH_DW_E!Q76+FC_OTH_HH_TV_E!Q76+FC_OTH_HH_IT_E!Q76+FC_OTH_HH_LI_E!Q76+FC_OTH_HH_OA_E!Q76</f>
        <v>1962.9668959587275</v>
      </c>
      <c r="R76" s="40">
        <f>FC_OTH_HH_SH_E!R76+FC_OTH_HH_SC_E!R76+FC_OTH_HH_WH_E!R76+FC_OTH_HH_CO_E!R76+FC_OTH_HH_RF_E!R76+FC_OTH_HH_WM_E!R76+FC_OTH_HH_DR_E!R76+FC_OTH_HH_DW_E!R76+FC_OTH_HH_TV_E!R76+FC_OTH_HH_IT_E!R76+FC_OTH_HH_LI_E!R76+FC_OTH_HH_OA_E!R76</f>
        <v>1907.3038693035248</v>
      </c>
      <c r="S76" s="40">
        <f>FC_OTH_HH_SH_E!S76+FC_OTH_HH_SC_E!S76+FC_OTH_HH_WH_E!S76+FC_OTH_HH_CO_E!S76+FC_OTH_HH_RF_E!S76+FC_OTH_HH_WM_E!S76+FC_OTH_HH_DR_E!S76+FC_OTH_HH_DW_E!S76+FC_OTH_HH_TV_E!S76+FC_OTH_HH_IT_E!S76+FC_OTH_HH_LI_E!S76+FC_OTH_HH_OA_E!S76</f>
        <v>1890.683404987102</v>
      </c>
      <c r="T76" s="40">
        <f>FC_OTH_HH_SH_E!T76+FC_OTH_HH_SC_E!T76+FC_OTH_HH_WH_E!T76+FC_OTH_HH_CO_E!T76+FC_OTH_HH_RF_E!T76+FC_OTH_HH_WM_E!T76+FC_OTH_HH_DR_E!T76+FC_OTH_HH_DW_E!T76+FC_OTH_HH_TV_E!T76+FC_OTH_HH_IT_E!T76+FC_OTH_HH_LI_E!T76+FC_OTH_HH_OA_E!T76</f>
        <v>1875.4047291487527</v>
      </c>
      <c r="U76" s="40">
        <f>FC_OTH_HH_SH_E!U76+FC_OTH_HH_SC_E!U76+FC_OTH_HH_WH_E!U76+FC_OTH_HH_CO_E!U76+FC_OTH_HH_RF_E!U76+FC_OTH_HH_WM_E!U76+FC_OTH_HH_DR_E!U76+FC_OTH_HH_DW_E!U76+FC_OTH_HH_TV_E!U76+FC_OTH_HH_IT_E!U76+FC_OTH_HH_LI_E!U76+FC_OTH_HH_OA_E!U76</f>
        <v>1856.4950128976777</v>
      </c>
      <c r="V76" s="40">
        <f>FC_OTH_HH_SH_E!V76+FC_OTH_HH_SC_E!V76+FC_OTH_HH_WH_E!V76+FC_OTH_HH_CO_E!V76+FC_OTH_HH_RF_E!V76+FC_OTH_HH_WM_E!V76+FC_OTH_HH_DR_E!V76+FC_OTH_HH_DW_E!V76+FC_OTH_HH_TV_E!V76+FC_OTH_HH_IT_E!V76+FC_OTH_HH_LI_E!V76+FC_OTH_HH_OA_E!V76</f>
        <v>1856.7365434221836</v>
      </c>
      <c r="W76" s="40">
        <f>FC_OTH_HH_SH_E!W76+FC_OTH_HH_SC_E!W76+FC_OTH_HH_WH_E!W76+FC_OTH_HH_CO_E!W76+FC_OTH_HH_RF_E!W76+FC_OTH_HH_WM_E!W76+FC_OTH_HH_DR_E!W76+FC_OTH_HH_DW_E!W76+FC_OTH_HH_TV_E!W76+FC_OTH_HH_IT_E!W76+FC_OTH_HH_LI_E!W76+FC_OTH_HH_OA_E!W76</f>
        <v>1888.682459157352</v>
      </c>
      <c r="X76" s="40">
        <f>FC_OTH_HH_SH_E!X76+FC_OTH_HH_SC_E!X76+FC_OTH_HH_WH_E!X76+FC_OTH_HH_CO_E!X76+FC_OTH_HH_RF_E!X76+FC_OTH_HH_WM_E!X76+FC_OTH_HH_DR_E!X76+FC_OTH_HH_DW_E!X76+FC_OTH_HH_TV_E!X76+FC_OTH_HH_IT_E!X76+FC_OTH_HH_LI_E!X76+FC_OTH_HH_OA_E!X76</f>
        <v>1932.055202063628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455</v>
      </c>
      <c r="B1" s="4" t="s">
        <v>399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8297.8230814033341</v>
      </c>
      <c r="D2" s="31">
        <f t="shared" ref="D2:W2" si="1">SUM(D3,D17,D22,D25,D26,D51,D52,D71,D74,D75,D76)</f>
        <v>8809.5548730846021</v>
      </c>
      <c r="E2" s="31">
        <f t="shared" si="1"/>
        <v>8420.2766993457917</v>
      </c>
      <c r="F2" s="31">
        <f t="shared" si="1"/>
        <v>8629.1662268935743</v>
      </c>
      <c r="G2" s="31">
        <f t="shared" si="1"/>
        <v>8272.5009797488528</v>
      </c>
      <c r="H2" s="31">
        <f t="shared" si="1"/>
        <v>7966.3068544372672</v>
      </c>
      <c r="I2" s="31">
        <f t="shared" si="1"/>
        <v>8030.8210709375817</v>
      </c>
      <c r="J2" s="31">
        <f t="shared" si="1"/>
        <v>7196.3268929256328</v>
      </c>
      <c r="K2" s="31">
        <f t="shared" si="1"/>
        <v>8195.6851496792951</v>
      </c>
      <c r="L2" s="31">
        <f t="shared" si="1"/>
        <v>8182.6946253131482</v>
      </c>
      <c r="M2" s="31">
        <f t="shared" si="1"/>
        <v>9416.5746362120644</v>
      </c>
      <c r="N2" s="31">
        <f t="shared" si="1"/>
        <v>7502.1045971390931</v>
      </c>
      <c r="O2" s="31">
        <f t="shared" si="1"/>
        <v>8065.591704937955</v>
      </c>
      <c r="P2" s="31">
        <f t="shared" si="1"/>
        <v>8518.3746551641252</v>
      </c>
      <c r="Q2" s="31">
        <f t="shared" si="1"/>
        <v>6404.9574247458813</v>
      </c>
      <c r="R2" s="31">
        <f t="shared" si="1"/>
        <v>6619.1096566353981</v>
      </c>
      <c r="S2" s="31">
        <f t="shared" si="1"/>
        <v>6883.6461733982233</v>
      </c>
      <c r="T2" s="31">
        <f t="shared" si="1"/>
        <v>6734.0658844689879</v>
      </c>
      <c r="U2" s="31">
        <f t="shared" si="1"/>
        <v>6774.6020660198474</v>
      </c>
      <c r="V2" s="31">
        <f t="shared" si="1"/>
        <v>6650.0969891280592</v>
      </c>
      <c r="W2" s="31">
        <f t="shared" si="1"/>
        <v>6523.7870531525259</v>
      </c>
      <c r="X2" s="31">
        <f t="shared" ref="X2" si="2">SUM(X3,X17,X22,X25,X26,X51,X52,X71,X74,X75,X76)</f>
        <v>7433.8177028064356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2.099484092863285</v>
      </c>
      <c r="D3" s="34">
        <f t="shared" ref="D3:W3" si="4">SUM(D4,D8,D11)</f>
        <v>1.877386070507308</v>
      </c>
      <c r="E3" s="34">
        <f t="shared" si="4"/>
        <v>1.8773860705073087</v>
      </c>
      <c r="F3" s="34">
        <f t="shared" si="4"/>
        <v>1.8773860705073084</v>
      </c>
      <c r="G3" s="34">
        <f t="shared" si="4"/>
        <v>1.1775580395528806</v>
      </c>
      <c r="H3" s="34">
        <f t="shared" si="4"/>
        <v>1.1775580395528804</v>
      </c>
      <c r="I3" s="34">
        <f t="shared" si="4"/>
        <v>1.1775580395528802</v>
      </c>
      <c r="J3" s="34">
        <f t="shared" si="4"/>
        <v>1.4331040412725706</v>
      </c>
      <c r="K3" s="34">
        <f t="shared" si="4"/>
        <v>6.3318142734307798</v>
      </c>
      <c r="L3" s="34">
        <f t="shared" si="4"/>
        <v>1.910748065348236</v>
      </c>
      <c r="M3" s="34">
        <f t="shared" si="4"/>
        <v>1.910748065348236</v>
      </c>
      <c r="N3" s="34">
        <f t="shared" si="4"/>
        <v>1.9107480653482374</v>
      </c>
      <c r="O3" s="34">
        <f t="shared" si="4"/>
        <v>1.9107480653482367</v>
      </c>
      <c r="P3" s="34">
        <f t="shared" si="4"/>
        <v>0.95537403267411847</v>
      </c>
      <c r="Q3" s="34">
        <f t="shared" si="4"/>
        <v>0.63172828890799659</v>
      </c>
      <c r="R3" s="34">
        <f t="shared" si="4"/>
        <v>0.54239036973344801</v>
      </c>
      <c r="S3" s="34">
        <f t="shared" si="4"/>
        <v>1.0778159931212383</v>
      </c>
      <c r="T3" s="34">
        <f t="shared" si="4"/>
        <v>1.1263972484952711</v>
      </c>
      <c r="U3" s="34">
        <f t="shared" si="4"/>
        <v>1.0124677558039559</v>
      </c>
      <c r="V3" s="34">
        <f t="shared" si="4"/>
        <v>1.1206362854686154</v>
      </c>
      <c r="W3" s="34">
        <f t="shared" si="4"/>
        <v>0.34488392089423903</v>
      </c>
      <c r="X3" s="34">
        <f t="shared" ref="X3" si="5">SUM(X4,X8,X11)</f>
        <v>0.37850386930352525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2.099484092863285</v>
      </c>
      <c r="D4" s="29">
        <f t="shared" ref="D4:W4" si="7">SUM(D5:D7)</f>
        <v>1.3996560619088558</v>
      </c>
      <c r="E4" s="29">
        <f t="shared" si="7"/>
        <v>1.3996560619088563</v>
      </c>
      <c r="F4" s="29">
        <f t="shared" si="7"/>
        <v>0.69982803095442814</v>
      </c>
      <c r="G4" s="29">
        <f t="shared" si="7"/>
        <v>0.69982803095442825</v>
      </c>
      <c r="H4" s="29">
        <f t="shared" si="7"/>
        <v>0.69982803095442814</v>
      </c>
      <c r="I4" s="29">
        <f t="shared" si="7"/>
        <v>0.69982803095442803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0.15399828030954429</v>
      </c>
      <c r="R4" s="29">
        <f t="shared" si="7"/>
        <v>0.1371453138435082</v>
      </c>
      <c r="S4" s="29">
        <f t="shared" si="7"/>
        <v>0.12390369733447983</v>
      </c>
      <c r="T4" s="29">
        <f t="shared" si="7"/>
        <v>0.11126397248495276</v>
      </c>
      <c r="U4" s="29">
        <f t="shared" si="7"/>
        <v>0.10008598452278594</v>
      </c>
      <c r="V4" s="29">
        <f t="shared" si="7"/>
        <v>9.0283748925193447E-2</v>
      </c>
      <c r="W4" s="29">
        <f t="shared" si="7"/>
        <v>8.116938950988821E-2</v>
      </c>
      <c r="X4" s="29">
        <f t="shared" ref="X4" si="8">SUM(X5:X7)</f>
        <v>7.2742906276870148E-2</v>
      </c>
    </row>
    <row r="5" spans="1:24" ht="11.25" customHeight="1" x14ac:dyDescent="0.2">
      <c r="A5" s="41" t="s">
        <v>5</v>
      </c>
      <c r="B5" s="9" t="s">
        <v>6</v>
      </c>
      <c r="C5" s="10">
        <v>2.099484092863285</v>
      </c>
      <c r="D5" s="10">
        <v>1.3996560619088558</v>
      </c>
      <c r="E5" s="10">
        <v>1.3996560619088563</v>
      </c>
      <c r="F5" s="10">
        <v>0.69982803095442814</v>
      </c>
      <c r="G5" s="10">
        <v>0.69982803095442825</v>
      </c>
      <c r="H5" s="10">
        <v>0.69982803095442814</v>
      </c>
      <c r="I5" s="10">
        <v>0.69982803095442803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0.15399828030954429</v>
      </c>
      <c r="R5" s="10">
        <v>0.1371453138435082</v>
      </c>
      <c r="S5" s="10">
        <v>0.12390369733447983</v>
      </c>
      <c r="T5" s="10">
        <v>0.11126397248495276</v>
      </c>
      <c r="U5" s="10">
        <v>0.10008598452278594</v>
      </c>
      <c r="V5" s="10">
        <v>9.0283748925193447E-2</v>
      </c>
      <c r="W5" s="10">
        <v>8.116938950988821E-2</v>
      </c>
      <c r="X5" s="10">
        <v>7.2742906276870148E-2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0.47773000859845227</v>
      </c>
      <c r="E11" s="29">
        <f t="shared" si="13"/>
        <v>0.47773000859845244</v>
      </c>
      <c r="F11" s="29">
        <f t="shared" si="13"/>
        <v>1.1775580395528804</v>
      </c>
      <c r="G11" s="29">
        <f t="shared" si="13"/>
        <v>0.47773000859845244</v>
      </c>
      <c r="H11" s="29">
        <f t="shared" si="13"/>
        <v>0.47773000859845233</v>
      </c>
      <c r="I11" s="29">
        <f t="shared" si="13"/>
        <v>0.47773000859845222</v>
      </c>
      <c r="J11" s="29">
        <f t="shared" si="13"/>
        <v>1.4331040412725706</v>
      </c>
      <c r="K11" s="29">
        <f t="shared" si="13"/>
        <v>6.3318142734307798</v>
      </c>
      <c r="L11" s="29">
        <f t="shared" si="13"/>
        <v>1.910748065348236</v>
      </c>
      <c r="M11" s="29">
        <f t="shared" si="13"/>
        <v>1.910748065348236</v>
      </c>
      <c r="N11" s="29">
        <f t="shared" si="13"/>
        <v>1.9107480653482374</v>
      </c>
      <c r="O11" s="29">
        <f t="shared" si="13"/>
        <v>1.9107480653482367</v>
      </c>
      <c r="P11" s="29">
        <f t="shared" si="13"/>
        <v>0.95537403267411847</v>
      </c>
      <c r="Q11" s="29">
        <f t="shared" si="13"/>
        <v>0.47773000859845233</v>
      </c>
      <c r="R11" s="29">
        <f t="shared" si="13"/>
        <v>0.40524505588993981</v>
      </c>
      <c r="S11" s="29">
        <f t="shared" si="13"/>
        <v>0.95391229578675851</v>
      </c>
      <c r="T11" s="29">
        <f t="shared" si="13"/>
        <v>1.0151332760103184</v>
      </c>
      <c r="U11" s="29">
        <f t="shared" si="13"/>
        <v>0.91238177128116982</v>
      </c>
      <c r="V11" s="29">
        <f t="shared" si="13"/>
        <v>1.0303525365434218</v>
      </c>
      <c r="W11" s="29">
        <f t="shared" si="13"/>
        <v>0.2637145313843508</v>
      </c>
      <c r="X11" s="29">
        <f t="shared" ref="X11" si="14">SUM(X12:X16)</f>
        <v>0.30576096302665512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0.69982803095442814</v>
      </c>
      <c r="G12" s="10">
        <v>0</v>
      </c>
      <c r="H12" s="10">
        <v>0</v>
      </c>
      <c r="I12" s="10">
        <v>0</v>
      </c>
      <c r="J12" s="10">
        <v>0</v>
      </c>
      <c r="K12" s="10">
        <v>4.8987102321582094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0.47773000859845227</v>
      </c>
      <c r="E16" s="10">
        <v>0.47773000859845244</v>
      </c>
      <c r="F16" s="10">
        <v>0.47773000859845233</v>
      </c>
      <c r="G16" s="10">
        <v>0.47773000859845244</v>
      </c>
      <c r="H16" s="10">
        <v>0.47773000859845233</v>
      </c>
      <c r="I16" s="10">
        <v>0.47773000859845222</v>
      </c>
      <c r="J16" s="10">
        <v>1.4331040412725706</v>
      </c>
      <c r="K16" s="10">
        <v>1.4331040412725704</v>
      </c>
      <c r="L16" s="10">
        <v>1.910748065348236</v>
      </c>
      <c r="M16" s="10">
        <v>1.910748065348236</v>
      </c>
      <c r="N16" s="10">
        <v>1.9107480653482374</v>
      </c>
      <c r="O16" s="10">
        <v>1.9107480653482367</v>
      </c>
      <c r="P16" s="10">
        <v>0.95537403267411847</v>
      </c>
      <c r="Q16" s="10">
        <v>0.47773000859845233</v>
      </c>
      <c r="R16" s="10">
        <v>0.40524505588993981</v>
      </c>
      <c r="S16" s="10">
        <v>0.95391229578675851</v>
      </c>
      <c r="T16" s="10">
        <v>1.0151332760103184</v>
      </c>
      <c r="U16" s="10">
        <v>0.91238177128116982</v>
      </c>
      <c r="V16" s="10">
        <v>1.0303525365434218</v>
      </c>
      <c r="W16" s="10">
        <v>0.2637145313843508</v>
      </c>
      <c r="X16" s="10">
        <v>0.30576096302665512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75.220034393809101</v>
      </c>
      <c r="D26" s="37">
        <f t="shared" si="19"/>
        <v>70.122871883061052</v>
      </c>
      <c r="E26" s="37">
        <f t="shared" si="19"/>
        <v>62.866895958727412</v>
      </c>
      <c r="F26" s="37">
        <f t="shared" si="19"/>
        <v>56.690369733447966</v>
      </c>
      <c r="G26" s="37">
        <f t="shared" si="19"/>
        <v>50.51384350816852</v>
      </c>
      <c r="H26" s="37">
        <f t="shared" si="19"/>
        <v>44.337317282889067</v>
      </c>
      <c r="I26" s="37">
        <f t="shared" si="19"/>
        <v>41.399226139294932</v>
      </c>
      <c r="J26" s="37">
        <f t="shared" si="19"/>
        <v>40.319776440240766</v>
      </c>
      <c r="K26" s="37">
        <f t="shared" si="19"/>
        <v>42.49544282029234</v>
      </c>
      <c r="L26" s="37">
        <f t="shared" si="19"/>
        <v>42.49544282029234</v>
      </c>
      <c r="M26" s="37">
        <f t="shared" si="19"/>
        <v>46.813327601031816</v>
      </c>
      <c r="N26" s="37">
        <f t="shared" si="19"/>
        <v>39.30696474634567</v>
      </c>
      <c r="O26" s="37">
        <f t="shared" si="19"/>
        <v>41.465950128976765</v>
      </c>
      <c r="P26" s="37">
        <f t="shared" si="19"/>
        <v>43.624849527085097</v>
      </c>
      <c r="Q26" s="37">
        <f t="shared" si="19"/>
        <v>37.147979363714533</v>
      </c>
      <c r="R26" s="37">
        <f t="shared" si="19"/>
        <v>36.688048151332772</v>
      </c>
      <c r="S26" s="37">
        <f t="shared" si="19"/>
        <v>36.476354256233897</v>
      </c>
      <c r="T26" s="37">
        <f t="shared" si="19"/>
        <v>36.387446259673254</v>
      </c>
      <c r="U26" s="37">
        <f t="shared" si="19"/>
        <v>36.262424763542583</v>
      </c>
      <c r="V26" s="37">
        <f t="shared" si="19"/>
        <v>36.106362854686147</v>
      </c>
      <c r="W26" s="37">
        <f t="shared" si="19"/>
        <v>35.975494411006046</v>
      </c>
      <c r="X26" s="37">
        <f t="shared" ref="X26" si="20">SUM(X27,X33)</f>
        <v>35.867411865864177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75.220034393809101</v>
      </c>
      <c r="D33" s="29">
        <f t="shared" si="23"/>
        <v>70.122871883061052</v>
      </c>
      <c r="E33" s="29">
        <f t="shared" si="23"/>
        <v>62.866895958727412</v>
      </c>
      <c r="F33" s="29">
        <f t="shared" si="23"/>
        <v>56.690369733447966</v>
      </c>
      <c r="G33" s="29">
        <f t="shared" si="23"/>
        <v>50.51384350816852</v>
      </c>
      <c r="H33" s="29">
        <f t="shared" si="23"/>
        <v>44.337317282889067</v>
      </c>
      <c r="I33" s="29">
        <f t="shared" si="23"/>
        <v>41.399226139294932</v>
      </c>
      <c r="J33" s="29">
        <f t="shared" si="23"/>
        <v>40.319776440240766</v>
      </c>
      <c r="K33" s="29">
        <f t="shared" si="23"/>
        <v>42.49544282029234</v>
      </c>
      <c r="L33" s="29">
        <f t="shared" si="23"/>
        <v>42.49544282029234</v>
      </c>
      <c r="M33" s="29">
        <f t="shared" si="23"/>
        <v>46.813327601031816</v>
      </c>
      <c r="N33" s="29">
        <f t="shared" si="23"/>
        <v>39.30696474634567</v>
      </c>
      <c r="O33" s="29">
        <f t="shared" si="23"/>
        <v>41.465950128976765</v>
      </c>
      <c r="P33" s="29">
        <f t="shared" si="23"/>
        <v>43.624849527085097</v>
      </c>
      <c r="Q33" s="29">
        <f t="shared" si="23"/>
        <v>37.147979363714533</v>
      </c>
      <c r="R33" s="29">
        <f t="shared" si="23"/>
        <v>36.688048151332772</v>
      </c>
      <c r="S33" s="29">
        <f t="shared" si="23"/>
        <v>36.476354256233897</v>
      </c>
      <c r="T33" s="29">
        <f t="shared" si="23"/>
        <v>36.387446259673254</v>
      </c>
      <c r="U33" s="29">
        <f t="shared" si="23"/>
        <v>36.262424763542583</v>
      </c>
      <c r="V33" s="29">
        <f t="shared" si="23"/>
        <v>36.106362854686147</v>
      </c>
      <c r="W33" s="29">
        <f t="shared" si="23"/>
        <v>35.975494411006046</v>
      </c>
      <c r="X33" s="29">
        <f t="shared" ref="X33" si="24">SUM(X34:X50)</f>
        <v>35.867411865864177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23.748753224419598</v>
      </c>
      <c r="D36" s="10">
        <v>24.828202923473768</v>
      </c>
      <c r="E36" s="10">
        <v>23.748753224419595</v>
      </c>
      <c r="F36" s="10">
        <v>23.748753224419598</v>
      </c>
      <c r="G36" s="10">
        <v>23.748753224419598</v>
      </c>
      <c r="H36" s="10">
        <v>23.748753224419598</v>
      </c>
      <c r="I36" s="10">
        <v>26.987188306104908</v>
      </c>
      <c r="J36" s="10">
        <v>25.907738607050742</v>
      </c>
      <c r="K36" s="10">
        <v>28.066723989681851</v>
      </c>
      <c r="L36" s="10">
        <v>28.066723989681847</v>
      </c>
      <c r="M36" s="10">
        <v>32.38460877042133</v>
      </c>
      <c r="N36" s="10">
        <v>25.907738607050739</v>
      </c>
      <c r="O36" s="10">
        <v>28.066723989681847</v>
      </c>
      <c r="P36" s="10">
        <v>30.225623387790183</v>
      </c>
      <c r="Q36" s="10">
        <v>23.748753224419602</v>
      </c>
      <c r="R36" s="10">
        <v>23.203525365434224</v>
      </c>
      <c r="S36" s="10">
        <v>23.211263972484964</v>
      </c>
      <c r="T36" s="10">
        <v>23.209114359415302</v>
      </c>
      <c r="U36" s="10">
        <v>23.213413585554612</v>
      </c>
      <c r="V36" s="10">
        <v>23.213413585554591</v>
      </c>
      <c r="W36" s="10">
        <v>23.213413585554616</v>
      </c>
      <c r="X36" s="10">
        <v>23.213413585554637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12.35313843508168</v>
      </c>
      <c r="D41" s="10">
        <v>11.32364574376612</v>
      </c>
      <c r="E41" s="10">
        <v>10.294239036973339</v>
      </c>
      <c r="F41" s="10">
        <v>9.2648323301805675</v>
      </c>
      <c r="G41" s="10">
        <v>9.2648323301805675</v>
      </c>
      <c r="H41" s="10">
        <v>8.2354256233877905</v>
      </c>
      <c r="I41" s="10">
        <v>7.2060189165950126</v>
      </c>
      <c r="J41" s="10">
        <v>7.2060189165950126</v>
      </c>
      <c r="K41" s="10">
        <v>7.2060189165950126</v>
      </c>
      <c r="L41" s="10">
        <v>7.2060189165950126</v>
      </c>
      <c r="M41" s="10">
        <v>7.2060189165950108</v>
      </c>
      <c r="N41" s="10">
        <v>6.1765262252794511</v>
      </c>
      <c r="O41" s="10">
        <v>6.1765262252794457</v>
      </c>
      <c r="P41" s="10">
        <v>6.1765262252794457</v>
      </c>
      <c r="Q41" s="10">
        <v>6.1765262252794519</v>
      </c>
      <c r="R41" s="10">
        <v>6.2085124677558081</v>
      </c>
      <c r="S41" s="10">
        <v>5.9963886500429942</v>
      </c>
      <c r="T41" s="10">
        <v>5.8986242476354258</v>
      </c>
      <c r="U41" s="10">
        <v>5.7390369733448008</v>
      </c>
      <c r="V41" s="10">
        <v>5.6175408426483235</v>
      </c>
      <c r="W41" s="10">
        <v>5.4981943250215002</v>
      </c>
      <c r="X41" s="10">
        <v>5.3818572656921742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39.118142734307817</v>
      </c>
      <c r="D43" s="10">
        <v>33.971023215821162</v>
      </c>
      <c r="E43" s="10">
        <v>28.82390369733448</v>
      </c>
      <c r="F43" s="10">
        <v>23.6767841788478</v>
      </c>
      <c r="G43" s="10">
        <v>17.500257953568351</v>
      </c>
      <c r="H43" s="10">
        <v>12.35313843508168</v>
      </c>
      <c r="I43" s="10">
        <v>7.2060189165950126</v>
      </c>
      <c r="J43" s="10">
        <v>7.2060189165950126</v>
      </c>
      <c r="K43" s="10">
        <v>7.2226999140154771</v>
      </c>
      <c r="L43" s="10">
        <v>7.2226999140154771</v>
      </c>
      <c r="M43" s="10">
        <v>7.2226999140154753</v>
      </c>
      <c r="N43" s="10">
        <v>7.2226999140154788</v>
      </c>
      <c r="O43" s="10">
        <v>7.2226999140154726</v>
      </c>
      <c r="P43" s="10">
        <v>7.2226999140154726</v>
      </c>
      <c r="Q43" s="10">
        <v>7.2226999140154806</v>
      </c>
      <c r="R43" s="10">
        <v>7.2760103181427382</v>
      </c>
      <c r="S43" s="10">
        <v>7.2687016337059367</v>
      </c>
      <c r="T43" s="10">
        <v>7.2797076526225286</v>
      </c>
      <c r="U43" s="10">
        <v>7.3099742046431677</v>
      </c>
      <c r="V43" s="10">
        <v>7.2754084264832342</v>
      </c>
      <c r="W43" s="10">
        <v>7.263886500429928</v>
      </c>
      <c r="X43" s="10">
        <v>7.2721410146173682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7528.2209841146432</v>
      </c>
      <c r="D51" s="37">
        <v>8032.7097397132811</v>
      </c>
      <c r="E51" s="37">
        <v>7646.0038618176313</v>
      </c>
      <c r="F51" s="37">
        <v>7831.338969106755</v>
      </c>
      <c r="G51" s="37">
        <v>7472.7678388929553</v>
      </c>
      <c r="H51" s="37">
        <v>7163.2413342196933</v>
      </c>
      <c r="I51" s="37">
        <v>7214.566598153121</v>
      </c>
      <c r="J51" s="37">
        <v>6391.700434654832</v>
      </c>
      <c r="K51" s="37">
        <v>7336.2601224390091</v>
      </c>
      <c r="L51" s="37">
        <v>7299.1395181449161</v>
      </c>
      <c r="M51" s="37">
        <v>8478.8373511559203</v>
      </c>
      <c r="N51" s="37">
        <v>6583.8331305097327</v>
      </c>
      <c r="O51" s="37">
        <v>7079.604367361223</v>
      </c>
      <c r="P51" s="37">
        <v>7507.51547713733</v>
      </c>
      <c r="Q51" s="37">
        <v>5513.2500696903526</v>
      </c>
      <c r="R51" s="37">
        <v>5781.9840924103983</v>
      </c>
      <c r="S51" s="37">
        <v>6034.7602150190278</v>
      </c>
      <c r="T51" s="37">
        <v>5874.9067120903601</v>
      </c>
      <c r="U51" s="37">
        <v>5872.3220523789696</v>
      </c>
      <c r="V51" s="37">
        <v>5714.017364535378</v>
      </c>
      <c r="W51" s="37">
        <v>5530.1187109957809</v>
      </c>
      <c r="X51" s="37">
        <v>6353.4849443260264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336.78667239896816</v>
      </c>
      <c r="D52" s="37">
        <f t="shared" si="25"/>
        <v>334.92381771281163</v>
      </c>
      <c r="E52" s="37">
        <f t="shared" si="25"/>
        <v>333.66147893379184</v>
      </c>
      <c r="F52" s="37">
        <f t="shared" si="25"/>
        <v>342.45941530524499</v>
      </c>
      <c r="G52" s="37">
        <f t="shared" si="25"/>
        <v>360.35872742906275</v>
      </c>
      <c r="H52" s="37">
        <f t="shared" si="25"/>
        <v>379.43688736027508</v>
      </c>
      <c r="I52" s="37">
        <f t="shared" si="25"/>
        <v>398.66251074806524</v>
      </c>
      <c r="J52" s="37">
        <f t="shared" si="25"/>
        <v>400.02699914015466</v>
      </c>
      <c r="K52" s="37">
        <f t="shared" si="25"/>
        <v>407.13611349956983</v>
      </c>
      <c r="L52" s="37">
        <f t="shared" si="25"/>
        <v>417.65348237317261</v>
      </c>
      <c r="M52" s="37">
        <f t="shared" si="25"/>
        <v>429.71306964746321</v>
      </c>
      <c r="N52" s="37">
        <f t="shared" si="25"/>
        <v>441.75778159931195</v>
      </c>
      <c r="O52" s="37">
        <f t="shared" si="25"/>
        <v>434.19776440240747</v>
      </c>
      <c r="P52" s="37">
        <f t="shared" si="25"/>
        <v>438.99991401547737</v>
      </c>
      <c r="Q52" s="37">
        <f t="shared" si="25"/>
        <v>439.91066208082543</v>
      </c>
      <c r="R52" s="37">
        <f t="shared" si="25"/>
        <v>440.27214101461732</v>
      </c>
      <c r="S52" s="37">
        <f t="shared" si="25"/>
        <v>444.30120378331918</v>
      </c>
      <c r="T52" s="37">
        <f t="shared" si="25"/>
        <v>454.23095442820244</v>
      </c>
      <c r="U52" s="37">
        <f t="shared" si="25"/>
        <v>472.54092863284603</v>
      </c>
      <c r="V52" s="37">
        <f t="shared" si="25"/>
        <v>496.76758383490949</v>
      </c>
      <c r="W52" s="37">
        <f t="shared" si="25"/>
        <v>538.47325881341362</v>
      </c>
      <c r="X52" s="37">
        <f t="shared" ref="X52" si="26">SUM(X53:X70)</f>
        <v>586.15975924333611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328.56990541702493</v>
      </c>
      <c r="D59" s="10">
        <v>326.46302665520199</v>
      </c>
      <c r="E59" s="10">
        <v>324.49845227858975</v>
      </c>
      <c r="F59" s="10">
        <v>332.3850386930352</v>
      </c>
      <c r="G59" s="10">
        <v>349.44445399828032</v>
      </c>
      <c r="H59" s="10">
        <v>367.67944969905409</v>
      </c>
      <c r="I59" s="10">
        <v>385.11143594153043</v>
      </c>
      <c r="J59" s="10">
        <v>384.72072226999131</v>
      </c>
      <c r="K59" s="10">
        <v>388.16165090283727</v>
      </c>
      <c r="L59" s="10">
        <v>393.93061049011158</v>
      </c>
      <c r="M59" s="10">
        <v>401.95331040412702</v>
      </c>
      <c r="N59" s="10">
        <v>409.46887360275133</v>
      </c>
      <c r="O59" s="10">
        <v>398.11702493551149</v>
      </c>
      <c r="P59" s="10">
        <v>399.87661220980237</v>
      </c>
      <c r="Q59" s="10">
        <v>397.14574376612211</v>
      </c>
      <c r="R59" s="10">
        <v>393.45460017196899</v>
      </c>
      <c r="S59" s="10">
        <v>389.29501289767859</v>
      </c>
      <c r="T59" s="10">
        <v>386.02098022355926</v>
      </c>
      <c r="U59" s="10">
        <v>386.35434221840063</v>
      </c>
      <c r="V59" s="10">
        <v>382.353310404127</v>
      </c>
      <c r="W59" s="10">
        <v>379.72098022355988</v>
      </c>
      <c r="X59" s="10">
        <v>380.21040412725699</v>
      </c>
    </row>
    <row r="60" spans="1:24" ht="11.25" customHeight="1" x14ac:dyDescent="0.2">
      <c r="A60" s="42" t="s">
        <v>107</v>
      </c>
      <c r="B60" s="9" t="s">
        <v>108</v>
      </c>
      <c r="C60" s="10">
        <v>6.44883920894239</v>
      </c>
      <c r="D60" s="10">
        <v>6.44883920894239</v>
      </c>
      <c r="E60" s="10">
        <v>6.4488392089423883</v>
      </c>
      <c r="F60" s="10">
        <v>6.44883920894239</v>
      </c>
      <c r="G60" s="10">
        <v>6.44883920894239</v>
      </c>
      <c r="H60" s="10">
        <v>6.44883920894239</v>
      </c>
      <c r="I60" s="10">
        <v>6.4488392089423892</v>
      </c>
      <c r="J60" s="10">
        <v>6.4488392089423883</v>
      </c>
      <c r="K60" s="10">
        <v>6.4488392089423883</v>
      </c>
      <c r="L60" s="10">
        <v>6.4488392089423883</v>
      </c>
      <c r="M60" s="10">
        <v>6.4488392089423874</v>
      </c>
      <c r="N60" s="10">
        <v>6.4488392089423892</v>
      </c>
      <c r="O60" s="10">
        <v>6.4488392089423883</v>
      </c>
      <c r="P60" s="10">
        <v>6.4488392089423945</v>
      </c>
      <c r="Q60" s="10">
        <v>6.44883920894239</v>
      </c>
      <c r="R60" s="10">
        <v>6.44883920894239</v>
      </c>
      <c r="S60" s="10">
        <v>6.4488392089423927</v>
      </c>
      <c r="T60" s="10">
        <v>6.4488392089423829</v>
      </c>
      <c r="U60" s="10">
        <v>6.4488392089423892</v>
      </c>
      <c r="V60" s="10">
        <v>6.4488392089423865</v>
      </c>
      <c r="W60" s="10">
        <v>6.4488392089423927</v>
      </c>
      <c r="X60" s="10">
        <v>6.44883920894239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1.76792777300086</v>
      </c>
      <c r="D70" s="10">
        <v>2.0119518486672399</v>
      </c>
      <c r="E70" s="10">
        <v>2.7141874462596731</v>
      </c>
      <c r="F70" s="10">
        <v>3.625537403267411</v>
      </c>
      <c r="G70" s="10">
        <v>4.4654342218400682</v>
      </c>
      <c r="H70" s="10">
        <v>5.3085984522785896</v>
      </c>
      <c r="I70" s="10">
        <v>7.1022355975924336</v>
      </c>
      <c r="J70" s="10">
        <v>8.8574376612209793</v>
      </c>
      <c r="K70" s="10">
        <v>12.525623387790199</v>
      </c>
      <c r="L70" s="10">
        <v>17.274032674118661</v>
      </c>
      <c r="M70" s="10">
        <v>21.31092003439381</v>
      </c>
      <c r="N70" s="10">
        <v>25.840068787618229</v>
      </c>
      <c r="O70" s="10">
        <v>29.631900257953571</v>
      </c>
      <c r="P70" s="10">
        <v>32.674462596732589</v>
      </c>
      <c r="Q70" s="10">
        <v>36.316079105760963</v>
      </c>
      <c r="R70" s="10">
        <v>40.368701633705932</v>
      </c>
      <c r="S70" s="10">
        <v>48.55735167669819</v>
      </c>
      <c r="T70" s="10">
        <v>61.761134995700772</v>
      </c>
      <c r="U70" s="10">
        <v>79.737747205503013</v>
      </c>
      <c r="V70" s="10">
        <v>107.9654342218401</v>
      </c>
      <c r="W70" s="10">
        <v>152.30343938091141</v>
      </c>
      <c r="X70" s="10">
        <v>199.5005159071367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152.32819915090573</v>
      </c>
      <c r="D75" s="37">
        <v>176.66702075101429</v>
      </c>
      <c r="E75" s="37">
        <v>171.86717913473387</v>
      </c>
      <c r="F75" s="37">
        <v>187.55065114944381</v>
      </c>
      <c r="G75" s="37">
        <v>192.51664911957337</v>
      </c>
      <c r="H75" s="37">
        <v>186.16272780994854</v>
      </c>
      <c r="I75" s="37">
        <v>186.66161820879188</v>
      </c>
      <c r="J75" s="37">
        <v>181.82836413555884</v>
      </c>
      <c r="K75" s="37">
        <v>209.824612964529</v>
      </c>
      <c r="L75" s="37">
        <v>212.97218636573913</v>
      </c>
      <c r="M75" s="37">
        <v>258.8527977711081</v>
      </c>
      <c r="N75" s="37">
        <v>223.21138640469624</v>
      </c>
      <c r="O75" s="37">
        <v>259.53726027315162</v>
      </c>
      <c r="P75" s="37">
        <v>291.36459707546516</v>
      </c>
      <c r="Q75" s="37">
        <v>231.25921375231323</v>
      </c>
      <c r="R75" s="37">
        <v>251.43500341483349</v>
      </c>
      <c r="S75" s="37">
        <v>255.54995952565591</v>
      </c>
      <c r="T75" s="37">
        <v>249.45559446709771</v>
      </c>
      <c r="U75" s="37">
        <v>262.59297341922928</v>
      </c>
      <c r="V75" s="37">
        <v>255.56073665917708</v>
      </c>
      <c r="W75" s="37">
        <v>251.83954211852833</v>
      </c>
      <c r="X75" s="37">
        <v>286.38346546426322</v>
      </c>
    </row>
    <row r="76" spans="1:24" ht="11.25" customHeight="1" x14ac:dyDescent="0.2">
      <c r="A76" s="38" t="s">
        <v>139</v>
      </c>
      <c r="B76" s="39" t="s">
        <v>140</v>
      </c>
      <c r="C76" s="40">
        <v>203.16770725214502</v>
      </c>
      <c r="D76" s="40">
        <v>193.25403695392666</v>
      </c>
      <c r="E76" s="40">
        <v>203.99989743039981</v>
      </c>
      <c r="F76" s="40">
        <v>209.24943552817507</v>
      </c>
      <c r="G76" s="40">
        <v>195.16636275953951</v>
      </c>
      <c r="H76" s="40">
        <v>191.95102972490838</v>
      </c>
      <c r="I76" s="40">
        <v>188.35355964875612</v>
      </c>
      <c r="J76" s="40">
        <v>181.01821451357335</v>
      </c>
      <c r="K76" s="40">
        <v>193.6370436824642</v>
      </c>
      <c r="L76" s="40">
        <v>208.52324754368016</v>
      </c>
      <c r="M76" s="40">
        <v>200.44734197119323</v>
      </c>
      <c r="N76" s="40">
        <v>212.08458581365926</v>
      </c>
      <c r="O76" s="40">
        <v>248.87561470684801</v>
      </c>
      <c r="P76" s="40">
        <v>235.91444337609124</v>
      </c>
      <c r="Q76" s="40">
        <v>182.75777156976807</v>
      </c>
      <c r="R76" s="40">
        <v>108.18798127448166</v>
      </c>
      <c r="S76" s="40">
        <v>111.48062482086499</v>
      </c>
      <c r="T76" s="40">
        <v>117.95877997515929</v>
      </c>
      <c r="U76" s="40">
        <v>129.87121906945569</v>
      </c>
      <c r="V76" s="40">
        <v>146.52430495844038</v>
      </c>
      <c r="W76" s="40">
        <v>167.03516289290178</v>
      </c>
      <c r="X76" s="40">
        <v>171.54361803764203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456</v>
      </c>
      <c r="B1" s="4" t="s">
        <v>400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3.2804416628298143</v>
      </c>
      <c r="D2" s="31">
        <f t="shared" ref="D2:W2" si="1">SUM(D3,D17,D22,D25,D26,D51,D52,D71,D74,D75,D76)</f>
        <v>3.3341876489483804</v>
      </c>
      <c r="E2" s="31">
        <f t="shared" si="1"/>
        <v>3.5046137651361806</v>
      </c>
      <c r="F2" s="31">
        <f t="shared" si="1"/>
        <v>5.0414333842251207</v>
      </c>
      <c r="G2" s="31">
        <f t="shared" si="1"/>
        <v>3.7862573239953186</v>
      </c>
      <c r="H2" s="31">
        <f t="shared" si="1"/>
        <v>3.9833853308376326</v>
      </c>
      <c r="I2" s="31">
        <f t="shared" si="1"/>
        <v>6.3437241718219965</v>
      </c>
      <c r="J2" s="31">
        <f t="shared" si="1"/>
        <v>4.5959567397140679</v>
      </c>
      <c r="K2" s="31">
        <f t="shared" si="1"/>
        <v>4.984589411087109</v>
      </c>
      <c r="L2" s="31">
        <f t="shared" si="1"/>
        <v>5.6855887493305124</v>
      </c>
      <c r="M2" s="31">
        <f t="shared" si="1"/>
        <v>6.4962262348332827</v>
      </c>
      <c r="N2" s="31">
        <f t="shared" si="1"/>
        <v>8.2847759625489594</v>
      </c>
      <c r="O2" s="31">
        <f t="shared" si="1"/>
        <v>10.048151332760099</v>
      </c>
      <c r="P2" s="31">
        <f t="shared" si="1"/>
        <v>11.718400687876183</v>
      </c>
      <c r="Q2" s="31">
        <f t="shared" si="1"/>
        <v>13.59157351676699</v>
      </c>
      <c r="R2" s="31">
        <f t="shared" si="1"/>
        <v>15.464746345657787</v>
      </c>
      <c r="S2" s="31">
        <f t="shared" si="1"/>
        <v>17.337919174548592</v>
      </c>
      <c r="T2" s="31">
        <f t="shared" si="1"/>
        <v>19.211092003439379</v>
      </c>
      <c r="U2" s="31">
        <f t="shared" si="1"/>
        <v>21.084264832330195</v>
      </c>
      <c r="V2" s="31">
        <f t="shared" si="1"/>
        <v>23.083404987102327</v>
      </c>
      <c r="W2" s="31">
        <f t="shared" si="1"/>
        <v>25.082545141874444</v>
      </c>
      <c r="X2" s="31">
        <f t="shared" ref="X2" si="2">SUM(X3,X17,X22,X25,X26,X51,X52,X71,X74,X75,X76)</f>
        <v>27.08168529664659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3.2804416628298143</v>
      </c>
      <c r="D76" s="40">
        <v>3.3341876489483804</v>
      </c>
      <c r="E76" s="40">
        <v>3.5046137651361806</v>
      </c>
      <c r="F76" s="40">
        <v>5.0414333842251207</v>
      </c>
      <c r="G76" s="40">
        <v>3.7862573239953186</v>
      </c>
      <c r="H76" s="40">
        <v>3.9833853308376326</v>
      </c>
      <c r="I76" s="40">
        <v>6.3437241718219965</v>
      </c>
      <c r="J76" s="40">
        <v>4.5959567397140679</v>
      </c>
      <c r="K76" s="40">
        <v>4.984589411087109</v>
      </c>
      <c r="L76" s="40">
        <v>5.6855887493305124</v>
      </c>
      <c r="M76" s="40">
        <v>6.4962262348332827</v>
      </c>
      <c r="N76" s="40">
        <v>8.2847759625489594</v>
      </c>
      <c r="O76" s="40">
        <v>10.048151332760099</v>
      </c>
      <c r="P76" s="40">
        <v>11.718400687876183</v>
      </c>
      <c r="Q76" s="40">
        <v>13.59157351676699</v>
      </c>
      <c r="R76" s="40">
        <v>15.464746345657787</v>
      </c>
      <c r="S76" s="40">
        <v>17.337919174548592</v>
      </c>
      <c r="T76" s="40">
        <v>19.211092003439379</v>
      </c>
      <c r="U76" s="40">
        <v>21.084264832330195</v>
      </c>
      <c r="V76" s="40">
        <v>23.083404987102327</v>
      </c>
      <c r="W76" s="40">
        <v>25.082545141874444</v>
      </c>
      <c r="X76" s="40">
        <v>27.08168529664659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22 C33:W33 C71:W71 X22:X33 X71:X75" formulaRange="1"/>
  </ignoredErrors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457</v>
      </c>
      <c r="B1" s="4" t="s">
        <v>401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941.22433790215268</v>
      </c>
      <c r="D2" s="31">
        <f t="shared" ref="D2:W2" si="1">SUM(D3,D17,D22,D25,D26,D51,D52,D71,D74,D75,D76)</f>
        <v>959.22718176206536</v>
      </c>
      <c r="E2" s="31">
        <f t="shared" si="1"/>
        <v>1039.6727493156634</v>
      </c>
      <c r="F2" s="31">
        <f t="shared" si="1"/>
        <v>1066.785416456644</v>
      </c>
      <c r="G2" s="31">
        <f t="shared" si="1"/>
        <v>1029.5743264851171</v>
      </c>
      <c r="H2" s="31">
        <f t="shared" si="1"/>
        <v>1013.1590537946316</v>
      </c>
      <c r="I2" s="31">
        <f t="shared" si="1"/>
        <v>1014.1952581734486</v>
      </c>
      <c r="J2" s="31">
        <f t="shared" si="1"/>
        <v>969.65906591426562</v>
      </c>
      <c r="K2" s="31">
        <f t="shared" si="1"/>
        <v>998.03754552041732</v>
      </c>
      <c r="L2" s="31">
        <f t="shared" si="1"/>
        <v>1017.2873066922992</v>
      </c>
      <c r="M2" s="31">
        <f t="shared" si="1"/>
        <v>1179.5937433057027</v>
      </c>
      <c r="N2" s="31">
        <f t="shared" si="1"/>
        <v>912.85717411451833</v>
      </c>
      <c r="O2" s="31">
        <f t="shared" si="1"/>
        <v>948.24071687695027</v>
      </c>
      <c r="P2" s="31">
        <f t="shared" si="1"/>
        <v>1032.1914362486591</v>
      </c>
      <c r="Q2" s="31">
        <f t="shared" si="1"/>
        <v>847.05729723948184</v>
      </c>
      <c r="R2" s="31">
        <f t="shared" si="1"/>
        <v>1009.761156396038</v>
      </c>
      <c r="S2" s="31">
        <f t="shared" si="1"/>
        <v>1047.3206365759831</v>
      </c>
      <c r="T2" s="31">
        <f t="shared" si="1"/>
        <v>994.86644093465907</v>
      </c>
      <c r="U2" s="31">
        <f t="shared" si="1"/>
        <v>956.20899254516337</v>
      </c>
      <c r="V2" s="31">
        <f t="shared" si="1"/>
        <v>880.60498851596867</v>
      </c>
      <c r="W2" s="31">
        <f t="shared" si="1"/>
        <v>782.59577382750683</v>
      </c>
      <c r="X2" s="31">
        <f t="shared" ref="X2" si="2">SUM(X3,X17,X22,X25,X26,X51,X52,X71,X74,X75,X76)</f>
        <v>814.76910812315907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868.53927556623205</v>
      </c>
      <c r="D51" s="37">
        <v>889.14651836435758</v>
      </c>
      <c r="E51" s="37">
        <v>959.19969622233202</v>
      </c>
      <c r="F51" s="37">
        <v>983.43227310826342</v>
      </c>
      <c r="G51" s="37">
        <v>945.30637500861451</v>
      </c>
      <c r="H51" s="37">
        <v>926.15879366244064</v>
      </c>
      <c r="I51" s="37">
        <v>926.03475871278488</v>
      </c>
      <c r="J51" s="37">
        <v>875.30531118588988</v>
      </c>
      <c r="K51" s="37">
        <v>906.69905161408508</v>
      </c>
      <c r="L51" s="37">
        <v>920.15888742922994</v>
      </c>
      <c r="M51" s="37">
        <v>1075.7447354018323</v>
      </c>
      <c r="N51" s="37">
        <v>812.00725355446809</v>
      </c>
      <c r="O51" s="37">
        <v>842.23386708991291</v>
      </c>
      <c r="P51" s="37">
        <v>919.57692756316123</v>
      </c>
      <c r="Q51" s="37">
        <v>737.10120574673942</v>
      </c>
      <c r="R51" s="37">
        <v>890.62195516770726</v>
      </c>
      <c r="S51" s="37">
        <v>925.94669240430437</v>
      </c>
      <c r="T51" s="37">
        <v>874.0658875083775</v>
      </c>
      <c r="U51" s="37">
        <v>833.3138318285371</v>
      </c>
      <c r="V51" s="37">
        <v>758.84311124565318</v>
      </c>
      <c r="W51" s="37">
        <v>662.92233228309442</v>
      </c>
      <c r="X51" s="37">
        <v>694.58756928819616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8.6700773860705063</v>
      </c>
      <c r="D52" s="37">
        <f t="shared" si="25"/>
        <v>9.7687876182287177</v>
      </c>
      <c r="E52" s="37">
        <f t="shared" si="25"/>
        <v>10.98693035253654</v>
      </c>
      <c r="F52" s="37">
        <f t="shared" si="25"/>
        <v>11.918400687876179</v>
      </c>
      <c r="G52" s="37">
        <f t="shared" si="25"/>
        <v>12.873774720550299</v>
      </c>
      <c r="H52" s="37">
        <f t="shared" si="25"/>
        <v>13.73361994840929</v>
      </c>
      <c r="I52" s="37">
        <f t="shared" si="25"/>
        <v>14.42631126397248</v>
      </c>
      <c r="J52" s="37">
        <f t="shared" si="25"/>
        <v>15.23834909716251</v>
      </c>
      <c r="K52" s="37">
        <f t="shared" si="25"/>
        <v>16.169905417024939</v>
      </c>
      <c r="L52" s="37">
        <f t="shared" si="25"/>
        <v>17.698452278589851</v>
      </c>
      <c r="M52" s="37">
        <f t="shared" si="25"/>
        <v>18.98822012037833</v>
      </c>
      <c r="N52" s="37">
        <f t="shared" si="25"/>
        <v>19.871969045571799</v>
      </c>
      <c r="O52" s="37">
        <f t="shared" si="25"/>
        <v>20.44522785898538</v>
      </c>
      <c r="P52" s="37">
        <f t="shared" si="25"/>
        <v>21.137833190025791</v>
      </c>
      <c r="Q52" s="37">
        <f t="shared" si="25"/>
        <v>21.543938091143591</v>
      </c>
      <c r="R52" s="37">
        <f t="shared" si="25"/>
        <v>21.734995700773862</v>
      </c>
      <c r="S52" s="37">
        <f t="shared" si="25"/>
        <v>21.926053310404129</v>
      </c>
      <c r="T52" s="37">
        <f t="shared" si="25"/>
        <v>21.758899398108341</v>
      </c>
      <c r="U52" s="37">
        <f t="shared" si="25"/>
        <v>22.09320722269991</v>
      </c>
      <c r="V52" s="37">
        <f t="shared" si="25"/>
        <v>22.54703353396388</v>
      </c>
      <c r="W52" s="37">
        <f t="shared" si="25"/>
        <v>22.475408426483231</v>
      </c>
      <c r="X52" s="37">
        <f t="shared" ref="X52" si="26">SUM(X53:X70)</f>
        <v>22.23654342218401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8.6700773860705063</v>
      </c>
      <c r="D57" s="10">
        <v>9.7687876182287177</v>
      </c>
      <c r="E57" s="10">
        <v>10.98693035253654</v>
      </c>
      <c r="F57" s="10">
        <v>11.918400687876179</v>
      </c>
      <c r="G57" s="10">
        <v>12.873774720550299</v>
      </c>
      <c r="H57" s="10">
        <v>13.73361994840929</v>
      </c>
      <c r="I57" s="10">
        <v>14.42631126397248</v>
      </c>
      <c r="J57" s="10">
        <v>15.23834909716251</v>
      </c>
      <c r="K57" s="10">
        <v>16.169905417024939</v>
      </c>
      <c r="L57" s="10">
        <v>17.698452278589851</v>
      </c>
      <c r="M57" s="10">
        <v>18.98822012037833</v>
      </c>
      <c r="N57" s="10">
        <v>19.871969045571799</v>
      </c>
      <c r="O57" s="10">
        <v>20.44522785898538</v>
      </c>
      <c r="P57" s="10">
        <v>21.137833190025791</v>
      </c>
      <c r="Q57" s="10">
        <v>21.543938091143591</v>
      </c>
      <c r="R57" s="10">
        <v>21.734995700773862</v>
      </c>
      <c r="S57" s="10">
        <v>21.926053310404129</v>
      </c>
      <c r="T57" s="10">
        <v>21.758899398108341</v>
      </c>
      <c r="U57" s="10">
        <v>22.09320722269991</v>
      </c>
      <c r="V57" s="10">
        <v>22.54703353396388</v>
      </c>
      <c r="W57" s="10">
        <v>22.475408426483231</v>
      </c>
      <c r="X57" s="10">
        <v>22.23654342218401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18.160020969472569</v>
      </c>
      <c r="D75" s="37">
        <v>20.094200229209346</v>
      </c>
      <c r="E75" s="37">
        <v>22.027919747467376</v>
      </c>
      <c r="F75" s="37">
        <v>23.923467509197575</v>
      </c>
      <c r="G75" s="37">
        <v>24.594270914820488</v>
      </c>
      <c r="H75" s="37">
        <v>24.16495920638846</v>
      </c>
      <c r="I75" s="37">
        <v>23.90493381184449</v>
      </c>
      <c r="J75" s="37">
        <v>24.677826750081795</v>
      </c>
      <c r="K75" s="37">
        <v>25.534114464533996</v>
      </c>
      <c r="L75" s="37">
        <v>26.255844588689207</v>
      </c>
      <c r="M75" s="37">
        <v>31.89432174737869</v>
      </c>
      <c r="N75" s="37">
        <v>26.549748591004686</v>
      </c>
      <c r="O75" s="37">
        <v>29.585697594432073</v>
      </c>
      <c r="P75" s="37">
        <v>34.039014274491777</v>
      </c>
      <c r="Q75" s="37">
        <v>29.51275529325839</v>
      </c>
      <c r="R75" s="37">
        <v>37.043070531856138</v>
      </c>
      <c r="S75" s="37">
        <v>37.625018978213525</v>
      </c>
      <c r="T75" s="37">
        <v>35.757045257751855</v>
      </c>
      <c r="U75" s="37">
        <v>36.055607836144738</v>
      </c>
      <c r="V75" s="37">
        <v>33.006761191209876</v>
      </c>
      <c r="W75" s="37">
        <v>29.528213685427101</v>
      </c>
      <c r="X75" s="37">
        <v>30.813439092916521</v>
      </c>
    </row>
    <row r="76" spans="1:24" ht="11.25" customHeight="1" x14ac:dyDescent="0.2">
      <c r="A76" s="38" t="s">
        <v>139</v>
      </c>
      <c r="B76" s="39" t="s">
        <v>140</v>
      </c>
      <c r="C76" s="40">
        <v>45.854963980377576</v>
      </c>
      <c r="D76" s="40">
        <v>40.21767555026959</v>
      </c>
      <c r="E76" s="40">
        <v>47.458202993327305</v>
      </c>
      <c r="F76" s="40">
        <v>47.511275151306755</v>
      </c>
      <c r="G76" s="40">
        <v>46.799905841131725</v>
      </c>
      <c r="H76" s="40">
        <v>49.101680977393123</v>
      </c>
      <c r="I76" s="40">
        <v>49.829254384846813</v>
      </c>
      <c r="J76" s="40">
        <v>54.437578881131408</v>
      </c>
      <c r="K76" s="40">
        <v>49.63447402477339</v>
      </c>
      <c r="L76" s="40">
        <v>53.174122395790285</v>
      </c>
      <c r="M76" s="40">
        <v>52.966466036113474</v>
      </c>
      <c r="N76" s="40">
        <v>54.428202923473755</v>
      </c>
      <c r="O76" s="40">
        <v>55.97592433361995</v>
      </c>
      <c r="P76" s="40">
        <v>57.437661220980239</v>
      </c>
      <c r="Q76" s="40">
        <v>58.899398108340463</v>
      </c>
      <c r="R76" s="40">
        <v>60.361134995700731</v>
      </c>
      <c r="S76" s="40">
        <v>61.822871883061062</v>
      </c>
      <c r="T76" s="40">
        <v>63.284608770421308</v>
      </c>
      <c r="U76" s="40">
        <v>64.746345657781617</v>
      </c>
      <c r="V76" s="40">
        <v>66.208082545141849</v>
      </c>
      <c r="W76" s="40">
        <v>67.669819432502095</v>
      </c>
      <c r="X76" s="40">
        <v>67.131556319862398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458</v>
      </c>
      <c r="B1" s="4" t="s">
        <v>402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157.38748486243151</v>
      </c>
      <c r="D2" s="31">
        <f t="shared" ref="D2:W2" si="1">SUM(D3,D17,D22,D25,D26,D51,D52,D71,D74,D75,D76)</f>
        <v>170.03014076021481</v>
      </c>
      <c r="E2" s="31">
        <f t="shared" si="1"/>
        <v>170.5491200196638</v>
      </c>
      <c r="F2" s="31">
        <f t="shared" si="1"/>
        <v>172.09317658932301</v>
      </c>
      <c r="G2" s="31">
        <f t="shared" si="1"/>
        <v>176.83447707699111</v>
      </c>
      <c r="H2" s="31">
        <f t="shared" si="1"/>
        <v>177.81313602841368</v>
      </c>
      <c r="I2" s="31">
        <f t="shared" si="1"/>
        <v>197.45022530949541</v>
      </c>
      <c r="J2" s="31">
        <f t="shared" si="1"/>
        <v>181.98139549035943</v>
      </c>
      <c r="K2" s="31">
        <f t="shared" si="1"/>
        <v>191.15646082160032</v>
      </c>
      <c r="L2" s="31">
        <f t="shared" si="1"/>
        <v>175.44617849665622</v>
      </c>
      <c r="M2" s="31">
        <f t="shared" si="1"/>
        <v>226.38291774147328</v>
      </c>
      <c r="N2" s="31">
        <f t="shared" si="1"/>
        <v>218.60131842934948</v>
      </c>
      <c r="O2" s="31">
        <f t="shared" si="1"/>
        <v>217.36529091430214</v>
      </c>
      <c r="P2" s="31">
        <f t="shared" si="1"/>
        <v>215.44138721696774</v>
      </c>
      <c r="Q2" s="31">
        <f t="shared" si="1"/>
        <v>212.41759816566361</v>
      </c>
      <c r="R2" s="31">
        <f t="shared" si="1"/>
        <v>210.1497563771855</v>
      </c>
      <c r="S2" s="31">
        <f t="shared" si="1"/>
        <v>207.88191458870747</v>
      </c>
      <c r="T2" s="31">
        <f t="shared" si="1"/>
        <v>205.61407280022937</v>
      </c>
      <c r="U2" s="31">
        <f t="shared" si="1"/>
        <v>203.34623101175109</v>
      </c>
      <c r="V2" s="31">
        <f t="shared" si="1"/>
        <v>201.07838922327306</v>
      </c>
      <c r="W2" s="31">
        <f t="shared" si="1"/>
        <v>198.81054743479513</v>
      </c>
      <c r="X2" s="31">
        <f t="shared" ref="X2" si="2">SUM(X3,X17,X22,X25,X26,X51,X52,X71,X74,X75,X76)</f>
        <v>196.5427056463169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5">SUM(C18:C21)</f>
        <v>0</v>
      </c>
      <c r="D17" s="37">
        <f t="shared" si="15"/>
        <v>0</v>
      </c>
      <c r="E17" s="37">
        <f t="shared" si="15"/>
        <v>0</v>
      </c>
      <c r="F17" s="37">
        <f t="shared" si="15"/>
        <v>0</v>
      </c>
      <c r="G17" s="37">
        <f t="shared" si="15"/>
        <v>0</v>
      </c>
      <c r="H17" s="37">
        <f t="shared" si="15"/>
        <v>0</v>
      </c>
      <c r="I17" s="37">
        <f t="shared" si="15"/>
        <v>0</v>
      </c>
      <c r="J17" s="37">
        <f t="shared" si="15"/>
        <v>0</v>
      </c>
      <c r="K17" s="37">
        <f t="shared" si="15"/>
        <v>0</v>
      </c>
      <c r="L17" s="37">
        <f t="shared" si="15"/>
        <v>0</v>
      </c>
      <c r="M17" s="37">
        <f t="shared" si="15"/>
        <v>0</v>
      </c>
      <c r="N17" s="37">
        <f t="shared" si="15"/>
        <v>0</v>
      </c>
      <c r="O17" s="37">
        <f t="shared" si="15"/>
        <v>0</v>
      </c>
      <c r="P17" s="37">
        <f t="shared" si="15"/>
        <v>0</v>
      </c>
      <c r="Q17" s="37">
        <f t="shared" si="15"/>
        <v>0</v>
      </c>
      <c r="R17" s="37">
        <f t="shared" si="15"/>
        <v>0</v>
      </c>
      <c r="S17" s="37">
        <f t="shared" si="15"/>
        <v>0</v>
      </c>
      <c r="T17" s="37">
        <f t="shared" si="15"/>
        <v>0</v>
      </c>
      <c r="U17" s="37">
        <f t="shared" si="15"/>
        <v>0</v>
      </c>
      <c r="V17" s="37">
        <f t="shared" si="15"/>
        <v>0</v>
      </c>
      <c r="W17" s="37">
        <f t="shared" si="15"/>
        <v>0</v>
      </c>
      <c r="X17" s="37">
        <f t="shared" ref="X17" si="16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7">SUM(C23:C24)</f>
        <v>0</v>
      </c>
      <c r="D22" s="37">
        <f t="shared" si="17"/>
        <v>0</v>
      </c>
      <c r="E22" s="37">
        <f t="shared" si="17"/>
        <v>0</v>
      </c>
      <c r="F22" s="37">
        <f t="shared" si="17"/>
        <v>0</v>
      </c>
      <c r="G22" s="37">
        <f t="shared" si="17"/>
        <v>0</v>
      </c>
      <c r="H22" s="37">
        <f t="shared" si="17"/>
        <v>0</v>
      </c>
      <c r="I22" s="37">
        <f t="shared" si="17"/>
        <v>0</v>
      </c>
      <c r="J22" s="37">
        <f t="shared" si="17"/>
        <v>0</v>
      </c>
      <c r="K22" s="37">
        <f t="shared" si="17"/>
        <v>0</v>
      </c>
      <c r="L22" s="37">
        <f t="shared" si="17"/>
        <v>0</v>
      </c>
      <c r="M22" s="37">
        <f t="shared" si="17"/>
        <v>0</v>
      </c>
      <c r="N22" s="37">
        <f t="shared" si="17"/>
        <v>0</v>
      </c>
      <c r="O22" s="37">
        <f t="shared" si="17"/>
        <v>0</v>
      </c>
      <c r="P22" s="37">
        <f t="shared" si="17"/>
        <v>0</v>
      </c>
      <c r="Q22" s="37">
        <f t="shared" si="17"/>
        <v>0</v>
      </c>
      <c r="R22" s="37">
        <f t="shared" si="17"/>
        <v>0</v>
      </c>
      <c r="S22" s="37">
        <f t="shared" si="17"/>
        <v>0</v>
      </c>
      <c r="T22" s="37">
        <f t="shared" si="17"/>
        <v>0</v>
      </c>
      <c r="U22" s="37">
        <f t="shared" si="17"/>
        <v>0</v>
      </c>
      <c r="V22" s="37">
        <f t="shared" si="17"/>
        <v>0</v>
      </c>
      <c r="W22" s="37">
        <f t="shared" si="17"/>
        <v>0</v>
      </c>
      <c r="X22" s="37">
        <f t="shared" ref="X22" si="18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9">SUM(C27,C33)</f>
        <v>0</v>
      </c>
      <c r="D26" s="37">
        <f t="shared" si="19"/>
        <v>0</v>
      </c>
      <c r="E26" s="37">
        <f t="shared" si="19"/>
        <v>0</v>
      </c>
      <c r="F26" s="37">
        <f t="shared" si="19"/>
        <v>0</v>
      </c>
      <c r="G26" s="37">
        <f t="shared" si="19"/>
        <v>0</v>
      </c>
      <c r="H26" s="37">
        <f t="shared" si="19"/>
        <v>0</v>
      </c>
      <c r="I26" s="37">
        <f t="shared" si="19"/>
        <v>0</v>
      </c>
      <c r="J26" s="37">
        <f t="shared" si="19"/>
        <v>0</v>
      </c>
      <c r="K26" s="37">
        <f t="shared" si="19"/>
        <v>0</v>
      </c>
      <c r="L26" s="37">
        <f t="shared" si="19"/>
        <v>0</v>
      </c>
      <c r="M26" s="37">
        <f t="shared" si="19"/>
        <v>0</v>
      </c>
      <c r="N26" s="37">
        <f t="shared" si="19"/>
        <v>0</v>
      </c>
      <c r="O26" s="37">
        <f t="shared" si="19"/>
        <v>0</v>
      </c>
      <c r="P26" s="37">
        <f t="shared" si="19"/>
        <v>0</v>
      </c>
      <c r="Q26" s="37">
        <f t="shared" si="19"/>
        <v>0</v>
      </c>
      <c r="R26" s="37">
        <f t="shared" si="19"/>
        <v>0</v>
      </c>
      <c r="S26" s="37">
        <f t="shared" si="19"/>
        <v>0</v>
      </c>
      <c r="T26" s="37">
        <f t="shared" si="19"/>
        <v>0</v>
      </c>
      <c r="U26" s="37">
        <f t="shared" si="19"/>
        <v>0</v>
      </c>
      <c r="V26" s="37">
        <f t="shared" si="19"/>
        <v>0</v>
      </c>
      <c r="W26" s="37">
        <f t="shared" si="19"/>
        <v>0</v>
      </c>
      <c r="X26" s="37">
        <f t="shared" ref="X26" si="20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21">SUM(C28:C32)</f>
        <v>0</v>
      </c>
      <c r="D27" s="29">
        <f t="shared" si="21"/>
        <v>0</v>
      </c>
      <c r="E27" s="29">
        <f t="shared" si="21"/>
        <v>0</v>
      </c>
      <c r="F27" s="29">
        <f t="shared" si="21"/>
        <v>0</v>
      </c>
      <c r="G27" s="29">
        <f t="shared" si="21"/>
        <v>0</v>
      </c>
      <c r="H27" s="29">
        <f t="shared" si="21"/>
        <v>0</v>
      </c>
      <c r="I27" s="29">
        <f t="shared" si="21"/>
        <v>0</v>
      </c>
      <c r="J27" s="29">
        <f t="shared" si="21"/>
        <v>0</v>
      </c>
      <c r="K27" s="29">
        <f t="shared" si="21"/>
        <v>0</v>
      </c>
      <c r="L27" s="29">
        <f t="shared" si="21"/>
        <v>0</v>
      </c>
      <c r="M27" s="29">
        <f t="shared" si="21"/>
        <v>0</v>
      </c>
      <c r="N27" s="29">
        <f t="shared" si="21"/>
        <v>0</v>
      </c>
      <c r="O27" s="29">
        <f t="shared" si="21"/>
        <v>0</v>
      </c>
      <c r="P27" s="29">
        <f t="shared" si="21"/>
        <v>0</v>
      </c>
      <c r="Q27" s="29">
        <f t="shared" si="21"/>
        <v>0</v>
      </c>
      <c r="R27" s="29">
        <f t="shared" si="21"/>
        <v>0</v>
      </c>
      <c r="S27" s="29">
        <f t="shared" si="21"/>
        <v>0</v>
      </c>
      <c r="T27" s="29">
        <f t="shared" si="21"/>
        <v>0</v>
      </c>
      <c r="U27" s="29">
        <f t="shared" si="21"/>
        <v>0</v>
      </c>
      <c r="V27" s="29">
        <f t="shared" si="21"/>
        <v>0</v>
      </c>
      <c r="W27" s="29">
        <f t="shared" si="21"/>
        <v>0</v>
      </c>
      <c r="X27" s="29">
        <f t="shared" ref="X27" si="22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23">SUM(C34:C50)</f>
        <v>0</v>
      </c>
      <c r="D33" s="29">
        <f t="shared" si="23"/>
        <v>0</v>
      </c>
      <c r="E33" s="29">
        <f t="shared" si="23"/>
        <v>0</v>
      </c>
      <c r="F33" s="29">
        <f t="shared" si="23"/>
        <v>0</v>
      </c>
      <c r="G33" s="29">
        <f t="shared" si="23"/>
        <v>0</v>
      </c>
      <c r="H33" s="29">
        <f t="shared" si="23"/>
        <v>0</v>
      </c>
      <c r="I33" s="29">
        <f t="shared" si="23"/>
        <v>0</v>
      </c>
      <c r="J33" s="29">
        <f t="shared" si="23"/>
        <v>0</v>
      </c>
      <c r="K33" s="29">
        <f t="shared" si="23"/>
        <v>0</v>
      </c>
      <c r="L33" s="29">
        <f t="shared" si="23"/>
        <v>0</v>
      </c>
      <c r="M33" s="29">
        <f t="shared" si="23"/>
        <v>0</v>
      </c>
      <c r="N33" s="29">
        <f t="shared" si="23"/>
        <v>0</v>
      </c>
      <c r="O33" s="29">
        <f t="shared" si="23"/>
        <v>0</v>
      </c>
      <c r="P33" s="29">
        <f t="shared" si="23"/>
        <v>0</v>
      </c>
      <c r="Q33" s="29">
        <f t="shared" si="23"/>
        <v>0</v>
      </c>
      <c r="R33" s="29">
        <f t="shared" si="23"/>
        <v>0</v>
      </c>
      <c r="S33" s="29">
        <f t="shared" si="23"/>
        <v>0</v>
      </c>
      <c r="T33" s="29">
        <f t="shared" si="23"/>
        <v>0</v>
      </c>
      <c r="U33" s="29">
        <f t="shared" si="23"/>
        <v>0</v>
      </c>
      <c r="V33" s="29">
        <f t="shared" si="23"/>
        <v>0</v>
      </c>
      <c r="W33" s="29">
        <f t="shared" si="23"/>
        <v>0</v>
      </c>
      <c r="X33" s="29">
        <f t="shared" ref="X33" si="24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111.83131383588982</v>
      </c>
      <c r="D51" s="37">
        <v>121.38527244686644</v>
      </c>
      <c r="E51" s="37">
        <v>121.27210834008714</v>
      </c>
      <c r="F51" s="37">
        <v>122.4088093756927</v>
      </c>
      <c r="G51" s="37">
        <v>125.04005952920853</v>
      </c>
      <c r="H51" s="37">
        <v>125.23289017461418</v>
      </c>
      <c r="I51" s="37">
        <v>139.3796405545568</v>
      </c>
      <c r="J51" s="37">
        <v>126.88617161413642</v>
      </c>
      <c r="K51" s="37">
        <v>134.31296696152774</v>
      </c>
      <c r="L51" s="37">
        <v>122.97820663565676</v>
      </c>
      <c r="M51" s="37">
        <v>160.26081971911728</v>
      </c>
      <c r="N51" s="37">
        <v>151.18945256520493</v>
      </c>
      <c r="O51" s="37">
        <v>148.92161077672682</v>
      </c>
      <c r="P51" s="37">
        <v>146.6537689882488</v>
      </c>
      <c r="Q51" s="37">
        <v>143.62997993694466</v>
      </c>
      <c r="R51" s="37">
        <v>141.36213814846661</v>
      </c>
      <c r="S51" s="37">
        <v>139.09429635998853</v>
      </c>
      <c r="T51" s="37">
        <v>136.82645457151045</v>
      </c>
      <c r="U51" s="37">
        <v>134.55861278303237</v>
      </c>
      <c r="V51" s="37">
        <v>132.29077099455429</v>
      </c>
      <c r="W51" s="37">
        <v>130.02292920607624</v>
      </c>
      <c r="X51" s="37">
        <v>127.75508741759812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5">SUM(C53:C70)</f>
        <v>0</v>
      </c>
      <c r="D52" s="37">
        <f t="shared" si="25"/>
        <v>0</v>
      </c>
      <c r="E52" s="37">
        <f t="shared" si="25"/>
        <v>0</v>
      </c>
      <c r="F52" s="37">
        <f t="shared" si="25"/>
        <v>0</v>
      </c>
      <c r="G52" s="37">
        <f t="shared" si="25"/>
        <v>0</v>
      </c>
      <c r="H52" s="37">
        <f t="shared" si="25"/>
        <v>0</v>
      </c>
      <c r="I52" s="37">
        <f t="shared" si="25"/>
        <v>0</v>
      </c>
      <c r="J52" s="37">
        <f t="shared" si="25"/>
        <v>0</v>
      </c>
      <c r="K52" s="37">
        <f t="shared" si="25"/>
        <v>0</v>
      </c>
      <c r="L52" s="37">
        <f t="shared" si="25"/>
        <v>0</v>
      </c>
      <c r="M52" s="37">
        <f t="shared" si="25"/>
        <v>0</v>
      </c>
      <c r="N52" s="37">
        <f t="shared" si="25"/>
        <v>0</v>
      </c>
      <c r="O52" s="37">
        <f t="shared" si="25"/>
        <v>0</v>
      </c>
      <c r="P52" s="37">
        <f t="shared" si="25"/>
        <v>0</v>
      </c>
      <c r="Q52" s="37">
        <f t="shared" si="25"/>
        <v>0</v>
      </c>
      <c r="R52" s="37">
        <f t="shared" si="25"/>
        <v>0</v>
      </c>
      <c r="S52" s="37">
        <f t="shared" si="25"/>
        <v>0</v>
      </c>
      <c r="T52" s="37">
        <f t="shared" si="25"/>
        <v>0</v>
      </c>
      <c r="U52" s="37">
        <f t="shared" si="25"/>
        <v>0</v>
      </c>
      <c r="V52" s="37">
        <f t="shared" si="25"/>
        <v>0</v>
      </c>
      <c r="W52" s="37">
        <f t="shared" si="25"/>
        <v>0</v>
      </c>
      <c r="X52" s="37">
        <f t="shared" ref="X52" si="26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7">SUM(C72:C73)</f>
        <v>0</v>
      </c>
      <c r="D71" s="37">
        <f t="shared" si="27"/>
        <v>0</v>
      </c>
      <c r="E71" s="37">
        <f t="shared" si="27"/>
        <v>0</v>
      </c>
      <c r="F71" s="37">
        <f t="shared" si="27"/>
        <v>0</v>
      </c>
      <c r="G71" s="37">
        <f t="shared" si="27"/>
        <v>0</v>
      </c>
      <c r="H71" s="37">
        <f t="shared" si="27"/>
        <v>0</v>
      </c>
      <c r="I71" s="37">
        <f t="shared" si="27"/>
        <v>0</v>
      </c>
      <c r="J71" s="37">
        <f t="shared" si="27"/>
        <v>0</v>
      </c>
      <c r="K71" s="37">
        <f t="shared" si="27"/>
        <v>0</v>
      </c>
      <c r="L71" s="37">
        <f t="shared" si="27"/>
        <v>0</v>
      </c>
      <c r="M71" s="37">
        <f t="shared" si="27"/>
        <v>0</v>
      </c>
      <c r="N71" s="37">
        <f t="shared" si="27"/>
        <v>0</v>
      </c>
      <c r="O71" s="37">
        <f t="shared" si="27"/>
        <v>0</v>
      </c>
      <c r="P71" s="37">
        <f t="shared" si="27"/>
        <v>0</v>
      </c>
      <c r="Q71" s="37">
        <f t="shared" si="27"/>
        <v>0</v>
      </c>
      <c r="R71" s="37">
        <f t="shared" si="27"/>
        <v>0</v>
      </c>
      <c r="S71" s="37">
        <f t="shared" si="27"/>
        <v>0</v>
      </c>
      <c r="T71" s="37">
        <f t="shared" si="27"/>
        <v>0</v>
      </c>
      <c r="U71" s="37">
        <f t="shared" si="27"/>
        <v>0</v>
      </c>
      <c r="V71" s="37">
        <f t="shared" si="27"/>
        <v>0</v>
      </c>
      <c r="W71" s="37">
        <f t="shared" si="27"/>
        <v>0</v>
      </c>
      <c r="X71" s="37">
        <f t="shared" ref="X71" si="28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45.556171026541676</v>
      </c>
      <c r="D76" s="40">
        <v>48.644868313348354</v>
      </c>
      <c r="E76" s="40">
        <v>49.277011679576674</v>
      </c>
      <c r="F76" s="40">
        <v>49.68436721363031</v>
      </c>
      <c r="G76" s="40">
        <v>51.794417547782587</v>
      </c>
      <c r="H76" s="40">
        <v>52.580245853799482</v>
      </c>
      <c r="I76" s="40">
        <v>58.070584754938608</v>
      </c>
      <c r="J76" s="40">
        <v>55.095223876223002</v>
      </c>
      <c r="K76" s="40">
        <v>56.843493860072584</v>
      </c>
      <c r="L76" s="40">
        <v>52.467971860999455</v>
      </c>
      <c r="M76" s="40">
        <v>66.122098022355999</v>
      </c>
      <c r="N76" s="40">
        <v>67.411865864144545</v>
      </c>
      <c r="O76" s="40">
        <v>68.443680137575313</v>
      </c>
      <c r="P76" s="40">
        <v>68.787618228718941</v>
      </c>
      <c r="Q76" s="40">
        <v>68.787618228718941</v>
      </c>
      <c r="R76" s="40">
        <v>68.787618228718884</v>
      </c>
      <c r="S76" s="40">
        <v>68.787618228718941</v>
      </c>
      <c r="T76" s="40">
        <v>68.787618228718912</v>
      </c>
      <c r="U76" s="40">
        <v>68.787618228718713</v>
      </c>
      <c r="V76" s="40">
        <v>68.78761822871877</v>
      </c>
      <c r="W76" s="40">
        <v>68.787618228718884</v>
      </c>
      <c r="X76" s="40">
        <v>68.78761822871877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0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394</v>
      </c>
      <c r="B1" s="4" t="s">
        <v>403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309.39937122997497</v>
      </c>
      <c r="D2" s="31">
        <f t="shared" si="0"/>
        <v>317.26623210093584</v>
      </c>
      <c r="E2" s="31">
        <f t="shared" si="0"/>
        <v>322.86907640126066</v>
      </c>
      <c r="F2" s="31">
        <f t="shared" si="0"/>
        <v>326.68569058684403</v>
      </c>
      <c r="G2" s="31">
        <f t="shared" si="0"/>
        <v>327.81847140267706</v>
      </c>
      <c r="H2" s="31">
        <f t="shared" si="0"/>
        <v>327.87178066513462</v>
      </c>
      <c r="I2" s="31">
        <f t="shared" si="0"/>
        <v>326.85881388337151</v>
      </c>
      <c r="J2" s="31">
        <f t="shared" si="0"/>
        <v>325.17631222894272</v>
      </c>
      <c r="K2" s="31">
        <f t="shared" si="0"/>
        <v>322.23371405239044</v>
      </c>
      <c r="L2" s="31">
        <f t="shared" si="0"/>
        <v>319.40338581204458</v>
      </c>
      <c r="M2" s="31">
        <f t="shared" si="0"/>
        <v>316.25066175068878</v>
      </c>
      <c r="N2" s="31">
        <f t="shared" si="0"/>
        <v>312.31187803451451</v>
      </c>
      <c r="O2" s="31">
        <f t="shared" si="0"/>
        <v>307.62430628572025</v>
      </c>
      <c r="P2" s="31">
        <f t="shared" si="0"/>
        <v>304.22636394806176</v>
      </c>
      <c r="Q2" s="31">
        <f t="shared" si="0"/>
        <v>299.00251953184124</v>
      </c>
      <c r="R2" s="31">
        <f t="shared" si="0"/>
        <v>293.50667260320529</v>
      </c>
      <c r="S2" s="31">
        <f t="shared" si="0"/>
        <v>287.79282369963249</v>
      </c>
      <c r="T2" s="31">
        <f t="shared" si="0"/>
        <v>280.90529305237038</v>
      </c>
      <c r="U2" s="31">
        <f t="shared" si="0"/>
        <v>273.58728767725495</v>
      </c>
      <c r="V2" s="31">
        <f t="shared" si="0"/>
        <v>265.47908340486862</v>
      </c>
      <c r="W2" s="31">
        <f t="shared" si="0"/>
        <v>259.45450509196223</v>
      </c>
      <c r="X2" s="31">
        <f t="shared" ref="X2" si="1">SUM(X3,X17,X22,X25,X26,X51,X52,X71,X74,X75,X76)</f>
        <v>252.95567810815959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309.39937122997497</v>
      </c>
      <c r="D76" s="40">
        <v>317.26623210093584</v>
      </c>
      <c r="E76" s="40">
        <v>322.86907640126066</v>
      </c>
      <c r="F76" s="40">
        <v>326.68569058684403</v>
      </c>
      <c r="G76" s="40">
        <v>327.81847140267706</v>
      </c>
      <c r="H76" s="40">
        <v>327.87178066513462</v>
      </c>
      <c r="I76" s="40">
        <v>326.85881388337151</v>
      </c>
      <c r="J76" s="40">
        <v>325.17631222894272</v>
      </c>
      <c r="K76" s="40">
        <v>322.23371405239044</v>
      </c>
      <c r="L76" s="40">
        <v>319.40338581204458</v>
      </c>
      <c r="M76" s="40">
        <v>316.25066175068878</v>
      </c>
      <c r="N76" s="40">
        <v>312.31187803451451</v>
      </c>
      <c r="O76" s="40">
        <v>307.62430628572025</v>
      </c>
      <c r="P76" s="40">
        <v>304.22636394806176</v>
      </c>
      <c r="Q76" s="40">
        <v>299.00251953184124</v>
      </c>
      <c r="R76" s="40">
        <v>293.50667260320529</v>
      </c>
      <c r="S76" s="40">
        <v>287.79282369963249</v>
      </c>
      <c r="T76" s="40">
        <v>280.90529305237038</v>
      </c>
      <c r="U76" s="40">
        <v>273.58728767725495</v>
      </c>
      <c r="V76" s="40">
        <v>265.47908340486862</v>
      </c>
      <c r="W76" s="40">
        <v>259.45450509196223</v>
      </c>
      <c r="X76" s="40">
        <v>252.95567810815959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1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395</v>
      </c>
      <c r="B1" s="4" t="s">
        <v>404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160.43122485370588</v>
      </c>
      <c r="D2" s="31">
        <f t="shared" si="0"/>
        <v>158.42551883692781</v>
      </c>
      <c r="E2" s="31">
        <f t="shared" si="0"/>
        <v>157.22592258957945</v>
      </c>
      <c r="F2" s="31">
        <f t="shared" si="0"/>
        <v>155.87551943224668</v>
      </c>
      <c r="G2" s="31">
        <f t="shared" si="0"/>
        <v>154.33629417062551</v>
      </c>
      <c r="H2" s="31">
        <f t="shared" si="0"/>
        <v>152.68251473756308</v>
      </c>
      <c r="I2" s="31">
        <f t="shared" si="0"/>
        <v>150.86551756273971</v>
      </c>
      <c r="J2" s="31">
        <f t="shared" si="0"/>
        <v>147.03842375175506</v>
      </c>
      <c r="K2" s="31">
        <f t="shared" si="0"/>
        <v>142.42222215341408</v>
      </c>
      <c r="L2" s="31">
        <f t="shared" si="0"/>
        <v>137.48157080622573</v>
      </c>
      <c r="M2" s="31">
        <f t="shared" si="0"/>
        <v>133.15574209318052</v>
      </c>
      <c r="N2" s="31">
        <f t="shared" si="0"/>
        <v>128.97393513750109</v>
      </c>
      <c r="O2" s="31">
        <f t="shared" si="0"/>
        <v>124.45716806219602</v>
      </c>
      <c r="P2" s="31">
        <f t="shared" si="0"/>
        <v>120.18800689854221</v>
      </c>
      <c r="Q2" s="31">
        <f t="shared" si="0"/>
        <v>115.70612144475912</v>
      </c>
      <c r="R2" s="31">
        <f t="shared" si="0"/>
        <v>113.36254731293072</v>
      </c>
      <c r="S2" s="31">
        <f t="shared" si="0"/>
        <v>109.73058811785039</v>
      </c>
      <c r="T2" s="31">
        <f t="shared" si="0"/>
        <v>106.3616766630367</v>
      </c>
      <c r="U2" s="31">
        <f t="shared" si="0"/>
        <v>102.6333036430289</v>
      </c>
      <c r="V2" s="31">
        <f t="shared" si="0"/>
        <v>99.00684568806102</v>
      </c>
      <c r="W2" s="31">
        <f t="shared" si="0"/>
        <v>97.185686137204499</v>
      </c>
      <c r="X2" s="31">
        <f t="shared" ref="X2" si="1">SUM(X3,X17,X22,X25,X26,X51,X52,X71,X74,X75,X76)</f>
        <v>95.921756367116885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160.43122485370588</v>
      </c>
      <c r="D76" s="40">
        <v>158.42551883692781</v>
      </c>
      <c r="E76" s="40">
        <v>157.22592258957945</v>
      </c>
      <c r="F76" s="40">
        <v>155.87551943224668</v>
      </c>
      <c r="G76" s="40">
        <v>154.33629417062551</v>
      </c>
      <c r="H76" s="40">
        <v>152.68251473756308</v>
      </c>
      <c r="I76" s="40">
        <v>150.86551756273971</v>
      </c>
      <c r="J76" s="40">
        <v>147.03842375175506</v>
      </c>
      <c r="K76" s="40">
        <v>142.42222215341408</v>
      </c>
      <c r="L76" s="40">
        <v>137.48157080622573</v>
      </c>
      <c r="M76" s="40">
        <v>133.15574209318052</v>
      </c>
      <c r="N76" s="40">
        <v>128.97393513750109</v>
      </c>
      <c r="O76" s="40">
        <v>124.45716806219602</v>
      </c>
      <c r="P76" s="40">
        <v>120.18800689854221</v>
      </c>
      <c r="Q76" s="40">
        <v>115.70612144475912</v>
      </c>
      <c r="R76" s="40">
        <v>113.36254731293072</v>
      </c>
      <c r="S76" s="40">
        <v>109.73058811785039</v>
      </c>
      <c r="T76" s="40">
        <v>106.3616766630367</v>
      </c>
      <c r="U76" s="40">
        <v>102.6333036430289</v>
      </c>
      <c r="V76" s="40">
        <v>99.00684568806102</v>
      </c>
      <c r="W76" s="40">
        <v>97.185686137204499</v>
      </c>
      <c r="X76" s="40">
        <v>95.921756367116885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2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396</v>
      </c>
      <c r="B1" s="4" t="s">
        <v>405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134.8195180895774</v>
      </c>
      <c r="D2" s="31">
        <f t="shared" si="0"/>
        <v>136.42146386422721</v>
      </c>
      <c r="E2" s="31">
        <f t="shared" si="0"/>
        <v>137.21450634885417</v>
      </c>
      <c r="F2" s="31">
        <f t="shared" si="0"/>
        <v>138.91104912411294</v>
      </c>
      <c r="G2" s="31">
        <f t="shared" si="0"/>
        <v>138.87422529640492</v>
      </c>
      <c r="H2" s="31">
        <f t="shared" si="0"/>
        <v>138.85557882513007</v>
      </c>
      <c r="I2" s="31">
        <f t="shared" si="0"/>
        <v>138.81715910712097</v>
      </c>
      <c r="J2" s="31">
        <f t="shared" si="0"/>
        <v>138.40371700808183</v>
      </c>
      <c r="K2" s="31">
        <f t="shared" si="0"/>
        <v>137.7396725934228</v>
      </c>
      <c r="L2" s="31">
        <f t="shared" si="0"/>
        <v>137.18960641783318</v>
      </c>
      <c r="M2" s="31">
        <f t="shared" si="0"/>
        <v>136.80577967526901</v>
      </c>
      <c r="N2" s="31">
        <f t="shared" si="0"/>
        <v>134.90567709118599</v>
      </c>
      <c r="O2" s="31">
        <f t="shared" si="0"/>
        <v>132.57789505134943</v>
      </c>
      <c r="P2" s="31">
        <f t="shared" si="0"/>
        <v>131.99350652479609</v>
      </c>
      <c r="Q2" s="31">
        <f t="shared" si="0"/>
        <v>129.6993104054817</v>
      </c>
      <c r="R2" s="31">
        <f t="shared" si="0"/>
        <v>128.42918371925634</v>
      </c>
      <c r="S2" s="31">
        <f t="shared" si="0"/>
        <v>125.08984406132402</v>
      </c>
      <c r="T2" s="31">
        <f t="shared" si="0"/>
        <v>121.17024077768622</v>
      </c>
      <c r="U2" s="31">
        <f t="shared" si="0"/>
        <v>116.00339624357315</v>
      </c>
      <c r="V2" s="31">
        <f t="shared" si="0"/>
        <v>110.58787509992575</v>
      </c>
      <c r="W2" s="31">
        <f t="shared" si="0"/>
        <v>104.99492306101656</v>
      </c>
      <c r="X2" s="31">
        <f t="shared" ref="X2" si="1">SUM(X3,X17,X22,X25,X26,X51,X52,X71,X74,X75,X76)</f>
        <v>100.50128886642133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134.8195180895774</v>
      </c>
      <c r="D76" s="40">
        <v>136.42146386422721</v>
      </c>
      <c r="E76" s="40">
        <v>137.21450634885417</v>
      </c>
      <c r="F76" s="40">
        <v>138.91104912411294</v>
      </c>
      <c r="G76" s="40">
        <v>138.87422529640492</v>
      </c>
      <c r="H76" s="40">
        <v>138.85557882513007</v>
      </c>
      <c r="I76" s="40">
        <v>138.81715910712097</v>
      </c>
      <c r="J76" s="40">
        <v>138.40371700808183</v>
      </c>
      <c r="K76" s="40">
        <v>137.7396725934228</v>
      </c>
      <c r="L76" s="40">
        <v>137.18960641783318</v>
      </c>
      <c r="M76" s="40">
        <v>136.80577967526901</v>
      </c>
      <c r="N76" s="40">
        <v>134.90567709118599</v>
      </c>
      <c r="O76" s="40">
        <v>132.57789505134943</v>
      </c>
      <c r="P76" s="40">
        <v>131.99350652479609</v>
      </c>
      <c r="Q76" s="40">
        <v>129.6993104054817</v>
      </c>
      <c r="R76" s="40">
        <v>128.42918371925634</v>
      </c>
      <c r="S76" s="40">
        <v>125.08984406132402</v>
      </c>
      <c r="T76" s="40">
        <v>121.17024077768622</v>
      </c>
      <c r="U76" s="40">
        <v>116.00339624357315</v>
      </c>
      <c r="V76" s="40">
        <v>110.58787509992575</v>
      </c>
      <c r="W76" s="40">
        <v>104.99492306101656</v>
      </c>
      <c r="X76" s="40">
        <v>100.50128886642133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3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397</v>
      </c>
      <c r="B1" s="4" t="s">
        <v>406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75.148034032827297</v>
      </c>
      <c r="D2" s="31">
        <f t="shared" si="0"/>
        <v>78.288829134814804</v>
      </c>
      <c r="E2" s="31">
        <f t="shared" si="0"/>
        <v>81.106380801409102</v>
      </c>
      <c r="F2" s="31">
        <f t="shared" si="0"/>
        <v>83.896839196476108</v>
      </c>
      <c r="G2" s="31">
        <f t="shared" si="0"/>
        <v>86.570710156853238</v>
      </c>
      <c r="H2" s="31">
        <f t="shared" si="0"/>
        <v>89.449581038858966</v>
      </c>
      <c r="I2" s="31">
        <f t="shared" si="0"/>
        <v>92.671920908062248</v>
      </c>
      <c r="J2" s="31">
        <f t="shared" si="0"/>
        <v>95.844273065726355</v>
      </c>
      <c r="K2" s="31">
        <f t="shared" si="0"/>
        <v>99.123315425245693</v>
      </c>
      <c r="L2" s="31">
        <f t="shared" si="0"/>
        <v>102.23849907385093</v>
      </c>
      <c r="M2" s="31">
        <f t="shared" si="0"/>
        <v>103.99567868611763</v>
      </c>
      <c r="N2" s="31">
        <f t="shared" si="0"/>
        <v>102.2258849039732</v>
      </c>
      <c r="O2" s="31">
        <f t="shared" si="0"/>
        <v>98.457991686290995</v>
      </c>
      <c r="P2" s="31">
        <f t="shared" si="0"/>
        <v>96.734000403429491</v>
      </c>
      <c r="Q2" s="31">
        <f t="shared" si="0"/>
        <v>99.039329956239612</v>
      </c>
      <c r="R2" s="31">
        <f t="shared" si="0"/>
        <v>103.10737609864499</v>
      </c>
      <c r="S2" s="31">
        <f t="shared" si="0"/>
        <v>103.41406113744752</v>
      </c>
      <c r="T2" s="31">
        <f t="shared" si="0"/>
        <v>104.39708828035428</v>
      </c>
      <c r="U2" s="31">
        <f t="shared" si="0"/>
        <v>104.93015807989592</v>
      </c>
      <c r="V2" s="31">
        <f t="shared" si="0"/>
        <v>105.1473645609625</v>
      </c>
      <c r="W2" s="31">
        <f t="shared" si="0"/>
        <v>109.43666155958294</v>
      </c>
      <c r="X2" s="31">
        <f t="shared" ref="X2" si="1">SUM(X3,X17,X22,X25,X26,X51,X52,X71,X74,X75,X76)</f>
        <v>116.49934610470902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75.148034032827297</v>
      </c>
      <c r="D76" s="40">
        <v>78.288829134814804</v>
      </c>
      <c r="E76" s="40">
        <v>81.106380801409102</v>
      </c>
      <c r="F76" s="40">
        <v>83.896839196476108</v>
      </c>
      <c r="G76" s="40">
        <v>86.570710156853238</v>
      </c>
      <c r="H76" s="40">
        <v>89.449581038858966</v>
      </c>
      <c r="I76" s="40">
        <v>92.671920908062248</v>
      </c>
      <c r="J76" s="40">
        <v>95.844273065726355</v>
      </c>
      <c r="K76" s="40">
        <v>99.123315425245693</v>
      </c>
      <c r="L76" s="40">
        <v>102.23849907385093</v>
      </c>
      <c r="M76" s="40">
        <v>103.99567868611763</v>
      </c>
      <c r="N76" s="40">
        <v>102.2258849039732</v>
      </c>
      <c r="O76" s="40">
        <v>98.457991686290995</v>
      </c>
      <c r="P76" s="40">
        <v>96.734000403429491</v>
      </c>
      <c r="Q76" s="40">
        <v>99.039329956239612</v>
      </c>
      <c r="R76" s="40">
        <v>103.10737609864499</v>
      </c>
      <c r="S76" s="40">
        <v>103.41406113744752</v>
      </c>
      <c r="T76" s="40">
        <v>104.39708828035428</v>
      </c>
      <c r="U76" s="40">
        <v>104.93015807989592</v>
      </c>
      <c r="V76" s="40">
        <v>105.1473645609625</v>
      </c>
      <c r="W76" s="40">
        <v>109.43666155958294</v>
      </c>
      <c r="X76" s="40">
        <v>116.49934610470902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4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398</v>
      </c>
      <c r="B1" s="4" t="s">
        <v>407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217.76153699439973</v>
      </c>
      <c r="D2" s="31">
        <f t="shared" si="0"/>
        <v>232.71784821686714</v>
      </c>
      <c r="E2" s="31">
        <f t="shared" si="0"/>
        <v>252.15447190182232</v>
      </c>
      <c r="F2" s="31">
        <f t="shared" si="0"/>
        <v>269.77300743174123</v>
      </c>
      <c r="G2" s="31">
        <f t="shared" si="0"/>
        <v>284.18737594104829</v>
      </c>
      <c r="H2" s="31">
        <f t="shared" si="0"/>
        <v>301.62897815361987</v>
      </c>
      <c r="I2" s="31">
        <f t="shared" si="0"/>
        <v>315.36586571032763</v>
      </c>
      <c r="J2" s="31">
        <f t="shared" si="0"/>
        <v>335.05230742699121</v>
      </c>
      <c r="K2" s="31">
        <f t="shared" si="0"/>
        <v>346.4283483955391</v>
      </c>
      <c r="L2" s="31">
        <f t="shared" si="0"/>
        <v>364.43115030938247</v>
      </c>
      <c r="M2" s="31">
        <f t="shared" si="0"/>
        <v>375.31677475230128</v>
      </c>
      <c r="N2" s="31">
        <f t="shared" si="0"/>
        <v>385.96706462107892</v>
      </c>
      <c r="O2" s="31">
        <f t="shared" si="0"/>
        <v>398.71915872824508</v>
      </c>
      <c r="P2" s="31">
        <f t="shared" si="0"/>
        <v>419.2997986691571</v>
      </c>
      <c r="Q2" s="31">
        <f t="shared" si="0"/>
        <v>438.95354495042579</v>
      </c>
      <c r="R2" s="31">
        <f t="shared" si="0"/>
        <v>460.09876154797826</v>
      </c>
      <c r="S2" s="31">
        <f t="shared" si="0"/>
        <v>458.95711133416881</v>
      </c>
      <c r="T2" s="31">
        <f t="shared" si="0"/>
        <v>452.61150157058853</v>
      </c>
      <c r="U2" s="31">
        <f t="shared" si="0"/>
        <v>445.48941479144003</v>
      </c>
      <c r="V2" s="31">
        <f t="shared" si="0"/>
        <v>445.21008947134385</v>
      </c>
      <c r="W2" s="31">
        <f t="shared" si="0"/>
        <v>448.62725289568937</v>
      </c>
      <c r="X2" s="31">
        <f t="shared" ref="X2" si="1">SUM(X3,X17,X22,X25,X26,X51,X52,X71,X74,X75,X76)</f>
        <v>462.24408301889343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217.76153699439973</v>
      </c>
      <c r="D76" s="40">
        <v>232.71784821686714</v>
      </c>
      <c r="E76" s="40">
        <v>252.15447190182232</v>
      </c>
      <c r="F76" s="40">
        <v>269.77300743174123</v>
      </c>
      <c r="G76" s="40">
        <v>284.18737594104829</v>
      </c>
      <c r="H76" s="40">
        <v>301.62897815361987</v>
      </c>
      <c r="I76" s="40">
        <v>315.36586571032763</v>
      </c>
      <c r="J76" s="40">
        <v>335.05230742699121</v>
      </c>
      <c r="K76" s="40">
        <v>346.4283483955391</v>
      </c>
      <c r="L76" s="40">
        <v>364.43115030938247</v>
      </c>
      <c r="M76" s="40">
        <v>375.31677475230128</v>
      </c>
      <c r="N76" s="40">
        <v>385.96706462107892</v>
      </c>
      <c r="O76" s="40">
        <v>398.71915872824508</v>
      </c>
      <c r="P76" s="40">
        <v>419.2997986691571</v>
      </c>
      <c r="Q76" s="40">
        <v>438.95354495042579</v>
      </c>
      <c r="R76" s="40">
        <v>460.09876154797826</v>
      </c>
      <c r="S76" s="40">
        <v>458.95711133416881</v>
      </c>
      <c r="T76" s="40">
        <v>452.61150157058853</v>
      </c>
      <c r="U76" s="40">
        <v>445.48941479144003</v>
      </c>
      <c r="V76" s="40">
        <v>445.21008947134385</v>
      </c>
      <c r="W76" s="40">
        <v>448.62725289568937</v>
      </c>
      <c r="X76" s="40">
        <v>462.24408301889343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22 X33 X71" formulaRange="1"/>
  </ignoredErrors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5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459</v>
      </c>
      <c r="B1" s="4" t="s">
        <v>408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77.886202533552989</v>
      </c>
      <c r="D2" s="31">
        <f t="shared" si="0"/>
        <v>80.755089662446807</v>
      </c>
      <c r="E2" s="31">
        <f t="shared" si="0"/>
        <v>83.834087879322112</v>
      </c>
      <c r="F2" s="31">
        <f t="shared" si="0"/>
        <v>87.241194509214168</v>
      </c>
      <c r="G2" s="31">
        <f t="shared" si="0"/>
        <v>89.477243103172512</v>
      </c>
      <c r="H2" s="31">
        <f t="shared" si="0"/>
        <v>93.059620201914399</v>
      </c>
      <c r="I2" s="31">
        <f t="shared" si="0"/>
        <v>95.335233499028107</v>
      </c>
      <c r="J2" s="31">
        <f t="shared" si="0"/>
        <v>98.24004833512727</v>
      </c>
      <c r="K2" s="31">
        <f t="shared" si="0"/>
        <v>98.755654579955035</v>
      </c>
      <c r="L2" s="31">
        <f t="shared" si="0"/>
        <v>103.28988157255152</v>
      </c>
      <c r="M2" s="31">
        <f t="shared" si="0"/>
        <v>104.50201871135084</v>
      </c>
      <c r="N2" s="31">
        <f t="shared" si="0"/>
        <v>105.67028456777209</v>
      </c>
      <c r="O2" s="31">
        <f t="shared" si="0"/>
        <v>107.49370042049529</v>
      </c>
      <c r="P2" s="31">
        <f t="shared" si="0"/>
        <v>111.07182987422956</v>
      </c>
      <c r="Q2" s="31">
        <f t="shared" si="0"/>
        <v>114.18941938436907</v>
      </c>
      <c r="R2" s="31">
        <f t="shared" si="0"/>
        <v>122.93696286417935</v>
      </c>
      <c r="S2" s="31">
        <f t="shared" si="0"/>
        <v>130.03867350641147</v>
      </c>
      <c r="T2" s="31">
        <f t="shared" si="0"/>
        <v>140.00758366477905</v>
      </c>
      <c r="U2" s="31">
        <f t="shared" si="0"/>
        <v>149.35824956529291</v>
      </c>
      <c r="V2" s="31">
        <f t="shared" si="0"/>
        <v>160.97414736967951</v>
      </c>
      <c r="W2" s="31">
        <f t="shared" si="0"/>
        <v>177.33894552361295</v>
      </c>
      <c r="X2" s="31">
        <f t="shared" ref="X2" si="1">SUM(X3,X17,X22,X25,X26,X51,X52,X71,X74,X75,X76)</f>
        <v>196.16969118313267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77.886202533552989</v>
      </c>
      <c r="D76" s="40">
        <v>80.755089662446807</v>
      </c>
      <c r="E76" s="40">
        <v>83.834087879322112</v>
      </c>
      <c r="F76" s="40">
        <v>87.241194509214168</v>
      </c>
      <c r="G76" s="40">
        <v>89.477243103172512</v>
      </c>
      <c r="H76" s="40">
        <v>93.059620201914399</v>
      </c>
      <c r="I76" s="40">
        <v>95.335233499028107</v>
      </c>
      <c r="J76" s="40">
        <v>98.24004833512727</v>
      </c>
      <c r="K76" s="40">
        <v>98.755654579955035</v>
      </c>
      <c r="L76" s="40">
        <v>103.28988157255152</v>
      </c>
      <c r="M76" s="40">
        <v>104.50201871135084</v>
      </c>
      <c r="N76" s="40">
        <v>105.67028456777209</v>
      </c>
      <c r="O76" s="40">
        <v>107.49370042049529</v>
      </c>
      <c r="P76" s="40">
        <v>111.07182987422956</v>
      </c>
      <c r="Q76" s="40">
        <v>114.18941938436907</v>
      </c>
      <c r="R76" s="40">
        <v>122.93696286417935</v>
      </c>
      <c r="S76" s="40">
        <v>130.03867350641147</v>
      </c>
      <c r="T76" s="40">
        <v>140.00758366477905</v>
      </c>
      <c r="U76" s="40">
        <v>149.35824956529291</v>
      </c>
      <c r="V76" s="40">
        <v>160.97414736967951</v>
      </c>
      <c r="W76" s="40">
        <v>177.33894552361295</v>
      </c>
      <c r="X76" s="40">
        <v>196.16969118313267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5 X22 X33 X71" formulaRange="1"/>
  </ignoredErrors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6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460</v>
      </c>
      <c r="B1" s="4" t="s">
        <v>409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362.08594794234898</v>
      </c>
      <c r="D2" s="31">
        <f t="shared" si="0"/>
        <v>368.07477056800622</v>
      </c>
      <c r="E2" s="31">
        <f t="shared" si="0"/>
        <v>372.45492009214456</v>
      </c>
      <c r="F2" s="31">
        <f t="shared" si="0"/>
        <v>374.94331001671327</v>
      </c>
      <c r="G2" s="31">
        <f t="shared" si="0"/>
        <v>376.27902447497473</v>
      </c>
      <c r="H2" s="31">
        <f t="shared" si="0"/>
        <v>376.79001607026788</v>
      </c>
      <c r="I2" s="31">
        <f t="shared" si="0"/>
        <v>378.93827789530451</v>
      </c>
      <c r="J2" s="31">
        <f t="shared" si="0"/>
        <v>380.47817323173643</v>
      </c>
      <c r="K2" s="31">
        <f t="shared" si="0"/>
        <v>378.15987346433582</v>
      </c>
      <c r="L2" s="31">
        <f t="shared" si="0"/>
        <v>373.54041590799898</v>
      </c>
      <c r="M2" s="31">
        <f t="shared" si="0"/>
        <v>366.89910316897203</v>
      </c>
      <c r="N2" s="31">
        <f t="shared" si="0"/>
        <v>351.78231205519586</v>
      </c>
      <c r="O2" s="31">
        <f t="shared" si="0"/>
        <v>336.50869201906835</v>
      </c>
      <c r="P2" s="31">
        <f t="shared" si="0"/>
        <v>326.75980184846941</v>
      </c>
      <c r="Q2" s="31">
        <f t="shared" si="0"/>
        <v>313.56157338693811</v>
      </c>
      <c r="R2" s="31">
        <f t="shared" si="0"/>
        <v>297.1428281729319</v>
      </c>
      <c r="S2" s="31">
        <f t="shared" si="0"/>
        <v>275.12414133465393</v>
      </c>
      <c r="T2" s="31">
        <f t="shared" si="0"/>
        <v>257.36338446708112</v>
      </c>
      <c r="U2" s="31">
        <f t="shared" si="0"/>
        <v>234.4437921059866</v>
      </c>
      <c r="V2" s="31">
        <f t="shared" si="0"/>
        <v>216.49614399790573</v>
      </c>
      <c r="W2" s="31">
        <f t="shared" si="0"/>
        <v>206.65435513995729</v>
      </c>
      <c r="X2" s="31">
        <f t="shared" ref="X2" si="1">SUM(X3,X17,X22,X25,X26,X51,X52,X71,X74,X75,X76)</f>
        <v>206.82556940135493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362.08594794234898</v>
      </c>
      <c r="D76" s="40">
        <v>368.07477056800622</v>
      </c>
      <c r="E76" s="40">
        <v>372.45492009214456</v>
      </c>
      <c r="F76" s="40">
        <v>374.94331001671327</v>
      </c>
      <c r="G76" s="40">
        <v>376.27902447497473</v>
      </c>
      <c r="H76" s="40">
        <v>376.79001607026788</v>
      </c>
      <c r="I76" s="40">
        <v>378.93827789530451</v>
      </c>
      <c r="J76" s="40">
        <v>380.47817323173643</v>
      </c>
      <c r="K76" s="40">
        <v>378.15987346433582</v>
      </c>
      <c r="L76" s="40">
        <v>373.54041590799898</v>
      </c>
      <c r="M76" s="40">
        <v>366.89910316897203</v>
      </c>
      <c r="N76" s="40">
        <v>351.78231205519586</v>
      </c>
      <c r="O76" s="40">
        <v>336.50869201906835</v>
      </c>
      <c r="P76" s="40">
        <v>326.75980184846941</v>
      </c>
      <c r="Q76" s="40">
        <v>313.56157338693811</v>
      </c>
      <c r="R76" s="40">
        <v>297.1428281729319</v>
      </c>
      <c r="S76" s="40">
        <v>275.12414133465393</v>
      </c>
      <c r="T76" s="40">
        <v>257.36338446708112</v>
      </c>
      <c r="U76" s="40">
        <v>234.4437921059866</v>
      </c>
      <c r="V76" s="40">
        <v>216.49614399790573</v>
      </c>
      <c r="W76" s="40">
        <v>206.65435513995729</v>
      </c>
      <c r="X76" s="40">
        <v>206.82556940135493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33:X71 X22" formulaRange="1"/>
  </ignoredErrors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7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461</v>
      </c>
      <c r="B1" s="4" t="s">
        <v>410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85.933042052621516</v>
      </c>
      <c r="D2" s="31">
        <f t="shared" si="0"/>
        <v>87.99930718023522</v>
      </c>
      <c r="E2" s="31">
        <f t="shared" si="0"/>
        <v>89.846737867812749</v>
      </c>
      <c r="F2" s="31">
        <f t="shared" si="0"/>
        <v>92.803387453689297</v>
      </c>
      <c r="G2" s="31">
        <f t="shared" si="0"/>
        <v>95.124673288759467</v>
      </c>
      <c r="H2" s="31">
        <f t="shared" si="0"/>
        <v>96.164247062016642</v>
      </c>
      <c r="I2" s="31">
        <f t="shared" si="0"/>
        <v>97.174336109106662</v>
      </c>
      <c r="J2" s="31">
        <f t="shared" si="0"/>
        <v>99.32312433738646</v>
      </c>
      <c r="K2" s="31">
        <f t="shared" si="0"/>
        <v>104.77534556280267</v>
      </c>
      <c r="L2" s="31">
        <f t="shared" si="0"/>
        <v>109.21256470938361</v>
      </c>
      <c r="M2" s="31">
        <f t="shared" si="0"/>
        <v>114.1702258365751</v>
      </c>
      <c r="N2" s="31">
        <f t="shared" si="0"/>
        <v>117.29489158041162</v>
      </c>
      <c r="O2" s="31">
        <f t="shared" si="0"/>
        <v>119.70241199077509</v>
      </c>
      <c r="P2" s="31">
        <f t="shared" si="0"/>
        <v>124.54947975558876</v>
      </c>
      <c r="Q2" s="31">
        <f t="shared" si="0"/>
        <v>128.77871547507823</v>
      </c>
      <c r="R2" s="31">
        <f t="shared" si="0"/>
        <v>135.91805613983917</v>
      </c>
      <c r="S2" s="31">
        <f t="shared" si="0"/>
        <v>141.10712768841978</v>
      </c>
      <c r="T2" s="31">
        <f t="shared" si="0"/>
        <v>143.34586169511749</v>
      </c>
      <c r="U2" s="31">
        <f t="shared" si="0"/>
        <v>145.55996300291926</v>
      </c>
      <c r="V2" s="31">
        <f t="shared" si="0"/>
        <v>149.23158311003337</v>
      </c>
      <c r="W2" s="31">
        <f t="shared" si="0"/>
        <v>156.41498405232892</v>
      </c>
      <c r="X2" s="31">
        <f t="shared" ref="X2" si="1">SUM(X3,X17,X22,X25,X26,X51,X52,X71,X74,X75,X76)</f>
        <v>166.39331113097032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0</v>
      </c>
      <c r="D3" s="34">
        <f t="shared" si="2"/>
        <v>0</v>
      </c>
      <c r="E3" s="34">
        <f t="shared" si="2"/>
        <v>0</v>
      </c>
      <c r="F3" s="34">
        <f t="shared" si="2"/>
        <v>0</v>
      </c>
      <c r="G3" s="34">
        <f t="shared" si="2"/>
        <v>0</v>
      </c>
      <c r="H3" s="34">
        <f t="shared" si="2"/>
        <v>0</v>
      </c>
      <c r="I3" s="34">
        <f t="shared" si="2"/>
        <v>0</v>
      </c>
      <c r="J3" s="34">
        <f t="shared" si="2"/>
        <v>0</v>
      </c>
      <c r="K3" s="34">
        <f t="shared" si="2"/>
        <v>0</v>
      </c>
      <c r="L3" s="34">
        <f t="shared" si="2"/>
        <v>0</v>
      </c>
      <c r="M3" s="34">
        <f t="shared" si="2"/>
        <v>0</v>
      </c>
      <c r="N3" s="34">
        <f t="shared" si="2"/>
        <v>0</v>
      </c>
      <c r="O3" s="34">
        <f t="shared" si="2"/>
        <v>0</v>
      </c>
      <c r="P3" s="34">
        <f t="shared" si="2"/>
        <v>0</v>
      </c>
      <c r="Q3" s="34">
        <f t="shared" si="2"/>
        <v>0</v>
      </c>
      <c r="R3" s="34">
        <f t="shared" si="2"/>
        <v>0</v>
      </c>
      <c r="S3" s="34">
        <f t="shared" si="2"/>
        <v>0</v>
      </c>
      <c r="T3" s="34">
        <f t="shared" si="2"/>
        <v>0</v>
      </c>
      <c r="U3" s="34">
        <f t="shared" si="2"/>
        <v>0</v>
      </c>
      <c r="V3" s="34">
        <f t="shared" si="2"/>
        <v>0</v>
      </c>
      <c r="W3" s="34">
        <f t="shared" si="2"/>
        <v>0</v>
      </c>
      <c r="X3" s="34">
        <f t="shared" ref="X3" si="3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0</v>
      </c>
      <c r="D4" s="29">
        <f t="shared" si="4"/>
        <v>0</v>
      </c>
      <c r="E4" s="29">
        <f t="shared" si="4"/>
        <v>0</v>
      </c>
      <c r="F4" s="29">
        <f t="shared" si="4"/>
        <v>0</v>
      </c>
      <c r="G4" s="29">
        <f t="shared" si="4"/>
        <v>0</v>
      </c>
      <c r="H4" s="29">
        <f t="shared" si="4"/>
        <v>0</v>
      </c>
      <c r="I4" s="29">
        <f t="shared" si="4"/>
        <v>0</v>
      </c>
      <c r="J4" s="29">
        <f t="shared" si="4"/>
        <v>0</v>
      </c>
      <c r="K4" s="29">
        <f t="shared" si="4"/>
        <v>0</v>
      </c>
      <c r="L4" s="29">
        <f t="shared" si="4"/>
        <v>0</v>
      </c>
      <c r="M4" s="29">
        <f t="shared" si="4"/>
        <v>0</v>
      </c>
      <c r="N4" s="29">
        <f t="shared" si="4"/>
        <v>0</v>
      </c>
      <c r="O4" s="29">
        <f t="shared" si="4"/>
        <v>0</v>
      </c>
      <c r="P4" s="29">
        <f t="shared" si="4"/>
        <v>0</v>
      </c>
      <c r="Q4" s="29">
        <f t="shared" si="4"/>
        <v>0</v>
      </c>
      <c r="R4" s="29">
        <f t="shared" si="4"/>
        <v>0</v>
      </c>
      <c r="S4" s="29">
        <f t="shared" si="4"/>
        <v>0</v>
      </c>
      <c r="T4" s="29">
        <f t="shared" si="4"/>
        <v>0</v>
      </c>
      <c r="U4" s="29">
        <f t="shared" si="4"/>
        <v>0</v>
      </c>
      <c r="V4" s="29">
        <f t="shared" si="4"/>
        <v>0</v>
      </c>
      <c r="W4" s="29">
        <f t="shared" si="4"/>
        <v>0</v>
      </c>
      <c r="X4" s="29">
        <f t="shared" ref="X4" si="5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0</v>
      </c>
      <c r="D8" s="29">
        <f t="shared" si="6"/>
        <v>0</v>
      </c>
      <c r="E8" s="29">
        <f t="shared" si="6"/>
        <v>0</v>
      </c>
      <c r="F8" s="29">
        <f t="shared" si="6"/>
        <v>0</v>
      </c>
      <c r="G8" s="29">
        <f t="shared" si="6"/>
        <v>0</v>
      </c>
      <c r="H8" s="29">
        <f t="shared" si="6"/>
        <v>0</v>
      </c>
      <c r="I8" s="29">
        <f t="shared" si="6"/>
        <v>0</v>
      </c>
      <c r="J8" s="29">
        <f t="shared" si="6"/>
        <v>0</v>
      </c>
      <c r="K8" s="29">
        <f t="shared" si="6"/>
        <v>0</v>
      </c>
      <c r="L8" s="29">
        <f t="shared" si="6"/>
        <v>0</v>
      </c>
      <c r="M8" s="29">
        <f t="shared" si="6"/>
        <v>0</v>
      </c>
      <c r="N8" s="29">
        <f t="shared" si="6"/>
        <v>0</v>
      </c>
      <c r="O8" s="29">
        <f t="shared" si="6"/>
        <v>0</v>
      </c>
      <c r="P8" s="29">
        <f t="shared" si="6"/>
        <v>0</v>
      </c>
      <c r="Q8" s="29">
        <f t="shared" si="6"/>
        <v>0</v>
      </c>
      <c r="R8" s="29">
        <f t="shared" si="6"/>
        <v>0</v>
      </c>
      <c r="S8" s="29">
        <f t="shared" si="6"/>
        <v>0</v>
      </c>
      <c r="T8" s="29">
        <f t="shared" si="6"/>
        <v>0</v>
      </c>
      <c r="U8" s="29">
        <f t="shared" si="6"/>
        <v>0</v>
      </c>
      <c r="V8" s="29">
        <f t="shared" si="6"/>
        <v>0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0</v>
      </c>
      <c r="D11" s="29">
        <f t="shared" si="8"/>
        <v>0</v>
      </c>
      <c r="E11" s="29">
        <f t="shared" si="8"/>
        <v>0</v>
      </c>
      <c r="F11" s="29">
        <f t="shared" si="8"/>
        <v>0</v>
      </c>
      <c r="G11" s="29">
        <f t="shared" si="8"/>
        <v>0</v>
      </c>
      <c r="H11" s="29">
        <f t="shared" si="8"/>
        <v>0</v>
      </c>
      <c r="I11" s="29">
        <f t="shared" si="8"/>
        <v>0</v>
      </c>
      <c r="J11" s="29">
        <f t="shared" si="8"/>
        <v>0</v>
      </c>
      <c r="K11" s="29">
        <f t="shared" si="8"/>
        <v>0</v>
      </c>
      <c r="L11" s="29">
        <f t="shared" si="8"/>
        <v>0</v>
      </c>
      <c r="M11" s="29">
        <f t="shared" si="8"/>
        <v>0</v>
      </c>
      <c r="N11" s="29">
        <f t="shared" si="8"/>
        <v>0</v>
      </c>
      <c r="O11" s="29">
        <f t="shared" si="8"/>
        <v>0</v>
      </c>
      <c r="P11" s="29">
        <f t="shared" si="8"/>
        <v>0</v>
      </c>
      <c r="Q11" s="29">
        <f t="shared" si="8"/>
        <v>0</v>
      </c>
      <c r="R11" s="29">
        <f t="shared" si="8"/>
        <v>0</v>
      </c>
      <c r="S11" s="29">
        <f t="shared" si="8"/>
        <v>0</v>
      </c>
      <c r="T11" s="29">
        <f t="shared" si="8"/>
        <v>0</v>
      </c>
      <c r="U11" s="29">
        <f t="shared" si="8"/>
        <v>0</v>
      </c>
      <c r="V11" s="29">
        <f t="shared" si="8"/>
        <v>0</v>
      </c>
      <c r="W11" s="29">
        <f t="shared" si="8"/>
        <v>0</v>
      </c>
      <c r="X11" s="29">
        <f t="shared" ref="X11" si="9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0</v>
      </c>
      <c r="D17" s="37">
        <f t="shared" si="10"/>
        <v>0</v>
      </c>
      <c r="E17" s="37">
        <f t="shared" si="10"/>
        <v>0</v>
      </c>
      <c r="F17" s="37">
        <f t="shared" si="10"/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ref="X17" si="11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0</v>
      </c>
      <c r="D26" s="37">
        <f t="shared" si="14"/>
        <v>0</v>
      </c>
      <c r="E26" s="37">
        <f t="shared" si="14"/>
        <v>0</v>
      </c>
      <c r="F26" s="37">
        <f t="shared" si="14"/>
        <v>0</v>
      </c>
      <c r="G26" s="37">
        <f t="shared" si="14"/>
        <v>0</v>
      </c>
      <c r="H26" s="37">
        <f t="shared" si="14"/>
        <v>0</v>
      </c>
      <c r="I26" s="37">
        <f t="shared" si="14"/>
        <v>0</v>
      </c>
      <c r="J26" s="37">
        <f t="shared" si="14"/>
        <v>0</v>
      </c>
      <c r="K26" s="37">
        <f t="shared" si="14"/>
        <v>0</v>
      </c>
      <c r="L26" s="37">
        <f t="shared" si="14"/>
        <v>0</v>
      </c>
      <c r="M26" s="37">
        <f t="shared" si="14"/>
        <v>0</v>
      </c>
      <c r="N26" s="37">
        <f t="shared" si="14"/>
        <v>0</v>
      </c>
      <c r="O26" s="37">
        <f t="shared" si="14"/>
        <v>0</v>
      </c>
      <c r="P26" s="37">
        <f t="shared" si="14"/>
        <v>0</v>
      </c>
      <c r="Q26" s="37">
        <f t="shared" si="14"/>
        <v>0</v>
      </c>
      <c r="R26" s="37">
        <f t="shared" si="14"/>
        <v>0</v>
      </c>
      <c r="S26" s="37">
        <f t="shared" si="14"/>
        <v>0</v>
      </c>
      <c r="T26" s="37">
        <f t="shared" si="14"/>
        <v>0</v>
      </c>
      <c r="U26" s="37">
        <f t="shared" si="14"/>
        <v>0</v>
      </c>
      <c r="V26" s="37">
        <f t="shared" si="14"/>
        <v>0</v>
      </c>
      <c r="W26" s="37">
        <f t="shared" si="14"/>
        <v>0</v>
      </c>
      <c r="X26" s="37">
        <f t="shared" ref="X26" si="15">SUM(X27,X33)</f>
        <v>0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0</v>
      </c>
      <c r="D27" s="29">
        <f t="shared" si="16"/>
        <v>0</v>
      </c>
      <c r="E27" s="29">
        <f t="shared" si="16"/>
        <v>0</v>
      </c>
      <c r="F27" s="29">
        <f t="shared" si="16"/>
        <v>0</v>
      </c>
      <c r="G27" s="29">
        <f t="shared" si="16"/>
        <v>0</v>
      </c>
      <c r="H27" s="29">
        <f t="shared" si="16"/>
        <v>0</v>
      </c>
      <c r="I27" s="29">
        <f t="shared" si="16"/>
        <v>0</v>
      </c>
      <c r="J27" s="29">
        <f t="shared" si="16"/>
        <v>0</v>
      </c>
      <c r="K27" s="29">
        <f t="shared" si="16"/>
        <v>0</v>
      </c>
      <c r="L27" s="29">
        <f t="shared" si="16"/>
        <v>0</v>
      </c>
      <c r="M27" s="29">
        <f t="shared" si="16"/>
        <v>0</v>
      </c>
      <c r="N27" s="29">
        <f t="shared" si="16"/>
        <v>0</v>
      </c>
      <c r="O27" s="29">
        <f t="shared" si="16"/>
        <v>0</v>
      </c>
      <c r="P27" s="29">
        <f t="shared" si="16"/>
        <v>0</v>
      </c>
      <c r="Q27" s="29">
        <f t="shared" si="16"/>
        <v>0</v>
      </c>
      <c r="R27" s="29">
        <f t="shared" si="16"/>
        <v>0</v>
      </c>
      <c r="S27" s="29">
        <f t="shared" si="16"/>
        <v>0</v>
      </c>
      <c r="T27" s="29">
        <f t="shared" si="16"/>
        <v>0</v>
      </c>
      <c r="U27" s="29">
        <f t="shared" si="16"/>
        <v>0</v>
      </c>
      <c r="V27" s="29">
        <f t="shared" si="16"/>
        <v>0</v>
      </c>
      <c r="W27" s="29">
        <f t="shared" si="16"/>
        <v>0</v>
      </c>
      <c r="X27" s="29">
        <f t="shared" ref="X27" si="17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0</v>
      </c>
      <c r="D33" s="29">
        <f t="shared" si="18"/>
        <v>0</v>
      </c>
      <c r="E33" s="29">
        <f t="shared" si="18"/>
        <v>0</v>
      </c>
      <c r="F33" s="29">
        <f t="shared" si="18"/>
        <v>0</v>
      </c>
      <c r="G33" s="29">
        <f t="shared" si="18"/>
        <v>0</v>
      </c>
      <c r="H33" s="29">
        <f t="shared" si="18"/>
        <v>0</v>
      </c>
      <c r="I33" s="29">
        <f t="shared" si="18"/>
        <v>0</v>
      </c>
      <c r="J33" s="29">
        <f t="shared" si="18"/>
        <v>0</v>
      </c>
      <c r="K33" s="29">
        <f t="shared" si="18"/>
        <v>0</v>
      </c>
      <c r="L33" s="29">
        <f t="shared" si="18"/>
        <v>0</v>
      </c>
      <c r="M33" s="29">
        <f t="shared" si="18"/>
        <v>0</v>
      </c>
      <c r="N33" s="29">
        <f t="shared" si="18"/>
        <v>0</v>
      </c>
      <c r="O33" s="29">
        <f t="shared" si="18"/>
        <v>0</v>
      </c>
      <c r="P33" s="29">
        <f t="shared" si="18"/>
        <v>0</v>
      </c>
      <c r="Q33" s="29">
        <f t="shared" si="18"/>
        <v>0</v>
      </c>
      <c r="R33" s="29">
        <f t="shared" si="18"/>
        <v>0</v>
      </c>
      <c r="S33" s="29">
        <f t="shared" si="18"/>
        <v>0</v>
      </c>
      <c r="T33" s="29">
        <f t="shared" si="18"/>
        <v>0</v>
      </c>
      <c r="U33" s="29">
        <f t="shared" si="18"/>
        <v>0</v>
      </c>
      <c r="V33" s="29">
        <f t="shared" si="18"/>
        <v>0</v>
      </c>
      <c r="W33" s="29">
        <f t="shared" si="18"/>
        <v>0</v>
      </c>
      <c r="X33" s="29">
        <f t="shared" ref="X33" si="19">SUM(X34:X50)</f>
        <v>0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</row>
    <row r="44" spans="1:24" ht="11.25" customHeight="1" x14ac:dyDescent="0.2">
      <c r="A44" s="41" t="s">
        <v>75</v>
      </c>
      <c r="B44" s="9" t="s">
        <v>76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0</v>
      </c>
      <c r="D51" s="37">
        <v>0</v>
      </c>
      <c r="E51" s="37">
        <v>0</v>
      </c>
      <c r="F51" s="37">
        <v>0</v>
      </c>
      <c r="G51" s="37">
        <v>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0</v>
      </c>
      <c r="N51" s="37">
        <v>0</v>
      </c>
      <c r="O51" s="37">
        <v>0</v>
      </c>
      <c r="P51" s="37">
        <v>0</v>
      </c>
      <c r="Q51" s="37">
        <v>0</v>
      </c>
      <c r="R51" s="37">
        <v>0</v>
      </c>
      <c r="S51" s="37">
        <v>0</v>
      </c>
      <c r="T51" s="37">
        <v>0</v>
      </c>
      <c r="U51" s="37">
        <v>0</v>
      </c>
      <c r="V51" s="37">
        <v>0</v>
      </c>
      <c r="W51" s="37">
        <v>0</v>
      </c>
      <c r="X51" s="37">
        <v>0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0</v>
      </c>
      <c r="D52" s="37">
        <f t="shared" si="20"/>
        <v>0</v>
      </c>
      <c r="E52" s="37">
        <f t="shared" si="20"/>
        <v>0</v>
      </c>
      <c r="F52" s="37">
        <f t="shared" si="20"/>
        <v>0</v>
      </c>
      <c r="G52" s="37">
        <f t="shared" si="20"/>
        <v>0</v>
      </c>
      <c r="H52" s="37">
        <f t="shared" si="20"/>
        <v>0</v>
      </c>
      <c r="I52" s="37">
        <f t="shared" si="20"/>
        <v>0</v>
      </c>
      <c r="J52" s="37">
        <f t="shared" si="20"/>
        <v>0</v>
      </c>
      <c r="K52" s="37">
        <f t="shared" si="20"/>
        <v>0</v>
      </c>
      <c r="L52" s="37">
        <f t="shared" si="20"/>
        <v>0</v>
      </c>
      <c r="M52" s="37">
        <f t="shared" si="20"/>
        <v>0</v>
      </c>
      <c r="N52" s="37">
        <f t="shared" si="20"/>
        <v>0</v>
      </c>
      <c r="O52" s="37">
        <f t="shared" si="20"/>
        <v>0</v>
      </c>
      <c r="P52" s="37">
        <f t="shared" si="20"/>
        <v>0</v>
      </c>
      <c r="Q52" s="37">
        <f t="shared" si="20"/>
        <v>0</v>
      </c>
      <c r="R52" s="37">
        <f t="shared" si="20"/>
        <v>0</v>
      </c>
      <c r="S52" s="37">
        <f t="shared" si="20"/>
        <v>0</v>
      </c>
      <c r="T52" s="37">
        <f t="shared" si="20"/>
        <v>0</v>
      </c>
      <c r="U52" s="37">
        <f t="shared" si="20"/>
        <v>0</v>
      </c>
      <c r="V52" s="37">
        <f t="shared" si="20"/>
        <v>0</v>
      </c>
      <c r="W52" s="37">
        <f t="shared" si="20"/>
        <v>0</v>
      </c>
      <c r="X52" s="37">
        <f t="shared" ref="X52" si="21">SUM(X53:X70)</f>
        <v>0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</row>
    <row r="59" spans="1:24" ht="11.25" customHeight="1" x14ac:dyDescent="0.2">
      <c r="A59" s="42" t="s">
        <v>105</v>
      </c>
      <c r="B59" s="9" t="s">
        <v>106</v>
      </c>
      <c r="C59" s="10">
        <v>0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0</v>
      </c>
      <c r="F71" s="37">
        <f t="shared" si="22"/>
        <v>0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0</v>
      </c>
      <c r="K71" s="37">
        <f t="shared" si="22"/>
        <v>0</v>
      </c>
      <c r="L71" s="37">
        <f t="shared" si="22"/>
        <v>0</v>
      </c>
      <c r="M71" s="37">
        <f t="shared" si="22"/>
        <v>0</v>
      </c>
      <c r="N71" s="37">
        <f t="shared" si="22"/>
        <v>0</v>
      </c>
      <c r="O71" s="37">
        <f t="shared" si="22"/>
        <v>0</v>
      </c>
      <c r="P71" s="37">
        <f t="shared" si="22"/>
        <v>0</v>
      </c>
      <c r="Q71" s="37">
        <f t="shared" si="22"/>
        <v>0</v>
      </c>
      <c r="R71" s="37">
        <f t="shared" si="22"/>
        <v>0</v>
      </c>
      <c r="S71" s="37">
        <f t="shared" si="22"/>
        <v>0</v>
      </c>
      <c r="T71" s="37">
        <f t="shared" si="22"/>
        <v>0</v>
      </c>
      <c r="U71" s="37">
        <f t="shared" si="22"/>
        <v>0</v>
      </c>
      <c r="V71" s="37">
        <f t="shared" si="22"/>
        <v>0</v>
      </c>
      <c r="W71" s="37">
        <f t="shared" si="22"/>
        <v>0</v>
      </c>
      <c r="X71" s="37">
        <f t="shared" ref="X71" si="23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0</v>
      </c>
      <c r="D75" s="37">
        <v>0</v>
      </c>
      <c r="E75" s="37">
        <v>0</v>
      </c>
      <c r="F75" s="37">
        <v>0</v>
      </c>
      <c r="G75" s="37">
        <v>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0</v>
      </c>
      <c r="N75" s="37">
        <v>0</v>
      </c>
      <c r="O75" s="37">
        <v>0</v>
      </c>
      <c r="P75" s="37">
        <v>0</v>
      </c>
      <c r="Q75" s="37">
        <v>0</v>
      </c>
      <c r="R75" s="37">
        <v>0</v>
      </c>
      <c r="S75" s="37">
        <v>0</v>
      </c>
      <c r="T75" s="37">
        <v>0</v>
      </c>
      <c r="U75" s="37">
        <v>0</v>
      </c>
      <c r="V75" s="37">
        <v>0</v>
      </c>
      <c r="W75" s="37">
        <v>0</v>
      </c>
      <c r="X75" s="37">
        <v>0</v>
      </c>
    </row>
    <row r="76" spans="1:24" ht="11.25" customHeight="1" x14ac:dyDescent="0.2">
      <c r="A76" s="38" t="s">
        <v>139</v>
      </c>
      <c r="B76" s="39" t="s">
        <v>140</v>
      </c>
      <c r="C76" s="40">
        <v>85.933042052621516</v>
      </c>
      <c r="D76" s="40">
        <v>87.99930718023522</v>
      </c>
      <c r="E76" s="40">
        <v>89.846737867812749</v>
      </c>
      <c r="F76" s="40">
        <v>92.803387453689297</v>
      </c>
      <c r="G76" s="40">
        <v>95.124673288759467</v>
      </c>
      <c r="H76" s="40">
        <v>96.164247062016642</v>
      </c>
      <c r="I76" s="40">
        <v>97.174336109106662</v>
      </c>
      <c r="J76" s="40">
        <v>99.32312433738646</v>
      </c>
      <c r="K76" s="40">
        <v>104.77534556280267</v>
      </c>
      <c r="L76" s="40">
        <v>109.21256470938361</v>
      </c>
      <c r="M76" s="40">
        <v>114.1702258365751</v>
      </c>
      <c r="N76" s="40">
        <v>117.29489158041162</v>
      </c>
      <c r="O76" s="40">
        <v>119.70241199077509</v>
      </c>
      <c r="P76" s="40">
        <v>124.54947975558876</v>
      </c>
      <c r="Q76" s="40">
        <v>128.77871547507823</v>
      </c>
      <c r="R76" s="40">
        <v>135.91805613983917</v>
      </c>
      <c r="S76" s="40">
        <v>141.10712768841978</v>
      </c>
      <c r="T76" s="40">
        <v>143.34586169511749</v>
      </c>
      <c r="U76" s="40">
        <v>145.55996300291926</v>
      </c>
      <c r="V76" s="40">
        <v>149.23158311003337</v>
      </c>
      <c r="W76" s="40">
        <v>156.41498405232892</v>
      </c>
      <c r="X76" s="40">
        <v>166.39331113097032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71 X71 X22 X33" formulaRange="1"/>
  </ignoredErrors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411</v>
      </c>
      <c r="B1" s="4" t="s">
        <v>412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" si="0">SUM(C3,C17,C22,C25,C26,C51,C52,C71,C74,C75,C76)</f>
        <v>4502.7638865004283</v>
      </c>
      <c r="D2" s="31">
        <f t="shared" ref="D2:W2" si="1">SUM(D3,D17,D22,D25,D26,D51,D52,D71,D74,D75,D76)</f>
        <v>4404.6938950988824</v>
      </c>
      <c r="E2" s="31">
        <f t="shared" si="1"/>
        <v>4074.7697334479781</v>
      </c>
      <c r="F2" s="31">
        <f t="shared" si="1"/>
        <v>4041.1406706792777</v>
      </c>
      <c r="G2" s="31">
        <f t="shared" si="1"/>
        <v>4067.3345657781592</v>
      </c>
      <c r="H2" s="31">
        <f t="shared" si="1"/>
        <v>4168.8703353396395</v>
      </c>
      <c r="I2" s="31">
        <f t="shared" si="1"/>
        <v>3708.6515907136713</v>
      </c>
      <c r="J2" s="31">
        <f t="shared" si="1"/>
        <v>3708.3291487532238</v>
      </c>
      <c r="K2" s="31">
        <f t="shared" si="1"/>
        <v>3741.1418744625962</v>
      </c>
      <c r="L2" s="31">
        <f t="shared" si="1"/>
        <v>3739.5011177987972</v>
      </c>
      <c r="M2" s="31">
        <f t="shared" si="1"/>
        <v>4240.7149613069651</v>
      </c>
      <c r="N2" s="31">
        <f t="shared" si="1"/>
        <v>3790.5069647463451</v>
      </c>
      <c r="O2" s="31">
        <f t="shared" si="1"/>
        <v>3846.5677558039552</v>
      </c>
      <c r="P2" s="31">
        <f t="shared" si="1"/>
        <v>3880.0465176268262</v>
      </c>
      <c r="Q2" s="31">
        <f t="shared" si="1"/>
        <v>3625.2363714531384</v>
      </c>
      <c r="R2" s="31">
        <f t="shared" si="1"/>
        <v>3824.0378331900265</v>
      </c>
      <c r="S2" s="31">
        <f t="shared" si="1"/>
        <v>3861.500515907137</v>
      </c>
      <c r="T2" s="31">
        <f t="shared" si="1"/>
        <v>3850.8008598452288</v>
      </c>
      <c r="U2" s="31">
        <f t="shared" si="1"/>
        <v>4131.9069647463448</v>
      </c>
      <c r="V2" s="31">
        <f t="shared" si="1"/>
        <v>4147.9755803955286</v>
      </c>
      <c r="W2" s="31">
        <f t="shared" si="1"/>
        <v>4041.1889939810826</v>
      </c>
      <c r="X2" s="31">
        <f t="shared" ref="X2" si="2">SUM(X3,X17,X22,X25,X26,X51,X52,X71,X74,X75,X76)</f>
        <v>3994.6189165950127</v>
      </c>
    </row>
    <row r="3" spans="1:24" ht="11.25" customHeight="1" x14ac:dyDescent="0.2">
      <c r="A3" s="32" t="s">
        <v>3</v>
      </c>
      <c r="B3" s="33" t="s">
        <v>4</v>
      </c>
      <c r="C3" s="34">
        <f t="shared" ref="C3" si="3">SUM(C4,C8,C11)</f>
        <v>0</v>
      </c>
      <c r="D3" s="34">
        <f t="shared" ref="D3:W3" si="4">SUM(D4,D8,D11)</f>
        <v>0</v>
      </c>
      <c r="E3" s="34">
        <f t="shared" si="4"/>
        <v>0</v>
      </c>
      <c r="F3" s="34">
        <f t="shared" si="4"/>
        <v>0</v>
      </c>
      <c r="G3" s="34">
        <f t="shared" si="4"/>
        <v>0</v>
      </c>
      <c r="H3" s="34">
        <f t="shared" si="4"/>
        <v>0</v>
      </c>
      <c r="I3" s="34">
        <f t="shared" si="4"/>
        <v>0</v>
      </c>
      <c r="J3" s="34">
        <f t="shared" si="4"/>
        <v>0</v>
      </c>
      <c r="K3" s="34">
        <f t="shared" si="4"/>
        <v>0</v>
      </c>
      <c r="L3" s="34">
        <f t="shared" si="4"/>
        <v>0</v>
      </c>
      <c r="M3" s="34">
        <f t="shared" si="4"/>
        <v>0</v>
      </c>
      <c r="N3" s="34">
        <f t="shared" si="4"/>
        <v>0</v>
      </c>
      <c r="O3" s="34">
        <f t="shared" si="4"/>
        <v>0</v>
      </c>
      <c r="P3" s="34">
        <f t="shared" si="4"/>
        <v>0</v>
      </c>
      <c r="Q3" s="34">
        <f t="shared" si="4"/>
        <v>0</v>
      </c>
      <c r="R3" s="34">
        <f t="shared" si="4"/>
        <v>0</v>
      </c>
      <c r="S3" s="34">
        <f t="shared" si="4"/>
        <v>0</v>
      </c>
      <c r="T3" s="34">
        <f t="shared" si="4"/>
        <v>0</v>
      </c>
      <c r="U3" s="34">
        <f t="shared" si="4"/>
        <v>0</v>
      </c>
      <c r="V3" s="34">
        <f t="shared" si="4"/>
        <v>0</v>
      </c>
      <c r="W3" s="34">
        <f t="shared" si="4"/>
        <v>0</v>
      </c>
      <c r="X3" s="34">
        <f t="shared" ref="X3" si="5">SUM(X4,X8,X11)</f>
        <v>0</v>
      </c>
    </row>
    <row r="4" spans="1:24" ht="11.25" customHeight="1" x14ac:dyDescent="0.2">
      <c r="A4" s="27" t="s">
        <v>341</v>
      </c>
      <c r="B4" s="28" t="s">
        <v>342</v>
      </c>
      <c r="C4" s="29">
        <f t="shared" ref="C4" si="6">SUM(C5:C7)</f>
        <v>0</v>
      </c>
      <c r="D4" s="29">
        <f t="shared" ref="D4:W4" si="7">SUM(D5:D7)</f>
        <v>0</v>
      </c>
      <c r="E4" s="29">
        <f t="shared" si="7"/>
        <v>0</v>
      </c>
      <c r="F4" s="29">
        <f t="shared" si="7"/>
        <v>0</v>
      </c>
      <c r="G4" s="29">
        <f t="shared" si="7"/>
        <v>0</v>
      </c>
      <c r="H4" s="29">
        <f t="shared" si="7"/>
        <v>0</v>
      </c>
      <c r="I4" s="29">
        <f t="shared" si="7"/>
        <v>0</v>
      </c>
      <c r="J4" s="29">
        <f t="shared" si="7"/>
        <v>0</v>
      </c>
      <c r="K4" s="29">
        <f t="shared" si="7"/>
        <v>0</v>
      </c>
      <c r="L4" s="29">
        <f t="shared" si="7"/>
        <v>0</v>
      </c>
      <c r="M4" s="29">
        <f t="shared" si="7"/>
        <v>0</v>
      </c>
      <c r="N4" s="29">
        <f t="shared" si="7"/>
        <v>0</v>
      </c>
      <c r="O4" s="29">
        <f t="shared" si="7"/>
        <v>0</v>
      </c>
      <c r="P4" s="29">
        <f t="shared" si="7"/>
        <v>0</v>
      </c>
      <c r="Q4" s="29">
        <f t="shared" si="7"/>
        <v>0</v>
      </c>
      <c r="R4" s="29">
        <f t="shared" si="7"/>
        <v>0</v>
      </c>
      <c r="S4" s="29">
        <f t="shared" si="7"/>
        <v>0</v>
      </c>
      <c r="T4" s="29">
        <f t="shared" si="7"/>
        <v>0</v>
      </c>
      <c r="U4" s="29">
        <f t="shared" si="7"/>
        <v>0</v>
      </c>
      <c r="V4" s="29">
        <f t="shared" si="7"/>
        <v>0</v>
      </c>
      <c r="W4" s="29">
        <f t="shared" si="7"/>
        <v>0</v>
      </c>
      <c r="X4" s="29">
        <f t="shared" ref="X4" si="8">SUM(X5:X7)</f>
        <v>0</v>
      </c>
    </row>
    <row r="5" spans="1:24" ht="11.25" customHeight="1" x14ac:dyDescent="0.2">
      <c r="A5" s="41" t="s">
        <v>5</v>
      </c>
      <c r="B5" s="9" t="s">
        <v>6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</row>
    <row r="6" spans="1:24" ht="11.25" customHeight="1" x14ac:dyDescent="0.2">
      <c r="A6" s="41" t="s">
        <v>7</v>
      </c>
      <c r="B6" s="9" t="s">
        <v>8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</row>
    <row r="7" spans="1:24" ht="11.25" customHeight="1" x14ac:dyDescent="0.2">
      <c r="A7" s="41" t="s">
        <v>9</v>
      </c>
      <c r="B7" s="9" t="s">
        <v>10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</row>
    <row r="8" spans="1:24" ht="11.25" customHeight="1" x14ac:dyDescent="0.2">
      <c r="A8" s="27" t="s">
        <v>343</v>
      </c>
      <c r="B8" s="28" t="s">
        <v>344</v>
      </c>
      <c r="C8" s="29">
        <f t="shared" ref="C8" si="9">SUM(C9:C10)</f>
        <v>0</v>
      </c>
      <c r="D8" s="29">
        <f t="shared" ref="D8:W8" si="10">SUM(D9:D10)</f>
        <v>0</v>
      </c>
      <c r="E8" s="29">
        <f t="shared" si="10"/>
        <v>0</v>
      </c>
      <c r="F8" s="29">
        <f t="shared" si="10"/>
        <v>0</v>
      </c>
      <c r="G8" s="29">
        <f t="shared" si="10"/>
        <v>0</v>
      </c>
      <c r="H8" s="29">
        <f t="shared" si="10"/>
        <v>0</v>
      </c>
      <c r="I8" s="29">
        <f t="shared" si="10"/>
        <v>0</v>
      </c>
      <c r="J8" s="29">
        <f t="shared" si="10"/>
        <v>0</v>
      </c>
      <c r="K8" s="29">
        <f t="shared" si="10"/>
        <v>0</v>
      </c>
      <c r="L8" s="29">
        <f t="shared" si="10"/>
        <v>0</v>
      </c>
      <c r="M8" s="29">
        <f t="shared" si="10"/>
        <v>0</v>
      </c>
      <c r="N8" s="29">
        <f t="shared" si="10"/>
        <v>0</v>
      </c>
      <c r="O8" s="29">
        <f t="shared" si="10"/>
        <v>0</v>
      </c>
      <c r="P8" s="29">
        <f t="shared" si="10"/>
        <v>0</v>
      </c>
      <c r="Q8" s="29">
        <f t="shared" si="10"/>
        <v>0</v>
      </c>
      <c r="R8" s="29">
        <f t="shared" si="10"/>
        <v>0</v>
      </c>
      <c r="S8" s="29">
        <f t="shared" si="10"/>
        <v>0</v>
      </c>
      <c r="T8" s="29">
        <f t="shared" si="10"/>
        <v>0</v>
      </c>
      <c r="U8" s="29">
        <f t="shared" si="10"/>
        <v>0</v>
      </c>
      <c r="V8" s="29">
        <f t="shared" si="10"/>
        <v>0</v>
      </c>
      <c r="W8" s="29">
        <f t="shared" si="10"/>
        <v>0</v>
      </c>
      <c r="X8" s="29">
        <f t="shared" ref="X8" si="11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</row>
    <row r="10" spans="1:24" ht="11.25" customHeight="1" x14ac:dyDescent="0.2">
      <c r="A10" s="41" t="s">
        <v>13</v>
      </c>
      <c r="B10" s="9" t="s">
        <v>14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" si="12">SUM(C12:C16)</f>
        <v>0</v>
      </c>
      <c r="D11" s="29">
        <f t="shared" ref="D11:W11" si="13">SUM(D12:D16)</f>
        <v>0</v>
      </c>
      <c r="E11" s="29">
        <f t="shared" si="13"/>
        <v>0</v>
      </c>
      <c r="F11" s="29">
        <f t="shared" si="13"/>
        <v>0</v>
      </c>
      <c r="G11" s="29">
        <f t="shared" si="13"/>
        <v>0</v>
      </c>
      <c r="H11" s="29">
        <f t="shared" si="13"/>
        <v>0</v>
      </c>
      <c r="I11" s="29">
        <f t="shared" si="13"/>
        <v>0</v>
      </c>
      <c r="J11" s="29">
        <f t="shared" si="13"/>
        <v>0</v>
      </c>
      <c r="K11" s="29">
        <f t="shared" si="13"/>
        <v>0</v>
      </c>
      <c r="L11" s="29">
        <f t="shared" si="13"/>
        <v>0</v>
      </c>
      <c r="M11" s="29">
        <f t="shared" si="13"/>
        <v>0</v>
      </c>
      <c r="N11" s="29">
        <f t="shared" si="13"/>
        <v>0</v>
      </c>
      <c r="O11" s="29">
        <f t="shared" si="13"/>
        <v>0</v>
      </c>
      <c r="P11" s="29">
        <f t="shared" si="13"/>
        <v>0</v>
      </c>
      <c r="Q11" s="29">
        <f t="shared" si="13"/>
        <v>0</v>
      </c>
      <c r="R11" s="29">
        <f t="shared" si="13"/>
        <v>0</v>
      </c>
      <c r="S11" s="29">
        <f t="shared" si="13"/>
        <v>0</v>
      </c>
      <c r="T11" s="29">
        <f t="shared" si="13"/>
        <v>0</v>
      </c>
      <c r="U11" s="29">
        <f t="shared" si="13"/>
        <v>0</v>
      </c>
      <c r="V11" s="29">
        <f t="shared" si="13"/>
        <v>0</v>
      </c>
      <c r="W11" s="29">
        <f t="shared" si="13"/>
        <v>0</v>
      </c>
      <c r="X11" s="29">
        <f t="shared" ref="X11" si="14">SUM(X12:X16)</f>
        <v>0</v>
      </c>
    </row>
    <row r="12" spans="1:24" ht="11.25" customHeight="1" x14ac:dyDescent="0.2">
      <c r="A12" s="41" t="s">
        <v>15</v>
      </c>
      <c r="B12" s="9" t="s">
        <v>16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</row>
    <row r="13" spans="1:24" ht="11.25" customHeight="1" x14ac:dyDescent="0.2">
      <c r="A13" s="41" t="s">
        <v>17</v>
      </c>
      <c r="B13" s="9" t="s">
        <v>18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</row>
    <row r="14" spans="1:24" ht="11.25" customHeight="1" x14ac:dyDescent="0.2">
      <c r="A14" s="41" t="s">
        <v>19</v>
      </c>
      <c r="B14" s="9" t="s">
        <v>20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</row>
    <row r="15" spans="1:24" ht="11.25" customHeight="1" x14ac:dyDescent="0.2">
      <c r="A15" s="41" t="s">
        <v>21</v>
      </c>
      <c r="B15" s="9" t="s">
        <v>22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</row>
    <row r="16" spans="1:24" ht="11.25" customHeight="1" x14ac:dyDescent="0.2">
      <c r="A16" s="41" t="s">
        <v>23</v>
      </c>
      <c r="B16" s="9" t="s">
        <v>24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" si="15">SUM(C18:C21)</f>
        <v>0</v>
      </c>
      <c r="D17" s="37">
        <f t="shared" ref="D17:W17" si="16">SUM(D18:D21)</f>
        <v>0</v>
      </c>
      <c r="E17" s="37">
        <f t="shared" si="16"/>
        <v>0</v>
      </c>
      <c r="F17" s="37">
        <f t="shared" si="16"/>
        <v>0</v>
      </c>
      <c r="G17" s="37">
        <f t="shared" si="16"/>
        <v>0</v>
      </c>
      <c r="H17" s="37">
        <f t="shared" si="16"/>
        <v>0</v>
      </c>
      <c r="I17" s="37">
        <f t="shared" si="16"/>
        <v>0</v>
      </c>
      <c r="J17" s="37">
        <f t="shared" si="16"/>
        <v>0</v>
      </c>
      <c r="K17" s="37">
        <f t="shared" si="16"/>
        <v>0</v>
      </c>
      <c r="L17" s="37">
        <f t="shared" si="16"/>
        <v>0</v>
      </c>
      <c r="M17" s="37">
        <f t="shared" si="16"/>
        <v>0</v>
      </c>
      <c r="N17" s="37">
        <f t="shared" si="16"/>
        <v>0</v>
      </c>
      <c r="O17" s="37">
        <f t="shared" si="16"/>
        <v>0</v>
      </c>
      <c r="P17" s="37">
        <f t="shared" si="16"/>
        <v>0</v>
      </c>
      <c r="Q17" s="37">
        <f t="shared" si="16"/>
        <v>0</v>
      </c>
      <c r="R17" s="37">
        <f t="shared" si="16"/>
        <v>0</v>
      </c>
      <c r="S17" s="37">
        <f t="shared" si="16"/>
        <v>0</v>
      </c>
      <c r="T17" s="37">
        <f t="shared" si="16"/>
        <v>0</v>
      </c>
      <c r="U17" s="37">
        <f t="shared" si="16"/>
        <v>0</v>
      </c>
      <c r="V17" s="37">
        <f t="shared" si="16"/>
        <v>0</v>
      </c>
      <c r="W17" s="37">
        <f t="shared" si="16"/>
        <v>0</v>
      </c>
      <c r="X17" s="37">
        <f t="shared" ref="X17" si="17">SUM(X18:X21)</f>
        <v>0</v>
      </c>
    </row>
    <row r="18" spans="1:24" ht="11.25" customHeight="1" x14ac:dyDescent="0.2">
      <c r="A18" s="42" t="s">
        <v>27</v>
      </c>
      <c r="B18" s="9" t="s">
        <v>28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</row>
    <row r="19" spans="1:24" ht="11.25" customHeight="1" x14ac:dyDescent="0.2">
      <c r="A19" s="42" t="s">
        <v>29</v>
      </c>
      <c r="B19" s="9" t="s">
        <v>30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</row>
    <row r="20" spans="1:24" ht="11.25" customHeight="1" x14ac:dyDescent="0.2">
      <c r="A20" s="42" t="s">
        <v>31</v>
      </c>
      <c r="B20" s="9" t="s">
        <v>32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</row>
    <row r="21" spans="1:24" ht="11.25" customHeight="1" x14ac:dyDescent="0.2">
      <c r="A21" s="42" t="s">
        <v>33</v>
      </c>
      <c r="B21" s="9" t="s">
        <v>34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" si="18">SUM(C23:C24)</f>
        <v>0</v>
      </c>
      <c r="D22" s="37">
        <f t="shared" ref="D22:W22" si="19">SUM(D23:D24)</f>
        <v>0</v>
      </c>
      <c r="E22" s="37">
        <f t="shared" si="19"/>
        <v>0</v>
      </c>
      <c r="F22" s="37">
        <f t="shared" si="19"/>
        <v>0</v>
      </c>
      <c r="G22" s="37">
        <f t="shared" si="19"/>
        <v>0</v>
      </c>
      <c r="H22" s="37">
        <f t="shared" si="19"/>
        <v>0</v>
      </c>
      <c r="I22" s="37">
        <f t="shared" si="19"/>
        <v>0</v>
      </c>
      <c r="J22" s="37">
        <f t="shared" si="19"/>
        <v>0</v>
      </c>
      <c r="K22" s="37">
        <f t="shared" si="19"/>
        <v>0</v>
      </c>
      <c r="L22" s="37">
        <f t="shared" si="19"/>
        <v>0</v>
      </c>
      <c r="M22" s="37">
        <f t="shared" si="19"/>
        <v>0</v>
      </c>
      <c r="N22" s="37">
        <f t="shared" si="19"/>
        <v>0</v>
      </c>
      <c r="O22" s="37">
        <f t="shared" si="19"/>
        <v>0</v>
      </c>
      <c r="P22" s="37">
        <f t="shared" si="19"/>
        <v>0</v>
      </c>
      <c r="Q22" s="37">
        <f t="shared" si="19"/>
        <v>0</v>
      </c>
      <c r="R22" s="37">
        <f t="shared" si="19"/>
        <v>0</v>
      </c>
      <c r="S22" s="37">
        <f t="shared" si="19"/>
        <v>0</v>
      </c>
      <c r="T22" s="37">
        <f t="shared" si="19"/>
        <v>0</v>
      </c>
      <c r="U22" s="37">
        <f t="shared" si="19"/>
        <v>0</v>
      </c>
      <c r="V22" s="37">
        <f t="shared" si="19"/>
        <v>0</v>
      </c>
      <c r="W22" s="37">
        <f t="shared" si="19"/>
        <v>0</v>
      </c>
      <c r="X22" s="37">
        <f t="shared" ref="X22" si="20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</row>
    <row r="24" spans="1:24" ht="11.25" customHeight="1" x14ac:dyDescent="0.2">
      <c r="A24" s="42" t="s">
        <v>39</v>
      </c>
      <c r="B24" s="9" t="s">
        <v>40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</row>
    <row r="25" spans="1:24" ht="11.25" customHeight="1" x14ac:dyDescent="0.2">
      <c r="A25" s="35" t="s">
        <v>41</v>
      </c>
      <c r="B25" s="36" t="s">
        <v>42</v>
      </c>
      <c r="C25" s="37">
        <v>0</v>
      </c>
      <c r="D25" s="37">
        <v>0</v>
      </c>
      <c r="E25" s="37">
        <v>0</v>
      </c>
      <c r="F25" s="37">
        <v>0</v>
      </c>
      <c r="G25" s="37">
        <v>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0</v>
      </c>
      <c r="N25" s="37">
        <v>0</v>
      </c>
      <c r="O25" s="37">
        <v>0</v>
      </c>
      <c r="P25" s="37">
        <v>0</v>
      </c>
      <c r="Q25" s="37">
        <v>0</v>
      </c>
      <c r="R25" s="37">
        <v>0</v>
      </c>
      <c r="S25" s="37">
        <v>0</v>
      </c>
      <c r="T25" s="37">
        <v>0</v>
      </c>
      <c r="U25" s="37">
        <v>0</v>
      </c>
      <c r="V25" s="37">
        <v>0</v>
      </c>
      <c r="W25" s="37">
        <v>0</v>
      </c>
      <c r="X25" s="37"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" si="21">SUM(C27,C33)</f>
        <v>828.20851246775567</v>
      </c>
      <c r="D26" s="37">
        <f t="shared" ref="D26:W26" si="22">SUM(D27,D33)</f>
        <v>821.50378331900265</v>
      </c>
      <c r="E26" s="37">
        <f t="shared" si="22"/>
        <v>734.55460017196901</v>
      </c>
      <c r="F26" s="37">
        <f t="shared" si="22"/>
        <v>701.51315563198625</v>
      </c>
      <c r="G26" s="37">
        <f t="shared" si="22"/>
        <v>672.8896818572656</v>
      </c>
      <c r="H26" s="37">
        <f t="shared" si="22"/>
        <v>679.99544282029228</v>
      </c>
      <c r="I26" s="37">
        <f t="shared" si="22"/>
        <v>660.48650042992267</v>
      </c>
      <c r="J26" s="37">
        <f t="shared" si="22"/>
        <v>629.70404127257098</v>
      </c>
      <c r="K26" s="37">
        <f t="shared" si="22"/>
        <v>610.02811693895092</v>
      </c>
      <c r="L26" s="37">
        <f t="shared" si="22"/>
        <v>589.03370593293198</v>
      </c>
      <c r="M26" s="37">
        <f t="shared" si="22"/>
        <v>614.61848667239894</v>
      </c>
      <c r="N26" s="37">
        <f t="shared" si="22"/>
        <v>583.35434221840069</v>
      </c>
      <c r="O26" s="37">
        <f t="shared" si="22"/>
        <v>530.05365434221835</v>
      </c>
      <c r="P26" s="37">
        <f t="shared" si="22"/>
        <v>574.01547721410134</v>
      </c>
      <c r="Q26" s="37">
        <f t="shared" si="22"/>
        <v>597.71934651762672</v>
      </c>
      <c r="R26" s="37">
        <f t="shared" si="22"/>
        <v>629.80077386070514</v>
      </c>
      <c r="S26" s="37">
        <f t="shared" si="22"/>
        <v>603.08116938950991</v>
      </c>
      <c r="T26" s="37">
        <f t="shared" si="22"/>
        <v>567.59939810834044</v>
      </c>
      <c r="U26" s="37">
        <f t="shared" si="22"/>
        <v>605.95812553740325</v>
      </c>
      <c r="V26" s="37">
        <f t="shared" si="22"/>
        <v>586.13697334479775</v>
      </c>
      <c r="W26" s="37">
        <f t="shared" si="22"/>
        <v>622.15692175408412</v>
      </c>
      <c r="X26" s="37">
        <f t="shared" ref="X26" si="23">SUM(X27,X33)</f>
        <v>562.41685296646597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" si="24">SUM(C28:C32)</f>
        <v>0</v>
      </c>
      <c r="D27" s="29">
        <f t="shared" ref="D27:W27" si="25">SUM(D28:D32)</f>
        <v>0</v>
      </c>
      <c r="E27" s="29">
        <f t="shared" si="25"/>
        <v>0</v>
      </c>
      <c r="F27" s="29">
        <f t="shared" si="25"/>
        <v>0</v>
      </c>
      <c r="G27" s="29">
        <f t="shared" si="25"/>
        <v>0</v>
      </c>
      <c r="H27" s="29">
        <f t="shared" si="25"/>
        <v>0</v>
      </c>
      <c r="I27" s="29">
        <f t="shared" si="25"/>
        <v>0</v>
      </c>
      <c r="J27" s="29">
        <f t="shared" si="25"/>
        <v>0</v>
      </c>
      <c r="K27" s="29">
        <f t="shared" si="25"/>
        <v>0</v>
      </c>
      <c r="L27" s="29">
        <f t="shared" si="25"/>
        <v>0</v>
      </c>
      <c r="M27" s="29">
        <f t="shared" si="25"/>
        <v>0</v>
      </c>
      <c r="N27" s="29">
        <f t="shared" si="25"/>
        <v>0</v>
      </c>
      <c r="O27" s="29">
        <f t="shared" si="25"/>
        <v>0</v>
      </c>
      <c r="P27" s="29">
        <f t="shared" si="25"/>
        <v>0</v>
      </c>
      <c r="Q27" s="29">
        <f t="shared" si="25"/>
        <v>0</v>
      </c>
      <c r="R27" s="29">
        <f t="shared" si="25"/>
        <v>0</v>
      </c>
      <c r="S27" s="29">
        <f t="shared" si="25"/>
        <v>0</v>
      </c>
      <c r="T27" s="29">
        <f t="shared" si="25"/>
        <v>0</v>
      </c>
      <c r="U27" s="29">
        <f t="shared" si="25"/>
        <v>0</v>
      </c>
      <c r="V27" s="29">
        <f t="shared" si="25"/>
        <v>0</v>
      </c>
      <c r="W27" s="29">
        <f t="shared" si="25"/>
        <v>0</v>
      </c>
      <c r="X27" s="29">
        <f t="shared" ref="X27" si="26">SUM(X28:X32)</f>
        <v>0</v>
      </c>
    </row>
    <row r="28" spans="1:24" ht="11.25" customHeight="1" x14ac:dyDescent="0.2">
      <c r="A28" s="41" t="s">
        <v>45</v>
      </c>
      <c r="B28" s="9" t="s">
        <v>46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</row>
    <row r="29" spans="1:24" ht="11.25" customHeight="1" x14ac:dyDescent="0.2">
      <c r="A29" s="41" t="s">
        <v>47</v>
      </c>
      <c r="B29" s="9" t="s">
        <v>48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</row>
    <row r="30" spans="1:24" ht="11.25" customHeight="1" x14ac:dyDescent="0.2">
      <c r="A30" s="41" t="s">
        <v>49</v>
      </c>
      <c r="B30" s="9" t="s">
        <v>50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</row>
    <row r="31" spans="1:24" ht="11.25" customHeight="1" x14ac:dyDescent="0.2">
      <c r="A31" s="41" t="s">
        <v>51</v>
      </c>
      <c r="B31" s="9" t="s">
        <v>52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</row>
    <row r="32" spans="1:24" ht="11.25" customHeight="1" x14ac:dyDescent="0.2">
      <c r="A32" s="41" t="s">
        <v>53</v>
      </c>
      <c r="B32" s="9" t="s">
        <v>54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" si="27">SUM(C34:C50)</f>
        <v>828.20851246775567</v>
      </c>
      <c r="D33" s="29">
        <f t="shared" ref="D33:W33" si="28">SUM(D34:D50)</f>
        <v>821.50378331900265</v>
      </c>
      <c r="E33" s="29">
        <f t="shared" si="28"/>
        <v>734.55460017196901</v>
      </c>
      <c r="F33" s="29">
        <f t="shared" si="28"/>
        <v>701.51315563198625</v>
      </c>
      <c r="G33" s="29">
        <f t="shared" si="28"/>
        <v>672.8896818572656</v>
      </c>
      <c r="H33" s="29">
        <f t="shared" si="28"/>
        <v>679.99544282029228</v>
      </c>
      <c r="I33" s="29">
        <f t="shared" si="28"/>
        <v>660.48650042992267</v>
      </c>
      <c r="J33" s="29">
        <f t="shared" si="28"/>
        <v>629.70404127257098</v>
      </c>
      <c r="K33" s="29">
        <f t="shared" si="28"/>
        <v>610.02811693895092</v>
      </c>
      <c r="L33" s="29">
        <f t="shared" si="28"/>
        <v>589.03370593293198</v>
      </c>
      <c r="M33" s="29">
        <f t="shared" si="28"/>
        <v>614.61848667239894</v>
      </c>
      <c r="N33" s="29">
        <f t="shared" si="28"/>
        <v>583.35434221840069</v>
      </c>
      <c r="O33" s="29">
        <f t="shared" si="28"/>
        <v>530.05365434221835</v>
      </c>
      <c r="P33" s="29">
        <f t="shared" si="28"/>
        <v>574.01547721410134</v>
      </c>
      <c r="Q33" s="29">
        <f t="shared" si="28"/>
        <v>597.71934651762672</v>
      </c>
      <c r="R33" s="29">
        <f t="shared" si="28"/>
        <v>629.80077386070514</v>
      </c>
      <c r="S33" s="29">
        <f t="shared" si="28"/>
        <v>603.08116938950991</v>
      </c>
      <c r="T33" s="29">
        <f t="shared" si="28"/>
        <v>567.59939810834044</v>
      </c>
      <c r="U33" s="29">
        <f t="shared" si="28"/>
        <v>605.95812553740325</v>
      </c>
      <c r="V33" s="29">
        <f t="shared" si="28"/>
        <v>586.13697334479775</v>
      </c>
      <c r="W33" s="29">
        <f t="shared" si="28"/>
        <v>622.15692175408412</v>
      </c>
      <c r="X33" s="29">
        <f t="shared" ref="X33" si="29">SUM(X34:X50)</f>
        <v>562.41685296646597</v>
      </c>
    </row>
    <row r="34" spans="1:24" ht="11.25" customHeight="1" x14ac:dyDescent="0.2">
      <c r="A34" s="41" t="s">
        <v>55</v>
      </c>
      <c r="B34" s="9" t="s">
        <v>56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</row>
    <row r="35" spans="1:24" ht="11.25" customHeight="1" x14ac:dyDescent="0.2">
      <c r="A35" s="41" t="s">
        <v>57</v>
      </c>
      <c r="B35" s="9" t="s">
        <v>58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</row>
    <row r="36" spans="1:24" ht="11.25" customHeight="1" x14ac:dyDescent="0.2">
      <c r="A36" s="41" t="s">
        <v>59</v>
      </c>
      <c r="B36" s="9" t="s">
        <v>60</v>
      </c>
      <c r="C36" s="10">
        <v>45.338521066208081</v>
      </c>
      <c r="D36" s="10">
        <v>48.576956147893377</v>
      </c>
      <c r="E36" s="10">
        <v>44.258985382631117</v>
      </c>
      <c r="F36" s="10">
        <v>39.941014617368872</v>
      </c>
      <c r="G36" s="10">
        <v>42.099999999999987</v>
      </c>
      <c r="H36" s="10">
        <v>39.941014617368872</v>
      </c>
      <c r="I36" s="10">
        <v>39.941014617368872</v>
      </c>
      <c r="J36" s="10">
        <v>39.941014617368872</v>
      </c>
      <c r="K36" s="10">
        <v>38.861564918314699</v>
      </c>
      <c r="L36" s="10">
        <v>36.702579535683583</v>
      </c>
      <c r="M36" s="10">
        <v>41.020550300945828</v>
      </c>
      <c r="N36" s="10">
        <v>32.384608770421323</v>
      </c>
      <c r="O36" s="10">
        <v>30.225623387790201</v>
      </c>
      <c r="P36" s="10">
        <v>32.384608770421323</v>
      </c>
      <c r="Q36" s="10">
        <v>22.669217540842649</v>
      </c>
      <c r="R36" s="10">
        <v>33.42570937231298</v>
      </c>
      <c r="S36" s="10">
        <v>31.049441100601889</v>
      </c>
      <c r="T36" s="10">
        <v>29.41719690455718</v>
      </c>
      <c r="U36" s="10">
        <v>31.049441100601889</v>
      </c>
      <c r="V36" s="10">
        <v>32.67411865864144</v>
      </c>
      <c r="W36" s="10">
        <v>33.676956147893378</v>
      </c>
      <c r="X36" s="10">
        <v>42.514703353396378</v>
      </c>
    </row>
    <row r="37" spans="1:24" ht="11.25" customHeight="1" x14ac:dyDescent="0.2">
      <c r="A37" s="41" t="s">
        <v>61</v>
      </c>
      <c r="B37" s="9" t="s">
        <v>62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</row>
    <row r="38" spans="1:24" ht="11.25" customHeight="1" x14ac:dyDescent="0.2">
      <c r="A38" s="41" t="s">
        <v>63</v>
      </c>
      <c r="B38" s="9" t="s">
        <v>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</row>
    <row r="39" spans="1:24" ht="11.25" customHeight="1" x14ac:dyDescent="0.2">
      <c r="A39" s="41" t="s">
        <v>65</v>
      </c>
      <c r="B39" s="9" t="s">
        <v>66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</row>
    <row r="40" spans="1:24" ht="11.25" customHeight="1" x14ac:dyDescent="0.2">
      <c r="A40" s="41" t="s">
        <v>67</v>
      </c>
      <c r="B40" s="9" t="s">
        <v>68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</row>
    <row r="41" spans="1:24" ht="11.25" customHeight="1" x14ac:dyDescent="0.2">
      <c r="A41" s="41" t="s">
        <v>69</v>
      </c>
      <c r="B41" s="9" t="s">
        <v>70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</row>
    <row r="42" spans="1:24" ht="11.25" customHeight="1" x14ac:dyDescent="0.2">
      <c r="A42" s="41" t="s">
        <v>71</v>
      </c>
      <c r="B42" s="9" t="s">
        <v>72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</row>
    <row r="43" spans="1:24" ht="11.25" customHeight="1" x14ac:dyDescent="0.2">
      <c r="A43" s="41" t="s">
        <v>73</v>
      </c>
      <c r="B43" s="9" t="s">
        <v>74</v>
      </c>
      <c r="C43" s="10">
        <v>712.36268271711083</v>
      </c>
      <c r="D43" s="10">
        <v>709.27437661220984</v>
      </c>
      <c r="E43" s="10">
        <v>641.33224419604471</v>
      </c>
      <c r="F43" s="10">
        <v>614.56723989681859</v>
      </c>
      <c r="G43" s="10">
        <v>585.74333619948402</v>
      </c>
      <c r="H43" s="10">
        <v>595.00808254514186</v>
      </c>
      <c r="I43" s="10">
        <v>576.47841788478081</v>
      </c>
      <c r="J43" s="10">
        <v>547.65451418744635</v>
      </c>
      <c r="K43" s="10">
        <v>524.16165090283744</v>
      </c>
      <c r="L43" s="10">
        <v>500.42992261392942</v>
      </c>
      <c r="M43" s="10">
        <v>533.44797936371447</v>
      </c>
      <c r="N43" s="10">
        <v>531.38435081685293</v>
      </c>
      <c r="O43" s="10">
        <v>485.98452278589849</v>
      </c>
      <c r="P43" s="10">
        <v>521.06620808254502</v>
      </c>
      <c r="Q43" s="10">
        <v>542.7343078245915</v>
      </c>
      <c r="R43" s="10">
        <v>572.87265692175413</v>
      </c>
      <c r="S43" s="10">
        <v>553.22975064488389</v>
      </c>
      <c r="T43" s="10">
        <v>519.3802235597592</v>
      </c>
      <c r="U43" s="10">
        <v>557.28185726569211</v>
      </c>
      <c r="V43" s="10">
        <v>546.41212381771265</v>
      </c>
      <c r="W43" s="10">
        <v>588.47996560619072</v>
      </c>
      <c r="X43" s="10">
        <v>519.90214961306958</v>
      </c>
    </row>
    <row r="44" spans="1:24" ht="11.25" customHeight="1" x14ac:dyDescent="0.2">
      <c r="A44" s="41" t="s">
        <v>75</v>
      </c>
      <c r="B44" s="9" t="s">
        <v>76</v>
      </c>
      <c r="C44" s="10">
        <v>70.507308684436794</v>
      </c>
      <c r="D44" s="10">
        <v>63.652450558899403</v>
      </c>
      <c r="E44" s="10">
        <v>48.963370593293199</v>
      </c>
      <c r="F44" s="10">
        <v>47.004901117798788</v>
      </c>
      <c r="G44" s="10">
        <v>45.0463456577816</v>
      </c>
      <c r="H44" s="10">
        <v>45.0463456577816</v>
      </c>
      <c r="I44" s="10">
        <v>44.067067927773003</v>
      </c>
      <c r="J44" s="10">
        <v>42.108512467755801</v>
      </c>
      <c r="K44" s="10">
        <v>47.004901117798788</v>
      </c>
      <c r="L44" s="10">
        <v>51.901203783318998</v>
      </c>
      <c r="M44" s="10">
        <v>40.149957007738607</v>
      </c>
      <c r="N44" s="10">
        <v>19.5853826311264</v>
      </c>
      <c r="O44" s="10">
        <v>13.843508168529659</v>
      </c>
      <c r="P44" s="10">
        <v>20.56466036113499</v>
      </c>
      <c r="Q44" s="10">
        <v>32.315821152192598</v>
      </c>
      <c r="R44" s="10">
        <v>23.502407566638009</v>
      </c>
      <c r="S44" s="10">
        <v>18.80197764402407</v>
      </c>
      <c r="T44" s="10">
        <v>18.80197764402407</v>
      </c>
      <c r="U44" s="10">
        <v>17.626827171109198</v>
      </c>
      <c r="V44" s="10">
        <v>7.0507308684436794</v>
      </c>
      <c r="W44" s="10">
        <v>0</v>
      </c>
      <c r="X44" s="10">
        <v>0</v>
      </c>
    </row>
    <row r="45" spans="1:24" ht="11.25" customHeight="1" x14ac:dyDescent="0.2">
      <c r="A45" s="41" t="s">
        <v>77</v>
      </c>
      <c r="B45" s="9" t="s">
        <v>78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</row>
    <row r="46" spans="1:24" ht="11.25" customHeight="1" x14ac:dyDescent="0.2">
      <c r="A46" s="41" t="s">
        <v>79</v>
      </c>
      <c r="B46" s="9" t="s">
        <v>80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</row>
    <row r="47" spans="1:24" ht="11.25" customHeight="1" x14ac:dyDescent="0.2">
      <c r="A47" s="41" t="s">
        <v>81</v>
      </c>
      <c r="B47" s="9" t="s">
        <v>82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</row>
    <row r="48" spans="1:24" ht="11.25" customHeight="1" x14ac:dyDescent="0.2">
      <c r="A48" s="41" t="s">
        <v>83</v>
      </c>
      <c r="B48" s="9" t="s">
        <v>84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</row>
    <row r="49" spans="1:24" ht="11.25" customHeight="1" x14ac:dyDescent="0.2">
      <c r="A49" s="41" t="s">
        <v>85</v>
      </c>
      <c r="B49" s="9" t="s">
        <v>86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</row>
    <row r="50" spans="1:24" ht="11.25" customHeight="1" x14ac:dyDescent="0.2">
      <c r="A50" s="41" t="s">
        <v>87</v>
      </c>
      <c r="B50" s="9" t="s">
        <v>88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</row>
    <row r="51" spans="1:24" ht="11.25" customHeight="1" x14ac:dyDescent="0.2">
      <c r="A51" s="35" t="s">
        <v>89</v>
      </c>
      <c r="B51" s="36" t="s">
        <v>90</v>
      </c>
      <c r="C51" s="37">
        <v>2956.331470335339</v>
      </c>
      <c r="D51" s="37">
        <v>2873.206276870163</v>
      </c>
      <c r="E51" s="37">
        <v>2673.1853826311258</v>
      </c>
      <c r="F51" s="37">
        <v>2681.0529664660362</v>
      </c>
      <c r="G51" s="37">
        <v>2730.9453138435078</v>
      </c>
      <c r="H51" s="37">
        <v>2766.327858985383</v>
      </c>
      <c r="I51" s="37">
        <v>2330.624247635425</v>
      </c>
      <c r="J51" s="37">
        <v>2327.937231298366</v>
      </c>
      <c r="K51" s="37">
        <v>2370.3704213241608</v>
      </c>
      <c r="L51" s="37">
        <v>2343.4358555460021</v>
      </c>
      <c r="M51" s="37">
        <v>2818.434307824592</v>
      </c>
      <c r="N51" s="37">
        <v>2409.2353396388648</v>
      </c>
      <c r="O51" s="37">
        <v>2458.6332760103178</v>
      </c>
      <c r="P51" s="37">
        <v>2396.7030954428201</v>
      </c>
      <c r="Q51" s="37">
        <v>2071.4032674118662</v>
      </c>
      <c r="R51" s="37">
        <v>2147.458039552881</v>
      </c>
      <c r="S51" s="37">
        <v>2197.1895098882201</v>
      </c>
      <c r="T51" s="37">
        <v>2146.405417024936</v>
      </c>
      <c r="U51" s="37">
        <v>2234.9915735167669</v>
      </c>
      <c r="V51" s="37">
        <v>2140.331298366294</v>
      </c>
      <c r="W51" s="37">
        <v>2044.3974204643159</v>
      </c>
      <c r="X51" s="37">
        <v>2060.2421324161651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" si="30">SUM(C53:C70)</f>
        <v>2.2212381771281171</v>
      </c>
      <c r="D52" s="37">
        <f t="shared" ref="D52:W52" si="31">SUM(D53:D70)</f>
        <v>2.1974204643164228</v>
      </c>
      <c r="E52" s="37">
        <f t="shared" si="31"/>
        <v>2.1735167669819431</v>
      </c>
      <c r="F52" s="37">
        <f t="shared" si="31"/>
        <v>2.1735167669819431</v>
      </c>
      <c r="G52" s="37">
        <f t="shared" si="31"/>
        <v>2.1496130696474629</v>
      </c>
      <c r="H52" s="37">
        <f t="shared" si="31"/>
        <v>6.6398968185726561</v>
      </c>
      <c r="I52" s="37">
        <f t="shared" si="31"/>
        <v>20.827343078245914</v>
      </c>
      <c r="J52" s="37">
        <f t="shared" si="31"/>
        <v>34.369905417024924</v>
      </c>
      <c r="K52" s="37">
        <f t="shared" si="31"/>
        <v>50.42037833190026</v>
      </c>
      <c r="L52" s="37">
        <f t="shared" si="31"/>
        <v>65.658641444539981</v>
      </c>
      <c r="M52" s="37">
        <f t="shared" si="31"/>
        <v>80.920980223559752</v>
      </c>
      <c r="N52" s="37">
        <f t="shared" si="31"/>
        <v>83.47669819432501</v>
      </c>
      <c r="O52" s="37">
        <f t="shared" si="31"/>
        <v>110.13181427343076</v>
      </c>
      <c r="P52" s="37">
        <f t="shared" si="31"/>
        <v>131.2219260533104</v>
      </c>
      <c r="Q52" s="37">
        <f t="shared" si="31"/>
        <v>153.36294067067928</v>
      </c>
      <c r="R52" s="37">
        <f t="shared" si="31"/>
        <v>191.04196044711949</v>
      </c>
      <c r="S52" s="37">
        <f t="shared" si="31"/>
        <v>203.99415305245057</v>
      </c>
      <c r="T52" s="37">
        <f t="shared" si="31"/>
        <v>226.90017196904557</v>
      </c>
      <c r="U52" s="37">
        <f t="shared" si="31"/>
        <v>278.71883061049004</v>
      </c>
      <c r="V52" s="37">
        <f t="shared" si="31"/>
        <v>344.69251934651766</v>
      </c>
      <c r="W52" s="37">
        <f t="shared" si="31"/>
        <v>380.05726569217535</v>
      </c>
      <c r="X52" s="37">
        <f t="shared" ref="X52" si="32">SUM(X53:X70)</f>
        <v>405.79578675838349</v>
      </c>
    </row>
    <row r="53" spans="1:24" ht="11.25" customHeight="1" x14ac:dyDescent="0.2">
      <c r="A53" s="42" t="s">
        <v>93</v>
      </c>
      <c r="B53" s="9" t="s">
        <v>94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</row>
    <row r="54" spans="1:24" ht="11.25" customHeight="1" x14ac:dyDescent="0.2">
      <c r="A54" s="42" t="s">
        <v>95</v>
      </c>
      <c r="B54" s="9" t="s">
        <v>96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</row>
    <row r="55" spans="1:24" ht="11.25" customHeight="1" x14ac:dyDescent="0.2">
      <c r="A55" s="42" t="s">
        <v>97</v>
      </c>
      <c r="B55" s="9" t="s">
        <v>98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</row>
    <row r="56" spans="1:24" ht="11.25" customHeight="1" x14ac:dyDescent="0.2">
      <c r="A56" s="42" t="s">
        <v>99</v>
      </c>
      <c r="B56" s="9" t="s">
        <v>100</v>
      </c>
      <c r="C56" s="10">
        <v>0</v>
      </c>
      <c r="D56" s="10">
        <v>0</v>
      </c>
      <c r="E56" s="10">
        <v>0</v>
      </c>
      <c r="F56" s="10">
        <v>0</v>
      </c>
      <c r="G56" s="10">
        <v>0</v>
      </c>
      <c r="H56" s="10">
        <v>0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0</v>
      </c>
      <c r="X56" s="10">
        <v>0</v>
      </c>
    </row>
    <row r="57" spans="1:24" ht="11.25" customHeight="1" x14ac:dyDescent="0.2">
      <c r="A57" s="42" t="s">
        <v>101</v>
      </c>
      <c r="B57" s="9" t="s">
        <v>102</v>
      </c>
      <c r="C57" s="10">
        <v>0</v>
      </c>
      <c r="D57" s="10">
        <v>0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  <c r="V57" s="10">
        <v>0</v>
      </c>
      <c r="W57" s="10">
        <v>0</v>
      </c>
      <c r="X57" s="10">
        <v>0</v>
      </c>
    </row>
    <row r="58" spans="1:24" ht="11.25" customHeight="1" x14ac:dyDescent="0.2">
      <c r="A58" s="42" t="s">
        <v>103</v>
      </c>
      <c r="B58" s="9" t="s">
        <v>104</v>
      </c>
      <c r="C58" s="10">
        <v>0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>
        <v>2.2929492691315558</v>
      </c>
      <c r="L58" s="10">
        <v>3.3915735167669818</v>
      </c>
      <c r="M58" s="10">
        <v>7.5952708512467746</v>
      </c>
      <c r="N58" s="10">
        <v>7.5475494411006014</v>
      </c>
      <c r="O58" s="10">
        <v>11.822871883061049</v>
      </c>
      <c r="P58" s="10">
        <v>23.717368873602751</v>
      </c>
      <c r="Q58" s="10">
        <v>35.874634565778159</v>
      </c>
      <c r="R58" s="10">
        <v>58.477558039552882</v>
      </c>
      <c r="S58" s="10">
        <v>67.916423043852106</v>
      </c>
      <c r="T58" s="10">
        <v>72.765520206362851</v>
      </c>
      <c r="U58" s="10">
        <v>89.102837489251939</v>
      </c>
      <c r="V58" s="10">
        <v>132.89183147033529</v>
      </c>
      <c r="W58" s="10">
        <v>147.73284608770419</v>
      </c>
      <c r="X58" s="10">
        <v>151.12244196044711</v>
      </c>
    </row>
    <row r="59" spans="1:24" ht="11.25" customHeight="1" x14ac:dyDescent="0.2">
      <c r="A59" s="42" t="s">
        <v>105</v>
      </c>
      <c r="B59" s="9" t="s">
        <v>106</v>
      </c>
      <c r="C59" s="10">
        <v>2.2212381771281171</v>
      </c>
      <c r="D59" s="10">
        <v>2.1974204643164228</v>
      </c>
      <c r="E59" s="10">
        <v>2.1735167669819431</v>
      </c>
      <c r="F59" s="10">
        <v>2.1735167669819431</v>
      </c>
      <c r="G59" s="10">
        <v>2.1496130696474629</v>
      </c>
      <c r="H59" s="10">
        <v>6.2099742046431636</v>
      </c>
      <c r="I59" s="10">
        <v>19.346517626827168</v>
      </c>
      <c r="J59" s="10">
        <v>29.330266552020628</v>
      </c>
      <c r="K59" s="10">
        <v>35.062596732588133</v>
      </c>
      <c r="L59" s="10">
        <v>39.099054170249353</v>
      </c>
      <c r="M59" s="10">
        <v>41.487532244196039</v>
      </c>
      <c r="N59" s="10">
        <v>44.640326741186577</v>
      </c>
      <c r="O59" s="10">
        <v>47.530352536543418</v>
      </c>
      <c r="P59" s="10">
        <v>54.839036973344797</v>
      </c>
      <c r="Q59" s="10">
        <v>57.012553740326737</v>
      </c>
      <c r="R59" s="10">
        <v>64.916251074806524</v>
      </c>
      <c r="S59" s="10">
        <v>71.744883920894239</v>
      </c>
      <c r="T59" s="10">
        <v>87.686242476354252</v>
      </c>
      <c r="U59" s="10">
        <v>111.6368873602751</v>
      </c>
      <c r="V59" s="10">
        <v>129.86586414445401</v>
      </c>
      <c r="W59" s="10">
        <v>149.5981083404987</v>
      </c>
      <c r="X59" s="10">
        <v>165.78899398108339</v>
      </c>
    </row>
    <row r="60" spans="1:24" ht="11.25" customHeight="1" x14ac:dyDescent="0.2">
      <c r="A60" s="42" t="s">
        <v>107</v>
      </c>
      <c r="B60" s="9" t="s">
        <v>108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</row>
    <row r="61" spans="1:24" ht="11.25" customHeight="1" x14ac:dyDescent="0.2">
      <c r="A61" s="42" t="s">
        <v>109</v>
      </c>
      <c r="B61" s="9" t="s">
        <v>110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0.42992261392949271</v>
      </c>
      <c r="I61" s="10">
        <v>1.4808254514187451</v>
      </c>
      <c r="J61" s="10">
        <v>5.0396388650042976</v>
      </c>
      <c r="K61" s="10">
        <v>13.06483233018057</v>
      </c>
      <c r="L61" s="10">
        <v>23.168013757523649</v>
      </c>
      <c r="M61" s="10">
        <v>31.838177128116939</v>
      </c>
      <c r="N61" s="10">
        <v>31.28882201203783</v>
      </c>
      <c r="O61" s="10">
        <v>40.173860705073082</v>
      </c>
      <c r="P61" s="10">
        <v>42.944453998280309</v>
      </c>
      <c r="Q61" s="10">
        <v>48.103525365434223</v>
      </c>
      <c r="R61" s="10">
        <v>55.549011177987957</v>
      </c>
      <c r="S61" s="10">
        <v>55.617540842648317</v>
      </c>
      <c r="T61" s="10">
        <v>54.058555460017203</v>
      </c>
      <c r="U61" s="10">
        <v>52.35270851246775</v>
      </c>
      <c r="V61" s="10">
        <v>49.963284608770422</v>
      </c>
      <c r="W61" s="10">
        <v>54.767239896818573</v>
      </c>
      <c r="X61" s="10">
        <v>57.728804815133273</v>
      </c>
    </row>
    <row r="62" spans="1:24" ht="11.25" customHeight="1" x14ac:dyDescent="0.2">
      <c r="A62" s="42" t="s">
        <v>111</v>
      </c>
      <c r="B62" s="9" t="s">
        <v>112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0</v>
      </c>
      <c r="X62" s="10">
        <v>0</v>
      </c>
    </row>
    <row r="63" spans="1:24" ht="11.25" customHeight="1" x14ac:dyDescent="0.2">
      <c r="A63" s="42" t="s">
        <v>113</v>
      </c>
      <c r="B63" s="9" t="s">
        <v>114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  <c r="W63" s="10">
        <v>0</v>
      </c>
      <c r="X63" s="10">
        <v>0</v>
      </c>
    </row>
    <row r="64" spans="1:24" ht="11.25" customHeight="1" x14ac:dyDescent="0.2">
      <c r="A64" s="42" t="s">
        <v>115</v>
      </c>
      <c r="B64" s="9" t="s">
        <v>116</v>
      </c>
      <c r="C64" s="10">
        <v>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</row>
    <row r="65" spans="1:24" ht="11.25" customHeight="1" x14ac:dyDescent="0.2">
      <c r="A65" s="42" t="s">
        <v>117</v>
      </c>
      <c r="B65" s="9" t="s">
        <v>118</v>
      </c>
      <c r="C65" s="10">
        <v>0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  <c r="X65" s="10">
        <v>0</v>
      </c>
    </row>
    <row r="66" spans="1:24" ht="11.25" customHeight="1" x14ac:dyDescent="0.2">
      <c r="A66" s="42" t="s">
        <v>119</v>
      </c>
      <c r="B66" s="9" t="s">
        <v>120</v>
      </c>
      <c r="C66" s="10">
        <v>0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10.60472914875322</v>
      </c>
      <c r="P66" s="10">
        <v>9.7210662080825436</v>
      </c>
      <c r="Q66" s="10">
        <v>12.37222699914016</v>
      </c>
      <c r="R66" s="10">
        <v>12.09914015477214</v>
      </c>
      <c r="S66" s="10">
        <v>8.7153052450558892</v>
      </c>
      <c r="T66" s="10">
        <v>12.38985382631126</v>
      </c>
      <c r="U66" s="10">
        <v>25.62639724849527</v>
      </c>
      <c r="V66" s="10">
        <v>31.971539122957871</v>
      </c>
      <c r="W66" s="10">
        <v>27.959071367153911</v>
      </c>
      <c r="X66" s="10">
        <v>31.155546001719689</v>
      </c>
    </row>
    <row r="67" spans="1:24" ht="11.25" customHeight="1" x14ac:dyDescent="0.2">
      <c r="A67" s="42" t="s">
        <v>121</v>
      </c>
      <c r="B67" s="9" t="s">
        <v>122</v>
      </c>
      <c r="C67" s="10">
        <v>0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</row>
    <row r="68" spans="1:24" ht="11.25" customHeight="1" x14ac:dyDescent="0.2">
      <c r="A68" s="42" t="s">
        <v>123</v>
      </c>
      <c r="B68" s="9" t="s">
        <v>124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</row>
    <row r="69" spans="1:24" ht="11.25" customHeight="1" x14ac:dyDescent="0.2">
      <c r="A69" s="42" t="s">
        <v>125</v>
      </c>
      <c r="B69" s="9" t="s">
        <v>126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0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</row>
    <row r="70" spans="1:24" ht="11.25" customHeight="1" x14ac:dyDescent="0.2">
      <c r="A70" s="42" t="s">
        <v>127</v>
      </c>
      <c r="B70" s="9" t="s">
        <v>128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0</v>
      </c>
      <c r="X70" s="10"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" si="33">SUM(C72:C73)</f>
        <v>0</v>
      </c>
      <c r="D71" s="37">
        <f t="shared" ref="D71:W71" si="34">SUM(D72:D73)</f>
        <v>0</v>
      </c>
      <c r="E71" s="37">
        <f t="shared" si="34"/>
        <v>0</v>
      </c>
      <c r="F71" s="37">
        <f t="shared" si="34"/>
        <v>0</v>
      </c>
      <c r="G71" s="37">
        <f t="shared" si="34"/>
        <v>0</v>
      </c>
      <c r="H71" s="37">
        <f t="shared" si="34"/>
        <v>0</v>
      </c>
      <c r="I71" s="37">
        <f t="shared" si="34"/>
        <v>0</v>
      </c>
      <c r="J71" s="37">
        <f t="shared" si="34"/>
        <v>0</v>
      </c>
      <c r="K71" s="37">
        <f t="shared" si="34"/>
        <v>0</v>
      </c>
      <c r="L71" s="37">
        <f t="shared" si="34"/>
        <v>0</v>
      </c>
      <c r="M71" s="37">
        <f t="shared" si="34"/>
        <v>0</v>
      </c>
      <c r="N71" s="37">
        <f t="shared" si="34"/>
        <v>0</v>
      </c>
      <c r="O71" s="37">
        <f t="shared" si="34"/>
        <v>0</v>
      </c>
      <c r="P71" s="37">
        <f t="shared" si="34"/>
        <v>0</v>
      </c>
      <c r="Q71" s="37">
        <f t="shared" si="34"/>
        <v>0</v>
      </c>
      <c r="R71" s="37">
        <f t="shared" si="34"/>
        <v>0</v>
      </c>
      <c r="S71" s="37">
        <f t="shared" si="34"/>
        <v>0</v>
      </c>
      <c r="T71" s="37">
        <f t="shared" si="34"/>
        <v>0</v>
      </c>
      <c r="U71" s="37">
        <f t="shared" si="34"/>
        <v>0</v>
      </c>
      <c r="V71" s="37">
        <f t="shared" si="34"/>
        <v>0</v>
      </c>
      <c r="W71" s="37">
        <f t="shared" si="34"/>
        <v>0</v>
      </c>
      <c r="X71" s="37">
        <f t="shared" ref="X71" si="35">SUM(X72:X73)</f>
        <v>0</v>
      </c>
    </row>
    <row r="72" spans="1:24" ht="11.25" customHeight="1" x14ac:dyDescent="0.2">
      <c r="A72" s="42" t="s">
        <v>131</v>
      </c>
      <c r="B72" s="9" t="s">
        <v>132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</row>
    <row r="73" spans="1:24" ht="11.25" customHeight="1" x14ac:dyDescent="0.2">
      <c r="A73" s="42" t="s">
        <v>133</v>
      </c>
      <c r="B73" s="9" t="s">
        <v>134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</row>
    <row r="74" spans="1:24" ht="11.25" customHeight="1" x14ac:dyDescent="0.2">
      <c r="A74" s="35" t="s">
        <v>135</v>
      </c>
      <c r="B74" s="36" t="s">
        <v>136</v>
      </c>
      <c r="C74" s="37">
        <v>0</v>
      </c>
      <c r="D74" s="37">
        <v>0</v>
      </c>
      <c r="E74" s="37">
        <v>0</v>
      </c>
      <c r="F74" s="37">
        <v>0</v>
      </c>
      <c r="G74" s="37">
        <v>0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37">
        <v>0</v>
      </c>
      <c r="T74" s="37">
        <v>0</v>
      </c>
      <c r="U74" s="37">
        <v>0</v>
      </c>
      <c r="V74" s="37">
        <v>0</v>
      </c>
      <c r="W74" s="37">
        <v>0</v>
      </c>
      <c r="X74" s="37">
        <v>0</v>
      </c>
    </row>
    <row r="75" spans="1:24" ht="11.25" customHeight="1" x14ac:dyDescent="0.2">
      <c r="A75" s="35" t="s">
        <v>137</v>
      </c>
      <c r="B75" s="36" t="s">
        <v>138</v>
      </c>
      <c r="C75" s="37">
        <v>354.78168529664657</v>
      </c>
      <c r="D75" s="37">
        <v>335.81736887360267</v>
      </c>
      <c r="E75" s="37">
        <v>297.1004299226139</v>
      </c>
      <c r="F75" s="37">
        <v>259.84041272570943</v>
      </c>
      <c r="G75" s="37">
        <v>222.05503009458289</v>
      </c>
      <c r="H75" s="37">
        <v>221.4101461736887</v>
      </c>
      <c r="I75" s="37">
        <v>202.73241616509031</v>
      </c>
      <c r="J75" s="37">
        <v>174.78744625967329</v>
      </c>
      <c r="K75" s="37">
        <v>149.01599312123821</v>
      </c>
      <c r="L75" s="37">
        <v>132.3445399828031</v>
      </c>
      <c r="M75" s="37">
        <v>131.12639724849529</v>
      </c>
      <c r="N75" s="37">
        <v>115.8163370593293</v>
      </c>
      <c r="O75" s="37">
        <v>107.2417884780739</v>
      </c>
      <c r="P75" s="37">
        <v>99.980911435941522</v>
      </c>
      <c r="Q75" s="37">
        <v>99.980911435941522</v>
      </c>
      <c r="R75" s="37">
        <v>83.596044711951848</v>
      </c>
      <c r="S75" s="37">
        <v>88.37300085984522</v>
      </c>
      <c r="T75" s="37">
        <v>88.354944110060188</v>
      </c>
      <c r="U75" s="37">
        <v>83.58813413585554</v>
      </c>
      <c r="V75" s="37">
        <v>83.583233018056745</v>
      </c>
      <c r="W75" s="37">
        <v>78.388134135855537</v>
      </c>
      <c r="X75" s="37">
        <v>85.841186586414437</v>
      </c>
    </row>
    <row r="76" spans="1:24" ht="11.25" customHeight="1" x14ac:dyDescent="0.2">
      <c r="A76" s="38" t="s">
        <v>139</v>
      </c>
      <c r="B76" s="39" t="s">
        <v>140</v>
      </c>
      <c r="C76" s="40">
        <v>361.22098022355971</v>
      </c>
      <c r="D76" s="40">
        <v>371.96904557179698</v>
      </c>
      <c r="E76" s="40">
        <v>367.755803955288</v>
      </c>
      <c r="F76" s="40">
        <v>396.56061908856401</v>
      </c>
      <c r="G76" s="40">
        <v>439.29492691315562</v>
      </c>
      <c r="H76" s="40">
        <v>494.49699054170247</v>
      </c>
      <c r="I76" s="40">
        <v>493.98108340498709</v>
      </c>
      <c r="J76" s="40">
        <v>541.53052450558891</v>
      </c>
      <c r="K76" s="40">
        <v>561.30696474634567</v>
      </c>
      <c r="L76" s="40">
        <v>609.02837489251931</v>
      </c>
      <c r="M76" s="40">
        <v>595.61478933791909</v>
      </c>
      <c r="N76" s="40">
        <v>598.6242476354256</v>
      </c>
      <c r="O76" s="40">
        <v>640.507222699914</v>
      </c>
      <c r="P76" s="40">
        <v>678.12510748065347</v>
      </c>
      <c r="Q76" s="40">
        <v>702.76990541702492</v>
      </c>
      <c r="R76" s="40">
        <v>772.1410146173688</v>
      </c>
      <c r="S76" s="40">
        <v>768.86268271711083</v>
      </c>
      <c r="T76" s="40">
        <v>821.54092863284609</v>
      </c>
      <c r="U76" s="40">
        <v>928.6503009458296</v>
      </c>
      <c r="V76" s="40">
        <v>993.23155631986231</v>
      </c>
      <c r="W76" s="40">
        <v>916.18925193465179</v>
      </c>
      <c r="X76" s="40">
        <v>880.3229578675838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71:X71" formulaRange="1"/>
  </ignoredErrors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9">
    <pageSetUpPr fitToPage="1"/>
  </sheetPr>
  <dimension ref="A1:X76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205</v>
      </c>
      <c r="B1" s="4" t="s">
        <v>230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30" t="s">
        <v>1</v>
      </c>
      <c r="B2" s="30" t="s">
        <v>2</v>
      </c>
      <c r="C2" s="31">
        <f t="shared" ref="C2:W2" si="0">SUM(C3,C17,C22,C25,C26,C51,C52,C71,C74,C75,C76)</f>
        <v>-392.06663800517538</v>
      </c>
      <c r="D2" s="31">
        <f t="shared" si="0"/>
        <v>-142.84307824592537</v>
      </c>
      <c r="E2" s="31">
        <f t="shared" si="0"/>
        <v>-46.588907996540883</v>
      </c>
      <c r="F2" s="31">
        <f t="shared" si="0"/>
        <v>37.472141014649544</v>
      </c>
      <c r="G2" s="31">
        <f t="shared" si="0"/>
        <v>-157.35030094581691</v>
      </c>
      <c r="H2" s="31">
        <f t="shared" si="0"/>
        <v>-782.09595872743955</v>
      </c>
      <c r="I2" s="31">
        <f t="shared" si="0"/>
        <v>-299.2760963026692</v>
      </c>
      <c r="J2" s="31">
        <f t="shared" si="0"/>
        <v>-212.70386930351037</v>
      </c>
      <c r="K2" s="31">
        <f t="shared" si="0"/>
        <v>-350.76268271713127</v>
      </c>
      <c r="L2" s="31">
        <f t="shared" si="0"/>
        <v>-514.32889079964093</v>
      </c>
      <c r="M2" s="31">
        <f t="shared" si="0"/>
        <v>-609.3938091143516</v>
      </c>
      <c r="N2" s="31">
        <f t="shared" si="0"/>
        <v>-684.43903697333246</v>
      </c>
      <c r="O2" s="31">
        <f t="shared" si="0"/>
        <v>-724.51461736888507</v>
      </c>
      <c r="P2" s="31">
        <f t="shared" si="0"/>
        <v>-344.55812553742362</v>
      </c>
      <c r="Q2" s="31">
        <f t="shared" si="0"/>
        <v>-419.29251934653882</v>
      </c>
      <c r="R2" s="31">
        <f t="shared" si="0"/>
        <v>-5342.6133276010432</v>
      </c>
      <c r="S2" s="31">
        <f t="shared" si="0"/>
        <v>-2555.3722269991736</v>
      </c>
      <c r="T2" s="31">
        <f t="shared" si="0"/>
        <v>-4068.4546001719682</v>
      </c>
      <c r="U2" s="31">
        <f t="shared" si="0"/>
        <v>-6141.9610490112227</v>
      </c>
      <c r="V2" s="31">
        <f t="shared" si="0"/>
        <v>207.20464316422104</v>
      </c>
      <c r="W2" s="31">
        <f t="shared" si="0"/>
        <v>560.96629406706734</v>
      </c>
      <c r="X2" s="31">
        <f t="shared" ref="X2" si="1">SUM(X3,X17,X22,X25,X26,X51,X52,X71,X74,X75,X76)</f>
        <v>472.93594153054227</v>
      </c>
    </row>
    <row r="3" spans="1:24" ht="11.25" customHeight="1" x14ac:dyDescent="0.2">
      <c r="A3" s="32" t="s">
        <v>3</v>
      </c>
      <c r="B3" s="33" t="s">
        <v>4</v>
      </c>
      <c r="C3" s="34">
        <f t="shared" ref="C3:W3" si="2">SUM(C4,C8,C11)</f>
        <v>1.0009458297496248</v>
      </c>
      <c r="D3" s="34">
        <f t="shared" si="2"/>
        <v>1.4783319002566975</v>
      </c>
      <c r="E3" s="34">
        <f t="shared" si="2"/>
        <v>0.31986242476564808</v>
      </c>
      <c r="F3" s="34">
        <f t="shared" si="2"/>
        <v>-1.1584694754940581</v>
      </c>
      <c r="G3" s="34">
        <f t="shared" si="2"/>
        <v>-1.158641444540196</v>
      </c>
      <c r="H3" s="34">
        <f t="shared" si="2"/>
        <v>8.1801232454381534E-13</v>
      </c>
      <c r="I3" s="34">
        <f t="shared" si="2"/>
        <v>1.0006878761824798</v>
      </c>
      <c r="J3" s="34">
        <f t="shared" si="2"/>
        <v>-1.1584694754942797</v>
      </c>
      <c r="K3" s="34">
        <f t="shared" si="2"/>
        <v>0.32003439381072329</v>
      </c>
      <c r="L3" s="34">
        <f t="shared" si="2"/>
        <v>0.47755803955385245</v>
      </c>
      <c r="M3" s="34">
        <f t="shared" si="2"/>
        <v>0.79759243336194441</v>
      </c>
      <c r="N3" s="34">
        <f t="shared" si="2"/>
        <v>0.68091143594220083</v>
      </c>
      <c r="O3" s="34">
        <f t="shared" si="2"/>
        <v>-2.7227858985387003</v>
      </c>
      <c r="P3" s="34">
        <f t="shared" si="2"/>
        <v>-0.68073946689466336</v>
      </c>
      <c r="Q3" s="34">
        <f t="shared" si="2"/>
        <v>0.680653482374451</v>
      </c>
      <c r="R3" s="34">
        <f t="shared" si="2"/>
        <v>-5.7351676699774895E-2</v>
      </c>
      <c r="S3" s="34">
        <f t="shared" si="2"/>
        <v>0.3241616509031755</v>
      </c>
      <c r="T3" s="34">
        <f t="shared" si="2"/>
        <v>1.5305245055423106E-2</v>
      </c>
      <c r="U3" s="34">
        <f t="shared" si="2"/>
        <v>-0.142906276871134</v>
      </c>
      <c r="V3" s="34">
        <f t="shared" si="2"/>
        <v>0.10550300945857835</v>
      </c>
      <c r="W3" s="34">
        <f t="shared" si="2"/>
        <v>0.23327601031848627</v>
      </c>
      <c r="X3" s="34">
        <f t="shared" ref="X3" si="3">SUM(X4,X8,X11)</f>
        <v>-2.1258813413588675</v>
      </c>
    </row>
    <row r="4" spans="1:24" ht="11.25" customHeight="1" x14ac:dyDescent="0.2">
      <c r="A4" s="27" t="s">
        <v>341</v>
      </c>
      <c r="B4" s="28" t="s">
        <v>342</v>
      </c>
      <c r="C4" s="29">
        <f t="shared" ref="C4:W4" si="4">SUM(C5:C7)</f>
        <v>8.5984521863036179E-5</v>
      </c>
      <c r="D4" s="29">
        <f t="shared" si="4"/>
        <v>-1.7196904628669074E-4</v>
      </c>
      <c r="E4" s="29">
        <f t="shared" si="4"/>
        <v>-8.5984520419302157E-5</v>
      </c>
      <c r="F4" s="29">
        <f t="shared" si="4"/>
        <v>-1.7196904511651567E-4</v>
      </c>
      <c r="G4" s="29">
        <f t="shared" si="4"/>
        <v>-8.5984522512738693E-5</v>
      </c>
      <c r="H4" s="29">
        <f t="shared" si="4"/>
        <v>-8.5984521603243991E-5</v>
      </c>
      <c r="I4" s="29">
        <f t="shared" si="4"/>
        <v>1.822986206434507E-13</v>
      </c>
      <c r="J4" s="29">
        <f t="shared" si="4"/>
        <v>-8.5984522967486043E-5</v>
      </c>
      <c r="K4" s="29">
        <f t="shared" si="4"/>
        <v>1.9904078385479806E-12</v>
      </c>
      <c r="L4" s="29">
        <f t="shared" si="4"/>
        <v>-8.5984522138260466E-5</v>
      </c>
      <c r="M4" s="29">
        <f t="shared" si="4"/>
        <v>-8.5984522512738693E-5</v>
      </c>
      <c r="N4" s="29">
        <f t="shared" si="4"/>
        <v>1.7196904555061288E-4</v>
      </c>
      <c r="O4" s="29">
        <f t="shared" si="4"/>
        <v>-7.2719608112947753E-13</v>
      </c>
      <c r="P4" s="29">
        <f t="shared" si="4"/>
        <v>-8.5984521965620786E-5</v>
      </c>
      <c r="Q4" s="29">
        <f t="shared" si="4"/>
        <v>-8.5984520973525491E-5</v>
      </c>
      <c r="R4" s="29">
        <f t="shared" si="4"/>
        <v>-5.7007738608169628E-2</v>
      </c>
      <c r="S4" s="29">
        <f t="shared" si="4"/>
        <v>0.32407566638074359</v>
      </c>
      <c r="T4" s="29">
        <f t="shared" si="4"/>
        <v>1.547721410058181E-2</v>
      </c>
      <c r="U4" s="29">
        <f t="shared" si="4"/>
        <v>-0.14299226139330656</v>
      </c>
      <c r="V4" s="29">
        <f t="shared" si="4"/>
        <v>0.10558899398135044</v>
      </c>
      <c r="W4" s="29">
        <f t="shared" si="4"/>
        <v>0.23336199484072545</v>
      </c>
      <c r="X4" s="29">
        <f t="shared" ref="X4" si="5">SUM(X5:X7)</f>
        <v>-2.1261392949268392</v>
      </c>
    </row>
    <row r="5" spans="1:24" ht="11.25" customHeight="1" x14ac:dyDescent="0.2">
      <c r="A5" s="41" t="s">
        <v>5</v>
      </c>
      <c r="B5" s="9" t="s">
        <v>6</v>
      </c>
      <c r="C5" s="10">
        <f>AFC!C5-FC_NE!C5-FC_E!C5</f>
        <v>0</v>
      </c>
      <c r="D5" s="10">
        <f>AFC!D5-FC_NE!D5-FC_E!D5</f>
        <v>0</v>
      </c>
      <c r="E5" s="10">
        <f>AFC!E5-FC_NE!E5-FC_E!E5</f>
        <v>0</v>
      </c>
      <c r="F5" s="10">
        <f>AFC!F5-FC_NE!F5-FC_E!F5</f>
        <v>-8.5984522787185824E-5</v>
      </c>
      <c r="G5" s="10">
        <f>AFC!G5-FC_NE!G5-FC_E!G5</f>
        <v>0</v>
      </c>
      <c r="H5" s="10">
        <f>AFC!H5-FC_NE!H5-FC_E!H5</f>
        <v>0</v>
      </c>
      <c r="I5" s="10">
        <f>AFC!I5-FC_NE!I5-FC_E!I5</f>
        <v>0</v>
      </c>
      <c r="J5" s="10">
        <f>AFC!J5-FC_NE!J5-FC_E!J5</f>
        <v>0</v>
      </c>
      <c r="K5" s="10">
        <f>AFC!K5-FC_NE!K5-FC_E!K5</f>
        <v>0</v>
      </c>
      <c r="L5" s="10">
        <f>AFC!L5-FC_NE!L5-FC_E!L5</f>
        <v>0</v>
      </c>
      <c r="M5" s="10">
        <f>AFC!M5-FC_NE!M5-FC_E!M5</f>
        <v>0</v>
      </c>
      <c r="N5" s="10">
        <f>AFC!N5-FC_NE!N5-FC_E!N5</f>
        <v>0</v>
      </c>
      <c r="O5" s="10">
        <f>AFC!O5-FC_NE!O5-FC_E!O5</f>
        <v>0</v>
      </c>
      <c r="P5" s="10">
        <f>AFC!P5-FC_NE!P5-FC_E!P5</f>
        <v>0</v>
      </c>
      <c r="Q5" s="10">
        <f>AFC!Q5-FC_NE!Q5-FC_E!Q5</f>
        <v>-8.5984522783633111E-5</v>
      </c>
      <c r="R5" s="10">
        <f>AFC!R5-FC_NE!R5-FC_E!R5</f>
        <v>6.106226635438361E-16</v>
      </c>
      <c r="S5" s="10">
        <f>AFC!S5-FC_NE!S5-FC_E!S5</f>
        <v>-4.5796699765787707E-16</v>
      </c>
      <c r="T5" s="10">
        <f>AFC!T5-FC_NE!T5-FC_E!T5</f>
        <v>3.6082248300317588E-16</v>
      </c>
      <c r="U5" s="10">
        <f>AFC!U5-FC_NE!U5-FC_E!U5</f>
        <v>0</v>
      </c>
      <c r="V5" s="10">
        <f>AFC!V5-FC_NE!V5-FC_E!V5</f>
        <v>-1.3877787807814457E-16</v>
      </c>
      <c r="W5" s="10">
        <f>AFC!W5-FC_NE!W5-FC_E!W5</f>
        <v>6.2450045135165055E-16</v>
      </c>
      <c r="X5" s="10">
        <f>AFC!X5-FC_NE!X5-FC_E!X5</f>
        <v>-6.106226635438361E-16</v>
      </c>
    </row>
    <row r="6" spans="1:24" ht="11.25" customHeight="1" x14ac:dyDescent="0.2">
      <c r="A6" s="41" t="s">
        <v>7</v>
      </c>
      <c r="B6" s="9" t="s">
        <v>8</v>
      </c>
      <c r="C6" s="10">
        <f>AFC!C6-FC_NE!C6-FC_E!C6</f>
        <v>8.5984522857351919E-5</v>
      </c>
      <c r="D6" s="10">
        <f>AFC!D6-FC_NE!D6-FC_E!D6</f>
        <v>-8.5984523147786263E-5</v>
      </c>
      <c r="E6" s="10">
        <f>AFC!E6-FC_NE!E6-FC_E!E6</f>
        <v>-8.5984522238291561E-5</v>
      </c>
      <c r="F6" s="10">
        <f>AFC!F6-FC_NE!F6-FC_E!F6</f>
        <v>-8.5984523238824551E-5</v>
      </c>
      <c r="G6" s="10">
        <f>AFC!G6-FC_NE!G6-FC_E!G6</f>
        <v>-8.5984522512738693E-5</v>
      </c>
      <c r="H6" s="10">
        <f>AFC!H6-FC_NE!H6-FC_E!H6</f>
        <v>-8.5984522512738693E-5</v>
      </c>
      <c r="I6" s="10">
        <f>AFC!I6-FC_NE!I6-FC_E!I6</f>
        <v>1.822986206434507E-13</v>
      </c>
      <c r="J6" s="10">
        <f>AFC!J6-FC_NE!J6-FC_E!J6</f>
        <v>-8.5984522967486043E-5</v>
      </c>
      <c r="K6" s="10">
        <f>AFC!K6-FC_NE!K6-FC_E!K6</f>
        <v>-8.5984522057991342E-5</v>
      </c>
      <c r="L6" s="10">
        <f>AFC!L6-FC_NE!L6-FC_E!L6</f>
        <v>9.1149310321725352E-14</v>
      </c>
      <c r="M6" s="10">
        <f>AFC!M6-FC_NE!M6-FC_E!M6</f>
        <v>-8.5984522512738693E-5</v>
      </c>
      <c r="N6" s="10">
        <f>AFC!N6-FC_NE!N6-FC_E!N6</f>
        <v>8.5984522411708397E-5</v>
      </c>
      <c r="O6" s="10">
        <f>AFC!O6-FC_NE!O6-FC_E!O6</f>
        <v>1.822986206434507E-13</v>
      </c>
      <c r="P6" s="10">
        <f>AFC!P6-FC_NE!P6-FC_E!P6</f>
        <v>-8.5984522875115488E-5</v>
      </c>
      <c r="Q6" s="10">
        <f>AFC!Q6-FC_NE!Q6-FC_E!Q6</f>
        <v>-8.8817841970012523E-15</v>
      </c>
      <c r="R6" s="10">
        <f>AFC!R6-FC_NE!R6-FC_E!R6</f>
        <v>-1.239286451237831E-13</v>
      </c>
      <c r="S6" s="10">
        <f>AFC!S6-FC_NE!S6-FC_E!S6</f>
        <v>8.5984523139792657E-5</v>
      </c>
      <c r="T6" s="10">
        <f>AFC!T6-FC_NE!T6-FC_E!T6</f>
        <v>6.0189165929003252E-4</v>
      </c>
      <c r="U6" s="10">
        <f>AFC!U6-FC_NE!U6-FC_E!U6</f>
        <v>-3.3750779948604759E-13</v>
      </c>
      <c r="V6" s="10">
        <f>AFC!V6-FC_NE!V6-FC_E!V6</f>
        <v>-8.5984522480764269E-5</v>
      </c>
      <c r="W6" s="10">
        <f>AFC!W6-FC_NE!W6-FC_E!W6</f>
        <v>-8.0913054034681409E-13</v>
      </c>
      <c r="X6" s="10">
        <f>AFC!X6-FC_NE!X6-FC_E!X6</f>
        <v>-8.5984522431914456E-5</v>
      </c>
    </row>
    <row r="7" spans="1:24" ht="11.25" customHeight="1" x14ac:dyDescent="0.2">
      <c r="A7" s="41" t="s">
        <v>9</v>
      </c>
      <c r="B7" s="9" t="s">
        <v>10</v>
      </c>
      <c r="C7" s="10">
        <f>AFC!C7-FC_NE!C7-FC_E!C7</f>
        <v>-9.943157408542902E-13</v>
      </c>
      <c r="D7" s="10">
        <f>AFC!D7-FC_NE!D7-FC_E!D7</f>
        <v>-8.5984523138904478E-5</v>
      </c>
      <c r="E7" s="10">
        <f>AFC!E7-FC_NE!E7-FC_E!E7</f>
        <v>1.8189894035458565E-12</v>
      </c>
      <c r="F7" s="10">
        <f>AFC!F7-FC_NE!F7-FC_E!F7</f>
        <v>9.0949470177292824E-13</v>
      </c>
      <c r="G7" s="10">
        <f>AFC!G7-FC_NE!G7-FC_E!G7</f>
        <v>0</v>
      </c>
      <c r="H7" s="10">
        <f>AFC!H7-FC_NE!H7-FC_E!H7</f>
        <v>9.0949470177292824E-13</v>
      </c>
      <c r="I7" s="10">
        <f>AFC!I7-FC_NE!I7-FC_E!I7</f>
        <v>0</v>
      </c>
      <c r="J7" s="10">
        <f>AFC!J7-FC_NE!J7-FC_E!J7</f>
        <v>0</v>
      </c>
      <c r="K7" s="10">
        <f>AFC!K7-FC_NE!K7-FC_E!K7</f>
        <v>8.598452404839918E-5</v>
      </c>
      <c r="L7" s="10">
        <f>AFC!L7-FC_NE!L7-FC_E!L7</f>
        <v>-8.5984522229409777E-5</v>
      </c>
      <c r="M7" s="10">
        <f>AFC!M7-FC_NE!M7-FC_E!M7</f>
        <v>0</v>
      </c>
      <c r="N7" s="10">
        <f>AFC!N7-FC_NE!N7-FC_E!N7</f>
        <v>8.5984523138904478E-5</v>
      </c>
      <c r="O7" s="10">
        <f>AFC!O7-FC_NE!O7-FC_E!O7</f>
        <v>-9.0949470177292824E-13</v>
      </c>
      <c r="P7" s="10">
        <f>AFC!P7-FC_NE!P7-FC_E!P7</f>
        <v>9.0949470177292824E-13</v>
      </c>
      <c r="Q7" s="10">
        <f>AFC!Q7-FC_NE!Q7-FC_E!Q7</f>
        <v>1.8189894035458565E-12</v>
      </c>
      <c r="R7" s="10">
        <f>AFC!R7-FC_NE!R7-FC_E!R7</f>
        <v>-5.700773860804631E-2</v>
      </c>
      <c r="S7" s="10">
        <f>AFC!S7-FC_NE!S7-FC_E!S7</f>
        <v>0.32398968185760424</v>
      </c>
      <c r="T7" s="10">
        <f>AFC!T7-FC_NE!T7-FC_E!T7</f>
        <v>1.4875322441291416E-2</v>
      </c>
      <c r="U7" s="10">
        <f>AFC!U7-FC_NE!U7-FC_E!U7</f>
        <v>-0.14299226139296906</v>
      </c>
      <c r="V7" s="10">
        <f>AFC!V7-FC_NE!V7-FC_E!V7</f>
        <v>0.10567497850383134</v>
      </c>
      <c r="W7" s="10">
        <f>AFC!W7-FC_NE!W7-FC_E!W7</f>
        <v>0.23336199484153397</v>
      </c>
      <c r="X7" s="10">
        <f>AFC!X7-FC_NE!X7-FC_E!X7</f>
        <v>-2.1260533104044068</v>
      </c>
    </row>
    <row r="8" spans="1:24" ht="11.25" customHeight="1" x14ac:dyDescent="0.2">
      <c r="A8" s="27" t="s">
        <v>343</v>
      </c>
      <c r="B8" s="28" t="s">
        <v>344</v>
      </c>
      <c r="C8" s="29">
        <f t="shared" ref="C8:W8" si="6">SUM(C9:C10)</f>
        <v>8.5984522780080397E-5</v>
      </c>
      <c r="D8" s="29">
        <f t="shared" si="6"/>
        <v>0.47773000859845993</v>
      </c>
      <c r="E8" s="29">
        <f t="shared" si="6"/>
        <v>8.5984522783633111E-5</v>
      </c>
      <c r="F8" s="29">
        <f t="shared" si="6"/>
        <v>0</v>
      </c>
      <c r="G8" s="29">
        <f t="shared" si="6"/>
        <v>0</v>
      </c>
      <c r="H8" s="29">
        <f t="shared" si="6"/>
        <v>8.5984522783633111E-5</v>
      </c>
      <c r="I8" s="29">
        <f t="shared" si="6"/>
        <v>0</v>
      </c>
      <c r="J8" s="29">
        <f t="shared" si="6"/>
        <v>-0.47773000859845105</v>
      </c>
      <c r="K8" s="29">
        <f t="shared" si="6"/>
        <v>0</v>
      </c>
      <c r="L8" s="29">
        <f t="shared" si="6"/>
        <v>0.47764402407567452</v>
      </c>
      <c r="M8" s="29">
        <f t="shared" si="6"/>
        <v>0.47764402407566742</v>
      </c>
      <c r="N8" s="29">
        <f t="shared" si="6"/>
        <v>8.5984522780080397E-5</v>
      </c>
      <c r="O8" s="29">
        <f t="shared" si="6"/>
        <v>0.4777300085984546</v>
      </c>
      <c r="P8" s="29">
        <f t="shared" si="6"/>
        <v>8.5984522790738538E-5</v>
      </c>
      <c r="Q8" s="29">
        <f t="shared" si="6"/>
        <v>-0.47764402407566564</v>
      </c>
      <c r="R8" s="29">
        <f t="shared" si="6"/>
        <v>8.5984522794291252E-5</v>
      </c>
      <c r="S8" s="29">
        <f t="shared" si="6"/>
        <v>0</v>
      </c>
      <c r="T8" s="29">
        <f t="shared" si="6"/>
        <v>-8.5984522787185824E-5</v>
      </c>
      <c r="U8" s="29">
        <f t="shared" si="6"/>
        <v>0</v>
      </c>
      <c r="V8" s="29">
        <f t="shared" si="6"/>
        <v>-8.5984522786297646E-5</v>
      </c>
      <c r="W8" s="29">
        <f t="shared" si="6"/>
        <v>0</v>
      </c>
      <c r="X8" s="29">
        <f t="shared" ref="X8" si="7">SUM(X9:X10)</f>
        <v>0</v>
      </c>
    </row>
    <row r="9" spans="1:24" ht="11.25" customHeight="1" x14ac:dyDescent="0.2">
      <c r="A9" s="41" t="s">
        <v>11</v>
      </c>
      <c r="B9" s="9" t="s">
        <v>12</v>
      </c>
      <c r="C9" s="10">
        <f>AFC!C9-FC_NE!C9-FC_E!C9</f>
        <v>0</v>
      </c>
      <c r="D9" s="10">
        <f>AFC!D9-FC_NE!D9-FC_E!D9</f>
        <v>0</v>
      </c>
      <c r="E9" s="10">
        <f>AFC!E9-FC_NE!E9-FC_E!E9</f>
        <v>0</v>
      </c>
      <c r="F9" s="10">
        <f>AFC!F9-FC_NE!F9-FC_E!F9</f>
        <v>0</v>
      </c>
      <c r="G9" s="10">
        <f>AFC!G9-FC_NE!G9-FC_E!G9</f>
        <v>0</v>
      </c>
      <c r="H9" s="10">
        <f>AFC!H9-FC_NE!H9-FC_E!H9</f>
        <v>0</v>
      </c>
      <c r="I9" s="10">
        <f>AFC!I9-FC_NE!I9-FC_E!I9</f>
        <v>0</v>
      </c>
      <c r="J9" s="10">
        <f>AFC!J9-FC_NE!J9-FC_E!J9</f>
        <v>0</v>
      </c>
      <c r="K9" s="10">
        <f>AFC!K9-FC_NE!K9-FC_E!K9</f>
        <v>0</v>
      </c>
      <c r="L9" s="10">
        <f>AFC!L9-FC_NE!L9-FC_E!L9</f>
        <v>0</v>
      </c>
      <c r="M9" s="10">
        <f>AFC!M9-FC_NE!M9-FC_E!M9</f>
        <v>0</v>
      </c>
      <c r="N9" s="10">
        <f>AFC!N9-FC_NE!N9-FC_E!N9</f>
        <v>0</v>
      </c>
      <c r="O9" s="10">
        <f>AFC!O9-FC_NE!O9-FC_E!O9</f>
        <v>0</v>
      </c>
      <c r="P9" s="10">
        <f>AFC!P9-FC_NE!P9-FC_E!P9</f>
        <v>0</v>
      </c>
      <c r="Q9" s="10">
        <f>AFC!Q9-FC_NE!Q9-FC_E!Q9</f>
        <v>0</v>
      </c>
      <c r="R9" s="10">
        <f>AFC!R9-FC_NE!R9-FC_E!R9</f>
        <v>0</v>
      </c>
      <c r="S9" s="10">
        <f>AFC!S9-FC_NE!S9-FC_E!S9</f>
        <v>0</v>
      </c>
      <c r="T9" s="10">
        <f>AFC!T9-FC_NE!T9-FC_E!T9</f>
        <v>0</v>
      </c>
      <c r="U9" s="10">
        <f>AFC!U9-FC_NE!U9-FC_E!U9</f>
        <v>0</v>
      </c>
      <c r="V9" s="10">
        <f>AFC!V9-FC_NE!V9-FC_E!V9</f>
        <v>0</v>
      </c>
      <c r="W9" s="10">
        <f>AFC!W9-FC_NE!W9-FC_E!W9</f>
        <v>0</v>
      </c>
      <c r="X9" s="10">
        <f>AFC!X9-FC_NE!X9-FC_E!X9</f>
        <v>0</v>
      </c>
    </row>
    <row r="10" spans="1:24" ht="11.25" customHeight="1" x14ac:dyDescent="0.2">
      <c r="A10" s="41" t="s">
        <v>13</v>
      </c>
      <c r="B10" s="9" t="s">
        <v>14</v>
      </c>
      <c r="C10" s="10">
        <f>AFC!C10-FC_NE!C10-FC_E!C10</f>
        <v>8.5984522780080397E-5</v>
      </c>
      <c r="D10" s="10">
        <f>AFC!D10-FC_NE!D10-FC_E!D10</f>
        <v>0.47773000859845993</v>
      </c>
      <c r="E10" s="10">
        <f>AFC!E10-FC_NE!E10-FC_E!E10</f>
        <v>8.5984522783633111E-5</v>
      </c>
      <c r="F10" s="10">
        <f>AFC!F10-FC_NE!F10-FC_E!F10</f>
        <v>0</v>
      </c>
      <c r="G10" s="10">
        <f>AFC!G10-FC_NE!G10-FC_E!G10</f>
        <v>0</v>
      </c>
      <c r="H10" s="10">
        <f>AFC!H10-FC_NE!H10-FC_E!H10</f>
        <v>8.5984522783633111E-5</v>
      </c>
      <c r="I10" s="10">
        <f>AFC!I10-FC_NE!I10-FC_E!I10</f>
        <v>0</v>
      </c>
      <c r="J10" s="10">
        <f>AFC!J10-FC_NE!J10-FC_E!J10</f>
        <v>-0.47773000859845105</v>
      </c>
      <c r="K10" s="10">
        <f>AFC!K10-FC_NE!K10-FC_E!K10</f>
        <v>0</v>
      </c>
      <c r="L10" s="10">
        <f>AFC!L10-FC_NE!L10-FC_E!L10</f>
        <v>0.47764402407567452</v>
      </c>
      <c r="M10" s="10">
        <f>AFC!M10-FC_NE!M10-FC_E!M10</f>
        <v>0.47764402407566742</v>
      </c>
      <c r="N10" s="10">
        <f>AFC!N10-FC_NE!N10-FC_E!N10</f>
        <v>8.5984522780080397E-5</v>
      </c>
      <c r="O10" s="10">
        <f>AFC!O10-FC_NE!O10-FC_E!O10</f>
        <v>0.4777300085984546</v>
      </c>
      <c r="P10" s="10">
        <f>AFC!P10-FC_NE!P10-FC_E!P10</f>
        <v>8.5984522790738538E-5</v>
      </c>
      <c r="Q10" s="10">
        <f>AFC!Q10-FC_NE!Q10-FC_E!Q10</f>
        <v>-0.47764402407566564</v>
      </c>
      <c r="R10" s="10">
        <f>AFC!R10-FC_NE!R10-FC_E!R10</f>
        <v>8.5984522794291252E-5</v>
      </c>
      <c r="S10" s="10">
        <f>AFC!S10-FC_NE!S10-FC_E!S10</f>
        <v>0</v>
      </c>
      <c r="T10" s="10">
        <f>AFC!T10-FC_NE!T10-FC_E!T10</f>
        <v>-8.5984522787185824E-5</v>
      </c>
      <c r="U10" s="10">
        <f>AFC!U10-FC_NE!U10-FC_E!U10</f>
        <v>0</v>
      </c>
      <c r="V10" s="10">
        <f>AFC!V10-FC_NE!V10-FC_E!V10</f>
        <v>-8.5984522786297646E-5</v>
      </c>
      <c r="W10" s="10">
        <f>AFC!W10-FC_NE!W10-FC_E!W10</f>
        <v>0</v>
      </c>
      <c r="X10" s="10">
        <f>AFC!X10-FC_NE!X10-FC_E!X10</f>
        <v>0</v>
      </c>
    </row>
    <row r="11" spans="1:24" ht="11.25" customHeight="1" x14ac:dyDescent="0.2">
      <c r="A11" s="27" t="s">
        <v>345</v>
      </c>
      <c r="B11" s="28" t="s">
        <v>346</v>
      </c>
      <c r="C11" s="29">
        <f t="shared" ref="C11:W11" si="8">SUM(C12:C16)</f>
        <v>1.0007738607049816</v>
      </c>
      <c r="D11" s="29">
        <f t="shared" si="8"/>
        <v>1.0007738607045242</v>
      </c>
      <c r="E11" s="29">
        <f t="shared" si="8"/>
        <v>0.31986242476328375</v>
      </c>
      <c r="F11" s="29">
        <f t="shared" si="8"/>
        <v>-1.1582975064489416</v>
      </c>
      <c r="G11" s="29">
        <f t="shared" si="8"/>
        <v>-1.1585554600176833</v>
      </c>
      <c r="H11" s="29">
        <f t="shared" si="8"/>
        <v>-3.6237679523765109E-13</v>
      </c>
      <c r="I11" s="29">
        <f t="shared" si="8"/>
        <v>1.0006878761822975</v>
      </c>
      <c r="J11" s="29">
        <f t="shared" si="8"/>
        <v>-0.68065348237286116</v>
      </c>
      <c r="K11" s="29">
        <f t="shared" si="8"/>
        <v>0.32003439380873289</v>
      </c>
      <c r="L11" s="29">
        <f t="shared" si="8"/>
        <v>3.1619151741324458E-13</v>
      </c>
      <c r="M11" s="29">
        <f t="shared" si="8"/>
        <v>0.32003439380878973</v>
      </c>
      <c r="N11" s="29">
        <f t="shared" si="8"/>
        <v>0.68065348237387013</v>
      </c>
      <c r="O11" s="29">
        <f t="shared" si="8"/>
        <v>-3.2005159071364275</v>
      </c>
      <c r="P11" s="29">
        <f t="shared" si="8"/>
        <v>-0.68073946689548848</v>
      </c>
      <c r="Q11" s="29">
        <f t="shared" si="8"/>
        <v>1.1583834909710902</v>
      </c>
      <c r="R11" s="29">
        <f t="shared" si="8"/>
        <v>-4.2992261439955826E-4</v>
      </c>
      <c r="S11" s="29">
        <f t="shared" si="8"/>
        <v>8.5984522431914456E-5</v>
      </c>
      <c r="T11" s="29">
        <f t="shared" si="8"/>
        <v>-8.5984522371518324E-5</v>
      </c>
      <c r="U11" s="29">
        <f t="shared" si="8"/>
        <v>8.5984522172566358E-5</v>
      </c>
      <c r="V11" s="29">
        <f t="shared" si="8"/>
        <v>1.4210854715202004E-14</v>
      </c>
      <c r="W11" s="29">
        <f t="shared" si="8"/>
        <v>-8.5984522239179739E-5</v>
      </c>
      <c r="X11" s="29">
        <f t="shared" ref="X11" si="9">SUM(X12:X16)</f>
        <v>2.5795356797164715E-4</v>
      </c>
    </row>
    <row r="12" spans="1:24" ht="11.25" customHeight="1" x14ac:dyDescent="0.2">
      <c r="A12" s="41" t="s">
        <v>15</v>
      </c>
      <c r="B12" s="9" t="s">
        <v>16</v>
      </c>
      <c r="C12" s="10">
        <f>AFC!C12-FC_NE!C12-FC_E!C12</f>
        <v>0</v>
      </c>
      <c r="D12" s="10">
        <f>AFC!D12-FC_NE!D12-FC_E!D12</f>
        <v>0</v>
      </c>
      <c r="E12" s="10">
        <f>AFC!E12-FC_NE!E12-FC_E!E12</f>
        <v>0</v>
      </c>
      <c r="F12" s="10">
        <f>AFC!F12-FC_NE!F12-FC_E!F12</f>
        <v>0</v>
      </c>
      <c r="G12" s="10">
        <f>AFC!G12-FC_NE!G12-FC_E!G12</f>
        <v>0</v>
      </c>
      <c r="H12" s="10">
        <f>AFC!H12-FC_NE!H12-FC_E!H12</f>
        <v>0</v>
      </c>
      <c r="I12" s="10">
        <f>AFC!I12-FC_NE!I12-FC_E!I12</f>
        <v>0</v>
      </c>
      <c r="J12" s="10">
        <f>AFC!J12-FC_NE!J12-FC_E!J12</f>
        <v>0</v>
      </c>
      <c r="K12" s="10">
        <f>AFC!K12-FC_NE!K12-FC_E!K12</f>
        <v>0</v>
      </c>
      <c r="L12" s="10">
        <f>AFC!L12-FC_NE!L12-FC_E!L12</f>
        <v>0</v>
      </c>
      <c r="M12" s="10">
        <f>AFC!M12-FC_NE!M12-FC_E!M12</f>
        <v>0</v>
      </c>
      <c r="N12" s="10">
        <f>AFC!N12-FC_NE!N12-FC_E!N12</f>
        <v>0</v>
      </c>
      <c r="O12" s="10">
        <f>AFC!O12-FC_NE!O12-FC_E!O12</f>
        <v>0</v>
      </c>
      <c r="P12" s="10">
        <f>AFC!P12-FC_NE!P12-FC_E!P12</f>
        <v>0</v>
      </c>
      <c r="Q12" s="10">
        <f>AFC!Q12-FC_NE!Q12-FC_E!Q12</f>
        <v>0</v>
      </c>
      <c r="R12" s="10">
        <f>AFC!R12-FC_NE!R12-FC_E!R12</f>
        <v>0</v>
      </c>
      <c r="S12" s="10">
        <f>AFC!S12-FC_NE!S12-FC_E!S12</f>
        <v>0</v>
      </c>
      <c r="T12" s="10">
        <f>AFC!T12-FC_NE!T12-FC_E!T12</f>
        <v>0</v>
      </c>
      <c r="U12" s="10">
        <f>AFC!U12-FC_NE!U12-FC_E!U12</f>
        <v>0</v>
      </c>
      <c r="V12" s="10">
        <f>AFC!V12-FC_NE!V12-FC_E!V12</f>
        <v>0</v>
      </c>
      <c r="W12" s="10">
        <f>AFC!W12-FC_NE!W12-FC_E!W12</f>
        <v>0</v>
      </c>
      <c r="X12" s="10">
        <f>AFC!X12-FC_NE!X12-FC_E!X12</f>
        <v>0</v>
      </c>
    </row>
    <row r="13" spans="1:24" ht="11.25" customHeight="1" x14ac:dyDescent="0.2">
      <c r="A13" s="41" t="s">
        <v>17</v>
      </c>
      <c r="B13" s="9" t="s">
        <v>18</v>
      </c>
      <c r="C13" s="10">
        <f>AFC!C13-FC_NE!C13-FC_E!C13</f>
        <v>-9.9475983006414026E-14</v>
      </c>
      <c r="D13" s="10">
        <f>AFC!D13-FC_NE!D13-FC_E!D13</f>
        <v>8.5984522243620631E-5</v>
      </c>
      <c r="E13" s="10">
        <f>AFC!E13-FC_NE!E13-FC_E!E13</f>
        <v>-0.68073946689621323</v>
      </c>
      <c r="F13" s="10">
        <f>AFC!F13-FC_NE!F13-FC_E!F13</f>
        <v>-0.68056749785048964</v>
      </c>
      <c r="G13" s="10">
        <f>AFC!G13-FC_NE!G13-FC_E!G13</f>
        <v>-0.68082545141923134</v>
      </c>
      <c r="H13" s="10">
        <f>AFC!H13-FC_NE!H13-FC_E!H13</f>
        <v>-3.6237679523765109E-13</v>
      </c>
      <c r="I13" s="10">
        <f>AFC!I13-FC_NE!I13-FC_E!I13</f>
        <v>0</v>
      </c>
      <c r="J13" s="10">
        <f>AFC!J13-FC_NE!J13-FC_E!J13</f>
        <v>-0.68065348237286116</v>
      </c>
      <c r="K13" s="10">
        <f>AFC!K13-FC_NE!K13-FC_E!K13</f>
        <v>-0.68065348237347933</v>
      </c>
      <c r="L13" s="10">
        <f>AFC!L13-FC_NE!L13-FC_E!L13</f>
        <v>3.5882408155885059E-13</v>
      </c>
      <c r="M13" s="10">
        <f>AFC!M13-FC_NE!M13-FC_E!M13</f>
        <v>-0.68082545141906081</v>
      </c>
      <c r="N13" s="10">
        <f>AFC!N13-FC_NE!N13-FC_E!N13</f>
        <v>0.6807394668966964</v>
      </c>
      <c r="O13" s="10">
        <f>AFC!O13-FC_NE!O13-FC_E!O13</f>
        <v>-2.7228718830607122</v>
      </c>
      <c r="P13" s="10">
        <f>AFC!P13-FC_NE!P13-FC_E!P13</f>
        <v>-0.68073946689548848</v>
      </c>
      <c r="Q13" s="10">
        <f>AFC!Q13-FC_NE!Q13-FC_E!Q13</f>
        <v>0.68073946689542097</v>
      </c>
      <c r="R13" s="10">
        <f>AFC!R13-FC_NE!R13-FC_E!R13</f>
        <v>8.5984522314674905E-5</v>
      </c>
      <c r="S13" s="10">
        <f>AFC!S13-FC_NE!S13-FC_E!S13</f>
        <v>-3.4106051316484809E-13</v>
      </c>
      <c r="T13" s="10">
        <f>AFC!T13-FC_NE!T13-FC_E!T13</f>
        <v>8.5984523195747897E-5</v>
      </c>
      <c r="U13" s="10">
        <f>AFC!U13-FC_NE!U13-FC_E!U13</f>
        <v>8.5984522172566358E-5</v>
      </c>
      <c r="V13" s="10">
        <f>AFC!V13-FC_NE!V13-FC_E!V13</f>
        <v>0</v>
      </c>
      <c r="W13" s="10">
        <f>AFC!W13-FC_NE!W13-FC_E!W13</f>
        <v>5.4001247917767614E-13</v>
      </c>
      <c r="X13" s="10">
        <f>AFC!X13-FC_NE!X13-FC_E!X13</f>
        <v>-8.5984523181537043E-5</v>
      </c>
    </row>
    <row r="14" spans="1:24" ht="11.25" customHeight="1" x14ac:dyDescent="0.2">
      <c r="A14" s="41" t="s">
        <v>19</v>
      </c>
      <c r="B14" s="9" t="s">
        <v>20</v>
      </c>
      <c r="C14" s="10">
        <f>AFC!C14-FC_NE!C14-FC_E!C14</f>
        <v>0</v>
      </c>
      <c r="D14" s="10">
        <f>AFC!D14-FC_NE!D14-FC_E!D14</f>
        <v>0</v>
      </c>
      <c r="E14" s="10">
        <f>AFC!E14-FC_NE!E14-FC_E!E14</f>
        <v>0</v>
      </c>
      <c r="F14" s="10">
        <f>AFC!F14-FC_NE!F14-FC_E!F14</f>
        <v>0</v>
      </c>
      <c r="G14" s="10">
        <f>AFC!G14-FC_NE!G14-FC_E!G14</f>
        <v>0</v>
      </c>
      <c r="H14" s="10">
        <f>AFC!H14-FC_NE!H14-FC_E!H14</f>
        <v>0</v>
      </c>
      <c r="I14" s="10">
        <f>AFC!I14-FC_NE!I14-FC_E!I14</f>
        <v>0</v>
      </c>
      <c r="J14" s="10">
        <f>AFC!J14-FC_NE!J14-FC_E!J14</f>
        <v>0</v>
      </c>
      <c r="K14" s="10">
        <f>AFC!K14-FC_NE!K14-FC_E!K14</f>
        <v>0</v>
      </c>
      <c r="L14" s="10">
        <f>AFC!L14-FC_NE!L14-FC_E!L14</f>
        <v>0</v>
      </c>
      <c r="M14" s="10">
        <f>AFC!M14-FC_NE!M14-FC_E!M14</f>
        <v>0</v>
      </c>
      <c r="N14" s="10">
        <f>AFC!N14-FC_NE!N14-FC_E!N14</f>
        <v>0</v>
      </c>
      <c r="O14" s="10">
        <f>AFC!O14-FC_NE!O14-FC_E!O14</f>
        <v>0</v>
      </c>
      <c r="P14" s="10">
        <f>AFC!P14-FC_NE!P14-FC_E!P14</f>
        <v>0</v>
      </c>
      <c r="Q14" s="10">
        <f>AFC!Q14-FC_NE!Q14-FC_E!Q14</f>
        <v>0</v>
      </c>
      <c r="R14" s="10">
        <f>AFC!R14-FC_NE!R14-FC_E!R14</f>
        <v>0</v>
      </c>
      <c r="S14" s="10">
        <f>AFC!S14-FC_NE!S14-FC_E!S14</f>
        <v>0</v>
      </c>
      <c r="T14" s="10">
        <f>AFC!T14-FC_NE!T14-FC_E!T14</f>
        <v>0</v>
      </c>
      <c r="U14" s="10">
        <f>AFC!U14-FC_NE!U14-FC_E!U14</f>
        <v>0</v>
      </c>
      <c r="V14" s="10">
        <f>AFC!V14-FC_NE!V14-FC_E!V14</f>
        <v>0</v>
      </c>
      <c r="W14" s="10">
        <f>AFC!W14-FC_NE!W14-FC_E!W14</f>
        <v>0</v>
      </c>
      <c r="X14" s="10">
        <f>AFC!X14-FC_NE!X14-FC_E!X14</f>
        <v>0</v>
      </c>
    </row>
    <row r="15" spans="1:24" ht="11.25" customHeight="1" x14ac:dyDescent="0.2">
      <c r="A15" s="41" t="s">
        <v>21</v>
      </c>
      <c r="B15" s="9" t="s">
        <v>22</v>
      </c>
      <c r="C15" s="10">
        <f>AFC!C15-FC_NE!C15-FC_E!C15</f>
        <v>1.0007738607050811</v>
      </c>
      <c r="D15" s="10">
        <f>AFC!D15-FC_NE!D15-FC_E!D15</f>
        <v>1.0007738607050669</v>
      </c>
      <c r="E15" s="10">
        <f>AFC!E15-FC_NE!E15-FC_E!E15</f>
        <v>1.0006878761822833</v>
      </c>
      <c r="F15" s="10">
        <f>AFC!F15-FC_NE!F15-FC_E!F15</f>
        <v>0</v>
      </c>
      <c r="G15" s="10">
        <f>AFC!G15-FC_NE!G15-FC_E!G15</f>
        <v>0</v>
      </c>
      <c r="H15" s="10">
        <f>AFC!H15-FC_NE!H15-FC_E!H15</f>
        <v>0</v>
      </c>
      <c r="I15" s="10">
        <f>AFC!I15-FC_NE!I15-FC_E!I15</f>
        <v>1.0006878761822975</v>
      </c>
      <c r="J15" s="10">
        <f>AFC!J15-FC_NE!J15-FC_E!J15</f>
        <v>0</v>
      </c>
      <c r="K15" s="10">
        <f>AFC!K15-FC_NE!K15-FC_E!K15</f>
        <v>1.0006878761822122</v>
      </c>
      <c r="L15" s="10">
        <f>AFC!L15-FC_NE!L15-FC_E!L15</f>
        <v>-4.2632564145606011E-14</v>
      </c>
      <c r="M15" s="10">
        <f>AFC!M15-FC_NE!M15-FC_E!M15</f>
        <v>1.0007738607050669</v>
      </c>
      <c r="N15" s="10">
        <f>AFC!N15-FC_NE!N15-FC_E!N15</f>
        <v>-8.5984522826265675E-5</v>
      </c>
      <c r="O15" s="10">
        <f>AFC!O15-FC_NE!O15-FC_E!O15</f>
        <v>-5.6843418860808015E-14</v>
      </c>
      <c r="P15" s="10">
        <f>AFC!P15-FC_NE!P15-FC_E!P15</f>
        <v>0</v>
      </c>
      <c r="Q15" s="10">
        <f>AFC!Q15-FC_NE!Q15-FC_E!Q15</f>
        <v>0</v>
      </c>
      <c r="R15" s="10">
        <f>AFC!R15-FC_NE!R15-FC_E!R15</f>
        <v>0</v>
      </c>
      <c r="S15" s="10">
        <f>AFC!S15-FC_NE!S15-FC_E!S15</f>
        <v>-1.4210854715202004E-14</v>
      </c>
      <c r="T15" s="10">
        <f>AFC!T15-FC_NE!T15-FC_E!T15</f>
        <v>-8.5984522783633111E-5</v>
      </c>
      <c r="U15" s="10">
        <f>AFC!U15-FC_NE!U15-FC_E!U15</f>
        <v>0</v>
      </c>
      <c r="V15" s="10">
        <f>AFC!V15-FC_NE!V15-FC_E!V15</f>
        <v>1.4210854715202004E-14</v>
      </c>
      <c r="W15" s="10">
        <f>AFC!W15-FC_NE!W15-FC_E!W15</f>
        <v>7.1054273576010019E-15</v>
      </c>
      <c r="X15" s="10">
        <f>AFC!X15-FC_NE!X15-FC_E!X15</f>
        <v>-8.5984522776527683E-5</v>
      </c>
    </row>
    <row r="16" spans="1:24" ht="11.25" customHeight="1" x14ac:dyDescent="0.2">
      <c r="A16" s="41" t="s">
        <v>23</v>
      </c>
      <c r="B16" s="9" t="s">
        <v>24</v>
      </c>
      <c r="C16" s="10">
        <f>AFC!C16-FC_NE!C16-FC_E!C16</f>
        <v>0</v>
      </c>
      <c r="D16" s="10">
        <f>AFC!D16-FC_NE!D16-FC_E!D16</f>
        <v>-8.5984522786297646E-5</v>
      </c>
      <c r="E16" s="10">
        <f>AFC!E16-FC_NE!E16-FC_E!E16</f>
        <v>-8.5984522786297646E-5</v>
      </c>
      <c r="F16" s="10">
        <f>AFC!F16-FC_NE!F16-FC_E!F16</f>
        <v>-0.47773000859845194</v>
      </c>
      <c r="G16" s="10">
        <f>AFC!G16-FC_NE!G16-FC_E!G16</f>
        <v>-0.47773000859845194</v>
      </c>
      <c r="H16" s="10">
        <f>AFC!H16-FC_NE!H16-FC_E!H16</f>
        <v>0</v>
      </c>
      <c r="I16" s="10">
        <f>AFC!I16-FC_NE!I16-FC_E!I16</f>
        <v>0</v>
      </c>
      <c r="J16" s="10">
        <f>AFC!J16-FC_NE!J16-FC_E!J16</f>
        <v>0</v>
      </c>
      <c r="K16" s="10">
        <f>AFC!K16-FC_NE!K16-FC_E!K16</f>
        <v>0</v>
      </c>
      <c r="L16" s="10">
        <f>AFC!L16-FC_NE!L16-FC_E!L16</f>
        <v>0</v>
      </c>
      <c r="M16" s="10">
        <f>AFC!M16-FC_NE!M16-FC_E!M16</f>
        <v>8.5984522783633111E-5</v>
      </c>
      <c r="N16" s="10">
        <f>AFC!N16-FC_NE!N16-FC_E!N16</f>
        <v>0</v>
      </c>
      <c r="O16" s="10">
        <f>AFC!O16-FC_NE!O16-FC_E!O16</f>
        <v>-0.47764402407565854</v>
      </c>
      <c r="P16" s="10">
        <f>AFC!P16-FC_NE!P16-FC_E!P16</f>
        <v>0</v>
      </c>
      <c r="Q16" s="10">
        <f>AFC!Q16-FC_NE!Q16-FC_E!Q16</f>
        <v>0.47764402407566919</v>
      </c>
      <c r="R16" s="10">
        <f>AFC!R16-FC_NE!R16-FC_E!R16</f>
        <v>-5.1590713671423316E-4</v>
      </c>
      <c r="S16" s="10">
        <f>AFC!S16-FC_NE!S16-FC_E!S16</f>
        <v>8.5984522787185824E-5</v>
      </c>
      <c r="T16" s="10">
        <f>AFC!T16-FC_NE!T16-FC_E!T16</f>
        <v>-8.5984522783633111E-5</v>
      </c>
      <c r="U16" s="10">
        <f>AFC!U16-FC_NE!U16-FC_E!U16</f>
        <v>0</v>
      </c>
      <c r="V16" s="10">
        <f>AFC!V16-FC_NE!V16-FC_E!V16</f>
        <v>0</v>
      </c>
      <c r="W16" s="10">
        <f>AFC!W16-FC_NE!W16-FC_E!W16</f>
        <v>-8.5984522786297646E-5</v>
      </c>
      <c r="X16" s="10">
        <f>AFC!X16-FC_NE!X16-FC_E!X16</f>
        <v>4.2992261392971187E-4</v>
      </c>
    </row>
    <row r="17" spans="1:24" ht="11.25" customHeight="1" x14ac:dyDescent="0.2">
      <c r="A17" s="35" t="s">
        <v>25</v>
      </c>
      <c r="B17" s="36" t="s">
        <v>26</v>
      </c>
      <c r="C17" s="37">
        <f t="shared" ref="C17:W17" si="10">SUM(C18:C21)</f>
        <v>8.5984522712578837E-5</v>
      </c>
      <c r="D17" s="37">
        <f t="shared" si="10"/>
        <v>-2.3903697334588969E-2</v>
      </c>
      <c r="E17" s="37">
        <f t="shared" si="10"/>
        <v>2.3817712811833758E-2</v>
      </c>
      <c r="F17" s="37">
        <f t="shared" si="10"/>
        <v>0</v>
      </c>
      <c r="G17" s="37">
        <f t="shared" si="10"/>
        <v>-2.3903697334503704E-2</v>
      </c>
      <c r="H17" s="37">
        <f t="shared" si="10"/>
        <v>-8.5984522470994307E-5</v>
      </c>
      <c r="I17" s="37">
        <f t="shared" si="10"/>
        <v>-8.5984522712578837E-5</v>
      </c>
      <c r="J17" s="37">
        <f t="shared" si="10"/>
        <v>2.1324161650895235E-2</v>
      </c>
      <c r="K17" s="37">
        <f t="shared" si="10"/>
        <v>0</v>
      </c>
      <c r="L17" s="37">
        <f t="shared" si="10"/>
        <v>-2.4075666379985705E-3</v>
      </c>
      <c r="M17" s="37">
        <f t="shared" si="10"/>
        <v>-2.1582115219231923E-2</v>
      </c>
      <c r="N17" s="37">
        <f t="shared" si="10"/>
        <v>8.5984522783633111E-5</v>
      </c>
      <c r="O17" s="37">
        <f t="shared" si="10"/>
        <v>2.390369733477371E-2</v>
      </c>
      <c r="P17" s="37">
        <f t="shared" si="10"/>
        <v>-4.5399828031079892E-2</v>
      </c>
      <c r="Q17" s="37">
        <f t="shared" si="10"/>
        <v>-1.7196904575200733E-4</v>
      </c>
      <c r="R17" s="37">
        <f t="shared" si="10"/>
        <v>-7.815970093361102E-14</v>
      </c>
      <c r="S17" s="37">
        <f t="shared" si="10"/>
        <v>-1.7196904545357938E-4</v>
      </c>
      <c r="T17" s="37">
        <f t="shared" si="10"/>
        <v>-8.5984522684157128E-5</v>
      </c>
      <c r="U17" s="37">
        <f t="shared" si="10"/>
        <v>-1.7196904559568793E-4</v>
      </c>
      <c r="V17" s="37">
        <f t="shared" si="10"/>
        <v>1.7196904570937477E-4</v>
      </c>
      <c r="W17" s="37">
        <f t="shared" si="10"/>
        <v>-8.5984522797843965E-5</v>
      </c>
      <c r="X17" s="37">
        <f t="shared" ref="X17" si="11">SUM(X18:X21)</f>
        <v>-8.5984522712578837E-5</v>
      </c>
    </row>
    <row r="18" spans="1:24" ht="11.25" customHeight="1" x14ac:dyDescent="0.2">
      <c r="A18" s="42" t="s">
        <v>27</v>
      </c>
      <c r="B18" s="9" t="s">
        <v>28</v>
      </c>
      <c r="C18" s="10">
        <f>AFC!C18-FC_NE!C18-FC_E!C18</f>
        <v>0</v>
      </c>
      <c r="D18" s="10">
        <f>AFC!D18-FC_NE!D18-FC_E!D18</f>
        <v>0</v>
      </c>
      <c r="E18" s="10">
        <f>AFC!E18-FC_NE!E18-FC_E!E18</f>
        <v>0</v>
      </c>
      <c r="F18" s="10">
        <f>AFC!F18-FC_NE!F18-FC_E!F18</f>
        <v>0</v>
      </c>
      <c r="G18" s="10">
        <f>AFC!G18-FC_NE!G18-FC_E!G18</f>
        <v>0</v>
      </c>
      <c r="H18" s="10">
        <f>AFC!H18-FC_NE!H18-FC_E!H18</f>
        <v>0</v>
      </c>
      <c r="I18" s="10">
        <f>AFC!I18-FC_NE!I18-FC_E!I18</f>
        <v>0</v>
      </c>
      <c r="J18" s="10">
        <f>AFC!J18-FC_NE!J18-FC_E!J18</f>
        <v>0</v>
      </c>
      <c r="K18" s="10">
        <f>AFC!K18-FC_NE!K18-FC_E!K18</f>
        <v>0</v>
      </c>
      <c r="L18" s="10">
        <f>AFC!L18-FC_NE!L18-FC_E!L18</f>
        <v>0</v>
      </c>
      <c r="M18" s="10">
        <f>AFC!M18-FC_NE!M18-FC_E!M18</f>
        <v>0</v>
      </c>
      <c r="N18" s="10">
        <f>AFC!N18-FC_NE!N18-FC_E!N18</f>
        <v>0</v>
      </c>
      <c r="O18" s="10">
        <f>AFC!O18-FC_NE!O18-FC_E!O18</f>
        <v>0</v>
      </c>
      <c r="P18" s="10">
        <f>AFC!P18-FC_NE!P18-FC_E!P18</f>
        <v>0</v>
      </c>
      <c r="Q18" s="10">
        <f>AFC!Q18-FC_NE!Q18-FC_E!Q18</f>
        <v>0</v>
      </c>
      <c r="R18" s="10">
        <f>AFC!R18-FC_NE!R18-FC_E!R18</f>
        <v>0</v>
      </c>
      <c r="S18" s="10">
        <f>AFC!S18-FC_NE!S18-FC_E!S18</f>
        <v>0</v>
      </c>
      <c r="T18" s="10">
        <f>AFC!T18-FC_NE!T18-FC_E!T18</f>
        <v>0</v>
      </c>
      <c r="U18" s="10">
        <f>AFC!U18-FC_NE!U18-FC_E!U18</f>
        <v>0</v>
      </c>
      <c r="V18" s="10">
        <f>AFC!V18-FC_NE!V18-FC_E!V18</f>
        <v>0</v>
      </c>
      <c r="W18" s="10">
        <f>AFC!W18-FC_NE!W18-FC_E!W18</f>
        <v>0</v>
      </c>
      <c r="X18" s="10">
        <f>AFC!X18-FC_NE!X18-FC_E!X18</f>
        <v>0</v>
      </c>
    </row>
    <row r="19" spans="1:24" ht="11.25" customHeight="1" x14ac:dyDescent="0.2">
      <c r="A19" s="42" t="s">
        <v>29</v>
      </c>
      <c r="B19" s="9" t="s">
        <v>30</v>
      </c>
      <c r="C19" s="10">
        <f>AFC!C19-FC_NE!C19-FC_E!C19</f>
        <v>0</v>
      </c>
      <c r="D19" s="10">
        <f>AFC!D19-FC_NE!D19-FC_E!D19</f>
        <v>0</v>
      </c>
      <c r="E19" s="10">
        <f>AFC!E19-FC_NE!E19-FC_E!E19</f>
        <v>0</v>
      </c>
      <c r="F19" s="10">
        <f>AFC!F19-FC_NE!F19-FC_E!F19</f>
        <v>0</v>
      </c>
      <c r="G19" s="10">
        <f>AFC!G19-FC_NE!G19-FC_E!G19</f>
        <v>0</v>
      </c>
      <c r="H19" s="10">
        <f>AFC!H19-FC_NE!H19-FC_E!H19</f>
        <v>-8.5984522684157128E-5</v>
      </c>
      <c r="I19" s="10">
        <f>AFC!I19-FC_NE!I19-FC_E!I19</f>
        <v>-8.5984522712578837E-5</v>
      </c>
      <c r="J19" s="10">
        <f>AFC!J19-FC_NE!J19-FC_E!J19</f>
        <v>2.1496130696533555E-2</v>
      </c>
      <c r="K19" s="10">
        <f>AFC!K19-FC_NE!K19-FC_E!K19</f>
        <v>0</v>
      </c>
      <c r="L19" s="10">
        <f>AFC!L19-FC_NE!L19-FC_E!L19</f>
        <v>2.1496130696505134E-2</v>
      </c>
      <c r="M19" s="10">
        <f>AFC!M19-FC_NE!M19-FC_E!M19</f>
        <v>-2.1496130696391447E-2</v>
      </c>
      <c r="N19" s="10">
        <f>AFC!N19-FC_NE!N19-FC_E!N19</f>
        <v>0</v>
      </c>
      <c r="O19" s="10">
        <f>AFC!O19-FC_NE!O19-FC_E!O19</f>
        <v>1.1368683772161603E-13</v>
      </c>
      <c r="P19" s="10">
        <f>AFC!P19-FC_NE!P19-FC_E!P19</f>
        <v>-2.1496130696519344E-2</v>
      </c>
      <c r="Q19" s="10">
        <f>AFC!Q19-FC_NE!Q19-FC_E!Q19</f>
        <v>-8.5984522854687384E-5</v>
      </c>
      <c r="R19" s="10">
        <f>AFC!R19-FC_NE!R19-FC_E!R19</f>
        <v>0</v>
      </c>
      <c r="S19" s="10">
        <f>AFC!S19-FC_NE!S19-FC_E!S19</f>
        <v>-8.5984522684157128E-5</v>
      </c>
      <c r="T19" s="10">
        <f>AFC!T19-FC_NE!T19-FC_E!T19</f>
        <v>0</v>
      </c>
      <c r="U19" s="10">
        <f>AFC!U19-FC_NE!U19-FC_E!U19</f>
        <v>0</v>
      </c>
      <c r="V19" s="10">
        <f>AFC!V19-FC_NE!V19-FC_E!V19</f>
        <v>8.5984522826265675E-5</v>
      </c>
      <c r="W19" s="10">
        <f>AFC!W19-FC_NE!W19-FC_E!W19</f>
        <v>-8.5984522797843965E-5</v>
      </c>
      <c r="X19" s="10">
        <f>AFC!X19-FC_NE!X19-FC_E!X19</f>
        <v>-1.7196904556726622E-4</v>
      </c>
    </row>
    <row r="20" spans="1:24" ht="11.25" customHeight="1" x14ac:dyDescent="0.2">
      <c r="A20" s="42" t="s">
        <v>31</v>
      </c>
      <c r="B20" s="9" t="s">
        <v>32</v>
      </c>
      <c r="C20" s="10">
        <f>AFC!C20-FC_NE!C20-FC_E!C20</f>
        <v>8.5984522712578837E-5</v>
      </c>
      <c r="D20" s="10">
        <f>AFC!D20-FC_NE!D20-FC_E!D20</f>
        <v>-2.3903697334588969E-2</v>
      </c>
      <c r="E20" s="10">
        <f>AFC!E20-FC_NE!E20-FC_E!E20</f>
        <v>2.3817712811833758E-2</v>
      </c>
      <c r="F20" s="10">
        <f>AFC!F20-FC_NE!F20-FC_E!F20</f>
        <v>0</v>
      </c>
      <c r="G20" s="10">
        <f>AFC!G20-FC_NE!G20-FC_E!G20</f>
        <v>-2.3903697334503704E-2</v>
      </c>
      <c r="H20" s="10">
        <f>AFC!H20-FC_NE!H20-FC_E!H20</f>
        <v>2.1316282072803006E-13</v>
      </c>
      <c r="I20" s="10">
        <f>AFC!I20-FC_NE!I20-FC_E!I20</f>
        <v>0</v>
      </c>
      <c r="J20" s="10">
        <f>AFC!J20-FC_NE!J20-FC_E!J20</f>
        <v>-1.7196904563832049E-4</v>
      </c>
      <c r="K20" s="10">
        <f>AFC!K20-FC_NE!K20-FC_E!K20</f>
        <v>0</v>
      </c>
      <c r="L20" s="10">
        <f>AFC!L20-FC_NE!L20-FC_E!L20</f>
        <v>-2.3903697334503704E-2</v>
      </c>
      <c r="M20" s="10">
        <f>AFC!M20-FC_NE!M20-FC_E!M20</f>
        <v>-8.5984522840476529E-5</v>
      </c>
      <c r="N20" s="10">
        <f>AFC!N20-FC_NE!N20-FC_E!N20</f>
        <v>8.5984522783633111E-5</v>
      </c>
      <c r="O20" s="10">
        <f>AFC!O20-FC_NE!O20-FC_E!O20</f>
        <v>2.3903697334660023E-2</v>
      </c>
      <c r="P20" s="10">
        <f>AFC!P20-FC_NE!P20-FC_E!P20</f>
        <v>-2.3903697334560547E-2</v>
      </c>
      <c r="Q20" s="10">
        <f>AFC!Q20-FC_NE!Q20-FC_E!Q20</f>
        <v>-8.5984522897319948E-5</v>
      </c>
      <c r="R20" s="10">
        <f>AFC!R20-FC_NE!R20-FC_E!R20</f>
        <v>-7.815970093361102E-14</v>
      </c>
      <c r="S20" s="10">
        <f>AFC!S20-FC_NE!S20-FC_E!S20</f>
        <v>-8.5984522769422256E-5</v>
      </c>
      <c r="T20" s="10">
        <f>AFC!T20-FC_NE!T20-FC_E!T20</f>
        <v>-8.5984522684157128E-5</v>
      </c>
      <c r="U20" s="10">
        <f>AFC!U20-FC_NE!U20-FC_E!U20</f>
        <v>-1.7196904559568793E-4</v>
      </c>
      <c r="V20" s="10">
        <f>AFC!V20-FC_NE!V20-FC_E!V20</f>
        <v>8.5984522883109094E-5</v>
      </c>
      <c r="W20" s="10">
        <f>AFC!W20-FC_NE!W20-FC_E!W20</f>
        <v>0</v>
      </c>
      <c r="X20" s="10">
        <f>AFC!X20-FC_NE!X20-FC_E!X20</f>
        <v>8.5984522854687384E-5</v>
      </c>
    </row>
    <row r="21" spans="1:24" ht="11.25" customHeight="1" x14ac:dyDescent="0.2">
      <c r="A21" s="42" t="s">
        <v>33</v>
      </c>
      <c r="B21" s="9" t="s">
        <v>34</v>
      </c>
      <c r="C21" s="10">
        <f>AFC!C21-FC_NE!C21-FC_E!C21</f>
        <v>0</v>
      </c>
      <c r="D21" s="10">
        <f>AFC!D21-FC_NE!D21-FC_E!D21</f>
        <v>0</v>
      </c>
      <c r="E21" s="10">
        <f>AFC!E21-FC_NE!E21-FC_E!E21</f>
        <v>0</v>
      </c>
      <c r="F21" s="10">
        <f>AFC!F21-FC_NE!F21-FC_E!F21</f>
        <v>0</v>
      </c>
      <c r="G21" s="10">
        <f>AFC!G21-FC_NE!G21-FC_E!G21</f>
        <v>0</v>
      </c>
      <c r="H21" s="10">
        <f>AFC!H21-FC_NE!H21-FC_E!H21</f>
        <v>0</v>
      </c>
      <c r="I21" s="10">
        <f>AFC!I21-FC_NE!I21-FC_E!I21</f>
        <v>0</v>
      </c>
      <c r="J21" s="10">
        <f>AFC!J21-FC_NE!J21-FC_E!J21</f>
        <v>0</v>
      </c>
      <c r="K21" s="10">
        <f>AFC!K21-FC_NE!K21-FC_E!K21</f>
        <v>0</v>
      </c>
      <c r="L21" s="10">
        <f>AFC!L21-FC_NE!L21-FC_E!L21</f>
        <v>0</v>
      </c>
      <c r="M21" s="10">
        <f>AFC!M21-FC_NE!M21-FC_E!M21</f>
        <v>0</v>
      </c>
      <c r="N21" s="10">
        <f>AFC!N21-FC_NE!N21-FC_E!N21</f>
        <v>0</v>
      </c>
      <c r="O21" s="10">
        <f>AFC!O21-FC_NE!O21-FC_E!O21</f>
        <v>0</v>
      </c>
      <c r="P21" s="10">
        <f>AFC!P21-FC_NE!P21-FC_E!P21</f>
        <v>0</v>
      </c>
      <c r="Q21" s="10">
        <f>AFC!Q21-FC_NE!Q21-FC_E!Q21</f>
        <v>0</v>
      </c>
      <c r="R21" s="10">
        <f>AFC!R21-FC_NE!R21-FC_E!R21</f>
        <v>0</v>
      </c>
      <c r="S21" s="10">
        <f>AFC!S21-FC_NE!S21-FC_E!S21</f>
        <v>0</v>
      </c>
      <c r="T21" s="10">
        <f>AFC!T21-FC_NE!T21-FC_E!T21</f>
        <v>0</v>
      </c>
      <c r="U21" s="10">
        <f>AFC!U21-FC_NE!U21-FC_E!U21</f>
        <v>0</v>
      </c>
      <c r="V21" s="10">
        <f>AFC!V21-FC_NE!V21-FC_E!V21</f>
        <v>0</v>
      </c>
      <c r="W21" s="10">
        <f>AFC!W21-FC_NE!W21-FC_E!W21</f>
        <v>0</v>
      </c>
      <c r="X21" s="10">
        <f>AFC!X21-FC_NE!X21-FC_E!X21</f>
        <v>0</v>
      </c>
    </row>
    <row r="22" spans="1:24" ht="11.25" customHeight="1" x14ac:dyDescent="0.2">
      <c r="A22" s="35" t="s">
        <v>35</v>
      </c>
      <c r="B22" s="36" t="s">
        <v>36</v>
      </c>
      <c r="C22" s="37">
        <f t="shared" ref="C22:W22" si="12">SUM(C23:C24)</f>
        <v>0</v>
      </c>
      <c r="D22" s="37">
        <f t="shared" si="12"/>
        <v>0</v>
      </c>
      <c r="E22" s="37">
        <f t="shared" si="12"/>
        <v>0</v>
      </c>
      <c r="F22" s="37">
        <f t="shared" si="12"/>
        <v>0</v>
      </c>
      <c r="G22" s="37">
        <f t="shared" si="12"/>
        <v>0</v>
      </c>
      <c r="H22" s="37">
        <f t="shared" si="12"/>
        <v>0</v>
      </c>
      <c r="I22" s="37">
        <f t="shared" si="12"/>
        <v>0</v>
      </c>
      <c r="J22" s="37">
        <f t="shared" si="12"/>
        <v>0</v>
      </c>
      <c r="K22" s="37">
        <f t="shared" si="12"/>
        <v>0</v>
      </c>
      <c r="L22" s="37">
        <f t="shared" si="12"/>
        <v>0</v>
      </c>
      <c r="M22" s="37">
        <f t="shared" si="12"/>
        <v>0</v>
      </c>
      <c r="N22" s="37">
        <f t="shared" si="12"/>
        <v>0</v>
      </c>
      <c r="O22" s="37">
        <f t="shared" si="12"/>
        <v>0</v>
      </c>
      <c r="P22" s="37">
        <f t="shared" si="12"/>
        <v>0</v>
      </c>
      <c r="Q22" s="37">
        <f t="shared" si="12"/>
        <v>0</v>
      </c>
      <c r="R22" s="37">
        <f t="shared" si="12"/>
        <v>0</v>
      </c>
      <c r="S22" s="37">
        <f t="shared" si="12"/>
        <v>0</v>
      </c>
      <c r="T22" s="37">
        <f t="shared" si="12"/>
        <v>0</v>
      </c>
      <c r="U22" s="37">
        <f t="shared" si="12"/>
        <v>0</v>
      </c>
      <c r="V22" s="37">
        <f t="shared" si="12"/>
        <v>0</v>
      </c>
      <c r="W22" s="37">
        <f t="shared" si="12"/>
        <v>0</v>
      </c>
      <c r="X22" s="37">
        <f t="shared" ref="X22" si="13">SUM(X23:X24)</f>
        <v>0</v>
      </c>
    </row>
    <row r="23" spans="1:24" ht="11.25" customHeight="1" x14ac:dyDescent="0.2">
      <c r="A23" s="42" t="s">
        <v>37</v>
      </c>
      <c r="B23" s="9" t="s">
        <v>38</v>
      </c>
      <c r="C23" s="10">
        <f>AFC!C23-FC_NE!C23-FC_E!C23</f>
        <v>0</v>
      </c>
      <c r="D23" s="10">
        <f>AFC!D23-FC_NE!D23-FC_E!D23</f>
        <v>0</v>
      </c>
      <c r="E23" s="10">
        <f>AFC!E23-FC_NE!E23-FC_E!E23</f>
        <v>0</v>
      </c>
      <c r="F23" s="10">
        <f>AFC!F23-FC_NE!F23-FC_E!F23</f>
        <v>0</v>
      </c>
      <c r="G23" s="10">
        <f>AFC!G23-FC_NE!G23-FC_E!G23</f>
        <v>0</v>
      </c>
      <c r="H23" s="10">
        <f>AFC!H23-FC_NE!H23-FC_E!H23</f>
        <v>0</v>
      </c>
      <c r="I23" s="10">
        <f>AFC!I23-FC_NE!I23-FC_E!I23</f>
        <v>0</v>
      </c>
      <c r="J23" s="10">
        <f>AFC!J23-FC_NE!J23-FC_E!J23</f>
        <v>0</v>
      </c>
      <c r="K23" s="10">
        <f>AFC!K23-FC_NE!K23-FC_E!K23</f>
        <v>0</v>
      </c>
      <c r="L23" s="10">
        <f>AFC!L23-FC_NE!L23-FC_E!L23</f>
        <v>0</v>
      </c>
      <c r="M23" s="10">
        <f>AFC!M23-FC_NE!M23-FC_E!M23</f>
        <v>0</v>
      </c>
      <c r="N23" s="10">
        <f>AFC!N23-FC_NE!N23-FC_E!N23</f>
        <v>0</v>
      </c>
      <c r="O23" s="10">
        <f>AFC!O23-FC_NE!O23-FC_E!O23</f>
        <v>0</v>
      </c>
      <c r="P23" s="10">
        <f>AFC!P23-FC_NE!P23-FC_E!P23</f>
        <v>0</v>
      </c>
      <c r="Q23" s="10">
        <f>AFC!Q23-FC_NE!Q23-FC_E!Q23</f>
        <v>0</v>
      </c>
      <c r="R23" s="10">
        <f>AFC!R23-FC_NE!R23-FC_E!R23</f>
        <v>0</v>
      </c>
      <c r="S23" s="10">
        <f>AFC!S23-FC_NE!S23-FC_E!S23</f>
        <v>0</v>
      </c>
      <c r="T23" s="10">
        <f>AFC!T23-FC_NE!T23-FC_E!T23</f>
        <v>0</v>
      </c>
      <c r="U23" s="10">
        <f>AFC!U23-FC_NE!U23-FC_E!U23</f>
        <v>0</v>
      </c>
      <c r="V23" s="10">
        <f>AFC!V23-FC_NE!V23-FC_E!V23</f>
        <v>0</v>
      </c>
      <c r="W23" s="10">
        <f>AFC!W23-FC_NE!W23-FC_E!W23</f>
        <v>0</v>
      </c>
      <c r="X23" s="10">
        <f>AFC!X23-FC_NE!X23-FC_E!X23</f>
        <v>0</v>
      </c>
    </row>
    <row r="24" spans="1:24" ht="11.25" customHeight="1" x14ac:dyDescent="0.2">
      <c r="A24" s="42" t="s">
        <v>39</v>
      </c>
      <c r="B24" s="9" t="s">
        <v>40</v>
      </c>
      <c r="C24" s="10">
        <f>AFC!C24-FC_NE!C24-FC_E!C24</f>
        <v>0</v>
      </c>
      <c r="D24" s="10">
        <f>AFC!D24-FC_NE!D24-FC_E!D24</f>
        <v>0</v>
      </c>
      <c r="E24" s="10">
        <f>AFC!E24-FC_NE!E24-FC_E!E24</f>
        <v>0</v>
      </c>
      <c r="F24" s="10">
        <f>AFC!F24-FC_NE!F24-FC_E!F24</f>
        <v>0</v>
      </c>
      <c r="G24" s="10">
        <f>AFC!G24-FC_NE!G24-FC_E!G24</f>
        <v>0</v>
      </c>
      <c r="H24" s="10">
        <f>AFC!H24-FC_NE!H24-FC_E!H24</f>
        <v>0</v>
      </c>
      <c r="I24" s="10">
        <f>AFC!I24-FC_NE!I24-FC_E!I24</f>
        <v>0</v>
      </c>
      <c r="J24" s="10">
        <f>AFC!J24-FC_NE!J24-FC_E!J24</f>
        <v>0</v>
      </c>
      <c r="K24" s="10">
        <f>AFC!K24-FC_NE!K24-FC_E!K24</f>
        <v>0</v>
      </c>
      <c r="L24" s="10">
        <f>AFC!L24-FC_NE!L24-FC_E!L24</f>
        <v>0</v>
      </c>
      <c r="M24" s="10">
        <f>AFC!M24-FC_NE!M24-FC_E!M24</f>
        <v>0</v>
      </c>
      <c r="N24" s="10">
        <f>AFC!N24-FC_NE!N24-FC_E!N24</f>
        <v>0</v>
      </c>
      <c r="O24" s="10">
        <f>AFC!O24-FC_NE!O24-FC_E!O24</f>
        <v>0</v>
      </c>
      <c r="P24" s="10">
        <f>AFC!P24-FC_NE!P24-FC_E!P24</f>
        <v>0</v>
      </c>
      <c r="Q24" s="10">
        <f>AFC!Q24-FC_NE!Q24-FC_E!Q24</f>
        <v>0</v>
      </c>
      <c r="R24" s="10">
        <f>AFC!R24-FC_NE!R24-FC_E!R24</f>
        <v>0</v>
      </c>
      <c r="S24" s="10">
        <f>AFC!S24-FC_NE!S24-FC_E!S24</f>
        <v>0</v>
      </c>
      <c r="T24" s="10">
        <f>AFC!T24-FC_NE!T24-FC_E!T24</f>
        <v>0</v>
      </c>
      <c r="U24" s="10">
        <f>AFC!U24-FC_NE!U24-FC_E!U24</f>
        <v>0</v>
      </c>
      <c r="V24" s="10">
        <f>AFC!V24-FC_NE!V24-FC_E!V24</f>
        <v>0</v>
      </c>
      <c r="W24" s="10">
        <f>AFC!W24-FC_NE!W24-FC_E!W24</f>
        <v>0</v>
      </c>
      <c r="X24" s="10">
        <f>AFC!X24-FC_NE!X24-FC_E!X24</f>
        <v>0</v>
      </c>
    </row>
    <row r="25" spans="1:24" ht="11.25" customHeight="1" x14ac:dyDescent="0.2">
      <c r="A25" s="35" t="s">
        <v>41</v>
      </c>
      <c r="B25" s="36" t="s">
        <v>42</v>
      </c>
      <c r="C25" s="37">
        <f>AFC!C25-FC_NE!C25-FC_E!C25</f>
        <v>0</v>
      </c>
      <c r="D25" s="37">
        <f>AFC!D25-FC_NE!D25-FC_E!D25</f>
        <v>0</v>
      </c>
      <c r="E25" s="37">
        <f>AFC!E25-FC_NE!E25-FC_E!E25</f>
        <v>0</v>
      </c>
      <c r="F25" s="37">
        <f>AFC!F25-FC_NE!F25-FC_E!F25</f>
        <v>0</v>
      </c>
      <c r="G25" s="37">
        <f>AFC!G25-FC_NE!G25-FC_E!G25</f>
        <v>0</v>
      </c>
      <c r="H25" s="37">
        <f>AFC!H25-FC_NE!H25-FC_E!H25</f>
        <v>0</v>
      </c>
      <c r="I25" s="37">
        <f>AFC!I25-FC_NE!I25-FC_E!I25</f>
        <v>0</v>
      </c>
      <c r="J25" s="37">
        <f>AFC!J25-FC_NE!J25-FC_E!J25</f>
        <v>0</v>
      </c>
      <c r="K25" s="37">
        <f>AFC!K25-FC_NE!K25-FC_E!K25</f>
        <v>0</v>
      </c>
      <c r="L25" s="37">
        <f>AFC!L25-FC_NE!L25-FC_E!L25</f>
        <v>0</v>
      </c>
      <c r="M25" s="37">
        <f>AFC!M25-FC_NE!M25-FC_E!M25</f>
        <v>0</v>
      </c>
      <c r="N25" s="37">
        <f>AFC!N25-FC_NE!N25-FC_E!N25</f>
        <v>0</v>
      </c>
      <c r="O25" s="37">
        <f>AFC!O25-FC_NE!O25-FC_E!O25</f>
        <v>0</v>
      </c>
      <c r="P25" s="37">
        <f>AFC!P25-FC_NE!P25-FC_E!P25</f>
        <v>0</v>
      </c>
      <c r="Q25" s="37">
        <f>AFC!Q25-FC_NE!Q25-FC_E!Q25</f>
        <v>0</v>
      </c>
      <c r="R25" s="37">
        <f>AFC!R25-FC_NE!R25-FC_E!R25</f>
        <v>0</v>
      </c>
      <c r="S25" s="37">
        <f>AFC!S25-FC_NE!S25-FC_E!S25</f>
        <v>0</v>
      </c>
      <c r="T25" s="37">
        <f>AFC!T25-FC_NE!T25-FC_E!T25</f>
        <v>0</v>
      </c>
      <c r="U25" s="37">
        <f>AFC!U25-FC_NE!U25-FC_E!U25</f>
        <v>0</v>
      </c>
      <c r="V25" s="37">
        <f>AFC!V25-FC_NE!V25-FC_E!V25</f>
        <v>0</v>
      </c>
      <c r="W25" s="37">
        <f>AFC!W25-FC_NE!W25-FC_E!W25</f>
        <v>0</v>
      </c>
      <c r="X25" s="37">
        <f>AFC!X25-FC_NE!X25-FC_E!X25</f>
        <v>0</v>
      </c>
    </row>
    <row r="26" spans="1:24" ht="11.25" customHeight="1" x14ac:dyDescent="0.2">
      <c r="A26" s="35" t="s">
        <v>43</v>
      </c>
      <c r="B26" s="36" t="s">
        <v>44</v>
      </c>
      <c r="C26" s="37">
        <f t="shared" ref="C26:W26" si="14">SUM(C27,C33)</f>
        <v>-272.25614789339153</v>
      </c>
      <c r="D26" s="37">
        <f t="shared" si="14"/>
        <v>-174.6790197764355</v>
      </c>
      <c r="E26" s="37">
        <f t="shared" si="14"/>
        <v>-348.4910576096305</v>
      </c>
      <c r="F26" s="37">
        <f t="shared" si="14"/>
        <v>-172.78667239894807</v>
      </c>
      <c r="G26" s="37">
        <f t="shared" si="14"/>
        <v>-344.0822012037786</v>
      </c>
      <c r="H26" s="37">
        <f t="shared" si="14"/>
        <v>-458.36620808256828</v>
      </c>
      <c r="I26" s="37">
        <f t="shared" si="14"/>
        <v>-377.16337059329629</v>
      </c>
      <c r="J26" s="37">
        <f t="shared" si="14"/>
        <v>-252.15159071364616</v>
      </c>
      <c r="K26" s="37">
        <f t="shared" si="14"/>
        <v>-333.46457437662536</v>
      </c>
      <c r="L26" s="37">
        <f t="shared" si="14"/>
        <v>-383.91238177127195</v>
      </c>
      <c r="M26" s="37">
        <f t="shared" si="14"/>
        <v>-416.63465176266089</v>
      </c>
      <c r="N26" s="37">
        <f t="shared" si="14"/>
        <v>-509.69355116079004</v>
      </c>
      <c r="O26" s="37">
        <f t="shared" si="14"/>
        <v>-594.70791057610222</v>
      </c>
      <c r="P26" s="37">
        <f t="shared" si="14"/>
        <v>-106.24840928634336</v>
      </c>
      <c r="Q26" s="37">
        <f t="shared" si="14"/>
        <v>-68.71349957007908</v>
      </c>
      <c r="R26" s="37">
        <f t="shared" si="14"/>
        <v>-4904.6375752364647</v>
      </c>
      <c r="S26" s="37">
        <f t="shared" si="14"/>
        <v>-2353.2548581255533</v>
      </c>
      <c r="T26" s="37">
        <f t="shared" si="14"/>
        <v>-4024.2756663800483</v>
      </c>
      <c r="U26" s="37">
        <f t="shared" si="14"/>
        <v>-6266.9376612210117</v>
      </c>
      <c r="V26" s="37">
        <f t="shared" si="14"/>
        <v>78.928116938948321</v>
      </c>
      <c r="W26" s="37">
        <f t="shared" si="14"/>
        <v>35.983319002577744</v>
      </c>
      <c r="X26" s="37">
        <f t="shared" ref="X26" si="15">SUM(X27,X33)</f>
        <v>108.48710232159479</v>
      </c>
    </row>
    <row r="27" spans="1:24" ht="11.25" customHeight="1" x14ac:dyDescent="0.2">
      <c r="A27" s="27" t="s">
        <v>347</v>
      </c>
      <c r="B27" s="28" t="s">
        <v>348</v>
      </c>
      <c r="C27" s="29">
        <f t="shared" ref="C27:W27" si="16">SUM(C28:C32)</f>
        <v>-43.087618228726029</v>
      </c>
      <c r="D27" s="29">
        <f t="shared" si="16"/>
        <v>-52.546001719682181</v>
      </c>
      <c r="E27" s="29">
        <f t="shared" si="16"/>
        <v>-86.462338779011475</v>
      </c>
      <c r="F27" s="29">
        <f t="shared" si="16"/>
        <v>-136.90670679275848</v>
      </c>
      <c r="G27" s="29">
        <f t="shared" si="16"/>
        <v>-199.96113499570356</v>
      </c>
      <c r="H27" s="29">
        <f t="shared" si="16"/>
        <v>-291.10541702495004</v>
      </c>
      <c r="I27" s="29">
        <f t="shared" si="16"/>
        <v>-262.73026655201613</v>
      </c>
      <c r="J27" s="29">
        <f t="shared" si="16"/>
        <v>-167.38349097160369</v>
      </c>
      <c r="K27" s="29">
        <f t="shared" si="16"/>
        <v>-258.52674118658706</v>
      </c>
      <c r="L27" s="29">
        <f t="shared" si="16"/>
        <v>-221.74462596732025</v>
      </c>
      <c r="M27" s="29">
        <f t="shared" si="16"/>
        <v>-273.23998280309502</v>
      </c>
      <c r="N27" s="29">
        <f t="shared" si="16"/>
        <v>-242.47618228719585</v>
      </c>
      <c r="O27" s="29">
        <f t="shared" si="16"/>
        <v>-320.53009458298317</v>
      </c>
      <c r="P27" s="29">
        <f t="shared" si="16"/>
        <v>-378.33284608771879</v>
      </c>
      <c r="Q27" s="29">
        <f t="shared" si="16"/>
        <v>-368.87360275149865</v>
      </c>
      <c r="R27" s="29">
        <f t="shared" si="16"/>
        <v>-4904.8717970765429</v>
      </c>
      <c r="S27" s="29">
        <f t="shared" si="16"/>
        <v>-2353.2983662940696</v>
      </c>
      <c r="T27" s="29">
        <f t="shared" si="16"/>
        <v>-4024.3711092003437</v>
      </c>
      <c r="U27" s="29">
        <f t="shared" si="16"/>
        <v>-6267.0436801375836</v>
      </c>
      <c r="V27" s="29">
        <f t="shared" si="16"/>
        <v>79.297506448851095</v>
      </c>
      <c r="W27" s="29">
        <f t="shared" si="16"/>
        <v>36.29337919175083</v>
      </c>
      <c r="X27" s="29">
        <f t="shared" ref="X27" si="17">SUM(X28:X32)</f>
        <v>108.76294067067909</v>
      </c>
    </row>
    <row r="28" spans="1:24" ht="11.25" customHeight="1" x14ac:dyDescent="0.2">
      <c r="A28" s="41" t="s">
        <v>45</v>
      </c>
      <c r="B28" s="9" t="s">
        <v>46</v>
      </c>
      <c r="C28" s="10">
        <f>AFC!C28-FC_NE!C28-FC_E!C28</f>
        <v>-7.2759576141834259E-12</v>
      </c>
      <c r="D28" s="10">
        <f>AFC!D28-FC_NE!D28-FC_E!D28</f>
        <v>7.2759576141834259E-12</v>
      </c>
      <c r="E28" s="10">
        <f>AFC!E28-FC_NE!E28-FC_E!E28</f>
        <v>7.2759576141834259E-12</v>
      </c>
      <c r="F28" s="10">
        <f>AFC!F28-FC_NE!F28-FC_E!F28</f>
        <v>2.1827872842550278E-11</v>
      </c>
      <c r="G28" s="10">
        <f>AFC!G28-FC_NE!G28-FC_E!G28</f>
        <v>0</v>
      </c>
      <c r="H28" s="10">
        <f>AFC!H28-FC_NE!H28-FC_E!H28</f>
        <v>-1.4551915228366852E-11</v>
      </c>
      <c r="I28" s="10">
        <f>AFC!I28-FC_NE!I28-FC_E!I28</f>
        <v>8.5984531324356794E-5</v>
      </c>
      <c r="J28" s="10">
        <f>AFC!J28-FC_NE!J28-FC_E!J28</f>
        <v>2.1827872842550278E-11</v>
      </c>
      <c r="K28" s="10">
        <f>AFC!K28-FC_NE!K28-FC_E!K28</f>
        <v>8.598452404839918E-5</v>
      </c>
      <c r="L28" s="10">
        <f>AFC!L28-FC_NE!L28-FC_E!L28</f>
        <v>7.2759576141834259E-12</v>
      </c>
      <c r="M28" s="10">
        <f>AFC!M28-FC_NE!M28-FC_E!M28</f>
        <v>-8.598452404839918E-5</v>
      </c>
      <c r="N28" s="10">
        <f>AFC!N28-FC_NE!N28-FC_E!N28</f>
        <v>-7.2759576141834259E-12</v>
      </c>
      <c r="O28" s="10">
        <f>AFC!O28-FC_NE!O28-FC_E!O28</f>
        <v>-7.2759576141834259E-12</v>
      </c>
      <c r="P28" s="10">
        <f>AFC!P28-FC_NE!P28-FC_E!P28</f>
        <v>8.5984509496483952E-5</v>
      </c>
      <c r="Q28" s="10">
        <f>AFC!Q28-FC_NE!Q28-FC_E!Q28</f>
        <v>7.2759576141834259E-12</v>
      </c>
      <c r="R28" s="10">
        <f>AFC!R28-FC_NE!R28-FC_E!R28</f>
        <v>-2439.0871883061209</v>
      </c>
      <c r="S28" s="10">
        <f>AFC!S28-FC_NE!S28-FC_E!S28</f>
        <v>-991.93972484953042</v>
      </c>
      <c r="T28" s="10">
        <f>AFC!T28-FC_NE!T28-FC_E!T28</f>
        <v>-1693.0885640584711</v>
      </c>
      <c r="U28" s="10">
        <f>AFC!U28-FC_NE!U28-FC_E!U28</f>
        <v>-3904.485038693043</v>
      </c>
      <c r="V28" s="10">
        <f>AFC!V28-FC_NE!V28-FC_E!V28</f>
        <v>7.7558039564564751E-2</v>
      </c>
      <c r="W28" s="10">
        <f>AFC!W28-FC_NE!W28-FC_E!W28</f>
        <v>0.11582115219857769</v>
      </c>
      <c r="X28" s="10">
        <f>AFC!X28-FC_NE!X28-FC_E!X28</f>
        <v>-0.89664660361177084</v>
      </c>
    </row>
    <row r="29" spans="1:24" ht="11.25" customHeight="1" x14ac:dyDescent="0.2">
      <c r="A29" s="41" t="s">
        <v>47</v>
      </c>
      <c r="B29" s="9" t="s">
        <v>48</v>
      </c>
      <c r="C29" s="10">
        <f>AFC!C29-FC_NE!C29-FC_E!C29</f>
        <v>8.5984522229409777E-5</v>
      </c>
      <c r="D29" s="10">
        <f>AFC!D29-FC_NE!D29-FC_E!D29</f>
        <v>0</v>
      </c>
      <c r="E29" s="10">
        <f>AFC!E29-FC_NE!E29-FC_E!E29</f>
        <v>-1.3377472055012731</v>
      </c>
      <c r="F29" s="10">
        <f>AFC!F29-FC_NE!F29-FC_E!F29</f>
        <v>-3.4395528804852802</v>
      </c>
      <c r="G29" s="10">
        <f>AFC!G29-FC_NE!G29-FC_E!G29</f>
        <v>-2.3877901977662077</v>
      </c>
      <c r="H29" s="10">
        <f>AFC!H29-FC_NE!H29-FC_E!H29</f>
        <v>-8.5984522229409777E-5</v>
      </c>
      <c r="I29" s="10">
        <f>AFC!I29-FC_NE!I29-FC_E!I29</f>
        <v>8.598451904617832E-5</v>
      </c>
      <c r="J29" s="10">
        <f>AFC!J29-FC_NE!J29-FC_E!J29</f>
        <v>-2.3886500429930493</v>
      </c>
      <c r="K29" s="10">
        <f>AFC!K29-FC_NE!K29-FC_E!K29</f>
        <v>1.0509028374890477</v>
      </c>
      <c r="L29" s="10">
        <f>AFC!L29-FC_NE!L29-FC_E!L29</f>
        <v>-8.5984523593651829E-5</v>
      </c>
      <c r="M29" s="10">
        <f>AFC!M29-FC_NE!M29-FC_E!M29</f>
        <v>1.8189894035458565E-12</v>
      </c>
      <c r="N29" s="10">
        <f>AFC!N29-FC_NE!N29-FC_E!N29</f>
        <v>3.4396388650056906</v>
      </c>
      <c r="O29" s="10">
        <f>AFC!O29-FC_NE!O29-FC_E!O29</f>
        <v>1.052020636285306</v>
      </c>
      <c r="P29" s="10">
        <f>AFC!P29-FC_NE!P29-FC_E!P29</f>
        <v>-1.0519346517635313</v>
      </c>
      <c r="Q29" s="10">
        <f>AFC!Q29-FC_NE!Q29-FC_E!Q29</f>
        <v>-8.5984524503146531E-5</v>
      </c>
      <c r="R29" s="10">
        <f>AFC!R29-FC_NE!R29-FC_E!R29</f>
        <v>-2546.1668099742055</v>
      </c>
      <c r="S29" s="10">
        <f>AFC!S29-FC_NE!S29-FC_E!S29</f>
        <v>-1434.9561478933788</v>
      </c>
      <c r="T29" s="10">
        <f>AFC!T29-FC_NE!T29-FC_E!T29</f>
        <v>-2386.1803095442801</v>
      </c>
      <c r="U29" s="10">
        <f>AFC!U29-FC_NE!U29-FC_E!U29</f>
        <v>-2482.451074806535</v>
      </c>
      <c r="V29" s="10">
        <f>AFC!V29-FC_NE!V29-FC_E!V29</f>
        <v>2.192605331060804E-2</v>
      </c>
      <c r="W29" s="10">
        <f>AFC!W29-FC_NE!W29-FC_E!W29</f>
        <v>-4.2992261401195719E-3</v>
      </c>
      <c r="X29" s="10">
        <f>AFC!X29-FC_NE!X29-FC_E!X29</f>
        <v>0.16723989681850071</v>
      </c>
    </row>
    <row r="30" spans="1:24" ht="11.25" customHeight="1" x14ac:dyDescent="0.2">
      <c r="A30" s="41" t="s">
        <v>49</v>
      </c>
      <c r="B30" s="9" t="s">
        <v>50</v>
      </c>
      <c r="C30" s="10">
        <f>AFC!C30-FC_NE!C30-FC_E!C30</f>
        <v>-43.087790197763752</v>
      </c>
      <c r="D30" s="10">
        <f>AFC!D30-FC_NE!D30-FC_E!D30</f>
        <v>-52.546087704212368</v>
      </c>
      <c r="E30" s="10">
        <f>AFC!E30-FC_NE!E30-FC_E!E30</f>
        <v>-85.124677558040275</v>
      </c>
      <c r="F30" s="10">
        <f>AFC!F30-FC_NE!F30-FC_E!F30</f>
        <v>-133.4670679277724</v>
      </c>
      <c r="G30" s="10">
        <f>AFC!G30-FC_NE!G30-FC_E!G30</f>
        <v>-197.57334479793735</v>
      </c>
      <c r="H30" s="10">
        <f>AFC!H30-FC_NE!H30-FC_E!H30</f>
        <v>-291.10533104041315</v>
      </c>
      <c r="I30" s="10">
        <f>AFC!I30-FC_NE!I30-FC_E!I30</f>
        <v>-262.73043852106639</v>
      </c>
      <c r="J30" s="10">
        <f>AFC!J30-FC_NE!J30-FC_E!J30</f>
        <v>-164.99475494410945</v>
      </c>
      <c r="K30" s="10">
        <f>AFC!K30-FC_NE!K30-FC_E!K30</f>
        <v>-259.57773000860016</v>
      </c>
      <c r="L30" s="10">
        <f>AFC!L30-FC_NE!L30-FC_E!L30</f>
        <v>-221.74453998280387</v>
      </c>
      <c r="M30" s="10">
        <f>AFC!M30-FC_NE!M30-FC_E!M30</f>
        <v>-273.23972484952719</v>
      </c>
      <c r="N30" s="10">
        <f>AFC!N30-FC_NE!N30-FC_E!N30</f>
        <v>-245.9157351676713</v>
      </c>
      <c r="O30" s="10">
        <f>AFC!O30-FC_NE!O30-FC_E!O30</f>
        <v>-321.58211521926114</v>
      </c>
      <c r="P30" s="10">
        <f>AFC!P30-FC_NE!P30-FC_E!P30</f>
        <v>-377.2809974204647</v>
      </c>
      <c r="Q30" s="10">
        <f>AFC!Q30-FC_NE!Q30-FC_E!Q30</f>
        <v>-368.87360275150422</v>
      </c>
      <c r="R30" s="10">
        <f>AFC!R30-FC_NE!R30-FC_E!R30</f>
        <v>0</v>
      </c>
      <c r="S30" s="10">
        <f>AFC!S30-FC_NE!S30-FC_E!S30</f>
        <v>0</v>
      </c>
      <c r="T30" s="10">
        <f>AFC!T30-FC_NE!T30-FC_E!T30</f>
        <v>0</v>
      </c>
      <c r="U30" s="10">
        <f>AFC!U30-FC_NE!U30-FC_E!U30</f>
        <v>0</v>
      </c>
      <c r="V30" s="10">
        <f>AFC!V30-FC_NE!V30-FC_E!V30</f>
        <v>0</v>
      </c>
      <c r="W30" s="10">
        <f>AFC!W30-FC_NE!W30-FC_E!W30</f>
        <v>0</v>
      </c>
      <c r="X30" s="10">
        <f>AFC!X30-FC_NE!X30-FC_E!X30</f>
        <v>0</v>
      </c>
    </row>
    <row r="31" spans="1:24" ht="11.25" customHeight="1" x14ac:dyDescent="0.2">
      <c r="A31" s="41" t="s">
        <v>51</v>
      </c>
      <c r="B31" s="9" t="s">
        <v>52</v>
      </c>
      <c r="C31" s="10">
        <f>AFC!C31-FC_NE!C31-FC_E!C31</f>
        <v>8.5984522769422256E-5</v>
      </c>
      <c r="D31" s="10">
        <f>AFC!D31-FC_NE!D31-FC_E!D31</f>
        <v>8.5984522911530803E-5</v>
      </c>
      <c r="E31" s="10">
        <f>AFC!E31-FC_NE!E31-FC_E!E31</f>
        <v>8.5984522797843965E-5</v>
      </c>
      <c r="F31" s="10">
        <f>AFC!F31-FC_NE!F31-FC_E!F31</f>
        <v>-8.5984522627313709E-5</v>
      </c>
      <c r="G31" s="10">
        <f>AFC!G31-FC_NE!G31-FC_E!G31</f>
        <v>0</v>
      </c>
      <c r="H31" s="10">
        <f>AFC!H31-FC_NE!H31-FC_E!H31</f>
        <v>-1.1368683772161603E-13</v>
      </c>
      <c r="I31" s="10">
        <f>AFC!I31-FC_NE!I31-FC_E!I31</f>
        <v>-1.1368683772161603E-13</v>
      </c>
      <c r="J31" s="10">
        <f>AFC!J31-FC_NE!J31-FC_E!J31</f>
        <v>-8.5984523025217641E-5</v>
      </c>
      <c r="K31" s="10">
        <f>AFC!K31-FC_NE!K31-FC_E!K31</f>
        <v>0</v>
      </c>
      <c r="L31" s="10">
        <f>AFC!L31-FC_NE!L31-FC_E!L31</f>
        <v>-5.6843418860808015E-14</v>
      </c>
      <c r="M31" s="10">
        <f>AFC!M31-FC_NE!M31-FC_E!M31</f>
        <v>-1.7196904559568793E-4</v>
      </c>
      <c r="N31" s="10">
        <f>AFC!N31-FC_NE!N31-FC_E!N31</f>
        <v>-8.5984522968374222E-5</v>
      </c>
      <c r="O31" s="10">
        <f>AFC!O31-FC_NE!O31-FC_E!O31</f>
        <v>-5.6843418860808015E-14</v>
      </c>
      <c r="P31" s="10">
        <f>AFC!P31-FC_NE!P31-FC_E!P31</f>
        <v>-5.6843418860808015E-14</v>
      </c>
      <c r="Q31" s="10">
        <f>AFC!Q31-FC_NE!Q31-FC_E!Q31</f>
        <v>8.5984522797843965E-5</v>
      </c>
      <c r="R31" s="10">
        <f>AFC!R31-FC_NE!R31-FC_E!R31</f>
        <v>80.382201203783325</v>
      </c>
      <c r="S31" s="10">
        <f>AFC!S31-FC_NE!S31-FC_E!S31</f>
        <v>73.597506448839454</v>
      </c>
      <c r="T31" s="10">
        <f>AFC!T31-FC_NE!T31-FC_E!T31</f>
        <v>54.897764402407631</v>
      </c>
      <c r="U31" s="10">
        <f>AFC!U31-FC_NE!U31-FC_E!U31</f>
        <v>119.89243336199445</v>
      </c>
      <c r="V31" s="10">
        <f>AFC!V31-FC_NE!V31-FC_E!V31</f>
        <v>79.198022355975922</v>
      </c>
      <c r="W31" s="10">
        <f>AFC!W31-FC_NE!W31-FC_E!W31</f>
        <v>36.181857265692372</v>
      </c>
      <c r="X31" s="10">
        <f>AFC!X31-FC_NE!X31-FC_E!X31</f>
        <v>109.49234737747236</v>
      </c>
    </row>
    <row r="32" spans="1:24" ht="11.25" customHeight="1" x14ac:dyDescent="0.2">
      <c r="A32" s="41" t="s">
        <v>53</v>
      </c>
      <c r="B32" s="9" t="s">
        <v>54</v>
      </c>
      <c r="C32" s="10">
        <f>AFC!C32-FC_NE!C32-FC_E!C32</f>
        <v>0</v>
      </c>
      <c r="D32" s="10">
        <f>AFC!D32-FC_NE!D32-FC_E!D32</f>
        <v>0</v>
      </c>
      <c r="E32" s="10">
        <f>AFC!E32-FC_NE!E32-FC_E!E32</f>
        <v>0</v>
      </c>
      <c r="F32" s="10">
        <f>AFC!F32-FC_NE!F32-FC_E!F32</f>
        <v>0</v>
      </c>
      <c r="G32" s="10">
        <f>AFC!G32-FC_NE!G32-FC_E!G32</f>
        <v>0</v>
      </c>
      <c r="H32" s="10">
        <f>AFC!H32-FC_NE!H32-FC_E!H32</f>
        <v>0</v>
      </c>
      <c r="I32" s="10">
        <f>AFC!I32-FC_NE!I32-FC_E!I32</f>
        <v>0</v>
      </c>
      <c r="J32" s="10">
        <f>AFC!J32-FC_NE!J32-FC_E!J32</f>
        <v>0</v>
      </c>
      <c r="K32" s="10">
        <f>AFC!K32-FC_NE!K32-FC_E!K32</f>
        <v>0</v>
      </c>
      <c r="L32" s="10">
        <f>AFC!L32-FC_NE!L32-FC_E!L32</f>
        <v>0</v>
      </c>
      <c r="M32" s="10">
        <f>AFC!M32-FC_NE!M32-FC_E!M32</f>
        <v>0</v>
      </c>
      <c r="N32" s="10">
        <f>AFC!N32-FC_NE!N32-FC_E!N32</f>
        <v>0</v>
      </c>
      <c r="O32" s="10">
        <f>AFC!O32-FC_NE!O32-FC_E!O32</f>
        <v>0</v>
      </c>
      <c r="P32" s="10">
        <f>AFC!P32-FC_NE!P32-FC_E!P32</f>
        <v>0</v>
      </c>
      <c r="Q32" s="10">
        <f>AFC!Q32-FC_NE!Q32-FC_E!Q32</f>
        <v>0</v>
      </c>
      <c r="R32" s="10">
        <f>AFC!R32-FC_NE!R32-FC_E!R32</f>
        <v>0</v>
      </c>
      <c r="S32" s="10">
        <f>AFC!S32-FC_NE!S32-FC_E!S32</f>
        <v>0</v>
      </c>
      <c r="T32" s="10">
        <f>AFC!T32-FC_NE!T32-FC_E!T32</f>
        <v>0</v>
      </c>
      <c r="U32" s="10">
        <f>AFC!U32-FC_NE!U32-FC_E!U32</f>
        <v>0</v>
      </c>
      <c r="V32" s="10">
        <f>AFC!V32-FC_NE!V32-FC_E!V32</f>
        <v>0</v>
      </c>
      <c r="W32" s="10">
        <f>AFC!W32-FC_NE!W32-FC_E!W32</f>
        <v>0</v>
      </c>
      <c r="X32" s="10">
        <f>AFC!X32-FC_NE!X32-FC_E!X32</f>
        <v>0</v>
      </c>
    </row>
    <row r="33" spans="1:24" ht="11.25" customHeight="1" x14ac:dyDescent="0.2">
      <c r="A33" s="27" t="s">
        <v>349</v>
      </c>
      <c r="B33" s="28" t="s">
        <v>350</v>
      </c>
      <c r="C33" s="29">
        <f t="shared" ref="C33:W33" si="18">SUM(C34:C50)</f>
        <v>-229.1685296646655</v>
      </c>
      <c r="D33" s="29">
        <f t="shared" si="18"/>
        <v>-122.1330180567533</v>
      </c>
      <c r="E33" s="29">
        <f t="shared" si="18"/>
        <v>-262.02871883061903</v>
      </c>
      <c r="F33" s="29">
        <f t="shared" si="18"/>
        <v>-35.879965606189586</v>
      </c>
      <c r="G33" s="29">
        <f t="shared" si="18"/>
        <v>-144.12106620807504</v>
      </c>
      <c r="H33" s="29">
        <f t="shared" si="18"/>
        <v>-167.26079105761821</v>
      </c>
      <c r="I33" s="29">
        <f t="shared" si="18"/>
        <v>-114.43310404128017</v>
      </c>
      <c r="J33" s="29">
        <f t="shared" si="18"/>
        <v>-84.76809974204248</v>
      </c>
      <c r="K33" s="29">
        <f t="shared" si="18"/>
        <v>-74.937833190038276</v>
      </c>
      <c r="L33" s="29">
        <f t="shared" si="18"/>
        <v>-162.16775580395174</v>
      </c>
      <c r="M33" s="29">
        <f t="shared" si="18"/>
        <v>-143.39466895956588</v>
      </c>
      <c r="N33" s="29">
        <f t="shared" si="18"/>
        <v>-267.21736887359418</v>
      </c>
      <c r="O33" s="29">
        <f t="shared" si="18"/>
        <v>-274.177815993119</v>
      </c>
      <c r="P33" s="29">
        <f t="shared" si="18"/>
        <v>272.08443680137543</v>
      </c>
      <c r="Q33" s="29">
        <f t="shared" si="18"/>
        <v>300.16010318141957</v>
      </c>
      <c r="R33" s="29">
        <f t="shared" si="18"/>
        <v>0.23422184007838331</v>
      </c>
      <c r="S33" s="29">
        <f t="shared" si="18"/>
        <v>4.3508168516381174E-2</v>
      </c>
      <c r="T33" s="29">
        <f t="shared" si="18"/>
        <v>9.5442820295579489E-2</v>
      </c>
      <c r="U33" s="29">
        <f t="shared" si="18"/>
        <v>0.10601891657213203</v>
      </c>
      <c r="V33" s="29">
        <f t="shared" si="18"/>
        <v>-0.36938950990276725</v>
      </c>
      <c r="W33" s="29">
        <f t="shared" si="18"/>
        <v>-0.31006018917308342</v>
      </c>
      <c r="X33" s="29">
        <f t="shared" ref="X33" si="19">SUM(X34:X50)</f>
        <v>-0.27583834908429705</v>
      </c>
    </row>
    <row r="34" spans="1:24" ht="11.25" customHeight="1" x14ac:dyDescent="0.2">
      <c r="A34" s="41" t="s">
        <v>55</v>
      </c>
      <c r="B34" s="9" t="s">
        <v>56</v>
      </c>
      <c r="C34" s="10">
        <f>AFC!C34-FC_NE!C34-FC_E!C34</f>
        <v>0</v>
      </c>
      <c r="D34" s="10">
        <f>AFC!D34-FC_NE!D34-FC_E!D34</f>
        <v>8.5984523366278154E-5</v>
      </c>
      <c r="E34" s="10">
        <f>AFC!E34-FC_NE!E34-FC_E!E34</f>
        <v>0</v>
      </c>
      <c r="F34" s="10">
        <f>AFC!F34-FC_NE!F34-FC_E!F34</f>
        <v>8.5984522229409777E-5</v>
      </c>
      <c r="G34" s="10">
        <f>AFC!G34-FC_NE!G34-FC_E!G34</f>
        <v>0</v>
      </c>
      <c r="H34" s="10">
        <f>AFC!H34-FC_NE!H34-FC_E!H34</f>
        <v>0</v>
      </c>
      <c r="I34" s="10">
        <f>AFC!I34-FC_NE!I34-FC_E!I34</f>
        <v>0</v>
      </c>
      <c r="J34" s="10">
        <f>AFC!J34-FC_NE!J34-FC_E!J34</f>
        <v>2.3889939810837859</v>
      </c>
      <c r="K34" s="10">
        <f>AFC!K34-FC_NE!K34-FC_E!K34</f>
        <v>0</v>
      </c>
      <c r="L34" s="10">
        <f>AFC!L34-FC_NE!L34-FC_E!L34</f>
        <v>0</v>
      </c>
      <c r="M34" s="10">
        <f>AFC!M34-FC_NE!M34-FC_E!M34</f>
        <v>2.3878761822888919</v>
      </c>
      <c r="N34" s="10">
        <f>AFC!N34-FC_NE!N34-FC_E!N34</f>
        <v>-8.5984522684157128E-5</v>
      </c>
      <c r="O34" s="10">
        <f>AFC!O34-FC_NE!O34-FC_E!O34</f>
        <v>-8.5984522684157128E-5</v>
      </c>
      <c r="P34" s="10">
        <f>AFC!P34-FC_NE!P34-FC_E!P34</f>
        <v>2.3888220120393271</v>
      </c>
      <c r="Q34" s="10">
        <f>AFC!Q34-FC_NE!Q34-FC_E!Q34</f>
        <v>-2.3888220120365986</v>
      </c>
      <c r="R34" s="10">
        <f>AFC!R34-FC_NE!R34-FC_E!R34</f>
        <v>0</v>
      </c>
      <c r="S34" s="10">
        <f>AFC!S34-FC_NE!S34-FC_E!S34</f>
        <v>1.7196904718730366E-4</v>
      </c>
      <c r="T34" s="10">
        <f>AFC!T34-FC_NE!T34-FC_E!T34</f>
        <v>1.1177987985320215E-3</v>
      </c>
      <c r="U34" s="10">
        <f>AFC!U34-FC_NE!U34-FC_E!U34</f>
        <v>-0.86044711951853969</v>
      </c>
      <c r="V34" s="10">
        <f>AFC!V34-FC_NE!V34-FC_E!V34</f>
        <v>-1.0924333619964273</v>
      </c>
      <c r="W34" s="10">
        <f>AFC!W34-FC_NE!W34-FC_E!W34</f>
        <v>-1.0935511607890476</v>
      </c>
      <c r="X34" s="10">
        <f>AFC!X34-FC_NE!X34-FC_E!X34</f>
        <v>-1.0655202063635443</v>
      </c>
    </row>
    <row r="35" spans="1:24" ht="11.25" customHeight="1" x14ac:dyDescent="0.2">
      <c r="A35" s="41" t="s">
        <v>57</v>
      </c>
      <c r="B35" s="9" t="s">
        <v>58</v>
      </c>
      <c r="C35" s="10">
        <f>AFC!C35-FC_NE!C35-FC_E!C35</f>
        <v>0</v>
      </c>
      <c r="D35" s="10">
        <f>AFC!D35-FC_NE!D35-FC_E!D35</f>
        <v>0</v>
      </c>
      <c r="E35" s="10">
        <f>AFC!E35-FC_NE!E35-FC_E!E35</f>
        <v>0</v>
      </c>
      <c r="F35" s="10">
        <f>AFC!F35-FC_NE!F35-FC_E!F35</f>
        <v>0</v>
      </c>
      <c r="G35" s="10">
        <f>AFC!G35-FC_NE!G35-FC_E!G35</f>
        <v>0</v>
      </c>
      <c r="H35" s="10">
        <f>AFC!H35-FC_NE!H35-FC_E!H35</f>
        <v>0</v>
      </c>
      <c r="I35" s="10">
        <f>AFC!I35-FC_NE!I35-FC_E!I35</f>
        <v>0</v>
      </c>
      <c r="J35" s="10">
        <f>AFC!J35-FC_NE!J35-FC_E!J35</f>
        <v>0</v>
      </c>
      <c r="K35" s="10">
        <f>AFC!K35-FC_NE!K35-FC_E!K35</f>
        <v>0</v>
      </c>
      <c r="L35" s="10">
        <f>AFC!L35-FC_NE!L35-FC_E!L35</f>
        <v>0</v>
      </c>
      <c r="M35" s="10">
        <f>AFC!M35-FC_NE!M35-FC_E!M35</f>
        <v>0</v>
      </c>
      <c r="N35" s="10">
        <f>AFC!N35-FC_NE!N35-FC_E!N35</f>
        <v>0</v>
      </c>
      <c r="O35" s="10">
        <f>AFC!O35-FC_NE!O35-FC_E!O35</f>
        <v>0</v>
      </c>
      <c r="P35" s="10">
        <f>AFC!P35-FC_NE!P35-FC_E!P35</f>
        <v>0</v>
      </c>
      <c r="Q35" s="10">
        <f>AFC!Q35-FC_NE!Q35-FC_E!Q35</f>
        <v>0</v>
      </c>
      <c r="R35" s="10">
        <f>AFC!R35-FC_NE!R35-FC_E!R35</f>
        <v>0</v>
      </c>
      <c r="S35" s="10">
        <f>AFC!S35-FC_NE!S35-FC_E!S35</f>
        <v>0</v>
      </c>
      <c r="T35" s="10">
        <f>AFC!T35-FC_NE!T35-FC_E!T35</f>
        <v>0</v>
      </c>
      <c r="U35" s="10">
        <f>AFC!U35-FC_NE!U35-FC_E!U35</f>
        <v>0</v>
      </c>
      <c r="V35" s="10">
        <f>AFC!V35-FC_NE!V35-FC_E!V35</f>
        <v>0</v>
      </c>
      <c r="W35" s="10">
        <f>AFC!W35-FC_NE!W35-FC_E!W35</f>
        <v>0</v>
      </c>
      <c r="X35" s="10">
        <f>AFC!X35-FC_NE!X35-FC_E!X35</f>
        <v>0</v>
      </c>
    </row>
    <row r="36" spans="1:24" ht="11.25" customHeight="1" x14ac:dyDescent="0.2">
      <c r="A36" s="41" t="s">
        <v>59</v>
      </c>
      <c r="B36" s="9" t="s">
        <v>60</v>
      </c>
      <c r="C36" s="10">
        <f>AFC!C36-FC_NE!C36-FC_E!C36</f>
        <v>1.0796216680993211</v>
      </c>
      <c r="D36" s="10">
        <f>AFC!D36-FC_NE!D36-FC_E!D36</f>
        <v>2.1591573516764129</v>
      </c>
      <c r="E36" s="10">
        <f>AFC!E36-FC_NE!E36-FC_E!E36</f>
        <v>-3.2381771281162628</v>
      </c>
      <c r="F36" s="10">
        <f>AFC!F36-FC_NE!F36-FC_E!F36</f>
        <v>-2.1586414445399669</v>
      </c>
      <c r="G36" s="10">
        <f>AFC!G36-FC_NE!G36-FC_E!G36</f>
        <v>-3.4683576956131219</v>
      </c>
      <c r="H36" s="10">
        <f>AFC!H36-FC_NE!H36-FC_E!H36</f>
        <v>1.9304385210666624</v>
      </c>
      <c r="I36" s="10">
        <f>AFC!I36-FC_NE!I36-FC_E!I36</f>
        <v>-1.0792777300079024</v>
      </c>
      <c r="J36" s="10">
        <f>AFC!J36-FC_NE!J36-FC_E!J36</f>
        <v>1.0796216680993211</v>
      </c>
      <c r="K36" s="10">
        <f>AFC!K36-FC_NE!K36-FC_E!K36</f>
        <v>8.5984523423121573E-5</v>
      </c>
      <c r="L36" s="10">
        <f>AFC!L36-FC_NE!L36-FC_E!L36</f>
        <v>-2.3877901977647298</v>
      </c>
      <c r="M36" s="10">
        <f>AFC!M36-FC_NE!M36-FC_E!M36</f>
        <v>1.7196904622096554E-4</v>
      </c>
      <c r="N36" s="10">
        <f>AFC!N36-FC_NE!N36-FC_E!N36</f>
        <v>1.3096302665519488</v>
      </c>
      <c r="O36" s="10">
        <f>AFC!O36-FC_NE!O36-FC_E!O36</f>
        <v>4.5480653482363209</v>
      </c>
      <c r="P36" s="10">
        <f>AFC!P36-FC_NE!P36-FC_E!P36</f>
        <v>1.07979363714594</v>
      </c>
      <c r="Q36" s="10">
        <f>AFC!Q36-FC_NE!Q36-FC_E!Q36</f>
        <v>2.1578675838333083</v>
      </c>
      <c r="R36" s="10">
        <f>AFC!R36-FC_NE!R36-FC_E!R36</f>
        <v>4.9699054170446288E-2</v>
      </c>
      <c r="S36" s="10">
        <f>AFC!S36-FC_NE!S36-FC_E!S36</f>
        <v>3.7747205503023906E-2</v>
      </c>
      <c r="T36" s="10">
        <f>AFC!T36-FC_NE!T36-FC_E!T36</f>
        <v>7.3430782459013244E-2</v>
      </c>
      <c r="U36" s="10">
        <f>AFC!U36-FC_NE!U36-FC_E!U36</f>
        <v>5.3310404122157706E-3</v>
      </c>
      <c r="V36" s="10">
        <f>AFC!V36-FC_NE!V36-FC_E!V36</f>
        <v>5.3310404132389522E-3</v>
      </c>
      <c r="W36" s="10">
        <f>AFC!W36-FC_NE!W36-FC_E!W36</f>
        <v>1.0318142732899105E-3</v>
      </c>
      <c r="X36" s="10">
        <f>AFC!X36-FC_NE!X36-FC_E!X36</f>
        <v>8.5984523593651829E-5</v>
      </c>
    </row>
    <row r="37" spans="1:24" ht="11.25" customHeight="1" x14ac:dyDescent="0.2">
      <c r="A37" s="41" t="s">
        <v>61</v>
      </c>
      <c r="B37" s="9" t="s">
        <v>62</v>
      </c>
      <c r="C37" s="10">
        <f>AFC!C37-FC_NE!C37-FC_E!C37</f>
        <v>0.98409286328478629</v>
      </c>
      <c r="D37" s="10">
        <f>AFC!D37-FC_NE!D37-FC_E!D37</f>
        <v>0</v>
      </c>
      <c r="E37" s="10">
        <f>AFC!E37-FC_NE!E37-FC_E!E37</f>
        <v>0.98400687876164739</v>
      </c>
      <c r="F37" s="10">
        <f>AFC!F37-FC_NE!F37-FC_E!F37</f>
        <v>0.98392089424123697</v>
      </c>
      <c r="G37" s="10">
        <f>AFC!G37-FC_NE!G37-FC_E!G37</f>
        <v>-0.98409286328615053</v>
      </c>
      <c r="H37" s="10">
        <f>AFC!H37-FC_NE!H37-FC_E!H37</f>
        <v>0.98400687876028314</v>
      </c>
      <c r="I37" s="10">
        <f>AFC!I37-FC_NE!I37-FC_E!I37</f>
        <v>0.98882201203650766</v>
      </c>
      <c r="J37" s="10">
        <f>AFC!J37-FC_NE!J37-FC_E!J37</f>
        <v>-2.0159071367188517</v>
      </c>
      <c r="K37" s="10">
        <f>AFC!K37-FC_NE!K37-FC_E!K37</f>
        <v>2.0253654342218397</v>
      </c>
      <c r="L37" s="10">
        <f>AFC!L37-FC_NE!L37-FC_E!L37</f>
        <v>-1.0223559759269847</v>
      </c>
      <c r="M37" s="10">
        <f>AFC!M37-FC_NE!M37-FC_E!M37</f>
        <v>0</v>
      </c>
      <c r="N37" s="10">
        <f>AFC!N37-FC_NE!N37-FC_E!N37</f>
        <v>-3.0738607050752762</v>
      </c>
      <c r="O37" s="10">
        <f>AFC!O37-FC_NE!O37-FC_E!O37</f>
        <v>-2.0397248495191889</v>
      </c>
      <c r="P37" s="10">
        <f>AFC!P37-FC_NE!P37-FC_E!P37</f>
        <v>8.5984526776883285E-5</v>
      </c>
      <c r="Q37" s="10">
        <f>AFC!Q37-FC_NE!Q37-FC_E!Q37</f>
        <v>187.51074806534325</v>
      </c>
      <c r="R37" s="10">
        <f>AFC!R37-FC_NE!R37-FC_E!R37</f>
        <v>9.4582975725643337E-4</v>
      </c>
      <c r="S37" s="10">
        <f>AFC!S37-FC_NE!S37-FC_E!S37</f>
        <v>2.1496130684681702E-3</v>
      </c>
      <c r="T37" s="10">
        <f>AFC!T37-FC_NE!T37-FC_E!T37</f>
        <v>0</v>
      </c>
      <c r="U37" s="10">
        <f>AFC!U37-FC_NE!U37-FC_E!U37</f>
        <v>1.1177987880728324E-3</v>
      </c>
      <c r="V37" s="10">
        <f>AFC!V37-FC_NE!V37-FC_E!V37</f>
        <v>1.0318142722098855E-3</v>
      </c>
      <c r="W37" s="10">
        <f>AFC!W37-FC_NE!W37-FC_E!W37</f>
        <v>2.063628552150476E-3</v>
      </c>
      <c r="X37" s="10">
        <f>AFC!X37-FC_NE!X37-FC_E!X37</f>
        <v>1.0318142690266541E-3</v>
      </c>
    </row>
    <row r="38" spans="1:24" ht="11.25" customHeight="1" x14ac:dyDescent="0.2">
      <c r="A38" s="41" t="s">
        <v>63</v>
      </c>
      <c r="B38" s="9" t="s">
        <v>64</v>
      </c>
      <c r="C38" s="10">
        <f>AFC!C38-FC_NE!C38-FC_E!C38</f>
        <v>1.05098882201204</v>
      </c>
      <c r="D38" s="10">
        <f>AFC!D38-FC_NE!D38-FC_E!D38</f>
        <v>1.0509028374892568</v>
      </c>
      <c r="E38" s="10">
        <f>AFC!E38-FC_NE!E38-FC_E!E38</f>
        <v>1.0508168529664594</v>
      </c>
      <c r="F38" s="10">
        <f>AFC!F38-FC_NE!F38-FC_E!F38</f>
        <v>1.0509888220120489</v>
      </c>
      <c r="G38" s="10">
        <f>AFC!G38-FC_NE!G38-FC_E!G38</f>
        <v>2.1018056749785106</v>
      </c>
      <c r="H38" s="10">
        <f>AFC!H38-FC_NE!H38-FC_E!H38</f>
        <v>2.1018916595012884</v>
      </c>
      <c r="I38" s="10">
        <f>AFC!I38-FC_NE!I38-FC_E!I38</f>
        <v>1.0509888220120347</v>
      </c>
      <c r="J38" s="10">
        <f>AFC!J38-FC_NE!J38-FC_E!J38</f>
        <v>8.5984522802728947E-5</v>
      </c>
      <c r="K38" s="10">
        <f>AFC!K38-FC_NE!K38-FC_E!K38</f>
        <v>8.5984522788962181E-5</v>
      </c>
      <c r="L38" s="10">
        <f>AFC!L38-FC_NE!L38-FC_E!L38</f>
        <v>2.1018916595012804</v>
      </c>
      <c r="M38" s="10">
        <f>AFC!M38-FC_NE!M38-FC_E!M38</f>
        <v>-1.0509028374892577</v>
      </c>
      <c r="N38" s="10">
        <f>AFC!N38-FC_NE!N38-FC_E!N38</f>
        <v>5.773159728050814E-15</v>
      </c>
      <c r="O38" s="10">
        <f>AFC!O38-FC_NE!O38-FC_E!O38</f>
        <v>4.4408920985006262E-15</v>
      </c>
      <c r="P38" s="10">
        <f>AFC!P38-FC_NE!P38-FC_E!P38</f>
        <v>1.0509028374892482</v>
      </c>
      <c r="Q38" s="10">
        <f>AFC!Q38-FC_NE!Q38-FC_E!Q38</f>
        <v>2.1018916595012858</v>
      </c>
      <c r="R38" s="10">
        <f>AFC!R38-FC_NE!R38-FC_E!R38</f>
        <v>6.8833827526759706E-15</v>
      </c>
      <c r="S38" s="10">
        <f>AFC!S38-FC_NE!S38-FC_E!S38</f>
        <v>-1.031814273436904E-3</v>
      </c>
      <c r="T38" s="10">
        <f>AFC!T38-FC_NE!T38-FC_E!T38</f>
        <v>8.5984522769866345E-5</v>
      </c>
      <c r="U38" s="10">
        <f>AFC!U38-FC_NE!U38-FC_E!U38</f>
        <v>8.659739592076221E-15</v>
      </c>
      <c r="V38" s="10">
        <f>AFC!V38-FC_NE!V38-FC_E!V38</f>
        <v>-8.5984522781079598E-5</v>
      </c>
      <c r="W38" s="10">
        <f>AFC!W38-FC_NE!W38-FC_E!W38</f>
        <v>-8.5984522776527683E-5</v>
      </c>
      <c r="X38" s="10">
        <f>AFC!X38-FC_NE!X38-FC_E!X38</f>
        <v>-8.5984522786297646E-5</v>
      </c>
    </row>
    <row r="39" spans="1:24" ht="11.25" customHeight="1" x14ac:dyDescent="0.2">
      <c r="A39" s="41" t="s">
        <v>65</v>
      </c>
      <c r="B39" s="9" t="s">
        <v>66</v>
      </c>
      <c r="C39" s="10">
        <f>AFC!C39-FC_NE!C39-FC_E!C39</f>
        <v>0</v>
      </c>
      <c r="D39" s="10">
        <f>AFC!D39-FC_NE!D39-FC_E!D39</f>
        <v>0</v>
      </c>
      <c r="E39" s="10">
        <f>AFC!E39-FC_NE!E39-FC_E!E39</f>
        <v>0</v>
      </c>
      <c r="F39" s="10">
        <f>AFC!F39-FC_NE!F39-FC_E!F39</f>
        <v>0</v>
      </c>
      <c r="G39" s="10">
        <f>AFC!G39-FC_NE!G39-FC_E!G39</f>
        <v>0</v>
      </c>
      <c r="H39" s="10">
        <f>AFC!H39-FC_NE!H39-FC_E!H39</f>
        <v>0</v>
      </c>
      <c r="I39" s="10">
        <f>AFC!I39-FC_NE!I39-FC_E!I39</f>
        <v>0</v>
      </c>
      <c r="J39" s="10">
        <f>AFC!J39-FC_NE!J39-FC_E!J39</f>
        <v>0</v>
      </c>
      <c r="K39" s="10">
        <f>AFC!K39-FC_NE!K39-FC_E!K39</f>
        <v>0</v>
      </c>
      <c r="L39" s="10">
        <f>AFC!L39-FC_NE!L39-FC_E!L39</f>
        <v>0</v>
      </c>
      <c r="M39" s="10">
        <f>AFC!M39-FC_NE!M39-FC_E!M39</f>
        <v>0</v>
      </c>
      <c r="N39" s="10">
        <f>AFC!N39-FC_NE!N39-FC_E!N39</f>
        <v>0</v>
      </c>
      <c r="O39" s="10">
        <f>AFC!O39-FC_NE!O39-FC_E!O39</f>
        <v>0</v>
      </c>
      <c r="P39" s="10">
        <f>AFC!P39-FC_NE!P39-FC_E!P39</f>
        <v>0</v>
      </c>
      <c r="Q39" s="10">
        <f>AFC!Q39-FC_NE!Q39-FC_E!Q39</f>
        <v>0</v>
      </c>
      <c r="R39" s="10">
        <f>AFC!R39-FC_NE!R39-FC_E!R39</f>
        <v>0</v>
      </c>
      <c r="S39" s="10">
        <f>AFC!S39-FC_NE!S39-FC_E!S39</f>
        <v>0</v>
      </c>
      <c r="T39" s="10">
        <f>AFC!T39-FC_NE!T39-FC_E!T39</f>
        <v>0</v>
      </c>
      <c r="U39" s="10">
        <f>AFC!U39-FC_NE!U39-FC_E!U39</f>
        <v>0</v>
      </c>
      <c r="V39" s="10">
        <f>AFC!V39-FC_NE!V39-FC_E!V39</f>
        <v>0</v>
      </c>
      <c r="W39" s="10">
        <f>AFC!W39-FC_NE!W39-FC_E!W39</f>
        <v>0</v>
      </c>
      <c r="X39" s="10">
        <f>AFC!X39-FC_NE!X39-FC_E!X39</f>
        <v>0</v>
      </c>
    </row>
    <row r="40" spans="1:24" ht="11.25" customHeight="1" x14ac:dyDescent="0.2">
      <c r="A40" s="41" t="s">
        <v>67</v>
      </c>
      <c r="B40" s="9" t="s">
        <v>68</v>
      </c>
      <c r="C40" s="10">
        <f>AFC!C40-FC_NE!C40-FC_E!C40</f>
        <v>2.0779019776439753</v>
      </c>
      <c r="D40" s="10">
        <f>AFC!D40-FC_NE!D40-FC_E!D40</f>
        <v>1.038950988822279</v>
      </c>
      <c r="E40" s="10">
        <f>AFC!E40-FC_NE!E40-FC_E!E40</f>
        <v>1.0390369733439684</v>
      </c>
      <c r="F40" s="10">
        <f>AFC!F40-FC_NE!F40-FC_E!F40</f>
        <v>-8.5984522968374222E-5</v>
      </c>
      <c r="G40" s="10">
        <f>AFC!G40-FC_NE!G40-FC_E!G40</f>
        <v>-1.038865004298323</v>
      </c>
      <c r="H40" s="10">
        <f>AFC!H40-FC_NE!H40-FC_E!H40</f>
        <v>0</v>
      </c>
      <c r="I40" s="10">
        <f>AFC!I40-FC_NE!I40-FC_E!I40</f>
        <v>-1.0942358130705543E-12</v>
      </c>
      <c r="J40" s="10">
        <f>AFC!J40-FC_NE!J40-FC_E!J40</f>
        <v>1.0390369733437765</v>
      </c>
      <c r="K40" s="10">
        <f>AFC!K40-FC_NE!K40-FC_E!K40</f>
        <v>1.0389509888224779</v>
      </c>
      <c r="L40" s="10">
        <f>AFC!L40-FC_NE!L40-FC_E!L40</f>
        <v>-3.1168529664666735</v>
      </c>
      <c r="M40" s="10">
        <f>AFC!M40-FC_NE!M40-FC_E!M40</f>
        <v>8.5984524609727941E-5</v>
      </c>
      <c r="N40" s="10">
        <f>AFC!N40-FC_NE!N40-FC_E!N40</f>
        <v>8.3844042819691822E-13</v>
      </c>
      <c r="O40" s="10">
        <f>AFC!O40-FC_NE!O40-FC_E!O40</f>
        <v>8.5984523174431615E-5</v>
      </c>
      <c r="P40" s="10">
        <f>AFC!P40-FC_NE!P40-FC_E!P40</f>
        <v>1.0389509888200834</v>
      </c>
      <c r="Q40" s="10">
        <f>AFC!Q40-FC_NE!Q40-FC_E!Q40</f>
        <v>1.0390369733458016</v>
      </c>
      <c r="R40" s="10">
        <f>AFC!R40-FC_NE!R40-FC_E!R40</f>
        <v>-1.117798796279601E-3</v>
      </c>
      <c r="S40" s="10">
        <f>AFC!S40-FC_NE!S40-FC_E!S40</f>
        <v>-1.7053025658242404E-13</v>
      </c>
      <c r="T40" s="10">
        <f>AFC!T40-FC_NE!T40-FC_E!T40</f>
        <v>6.4659388954169117E-13</v>
      </c>
      <c r="U40" s="10">
        <f>AFC!U40-FC_NE!U40-FC_E!U40</f>
        <v>-3.5527136788005009E-13</v>
      </c>
      <c r="V40" s="10">
        <f>AFC!V40-FC_NE!V40-FC_E!V40</f>
        <v>3.4816594052244909E-13</v>
      </c>
      <c r="W40" s="10">
        <f>AFC!W40-FC_NE!W40-FC_E!W40</f>
        <v>8.5984522151250076E-5</v>
      </c>
      <c r="X40" s="10">
        <f>AFC!X40-FC_NE!X40-FC_E!X40</f>
        <v>8.5984523686022385E-5</v>
      </c>
    </row>
    <row r="41" spans="1:24" ht="11.25" customHeight="1" x14ac:dyDescent="0.2">
      <c r="A41" s="41" t="s">
        <v>69</v>
      </c>
      <c r="B41" s="9" t="s">
        <v>70</v>
      </c>
      <c r="C41" s="10">
        <f>AFC!C41-FC_NE!C41-FC_E!C41</f>
        <v>1.0294926913155482</v>
      </c>
      <c r="D41" s="10">
        <f>AFC!D41-FC_NE!D41-FC_E!D41</f>
        <v>1.0294926913156051</v>
      </c>
      <c r="E41" s="10">
        <f>AFC!E41-FC_NE!E41-FC_E!E41</f>
        <v>1.0294067067928889</v>
      </c>
      <c r="F41" s="10">
        <f>AFC!F41-FC_NE!F41-FC_E!F41</f>
        <v>1.029492691315582</v>
      </c>
      <c r="G41" s="10">
        <f>AFC!G41-FC_NE!G41-FC_E!G41</f>
        <v>2.058727429062813</v>
      </c>
      <c r="H41" s="10">
        <f>AFC!H41-FC_NE!H41-FC_E!H41</f>
        <v>-8.5984522719684264E-5</v>
      </c>
      <c r="I41" s="10">
        <f>AFC!I41-FC_NE!I41-FC_E!I41</f>
        <v>3.088220120378339</v>
      </c>
      <c r="J41" s="10">
        <f>AFC!J41-FC_NE!J41-FC_E!J41</f>
        <v>1.0292347377473456</v>
      </c>
      <c r="K41" s="10">
        <f>AFC!K41-FC_NE!K41-FC_E!K41</f>
        <v>8.6153306710912148E-14</v>
      </c>
      <c r="L41" s="10">
        <f>AFC!L41-FC_NE!L41-FC_E!L41</f>
        <v>2.0588993981082027</v>
      </c>
      <c r="M41" s="10">
        <f>AFC!M41-FC_NE!M41-FC_E!M41</f>
        <v>7.3718808835110394E-14</v>
      </c>
      <c r="N41" s="10">
        <f>AFC!N41-FC_NE!N41-FC_E!N41</f>
        <v>-1.0294067067928179</v>
      </c>
      <c r="O41" s="10">
        <f>AFC!O41-FC_NE!O41-FC_E!O41</f>
        <v>1.0294926913156246</v>
      </c>
      <c r="P41" s="10">
        <f>AFC!P41-FC_NE!P41-FC_E!P41</f>
        <v>-1.0293207222700147</v>
      </c>
      <c r="Q41" s="10">
        <f>AFC!Q41-FC_NE!Q41-FC_E!Q41</f>
        <v>1.0295786758383025</v>
      </c>
      <c r="R41" s="10">
        <f>AFC!R41-FC_NE!R41-FC_E!R41</f>
        <v>7.9936057773011271E-14</v>
      </c>
      <c r="S41" s="10">
        <f>AFC!S41-FC_NE!S41-FC_E!S41</f>
        <v>-2.3092638912203256E-14</v>
      </c>
      <c r="T41" s="10">
        <f>AFC!T41-FC_NE!T41-FC_E!T41</f>
        <v>9.4146912488213275E-14</v>
      </c>
      <c r="U41" s="10">
        <f>AFC!U41-FC_NE!U41-FC_E!U41</f>
        <v>9.4582975050272466E-4</v>
      </c>
      <c r="V41" s="10">
        <f>AFC!V41-FC_NE!V41-FC_E!V41</f>
        <v>2.3645743766304683E-2</v>
      </c>
      <c r="W41" s="10">
        <f>AFC!W41-FC_NE!W41-FC_E!W41</f>
        <v>-1.0318142734151436E-3</v>
      </c>
      <c r="X41" s="10">
        <f>AFC!X41-FC_NE!X41-FC_E!X41</f>
        <v>9.4582975060664154E-4</v>
      </c>
    </row>
    <row r="42" spans="1:24" ht="11.25" customHeight="1" x14ac:dyDescent="0.2">
      <c r="A42" s="41" t="s">
        <v>71</v>
      </c>
      <c r="B42" s="9" t="s">
        <v>72</v>
      </c>
      <c r="C42" s="10">
        <f>AFC!C42-FC_NE!C42-FC_E!C42</f>
        <v>5.5426483233040926</v>
      </c>
      <c r="D42" s="10">
        <f>AFC!D42-FC_NE!D42-FC_E!D42</f>
        <v>4.4907136715382876</v>
      </c>
      <c r="E42" s="10">
        <f>AFC!E42-FC_NE!E42-FC_E!E42</f>
        <v>-0.28572656922597162</v>
      </c>
      <c r="F42" s="10">
        <f>AFC!F42-FC_NE!F42-FC_E!F42</f>
        <v>-3.151762682718072</v>
      </c>
      <c r="G42" s="10">
        <f>AFC!G42-FC_NE!G42-FC_E!G42</f>
        <v>4.4895098882216189</v>
      </c>
      <c r="H42" s="10">
        <f>AFC!H42-FC_NE!H42-FC_E!H42</f>
        <v>-3.1527944969820965</v>
      </c>
      <c r="I42" s="10">
        <f>AFC!I42-FC_NE!I42-FC_E!I42</f>
        <v>11.847033533966169</v>
      </c>
      <c r="J42" s="10">
        <f>AFC!J42-FC_NE!J42-FC_E!J42</f>
        <v>4.4907136715382876</v>
      </c>
      <c r="K42" s="10">
        <f>AFC!K42-FC_NE!K42-FC_E!K42</f>
        <v>-8.5984534962335601E-5</v>
      </c>
      <c r="L42" s="10">
        <f>AFC!L42-FC_NE!L42-FC_E!L42</f>
        <v>2.3887360275120955</v>
      </c>
      <c r="M42" s="10">
        <f>AFC!M42-FC_NE!M42-FC_E!M42</f>
        <v>2.3887360275175524</v>
      </c>
      <c r="N42" s="10">
        <f>AFC!N42-FC_NE!N42-FC_E!N42</f>
        <v>2.1009458297558012</v>
      </c>
      <c r="O42" s="10">
        <f>AFC!O42-FC_NE!O42-FC_E!O42</f>
        <v>2.1018916594994153</v>
      </c>
      <c r="P42" s="10">
        <f>AFC!P42-FC_NE!P42-FC_E!P42</f>
        <v>5.2546001719647393</v>
      </c>
      <c r="Q42" s="10">
        <f>AFC!Q42-FC_NE!Q42-FC_E!Q42</f>
        <v>2.1008598452249316</v>
      </c>
      <c r="R42" s="10">
        <f>AFC!R42-FC_NE!R42-FC_E!R42</f>
        <v>1.7196905309901922E-4</v>
      </c>
      <c r="S42" s="10">
        <f>AFC!S42-FC_NE!S42-FC_E!S42</f>
        <v>1.031814267662412E-3</v>
      </c>
      <c r="T42" s="10">
        <f>AFC!T42-FC_NE!T42-FC_E!T42</f>
        <v>-1.1177987889823271E-3</v>
      </c>
      <c r="U42" s="10">
        <f>AFC!U42-FC_NE!U42-FC_E!U42</f>
        <v>-1.0913936421275139E-11</v>
      </c>
      <c r="V42" s="10">
        <f>AFC!V42-FC_NE!V42-FC_E!V42</f>
        <v>8.5984523138904478E-5</v>
      </c>
      <c r="W42" s="10">
        <f>AFC!W42-FC_NE!W42-FC_E!W42</f>
        <v>-1.0318142722098855E-3</v>
      </c>
      <c r="X42" s="10">
        <f>AFC!X42-FC_NE!X42-FC_E!X42</f>
        <v>-1.7196903354488313E-4</v>
      </c>
    </row>
    <row r="43" spans="1:24" ht="11.25" customHeight="1" x14ac:dyDescent="0.2">
      <c r="A43" s="41" t="s">
        <v>73</v>
      </c>
      <c r="B43" s="9" t="s">
        <v>74</v>
      </c>
      <c r="C43" s="10">
        <f>AFC!C43-FC_NE!C43-FC_E!C43</f>
        <v>-347.94582975064986</v>
      </c>
      <c r="D43" s="10">
        <f>AFC!D43-FC_NE!D43-FC_E!D43</f>
        <v>-348.97523645744423</v>
      </c>
      <c r="E43" s="10">
        <f>AFC!E43-FC_NE!E43-FC_E!E43</f>
        <v>-327.35709372312886</v>
      </c>
      <c r="F43" s="10">
        <f>AFC!F43-FC_NE!F43-FC_E!F43</f>
        <v>-319.12184006878488</v>
      </c>
      <c r="G43" s="10">
        <f>AFC!G43-FC_NE!G43-FC_E!G43</f>
        <v>-315.00438521066008</v>
      </c>
      <c r="H43" s="10">
        <f>AFC!H43-FC_NE!H43-FC_E!H43</f>
        <v>-347.945915735173</v>
      </c>
      <c r="I43" s="10">
        <f>AFC!I43-FC_NE!I43-FC_E!I43</f>
        <v>-329.41633705932782</v>
      </c>
      <c r="J43" s="10">
        <f>AFC!J43-FC_NE!J43-FC_E!J43</f>
        <v>-301.62184006878761</v>
      </c>
      <c r="K43" s="10">
        <f>AFC!K43-FC_NE!K43-FC_E!K43</f>
        <v>-292.00343938090555</v>
      </c>
      <c r="L43" s="10">
        <f>AFC!L43-FC_NE!L43-FC_E!L43</f>
        <v>-309.54428202922736</v>
      </c>
      <c r="M43" s="10">
        <f>AFC!M43-FC_NE!M43-FC_E!M43</f>
        <v>-302.32158211521073</v>
      </c>
      <c r="N43" s="10">
        <f>AFC!N43-FC_NE!N43-FC_E!N43</f>
        <v>-314.70335339638223</v>
      </c>
      <c r="O43" s="10">
        <f>AFC!O43-FC_NE!O43-FC_E!O43</f>
        <v>-283.74892519346668</v>
      </c>
      <c r="P43" s="10">
        <f>AFC!P43-FC_NE!P43-FC_E!P43</f>
        <v>203.2674118658706</v>
      </c>
      <c r="Q43" s="10">
        <f>AFC!Q43-FC_NE!Q43-FC_E!Q43</f>
        <v>147.54944110059751</v>
      </c>
      <c r="R43" s="10">
        <f>AFC!R43-FC_NE!R43-FC_E!R43</f>
        <v>0.18366294066890987</v>
      </c>
      <c r="S43" s="10">
        <f>AFC!S43-FC_NE!S43-FC_E!S43</f>
        <v>1.203783304845274E-3</v>
      </c>
      <c r="T43" s="10">
        <f>AFC!T43-FC_NE!T43-FC_E!T43</f>
        <v>2.166809973641648E-2</v>
      </c>
      <c r="U43" s="10">
        <f>AFC!U43-FC_NE!U43-FC_E!U43</f>
        <v>0.95803955287374265</v>
      </c>
      <c r="V43" s="10">
        <f>AFC!V43-FC_NE!V43-FC_E!V43</f>
        <v>0.69294926912971277</v>
      </c>
      <c r="W43" s="10">
        <f>AFC!W43-FC_NE!W43-FC_E!W43</f>
        <v>0.78460877041379717</v>
      </c>
      <c r="X43" s="10">
        <f>AFC!X43-FC_NE!X43-FC_E!X43</f>
        <v>0.78693035254218557</v>
      </c>
    </row>
    <row r="44" spans="1:24" ht="11.25" customHeight="1" x14ac:dyDescent="0.2">
      <c r="A44" s="41" t="s">
        <v>75</v>
      </c>
      <c r="B44" s="9" t="s">
        <v>76</v>
      </c>
      <c r="C44" s="10">
        <f>AFC!C44-FC_NE!C44-FC_E!C44</f>
        <v>0.97919174548326282</v>
      </c>
      <c r="D44" s="10">
        <f>AFC!D44-FC_NE!D44-FC_E!D44</f>
        <v>0.9793637145347418</v>
      </c>
      <c r="E44" s="10">
        <f>AFC!E44-FC_NE!E44-FC_E!E44</f>
        <v>-0.9791057609631082</v>
      </c>
      <c r="F44" s="10">
        <f>AFC!F44-FC_NE!F44-FC_E!F44</f>
        <v>0.97919174548349019</v>
      </c>
      <c r="G44" s="10">
        <f>AFC!G44-FC_NE!G44-FC_E!G44</f>
        <v>2.9377472055053886</v>
      </c>
      <c r="H44" s="10">
        <f>AFC!H44-FC_NE!H44-FC_E!H44</f>
        <v>0.97927772999699414</v>
      </c>
      <c r="I44" s="10">
        <f>AFC!I44-FC_NE!I44-FC_E!I44</f>
        <v>-1.9585554600277533</v>
      </c>
      <c r="J44" s="10">
        <f>AFC!J44-FC_NE!J44-FC_E!J44</f>
        <v>1.9585554600265027</v>
      </c>
      <c r="K44" s="10">
        <f>AFC!K44-FC_NE!K44-FC_E!K44</f>
        <v>0.97927773000095897</v>
      </c>
      <c r="L44" s="10">
        <f>AFC!L44-FC_NE!L44-FC_E!L44</f>
        <v>-0.97910576095979707</v>
      </c>
      <c r="M44" s="10">
        <f>AFC!M44-FC_NE!M44-FC_E!M44</f>
        <v>4.7606363295926712E-12</v>
      </c>
      <c r="N44" s="10">
        <f>AFC!N44-FC_NE!N44-FC_E!N44</f>
        <v>0.97927773000745333</v>
      </c>
      <c r="O44" s="10">
        <f>AFC!O44-FC_NE!O44-FC_E!O44</f>
        <v>-1.822542117224657E-12</v>
      </c>
      <c r="P44" s="10">
        <f>AFC!P44-FC_NE!P44-FC_E!P44</f>
        <v>-0.97910576097043744</v>
      </c>
      <c r="Q44" s="10">
        <f>AFC!Q44-FC_NE!Q44-FC_E!Q44</f>
        <v>-3.9170249355071434</v>
      </c>
      <c r="R44" s="10">
        <f>AFC!R44-FC_NE!R44-FC_E!R44</f>
        <v>-8.5984524826443476E-5</v>
      </c>
      <c r="S44" s="10">
        <f>AFC!S44-FC_NE!S44-FC_E!S44</f>
        <v>4.0856207306205761E-12</v>
      </c>
      <c r="T44" s="10">
        <f>AFC!T44-FC_NE!T44-FC_E!T44</f>
        <v>3.9612757518625585E-12</v>
      </c>
      <c r="U44" s="10">
        <f>AFC!U44-FC_NE!U44-FC_E!U44</f>
        <v>9.458297515507752E-4</v>
      </c>
      <c r="V44" s="10">
        <f>AFC!V44-FC_NE!V44-FC_E!V44</f>
        <v>8.5984524121229811E-5</v>
      </c>
      <c r="W44" s="10">
        <f>AFC!W44-FC_NE!W44-FC_E!W44</f>
        <v>-1.0318142819780718E-3</v>
      </c>
      <c r="X44" s="10">
        <f>AFC!X44-FC_NE!X44-FC_E!X44</f>
        <v>-1.8189894035458565E-12</v>
      </c>
    </row>
    <row r="45" spans="1:24" ht="11.25" customHeight="1" x14ac:dyDescent="0.2">
      <c r="A45" s="41" t="s">
        <v>77</v>
      </c>
      <c r="B45" s="9" t="s">
        <v>78</v>
      </c>
      <c r="C45" s="10">
        <f>AFC!C45-FC_NE!C45-FC_E!C45</f>
        <v>143.70894239036969</v>
      </c>
      <c r="D45" s="10">
        <f>AFC!D45-FC_NE!D45-FC_E!D45</f>
        <v>160.37076526225286</v>
      </c>
      <c r="E45" s="10">
        <f>AFC!E45-FC_NE!E45-FC_E!E45</f>
        <v>156.20533104041263</v>
      </c>
      <c r="F45" s="10">
        <f>AFC!F45-FC_NE!F45-FC_E!F45</f>
        <v>180.15666380051593</v>
      </c>
      <c r="G45" s="10">
        <f>AFC!G45-FC_NE!G45-FC_E!G45</f>
        <v>183.28073946689597</v>
      </c>
      <c r="H45" s="10">
        <f>AFC!H45-FC_NE!H45-FC_E!H45</f>
        <v>194.73594153052457</v>
      </c>
      <c r="I45" s="10">
        <f>AFC!I45-FC_NE!I45-FC_E!I45</f>
        <v>170.78435081685305</v>
      </c>
      <c r="J45" s="10">
        <f>AFC!J45-FC_NE!J45-FC_E!J45</f>
        <v>189.52906276870158</v>
      </c>
      <c r="K45" s="10">
        <f>AFC!K45-FC_NE!K45-FC_E!K45</f>
        <v>185.3633705932933</v>
      </c>
      <c r="L45" s="10">
        <f>AFC!L45-FC_NE!L45-FC_E!L45</f>
        <v>158.28787618228711</v>
      </c>
      <c r="M45" s="10">
        <f>AFC!M45-FC_NE!M45-FC_E!M45</f>
        <v>173.90842648323309</v>
      </c>
      <c r="N45" s="10">
        <f>AFC!N45-FC_NE!N45-FC_E!N45</f>
        <v>19.785898538263389</v>
      </c>
      <c r="O45" s="10">
        <f>AFC!O45-FC_NE!O45-FC_E!O45</f>
        <v>34.36509028374887</v>
      </c>
      <c r="P45" s="10">
        <f>AFC!P45-FC_NE!P45-FC_E!P45</f>
        <v>17.703181427342969</v>
      </c>
      <c r="Q45" s="10">
        <f>AFC!Q45-FC_NE!Q45-FC_E!Q45</f>
        <v>26.034135855546239</v>
      </c>
      <c r="R45" s="10">
        <f>AFC!R45-FC_NE!R45-FC_E!R45</f>
        <v>1.0318142725012081E-3</v>
      </c>
      <c r="S45" s="10">
        <f>AFC!S45-FC_NE!S45-FC_E!S45</f>
        <v>2.1496130707987504E-3</v>
      </c>
      <c r="T45" s="10">
        <f>AFC!T45-FC_NE!T45-FC_E!T45</f>
        <v>1.0318142738583447E-3</v>
      </c>
      <c r="U45" s="10">
        <f>AFC!U45-FC_NE!U45-FC_E!U45</f>
        <v>1.0318142744303316E-3</v>
      </c>
      <c r="V45" s="10">
        <f>AFC!V45-FC_NE!V45-FC_E!V45</f>
        <v>8.5984522335991187E-5</v>
      </c>
      <c r="W45" s="10">
        <f>AFC!W45-FC_NE!W45-FC_E!W45</f>
        <v>-1.1177987958319591E-3</v>
      </c>
      <c r="X45" s="10">
        <f>AFC!X45-FC_NE!X45-FC_E!X45</f>
        <v>8.5984523664706103E-5</v>
      </c>
    </row>
    <row r="46" spans="1:24" ht="11.25" customHeight="1" x14ac:dyDescent="0.2">
      <c r="A46" s="41" t="s">
        <v>79</v>
      </c>
      <c r="B46" s="9" t="s">
        <v>80</v>
      </c>
      <c r="C46" s="10">
        <f>AFC!C46-FC_NE!C46-FC_E!C46</f>
        <v>3.9552880481514023</v>
      </c>
      <c r="D46" s="10">
        <f>AFC!D46-FC_NE!D46-FC_E!D46</f>
        <v>-1.977644024075687</v>
      </c>
      <c r="E46" s="10">
        <f>AFC!E46-FC_NE!E46-FC_E!E46</f>
        <v>1.9776440240757154</v>
      </c>
      <c r="F46" s="10">
        <f>AFC!F46-FC_NE!F46-FC_E!F46</f>
        <v>-1.9776440240755733</v>
      </c>
      <c r="G46" s="10">
        <f>AFC!G46-FC_NE!G46-FC_E!G46</f>
        <v>4.9441100601891605</v>
      </c>
      <c r="H46" s="10">
        <f>AFC!H46-FC_NE!H46-FC_E!H46</f>
        <v>5.9329320722269188</v>
      </c>
      <c r="I46" s="10">
        <f>AFC!I46-FC_NE!I46-FC_E!I46</f>
        <v>5.9329320722271177</v>
      </c>
      <c r="J46" s="10">
        <f>AFC!J46-FC_NE!J46-FC_E!J46</f>
        <v>0.98882201203798559</v>
      </c>
      <c r="K46" s="10">
        <f>AFC!K46-FC_NE!K46-FC_E!K46</f>
        <v>5.9329320722268903</v>
      </c>
      <c r="L46" s="10">
        <f>AFC!L46-FC_NE!L46-FC_E!L46</f>
        <v>2.9664660361133315</v>
      </c>
      <c r="M46" s="10">
        <f>AFC!M46-FC_NE!M46-FC_E!M46</f>
        <v>2.5579538487363607E-13</v>
      </c>
      <c r="N46" s="10">
        <f>AFC!N46-FC_NE!N46-FC_E!N46</f>
        <v>2.9664660361135304</v>
      </c>
      <c r="O46" s="10">
        <f>AFC!O46-FC_NE!O46-FC_E!O46</f>
        <v>4.9441100601892174</v>
      </c>
      <c r="P46" s="10">
        <f>AFC!P46-FC_NE!P46-FC_E!P46</f>
        <v>1.9776440240758006</v>
      </c>
      <c r="Q46" s="10">
        <f>AFC!Q46-FC_NE!Q46-FC_E!Q46</f>
        <v>1.9776440240751469</v>
      </c>
      <c r="R46" s="10">
        <f>AFC!R46-FC_NE!R46-FC_E!R46</f>
        <v>-8.5265128291212022E-14</v>
      </c>
      <c r="S46" s="10">
        <f>AFC!S46-FC_NE!S46-FC_E!S46</f>
        <v>9.4582975117418755E-4</v>
      </c>
      <c r="T46" s="10">
        <f>AFC!T46-FC_NE!T46-FC_E!T46</f>
        <v>-8.5984522598891999E-5</v>
      </c>
      <c r="U46" s="10">
        <f>AFC!U46-FC_NE!U46-FC_E!U46</f>
        <v>8.598452254204858E-5</v>
      </c>
      <c r="V46" s="10">
        <f>AFC!V46-FC_NE!V46-FC_E!V46</f>
        <v>9.4582974983836721E-4</v>
      </c>
      <c r="W46" s="10">
        <f>AFC!W46-FC_NE!W46-FC_E!W46</f>
        <v>8.598452305363935E-5</v>
      </c>
      <c r="X46" s="10">
        <f>AFC!X46-FC_NE!X46-FC_E!X46</f>
        <v>-1.0318142737446578E-3</v>
      </c>
    </row>
    <row r="47" spans="1:24" ht="11.25" customHeight="1" x14ac:dyDescent="0.2">
      <c r="A47" s="41" t="s">
        <v>81</v>
      </c>
      <c r="B47" s="9" t="s">
        <v>82</v>
      </c>
      <c r="C47" s="10">
        <f>AFC!C47-FC_NE!C47-FC_E!C47</f>
        <v>3.0022355975925734</v>
      </c>
      <c r="D47" s="10">
        <f>AFC!D47-FC_NE!D47-FC_E!D47</f>
        <v>1.0007738607050101</v>
      </c>
      <c r="E47" s="10">
        <f>AFC!E47-FC_NE!E47-FC_E!E47</f>
        <v>-8.5984522854687384E-5</v>
      </c>
      <c r="F47" s="10">
        <f>AFC!F47-FC_NE!F47-FC_E!F47</f>
        <v>8.5984522741000546E-5</v>
      </c>
      <c r="G47" s="10">
        <f>AFC!G47-FC_NE!G47-FC_E!G47</f>
        <v>2.001461736887336</v>
      </c>
      <c r="H47" s="10">
        <f>AFC!H47-FC_NE!H47-FC_E!H47</f>
        <v>8.5984522684157128E-5</v>
      </c>
      <c r="I47" s="10">
        <f>AFC!I47-FC_NE!I47-FC_E!I47</f>
        <v>-1.1368683772161603E-13</v>
      </c>
      <c r="J47" s="10">
        <f>AFC!J47-FC_NE!J47-FC_E!J47</f>
        <v>1.0006018916595281</v>
      </c>
      <c r="K47" s="10">
        <f>AFC!K47-FC_NE!K47-FC_E!K47</f>
        <v>1.0007738607051238</v>
      </c>
      <c r="L47" s="10">
        <f>AFC!L47-FC_NE!L47-FC_E!L47</f>
        <v>1.0008598452278648</v>
      </c>
      <c r="M47" s="10">
        <f>AFC!M47-FC_NE!M47-FC_E!M47</f>
        <v>1.0007738607051806</v>
      </c>
      <c r="N47" s="10">
        <f>AFC!N47-FC_NE!N47-FC_E!N47</f>
        <v>-8.5984522826265675E-5</v>
      </c>
      <c r="O47" s="10">
        <f>AFC!O47-FC_NE!O47-FC_E!O47</f>
        <v>-2.8421709430404007E-14</v>
      </c>
      <c r="P47" s="10">
        <f>AFC!P47-FC_NE!P47-FC_E!P47</f>
        <v>2.0014617368873076</v>
      </c>
      <c r="Q47" s="10">
        <f>AFC!Q47-FC_NE!Q47-FC_E!Q47</f>
        <v>1.0007738607050953</v>
      </c>
      <c r="R47" s="10">
        <f>AFC!R47-FC_NE!R47-FC_E!R47</f>
        <v>8.5984522883109094E-5</v>
      </c>
      <c r="S47" s="10">
        <f>AFC!S47-FC_NE!S47-FC_E!S47</f>
        <v>-8.5984522854687384E-5</v>
      </c>
      <c r="T47" s="10">
        <f>AFC!T47-FC_NE!T47-FC_E!T47</f>
        <v>-8.5984522939952512E-5</v>
      </c>
      <c r="U47" s="10">
        <f>AFC!U47-FC_NE!U47-FC_E!U47</f>
        <v>0</v>
      </c>
      <c r="V47" s="10">
        <f>AFC!V47-FC_NE!V47-FC_E!V47</f>
        <v>4.8891446446930331E-14</v>
      </c>
      <c r="W47" s="10">
        <f>AFC!W47-FC_NE!W47-FC_E!W47</f>
        <v>-8.5984522751852976E-5</v>
      </c>
      <c r="X47" s="10">
        <f>AFC!X47-FC_NE!X47-FC_E!X47</f>
        <v>-2.1316282072803006E-13</v>
      </c>
    </row>
    <row r="48" spans="1:24" ht="11.25" customHeight="1" x14ac:dyDescent="0.2">
      <c r="A48" s="41" t="s">
        <v>83</v>
      </c>
      <c r="B48" s="9" t="s">
        <v>84</v>
      </c>
      <c r="C48" s="10">
        <f>AFC!C48-FC_NE!C48-FC_E!C48</f>
        <v>-7.5666380051590636</v>
      </c>
      <c r="D48" s="10">
        <f>AFC!D48-FC_NE!D48-FC_E!D48</f>
        <v>5.0445399828031441</v>
      </c>
      <c r="E48" s="10">
        <f>AFC!E48-FC_NE!E48-FC_E!E48</f>
        <v>5.8852106620805102</v>
      </c>
      <c r="F48" s="10">
        <f>AFC!F48-FC_NE!F48-FC_E!F48</f>
        <v>-15.133276010317843</v>
      </c>
      <c r="G48" s="10">
        <f>AFC!G48-FC_NE!G48-FC_E!G48</f>
        <v>10.929578675838741</v>
      </c>
      <c r="H48" s="10">
        <f>AFC!H48-FC_NE!H48-FC_E!H48</f>
        <v>6.7258813413588427</v>
      </c>
      <c r="I48" s="10">
        <f>AFC!I48-FC_NE!I48-FC_E!I48</f>
        <v>-4.2036973344789885</v>
      </c>
      <c r="J48" s="10">
        <f>AFC!J48-FC_NE!J48-FC_E!J48</f>
        <v>0.84067067927770722</v>
      </c>
      <c r="K48" s="10">
        <f>AFC!K48-FC_NE!K48-FC_E!K48</f>
        <v>1.6815993121239785</v>
      </c>
      <c r="L48" s="10">
        <f>AFC!L48-FC_NE!L48-FC_E!L48</f>
        <v>-2.5221840068787174</v>
      </c>
      <c r="M48" s="10">
        <f>AFC!M48-FC_NE!M48-FC_E!M48</f>
        <v>-8.5984522343096614E-5</v>
      </c>
      <c r="N48" s="10">
        <f>AFC!N48-FC_NE!N48-FC_E!N48</f>
        <v>0.84067067927753669</v>
      </c>
      <c r="O48" s="10">
        <f>AFC!O48-FC_NE!O48-FC_E!O48</f>
        <v>-1.6815133276011238</v>
      </c>
      <c r="P48" s="10">
        <f>AFC!P48-FC_NE!P48-FC_E!P48</f>
        <v>-0.84075666380030611</v>
      </c>
      <c r="Q48" s="10">
        <f>AFC!Q48-FC_NE!Q48-FC_E!Q48</f>
        <v>0.8407566638005548</v>
      </c>
      <c r="R48" s="10">
        <f>AFC!R48-FC_NE!R48-FC_E!R48</f>
        <v>-7.7386070540796936E-4</v>
      </c>
      <c r="S48" s="10">
        <f>AFC!S48-FC_NE!S48-FC_E!S48</f>
        <v>-8.5984522786475281E-4</v>
      </c>
      <c r="T48" s="10">
        <f>AFC!T48-FC_NE!T48-FC_E!T48</f>
        <v>8.5984522631976645E-5</v>
      </c>
      <c r="U48" s="10">
        <f>AFC!U48-FC_NE!U48-FC_E!U48</f>
        <v>9.7255536957163713E-14</v>
      </c>
      <c r="V48" s="10">
        <f>AFC!V48-FC_NE!V48-FC_E!V48</f>
        <v>8.5984522329551893E-5</v>
      </c>
      <c r="W48" s="10">
        <f>AFC!W48-FC_NE!W48-FC_E!W48</f>
        <v>-2.8932412021731579E-13</v>
      </c>
      <c r="X48" s="10">
        <f>AFC!X48-FC_NE!X48-FC_E!X48</f>
        <v>7.738607048117796E-4</v>
      </c>
    </row>
    <row r="49" spans="1:24" ht="11.25" customHeight="1" x14ac:dyDescent="0.2">
      <c r="A49" s="41" t="s">
        <v>85</v>
      </c>
      <c r="B49" s="9" t="s">
        <v>86</v>
      </c>
      <c r="C49" s="10">
        <f>AFC!C49-FC_NE!C49-FC_E!C49</f>
        <v>3.0596732588133477</v>
      </c>
      <c r="D49" s="10">
        <f>AFC!D49-FC_NE!D49-FC_E!D49</f>
        <v>1.0197764402407401</v>
      </c>
      <c r="E49" s="10">
        <f>AFC!E49-FC_NE!E49-FC_E!E49</f>
        <v>1.0199484092863571</v>
      </c>
      <c r="F49" s="10">
        <f>AFC!F49-FC_NE!F49-FC_E!F49</f>
        <v>2.0398108340499306</v>
      </c>
      <c r="G49" s="10">
        <f>AFC!G49-FC_NE!G49-FC_E!G49</f>
        <v>-1.0199484092863145</v>
      </c>
      <c r="H49" s="10">
        <f>AFC!H49-FC_NE!H49-FC_E!H49</f>
        <v>1.0197764402407898</v>
      </c>
      <c r="I49" s="10">
        <f>AFC!I49-FC_NE!I49-FC_E!I49</f>
        <v>-2.0398968185726432</v>
      </c>
      <c r="J49" s="10">
        <f>AFC!J49-FC_NE!J49-FC_E!J49</f>
        <v>3.0595872742906636</v>
      </c>
      <c r="K49" s="10">
        <f>AFC!K49-FC_NE!K49-FC_E!K49</f>
        <v>-1.0198624247635308</v>
      </c>
      <c r="L49" s="10">
        <f>AFC!L49-FC_NE!L49-FC_E!L49</f>
        <v>1.0200343938091407</v>
      </c>
      <c r="M49" s="10">
        <f>AFC!M49-FC_NE!M49-FC_E!M49</f>
        <v>-1.0199484092862576</v>
      </c>
      <c r="N49" s="10">
        <f>AFC!N49-FC_NE!N49-FC_E!N49</f>
        <v>4.079449699054237</v>
      </c>
      <c r="O49" s="10">
        <f>AFC!O49-FC_NE!O49-FC_E!O49</f>
        <v>-4.0794496990541518</v>
      </c>
      <c r="P49" s="10">
        <f>AFC!P49-FC_NE!P49-FC_E!P49</f>
        <v>8.5984522911530803E-5</v>
      </c>
      <c r="Q49" s="10">
        <f>AFC!Q49-FC_NE!Q49-FC_E!Q49</f>
        <v>1.1368683772161603E-13</v>
      </c>
      <c r="R49" s="10">
        <f>AFC!R49-FC_NE!R49-FC_E!R49</f>
        <v>5.6843418860808015E-14</v>
      </c>
      <c r="S49" s="10">
        <f>AFC!S49-FC_NE!S49-FC_E!S49</f>
        <v>7.1054273576010019E-15</v>
      </c>
      <c r="T49" s="10">
        <f>AFC!T49-FC_NE!T49-FC_E!T49</f>
        <v>8.598452281205482E-5</v>
      </c>
      <c r="U49" s="10">
        <f>AFC!U49-FC_NE!U49-FC_E!U49</f>
        <v>-1.0318142733751756E-3</v>
      </c>
      <c r="V49" s="10">
        <f>AFC!V49-FC_NE!V49-FC_E!V49</f>
        <v>-1.0318142734178082E-3</v>
      </c>
      <c r="W49" s="10">
        <f>AFC!W49-FC_NE!W49-FC_E!W49</f>
        <v>1.4210854715202004E-14</v>
      </c>
      <c r="X49" s="10">
        <f>AFC!X49-FC_NE!X49-FC_E!X49</f>
        <v>1.0318142734035973E-3</v>
      </c>
    </row>
    <row r="50" spans="1:24" ht="11.25" customHeight="1" x14ac:dyDescent="0.2">
      <c r="A50" s="41" t="s">
        <v>87</v>
      </c>
      <c r="B50" s="9" t="s">
        <v>88</v>
      </c>
      <c r="C50" s="10">
        <f>AFC!C50-FC_NE!C50-FC_E!C50</f>
        <v>-40.126139294926617</v>
      </c>
      <c r="D50" s="10">
        <f>AFC!D50-FC_NE!D50-FC_E!D50</f>
        <v>50.635339638864863</v>
      </c>
      <c r="E50" s="10">
        <f>AFC!E50-FC_NE!E50-FC_E!E50</f>
        <v>-99.359931212382207</v>
      </c>
      <c r="F50" s="10">
        <f>AFC!F50-FC_NE!F50-FC_E!F50</f>
        <v>119.42304385210653</v>
      </c>
      <c r="G50" s="10">
        <f>AFC!G50-FC_NE!G50-FC_E!G50</f>
        <v>-35.349097162510546</v>
      </c>
      <c r="H50" s="10">
        <f>AFC!H50-FC_NE!H50-FC_E!H50</f>
        <v>-30.572226999139367</v>
      </c>
      <c r="I50" s="10">
        <f>AFC!I50-FC_NE!I50-FC_E!I50</f>
        <v>30.572312983662915</v>
      </c>
      <c r="J50" s="10">
        <f>AFC!J50-FC_NE!J50-FC_E!J50</f>
        <v>11.464660361134676</v>
      </c>
      <c r="K50" s="10">
        <f>AFC!K50-FC_NE!K50-FC_E!K50</f>
        <v>20.063112639724935</v>
      </c>
      <c r="L50" s="10">
        <f>AFC!L50-FC_NE!L50-FC_E!L50</f>
        <v>-12.419948409286508</v>
      </c>
      <c r="M50" s="10">
        <f>AFC!M50-FC_NE!M50-FC_E!M50</f>
        <v>-18.688220120377895</v>
      </c>
      <c r="N50" s="10">
        <f>AFC!N50-FC_NE!N50-FC_E!N50</f>
        <v>19.527085124676915</v>
      </c>
      <c r="O50" s="10">
        <f>AFC!O50-FC_NE!O50-FC_E!O50</f>
        <v>-29.616852966465977</v>
      </c>
      <c r="P50" s="10">
        <f>AFC!P50-FC_NE!P50-FC_E!P50</f>
        <v>39.170679277730486</v>
      </c>
      <c r="Q50" s="10">
        <f>AFC!Q50-FC_NE!Q50-FC_E!Q50</f>
        <v>-66.876784178848226</v>
      </c>
      <c r="R50" s="10">
        <f>AFC!R50-FC_NE!R50-FC_E!R50</f>
        <v>6.0189165974300352E-4</v>
      </c>
      <c r="S50" s="10">
        <f>AFC!S50-FC_NE!S50-FC_E!S50</f>
        <v>8.5984523478410679E-5</v>
      </c>
      <c r="T50" s="10">
        <f>AFC!T50-FC_NE!T50-FC_E!T50</f>
        <v>-7.7386071063534345E-4</v>
      </c>
      <c r="U50" s="10">
        <f>AFC!U50-FC_NE!U50-FC_E!U50</f>
        <v>2.1530555116555661E-12</v>
      </c>
      <c r="V50" s="10">
        <f>AFC!V50-FC_NE!V50-FC_E!V50</f>
        <v>-8.5984533768623805E-5</v>
      </c>
      <c r="W50" s="10">
        <f>AFC!W50-FC_NE!W50-FC_E!W50</f>
        <v>7.602807272633072E-13</v>
      </c>
      <c r="X50" s="10">
        <f>AFC!X50-FC_NE!X50-FC_E!X50</f>
        <v>3.765876499528531E-13</v>
      </c>
    </row>
    <row r="51" spans="1:24" ht="11.25" customHeight="1" x14ac:dyDescent="0.2">
      <c r="A51" s="35" t="s">
        <v>89</v>
      </c>
      <c r="B51" s="36" t="s">
        <v>90</v>
      </c>
      <c r="C51" s="37">
        <f>AFC!C51-FC_NE!C51-FC_E!C51</f>
        <v>-241.72330180567587</v>
      </c>
      <c r="D51" s="37">
        <f>AFC!D51-FC_NE!D51-FC_E!D51</f>
        <v>-90.2190885640739</v>
      </c>
      <c r="E51" s="37">
        <f>AFC!E51-FC_NE!E51-FC_E!E51</f>
        <v>199.11797076527728</v>
      </c>
      <c r="F51" s="37">
        <f>AFC!F51-FC_NE!F51-FC_E!F51</f>
        <v>137.81126397249682</v>
      </c>
      <c r="G51" s="37">
        <f>AFC!G51-FC_NE!G51-FC_E!G51</f>
        <v>51.225193465179473</v>
      </c>
      <c r="H51" s="37">
        <f>AFC!H51-FC_NE!H51-FC_E!H51</f>
        <v>-324.05296646602801</v>
      </c>
      <c r="I51" s="37">
        <f>AFC!I51-FC_NE!I51-FC_E!I51</f>
        <v>11.285554600170144</v>
      </c>
      <c r="J51" s="37">
        <f>AFC!J51-FC_NE!J51-FC_E!J51</f>
        <v>-37.016251074812317</v>
      </c>
      <c r="K51" s="37">
        <f>AFC!K51-FC_NE!K51-FC_E!K51</f>
        <v>-75.193207222710043</v>
      </c>
      <c r="L51" s="37">
        <f>AFC!L51-FC_NE!L51-FC_E!L51</f>
        <v>-72.205245055887644</v>
      </c>
      <c r="M51" s="37">
        <f>AFC!M51-FC_NE!M51-FC_E!M51</f>
        <v>-143.98056749786338</v>
      </c>
      <c r="N51" s="37">
        <f>AFC!N51-FC_NE!N51-FC_E!N51</f>
        <v>-149.09638865003217</v>
      </c>
      <c r="O51" s="37">
        <f>AFC!O51-FC_NE!O51-FC_E!O51</f>
        <v>-282.83086844368154</v>
      </c>
      <c r="P51" s="37">
        <f>AFC!P51-FC_NE!P51-FC_E!P51</f>
        <v>-232.05614789338506</v>
      </c>
      <c r="Q51" s="37">
        <f>AFC!Q51-FC_NE!Q51-FC_E!Q51</f>
        <v>-490.97454858127094</v>
      </c>
      <c r="R51" s="37">
        <f>AFC!R51-FC_NE!R51-FC_E!R51</f>
        <v>-414.7986242476436</v>
      </c>
      <c r="S51" s="37">
        <f>AFC!S51-FC_NE!S51-FC_E!S51</f>
        <v>-192.00834049872356</v>
      </c>
      <c r="T51" s="37">
        <f>AFC!T51-FC_NE!T51-FC_E!T51</f>
        <v>-41.384952708514902</v>
      </c>
      <c r="U51" s="37">
        <f>AFC!U51-FC_NE!U51-FC_E!U51</f>
        <v>153.79613069645711</v>
      </c>
      <c r="V51" s="37">
        <f>AFC!V51-FC_NE!V51-FC_E!V51</f>
        <v>112.44686156491662</v>
      </c>
      <c r="W51" s="37">
        <f>AFC!W51-FC_NE!W51-FC_E!W51</f>
        <v>421.94282029234819</v>
      </c>
      <c r="X51" s="37">
        <f>AFC!X51-FC_NE!X51-FC_E!X51</f>
        <v>203.84720550301063</v>
      </c>
    </row>
    <row r="52" spans="1:24" ht="11.25" customHeight="1" x14ac:dyDescent="0.2">
      <c r="A52" s="35" t="s">
        <v>91</v>
      </c>
      <c r="B52" s="36" t="s">
        <v>92</v>
      </c>
      <c r="C52" s="37">
        <f t="shared" ref="C52:W52" si="20">SUM(C53:C70)</f>
        <v>-1.3413585554516883E-2</v>
      </c>
      <c r="D52" s="37">
        <f t="shared" si="20"/>
        <v>-8.4264832330085415E-3</v>
      </c>
      <c r="E52" s="37">
        <f t="shared" si="20"/>
        <v>-2.3215821152502425E-3</v>
      </c>
      <c r="F52" s="37">
        <f t="shared" si="20"/>
        <v>-7.0507308683995795E-3</v>
      </c>
      <c r="G52" s="37">
        <f t="shared" si="20"/>
        <v>-1.3069647463575418E-2</v>
      </c>
      <c r="H52" s="37">
        <f t="shared" si="20"/>
        <v>-8.5984522794735341E-5</v>
      </c>
      <c r="I52" s="37">
        <f t="shared" si="20"/>
        <v>3.783319002788943E-3</v>
      </c>
      <c r="J52" s="37">
        <f t="shared" si="20"/>
        <v>-1.1263972485050289E-2</v>
      </c>
      <c r="K52" s="37">
        <f t="shared" si="20"/>
        <v>-1.2983662940257545E-2</v>
      </c>
      <c r="L52" s="37">
        <f t="shared" si="20"/>
        <v>2.2012037833490705E-2</v>
      </c>
      <c r="M52" s="37">
        <f t="shared" si="20"/>
        <v>4.299226143524848E-4</v>
      </c>
      <c r="N52" s="37">
        <f t="shared" si="20"/>
        <v>8.2545141872920613E-3</v>
      </c>
      <c r="O52" s="37">
        <f t="shared" si="20"/>
        <v>-8.856405846707105E-3</v>
      </c>
      <c r="P52" s="37">
        <f t="shared" si="20"/>
        <v>-2.4591573517163567E-2</v>
      </c>
      <c r="Q52" s="37">
        <f t="shared" si="20"/>
        <v>7.2226999143047976E-3</v>
      </c>
      <c r="R52" s="37">
        <f t="shared" si="20"/>
        <v>-2.8841788478069681</v>
      </c>
      <c r="S52" s="37">
        <f t="shared" si="20"/>
        <v>-4.9883061049005235</v>
      </c>
      <c r="T52" s="37">
        <f t="shared" si="20"/>
        <v>-2.2347377472045835</v>
      </c>
      <c r="U52" s="37">
        <f t="shared" si="20"/>
        <v>-8.6031814273431024</v>
      </c>
      <c r="V52" s="37">
        <f t="shared" si="20"/>
        <v>-9.219088564057877</v>
      </c>
      <c r="W52" s="37">
        <f t="shared" si="20"/>
        <v>4.4376612209803099</v>
      </c>
      <c r="X52" s="37">
        <f t="shared" ref="X52" si="21">SUM(X53:X70)</f>
        <v>7.9202063628540849</v>
      </c>
    </row>
    <row r="53" spans="1:24" ht="11.25" customHeight="1" x14ac:dyDescent="0.2">
      <c r="A53" s="42" t="s">
        <v>93</v>
      </c>
      <c r="B53" s="9" t="s">
        <v>94</v>
      </c>
      <c r="C53" s="10">
        <f>AFC!C53-FC_NE!C53-FC_E!C53</f>
        <v>0</v>
      </c>
      <c r="D53" s="10">
        <f>AFC!D53-FC_NE!D53-FC_E!D53</f>
        <v>0</v>
      </c>
      <c r="E53" s="10">
        <f>AFC!E53-FC_NE!E53-FC_E!E53</f>
        <v>0</v>
      </c>
      <c r="F53" s="10">
        <f>AFC!F53-FC_NE!F53-FC_E!F53</f>
        <v>0</v>
      </c>
      <c r="G53" s="10">
        <f>AFC!G53-FC_NE!G53-FC_E!G53</f>
        <v>0</v>
      </c>
      <c r="H53" s="10">
        <f>AFC!H53-FC_NE!H53-FC_E!H53</f>
        <v>0</v>
      </c>
      <c r="I53" s="10">
        <f>AFC!I53-FC_NE!I53-FC_E!I53</f>
        <v>0</v>
      </c>
      <c r="J53" s="10">
        <f>AFC!J53-FC_NE!J53-FC_E!J53</f>
        <v>0</v>
      </c>
      <c r="K53" s="10">
        <f>AFC!K53-FC_NE!K53-FC_E!K53</f>
        <v>0</v>
      </c>
      <c r="L53" s="10">
        <f>AFC!L53-FC_NE!L53-FC_E!L53</f>
        <v>0</v>
      </c>
      <c r="M53" s="10">
        <f>AFC!M53-FC_NE!M53-FC_E!M53</f>
        <v>0</v>
      </c>
      <c r="N53" s="10">
        <f>AFC!N53-FC_NE!N53-FC_E!N53</f>
        <v>0</v>
      </c>
      <c r="O53" s="10">
        <f>AFC!O53-FC_NE!O53-FC_E!O53</f>
        <v>0</v>
      </c>
      <c r="P53" s="10">
        <f>AFC!P53-FC_NE!P53-FC_E!P53</f>
        <v>0</v>
      </c>
      <c r="Q53" s="10">
        <f>AFC!Q53-FC_NE!Q53-FC_E!Q53</f>
        <v>0</v>
      </c>
      <c r="R53" s="10">
        <f>AFC!R53-FC_NE!R53-FC_E!R53</f>
        <v>0</v>
      </c>
      <c r="S53" s="10">
        <f>AFC!S53-FC_NE!S53-FC_E!S53</f>
        <v>0</v>
      </c>
      <c r="T53" s="10">
        <f>AFC!T53-FC_NE!T53-FC_E!T53</f>
        <v>0</v>
      </c>
      <c r="U53" s="10">
        <f>AFC!U53-FC_NE!U53-FC_E!U53</f>
        <v>0</v>
      </c>
      <c r="V53" s="10">
        <f>AFC!V53-FC_NE!V53-FC_E!V53</f>
        <v>0</v>
      </c>
      <c r="W53" s="10">
        <f>AFC!W53-FC_NE!W53-FC_E!W53</f>
        <v>0</v>
      </c>
      <c r="X53" s="10">
        <f>AFC!X53-FC_NE!X53-FC_E!X53</f>
        <v>0</v>
      </c>
    </row>
    <row r="54" spans="1:24" ht="11.25" customHeight="1" x14ac:dyDescent="0.2">
      <c r="A54" s="42" t="s">
        <v>95</v>
      </c>
      <c r="B54" s="9" t="s">
        <v>96</v>
      </c>
      <c r="C54" s="10">
        <f>AFC!C54-FC_NE!C54-FC_E!C54</f>
        <v>0</v>
      </c>
      <c r="D54" s="10">
        <f>AFC!D54-FC_NE!D54-FC_E!D54</f>
        <v>0</v>
      </c>
      <c r="E54" s="10">
        <f>AFC!E54-FC_NE!E54-FC_E!E54</f>
        <v>0</v>
      </c>
      <c r="F54" s="10">
        <f>AFC!F54-FC_NE!F54-FC_E!F54</f>
        <v>0</v>
      </c>
      <c r="G54" s="10">
        <f>AFC!G54-FC_NE!G54-FC_E!G54</f>
        <v>0</v>
      </c>
      <c r="H54" s="10">
        <f>AFC!H54-FC_NE!H54-FC_E!H54</f>
        <v>0</v>
      </c>
      <c r="I54" s="10">
        <f>AFC!I54-FC_NE!I54-FC_E!I54</f>
        <v>0</v>
      </c>
      <c r="J54" s="10">
        <f>AFC!J54-FC_NE!J54-FC_E!J54</f>
        <v>0</v>
      </c>
      <c r="K54" s="10">
        <f>AFC!K54-FC_NE!K54-FC_E!K54</f>
        <v>0</v>
      </c>
      <c r="L54" s="10">
        <f>AFC!L54-FC_NE!L54-FC_E!L54</f>
        <v>0</v>
      </c>
      <c r="M54" s="10">
        <f>AFC!M54-FC_NE!M54-FC_E!M54</f>
        <v>0</v>
      </c>
      <c r="N54" s="10">
        <f>AFC!N54-FC_NE!N54-FC_E!N54</f>
        <v>0</v>
      </c>
      <c r="O54" s="10">
        <f>AFC!O54-FC_NE!O54-FC_E!O54</f>
        <v>0</v>
      </c>
      <c r="P54" s="10">
        <f>AFC!P54-FC_NE!P54-FC_E!P54</f>
        <v>0</v>
      </c>
      <c r="Q54" s="10">
        <f>AFC!Q54-FC_NE!Q54-FC_E!Q54</f>
        <v>0</v>
      </c>
      <c r="R54" s="10">
        <f>AFC!R54-FC_NE!R54-FC_E!R54</f>
        <v>0</v>
      </c>
      <c r="S54" s="10">
        <f>AFC!S54-FC_NE!S54-FC_E!S54</f>
        <v>0</v>
      </c>
      <c r="T54" s="10">
        <f>AFC!T54-FC_NE!T54-FC_E!T54</f>
        <v>0</v>
      </c>
      <c r="U54" s="10">
        <f>AFC!U54-FC_NE!U54-FC_E!U54</f>
        <v>0</v>
      </c>
      <c r="V54" s="10">
        <f>AFC!V54-FC_NE!V54-FC_E!V54</f>
        <v>0</v>
      </c>
      <c r="W54" s="10">
        <f>AFC!W54-FC_NE!W54-FC_E!W54</f>
        <v>0</v>
      </c>
      <c r="X54" s="10">
        <f>AFC!X54-FC_NE!X54-FC_E!X54</f>
        <v>0</v>
      </c>
    </row>
    <row r="55" spans="1:24" ht="11.25" customHeight="1" x14ac:dyDescent="0.2">
      <c r="A55" s="42" t="s">
        <v>97</v>
      </c>
      <c r="B55" s="9" t="s">
        <v>98</v>
      </c>
      <c r="C55" s="10">
        <f>AFC!C55-FC_NE!C55-FC_E!C55</f>
        <v>1.4210854715202004E-14</v>
      </c>
      <c r="D55" s="10">
        <f>AFC!D55-FC_NE!D55-FC_E!D55</f>
        <v>-1.4210854715202004E-14</v>
      </c>
      <c r="E55" s="10">
        <f>AFC!E55-FC_NE!E55-FC_E!E55</f>
        <v>0</v>
      </c>
      <c r="F55" s="10">
        <f>AFC!F55-FC_NE!F55-FC_E!F55</f>
        <v>0</v>
      </c>
      <c r="G55" s="10">
        <f>AFC!G55-FC_NE!G55-FC_E!G55</f>
        <v>-2.8421709430404007E-14</v>
      </c>
      <c r="H55" s="10">
        <f>AFC!H55-FC_NE!H55-FC_E!H55</f>
        <v>2.8421709430404007E-14</v>
      </c>
      <c r="I55" s="10">
        <f>AFC!I55-FC_NE!I55-FC_E!I55</f>
        <v>0</v>
      </c>
      <c r="J55" s="10">
        <f>AFC!J55-FC_NE!J55-FC_E!J55</f>
        <v>0</v>
      </c>
      <c r="K55" s="10">
        <f>AFC!K55-FC_NE!K55-FC_E!K55</f>
        <v>0</v>
      </c>
      <c r="L55" s="10">
        <f>AFC!L55-FC_NE!L55-FC_E!L55</f>
        <v>5.6843418860808015E-14</v>
      </c>
      <c r="M55" s="10">
        <f>AFC!M55-FC_NE!M55-FC_E!M55</f>
        <v>0</v>
      </c>
      <c r="N55" s="10">
        <f>AFC!N55-FC_NE!N55-FC_E!N55</f>
        <v>0</v>
      </c>
      <c r="O55" s="10">
        <f>AFC!O55-FC_NE!O55-FC_E!O55</f>
        <v>-5.6843418860808015E-14</v>
      </c>
      <c r="P55" s="10">
        <f>AFC!P55-FC_NE!P55-FC_E!P55</f>
        <v>1.1368683772161603E-13</v>
      </c>
      <c r="Q55" s="10">
        <f>AFC!Q55-FC_NE!Q55-FC_E!Q55</f>
        <v>0</v>
      </c>
      <c r="R55" s="10">
        <f>AFC!R55-FC_NE!R55-FC_E!R55</f>
        <v>0</v>
      </c>
      <c r="S55" s="10">
        <f>AFC!S55-FC_NE!S55-FC_E!S55</f>
        <v>0</v>
      </c>
      <c r="T55" s="10">
        <f>AFC!T55-FC_NE!T55-FC_E!T55</f>
        <v>1.1368683772161603E-13</v>
      </c>
      <c r="U55" s="10">
        <f>AFC!U55-FC_NE!U55-FC_E!U55</f>
        <v>1.1368683772161603E-13</v>
      </c>
      <c r="V55" s="10">
        <f>AFC!V55-FC_NE!V55-FC_E!V55</f>
        <v>0</v>
      </c>
      <c r="W55" s="10">
        <f>AFC!W55-FC_NE!W55-FC_E!W55</f>
        <v>6.8212102632969618E-13</v>
      </c>
      <c r="X55" s="10">
        <f>AFC!X55-FC_NE!X55-FC_E!X55</f>
        <v>-4.5474735088646412E-13</v>
      </c>
    </row>
    <row r="56" spans="1:24" ht="11.25" customHeight="1" x14ac:dyDescent="0.2">
      <c r="A56" s="42" t="s">
        <v>99</v>
      </c>
      <c r="B56" s="9" t="s">
        <v>100</v>
      </c>
      <c r="C56" s="10">
        <f>AFC!C56-FC_NE!C56-FC_E!C56</f>
        <v>-1.1102230246251565E-16</v>
      </c>
      <c r="D56" s="10">
        <f>AFC!D56-FC_NE!D56-FC_E!D56</f>
        <v>6.6613381477509392E-16</v>
      </c>
      <c r="E56" s="10">
        <f>AFC!E56-FC_NE!E56-FC_E!E56</f>
        <v>2.2204460492503131E-16</v>
      </c>
      <c r="F56" s="10">
        <f>AFC!F56-FC_NE!F56-FC_E!F56</f>
        <v>4.4408920985006262E-16</v>
      </c>
      <c r="G56" s="10">
        <f>AFC!G56-FC_NE!G56-FC_E!G56</f>
        <v>4.4408920985006262E-16</v>
      </c>
      <c r="H56" s="10">
        <f>AFC!H56-FC_NE!H56-FC_E!H56</f>
        <v>-4.4408920985006262E-16</v>
      </c>
      <c r="I56" s="10">
        <f>AFC!I56-FC_NE!I56-FC_E!I56</f>
        <v>0</v>
      </c>
      <c r="J56" s="10">
        <f>AFC!J56-FC_NE!J56-FC_E!J56</f>
        <v>0</v>
      </c>
      <c r="K56" s="10">
        <f>AFC!K56-FC_NE!K56-FC_E!K56</f>
        <v>0</v>
      </c>
      <c r="L56" s="10">
        <f>AFC!L56-FC_NE!L56-FC_E!L56</f>
        <v>-4.4408920985006262E-16</v>
      </c>
      <c r="M56" s="10">
        <f>AFC!M56-FC_NE!M56-FC_E!M56</f>
        <v>0</v>
      </c>
      <c r="N56" s="10">
        <f>AFC!N56-FC_NE!N56-FC_E!N56</f>
        <v>0</v>
      </c>
      <c r="O56" s="10">
        <f>AFC!O56-FC_NE!O56-FC_E!O56</f>
        <v>-7.1054273576010019E-15</v>
      </c>
      <c r="P56" s="10">
        <f>AFC!P56-FC_NE!P56-FC_E!P56</f>
        <v>-7.1054273576010019E-15</v>
      </c>
      <c r="Q56" s="10">
        <f>AFC!Q56-FC_NE!Q56-FC_E!Q56</f>
        <v>-7.1054273576010019E-15</v>
      </c>
      <c r="R56" s="10">
        <f>AFC!R56-FC_NE!R56-FC_E!R56</f>
        <v>-1.4210854715202004E-14</v>
      </c>
      <c r="S56" s="10">
        <f>AFC!S56-FC_NE!S56-FC_E!S56</f>
        <v>1.1368683772161603E-13</v>
      </c>
      <c r="T56" s="10">
        <f>AFC!T56-FC_NE!T56-FC_E!T56</f>
        <v>2.8421709430404007E-14</v>
      </c>
      <c r="U56" s="10">
        <f>AFC!U56-FC_NE!U56-FC_E!U56</f>
        <v>5.6843418860808015E-14</v>
      </c>
      <c r="V56" s="10">
        <f>AFC!V56-FC_NE!V56-FC_E!V56</f>
        <v>0</v>
      </c>
      <c r="W56" s="10">
        <f>AFC!W56-FC_NE!W56-FC_E!W56</f>
        <v>0</v>
      </c>
      <c r="X56" s="10">
        <f>AFC!X56-FC_NE!X56-FC_E!X56</f>
        <v>0</v>
      </c>
    </row>
    <row r="57" spans="1:24" ht="11.25" customHeight="1" x14ac:dyDescent="0.2">
      <c r="A57" s="42" t="s">
        <v>101</v>
      </c>
      <c r="B57" s="9" t="s">
        <v>102</v>
      </c>
      <c r="C57" s="10">
        <f>AFC!C57-FC_NE!C57-FC_E!C57</f>
        <v>0</v>
      </c>
      <c r="D57" s="10">
        <f>AFC!D57-FC_NE!D57-FC_E!D57</f>
        <v>0</v>
      </c>
      <c r="E57" s="10">
        <f>AFC!E57-FC_NE!E57-FC_E!E57</f>
        <v>0</v>
      </c>
      <c r="F57" s="10">
        <f>AFC!F57-FC_NE!F57-FC_E!F57</f>
        <v>0</v>
      </c>
      <c r="G57" s="10">
        <f>AFC!G57-FC_NE!G57-FC_E!G57</f>
        <v>0</v>
      </c>
      <c r="H57" s="10">
        <f>AFC!H57-FC_NE!H57-FC_E!H57</f>
        <v>0</v>
      </c>
      <c r="I57" s="10">
        <f>AFC!I57-FC_NE!I57-FC_E!I57</f>
        <v>0</v>
      </c>
      <c r="J57" s="10">
        <f>AFC!J57-FC_NE!J57-FC_E!J57</f>
        <v>8.5984522783633111E-5</v>
      </c>
      <c r="K57" s="10">
        <f>AFC!K57-FC_NE!K57-FC_E!K57</f>
        <v>0</v>
      </c>
      <c r="L57" s="10">
        <f>AFC!L57-FC_NE!L57-FC_E!L57</f>
        <v>0</v>
      </c>
      <c r="M57" s="10">
        <f>AFC!M57-FC_NE!M57-FC_E!M57</f>
        <v>0</v>
      </c>
      <c r="N57" s="10">
        <f>AFC!N57-FC_NE!N57-FC_E!N57</f>
        <v>0</v>
      </c>
      <c r="O57" s="10">
        <f>AFC!O57-FC_NE!O57-FC_E!O57</f>
        <v>0</v>
      </c>
      <c r="P57" s="10">
        <f>AFC!P57-FC_NE!P57-FC_E!P57</f>
        <v>0</v>
      </c>
      <c r="Q57" s="10">
        <f>AFC!Q57-FC_NE!Q57-FC_E!Q57</f>
        <v>-8.5984522780080397E-5</v>
      </c>
      <c r="R57" s="10">
        <f>AFC!R57-FC_NE!R57-FC_E!R57</f>
        <v>-8.5984522787185824E-5</v>
      </c>
      <c r="S57" s="10">
        <f>AFC!S57-FC_NE!S57-FC_E!S57</f>
        <v>0</v>
      </c>
      <c r="T57" s="10">
        <f>AFC!T57-FC_NE!T57-FC_E!T57</f>
        <v>0</v>
      </c>
      <c r="U57" s="10">
        <f>AFC!U57-FC_NE!U57-FC_E!U57</f>
        <v>0</v>
      </c>
      <c r="V57" s="10">
        <f>AFC!V57-FC_NE!V57-FC_E!V57</f>
        <v>0</v>
      </c>
      <c r="W57" s="10">
        <f>AFC!W57-FC_NE!W57-FC_E!W57</f>
        <v>0</v>
      </c>
      <c r="X57" s="10">
        <f>AFC!X57-FC_NE!X57-FC_E!X57</f>
        <v>0</v>
      </c>
    </row>
    <row r="58" spans="1:24" ht="11.25" customHeight="1" x14ac:dyDescent="0.2">
      <c r="A58" s="42" t="s">
        <v>103</v>
      </c>
      <c r="B58" s="9" t="s">
        <v>104</v>
      </c>
      <c r="C58" s="10">
        <f>AFC!C58-FC_NE!C58-FC_E!C58</f>
        <v>0</v>
      </c>
      <c r="D58" s="10">
        <f>AFC!D58-FC_NE!D58-FC_E!D58</f>
        <v>0</v>
      </c>
      <c r="E58" s="10">
        <f>AFC!E58-FC_NE!E58-FC_E!E58</f>
        <v>0</v>
      </c>
      <c r="F58" s="10">
        <f>AFC!F58-FC_NE!F58-FC_E!F58</f>
        <v>0</v>
      </c>
      <c r="G58" s="10">
        <f>AFC!G58-FC_NE!G58-FC_E!G58</f>
        <v>0</v>
      </c>
      <c r="H58" s="10">
        <f>AFC!H58-FC_NE!H58-FC_E!H58</f>
        <v>0</v>
      </c>
      <c r="I58" s="10">
        <f>AFC!I58-FC_NE!I58-FC_E!I58</f>
        <v>0</v>
      </c>
      <c r="J58" s="10">
        <f>AFC!J58-FC_NE!J58-FC_E!J58</f>
        <v>0</v>
      </c>
      <c r="K58" s="10">
        <f>AFC!K58-FC_NE!K58-FC_E!K58</f>
        <v>0</v>
      </c>
      <c r="L58" s="10">
        <f>AFC!L58-FC_NE!L58-FC_E!L58</f>
        <v>0</v>
      </c>
      <c r="M58" s="10">
        <f>AFC!M58-FC_NE!M58-FC_E!M58</f>
        <v>0</v>
      </c>
      <c r="N58" s="10">
        <f>AFC!N58-FC_NE!N58-FC_E!N58</f>
        <v>0</v>
      </c>
      <c r="O58" s="10">
        <f>AFC!O58-FC_NE!O58-FC_E!O58</f>
        <v>0</v>
      </c>
      <c r="P58" s="10">
        <f>AFC!P58-FC_NE!P58-FC_E!P58</f>
        <v>0</v>
      </c>
      <c r="Q58" s="10">
        <f>AFC!Q58-FC_NE!Q58-FC_E!Q58</f>
        <v>0</v>
      </c>
      <c r="R58" s="10">
        <f>AFC!R58-FC_NE!R58-FC_E!R58</f>
        <v>0</v>
      </c>
      <c r="S58" s="10">
        <f>AFC!S58-FC_NE!S58-FC_E!S58</f>
        <v>0</v>
      </c>
      <c r="T58" s="10">
        <f>AFC!T58-FC_NE!T58-FC_E!T58</f>
        <v>0</v>
      </c>
      <c r="U58" s="10">
        <f>AFC!U58-FC_NE!U58-FC_E!U58</f>
        <v>0</v>
      </c>
      <c r="V58" s="10">
        <f>AFC!V58-FC_NE!V58-FC_E!V58</f>
        <v>0</v>
      </c>
      <c r="W58" s="10">
        <f>AFC!W58-FC_NE!W58-FC_E!W58</f>
        <v>0</v>
      </c>
      <c r="X58" s="10">
        <f>AFC!X58-FC_NE!X58-FC_E!X58</f>
        <v>0</v>
      </c>
    </row>
    <row r="59" spans="1:24" ht="11.25" customHeight="1" x14ac:dyDescent="0.2">
      <c r="A59" s="42" t="s">
        <v>105</v>
      </c>
      <c r="B59" s="9" t="s">
        <v>106</v>
      </c>
      <c r="C59" s="10">
        <f>AFC!C59-FC_NE!C59-FC_E!C59</f>
        <v>-1.3413585554530982E-2</v>
      </c>
      <c r="D59" s="10">
        <f>AFC!D59-FC_NE!D59-FC_E!D59</f>
        <v>-8.5124677557928408E-3</v>
      </c>
      <c r="E59" s="10">
        <f>AFC!E59-FC_NE!E59-FC_E!E59</f>
        <v>-2.3215821151438831E-3</v>
      </c>
      <c r="F59" s="10">
        <f>AFC!F59-FC_NE!F59-FC_E!F59</f>
        <v>-7.0507308684000236E-3</v>
      </c>
      <c r="G59" s="10">
        <f>AFC!G59-FC_NE!G59-FC_E!G59</f>
        <v>-1.2983662940769136E-2</v>
      </c>
      <c r="H59" s="10">
        <f>AFC!H59-FC_NE!H59-FC_E!H59</f>
        <v>-8.5984522854687384E-5</v>
      </c>
      <c r="I59" s="10">
        <f>AFC!I59-FC_NE!I59-FC_E!I59</f>
        <v>3.6973344800230734E-3</v>
      </c>
      <c r="J59" s="10">
        <f>AFC!J59-FC_NE!J59-FC_E!J59</f>
        <v>-1.1607910576174163E-2</v>
      </c>
      <c r="K59" s="10">
        <f>AFC!K59-FC_NE!K59-FC_E!K59</f>
        <v>-1.3069647463339606E-2</v>
      </c>
      <c r="L59" s="10">
        <f>AFC!L59-FC_NE!L59-FC_E!L59</f>
        <v>2.1754084265239726E-2</v>
      </c>
      <c r="M59" s="10">
        <f>AFC!M59-FC_NE!M59-FC_E!M59</f>
        <v>3.4393809153243637E-4</v>
      </c>
      <c r="N59" s="10">
        <f>AFC!N59-FC_NE!N59-FC_E!N59</f>
        <v>8.4264832329381534E-3</v>
      </c>
      <c r="O59" s="10">
        <f>AFC!O59-FC_NE!O59-FC_E!O59</f>
        <v>-8.8564058469273732E-3</v>
      </c>
      <c r="P59" s="10">
        <f>AFC!P59-FC_NE!P59-FC_E!P59</f>
        <v>-2.4763542562823204E-2</v>
      </c>
      <c r="Q59" s="10">
        <f>AFC!Q59-FC_NE!Q59-FC_E!Q59</f>
        <v>7.3946689597050863E-3</v>
      </c>
      <c r="R59" s="10">
        <f>AFC!R59-FC_NE!R59-FC_E!R59</f>
        <v>8.5984522797843965E-5</v>
      </c>
      <c r="S59" s="10">
        <f>AFC!S59-FC_NE!S59-FC_E!S59</f>
        <v>8.5984523138904478E-5</v>
      </c>
      <c r="T59" s="10">
        <f>AFC!T59-FC_NE!T59-FC_E!T59</f>
        <v>-1.7196904514094058E-4</v>
      </c>
      <c r="U59" s="10">
        <f>AFC!U59-FC_NE!U59-FC_E!U59</f>
        <v>0</v>
      </c>
      <c r="V59" s="10">
        <f>AFC!V59-FC_NE!V59-FC_E!V59</f>
        <v>-1.7196904514094058E-4</v>
      </c>
      <c r="W59" s="10">
        <f>AFC!W59-FC_NE!W59-FC_E!W59</f>
        <v>0</v>
      </c>
      <c r="X59" s="10">
        <f>AFC!X59-FC_NE!X59-FC_E!X59</f>
        <v>3.1814273429517925E-3</v>
      </c>
    </row>
    <row r="60" spans="1:24" ht="11.25" customHeight="1" x14ac:dyDescent="0.2">
      <c r="A60" s="42" t="s">
        <v>107</v>
      </c>
      <c r="B60" s="9" t="s">
        <v>108</v>
      </c>
      <c r="C60" s="10">
        <f>AFC!C60-FC_NE!C60-FC_E!C60</f>
        <v>0</v>
      </c>
      <c r="D60" s="10">
        <f>AFC!D60-FC_NE!D60-FC_E!D60</f>
        <v>0</v>
      </c>
      <c r="E60" s="10">
        <f>AFC!E60-FC_NE!E60-FC_E!E60</f>
        <v>0</v>
      </c>
      <c r="F60" s="10">
        <f>AFC!F60-FC_NE!F60-FC_E!F60</f>
        <v>0</v>
      </c>
      <c r="G60" s="10">
        <f>AFC!G60-FC_NE!G60-FC_E!G60</f>
        <v>0</v>
      </c>
      <c r="H60" s="10">
        <f>AFC!H60-FC_NE!H60-FC_E!H60</f>
        <v>0</v>
      </c>
      <c r="I60" s="10">
        <f>AFC!I60-FC_NE!I60-FC_E!I60</f>
        <v>0</v>
      </c>
      <c r="J60" s="10">
        <f>AFC!J60-FC_NE!J60-FC_E!J60</f>
        <v>0</v>
      </c>
      <c r="K60" s="10">
        <f>AFC!K60-FC_NE!K60-FC_E!K60</f>
        <v>7.1054273576010019E-15</v>
      </c>
      <c r="L60" s="10">
        <f>AFC!L60-FC_NE!L60-FC_E!L60</f>
        <v>0</v>
      </c>
      <c r="M60" s="10">
        <f>AFC!M60-FC_NE!M60-FC_E!M60</f>
        <v>7.9936057773011271E-15</v>
      </c>
      <c r="N60" s="10">
        <f>AFC!N60-FC_NE!N60-FC_E!N60</f>
        <v>0</v>
      </c>
      <c r="O60" s="10">
        <f>AFC!O60-FC_NE!O60-FC_E!O60</f>
        <v>0</v>
      </c>
      <c r="P60" s="10">
        <f>AFC!P60-FC_NE!P60-FC_E!P60</f>
        <v>0</v>
      </c>
      <c r="Q60" s="10">
        <f>AFC!Q60-FC_NE!Q60-FC_E!Q60</f>
        <v>0</v>
      </c>
      <c r="R60" s="10">
        <f>AFC!R60-FC_NE!R60-FC_E!R60</f>
        <v>0</v>
      </c>
      <c r="S60" s="10">
        <f>AFC!S60-FC_NE!S60-FC_E!S60</f>
        <v>0</v>
      </c>
      <c r="T60" s="10">
        <f>AFC!T60-FC_NE!T60-FC_E!T60</f>
        <v>7.1054273576010019E-15</v>
      </c>
      <c r="U60" s="10">
        <f>AFC!U60-FC_NE!U60-FC_E!U60</f>
        <v>0</v>
      </c>
      <c r="V60" s="10">
        <f>AFC!V60-FC_NE!V60-FC_E!V60</f>
        <v>0</v>
      </c>
      <c r="W60" s="10">
        <f>AFC!W60-FC_NE!W60-FC_E!W60</f>
        <v>0</v>
      </c>
      <c r="X60" s="10">
        <f>AFC!X60-FC_NE!X60-FC_E!X60</f>
        <v>0</v>
      </c>
    </row>
    <row r="61" spans="1:24" ht="11.25" customHeight="1" x14ac:dyDescent="0.2">
      <c r="A61" s="42" t="s">
        <v>109</v>
      </c>
      <c r="B61" s="9" t="s">
        <v>110</v>
      </c>
      <c r="C61" s="10">
        <f>AFC!C61-FC_NE!C61-FC_E!C61</f>
        <v>0</v>
      </c>
      <c r="D61" s="10">
        <f>AFC!D61-FC_NE!D61-FC_E!D61</f>
        <v>0</v>
      </c>
      <c r="E61" s="10">
        <f>AFC!E61-FC_NE!E61-FC_E!E61</f>
        <v>8.5984522748105974E-5</v>
      </c>
      <c r="F61" s="10">
        <f>AFC!F61-FC_NE!F61-FC_E!F61</f>
        <v>0</v>
      </c>
      <c r="G61" s="10">
        <f>AFC!G61-FC_NE!G61-FC_E!G61</f>
        <v>0</v>
      </c>
      <c r="H61" s="10">
        <f>AFC!H61-FC_NE!H61-FC_E!H61</f>
        <v>0</v>
      </c>
      <c r="I61" s="10">
        <f>AFC!I61-FC_NE!I61-FC_E!I61</f>
        <v>8.5984522769422256E-5</v>
      </c>
      <c r="J61" s="10">
        <f>AFC!J61-FC_NE!J61-FC_E!J61</f>
        <v>8.5984522826265675E-5</v>
      </c>
      <c r="K61" s="10">
        <f>AFC!K61-FC_NE!K61-FC_E!K61</f>
        <v>8.5984522769422256E-5</v>
      </c>
      <c r="L61" s="10">
        <f>AFC!L61-FC_NE!L61-FC_E!L61</f>
        <v>0</v>
      </c>
      <c r="M61" s="10">
        <f>AFC!M61-FC_NE!M61-FC_E!M61</f>
        <v>0</v>
      </c>
      <c r="N61" s="10">
        <f>AFC!N61-FC_NE!N61-FC_E!N61</f>
        <v>-1.719690456667422E-4</v>
      </c>
      <c r="O61" s="10">
        <f>AFC!O61-FC_NE!O61-FC_E!O61</f>
        <v>0</v>
      </c>
      <c r="P61" s="10">
        <f>AFC!P61-FC_NE!P61-FC_E!P61</f>
        <v>1.7196904549621195E-4</v>
      </c>
      <c r="Q61" s="10">
        <f>AFC!Q61-FC_NE!Q61-FC_E!Q61</f>
        <v>8.5984522897319948E-5</v>
      </c>
      <c r="R61" s="10">
        <f>AFC!R61-FC_NE!R61-FC_E!R61</f>
        <v>-2.8849527085124294</v>
      </c>
      <c r="S61" s="10">
        <f>AFC!S61-FC_NE!S61-FC_E!S61</f>
        <v>-4.988392089423769</v>
      </c>
      <c r="T61" s="10">
        <f>AFC!T61-FC_NE!T61-FC_E!T61</f>
        <v>-2.2344797936371634</v>
      </c>
      <c r="U61" s="10">
        <f>AFC!U61-FC_NE!U61-FC_E!U61</f>
        <v>-7.3220980223559735</v>
      </c>
      <c r="V61" s="10">
        <f>AFC!V61-FC_NE!V61-FC_E!V61</f>
        <v>-7.9944969905417054</v>
      </c>
      <c r="W61" s="10">
        <f>AFC!W61-FC_NE!W61-FC_E!W61</f>
        <v>5.4539982803093778</v>
      </c>
      <c r="X61" s="10">
        <f>AFC!X61-FC_NE!X61-FC_E!X61</f>
        <v>7.937575236457576</v>
      </c>
    </row>
    <row r="62" spans="1:24" ht="11.25" customHeight="1" x14ac:dyDescent="0.2">
      <c r="A62" s="42" t="s">
        <v>111</v>
      </c>
      <c r="B62" s="9" t="s">
        <v>112</v>
      </c>
      <c r="C62" s="10">
        <f>AFC!C62-FC_NE!C62-FC_E!C62</f>
        <v>0</v>
      </c>
      <c r="D62" s="10">
        <f>AFC!D62-FC_NE!D62-FC_E!D62</f>
        <v>8.5984522797843965E-5</v>
      </c>
      <c r="E62" s="10">
        <f>AFC!E62-FC_NE!E62-FC_E!E62</f>
        <v>-8.5984522854687384E-5</v>
      </c>
      <c r="F62" s="10">
        <f>AFC!F62-FC_NE!F62-FC_E!F62</f>
        <v>0</v>
      </c>
      <c r="G62" s="10">
        <f>AFC!G62-FC_NE!G62-FC_E!G62</f>
        <v>0</v>
      </c>
      <c r="H62" s="10">
        <f>AFC!H62-FC_NE!H62-FC_E!H62</f>
        <v>0</v>
      </c>
      <c r="I62" s="10">
        <f>AFC!I62-FC_NE!I62-FC_E!I62</f>
        <v>0</v>
      </c>
      <c r="J62" s="10">
        <f>AFC!J62-FC_NE!J62-FC_E!J62</f>
        <v>8.5984522748105974E-5</v>
      </c>
      <c r="K62" s="10">
        <f>AFC!K62-FC_NE!K62-FC_E!K62</f>
        <v>-8.5984522662840845E-5</v>
      </c>
      <c r="L62" s="10">
        <f>AFC!L62-FC_NE!L62-FC_E!L62</f>
        <v>8.5984522613102854E-5</v>
      </c>
      <c r="M62" s="10">
        <f>AFC!M62-FC_NE!M62-FC_E!M62</f>
        <v>0</v>
      </c>
      <c r="N62" s="10">
        <f>AFC!N62-FC_NE!N62-FC_E!N62</f>
        <v>8.5984522776527683E-5</v>
      </c>
      <c r="O62" s="10">
        <f>AFC!O62-FC_NE!O62-FC_E!O62</f>
        <v>0</v>
      </c>
      <c r="P62" s="10">
        <f>AFC!P62-FC_NE!P62-FC_E!P62</f>
        <v>5.6843418860808015E-14</v>
      </c>
      <c r="Q62" s="10">
        <f>AFC!Q62-FC_NE!Q62-FC_E!Q62</f>
        <v>0</v>
      </c>
      <c r="R62" s="10">
        <f>AFC!R62-FC_NE!R62-FC_E!R62</f>
        <v>0</v>
      </c>
      <c r="S62" s="10">
        <f>AFC!S62-FC_NE!S62-FC_E!S62</f>
        <v>1.3500311979441904E-13</v>
      </c>
      <c r="T62" s="10">
        <f>AFC!T62-FC_NE!T62-FC_E!T62</f>
        <v>-8.5984522684157128E-5</v>
      </c>
      <c r="U62" s="10">
        <f>AFC!U62-FC_NE!U62-FC_E!U62</f>
        <v>8.5984522819160247E-5</v>
      </c>
      <c r="V62" s="10">
        <f>AFC!V62-FC_NE!V62-FC_E!V62</f>
        <v>-1.8474111129762605E-13</v>
      </c>
      <c r="W62" s="10">
        <f>AFC!W62-FC_NE!W62-FC_E!W62</f>
        <v>8.5984522769422256E-5</v>
      </c>
      <c r="X62" s="10">
        <f>AFC!X62-FC_NE!X62-FC_E!X62</f>
        <v>-1.1368683772161603E-13</v>
      </c>
    </row>
    <row r="63" spans="1:24" ht="11.25" customHeight="1" x14ac:dyDescent="0.2">
      <c r="A63" s="42" t="s">
        <v>113</v>
      </c>
      <c r="B63" s="9" t="s">
        <v>114</v>
      </c>
      <c r="C63" s="10">
        <f>AFC!C63-FC_NE!C63-FC_E!C63</f>
        <v>0</v>
      </c>
      <c r="D63" s="10">
        <f>AFC!D63-FC_NE!D63-FC_E!D63</f>
        <v>0</v>
      </c>
      <c r="E63" s="10">
        <f>AFC!E63-FC_NE!E63-FC_E!E63</f>
        <v>0</v>
      </c>
      <c r="F63" s="10">
        <f>AFC!F63-FC_NE!F63-FC_E!F63</f>
        <v>0</v>
      </c>
      <c r="G63" s="10">
        <f>AFC!G63-FC_NE!G63-FC_E!G63</f>
        <v>0</v>
      </c>
      <c r="H63" s="10">
        <f>AFC!H63-FC_NE!H63-FC_E!H63</f>
        <v>0</v>
      </c>
      <c r="I63" s="10">
        <f>AFC!I63-FC_NE!I63-FC_E!I63</f>
        <v>0</v>
      </c>
      <c r="J63" s="10">
        <f>AFC!J63-FC_NE!J63-FC_E!J63</f>
        <v>-1.4210854715202004E-14</v>
      </c>
      <c r="K63" s="10">
        <f>AFC!K63-FC_NE!K63-FC_E!K63</f>
        <v>8.5984522854687384E-5</v>
      </c>
      <c r="L63" s="10">
        <f>AFC!L63-FC_NE!L63-FC_E!L63</f>
        <v>2.8421709430404007E-14</v>
      </c>
      <c r="M63" s="10">
        <f>AFC!M63-FC_NE!M63-FC_E!M63</f>
        <v>8.5984522797843965E-5</v>
      </c>
      <c r="N63" s="10">
        <f>AFC!N63-FC_NE!N63-FC_E!N63</f>
        <v>0</v>
      </c>
      <c r="O63" s="10">
        <f>AFC!O63-FC_NE!O63-FC_E!O63</f>
        <v>0</v>
      </c>
      <c r="P63" s="10">
        <f>AFC!P63-FC_NE!P63-FC_E!P63</f>
        <v>5.6843418860808015E-14</v>
      </c>
      <c r="Q63" s="10">
        <f>AFC!Q63-FC_NE!Q63-FC_E!Q63</f>
        <v>-4.2632564145606011E-14</v>
      </c>
      <c r="R63" s="10">
        <f>AFC!R63-FC_NE!R63-FC_E!R63</f>
        <v>5.6843418860808015E-14</v>
      </c>
      <c r="S63" s="10">
        <f>AFC!S63-FC_NE!S63-FC_E!S63</f>
        <v>-8.5984522797843965E-5</v>
      </c>
      <c r="T63" s="10">
        <f>AFC!T63-FC_NE!T63-FC_E!T63</f>
        <v>8.5265128291212022E-14</v>
      </c>
      <c r="U63" s="10">
        <f>AFC!U63-FC_NE!U63-FC_E!U63</f>
        <v>-5.6843418860808015E-14</v>
      </c>
      <c r="V63" s="10">
        <f>AFC!V63-FC_NE!V63-FC_E!V63</f>
        <v>-5.6843418860808015E-14</v>
      </c>
      <c r="W63" s="10">
        <f>AFC!W63-FC_NE!W63-FC_E!W63</f>
        <v>-1.1368683772161603E-13</v>
      </c>
      <c r="X63" s="10">
        <f>AFC!X63-FC_NE!X63-FC_E!X63</f>
        <v>0</v>
      </c>
    </row>
    <row r="64" spans="1:24" ht="11.25" customHeight="1" x14ac:dyDescent="0.2">
      <c r="A64" s="42" t="s">
        <v>115</v>
      </c>
      <c r="B64" s="9" t="s">
        <v>116</v>
      </c>
      <c r="C64" s="10">
        <f>AFC!C64-FC_NE!C64-FC_E!C64</f>
        <v>0</v>
      </c>
      <c r="D64" s="10">
        <f>AFC!D64-FC_NE!D64-FC_E!D64</f>
        <v>0</v>
      </c>
      <c r="E64" s="10">
        <f>AFC!E64-FC_NE!E64-FC_E!E64</f>
        <v>0</v>
      </c>
      <c r="F64" s="10">
        <f>AFC!F64-FC_NE!F64-FC_E!F64</f>
        <v>0</v>
      </c>
      <c r="G64" s="10">
        <f>AFC!G64-FC_NE!G64-FC_E!G64</f>
        <v>0</v>
      </c>
      <c r="H64" s="10">
        <f>AFC!H64-FC_NE!H64-FC_E!H64</f>
        <v>0</v>
      </c>
      <c r="I64" s="10">
        <f>AFC!I64-FC_NE!I64-FC_E!I64</f>
        <v>0</v>
      </c>
      <c r="J64" s="10">
        <f>AFC!J64-FC_NE!J64-FC_E!J64</f>
        <v>0</v>
      </c>
      <c r="K64" s="10">
        <f>AFC!K64-FC_NE!K64-FC_E!K64</f>
        <v>0</v>
      </c>
      <c r="L64" s="10">
        <f>AFC!L64-FC_NE!L64-FC_E!L64</f>
        <v>8.5984522769422256E-5</v>
      </c>
      <c r="M64" s="10">
        <f>AFC!M64-FC_NE!M64-FC_E!M64</f>
        <v>0</v>
      </c>
      <c r="N64" s="10">
        <f>AFC!N64-FC_NE!N64-FC_E!N64</f>
        <v>0</v>
      </c>
      <c r="O64" s="10">
        <f>AFC!O64-FC_NE!O64-FC_E!O64</f>
        <v>0</v>
      </c>
      <c r="P64" s="10">
        <f>AFC!P64-FC_NE!P64-FC_E!P64</f>
        <v>0</v>
      </c>
      <c r="Q64" s="10">
        <f>AFC!Q64-FC_NE!Q64-FC_E!Q64</f>
        <v>0</v>
      </c>
      <c r="R64" s="10">
        <f>AFC!R64-FC_NE!R64-FC_E!R64</f>
        <v>0</v>
      </c>
      <c r="S64" s="10">
        <f>AFC!S64-FC_NE!S64-FC_E!S64</f>
        <v>0</v>
      </c>
      <c r="T64" s="10">
        <f>AFC!T64-FC_NE!T64-FC_E!T64</f>
        <v>0</v>
      </c>
      <c r="U64" s="10">
        <f>AFC!U64-FC_NE!U64-FC_E!U64</f>
        <v>0</v>
      </c>
      <c r="V64" s="10">
        <f>AFC!V64-FC_NE!V64-FC_E!V64</f>
        <v>0</v>
      </c>
      <c r="W64" s="10">
        <f>AFC!W64-FC_NE!W64-FC_E!W64</f>
        <v>0</v>
      </c>
      <c r="X64" s="10">
        <f>AFC!X64-FC_NE!X64-FC_E!X64</f>
        <v>0</v>
      </c>
    </row>
    <row r="65" spans="1:24" ht="11.25" customHeight="1" x14ac:dyDescent="0.2">
      <c r="A65" s="42" t="s">
        <v>117</v>
      </c>
      <c r="B65" s="9" t="s">
        <v>118</v>
      </c>
      <c r="C65" s="10">
        <f>AFC!C65-FC_NE!C65-FC_E!C65</f>
        <v>0</v>
      </c>
      <c r="D65" s="10">
        <f>AFC!D65-FC_NE!D65-FC_E!D65</f>
        <v>0</v>
      </c>
      <c r="E65" s="10">
        <f>AFC!E65-FC_NE!E65-FC_E!E65</f>
        <v>0</v>
      </c>
      <c r="F65" s="10">
        <f>AFC!F65-FC_NE!F65-FC_E!F65</f>
        <v>0</v>
      </c>
      <c r="G65" s="10">
        <f>AFC!G65-FC_NE!G65-FC_E!G65</f>
        <v>0</v>
      </c>
      <c r="H65" s="10">
        <f>AFC!H65-FC_NE!H65-FC_E!H65</f>
        <v>0</v>
      </c>
      <c r="I65" s="10">
        <f>AFC!I65-FC_NE!I65-FC_E!I65</f>
        <v>-3.5527136788005009E-15</v>
      </c>
      <c r="J65" s="10">
        <f>AFC!J65-FC_NE!J65-FC_E!J65</f>
        <v>0</v>
      </c>
      <c r="K65" s="10">
        <f>AFC!K65-FC_NE!K65-FC_E!K65</f>
        <v>1.1368683772161603E-13</v>
      </c>
      <c r="L65" s="10">
        <f>AFC!L65-FC_NE!L65-FC_E!L65</f>
        <v>0</v>
      </c>
      <c r="M65" s="10">
        <f>AFC!M65-FC_NE!M65-FC_E!M65</f>
        <v>1.4210854715202004E-14</v>
      </c>
      <c r="N65" s="10">
        <f>AFC!N65-FC_NE!N65-FC_E!N65</f>
        <v>2.8421709430404007E-14</v>
      </c>
      <c r="O65" s="10">
        <f>AFC!O65-FC_NE!O65-FC_E!O65</f>
        <v>2.8421709430404007E-13</v>
      </c>
      <c r="P65" s="10">
        <f>AFC!P65-FC_NE!P65-FC_E!P65</f>
        <v>-5.6843418860808015E-14</v>
      </c>
      <c r="Q65" s="10">
        <f>AFC!Q65-FC_NE!Q65-FC_E!Q65</f>
        <v>1.7053025658242404E-13</v>
      </c>
      <c r="R65" s="10">
        <f>AFC!R65-FC_NE!R65-FC_E!R65</f>
        <v>8.5984522814896991E-4</v>
      </c>
      <c r="S65" s="10">
        <f>AFC!S65-FC_NE!S65-FC_E!S65</f>
        <v>-5.6843418860808015E-14</v>
      </c>
      <c r="T65" s="10">
        <f>AFC!T65-FC_NE!T65-FC_E!T65</f>
        <v>1.7053025658242404E-13</v>
      </c>
      <c r="U65" s="10">
        <f>AFC!U65-FC_NE!U65-FC_E!U65</f>
        <v>-2.2737367544323206E-13</v>
      </c>
      <c r="V65" s="10">
        <f>AFC!V65-FC_NE!V65-FC_E!V65</f>
        <v>3.4106051316484809E-13</v>
      </c>
      <c r="W65" s="10">
        <f>AFC!W65-FC_NE!W65-FC_E!W65</f>
        <v>-1.1368683772161603E-13</v>
      </c>
      <c r="X65" s="10">
        <f>AFC!X65-FC_NE!X65-FC_E!X65</f>
        <v>8.5984522797843965E-5</v>
      </c>
    </row>
    <row r="66" spans="1:24" ht="11.25" customHeight="1" x14ac:dyDescent="0.2">
      <c r="A66" s="42" t="s">
        <v>119</v>
      </c>
      <c r="B66" s="9" t="s">
        <v>120</v>
      </c>
      <c r="C66" s="10">
        <f>AFC!C66-FC_NE!C66-FC_E!C66</f>
        <v>0</v>
      </c>
      <c r="D66" s="10">
        <f>AFC!D66-FC_NE!D66-FC_E!D66</f>
        <v>0</v>
      </c>
      <c r="E66" s="10">
        <f>AFC!E66-FC_NE!E66-FC_E!E66</f>
        <v>0</v>
      </c>
      <c r="F66" s="10">
        <f>AFC!F66-FC_NE!F66-FC_E!F66</f>
        <v>0</v>
      </c>
      <c r="G66" s="10">
        <f>AFC!G66-FC_NE!G66-FC_E!G66</f>
        <v>0</v>
      </c>
      <c r="H66" s="10">
        <f>AFC!H66-FC_NE!H66-FC_E!H66</f>
        <v>0</v>
      </c>
      <c r="I66" s="10">
        <f>AFC!I66-FC_NE!I66-FC_E!I66</f>
        <v>0</v>
      </c>
      <c r="J66" s="10">
        <f>AFC!J66-FC_NE!J66-FC_E!J66</f>
        <v>0</v>
      </c>
      <c r="K66" s="10">
        <f>AFC!K66-FC_NE!K66-FC_E!K66</f>
        <v>0</v>
      </c>
      <c r="L66" s="10">
        <f>AFC!L66-FC_NE!L66-FC_E!L66</f>
        <v>0</v>
      </c>
      <c r="M66" s="10">
        <f>AFC!M66-FC_NE!M66-FC_E!M66</f>
        <v>0</v>
      </c>
      <c r="N66" s="10">
        <f>AFC!N66-FC_NE!N66-FC_E!N66</f>
        <v>0</v>
      </c>
      <c r="O66" s="10">
        <f>AFC!O66-FC_NE!O66-FC_E!O66</f>
        <v>0</v>
      </c>
      <c r="P66" s="10">
        <f>AFC!P66-FC_NE!P66-FC_E!P66</f>
        <v>0</v>
      </c>
      <c r="Q66" s="10">
        <f>AFC!Q66-FC_NE!Q66-FC_E!Q66</f>
        <v>-8.5984522797843965E-5</v>
      </c>
      <c r="R66" s="10">
        <f>AFC!R66-FC_NE!R66-FC_E!R66</f>
        <v>-8.5984522741000546E-5</v>
      </c>
      <c r="S66" s="10">
        <f>AFC!S66-FC_NE!S66-FC_E!S66</f>
        <v>8.5984522712578837E-5</v>
      </c>
      <c r="T66" s="10">
        <f>AFC!T66-FC_NE!T66-FC_E!T66</f>
        <v>0</v>
      </c>
      <c r="U66" s="10">
        <f>AFC!U66-FC_NE!U66-FC_E!U66</f>
        <v>8.5984522792159623E-4</v>
      </c>
      <c r="V66" s="10">
        <f>AFC!V66-FC_NE!V66-FC_E!V66</f>
        <v>8.5984522797843965E-5</v>
      </c>
      <c r="W66" s="10">
        <f>AFC!W66-FC_NE!W66-FC_E!W66</f>
        <v>-8.5984522968374222E-5</v>
      </c>
      <c r="X66" s="10">
        <f>AFC!X66-FC_NE!X66-FC_E!X66</f>
        <v>-8.5984522792159623E-4</v>
      </c>
    </row>
    <row r="67" spans="1:24" ht="11.25" customHeight="1" x14ac:dyDescent="0.2">
      <c r="A67" s="42" t="s">
        <v>121</v>
      </c>
      <c r="B67" s="9" t="s">
        <v>122</v>
      </c>
      <c r="C67" s="10">
        <f>AFC!C67-FC_NE!C67-FC_E!C67</f>
        <v>0</v>
      </c>
      <c r="D67" s="10">
        <f>AFC!D67-FC_NE!D67-FC_E!D67</f>
        <v>0</v>
      </c>
      <c r="E67" s="10">
        <f>AFC!E67-FC_NE!E67-FC_E!E67</f>
        <v>0</v>
      </c>
      <c r="F67" s="10">
        <f>AFC!F67-FC_NE!F67-FC_E!F67</f>
        <v>0</v>
      </c>
      <c r="G67" s="10">
        <f>AFC!G67-FC_NE!G67-FC_E!G67</f>
        <v>0</v>
      </c>
      <c r="H67" s="10">
        <f>AFC!H67-FC_NE!H67-FC_E!H67</f>
        <v>0</v>
      </c>
      <c r="I67" s="10">
        <f>AFC!I67-FC_NE!I67-FC_E!I67</f>
        <v>0</v>
      </c>
      <c r="J67" s="10">
        <f>AFC!J67-FC_NE!J67-FC_E!J67</f>
        <v>0</v>
      </c>
      <c r="K67" s="10">
        <f>AFC!K67-FC_NE!K67-FC_E!K67</f>
        <v>0</v>
      </c>
      <c r="L67" s="10">
        <f>AFC!L67-FC_NE!L67-FC_E!L67</f>
        <v>0</v>
      </c>
      <c r="M67" s="10">
        <f>AFC!M67-FC_NE!M67-FC_E!M67</f>
        <v>0</v>
      </c>
      <c r="N67" s="10">
        <f>AFC!N67-FC_NE!N67-FC_E!N67</f>
        <v>0</v>
      </c>
      <c r="O67" s="10">
        <f>AFC!O67-FC_NE!O67-FC_E!O67</f>
        <v>0</v>
      </c>
      <c r="P67" s="10">
        <f>AFC!P67-FC_NE!P67-FC_E!P67</f>
        <v>0</v>
      </c>
      <c r="Q67" s="10">
        <f>AFC!Q67-FC_NE!Q67-FC_E!Q67</f>
        <v>0</v>
      </c>
      <c r="R67" s="10">
        <f>AFC!R67-FC_NE!R67-FC_E!R67</f>
        <v>0</v>
      </c>
      <c r="S67" s="10">
        <f>AFC!S67-FC_NE!S67-FC_E!S67</f>
        <v>0</v>
      </c>
      <c r="T67" s="10">
        <f>AFC!T67-FC_NE!T67-FC_E!T67</f>
        <v>0</v>
      </c>
      <c r="U67" s="10">
        <f>AFC!U67-FC_NE!U67-FC_E!U67</f>
        <v>0</v>
      </c>
      <c r="V67" s="10">
        <f>AFC!V67-FC_NE!V67-FC_E!V67</f>
        <v>0</v>
      </c>
      <c r="W67" s="10">
        <f>AFC!W67-FC_NE!W67-FC_E!W67</f>
        <v>0</v>
      </c>
      <c r="X67" s="10">
        <f>AFC!X67-FC_NE!X67-FC_E!X67</f>
        <v>0</v>
      </c>
    </row>
    <row r="68" spans="1:24" ht="11.25" customHeight="1" x14ac:dyDescent="0.2">
      <c r="A68" s="42" t="s">
        <v>123</v>
      </c>
      <c r="B68" s="9" t="s">
        <v>124</v>
      </c>
      <c r="C68" s="10">
        <f>AFC!C68-FC_NE!C68-FC_E!C68</f>
        <v>0</v>
      </c>
      <c r="D68" s="10">
        <f>AFC!D68-FC_NE!D68-FC_E!D68</f>
        <v>0</v>
      </c>
      <c r="E68" s="10">
        <f>AFC!E68-FC_NE!E68-FC_E!E68</f>
        <v>0</v>
      </c>
      <c r="F68" s="10">
        <f>AFC!F68-FC_NE!F68-FC_E!F68</f>
        <v>0</v>
      </c>
      <c r="G68" s="10">
        <f>AFC!G68-FC_NE!G68-FC_E!G68</f>
        <v>0</v>
      </c>
      <c r="H68" s="10">
        <f>AFC!H68-FC_NE!H68-FC_E!H68</f>
        <v>0</v>
      </c>
      <c r="I68" s="10">
        <f>AFC!I68-FC_NE!I68-FC_E!I68</f>
        <v>0</v>
      </c>
      <c r="J68" s="10">
        <f>AFC!J68-FC_NE!J68-FC_E!J68</f>
        <v>0</v>
      </c>
      <c r="K68" s="10">
        <f>AFC!K68-FC_NE!K68-FC_E!K68</f>
        <v>0</v>
      </c>
      <c r="L68" s="10">
        <f>AFC!L68-FC_NE!L68-FC_E!L68</f>
        <v>0</v>
      </c>
      <c r="M68" s="10">
        <f>AFC!M68-FC_NE!M68-FC_E!M68</f>
        <v>0</v>
      </c>
      <c r="N68" s="10">
        <f>AFC!N68-FC_NE!N68-FC_E!N68</f>
        <v>0</v>
      </c>
      <c r="O68" s="10">
        <f>AFC!O68-FC_NE!O68-FC_E!O68</f>
        <v>0</v>
      </c>
      <c r="P68" s="10">
        <f>AFC!P68-FC_NE!P68-FC_E!P68</f>
        <v>0</v>
      </c>
      <c r="Q68" s="10">
        <f>AFC!Q68-FC_NE!Q68-FC_E!Q68</f>
        <v>0</v>
      </c>
      <c r="R68" s="10">
        <f>AFC!R68-FC_NE!R68-FC_E!R68</f>
        <v>0</v>
      </c>
      <c r="S68" s="10">
        <f>AFC!S68-FC_NE!S68-FC_E!S68</f>
        <v>0</v>
      </c>
      <c r="T68" s="10">
        <f>AFC!T68-FC_NE!T68-FC_E!T68</f>
        <v>0</v>
      </c>
      <c r="U68" s="10">
        <f>AFC!U68-FC_NE!U68-FC_E!U68</f>
        <v>0</v>
      </c>
      <c r="V68" s="10">
        <f>AFC!V68-FC_NE!V68-FC_E!V68</f>
        <v>0</v>
      </c>
      <c r="W68" s="10">
        <f>AFC!W68-FC_NE!W68-FC_E!W68</f>
        <v>0</v>
      </c>
      <c r="X68" s="10">
        <f>AFC!X68-FC_NE!X68-FC_E!X68</f>
        <v>0</v>
      </c>
    </row>
    <row r="69" spans="1:24" ht="11.25" customHeight="1" x14ac:dyDescent="0.2">
      <c r="A69" s="42" t="s">
        <v>125</v>
      </c>
      <c r="B69" s="9" t="s">
        <v>126</v>
      </c>
      <c r="C69" s="10">
        <f>AFC!C69-FC_NE!C69-FC_E!C69</f>
        <v>0</v>
      </c>
      <c r="D69" s="10">
        <f>AFC!D69-FC_NE!D69-FC_E!D69</f>
        <v>0</v>
      </c>
      <c r="E69" s="10">
        <f>AFC!E69-FC_NE!E69-FC_E!E69</f>
        <v>0</v>
      </c>
      <c r="F69" s="10">
        <f>AFC!F69-FC_NE!F69-FC_E!F69</f>
        <v>0</v>
      </c>
      <c r="G69" s="10">
        <f>AFC!G69-FC_NE!G69-FC_E!G69</f>
        <v>-8.598452277830404E-5</v>
      </c>
      <c r="H69" s="10">
        <f>AFC!H69-FC_NE!H69-FC_E!H69</f>
        <v>3.1974423109204508E-14</v>
      </c>
      <c r="I69" s="10">
        <f>AFC!I69-FC_NE!I69-FC_E!I69</f>
        <v>0</v>
      </c>
      <c r="J69" s="10">
        <f>AFC!J69-FC_NE!J69-FC_E!J69</f>
        <v>8.5984522780080397E-5</v>
      </c>
      <c r="K69" s="10">
        <f>AFC!K69-FC_NE!K69-FC_E!K69</f>
        <v>0</v>
      </c>
      <c r="L69" s="10">
        <f>AFC!L69-FC_NE!L69-FC_E!L69</f>
        <v>0</v>
      </c>
      <c r="M69" s="10">
        <f>AFC!M69-FC_NE!M69-FC_E!M69</f>
        <v>0</v>
      </c>
      <c r="N69" s="10">
        <f>AFC!N69-FC_NE!N69-FC_E!N69</f>
        <v>-8.5984522784299244E-5</v>
      </c>
      <c r="O69" s="10">
        <f>AFC!O69-FC_NE!O69-FC_E!O69</f>
        <v>0</v>
      </c>
      <c r="P69" s="10">
        <f>AFC!P69-FC_NE!P69-FC_E!P69</f>
        <v>0</v>
      </c>
      <c r="Q69" s="10">
        <f>AFC!Q69-FC_NE!Q69-FC_E!Q69</f>
        <v>0</v>
      </c>
      <c r="R69" s="10">
        <f>AFC!R69-FC_NE!R69-FC_E!R69</f>
        <v>0</v>
      </c>
      <c r="S69" s="10">
        <f>AFC!S69-FC_NE!S69-FC_E!S69</f>
        <v>0</v>
      </c>
      <c r="T69" s="10">
        <f>AFC!T69-FC_NE!T69-FC_E!T69</f>
        <v>0</v>
      </c>
      <c r="U69" s="10">
        <f>AFC!U69-FC_NE!U69-FC_E!U69</f>
        <v>-1.282029234737756</v>
      </c>
      <c r="V69" s="10">
        <f>AFC!V69-FC_NE!V69-FC_E!V69</f>
        <v>-1.224419604471187</v>
      </c>
      <c r="W69" s="10">
        <f>AFC!W69-FC_NE!W69-FC_E!W69</f>
        <v>-1.0163370593293237</v>
      </c>
      <c r="X69" s="10">
        <f>AFC!X69-FC_NE!X69-FC_E!X69</f>
        <v>-1.9776440240750759E-2</v>
      </c>
    </row>
    <row r="70" spans="1:24" ht="11.25" customHeight="1" x14ac:dyDescent="0.2">
      <c r="A70" s="42" t="s">
        <v>127</v>
      </c>
      <c r="B70" s="9" t="s">
        <v>128</v>
      </c>
      <c r="C70" s="10">
        <f>AFC!C70-FC_NE!C70-FC_E!C70</f>
        <v>0</v>
      </c>
      <c r="D70" s="10">
        <f>AFC!D70-FC_NE!D70-FC_E!D70</f>
        <v>0</v>
      </c>
      <c r="E70" s="10">
        <f>AFC!E70-FC_NE!E70-FC_E!E70</f>
        <v>0</v>
      </c>
      <c r="F70" s="10">
        <f>AFC!F70-FC_NE!F70-FC_E!F70</f>
        <v>0</v>
      </c>
      <c r="G70" s="10">
        <f>AFC!G70-FC_NE!G70-FC_E!G70</f>
        <v>0</v>
      </c>
      <c r="H70" s="10">
        <f>AFC!H70-FC_NE!H70-FC_E!H70</f>
        <v>0</v>
      </c>
      <c r="I70" s="10">
        <f>AFC!I70-FC_NE!I70-FC_E!I70</f>
        <v>0</v>
      </c>
      <c r="J70" s="10">
        <f>AFC!J70-FC_NE!J70-FC_E!J70</f>
        <v>0</v>
      </c>
      <c r="K70" s="10">
        <f>AFC!K70-FC_NE!K70-FC_E!K70</f>
        <v>0</v>
      </c>
      <c r="L70" s="10">
        <f>AFC!L70-FC_NE!L70-FC_E!L70</f>
        <v>8.5984522783633111E-5</v>
      </c>
      <c r="M70" s="10">
        <f>AFC!M70-FC_NE!M70-FC_E!M70</f>
        <v>0</v>
      </c>
      <c r="N70" s="10">
        <f>AFC!N70-FC_NE!N70-FC_E!N70</f>
        <v>0</v>
      </c>
      <c r="O70" s="10">
        <f>AFC!O70-FC_NE!O70-FC_E!O70</f>
        <v>0</v>
      </c>
      <c r="P70" s="10">
        <f>AFC!P70-FC_NE!P70-FC_E!P70</f>
        <v>0</v>
      </c>
      <c r="Q70" s="10">
        <f>AFC!Q70-FC_NE!Q70-FC_E!Q70</f>
        <v>-8.5984522840476529E-5</v>
      </c>
      <c r="R70" s="10">
        <f>AFC!R70-FC_NE!R70-FC_E!R70</f>
        <v>0</v>
      </c>
      <c r="S70" s="10">
        <f>AFC!S70-FC_NE!S70-FC_E!S70</f>
        <v>0</v>
      </c>
      <c r="T70" s="10">
        <f>AFC!T70-FC_NE!T70-FC_E!T70</f>
        <v>0</v>
      </c>
      <c r="U70" s="10">
        <f>AFC!U70-FC_NE!U70-FC_E!U70</f>
        <v>0</v>
      </c>
      <c r="V70" s="10">
        <f>AFC!V70-FC_NE!V70-FC_E!V70</f>
        <v>-8.5984522741000546E-5</v>
      </c>
      <c r="W70" s="10">
        <f>AFC!W70-FC_NE!W70-FC_E!W70</f>
        <v>0</v>
      </c>
      <c r="X70" s="10">
        <f>AFC!X70-FC_NE!X70-FC_E!X70</f>
        <v>0</v>
      </c>
    </row>
    <row r="71" spans="1:24" ht="11.25" customHeight="1" x14ac:dyDescent="0.2">
      <c r="A71" s="35" t="s">
        <v>129</v>
      </c>
      <c r="B71" s="36" t="s">
        <v>130</v>
      </c>
      <c r="C71" s="37">
        <f t="shared" ref="C71:W71" si="22">SUM(C72:C73)</f>
        <v>0</v>
      </c>
      <c r="D71" s="37">
        <f t="shared" si="22"/>
        <v>0</v>
      </c>
      <c r="E71" s="37">
        <f t="shared" si="22"/>
        <v>8.5265128291212022E-14</v>
      </c>
      <c r="F71" s="37">
        <f t="shared" si="22"/>
        <v>-8.5984522790738538E-5</v>
      </c>
      <c r="G71" s="37">
        <f t="shared" si="22"/>
        <v>0</v>
      </c>
      <c r="H71" s="37">
        <f t="shared" si="22"/>
        <v>0</v>
      </c>
      <c r="I71" s="37">
        <f t="shared" si="22"/>
        <v>0</v>
      </c>
      <c r="J71" s="37">
        <f t="shared" si="22"/>
        <v>-8.5984523039428495E-5</v>
      </c>
      <c r="K71" s="37">
        <f t="shared" si="22"/>
        <v>8.5265128291212022E-14</v>
      </c>
      <c r="L71" s="37">
        <f t="shared" si="22"/>
        <v>0</v>
      </c>
      <c r="M71" s="37">
        <f t="shared" si="22"/>
        <v>-1.0658141036401503E-13</v>
      </c>
      <c r="N71" s="37">
        <f t="shared" si="22"/>
        <v>8.5984522904425376E-5</v>
      </c>
      <c r="O71" s="37">
        <f t="shared" si="22"/>
        <v>0</v>
      </c>
      <c r="P71" s="37">
        <f t="shared" si="22"/>
        <v>-5.6843418860808015E-14</v>
      </c>
      <c r="Q71" s="37">
        <f t="shared" si="22"/>
        <v>8.5984522733895119E-5</v>
      </c>
      <c r="R71" s="37">
        <f t="shared" si="22"/>
        <v>1.7196904563299142E-4</v>
      </c>
      <c r="S71" s="37">
        <f t="shared" si="22"/>
        <v>-8.5984522909754446E-5</v>
      </c>
      <c r="T71" s="37">
        <f t="shared" si="22"/>
        <v>-8.5984522566917576E-5</v>
      </c>
      <c r="U71" s="37">
        <f t="shared" si="22"/>
        <v>1.7196904572358562E-4</v>
      </c>
      <c r="V71" s="37">
        <f t="shared" si="22"/>
        <v>-8.5984522876003666E-5</v>
      </c>
      <c r="W71" s="37">
        <f t="shared" si="22"/>
        <v>8.5984522911530803E-5</v>
      </c>
      <c r="X71" s="37">
        <f t="shared" ref="X71" si="23">SUM(X72:X73)</f>
        <v>-1.7196904566851856E-4</v>
      </c>
    </row>
    <row r="72" spans="1:24" ht="11.25" customHeight="1" x14ac:dyDescent="0.2">
      <c r="A72" s="42" t="s">
        <v>131</v>
      </c>
      <c r="B72" s="9" t="s">
        <v>132</v>
      </c>
      <c r="C72" s="10">
        <f>AFC!C72-FC_NE!C72-FC_E!C72</f>
        <v>0</v>
      </c>
      <c r="D72" s="10">
        <f>AFC!D72-FC_NE!D72-FC_E!D72</f>
        <v>0</v>
      </c>
      <c r="E72" s="10">
        <f>AFC!E72-FC_NE!E72-FC_E!E72</f>
        <v>0</v>
      </c>
      <c r="F72" s="10">
        <f>AFC!F72-FC_NE!F72-FC_E!F72</f>
        <v>0</v>
      </c>
      <c r="G72" s="10">
        <f>AFC!G72-FC_NE!G72-FC_E!G72</f>
        <v>0</v>
      </c>
      <c r="H72" s="10">
        <f>AFC!H72-FC_NE!H72-FC_E!H72</f>
        <v>0</v>
      </c>
      <c r="I72" s="10">
        <f>AFC!I72-FC_NE!I72-FC_E!I72</f>
        <v>0</v>
      </c>
      <c r="J72" s="10">
        <f>AFC!J72-FC_NE!J72-FC_E!J72</f>
        <v>0</v>
      </c>
      <c r="K72" s="10">
        <f>AFC!K72-FC_NE!K72-FC_E!K72</f>
        <v>0</v>
      </c>
      <c r="L72" s="10">
        <f>AFC!L72-FC_NE!L72-FC_E!L72</f>
        <v>0</v>
      </c>
      <c r="M72" s="10">
        <f>AFC!M72-FC_NE!M72-FC_E!M72</f>
        <v>0</v>
      </c>
      <c r="N72" s="10">
        <f>AFC!N72-FC_NE!N72-FC_E!N72</f>
        <v>0</v>
      </c>
      <c r="O72" s="10">
        <f>AFC!O72-FC_NE!O72-FC_E!O72</f>
        <v>0</v>
      </c>
      <c r="P72" s="10">
        <f>AFC!P72-FC_NE!P72-FC_E!P72</f>
        <v>0</v>
      </c>
      <c r="Q72" s="10">
        <f>AFC!Q72-FC_NE!Q72-FC_E!Q72</f>
        <v>0</v>
      </c>
      <c r="R72" s="10">
        <f>AFC!R72-FC_NE!R72-FC_E!R72</f>
        <v>8.5984522785409467E-5</v>
      </c>
      <c r="S72" s="10">
        <f>AFC!S72-FC_NE!S72-FC_E!S72</f>
        <v>-8.5984522803173036E-5</v>
      </c>
      <c r="T72" s="10">
        <f>AFC!T72-FC_NE!T72-FC_E!T72</f>
        <v>-8.5984522787185824E-5</v>
      </c>
      <c r="U72" s="10">
        <f>AFC!U72-FC_NE!U72-FC_E!U72</f>
        <v>8.5984522790738538E-5</v>
      </c>
      <c r="V72" s="10">
        <f>AFC!V72-FC_NE!V72-FC_E!V72</f>
        <v>-8.5984522783633111E-5</v>
      </c>
      <c r="W72" s="10">
        <f>AFC!W72-FC_NE!W72-FC_E!W72</f>
        <v>8.5984522797843965E-5</v>
      </c>
      <c r="X72" s="10">
        <f>AFC!X72-FC_NE!X72-FC_E!X72</f>
        <v>-8.5984522785409467E-5</v>
      </c>
    </row>
    <row r="73" spans="1:24" ht="11.25" customHeight="1" x14ac:dyDescent="0.2">
      <c r="A73" s="42" t="s">
        <v>133</v>
      </c>
      <c r="B73" s="9" t="s">
        <v>134</v>
      </c>
      <c r="C73" s="10">
        <f>AFC!C73-FC_NE!C73-FC_E!C73</f>
        <v>0</v>
      </c>
      <c r="D73" s="10">
        <f>AFC!D73-FC_NE!D73-FC_E!D73</f>
        <v>0</v>
      </c>
      <c r="E73" s="10">
        <f>AFC!E73-FC_NE!E73-FC_E!E73</f>
        <v>8.5265128291212022E-14</v>
      </c>
      <c r="F73" s="10">
        <f>AFC!F73-FC_NE!F73-FC_E!F73</f>
        <v>-8.5984522790738538E-5</v>
      </c>
      <c r="G73" s="10">
        <f>AFC!G73-FC_NE!G73-FC_E!G73</f>
        <v>0</v>
      </c>
      <c r="H73" s="10">
        <f>AFC!H73-FC_NE!H73-FC_E!H73</f>
        <v>0</v>
      </c>
      <c r="I73" s="10">
        <f>AFC!I73-FC_NE!I73-FC_E!I73</f>
        <v>0</v>
      </c>
      <c r="J73" s="10">
        <f>AFC!J73-FC_NE!J73-FC_E!J73</f>
        <v>-8.5984523039428495E-5</v>
      </c>
      <c r="K73" s="10">
        <f>AFC!K73-FC_NE!K73-FC_E!K73</f>
        <v>8.5265128291212022E-14</v>
      </c>
      <c r="L73" s="10">
        <f>AFC!L73-FC_NE!L73-FC_E!L73</f>
        <v>0</v>
      </c>
      <c r="M73" s="10">
        <f>AFC!M73-FC_NE!M73-FC_E!M73</f>
        <v>-1.0658141036401503E-13</v>
      </c>
      <c r="N73" s="10">
        <f>AFC!N73-FC_NE!N73-FC_E!N73</f>
        <v>8.5984522904425376E-5</v>
      </c>
      <c r="O73" s="10">
        <f>AFC!O73-FC_NE!O73-FC_E!O73</f>
        <v>0</v>
      </c>
      <c r="P73" s="10">
        <f>AFC!P73-FC_NE!P73-FC_E!P73</f>
        <v>-5.6843418860808015E-14</v>
      </c>
      <c r="Q73" s="10">
        <f>AFC!Q73-FC_NE!Q73-FC_E!Q73</f>
        <v>8.5984522733895119E-5</v>
      </c>
      <c r="R73" s="10">
        <f>AFC!R73-FC_NE!R73-FC_E!R73</f>
        <v>8.5984522847581957E-5</v>
      </c>
      <c r="S73" s="10">
        <f>AFC!S73-FC_NE!S73-FC_E!S73</f>
        <v>-1.0658141036401503E-13</v>
      </c>
      <c r="T73" s="10">
        <f>AFC!T73-FC_NE!T73-FC_E!T73</f>
        <v>2.2026824808563106E-13</v>
      </c>
      <c r="U73" s="10">
        <f>AFC!U73-FC_NE!U73-FC_E!U73</f>
        <v>8.5984522932847085E-5</v>
      </c>
      <c r="V73" s="10">
        <f>AFC!V73-FC_NE!V73-FC_E!V73</f>
        <v>-9.2370555648813024E-14</v>
      </c>
      <c r="W73" s="10">
        <f>AFC!W73-FC_NE!W73-FC_E!W73</f>
        <v>1.1368683772161603E-13</v>
      </c>
      <c r="X73" s="10">
        <f>AFC!X73-FC_NE!X73-FC_E!X73</f>
        <v>-8.5984522883109094E-5</v>
      </c>
    </row>
    <row r="74" spans="1:24" ht="11.25" customHeight="1" x14ac:dyDescent="0.2">
      <c r="A74" s="35" t="s">
        <v>135</v>
      </c>
      <c r="B74" s="36" t="s">
        <v>136</v>
      </c>
      <c r="C74" s="37">
        <f>AFC!C74-FC_NE!C74-FC_E!C74</f>
        <v>0</v>
      </c>
      <c r="D74" s="37">
        <f>AFC!D74-FC_NE!D74-FC_E!D74</f>
        <v>0</v>
      </c>
      <c r="E74" s="37">
        <f>AFC!E74-FC_NE!E74-FC_E!E74</f>
        <v>0</v>
      </c>
      <c r="F74" s="37">
        <f>AFC!F74-FC_NE!F74-FC_E!F74</f>
        <v>0</v>
      </c>
      <c r="G74" s="37">
        <f>AFC!G74-FC_NE!G74-FC_E!G74</f>
        <v>0</v>
      </c>
      <c r="H74" s="37">
        <f>AFC!H74-FC_NE!H74-FC_E!H74</f>
        <v>0</v>
      </c>
      <c r="I74" s="37">
        <f>AFC!I74-FC_NE!I74-FC_E!I74</f>
        <v>0</v>
      </c>
      <c r="J74" s="37">
        <f>AFC!J74-FC_NE!J74-FC_E!J74</f>
        <v>0</v>
      </c>
      <c r="K74" s="37">
        <f>AFC!K74-FC_NE!K74-FC_E!K74</f>
        <v>0</v>
      </c>
      <c r="L74" s="37">
        <f>AFC!L74-FC_NE!L74-FC_E!L74</f>
        <v>0</v>
      </c>
      <c r="M74" s="37">
        <f>AFC!M74-FC_NE!M74-FC_E!M74</f>
        <v>0</v>
      </c>
      <c r="N74" s="37">
        <f>AFC!N74-FC_NE!N74-FC_E!N74</f>
        <v>0</v>
      </c>
      <c r="O74" s="37">
        <f>AFC!O74-FC_NE!O74-FC_E!O74</f>
        <v>0</v>
      </c>
      <c r="P74" s="37">
        <f>AFC!P74-FC_NE!P74-FC_E!P74</f>
        <v>0</v>
      </c>
      <c r="Q74" s="37">
        <f>AFC!Q74-FC_NE!Q74-FC_E!Q74</f>
        <v>0</v>
      </c>
      <c r="R74" s="37">
        <f>AFC!R74-FC_NE!R74-FC_E!R74</f>
        <v>0</v>
      </c>
      <c r="S74" s="37">
        <f>AFC!S74-FC_NE!S74-FC_E!S74</f>
        <v>0</v>
      </c>
      <c r="T74" s="37">
        <f>AFC!T74-FC_NE!T74-FC_E!T74</f>
        <v>0</v>
      </c>
      <c r="U74" s="37">
        <f>AFC!U74-FC_NE!U74-FC_E!U74</f>
        <v>0</v>
      </c>
      <c r="V74" s="37">
        <f>AFC!V74-FC_NE!V74-FC_E!V74</f>
        <v>0</v>
      </c>
      <c r="W74" s="37">
        <f>AFC!W74-FC_NE!W74-FC_E!W74</f>
        <v>0</v>
      </c>
      <c r="X74" s="37">
        <f>AFC!X74-FC_NE!X74-FC_E!X74</f>
        <v>0</v>
      </c>
    </row>
    <row r="75" spans="1:24" ht="11.25" customHeight="1" x14ac:dyDescent="0.2">
      <c r="A75" s="35" t="s">
        <v>137</v>
      </c>
      <c r="B75" s="36" t="s">
        <v>138</v>
      </c>
      <c r="C75" s="37">
        <f>AFC!C75-FC_NE!C75-FC_E!C75</f>
        <v>0.28658641444462774</v>
      </c>
      <c r="D75" s="37">
        <f>AFC!D75-FC_NE!D75-FC_E!D75</f>
        <v>2.3903697334844765E-2</v>
      </c>
      <c r="E75" s="37">
        <f>AFC!E75-FC_NE!E75-FC_E!E75</f>
        <v>0.11943250214972068</v>
      </c>
      <c r="F75" s="37">
        <f>AFC!F75-FC_NE!F75-FC_E!F75</f>
        <v>-0.21478933791968302</v>
      </c>
      <c r="G75" s="37">
        <f>AFC!G75-FC_NE!G75-FC_E!G75</f>
        <v>-7.1625107481395389E-2</v>
      </c>
      <c r="H75" s="37">
        <f>AFC!H75-FC_NE!H75-FC_E!H75</f>
        <v>-0.23886500429853186</v>
      </c>
      <c r="I75" s="37">
        <f>AFC!I75-FC_NE!I75-FC_E!I75</f>
        <v>-10.079535683577433</v>
      </c>
      <c r="J75" s="37">
        <f>AFC!J75-FC_NE!J75-FC_E!J75</f>
        <v>-0.57334479793689752</v>
      </c>
      <c r="K75" s="37">
        <f>AFC!K75-FC_NE!K75-FC_E!K75</f>
        <v>-16.958211521925932</v>
      </c>
      <c r="L75" s="37">
        <f>AFC!L75-FC_NE!L75-FC_E!L75</f>
        <v>-25.389337919174523</v>
      </c>
      <c r="M75" s="37">
        <f>AFC!M75-FC_NE!M75-FC_E!M75</f>
        <v>-20.946775580397116</v>
      </c>
      <c r="N75" s="37">
        <f>AFC!N75-FC_NE!N75-FC_E!N75</f>
        <v>-32.889165950130064</v>
      </c>
      <c r="O75" s="37">
        <f>AFC!O75-FC_NE!O75-FC_E!O75</f>
        <v>-32.650128976784345</v>
      </c>
      <c r="P75" s="37">
        <f>AFC!P75-FC_NE!P75-FC_E!P75</f>
        <v>-25.652192605330583</v>
      </c>
      <c r="Q75" s="37">
        <f>AFC!Q75-FC_NE!Q75-FC_E!Q75</f>
        <v>35.229750644883552</v>
      </c>
      <c r="R75" s="37">
        <f>AFC!R75-FC_NE!R75-FC_E!R75</f>
        <v>0</v>
      </c>
      <c r="S75" s="37">
        <f>AFC!S75-FC_NE!S75-FC_E!S75</f>
        <v>1.7196904445881955E-4</v>
      </c>
      <c r="T75" s="37">
        <f>AFC!T75-FC_NE!T75-FC_E!T75</f>
        <v>0</v>
      </c>
      <c r="U75" s="37">
        <f>AFC!U75-FC_NE!U75-FC_E!U75</f>
        <v>8.5984522684157128E-5</v>
      </c>
      <c r="V75" s="37">
        <f>AFC!V75-FC_NE!V75-FC_E!V75</f>
        <v>8.5984521319915075E-5</v>
      </c>
      <c r="W75" s="37">
        <f>AFC!W75-FC_NE!W75-FC_E!W75</f>
        <v>8.5984523366278154E-5</v>
      </c>
      <c r="X75" s="37">
        <f>AFC!X75-FC_NE!X75-FC_E!X75</f>
        <v>0</v>
      </c>
    </row>
    <row r="76" spans="1:24" ht="11.25" customHeight="1" x14ac:dyDescent="0.2">
      <c r="A76" s="38" t="s">
        <v>139</v>
      </c>
      <c r="B76" s="39" t="s">
        <v>140</v>
      </c>
      <c r="C76" s="40">
        <f>AFC!C76-FC_NE!C76-FC_E!C76</f>
        <v>120.63860705072966</v>
      </c>
      <c r="D76" s="40">
        <f>AFC!D76-FC_NE!D76-FC_E!D76</f>
        <v>120.58512467756009</v>
      </c>
      <c r="E76" s="40">
        <f>AFC!E76-FC_NE!E76-FC_E!E76</f>
        <v>102.32338779020029</v>
      </c>
      <c r="F76" s="40">
        <f>AFC!F76-FC_NE!F76-FC_E!F76</f>
        <v>73.82794496990573</v>
      </c>
      <c r="G76" s="40">
        <f>AFC!G76-FC_NE!G76-FC_E!G76</f>
        <v>136.77394668960187</v>
      </c>
      <c r="H76" s="40">
        <f>AFC!H76-FC_NE!H76-FC_E!H76</f>
        <v>0.56225279449972732</v>
      </c>
      <c r="I76" s="40">
        <f>AFC!I76-FC_NE!I76-FC_E!I76</f>
        <v>75.676870163371859</v>
      </c>
      <c r="J76" s="40">
        <f>AFC!J76-FC_NE!J76-FC_E!J76</f>
        <v>78.185812553736469</v>
      </c>
      <c r="K76" s="40">
        <f>AFC!K76-FC_NE!K76-FC_E!K76</f>
        <v>74.546259673259556</v>
      </c>
      <c r="L76" s="40">
        <f>AFC!L76-FC_NE!L76-FC_E!L76</f>
        <v>-33.319088564056074</v>
      </c>
      <c r="M76" s="40">
        <f>AFC!M76-FC_NE!M76-FC_E!M76</f>
        <v>-28.608254514187138</v>
      </c>
      <c r="N76" s="40">
        <f>AFC!N76-FC_NE!N76-FC_E!N76</f>
        <v>6.5507308684445889</v>
      </c>
      <c r="O76" s="40">
        <f>AFC!O76-FC_NE!O76-FC_E!O76</f>
        <v>188.38202923473364</v>
      </c>
      <c r="P76" s="40">
        <f>AFC!P76-FC_NE!P76-FC_E!P76</f>
        <v>20.149355116078368</v>
      </c>
      <c r="Q76" s="40">
        <f>AFC!Q76-FC_NE!Q76-FC_E!Q76</f>
        <v>104.47798796216193</v>
      </c>
      <c r="R76" s="40">
        <f>AFC!R76-FC_NE!R76-FC_E!R76</f>
        <v>-20.235769561473717</v>
      </c>
      <c r="S76" s="40">
        <f>AFC!S76-FC_NE!S76-FC_E!S76</f>
        <v>-5.444797936375835</v>
      </c>
      <c r="T76" s="40">
        <f>AFC!T76-FC_NE!T76-FC_E!T76</f>
        <v>-0.57437661221047165</v>
      </c>
      <c r="U76" s="40">
        <f>AFC!U76-FC_NE!U76-FC_E!U76</f>
        <v>-20.073516766977264</v>
      </c>
      <c r="V76" s="40">
        <f>AFC!V76-FC_NE!V76-FC_E!V76</f>
        <v>24.943078245911238</v>
      </c>
      <c r="W76" s="40">
        <f>AFC!W76-FC_NE!W76-FC_E!W76</f>
        <v>98.369131556319189</v>
      </c>
      <c r="X76" s="40">
        <f>AFC!X76-FC_NE!X76-FC_E!X76</f>
        <v>154.80756663801003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C5249C-A92D-4EE1-9A09-A749E8EE5976}"/>
</file>

<file path=customXml/itemProps2.xml><?xml version="1.0" encoding="utf-8"?>
<ds:datastoreItem xmlns:ds="http://schemas.openxmlformats.org/officeDocument/2006/customXml" ds:itemID="{93A7349F-F69D-49CE-A5E6-78C3B61D437F}"/>
</file>

<file path=customXml/itemProps3.xml><?xml version="1.0" encoding="utf-8"?>
<ds:datastoreItem xmlns:ds="http://schemas.openxmlformats.org/officeDocument/2006/customXml" ds:itemID="{0CDE6263-E354-41A4-A262-A32C2A021E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177</vt:i4>
      </vt:variant>
    </vt:vector>
  </HeadingPairs>
  <TitlesOfParts>
    <vt:vector size="177" baseType="lpstr">
      <vt:lpstr>cover</vt:lpstr>
      <vt:lpstr>index</vt:lpstr>
      <vt:lpstr>PPRD</vt:lpstr>
      <vt:lpstr>RCV_RCY</vt:lpstr>
      <vt:lpstr>IMP</vt:lpstr>
      <vt:lpstr>EXP</vt:lpstr>
      <vt:lpstr>STK_CHG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GIC2020-2030</vt:lpstr>
      <vt:lpstr>PEC2020-2030</vt:lpstr>
      <vt:lpstr>FEC2020-2030</vt:lpstr>
      <vt:lpstr>TI_E</vt:lpstr>
      <vt:lpstr>TI_EHG_E</vt:lpstr>
      <vt:lpstr>TI_EHG_E_E</vt:lpstr>
      <vt:lpstr>TI_EHG_CHP_E</vt:lpstr>
      <vt:lpstr>TI_EHG_H_E</vt:lpstr>
      <vt:lpstr>TI_EHG_EDHP</vt:lpstr>
      <vt:lpstr>TI_EHG_EB</vt:lpstr>
      <vt:lpstr>TI_EHG_EPS</vt:lpstr>
      <vt:lpstr>TI_EHG_DHEP</vt:lpstr>
      <vt:lpstr>TI_CO_E</vt:lpstr>
      <vt:lpstr>TI_BF_E</vt:lpstr>
      <vt:lpstr>TI_GW_E</vt:lpstr>
      <vt:lpstr>TI_RPI_E</vt:lpstr>
      <vt:lpstr>TI_RPI_RI_E</vt:lpstr>
      <vt:lpstr>TI_RPI_BPI_E</vt:lpstr>
      <vt:lpstr>TI_RPI_PT_E</vt:lpstr>
      <vt:lpstr>TI_RPI_IT_E</vt:lpstr>
      <vt:lpstr>TI_RPI_DU_E</vt:lpstr>
      <vt:lpstr>TI_RPI_PII_E</vt:lpstr>
      <vt:lpstr>TI_PF_E</vt:lpstr>
      <vt:lpstr>TI_BKBPB_E</vt:lpstr>
      <vt:lpstr>TI_CL_E</vt:lpstr>
      <vt:lpstr>TI_BNG_E</vt:lpstr>
      <vt:lpstr>TI_LBB_E</vt:lpstr>
      <vt:lpstr>TI_CPP_E</vt:lpstr>
      <vt:lpstr>TI_GTL_E</vt:lpstr>
      <vt:lpstr>TI_NSP_E</vt:lpstr>
      <vt:lpstr>TO</vt:lpstr>
      <vt:lpstr>TO_EHG</vt:lpstr>
      <vt:lpstr>TO_EHG_E</vt:lpstr>
      <vt:lpstr>TO_EHG_CHP</vt:lpstr>
      <vt:lpstr>TO_EHG_H</vt:lpstr>
      <vt:lpstr>TO_EHG_EDHP</vt:lpstr>
      <vt:lpstr>TO_EHG_EB</vt:lpstr>
      <vt:lpstr>TO_EHG_PH</vt:lpstr>
      <vt:lpstr>TO_CO</vt:lpstr>
      <vt:lpstr>TO_BF</vt:lpstr>
      <vt:lpstr>TO_GW</vt:lpstr>
      <vt:lpstr>TO_RPI</vt:lpstr>
      <vt:lpstr>TO_RPI_RO</vt:lpstr>
      <vt:lpstr>TO_RPI_BKFLOW</vt:lpstr>
      <vt:lpstr>TO_RPI_PT</vt:lpstr>
      <vt:lpstr>TO_RPI_IT</vt:lpstr>
      <vt:lpstr>TO_RPI_PPR</vt:lpstr>
      <vt:lpstr>TO_RPI_PIR</vt:lpstr>
      <vt:lpstr>TO_PF</vt:lpstr>
      <vt:lpstr>TO_BKBPB</vt:lpstr>
      <vt:lpstr>TO_CL</vt:lpstr>
      <vt:lpstr>TO_BNG</vt:lpstr>
      <vt:lpstr>TO_LBB</vt:lpstr>
      <vt:lpstr>TO_CPP</vt:lpstr>
      <vt:lpstr>TO_GTL</vt:lpstr>
      <vt:lpstr>TO_NSP</vt:lpstr>
      <vt:lpstr>NRG_E</vt:lpstr>
      <vt:lpstr>NRG_EHG_E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DL</vt:lpstr>
      <vt:lpstr>AFC</vt:lpstr>
      <vt:lpstr>FC_NE</vt:lpstr>
      <vt:lpstr>TI_NRG_FC_IND_NE</vt:lpstr>
      <vt:lpstr>TI_NE</vt:lpstr>
      <vt:lpstr>NRG_NE</vt:lpstr>
      <vt:lpstr>FC_IND_NE</vt:lpstr>
      <vt:lpstr>FC_IND_CPC_NE</vt:lpstr>
      <vt:lpstr>FC_TRA_NE</vt:lpstr>
      <vt:lpstr>FC_OTH_NE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FC_OTH_CP_VE_E</vt:lpstr>
      <vt:lpstr>FC_OTH_CP_SL_E</vt:lpstr>
      <vt:lpstr>FC_OTH_CP_BL_E</vt:lpstr>
      <vt:lpstr>FC_OTH_CP_CR_E</vt:lpstr>
      <vt:lpstr>FC_OTH_CP_BT_E</vt:lpstr>
      <vt:lpstr>FC_OTH_CP_IT_E</vt:lpstr>
      <vt:lpstr>FC_OTH_HH_E</vt:lpstr>
      <vt:lpstr>FC_OTH_HH_SH_E</vt:lpstr>
      <vt:lpstr>FC_OTH_HH_SC_E</vt:lpstr>
      <vt:lpstr>FC_OTH_HH_WH_E</vt:lpstr>
      <vt:lpstr>FC_OTH_HH_CO_E</vt:lpstr>
      <vt:lpstr>FC_OTH_HH_RF_E</vt:lpstr>
      <vt:lpstr>FC_OTH_HH_WM_E</vt:lpstr>
      <vt:lpstr>FC_OTH_HH_DR_E</vt:lpstr>
      <vt:lpstr>FC_OTH_HH_DW_E</vt:lpstr>
      <vt:lpstr>FC_OTH_HH_TV_E</vt:lpstr>
      <vt:lpstr>FC_OTH_HH_IT_E</vt:lpstr>
      <vt:lpstr>FC_OTH_HH_LI_E</vt:lpstr>
      <vt:lpstr>FC_OTH_HH_OA_E</vt:lpstr>
      <vt:lpstr>FC_OTH_AFF_E</vt:lpstr>
      <vt:lpstr>STATDIFF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2024-05-20T16:54:21Z</dcterms:created>
  <dcterms:modified xsi:type="dcterms:W3CDTF">2024-05-20T16:54:21Z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